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MPACT-User\Dropbox\REACH_HTI\2_Research_Management\2021_41ERZ_PAM\2_ICSM\3_Outputs\3_Dashboards\R12\"/>
    </mc:Choice>
  </mc:AlternateContent>
  <bookViews>
    <workbookView xWindow="0" yWindow="0" windowWidth="19200" windowHeight="7050" activeTab="3"/>
  </bookViews>
  <sheets>
    <sheet name="Read me" sheetId="9" r:id="rId1"/>
    <sheet name="Clean Data" sheetId="69" r:id="rId2"/>
    <sheet name="Processed_Data" sheetId="70" r:id="rId3"/>
    <sheet name="Partenaires" sheetId="62" r:id="rId4"/>
    <sheet name="Prix_Médians" sheetId="32" r:id="rId5"/>
    <sheet name="Variations" sheetId="40" r:id="rId6"/>
    <sheet name="Commerçants" sheetId="25" r:id="rId7"/>
    <sheet name="Eau" sheetId="68" r:id="rId8"/>
    <sheet name="Importation" sheetId="75" r:id="rId9"/>
    <sheet name="Approvisionnement_nourritures" sheetId="66" r:id="rId10"/>
    <sheet name="Approvisionnement_EHA" sheetId="86" r:id="rId11"/>
    <sheet name="Graph 1" sheetId="50" state="hidden" r:id="rId12"/>
    <sheet name="Contexte" sheetId="87" r:id="rId13"/>
    <sheet name="Références" sheetId="11" r:id="rId14"/>
    <sheet name="Kobo survey" sheetId="59" r:id="rId15"/>
    <sheet name="Kobo Choices" sheetId="6" r:id="rId16"/>
    <sheet name="Cleaning Log" sheetId="37" r:id="rId17"/>
    <sheet name="Deletion Log" sheetId="76" r:id="rId18"/>
  </sheets>
  <definedNames>
    <definedName name="_xlnm._FilterDatabase" localSheetId="2" hidden="1">Processed_Data!$A$1:$JX$349</definedName>
  </definedNames>
  <calcPr calcId="162913"/>
  <pivotCaches>
    <pivotCache cacheId="0" r:id="rId19"/>
  </pivotCaches>
</workbook>
</file>

<file path=xl/calcChain.xml><?xml version="1.0" encoding="utf-8"?>
<calcChain xmlns="http://schemas.openxmlformats.org/spreadsheetml/2006/main">
  <c r="P64" i="32" l="1" a="1"/>
  <c r="P64" i="32" s="1"/>
  <c r="T64" i="32" a="1"/>
  <c r="T63" i="32" a="1"/>
  <c r="B64" i="32" a="1"/>
  <c r="B64" i="32" s="1"/>
  <c r="X17" i="40"/>
  <c r="M27" i="87" l="1"/>
  <c r="H29" i="25"/>
  <c r="G29" i="25"/>
  <c r="F29" i="25"/>
  <c r="C74" i="87"/>
  <c r="C69" i="87"/>
  <c r="C73" i="87"/>
  <c r="C72" i="87"/>
  <c r="E21" i="32" l="1" a="1"/>
  <c r="E21" i="32" s="1"/>
  <c r="F21" i="32" a="1"/>
  <c r="F21" i="32" s="1"/>
  <c r="G21" i="32" a="1"/>
  <c r="G21" i="32" s="1"/>
  <c r="H21" i="32" a="1"/>
  <c r="H21" i="32" s="1"/>
  <c r="I21" i="32" a="1"/>
  <c r="I21" i="32" s="1"/>
  <c r="J21" i="32" a="1"/>
  <c r="J21" i="32" s="1"/>
  <c r="K21" i="32" a="1"/>
  <c r="K21" i="32" s="1"/>
  <c r="M21" i="32" a="1"/>
  <c r="M21" i="32" s="1"/>
  <c r="N21" i="32" a="1"/>
  <c r="N21" i="32" s="1"/>
  <c r="O21" i="32" a="1"/>
  <c r="O21" i="32" s="1"/>
  <c r="P21" i="32" a="1"/>
  <c r="P21" i="32" s="1"/>
  <c r="Q21" i="32" a="1"/>
  <c r="Q21" i="32" s="1"/>
  <c r="S21" i="32" a="1"/>
  <c r="S21" i="32" s="1"/>
  <c r="B97" i="68" a="1"/>
  <c r="B97" i="68" s="1"/>
  <c r="B96" i="68" a="1"/>
  <c r="B96" i="68" s="1"/>
  <c r="B92" i="68" l="1" a="1"/>
  <c r="B92" i="68" s="1"/>
  <c r="B91" i="68" a="1"/>
  <c r="B91" i="68" s="1"/>
  <c r="X19" i="40" a="1"/>
  <c r="S41" i="32" a="1"/>
  <c r="S41" i="32" s="1"/>
  <c r="S40" i="32" a="1"/>
  <c r="S40" i="32" s="1"/>
  <c r="S42" i="32" a="1"/>
  <c r="S42" i="32" s="1"/>
  <c r="S32" i="32" a="1"/>
  <c r="S32" i="32" s="1"/>
  <c r="S31" i="32" a="1"/>
  <c r="S31" i="32" s="1"/>
  <c r="S30" i="32" a="1"/>
  <c r="S30" i="32" s="1"/>
  <c r="S29" i="32" a="1"/>
  <c r="S29" i="32" s="1"/>
  <c r="S28" i="32" a="1"/>
  <c r="S28" i="32" s="1"/>
  <c r="S27" i="32" a="1"/>
  <c r="S27" i="32" s="1"/>
  <c r="S26" i="32" a="1"/>
  <c r="S26" i="32" s="1"/>
  <c r="S25" i="32" a="1"/>
  <c r="S25" i="32" s="1"/>
  <c r="S24" i="32" a="1"/>
  <c r="S24" i="32" s="1"/>
  <c r="S23" i="32" a="1"/>
  <c r="S23" i="32" s="1"/>
  <c r="S22" i="32" a="1"/>
  <c r="S22" i="32" s="1"/>
  <c r="C65" i="87" l="1"/>
  <c r="C64" i="87"/>
  <c r="C63" i="87"/>
  <c r="C62" i="87"/>
  <c r="C61" i="87"/>
  <c r="M31" i="87"/>
  <c r="M30" i="87"/>
  <c r="M29" i="87"/>
  <c r="M28" i="87"/>
  <c r="C18" i="66"/>
  <c r="C17" i="66"/>
  <c r="D47" i="86"/>
  <c r="D50" i="66"/>
  <c r="E19" i="75" l="1"/>
  <c r="E18" i="75"/>
  <c r="E17" i="75"/>
  <c r="E16" i="75"/>
  <c r="E15" i="75"/>
  <c r="E14" i="75"/>
  <c r="E13" i="75"/>
  <c r="E10" i="75"/>
  <c r="E9" i="75"/>
  <c r="E8" i="75"/>
  <c r="E7" i="75"/>
  <c r="E6" i="75"/>
  <c r="E5" i="75"/>
  <c r="E4" i="75"/>
  <c r="B93" i="68" a="1"/>
  <c r="B93" i="68" s="1"/>
  <c r="B94" i="68" a="1"/>
  <c r="B94" i="68" s="1"/>
  <c r="B95" i="68" a="1"/>
  <c r="B95" i="68" s="1"/>
  <c r="F18" i="25"/>
  <c r="G18" i="25" s="1"/>
  <c r="D18" i="25"/>
  <c r="E18" i="25" s="1"/>
  <c r="B18" i="25"/>
  <c r="CJ41" i="40"/>
  <c r="M41" i="40"/>
  <c r="BZ32" i="40"/>
  <c r="D45" i="86"/>
  <c r="D46" i="86"/>
  <c r="D44" i="86"/>
  <c r="M80" i="40"/>
  <c r="M85" i="40"/>
  <c r="M76" i="40"/>
  <c r="M75" i="40"/>
  <c r="M86" i="40"/>
  <c r="M81" i="40"/>
  <c r="C10" i="86"/>
  <c r="C13" i="86"/>
  <c r="C12" i="86"/>
  <c r="C14" i="86"/>
  <c r="C16" i="86"/>
  <c r="C15" i="86"/>
  <c r="C11" i="86"/>
  <c r="G14" i="75"/>
  <c r="G13" i="75"/>
  <c r="F6" i="75"/>
  <c r="G17" i="75"/>
  <c r="G8" i="75"/>
  <c r="D5" i="68"/>
  <c r="C16" i="68"/>
  <c r="C13" i="66"/>
  <c r="F17" i="75"/>
  <c r="F7" i="75"/>
  <c r="D41" i="68"/>
  <c r="C15" i="68"/>
  <c r="D6" i="68"/>
  <c r="C11" i="66"/>
  <c r="G7" i="75"/>
  <c r="F15" i="75"/>
  <c r="C12" i="66"/>
  <c r="D40" i="68"/>
  <c r="D46" i="66"/>
  <c r="F19" i="75"/>
  <c r="F18" i="75"/>
  <c r="C17" i="68"/>
  <c r="C10" i="66"/>
  <c r="C9" i="66"/>
  <c r="F13" i="75"/>
  <c r="C13" i="68"/>
  <c r="D43" i="68"/>
  <c r="C16" i="66"/>
  <c r="G15" i="75"/>
  <c r="F14" i="75"/>
  <c r="F16" i="75"/>
  <c r="G18" i="75"/>
  <c r="D45" i="68"/>
  <c r="F10" i="75"/>
  <c r="C12" i="68"/>
  <c r="D44" i="68"/>
  <c r="G19" i="75"/>
  <c r="G6" i="75"/>
  <c r="F8" i="75"/>
  <c r="G4" i="75"/>
  <c r="C14" i="68"/>
  <c r="D49" i="66"/>
  <c r="C15" i="66"/>
  <c r="D47" i="66"/>
  <c r="D42" i="68"/>
  <c r="G10" i="75"/>
  <c r="G16" i="75"/>
  <c r="F9" i="75"/>
  <c r="G5" i="75"/>
  <c r="G9" i="75"/>
  <c r="D46" i="68"/>
  <c r="D39" i="68"/>
  <c r="C11" i="68"/>
  <c r="D48" i="66"/>
  <c r="F5" i="75"/>
  <c r="C14" i="66"/>
  <c r="F4" i="75"/>
  <c r="C45" i="87"/>
  <c r="M25" i="87"/>
  <c r="M24" i="87"/>
  <c r="M23" i="87"/>
  <c r="M22" i="87"/>
  <c r="C59" i="87"/>
  <c r="C58" i="87"/>
  <c r="M21" i="87"/>
  <c r="C60" i="87"/>
  <c r="C44" i="87"/>
  <c r="M26" i="87"/>
  <c r="C15" i="87"/>
  <c r="C16" i="87"/>
  <c r="C13" i="87"/>
  <c r="C14" i="87"/>
  <c r="C35" i="25"/>
  <c r="C33" i="25"/>
  <c r="C34" i="25"/>
  <c r="C36" i="25"/>
  <c r="C18" i="25"/>
  <c r="H26" i="25"/>
  <c r="H28" i="25"/>
  <c r="G23" i="25"/>
  <c r="H23" i="25"/>
  <c r="H25" i="25"/>
  <c r="H27" i="25"/>
  <c r="F25" i="25"/>
  <c r="F24" i="25"/>
  <c r="G25" i="25"/>
  <c r="G28" i="25"/>
  <c r="F26" i="25"/>
  <c r="F27" i="25"/>
  <c r="H24" i="25"/>
  <c r="F28" i="25"/>
  <c r="G27" i="25"/>
  <c r="F23" i="25"/>
  <c r="G24" i="25"/>
  <c r="G26" i="25"/>
  <c r="C71" i="87"/>
  <c r="C70" i="87"/>
  <c r="C23" i="66" l="1"/>
  <c r="C24" i="66"/>
  <c r="C28" i="66"/>
  <c r="C27" i="66"/>
  <c r="C29" i="66"/>
  <c r="C27" i="86"/>
  <c r="C22" i="86"/>
  <c r="C21" i="86"/>
  <c r="C25" i="86"/>
  <c r="C26" i="86"/>
  <c r="C24" i="86"/>
  <c r="C26" i="66"/>
  <c r="C23" i="86"/>
  <c r="C25" i="66"/>
  <c r="N81" i="40"/>
  <c r="N86" i="40"/>
  <c r="N75" i="40"/>
  <c r="N76" i="40"/>
  <c r="N85" i="40"/>
  <c r="N80" i="40"/>
  <c r="AI53" i="11"/>
  <c r="AI43" i="11"/>
  <c r="W19" i="40" a="1"/>
  <c r="W19" i="40"/>
  <c r="V19" i="40"/>
  <c r="U19" i="40" a="1"/>
  <c r="U19" i="40" s="1"/>
  <c r="T19" i="40"/>
  <c r="S19" i="40"/>
  <c r="R19" i="40" a="1"/>
  <c r="R19" i="40" s="1"/>
  <c r="Q19" i="40"/>
  <c r="P19" i="40"/>
  <c r="O19" i="40"/>
  <c r="N19" i="40"/>
  <c r="W18" i="40"/>
  <c r="V18" i="40"/>
  <c r="U18" i="40"/>
  <c r="T18" i="40"/>
  <c r="S18" i="40"/>
  <c r="R18" i="40"/>
  <c r="Q18" i="40"/>
  <c r="P18" i="40"/>
  <c r="O18" i="40"/>
  <c r="N18" i="40"/>
  <c r="W17" i="40"/>
  <c r="V17" i="40"/>
  <c r="U17" i="40"/>
  <c r="T17" i="40"/>
  <c r="S17" i="40"/>
  <c r="R17" i="40" a="1"/>
  <c r="R17" i="40"/>
  <c r="Q17" i="40"/>
  <c r="T16" i="40"/>
  <c r="S16" i="40"/>
  <c r="R16" i="40"/>
  <c r="Q16" i="40"/>
  <c r="P16" i="40"/>
  <c r="O16" i="40"/>
  <c r="N16" i="40"/>
  <c r="W15" i="40"/>
  <c r="V15" i="40"/>
  <c r="U15" i="40"/>
  <c r="T15" i="40"/>
  <c r="S15" i="40"/>
  <c r="R15" i="40"/>
  <c r="Q15" i="40"/>
  <c r="P15" i="40"/>
  <c r="O15" i="40"/>
  <c r="N15" i="40"/>
  <c r="W14" i="40"/>
  <c r="V14" i="40"/>
  <c r="U14" i="40"/>
  <c r="T14" i="40"/>
  <c r="S14" i="40"/>
  <c r="R14" i="40"/>
  <c r="Q14" i="40"/>
  <c r="P14" i="40"/>
  <c r="O14" i="40"/>
  <c r="N14" i="40"/>
  <c r="W13" i="40"/>
  <c r="V13" i="40"/>
  <c r="U13" i="40"/>
  <c r="T13" i="40"/>
  <c r="S13" i="40"/>
  <c r="R13" i="40"/>
  <c r="Q13" i="40"/>
  <c r="P13" i="40"/>
  <c r="O13" i="40"/>
  <c r="N13" i="40"/>
  <c r="W12" i="40"/>
  <c r="V12" i="40"/>
  <c r="U12" i="40"/>
  <c r="T12" i="40"/>
  <c r="S12" i="40"/>
  <c r="R12" i="40"/>
  <c r="Q12" i="40"/>
  <c r="P12" i="40"/>
  <c r="O12" i="40"/>
  <c r="N12" i="40"/>
  <c r="W11" i="40"/>
  <c r="V11" i="40"/>
  <c r="U11" i="40"/>
  <c r="T11" i="40"/>
  <c r="S11" i="40"/>
  <c r="R11" i="40" a="1"/>
  <c r="R11" i="40" s="1"/>
  <c r="Q11" i="40"/>
  <c r="P11" i="40"/>
  <c r="O11" i="40"/>
  <c r="N11" i="40"/>
  <c r="W10" i="40"/>
  <c r="V10" i="40"/>
  <c r="U10" i="40"/>
  <c r="T10" i="40"/>
  <c r="S10" i="40"/>
  <c r="R10" i="40"/>
  <c r="Q10" i="40"/>
  <c r="P10" i="40"/>
  <c r="O10" i="40"/>
  <c r="N10" i="40"/>
  <c r="W9" i="40"/>
  <c r="V9" i="40"/>
  <c r="U9" i="40"/>
  <c r="T9" i="40"/>
  <c r="S9" i="40"/>
  <c r="R9" i="40"/>
  <c r="Q9" i="40"/>
  <c r="P9" i="40"/>
  <c r="O9" i="40"/>
  <c r="N9" i="40"/>
  <c r="W8" i="40"/>
  <c r="V8" i="40"/>
  <c r="U8" i="40"/>
  <c r="T8" i="40"/>
  <c r="S8" i="40"/>
  <c r="R8" i="40" a="1"/>
  <c r="R8" i="40"/>
  <c r="Q8" i="40"/>
  <c r="P8" i="40"/>
  <c r="O8" i="40"/>
  <c r="N8" i="40"/>
  <c r="W7" i="40"/>
  <c r="V7" i="40"/>
  <c r="U7" i="40"/>
  <c r="T7" i="40"/>
  <c r="S7" i="40"/>
  <c r="R7" i="40"/>
  <c r="Q7" i="40"/>
  <c r="P7" i="40"/>
  <c r="O7" i="40"/>
  <c r="N7" i="40"/>
  <c r="W6" i="40"/>
  <c r="V6" i="40"/>
  <c r="U6" i="40"/>
  <c r="T6" i="40"/>
  <c r="S6" i="40"/>
  <c r="R6" i="40"/>
  <c r="Q6" i="40"/>
  <c r="P6" i="40"/>
  <c r="O6" i="40"/>
  <c r="N6" i="40"/>
  <c r="W5" i="40"/>
  <c r="V5" i="40"/>
  <c r="U5" i="40"/>
  <c r="T5" i="40"/>
  <c r="S5" i="40"/>
  <c r="R5" i="40" a="1"/>
  <c r="R5" i="40" s="1"/>
  <c r="Q5" i="40"/>
  <c r="P5" i="40"/>
  <c r="O5" i="40"/>
  <c r="N5" i="40"/>
  <c r="W4" i="40"/>
  <c r="V4" i="40"/>
  <c r="U4" i="40"/>
  <c r="T4" i="40"/>
  <c r="S4" i="40"/>
  <c r="R4" i="40"/>
  <c r="Q4" i="40" a="1"/>
  <c r="Q4" i="40" s="1"/>
  <c r="P4" i="40"/>
  <c r="O4" i="40"/>
  <c r="N4" i="40"/>
  <c r="R42" i="32" a="1"/>
  <c r="R42" i="32" s="1"/>
  <c r="Q42" i="32" a="1"/>
  <c r="Q42" i="32" s="1"/>
  <c r="P42" i="32" a="1"/>
  <c r="P42" i="32" s="1"/>
  <c r="O42" i="32" a="1"/>
  <c r="O42" i="32" s="1"/>
  <c r="N42" i="32" a="1"/>
  <c r="N42" i="32" s="1"/>
  <c r="M42" i="32" a="1"/>
  <c r="M42" i="32" s="1"/>
  <c r="L42" i="32" a="1"/>
  <c r="L42" i="32" s="1"/>
  <c r="K42" i="32" a="1"/>
  <c r="K42" i="32" s="1"/>
  <c r="J42" i="32" a="1"/>
  <c r="J42" i="32" s="1"/>
  <c r="I42" i="32" a="1"/>
  <c r="I42" i="32" s="1"/>
  <c r="H42" i="32" a="1"/>
  <c r="H42" i="32" s="1"/>
  <c r="G42" i="32" a="1"/>
  <c r="G42" i="32" s="1"/>
  <c r="F42" i="32" a="1"/>
  <c r="F42" i="32" s="1"/>
  <c r="E42" i="32" a="1"/>
  <c r="E42" i="32" s="1"/>
  <c r="R41" i="32" a="1"/>
  <c r="R41" i="32" s="1"/>
  <c r="Q41" i="32" a="1"/>
  <c r="Q41" i="32" s="1"/>
  <c r="P41" i="32" a="1"/>
  <c r="P41" i="32" s="1"/>
  <c r="O41" i="32" a="1"/>
  <c r="O41" i="32" s="1"/>
  <c r="N41" i="32" a="1"/>
  <c r="N41" i="32" s="1"/>
  <c r="M41" i="32" a="1"/>
  <c r="M41" i="32" s="1"/>
  <c r="L41" i="32" a="1"/>
  <c r="L41" i="32" s="1"/>
  <c r="K41" i="32" a="1"/>
  <c r="K41" i="32" s="1"/>
  <c r="J41" i="32" a="1"/>
  <c r="J41" i="32" s="1"/>
  <c r="I41" i="32" a="1"/>
  <c r="I41" i="32" s="1"/>
  <c r="H41" i="32" a="1"/>
  <c r="H41" i="32" s="1"/>
  <c r="G41" i="32" a="1"/>
  <c r="G41" i="32" s="1"/>
  <c r="F41" i="32" a="1"/>
  <c r="F41" i="32" s="1"/>
  <c r="E41" i="32" a="1"/>
  <c r="E41" i="32" s="1"/>
  <c r="R40" i="32" a="1"/>
  <c r="R40" i="32" s="1"/>
  <c r="Q40" i="32" a="1"/>
  <c r="Q40" i="32" s="1"/>
  <c r="P40" i="32" a="1"/>
  <c r="P40" i="32" s="1"/>
  <c r="O40" i="32" a="1"/>
  <c r="O40" i="32" s="1"/>
  <c r="N40" i="32" a="1"/>
  <c r="N40" i="32" s="1"/>
  <c r="M40" i="32" a="1"/>
  <c r="M40" i="32" s="1"/>
  <c r="L40" i="32" a="1"/>
  <c r="L40" i="32" s="1"/>
  <c r="K40" i="32" a="1"/>
  <c r="K40" i="32" s="1"/>
  <c r="J40" i="32" a="1"/>
  <c r="J40" i="32" s="1"/>
  <c r="I40" i="32" a="1"/>
  <c r="I40" i="32" s="1"/>
  <c r="H40" i="32" a="1"/>
  <c r="H40" i="32" s="1"/>
  <c r="G40" i="32" a="1"/>
  <c r="G40" i="32" s="1"/>
  <c r="F40" i="32" a="1"/>
  <c r="F40" i="32" s="1"/>
  <c r="E40" i="32" a="1"/>
  <c r="E40" i="32" s="1"/>
  <c r="S39" i="32" a="1"/>
  <c r="S39" i="32" s="1"/>
  <c r="R39" i="32" a="1"/>
  <c r="R39" i="32" s="1"/>
  <c r="Q39" i="32" a="1"/>
  <c r="Q39" i="32" s="1"/>
  <c r="P39" i="32" a="1"/>
  <c r="P39" i="32" s="1"/>
  <c r="O39" i="32" a="1"/>
  <c r="O39" i="32" s="1"/>
  <c r="N39" i="32" a="1"/>
  <c r="N39" i="32" s="1"/>
  <c r="M39" i="32" a="1"/>
  <c r="M39" i="32" s="1"/>
  <c r="L39" i="32" a="1"/>
  <c r="L39" i="32" s="1"/>
  <c r="K39" i="32" a="1"/>
  <c r="K39" i="32" s="1"/>
  <c r="J39" i="32" a="1"/>
  <c r="J39" i="32" s="1"/>
  <c r="I39" i="32" a="1"/>
  <c r="I39" i="32" s="1"/>
  <c r="H39" i="32" a="1"/>
  <c r="H39" i="32" s="1"/>
  <c r="G39" i="32" a="1"/>
  <c r="G39" i="32" s="1"/>
  <c r="F39" i="32" a="1"/>
  <c r="F39" i="32" s="1"/>
  <c r="E39" i="32" a="1"/>
  <c r="E39" i="32" s="1"/>
  <c r="S38" i="32" a="1"/>
  <c r="S38" i="32" s="1"/>
  <c r="R38" i="32" a="1"/>
  <c r="R38" i="32" s="1"/>
  <c r="Q38" i="32" a="1"/>
  <c r="Q38" i="32" s="1"/>
  <c r="P38" i="32" a="1"/>
  <c r="P38" i="32" s="1"/>
  <c r="O38" i="32" a="1"/>
  <c r="O38" i="32" s="1"/>
  <c r="N38" i="32" a="1"/>
  <c r="N38" i="32" s="1"/>
  <c r="M38" i="32" a="1"/>
  <c r="M38" i="32" s="1"/>
  <c r="L38" i="32" a="1"/>
  <c r="L38" i="32" s="1"/>
  <c r="K38" i="32" a="1"/>
  <c r="K38" i="32" s="1"/>
  <c r="I38" i="32" a="1"/>
  <c r="I38" i="32" s="1"/>
  <c r="H38" i="32" a="1"/>
  <c r="H38" i="32" s="1"/>
  <c r="G38" i="32" a="1"/>
  <c r="G38" i="32" s="1"/>
  <c r="F38" i="32" a="1"/>
  <c r="F38" i="32" s="1"/>
  <c r="E38" i="32" a="1"/>
  <c r="E38" i="32" s="1"/>
  <c r="S37" i="32" a="1"/>
  <c r="S37" i="32" s="1"/>
  <c r="R37" i="32" a="1"/>
  <c r="R37" i="32" s="1"/>
  <c r="Q37" i="32" a="1"/>
  <c r="Q37" i="32" s="1"/>
  <c r="P37" i="32" a="1"/>
  <c r="P37" i="32" s="1"/>
  <c r="O37" i="32" a="1"/>
  <c r="O37" i="32" s="1"/>
  <c r="N37" i="32" a="1"/>
  <c r="N37" i="32" s="1"/>
  <c r="M37" i="32" a="1"/>
  <c r="M37" i="32" s="1"/>
  <c r="L37" i="32" a="1"/>
  <c r="L37" i="32" s="1"/>
  <c r="K37" i="32" a="1"/>
  <c r="K37" i="32" s="1"/>
  <c r="J37" i="32" a="1"/>
  <c r="J37" i="32" s="1"/>
  <c r="I37" i="32" a="1"/>
  <c r="I37" i="32" s="1"/>
  <c r="H37" i="32" a="1"/>
  <c r="H37" i="32" s="1"/>
  <c r="G37" i="32" a="1"/>
  <c r="G37" i="32" s="1"/>
  <c r="F37" i="32" a="1"/>
  <c r="F37" i="32" s="1"/>
  <c r="E37" i="32" a="1"/>
  <c r="E37" i="32" s="1"/>
  <c r="S36" i="32" a="1"/>
  <c r="S36" i="32" s="1"/>
  <c r="R36" i="32" a="1"/>
  <c r="R36" i="32" s="1"/>
  <c r="Q36" i="32" a="1"/>
  <c r="Q36" i="32" s="1"/>
  <c r="P36" i="32" a="1"/>
  <c r="P36" i="32" s="1"/>
  <c r="O36" i="32" a="1"/>
  <c r="O36" i="32" s="1"/>
  <c r="N36" i="32" a="1"/>
  <c r="N36" i="32" s="1"/>
  <c r="M36" i="32" a="1"/>
  <c r="M36" i="32" s="1"/>
  <c r="L36" i="32" a="1"/>
  <c r="L36" i="32" s="1"/>
  <c r="K36" i="32" a="1"/>
  <c r="K36" i="32" s="1"/>
  <c r="J36" i="32" a="1"/>
  <c r="J36" i="32" s="1"/>
  <c r="I36" i="32" a="1"/>
  <c r="I36" i="32" s="1"/>
  <c r="H36" i="32" a="1"/>
  <c r="H36" i="32" s="1"/>
  <c r="G36" i="32" a="1"/>
  <c r="G36" i="32" s="1"/>
  <c r="F36" i="32" a="1"/>
  <c r="F36" i="32" s="1"/>
  <c r="E36" i="32" a="1"/>
  <c r="E36" i="32" s="1"/>
  <c r="S35" i="32" a="1"/>
  <c r="S35" i="32" s="1"/>
  <c r="R35" i="32" a="1"/>
  <c r="R35" i="32" s="1"/>
  <c r="Q35" i="32" a="1"/>
  <c r="Q35" i="32" s="1"/>
  <c r="P35" i="32" a="1"/>
  <c r="P35" i="32" s="1"/>
  <c r="O35" i="32" a="1"/>
  <c r="O35" i="32" s="1"/>
  <c r="N35" i="32" a="1"/>
  <c r="N35" i="32" s="1"/>
  <c r="M35" i="32" a="1"/>
  <c r="M35" i="32" s="1"/>
  <c r="L35" i="32" a="1"/>
  <c r="L35" i="32" s="1"/>
  <c r="K35" i="32" a="1"/>
  <c r="K35" i="32" s="1"/>
  <c r="J35" i="32" a="1"/>
  <c r="J35" i="32" s="1"/>
  <c r="I35" i="32" a="1"/>
  <c r="I35" i="32" s="1"/>
  <c r="H35" i="32" a="1"/>
  <c r="H35" i="32" s="1"/>
  <c r="G35" i="32" a="1"/>
  <c r="G35" i="32" s="1"/>
  <c r="F35" i="32" a="1"/>
  <c r="F35" i="32" s="1"/>
  <c r="E35" i="32" a="1"/>
  <c r="E35" i="32" s="1"/>
  <c r="S34" i="32" a="1"/>
  <c r="S34" i="32" s="1"/>
  <c r="R34" i="32" a="1"/>
  <c r="R34" i="32" s="1"/>
  <c r="Q34" i="32" a="1"/>
  <c r="Q34" i="32" s="1"/>
  <c r="P34" i="32" a="1"/>
  <c r="P34" i="32" s="1"/>
  <c r="O34" i="32" a="1"/>
  <c r="O34" i="32" s="1"/>
  <c r="N34" i="32" a="1"/>
  <c r="N34" i="32" s="1"/>
  <c r="M34" i="32" a="1"/>
  <c r="M34" i="32" s="1"/>
  <c r="K34" i="32" a="1"/>
  <c r="K34" i="32" s="1"/>
  <c r="J34" i="32" a="1"/>
  <c r="J34" i="32" s="1"/>
  <c r="I34" i="32" a="1"/>
  <c r="I34" i="32" s="1"/>
  <c r="H34" i="32" a="1"/>
  <c r="H34" i="32" s="1"/>
  <c r="G34" i="32" a="1"/>
  <c r="G34" i="32" s="1"/>
  <c r="F34" i="32" a="1"/>
  <c r="F34" i="32" s="1"/>
  <c r="E34" i="32" a="1"/>
  <c r="E34" i="32" s="1"/>
  <c r="S33" i="32" a="1"/>
  <c r="S33" i="32" s="1"/>
  <c r="Q33" i="32" a="1"/>
  <c r="Q33" i="32" s="1"/>
  <c r="P33" i="32" a="1"/>
  <c r="P33" i="32" s="1"/>
  <c r="O33" i="32" a="1"/>
  <c r="O33" i="32" s="1"/>
  <c r="N33" i="32" a="1"/>
  <c r="N33" i="32" s="1"/>
  <c r="M33" i="32" a="1"/>
  <c r="M33" i="32" s="1"/>
  <c r="L33" i="32" a="1"/>
  <c r="L33" i="32" s="1"/>
  <c r="K33" i="32" a="1"/>
  <c r="K33" i="32" s="1"/>
  <c r="I33" i="32" a="1"/>
  <c r="I33" i="32" s="1"/>
  <c r="H33" i="32" a="1"/>
  <c r="H33" i="32" s="1"/>
  <c r="G33" i="32" a="1"/>
  <c r="G33" i="32" s="1"/>
  <c r="F33" i="32" a="1"/>
  <c r="F33" i="32" s="1"/>
  <c r="E33" i="32" a="1"/>
  <c r="E33" i="32" s="1"/>
  <c r="R32" i="32" a="1"/>
  <c r="R32" i="32" s="1"/>
  <c r="Q32" i="32" a="1"/>
  <c r="Q32" i="32" s="1"/>
  <c r="P32" i="32" a="1"/>
  <c r="P32" i="32" s="1"/>
  <c r="O32" i="32" a="1"/>
  <c r="O32" i="32" s="1"/>
  <c r="N32" i="32" a="1"/>
  <c r="N32" i="32" s="1"/>
  <c r="M32" i="32" a="1"/>
  <c r="M32" i="32" s="1"/>
  <c r="L32" i="32" a="1"/>
  <c r="L32" i="32" s="1"/>
  <c r="K32" i="32" a="1"/>
  <c r="K32" i="32" s="1"/>
  <c r="J32" i="32" a="1"/>
  <c r="J32" i="32" s="1"/>
  <c r="I32" i="32" a="1"/>
  <c r="I32" i="32" s="1"/>
  <c r="H32" i="32" a="1"/>
  <c r="H32" i="32" s="1"/>
  <c r="G32" i="32" a="1"/>
  <c r="G32" i="32" s="1"/>
  <c r="F32" i="32" a="1"/>
  <c r="F32" i="32" s="1"/>
  <c r="E32" i="32" a="1"/>
  <c r="E32" i="32" s="1"/>
  <c r="R31" i="32" a="1"/>
  <c r="R31" i="32" s="1"/>
  <c r="Q31" i="32" a="1"/>
  <c r="Q31" i="32" s="1"/>
  <c r="P31" i="32" a="1"/>
  <c r="P31" i="32" s="1"/>
  <c r="O31" i="32" a="1"/>
  <c r="O31" i="32" s="1"/>
  <c r="N31" i="32" a="1"/>
  <c r="N31" i="32" s="1"/>
  <c r="M31" i="32" a="1"/>
  <c r="M31" i="32" s="1"/>
  <c r="L31" i="32" a="1"/>
  <c r="L31" i="32" s="1"/>
  <c r="K31" i="32" a="1"/>
  <c r="K31" i="32" s="1"/>
  <c r="J31" i="32" a="1"/>
  <c r="J31" i="32" s="1"/>
  <c r="I31" i="32" a="1"/>
  <c r="I31" i="32" s="1"/>
  <c r="H31" i="32" a="1"/>
  <c r="H31" i="32" s="1"/>
  <c r="G31" i="32" a="1"/>
  <c r="G31" i="32" s="1"/>
  <c r="F31" i="32" a="1"/>
  <c r="F31" i="32" s="1"/>
  <c r="E31" i="32" a="1"/>
  <c r="E31" i="32" s="1"/>
  <c r="R30" i="32" a="1"/>
  <c r="R30" i="32" s="1"/>
  <c r="Q30" i="32" a="1"/>
  <c r="Q30" i="32" s="1"/>
  <c r="P30" i="32" a="1"/>
  <c r="P30" i="32" s="1"/>
  <c r="O30" i="32" a="1"/>
  <c r="O30" i="32" s="1"/>
  <c r="N30" i="32" a="1"/>
  <c r="N30" i="32" s="1"/>
  <c r="M30" i="32" a="1"/>
  <c r="M30" i="32" s="1"/>
  <c r="L30" i="32" a="1"/>
  <c r="L30" i="32" s="1"/>
  <c r="K30" i="32" a="1"/>
  <c r="K30" i="32" s="1"/>
  <c r="J30" i="32" a="1"/>
  <c r="J30" i="32" s="1"/>
  <c r="I30" i="32" a="1"/>
  <c r="I30" i="32" s="1"/>
  <c r="H30" i="32" a="1"/>
  <c r="H30" i="32" s="1"/>
  <c r="G30" i="32" a="1"/>
  <c r="G30" i="32" s="1"/>
  <c r="F30" i="32" a="1"/>
  <c r="F30" i="32" s="1"/>
  <c r="E30" i="32" a="1"/>
  <c r="E30" i="32" s="1"/>
  <c r="R29" i="32" a="1"/>
  <c r="R29" i="32" s="1"/>
  <c r="Q29" i="32" a="1"/>
  <c r="Q29" i="32" s="1"/>
  <c r="P29" i="32" a="1"/>
  <c r="P29" i="32" s="1"/>
  <c r="O29" i="32" a="1"/>
  <c r="O29" i="32" s="1"/>
  <c r="N29" i="32" a="1"/>
  <c r="N29" i="32" s="1"/>
  <c r="M29" i="32" a="1"/>
  <c r="M29" i="32" s="1"/>
  <c r="L29" i="32" a="1"/>
  <c r="L29" i="32" s="1"/>
  <c r="K29" i="32" a="1"/>
  <c r="K29" i="32" s="1"/>
  <c r="J29" i="32" a="1"/>
  <c r="J29" i="32" s="1"/>
  <c r="I29" i="32" a="1"/>
  <c r="I29" i="32" s="1"/>
  <c r="H29" i="32" a="1"/>
  <c r="H29" i="32" s="1"/>
  <c r="G29" i="32" a="1"/>
  <c r="G29" i="32" s="1"/>
  <c r="F29" i="32" a="1"/>
  <c r="F29" i="32" s="1"/>
  <c r="E29" i="32" a="1"/>
  <c r="E29" i="32" s="1"/>
  <c r="R28" i="32" a="1"/>
  <c r="R28" i="32" s="1"/>
  <c r="Q28" i="32" a="1"/>
  <c r="Q28" i="32" s="1"/>
  <c r="P28" i="32" a="1"/>
  <c r="P28" i="32" s="1"/>
  <c r="O28" i="32" a="1"/>
  <c r="O28" i="32" s="1"/>
  <c r="N28" i="32" a="1"/>
  <c r="N28" i="32"/>
  <c r="M28" i="32" a="1"/>
  <c r="M28" i="32" s="1"/>
  <c r="L28" i="32" a="1"/>
  <c r="L28" i="32" s="1"/>
  <c r="K28" i="32" a="1"/>
  <c r="K28" i="32" s="1"/>
  <c r="J28" i="32" a="1"/>
  <c r="J28" i="32" s="1"/>
  <c r="I28" i="32" a="1"/>
  <c r="I28" i="32" s="1"/>
  <c r="H28" i="32" a="1"/>
  <c r="H28" i="32" s="1"/>
  <c r="G28" i="32" a="1"/>
  <c r="G28" i="32" s="1"/>
  <c r="F28" i="32" a="1"/>
  <c r="F28" i="32" s="1"/>
  <c r="E28" i="32" a="1"/>
  <c r="E28" i="32" s="1"/>
  <c r="R27" i="32" a="1"/>
  <c r="R27" i="32" s="1"/>
  <c r="Q27" i="32" a="1"/>
  <c r="Q27" i="32" s="1"/>
  <c r="P27" i="32" a="1"/>
  <c r="P27" i="32" s="1"/>
  <c r="O27" i="32" a="1"/>
  <c r="O27" i="32" s="1"/>
  <c r="N27" i="32" a="1"/>
  <c r="N27" i="32" s="1"/>
  <c r="M27" i="32" a="1"/>
  <c r="M27" i="32" s="1"/>
  <c r="L27" i="32" a="1"/>
  <c r="L27" i="32" s="1"/>
  <c r="K27" i="32" a="1"/>
  <c r="K27" i="32" s="1"/>
  <c r="J27" i="32" a="1"/>
  <c r="J27" i="32" s="1"/>
  <c r="I27" i="32" a="1"/>
  <c r="I27" i="32" s="1"/>
  <c r="H27" i="32" a="1"/>
  <c r="H27" i="32" s="1"/>
  <c r="G27" i="32" a="1"/>
  <c r="G27" i="32" s="1"/>
  <c r="F27" i="32" a="1"/>
  <c r="F27" i="32" s="1"/>
  <c r="E27" i="32" a="1"/>
  <c r="E27" i="32" s="1"/>
  <c r="R26" i="32" a="1"/>
  <c r="R26" i="32" s="1"/>
  <c r="Q26" i="32" a="1"/>
  <c r="Q26" i="32" s="1"/>
  <c r="P26" i="32" a="1"/>
  <c r="P26" i="32" s="1"/>
  <c r="O26" i="32" a="1"/>
  <c r="O26" i="32" s="1"/>
  <c r="N26" i="32" a="1"/>
  <c r="N26" i="32" s="1"/>
  <c r="M26" i="32" a="1"/>
  <c r="M26" i="32" s="1"/>
  <c r="L26" i="32" a="1"/>
  <c r="L26" i="32" s="1"/>
  <c r="K26" i="32" a="1"/>
  <c r="K26" i="32"/>
  <c r="J26" i="32" a="1"/>
  <c r="J26" i="32" s="1"/>
  <c r="I26" i="32" a="1"/>
  <c r="I26" i="32" s="1"/>
  <c r="H26" i="32" a="1"/>
  <c r="H26" i="32" s="1"/>
  <c r="G26" i="32" a="1"/>
  <c r="G26" i="32" s="1"/>
  <c r="F26" i="32" a="1"/>
  <c r="F26" i="32" s="1"/>
  <c r="E26" i="32" a="1"/>
  <c r="E26" i="32" s="1"/>
  <c r="Q25" i="32" a="1"/>
  <c r="Q25" i="32" s="1"/>
  <c r="P25" i="32" a="1"/>
  <c r="P25" i="32" s="1"/>
  <c r="O25" i="32" a="1"/>
  <c r="O25" i="32" s="1"/>
  <c r="M25" i="32" a="1"/>
  <c r="M25" i="32" s="1"/>
  <c r="K25" i="32" a="1"/>
  <c r="K25" i="32" s="1"/>
  <c r="I25" i="32" a="1"/>
  <c r="I25" i="32" s="1"/>
  <c r="H25" i="32" a="1"/>
  <c r="H25" i="32" s="1"/>
  <c r="G25" i="32" a="1"/>
  <c r="G25" i="32" s="1"/>
  <c r="F25" i="32" a="1"/>
  <c r="F25" i="32" s="1"/>
  <c r="E25" i="32" a="1"/>
  <c r="E25" i="32" s="1"/>
  <c r="R24" i="32" a="1"/>
  <c r="R24" i="32" s="1"/>
  <c r="Q24" i="32" a="1"/>
  <c r="Q24" i="32" s="1"/>
  <c r="P24" i="32" a="1"/>
  <c r="P24" i="32" s="1"/>
  <c r="O24" i="32" a="1"/>
  <c r="O24" i="32" s="1"/>
  <c r="M24" i="32" a="1"/>
  <c r="M24" i="32" s="1"/>
  <c r="L24" i="32" a="1"/>
  <c r="L24" i="32" s="1"/>
  <c r="K24" i="32" a="1"/>
  <c r="K24" i="32" s="1"/>
  <c r="I24" i="32" a="1"/>
  <c r="I24" i="32" s="1"/>
  <c r="H24" i="32" a="1"/>
  <c r="H24" i="32" s="1"/>
  <c r="G24" i="32" a="1"/>
  <c r="G24" i="32" s="1"/>
  <c r="F24" i="32" a="1"/>
  <c r="F24" i="32" s="1"/>
  <c r="E24" i="32" a="1"/>
  <c r="E24" i="32" s="1"/>
  <c r="Q23" i="32" a="1"/>
  <c r="Q23" i="32" s="1"/>
  <c r="P23" i="32" a="1"/>
  <c r="P23" i="32" s="1"/>
  <c r="O23" i="32" a="1"/>
  <c r="O23" i="32" s="1"/>
  <c r="N23" i="32" a="1"/>
  <c r="N23" i="32" s="1"/>
  <c r="M23" i="32" a="1"/>
  <c r="M23" i="32" s="1"/>
  <c r="L23" i="32" a="1"/>
  <c r="L23" i="32" s="1"/>
  <c r="K23" i="32" a="1"/>
  <c r="K23" i="32" s="1"/>
  <c r="J23" i="32" a="1"/>
  <c r="J23" i="32" s="1"/>
  <c r="I23" i="32" a="1"/>
  <c r="I23" i="32" s="1"/>
  <c r="H23" i="32" a="1"/>
  <c r="H23" i="32" s="1"/>
  <c r="G23" i="32" a="1"/>
  <c r="G23" i="32" s="1"/>
  <c r="F23" i="32" a="1"/>
  <c r="F23" i="32" s="1"/>
  <c r="E23" i="32" a="1"/>
  <c r="E23" i="32" s="1"/>
  <c r="R22" i="32" a="1"/>
  <c r="R22" i="32" s="1"/>
  <c r="Q22" i="32" a="1"/>
  <c r="Q22" i="32" s="1"/>
  <c r="P22" i="32" a="1"/>
  <c r="P22" i="32" s="1"/>
  <c r="O22" i="32" a="1"/>
  <c r="O22" i="32" s="1"/>
  <c r="N22" i="32" a="1"/>
  <c r="N22" i="32" s="1"/>
  <c r="M22" i="32" a="1"/>
  <c r="M22" i="32" s="1"/>
  <c r="L22" i="32" a="1"/>
  <c r="L22" i="32" s="1"/>
  <c r="K22" i="32" a="1"/>
  <c r="K22" i="32" s="1"/>
  <c r="I22" i="32" a="1"/>
  <c r="I22" i="32" s="1"/>
  <c r="H22" i="32" a="1"/>
  <c r="H22" i="32" s="1"/>
  <c r="G22" i="32" a="1"/>
  <c r="G22" i="32" s="1"/>
  <c r="F22" i="32" a="1"/>
  <c r="F22" i="32" s="1"/>
  <c r="E22" i="32" a="1"/>
  <c r="E22" i="32" s="1"/>
  <c r="D24" i="66"/>
  <c r="D26" i="86"/>
  <c r="D28" i="66"/>
  <c r="D24" i="86"/>
  <c r="D27" i="66"/>
  <c r="D26" i="66"/>
  <c r="D29" i="66"/>
  <c r="D23" i="86"/>
  <c r="D27" i="86"/>
  <c r="D22" i="86"/>
  <c r="D25" i="86"/>
  <c r="D25" i="66"/>
  <c r="D21" i="86"/>
  <c r="D23" i="66"/>
  <c r="I63" i="32" l="1" a="1"/>
  <c r="I63" i="32" s="1"/>
  <c r="B15" i="32" a="1"/>
  <c r="B15" i="32" s="1"/>
  <c r="M17" i="40" s="1"/>
  <c r="P55" i="32" a="1"/>
  <c r="P55" i="32" s="1"/>
  <c r="CW48" i="40" s="1"/>
  <c r="CX48" i="40" s="1"/>
  <c r="P49" i="32" a="1"/>
  <c r="P49" i="32" s="1"/>
  <c r="CW42" i="40" s="1"/>
  <c r="CX42" i="40" s="1"/>
  <c r="P48" i="32" a="1"/>
  <c r="P48" i="32" s="1"/>
  <c r="CW41" i="40" s="1"/>
  <c r="CX41" i="40" s="1"/>
  <c r="P52" i="32" a="1"/>
  <c r="P52" i="32" s="1"/>
  <c r="P56" i="32" a="1"/>
  <c r="P56" i="32" s="1"/>
  <c r="P53" i="32" a="1"/>
  <c r="P53" i="32" s="1"/>
  <c r="CW46" i="40" s="1"/>
  <c r="CX46" i="40" s="1"/>
  <c r="P51" i="32" a="1"/>
  <c r="P51" i="32" s="1"/>
  <c r="CW44" i="40" s="1"/>
  <c r="CX44" i="40" s="1"/>
  <c r="P63" i="32" a="1"/>
  <c r="P63" i="32" s="1"/>
  <c r="P54" i="32" a="1"/>
  <c r="P54" i="32" s="1"/>
  <c r="CW47" i="40" s="1"/>
  <c r="P57" i="32" a="1"/>
  <c r="P57" i="32" s="1"/>
  <c r="CW50" i="40" s="1" a="1"/>
  <c r="CW50" i="40" s="1"/>
  <c r="P50" i="32" a="1"/>
  <c r="P50" i="32" s="1"/>
  <c r="O52" i="32" a="1"/>
  <c r="O52" i="32" s="1"/>
  <c r="CJ45" i="40" s="1"/>
  <c r="CK45" i="40" s="1"/>
  <c r="B13" i="32" a="1"/>
  <c r="B13" i="32" s="1"/>
  <c r="M14" i="40" s="1"/>
  <c r="X14" i="40" s="1"/>
  <c r="B7" i="32" a="1"/>
  <c r="B7" i="32" s="1"/>
  <c r="M8" i="40" s="1"/>
  <c r="X8" i="40" s="1"/>
  <c r="B10" i="32" a="1"/>
  <c r="B10" i="32" s="1"/>
  <c r="E49" i="32" a="1"/>
  <c r="E49" i="32" s="1"/>
  <c r="AZ27" i="40" s="1"/>
  <c r="BA27" i="40" s="1"/>
  <c r="E64" i="32" a="1"/>
  <c r="E64" i="32" s="1"/>
  <c r="E51" i="32" a="1"/>
  <c r="E51" i="32" s="1"/>
  <c r="AZ29" i="40" s="1"/>
  <c r="BA29" i="40" s="1"/>
  <c r="E50" i="32" a="1"/>
  <c r="E50" i="32" s="1"/>
  <c r="AZ28" i="40" s="1"/>
  <c r="BA28" i="40" s="1"/>
  <c r="E53" i="32" a="1"/>
  <c r="E53" i="32" s="1"/>
  <c r="AZ31" i="40" s="1"/>
  <c r="BA31" i="40" s="1"/>
  <c r="E52" i="32" a="1"/>
  <c r="E52" i="32" s="1"/>
  <c r="AZ30" i="40" s="1"/>
  <c r="BA30" i="40" s="1"/>
  <c r="E54" i="32" a="1"/>
  <c r="E54" i="32" s="1"/>
  <c r="AZ32" i="40" s="1"/>
  <c r="BA32" i="40" s="1"/>
  <c r="E48" i="32" a="1"/>
  <c r="E48" i="32" s="1"/>
  <c r="AZ26" i="40" s="1"/>
  <c r="BA26" i="40" s="1"/>
  <c r="E56" i="32" a="1"/>
  <c r="E56" i="32" s="1"/>
  <c r="AZ34" i="40" s="1"/>
  <c r="E55" i="32" a="1"/>
  <c r="E55" i="32" s="1"/>
  <c r="AZ33" i="40" s="1"/>
  <c r="BA33" i="40" s="1"/>
  <c r="E63" i="32" a="1"/>
  <c r="E63" i="32" s="1"/>
  <c r="E57" i="32" a="1"/>
  <c r="E57" i="32" s="1"/>
  <c r="AZ35" i="40" s="1"/>
  <c r="BA35" i="40" s="1"/>
  <c r="B6" i="32" a="1"/>
  <c r="B6" i="32" s="1"/>
  <c r="M7" i="40" s="1"/>
  <c r="X7" i="40" s="1"/>
  <c r="D56" i="32" a="1"/>
  <c r="D56" i="32" s="1"/>
  <c r="AM34" i="40" s="1"/>
  <c r="D55" i="32" a="1"/>
  <c r="D55" i="32" s="1"/>
  <c r="AM33" i="40" s="1"/>
  <c r="AN33" i="40" s="1"/>
  <c r="D63" i="32" a="1"/>
  <c r="D63" i="32" s="1"/>
  <c r="D57" i="32" a="1"/>
  <c r="D57" i="32" s="1"/>
  <c r="AM35" i="40" s="1"/>
  <c r="AN35" i="40" s="1"/>
  <c r="D64" i="32" a="1"/>
  <c r="D64" i="32" s="1"/>
  <c r="D50" i="32" a="1"/>
  <c r="D50" i="32" s="1"/>
  <c r="AM28" i="40" s="1"/>
  <c r="AN28" i="40" s="1"/>
  <c r="D49" i="32" a="1"/>
  <c r="D49" i="32" s="1"/>
  <c r="AM27" i="40" s="1"/>
  <c r="AN27" i="40" s="1"/>
  <c r="D52" i="32" a="1"/>
  <c r="D52" i="32" s="1"/>
  <c r="AM30" i="40" s="1"/>
  <c r="AN30" i="40" s="1"/>
  <c r="D51" i="32" a="1"/>
  <c r="D51" i="32" s="1"/>
  <c r="AM29" i="40" s="1"/>
  <c r="AN29" i="40" s="1"/>
  <c r="D54" i="32" a="1"/>
  <c r="D54" i="32" s="1"/>
  <c r="AM32" i="40" s="1"/>
  <c r="AN32" i="40" s="1"/>
  <c r="D53" i="32" a="1"/>
  <c r="D53" i="32" s="1"/>
  <c r="AM31" i="40" s="1"/>
  <c r="AN31" i="40" s="1"/>
  <c r="D48" i="32" a="1"/>
  <c r="D48" i="32" s="1"/>
  <c r="AM26" i="40" s="1"/>
  <c r="AN26" i="40" s="1"/>
  <c r="B5" i="32" a="1"/>
  <c r="B5" i="32" s="1"/>
  <c r="M6" i="40" s="1"/>
  <c r="X6" i="40" s="1"/>
  <c r="M56" i="32" a="1"/>
  <c r="M56" i="32" s="1"/>
  <c r="BM49" i="40" s="1"/>
  <c r="BN49" i="40" s="1"/>
  <c r="M55" i="32" a="1"/>
  <c r="M55" i="32" s="1"/>
  <c r="BM48" i="40" s="1"/>
  <c r="BN48" i="40" s="1"/>
  <c r="M63" i="32" a="1"/>
  <c r="M63" i="32" s="1"/>
  <c r="M57" i="32" a="1"/>
  <c r="M57" i="32" s="1"/>
  <c r="BM50" i="40" s="1"/>
  <c r="BN50" i="40" s="1"/>
  <c r="M48" i="32" a="1"/>
  <c r="M48" i="32" s="1"/>
  <c r="BM41" i="40" s="1"/>
  <c r="BN41" i="40" s="1"/>
  <c r="M49" i="32" a="1"/>
  <c r="M49" i="32" s="1"/>
  <c r="BM42" i="40" s="1"/>
  <c r="BN42" i="40" s="1"/>
  <c r="M64" i="32" a="1"/>
  <c r="M64" i="32" s="1"/>
  <c r="M51" i="32" a="1"/>
  <c r="M51" i="32" s="1"/>
  <c r="BM44" i="40" s="1"/>
  <c r="BN44" i="40" s="1"/>
  <c r="M50" i="32" a="1"/>
  <c r="M50" i="32" s="1"/>
  <c r="BM43" i="40" s="1"/>
  <c r="BN43" i="40" s="1"/>
  <c r="M53" i="32" a="1"/>
  <c r="M53" i="32" s="1"/>
  <c r="BM46" i="40" s="1"/>
  <c r="BN46" i="40" s="1"/>
  <c r="M52" i="32" a="1"/>
  <c r="M52" i="32" s="1"/>
  <c r="BM45" i="40" s="1"/>
  <c r="BN45" i="40" s="1"/>
  <c r="M54" i="32" a="1"/>
  <c r="M54" i="32" s="1"/>
  <c r="BM47" i="40" s="1"/>
  <c r="BN47" i="40" s="1"/>
  <c r="B12" i="32" a="1"/>
  <c r="B12" i="32" s="1"/>
  <c r="M13" i="40" s="1"/>
  <c r="X13" i="40" s="1"/>
  <c r="N63" i="32" a="1"/>
  <c r="N63" i="32" s="1"/>
  <c r="N49" i="32" a="1"/>
  <c r="N49" i="32" s="1"/>
  <c r="BZ42" i="40" s="1"/>
  <c r="CA42" i="40" s="1"/>
  <c r="N64" i="32" a="1"/>
  <c r="N64" i="32" s="1"/>
  <c r="N51" i="32" a="1"/>
  <c r="N51" i="32" s="1"/>
  <c r="BZ44" i="40" s="1"/>
  <c r="CA44" i="40" s="1"/>
  <c r="N50" i="32" a="1"/>
  <c r="N50" i="32" s="1"/>
  <c r="BZ43" i="40" s="1"/>
  <c r="CA43" i="40" s="1"/>
  <c r="N53" i="32" a="1"/>
  <c r="N53" i="32" s="1"/>
  <c r="BZ46" i="40" s="1"/>
  <c r="CA46" i="40" s="1"/>
  <c r="N52" i="32" a="1"/>
  <c r="N52" i="32" s="1"/>
  <c r="BZ45" i="40" s="1"/>
  <c r="CA45" i="40" s="1"/>
  <c r="N55" i="32" a="1"/>
  <c r="N55" i="32" s="1"/>
  <c r="BZ48" i="40" s="1"/>
  <c r="CA48" i="40" s="1"/>
  <c r="N54" i="32" a="1"/>
  <c r="N54" i="32" s="1"/>
  <c r="BZ47" i="40" s="1"/>
  <c r="CA47" i="40" s="1"/>
  <c r="N57" i="32" a="1"/>
  <c r="N57" i="32" s="1"/>
  <c r="BZ50" i="40" s="1"/>
  <c r="CA50" i="40" s="1"/>
  <c r="N56" i="32" a="1"/>
  <c r="N56" i="32" s="1"/>
  <c r="BZ49" i="40" s="1"/>
  <c r="CA49" i="40" s="1"/>
  <c r="N48" i="32" a="1"/>
  <c r="N48" i="32" s="1"/>
  <c r="BZ41" i="40" s="1"/>
  <c r="CA41" i="40" s="1"/>
  <c r="B14" i="32" a="1"/>
  <c r="B14" i="32" s="1"/>
  <c r="M15" i="40" s="1"/>
  <c r="X15" i="40" s="1"/>
  <c r="G53" i="32" a="1"/>
  <c r="G53" i="32" s="1"/>
  <c r="BZ31" i="40" s="1"/>
  <c r="CA31" i="40" s="1"/>
  <c r="G55" i="32" a="1"/>
  <c r="G55" i="32" s="1"/>
  <c r="BZ33" i="40" s="1"/>
  <c r="CA33" i="40" s="1"/>
  <c r="G48" i="32" a="1"/>
  <c r="G48" i="32" s="1"/>
  <c r="BZ26" i="40" s="1"/>
  <c r="G57" i="32" a="1"/>
  <c r="G57" i="32" s="1"/>
  <c r="BZ35" i="40" s="1"/>
  <c r="CA35" i="40" s="1"/>
  <c r="G56" i="32" a="1"/>
  <c r="G56" i="32" s="1"/>
  <c r="BZ34" i="40" s="1"/>
  <c r="G63" i="32" a="1"/>
  <c r="G63" i="32" s="1"/>
  <c r="G64" i="32" a="1"/>
  <c r="G64" i="32" s="1"/>
  <c r="G50" i="32" a="1"/>
  <c r="G50" i="32" s="1"/>
  <c r="BZ28" i="40" s="1"/>
  <c r="CA28" i="40" s="1"/>
  <c r="G49" i="32" a="1"/>
  <c r="G49" i="32" s="1"/>
  <c r="BZ27" i="40" s="1"/>
  <c r="G52" i="32" a="1"/>
  <c r="G52" i="32" s="1"/>
  <c r="BZ30" i="40" s="1"/>
  <c r="CA30" i="40" s="1"/>
  <c r="G51" i="32" a="1"/>
  <c r="G51" i="32" s="1"/>
  <c r="BZ29" i="40" s="1"/>
  <c r="CA29" i="40" s="1"/>
  <c r="B8" i="32" a="1"/>
  <c r="B8" i="32" s="1"/>
  <c r="M9" i="40" s="1"/>
  <c r="X9" i="40" s="1"/>
  <c r="O64" i="32" a="1"/>
  <c r="O64" i="32" s="1"/>
  <c r="O50" i="32" a="1"/>
  <c r="O50" i="32" s="1"/>
  <c r="CJ43" i="40" s="1"/>
  <c r="CK43" i="40" s="1"/>
  <c r="O49" i="32" a="1"/>
  <c r="O49" i="32" s="1"/>
  <c r="CJ42" i="40" s="1"/>
  <c r="CK42" i="40" s="1"/>
  <c r="O51" i="32" a="1"/>
  <c r="O51" i="32" s="1"/>
  <c r="CJ44" i="40" s="1"/>
  <c r="CK44" i="40" s="1"/>
  <c r="O53" i="32" a="1"/>
  <c r="O53" i="32" s="1"/>
  <c r="CJ46" i="40" s="1"/>
  <c r="CK46" i="40" s="1"/>
  <c r="O55" i="32" a="1"/>
  <c r="O55" i="32" s="1"/>
  <c r="CJ48" i="40" s="1"/>
  <c r="CK48" i="40" s="1"/>
  <c r="O54" i="32" a="1"/>
  <c r="O54" i="32" s="1"/>
  <c r="CJ47" i="40" s="1"/>
  <c r="CK47" i="40" s="1"/>
  <c r="O57" i="32" a="1"/>
  <c r="O57" i="32" s="1"/>
  <c r="CJ50" i="40" s="1"/>
  <c r="O56" i="32" a="1"/>
  <c r="O56" i="32" s="1"/>
  <c r="CJ49" i="40" s="1"/>
  <c r="CK49" i="40" s="1"/>
  <c r="O63" i="32" a="1"/>
  <c r="O63" i="32" s="1"/>
  <c r="B3" i="32" a="1"/>
  <c r="B3" i="32" s="1"/>
  <c r="M4" i="40" s="1"/>
  <c r="X4" i="40" s="1"/>
  <c r="J49" i="32" a="1"/>
  <c r="J49" i="32" s="1"/>
  <c r="Z42" i="40" s="1"/>
  <c r="AA42" i="40" s="1"/>
  <c r="J64" i="32" a="1"/>
  <c r="J64" i="32" s="1"/>
  <c r="J51" i="32" a="1"/>
  <c r="J51" i="32" s="1"/>
  <c r="Z44" i="40" s="1"/>
  <c r="AA44" i="40" s="1"/>
  <c r="J50" i="32" a="1"/>
  <c r="J50" i="32" s="1"/>
  <c r="Z43" i="40" s="1"/>
  <c r="AA43" i="40" s="1"/>
  <c r="J53" i="32" a="1"/>
  <c r="J53" i="32" s="1"/>
  <c r="Z46" i="40" s="1"/>
  <c r="AA46" i="40" s="1"/>
  <c r="J52" i="32" a="1"/>
  <c r="J52" i="32" s="1"/>
  <c r="Z45" i="40" s="1"/>
  <c r="AA45" i="40" s="1"/>
  <c r="J55" i="32" a="1"/>
  <c r="J55" i="32" s="1"/>
  <c r="Z48" i="40" s="1"/>
  <c r="AA48" i="40" s="1"/>
  <c r="J54" i="32" a="1"/>
  <c r="J54" i="32" s="1"/>
  <c r="Z47" i="40" s="1"/>
  <c r="AA47" i="40" s="1"/>
  <c r="J57" i="32" a="1"/>
  <c r="J57" i="32" s="1"/>
  <c r="Z50" i="40" s="1"/>
  <c r="AA50" i="40" s="1"/>
  <c r="J56" i="32" a="1"/>
  <c r="J56" i="32" s="1"/>
  <c r="Z49" i="40" s="1"/>
  <c r="AA49" i="40" s="1"/>
  <c r="J48" i="32" a="1"/>
  <c r="J48" i="32" s="1"/>
  <c r="J63" i="32" a="1"/>
  <c r="J63" i="32" s="1"/>
  <c r="B11" i="32" a="1"/>
  <c r="B11" i="32" s="1"/>
  <c r="M12" i="40" s="1"/>
  <c r="X12" i="40" s="1"/>
  <c r="L54" i="32" a="1"/>
  <c r="L54" i="32" s="1"/>
  <c r="AZ47" i="40" s="1"/>
  <c r="BA47" i="40" s="1"/>
  <c r="L56" i="32" a="1"/>
  <c r="L56" i="32" s="1"/>
  <c r="AZ49" i="40" s="1"/>
  <c r="BA49" i="40" s="1"/>
  <c r="L55" i="32" a="1"/>
  <c r="L55" i="32" s="1"/>
  <c r="AZ48" i="40" s="1"/>
  <c r="BA48" i="40" s="1"/>
  <c r="L63" i="32" a="1"/>
  <c r="L63" i="32" s="1"/>
  <c r="L57" i="32" a="1"/>
  <c r="L57" i="32" s="1"/>
  <c r="AZ50" i="40" s="1"/>
  <c r="BA50" i="40" s="1"/>
  <c r="L48" i="32" a="1"/>
  <c r="L48" i="32" s="1"/>
  <c r="AZ41" i="40" s="1"/>
  <c r="BA41" i="40" s="1"/>
  <c r="L64" i="32" a="1"/>
  <c r="L64" i="32" s="1"/>
  <c r="L50" i="32" a="1"/>
  <c r="L50" i="32" s="1"/>
  <c r="AZ43" i="40" s="1"/>
  <c r="BA43" i="40" s="1"/>
  <c r="L49" i="32" a="1"/>
  <c r="L49" i="32" s="1"/>
  <c r="AZ42" i="40" s="1"/>
  <c r="BA42" i="40" s="1"/>
  <c r="L52" i="32" a="1"/>
  <c r="L52" i="32" s="1"/>
  <c r="AZ45" i="40" s="1"/>
  <c r="BA45" i="40" s="1"/>
  <c r="L51" i="32" a="1"/>
  <c r="L51" i="32" s="1"/>
  <c r="AZ44" i="40" s="1"/>
  <c r="BA44" i="40" s="1"/>
  <c r="L53" i="32" a="1"/>
  <c r="L53" i="32" s="1"/>
  <c r="AZ46" i="40" s="1"/>
  <c r="BA46" i="40" s="1"/>
  <c r="B16" i="32" a="1"/>
  <c r="B16" i="32" s="1"/>
  <c r="M18" i="40" s="1"/>
  <c r="X18" i="40" s="1"/>
  <c r="H54" i="32" a="1"/>
  <c r="H54" i="32" s="1"/>
  <c r="CM32" i="40" s="1"/>
  <c r="CN32" i="40" s="1"/>
  <c r="H48" i="32" a="1"/>
  <c r="H48" i="32" s="1"/>
  <c r="CM26" i="40" s="1"/>
  <c r="CN26" i="40" s="1"/>
  <c r="H56" i="32" a="1"/>
  <c r="H56" i="32" s="1"/>
  <c r="CM34" i="40" s="1"/>
  <c r="H55" i="32" a="1"/>
  <c r="H55" i="32" s="1"/>
  <c r="CM33" i="40" s="1"/>
  <c r="CN33" i="40" s="1"/>
  <c r="H63" i="32" a="1"/>
  <c r="H63" i="32" s="1"/>
  <c r="H57" i="32" a="1"/>
  <c r="H57" i="32" s="1"/>
  <c r="CM35" i="40" s="1"/>
  <c r="CN35" i="40" s="1"/>
  <c r="H64" i="32" a="1"/>
  <c r="H64" i="32" s="1"/>
  <c r="H50" i="32" a="1"/>
  <c r="H50" i="32" s="1"/>
  <c r="CM28" i="40" s="1"/>
  <c r="CN28" i="40" s="1"/>
  <c r="H49" i="32" a="1"/>
  <c r="H49" i="32" s="1"/>
  <c r="CM27" i="40" s="1"/>
  <c r="CN27" i="40" s="1"/>
  <c r="H52" i="32" a="1"/>
  <c r="H52" i="32" s="1"/>
  <c r="CM30" i="40" s="1"/>
  <c r="CN30" i="40" s="1"/>
  <c r="H51" i="32" a="1"/>
  <c r="H51" i="32" s="1"/>
  <c r="CM29" i="40" s="1"/>
  <c r="CN29" i="40" s="1"/>
  <c r="H53" i="32" a="1"/>
  <c r="H53" i="32" s="1"/>
  <c r="CM31" i="40" s="1"/>
  <c r="CN31" i="40" s="1"/>
  <c r="B9" i="32" a="1"/>
  <c r="B9" i="32" s="1"/>
  <c r="M10" i="40" s="1"/>
  <c r="X10" i="40" s="1"/>
  <c r="H15" i="32" a="1"/>
  <c r="H15" i="32" s="1"/>
  <c r="H9" i="32" s="1" a="1"/>
  <c r="H9" i="32" s="1"/>
  <c r="B17" i="32" a="1"/>
  <c r="B17" i="32" s="1"/>
  <c r="M19" i="40" s="1" a="1"/>
  <c r="M19" i="40" s="1"/>
  <c r="X19" i="40" s="1"/>
  <c r="C55" i="32" a="1"/>
  <c r="C55" i="32" s="1"/>
  <c r="Z33" i="40" s="1"/>
  <c r="AA33" i="40" s="1"/>
  <c r="C48" i="32" a="1"/>
  <c r="C48" i="32" s="1"/>
  <c r="Z26" i="40" s="1"/>
  <c r="AA26" i="40" s="1"/>
  <c r="C57" i="32" a="1"/>
  <c r="C57" i="32" s="1"/>
  <c r="Z35" i="40" s="1"/>
  <c r="AA35" i="40" s="1"/>
  <c r="C56" i="32" a="1"/>
  <c r="C56" i="32" s="1"/>
  <c r="Z34" i="40" s="1"/>
  <c r="C63" i="32" a="1"/>
  <c r="C63" i="32" s="1"/>
  <c r="C64" i="32" a="1"/>
  <c r="C64" i="32" s="1"/>
  <c r="C50" i="32" a="1"/>
  <c r="C50" i="32" s="1"/>
  <c r="Z28" i="40" s="1"/>
  <c r="AA28" i="40" s="1"/>
  <c r="C49" i="32" a="1"/>
  <c r="C49" i="32" s="1"/>
  <c r="Z27" i="40" s="1"/>
  <c r="AA27" i="40" s="1"/>
  <c r="C52" i="32" a="1"/>
  <c r="C52" i="32" s="1"/>
  <c r="Z30" i="40" s="1"/>
  <c r="AA30" i="40" s="1"/>
  <c r="C51" i="32" a="1"/>
  <c r="C51" i="32" s="1"/>
  <c r="Z29" i="40" s="1"/>
  <c r="AA29" i="40" s="1"/>
  <c r="C54" i="32" a="1"/>
  <c r="C54" i="32" s="1"/>
  <c r="Z32" i="40" s="1"/>
  <c r="AA32" i="40" s="1"/>
  <c r="C53" i="32" a="1"/>
  <c r="C53" i="32" s="1"/>
  <c r="Z31" i="40" s="1"/>
  <c r="AA31" i="40" s="1"/>
  <c r="B4" i="32" a="1"/>
  <c r="B4" i="32" s="1"/>
  <c r="M5" i="40" s="1"/>
  <c r="X5" i="40" s="1"/>
  <c r="B53" i="32" a="1"/>
  <c r="B53" i="32" s="1"/>
  <c r="B52" i="32" a="1"/>
  <c r="B52" i="32" s="1"/>
  <c r="M30" i="40" s="1"/>
  <c r="N30" i="40" s="1"/>
  <c r="B54" i="32" a="1"/>
  <c r="B54" i="32" s="1"/>
  <c r="M32" i="40" s="1"/>
  <c r="N32" i="40" s="1"/>
  <c r="B48" i="32" a="1"/>
  <c r="B48" i="32" s="1"/>
  <c r="M26" i="40" s="1"/>
  <c r="N26" i="40" s="1"/>
  <c r="B55" i="32" a="1"/>
  <c r="B55" i="32" s="1"/>
  <c r="B57" i="32" a="1"/>
  <c r="B57" i="32" s="1"/>
  <c r="M35" i="40" s="1"/>
  <c r="N35" i="40" s="1"/>
  <c r="B56" i="32" a="1"/>
  <c r="B56" i="32" s="1"/>
  <c r="M34" i="40" s="1"/>
  <c r="B63" i="32" a="1"/>
  <c r="B63" i="32" s="1"/>
  <c r="B49" i="32" a="1"/>
  <c r="B49" i="32" s="1"/>
  <c r="M27" i="40" s="1"/>
  <c r="N27" i="40" s="1"/>
  <c r="B51" i="32" a="1"/>
  <c r="B51" i="32" s="1"/>
  <c r="M29" i="40" s="1"/>
  <c r="N29" i="40" s="1"/>
  <c r="B50" i="32" a="1"/>
  <c r="B50" i="32" s="1"/>
  <c r="F64" i="32" a="1"/>
  <c r="F64" i="32" s="1"/>
  <c r="F51" i="32" a="1"/>
  <c r="F51" i="32" s="1"/>
  <c r="BM29" i="40" s="1"/>
  <c r="BN29" i="40" s="1"/>
  <c r="F50" i="32" a="1"/>
  <c r="F50" i="32" s="1"/>
  <c r="BM28" i="40" s="1"/>
  <c r="BN28" i="40" s="1"/>
  <c r="F53" i="32" a="1"/>
  <c r="F53" i="32" s="1"/>
  <c r="BM31" i="40" s="1"/>
  <c r="BN31" i="40" s="1"/>
  <c r="F52" i="32" a="1"/>
  <c r="F52" i="32" s="1"/>
  <c r="BM30" i="40" s="1"/>
  <c r="BN30" i="40" s="1"/>
  <c r="F54" i="32" a="1"/>
  <c r="F54" i="32" s="1"/>
  <c r="BM32" i="40" s="1"/>
  <c r="BN32" i="40" s="1"/>
  <c r="F48" i="32" a="1"/>
  <c r="F48" i="32" s="1"/>
  <c r="BM26" i="40" s="1"/>
  <c r="BN26" i="40" s="1"/>
  <c r="F55" i="32" a="1"/>
  <c r="F55" i="32" s="1"/>
  <c r="BM33" i="40" s="1"/>
  <c r="BN33" i="40" s="1"/>
  <c r="F57" i="32" a="1"/>
  <c r="F57" i="32" s="1"/>
  <c r="BM35" i="40" s="1"/>
  <c r="BN35" i="40" s="1"/>
  <c r="F56" i="32" a="1"/>
  <c r="F56" i="32" s="1"/>
  <c r="BM34" i="40" s="1"/>
  <c r="F63" i="32" a="1"/>
  <c r="F63" i="32" s="1"/>
  <c r="F49" i="32" a="1"/>
  <c r="F49" i="32" s="1"/>
  <c r="BM27" i="40" s="1"/>
  <c r="BN27" i="40" s="1"/>
  <c r="K52" i="32" a="1"/>
  <c r="K52" i="32" s="1"/>
  <c r="AM45" i="40" s="1"/>
  <c r="AN45" i="40" s="1"/>
  <c r="K51" i="32" a="1"/>
  <c r="K51" i="32" s="1"/>
  <c r="AM44" i="40" s="1"/>
  <c r="AN44" i="40" s="1"/>
  <c r="K53" i="32" a="1"/>
  <c r="K53" i="32" s="1"/>
  <c r="AM46" i="40" s="1"/>
  <c r="AN46" i="40" s="1"/>
  <c r="K55" i="32" a="1"/>
  <c r="K55" i="32" s="1"/>
  <c r="AM48" i="40" s="1"/>
  <c r="AN48" i="40" s="1"/>
  <c r="K54" i="32" a="1"/>
  <c r="K54" i="32" s="1"/>
  <c r="AM47" i="40" s="1"/>
  <c r="AN47" i="40" s="1"/>
  <c r="K57" i="32" a="1"/>
  <c r="K57" i="32" s="1"/>
  <c r="AM50" i="40" s="1"/>
  <c r="AN50" i="40" s="1"/>
  <c r="K56" i="32" a="1"/>
  <c r="K56" i="32" s="1"/>
  <c r="AM49" i="40" s="1"/>
  <c r="AN49" i="40" s="1"/>
  <c r="K48" i="32" a="1"/>
  <c r="K48" i="32" s="1"/>
  <c r="AM41" i="40" s="1"/>
  <c r="AN41" i="40" s="1"/>
  <c r="K63" i="32" a="1"/>
  <c r="K63" i="32" s="1"/>
  <c r="K64" i="32" a="1"/>
  <c r="K64" i="32" s="1"/>
  <c r="K50" i="32" a="1"/>
  <c r="K50" i="32" s="1"/>
  <c r="AM43" i="40" s="1"/>
  <c r="AN43" i="40" s="1"/>
  <c r="K49" i="32" a="1"/>
  <c r="K49" i="32" s="1"/>
  <c r="AM42" i="40" s="1"/>
  <c r="AN42" i="40" s="1"/>
  <c r="CW49" i="40"/>
  <c r="CX49" i="40" s="1"/>
  <c r="CX50" i="40"/>
  <c r="CW43" i="40"/>
  <c r="CX43" i="40" s="1"/>
  <c r="CW45" i="40"/>
  <c r="I57" i="32" a="1"/>
  <c r="I57" i="32" s="1"/>
  <c r="M50" i="40" s="1"/>
  <c r="N50" i="40" s="1"/>
  <c r="I49" i="32" a="1"/>
  <c r="I49" i="32" s="1"/>
  <c r="M42" i="40" s="1"/>
  <c r="N42" i="40" s="1"/>
  <c r="I64" i="32" a="1"/>
  <c r="I64" i="32" s="1"/>
  <c r="I51" i="32" a="1"/>
  <c r="I51" i="32" s="1"/>
  <c r="I50" i="32" a="1"/>
  <c r="I50" i="32" s="1"/>
  <c r="I53" i="32" a="1"/>
  <c r="I53" i="32" s="1"/>
  <c r="I52" i="32" a="1"/>
  <c r="I52" i="32" s="1"/>
  <c r="M45" i="40" s="1"/>
  <c r="N45" i="40" s="1"/>
  <c r="I54" i="32" a="1"/>
  <c r="I54" i="32" s="1"/>
  <c r="M47" i="40" s="1"/>
  <c r="N47" i="40" s="1"/>
  <c r="I56" i="32" a="1"/>
  <c r="I56" i="32" s="1"/>
  <c r="M49" i="40" s="1"/>
  <c r="N49" i="40" s="1"/>
  <c r="I55" i="32" a="1"/>
  <c r="I55" i="32" s="1"/>
  <c r="M48" i="40" s="1"/>
  <c r="N48" i="40" s="1"/>
  <c r="T64" i="32" l="1"/>
  <c r="T63" i="32"/>
  <c r="U63" i="32" a="1"/>
  <c r="M11" i="40"/>
  <c r="X11" i="40" s="1"/>
  <c r="H5" i="32" a="1"/>
  <c r="I9" i="32"/>
  <c r="M58" i="40"/>
  <c r="N58" i="40" s="1"/>
  <c r="T50" i="32" a="1"/>
  <c r="T50" i="32" s="1"/>
  <c r="M28" i="40"/>
  <c r="N28" i="40" s="1"/>
  <c r="U63" i="32"/>
  <c r="M64" i="40" s="1"/>
  <c r="N64" i="40" s="1"/>
  <c r="T53" i="32" a="1"/>
  <c r="T53" i="32" s="1"/>
  <c r="M31" i="40"/>
  <c r="N31" i="40" s="1"/>
  <c r="U50" i="32" a="1"/>
  <c r="U50" i="32" s="1"/>
  <c r="M43" i="40"/>
  <c r="N43" i="40" s="1"/>
  <c r="U53" i="32" a="1"/>
  <c r="U53" i="32" s="1"/>
  <c r="M46" i="40"/>
  <c r="N46" i="40" s="1"/>
  <c r="U51" i="32" a="1"/>
  <c r="U51" i="32" s="1"/>
  <c r="M44" i="40"/>
  <c r="N44" i="40" s="1"/>
  <c r="T55" i="32" a="1"/>
  <c r="T55" i="32" s="1"/>
  <c r="M33" i="40"/>
  <c r="N33" i="40" s="1"/>
  <c r="U48" i="32" a="1"/>
  <c r="U48" i="32" s="1"/>
  <c r="Z41" i="40"/>
  <c r="AA41" i="40" s="1"/>
  <c r="H5" i="32"/>
  <c r="U64" i="32" a="1"/>
  <c r="U64" i="32" s="1"/>
  <c r="M70" i="40" s="1"/>
  <c r="N70" i="40" s="1"/>
  <c r="U55" i="32" a="1"/>
  <c r="U55" i="32" s="1"/>
  <c r="U49" i="32" a="1"/>
  <c r="U49" i="32" s="1"/>
  <c r="T51" i="32" a="1"/>
  <c r="T51" i="32" s="1"/>
  <c r="T54" i="32" a="1"/>
  <c r="T54" i="32" s="1"/>
  <c r="T48" i="32" a="1"/>
  <c r="T48" i="32" s="1"/>
  <c r="U56" i="32" a="1"/>
  <c r="U56" i="32" s="1"/>
  <c r="U57" i="32" a="1"/>
  <c r="U57" i="32" s="1"/>
  <c r="T52" i="32" a="1"/>
  <c r="T52" i="32" s="1"/>
  <c r="H4" i="32" a="1"/>
  <c r="H4" i="32" s="1"/>
  <c r="M56" i="40" s="1"/>
  <c r="N56" i="40" s="1"/>
  <c r="U52" i="32" a="1"/>
  <c r="U52" i="32" s="1"/>
  <c r="U54" i="32" a="1"/>
  <c r="U54" i="32" s="1"/>
  <c r="T49" i="32" a="1"/>
  <c r="T49" i="32" s="1"/>
  <c r="T56" i="32" a="1"/>
  <c r="T56" i="32" s="1"/>
  <c r="T57" i="32" a="1"/>
  <c r="T57" i="32" s="1"/>
  <c r="V57" i="32" s="1" a="1"/>
  <c r="V51" i="32" l="1" a="1"/>
  <c r="V53" i="32" a="1"/>
  <c r="V48" i="32" a="1"/>
  <c r="V48" i="32" s="1"/>
  <c r="M90" i="40" s="1"/>
  <c r="N90" i="40" s="1"/>
  <c r="V50" i="32" a="1"/>
  <c r="V55" i="32" a="1"/>
  <c r="V55" i="32" s="1"/>
  <c r="M97" i="40" s="1"/>
  <c r="N97" i="40" s="1"/>
  <c r="V49" i="32" a="1"/>
  <c r="V49" i="32" s="1"/>
  <c r="M91" i="40" s="1"/>
  <c r="N91" i="40" s="1"/>
  <c r="V51" i="32"/>
  <c r="M93" i="40" s="1"/>
  <c r="N93" i="40" s="1"/>
  <c r="V53" i="32"/>
  <c r="M95" i="40" s="1"/>
  <c r="N95" i="40" s="1"/>
  <c r="V57" i="32"/>
  <c r="M99" i="40" s="1"/>
  <c r="N99" i="40" s="1"/>
  <c r="V63" i="32"/>
  <c r="M62" i="40" s="1"/>
  <c r="N62" i="40" s="1"/>
  <c r="M63" i="40"/>
  <c r="N63" i="40" s="1"/>
  <c r="V50" i="32"/>
  <c r="M92" i="40" s="1"/>
  <c r="N92" i="40" s="1"/>
  <c r="V64" i="32"/>
  <c r="M68" i="40" s="1"/>
  <c r="N68" i="40" s="1"/>
  <c r="M69" i="40"/>
  <c r="N69" i="40" s="1"/>
  <c r="I5" i="32"/>
  <c r="M57" i="40"/>
  <c r="N57" i="40" s="1"/>
  <c r="H3" i="32"/>
  <c r="I3" i="32" s="1"/>
  <c r="I4" i="32"/>
  <c r="V52" i="32" a="1"/>
  <c r="V52" i="32" s="1"/>
  <c r="M94" i="40" s="1"/>
  <c r="N94" i="40" s="1"/>
  <c r="V54" i="32" a="1"/>
  <c r="V54" i="32" s="1"/>
  <c r="M96" i="40" s="1"/>
  <c r="N96" i="40" s="1"/>
  <c r="V56" i="32" a="1"/>
  <c r="V56" i="32" s="1"/>
  <c r="M98" i="40" s="1"/>
  <c r="N98" i="40" s="1"/>
  <c r="M55" i="40" l="1"/>
  <c r="N55" i="40" s="1"/>
  <c r="D286" i="59"/>
</calcChain>
</file>

<file path=xl/sharedStrings.xml><?xml version="1.0" encoding="utf-8"?>
<sst xmlns="http://schemas.openxmlformats.org/spreadsheetml/2006/main" count="196730" uniqueCount="4974">
  <si>
    <t>Haïti - Initiative Conjointe de Suivi des Marchés (ICSM)</t>
  </si>
  <si>
    <t>Éléments</t>
  </si>
  <si>
    <t>Description</t>
  </si>
  <si>
    <t>Justification</t>
  </si>
  <si>
    <t>Haïti, qui fait partie des pays les plus vulnérables du monde et qui est le plus pauvre du continent américain, est confronté à une crise multidimensionnelle profonde. Depuis 2018, la situation sociale, politique et économique s'est considérablement dégradée avec une hausse des prix des matières premières, une fluctuation de la monnaie haïtienne par rapport au dollar américain, des troubles socio-politiques et une détérioration des conditions de sécurité, qui ont notamment conduit à une insécurité alimentaire croissante. Ajoutée à une forte exposition aux risques naturels (en particulier aux ouragans), à l'épidémie de Covid-19 et à une forte dépendance à l'aide internationale, le pays fait face à une situation complexe qui nécessite une coordination efficace et efficiente de l'aide humanitaire et de l'aide au développement.
Les transferts monétaires (TM) sont plus que jamais au cœur de la réponse aux crises, tant sur le plan humanitaire que sur celui de la protection sociale, et Haïti ne fait pas l’exception. Cette modalité permet d’offrir aux bénéficiaires un choix et une flexibilité favorable à l’autonomisation de leur développement, mais aussi de renforcer les marchés locaux et le secteur privé. Il n’existe toutefois des donnés sur le prix et la disponibilité de produits de base pour la population haïtienne pour appuyer la planification des activités de TM en Haïti dans le cadre des réponses d’urgence. Les partenaires mettant en œuvre des activités de TM sont donc confrontés à un manque d’accès aux données essentielles à la compréhension des dynamiques des prix et des marchés et à la prise de décisions opérationnelles et stratégiques.
Pour cette raison, REACH et le Groupe de Travail sur les Transferts Monétaires (GTTM) proposent la mise en place d’un système collaboratif de suivi de prix des produits clés pour les acteurs humanitaires mettant en œuvre des activités de TM. Les informations issues de ce système permettront une identification régulière de tendances dans l’évolution des prix et des disponibilités dans les marchés Haïtiens, ainsi qu’une amélioration de la compréhension du fonctionnement des marchés. Par conséquent, les acteurs humanitaires auront accès à un support d’informations facilitant la prise de décision lors de la planification de ces interventions de TM.</t>
  </si>
  <si>
    <t>Période de collecte</t>
  </si>
  <si>
    <t>Méthodologie</t>
  </si>
  <si>
    <t>Couverture géographique</t>
  </si>
  <si>
    <t>Limites</t>
  </si>
  <si>
    <t xml:space="preserve">Etant donné que l'échantillonnage ne prend pas en compte l'ensemble des commerçants/fournisseurs du pays, ces données ne peuvent pas etre considerées comme représentatives, elles sont indicatives. </t>
  </si>
  <si>
    <t>Contacts</t>
  </si>
  <si>
    <t>Feuile</t>
  </si>
  <si>
    <t>Cleaned_Data</t>
  </si>
  <si>
    <t>Base de données nettoyée comprenant les entrées collectées au niveau des commerçants / fournisseurs</t>
  </si>
  <si>
    <t>Processed Data</t>
  </si>
  <si>
    <t>Sélection des unités / variables pris en compte pour le calcul des prix médians (standardisation) des produits,  ainsi que des autres indicateurs et variables calculées</t>
  </si>
  <si>
    <t>Partenaires</t>
  </si>
  <si>
    <t>Résumé du nombre d'enquêtes et de prix collectés</t>
  </si>
  <si>
    <t>Prix_Médians</t>
  </si>
  <si>
    <t>Prix médians des produits</t>
  </si>
  <si>
    <t>Variations</t>
  </si>
  <si>
    <t>Evolution des prix et d'autres indicateurs par rapport aux collectes de données des cycles précédents</t>
  </si>
  <si>
    <t>Commerçants</t>
  </si>
  <si>
    <t>Caracteristiques principales sur les commerçants (informateurs clés)</t>
  </si>
  <si>
    <t>Eau</t>
  </si>
  <si>
    <t>Caracteristiques principales sur les cllients interrogés (informateurs clés) et les types de sources consédérées pour l'eau de boisson</t>
  </si>
  <si>
    <t>Importation</t>
  </si>
  <si>
    <t>Informations sur l'origine des produits</t>
  </si>
  <si>
    <t>Approvissionnement_nourriture</t>
  </si>
  <si>
    <t>Indicateurs liés à l'approvisionnement et la gestion du stock du commercant pour les produits de nourriture</t>
  </si>
  <si>
    <t>Approvissionnement_EHA</t>
  </si>
  <si>
    <t>Indicateurs liés à l'approvisionnement et la gestion du stock du commercant pour les produits EHA</t>
  </si>
  <si>
    <t>Contexte</t>
  </si>
  <si>
    <t>Approvisionnement lié au contexte socio politique dans le pays</t>
  </si>
  <si>
    <t>Référence</t>
  </si>
  <si>
    <t>Mesure de référence pour les calculs</t>
  </si>
  <si>
    <t>Kobo Survey</t>
  </si>
  <si>
    <t>Questionnaire Kobo utilisé pour l'évaluation</t>
  </si>
  <si>
    <t>Kobo Choices</t>
  </si>
  <si>
    <t>Réponses possibles proposées dans le questionnaire Kobo utilisé pour l'évaluation</t>
  </si>
  <si>
    <t>Cleaning Log</t>
  </si>
  <si>
    <t>Liste et justification des changements effectués sur les données brutes pendant la phase de nettoyage</t>
  </si>
  <si>
    <t>start</t>
  </si>
  <si>
    <t>end</t>
  </si>
  <si>
    <t>today</t>
  </si>
  <si>
    <t>username</t>
  </si>
  <si>
    <t>subscriberid</t>
  </si>
  <si>
    <t>survey_time</t>
  </si>
  <si>
    <t>q01_date</t>
  </si>
  <si>
    <t>q02_organisation</t>
  </si>
  <si>
    <t>q02_1_organisation_autre</t>
  </si>
  <si>
    <t>nom_ong</t>
  </si>
  <si>
    <t>organisation_connue</t>
  </si>
  <si>
    <t>organisation</t>
  </si>
  <si>
    <t>q03_enqueteur</t>
  </si>
  <si>
    <t>q03_enqueteur_autre</t>
  </si>
  <si>
    <t>nom_enqueteur</t>
  </si>
  <si>
    <t>enqueteur_connu</t>
  </si>
  <si>
    <t>enqueteur</t>
  </si>
  <si>
    <t>q04_departement</t>
  </si>
  <si>
    <t>q05_commune</t>
  </si>
  <si>
    <t>nom_commune</t>
  </si>
  <si>
    <t>commune</t>
  </si>
  <si>
    <t>sq06_section_communale</t>
  </si>
  <si>
    <t>nom_section_commune</t>
  </si>
  <si>
    <t>section_commune</t>
  </si>
  <si>
    <t>q06_localite</t>
  </si>
  <si>
    <t>q06_localite_autre</t>
  </si>
  <si>
    <t>nom_localite</t>
  </si>
  <si>
    <t>localite_connu</t>
  </si>
  <si>
    <t>localite</t>
  </si>
  <si>
    <t>q07_marche</t>
  </si>
  <si>
    <t>nom_marche</t>
  </si>
  <si>
    <t>marche_conu</t>
  </si>
  <si>
    <t>marche</t>
  </si>
  <si>
    <t>q07_2_marche_zone</t>
  </si>
  <si>
    <t>q00_type_enquete</t>
  </si>
  <si>
    <t>q08_intro</t>
  </si>
  <si>
    <t>q08_1_intro_non</t>
  </si>
  <si>
    <t>q09_agelegal</t>
  </si>
  <si>
    <t>q09_1_agelegal_non</t>
  </si>
  <si>
    <t>q010_sexe</t>
  </si>
  <si>
    <t>q1_1_magasin</t>
  </si>
  <si>
    <t>q1_2_telephone</t>
  </si>
  <si>
    <t>q1_1_magain_type</t>
  </si>
  <si>
    <t>q1_1_magain_type_Grossiste</t>
  </si>
  <si>
    <t>q1_3_type_produits</t>
  </si>
  <si>
    <t>nom_type_produits</t>
  </si>
  <si>
    <t>type_produit</t>
  </si>
  <si>
    <t>q1_4_type_payment</t>
  </si>
  <si>
    <t>q1_4_1_autre_type_payment</t>
  </si>
  <si>
    <t>q1_5_changement_commercants</t>
  </si>
  <si>
    <t>q1_6_clients</t>
  </si>
  <si>
    <t>q2_1_articles_disponibles</t>
  </si>
  <si>
    <t>q2_2_utilisation_marmite</t>
  </si>
  <si>
    <t>q3_2_prix_bas_kg_farine_ble</t>
  </si>
  <si>
    <t>farine_prix</t>
  </si>
  <si>
    <t>q3_3_importe_farine_ble</t>
  </si>
  <si>
    <t>q3_2_prix_bas_marmite_riz</t>
  </si>
  <si>
    <t>riz_prix</t>
  </si>
  <si>
    <t>q3_3_importe_riz</t>
  </si>
  <si>
    <t>q3_2_prix_bas_autre_mais_mais</t>
  </si>
  <si>
    <t>mais_prix</t>
  </si>
  <si>
    <t>q3_3_importe_mais</t>
  </si>
  <si>
    <t>q3_2_prix_bas_autre_sucre_sucre</t>
  </si>
  <si>
    <t>sucre_prix</t>
  </si>
  <si>
    <t>q3_3_importe_sucre</t>
  </si>
  <si>
    <t>q3_2_prix_bas_autre_haricot_noir</t>
  </si>
  <si>
    <t>haricot_noir_prix</t>
  </si>
  <si>
    <t>q3_3_importe_haricot_noir</t>
  </si>
  <si>
    <t>q3_2_prix_bas_kg_haricot_rouge</t>
  </si>
  <si>
    <t>haricot_rouge_prix</t>
  </si>
  <si>
    <t>q3_3_importe_haricot_rouge</t>
  </si>
  <si>
    <t>q3_1_remplissage_huille</t>
  </si>
  <si>
    <t>q3_1_unite_huile</t>
  </si>
  <si>
    <t>q3_2_prix_bas_gal_huile</t>
  </si>
  <si>
    <t>note_huile_autreunite</t>
  </si>
  <si>
    <t>q3_1_2_unites_autre_huile</t>
  </si>
  <si>
    <t>nom_unite_autre_huile</t>
  </si>
  <si>
    <t>unite_autre_huile_connue</t>
  </si>
  <si>
    <t>q3_1_3_poids_unite_autre_huile</t>
  </si>
  <si>
    <t>q3_2_prix_bas_autre_huile_huile</t>
  </si>
  <si>
    <t>huile_prix_unite_converti_gallon</t>
  </si>
  <si>
    <t>huile_prix</t>
  </si>
  <si>
    <t>q3_3_importe_huile</t>
  </si>
  <si>
    <t>q4_1_ruptures_nourriture</t>
  </si>
  <si>
    <t>q4_2_raison_rupture_nourriture</t>
  </si>
  <si>
    <t>q4_2_1_autre_rupture_nourriture</t>
  </si>
  <si>
    <t>q4_3_produits_rupture_nourriture</t>
  </si>
  <si>
    <t>q4_4_credit_fournisseur_nourriture</t>
  </si>
  <si>
    <t>q4_4_capacite_stock_nourriture</t>
  </si>
  <si>
    <t>q4_4_origin_fourniseur_nourriture</t>
  </si>
  <si>
    <t>q4_5_1_departement_fourniseur_nourriture</t>
  </si>
  <si>
    <t>meme_dep_food</t>
  </si>
  <si>
    <t>q4_5_2_commune_fourniseur_nourriture</t>
  </si>
  <si>
    <t>meme_com_food</t>
  </si>
  <si>
    <t>q2_1_articles_disponibles_eha</t>
  </si>
  <si>
    <t>q3_1_unite_savon_lessive</t>
  </si>
  <si>
    <t>q3_2_prix_75g_savon_lessive</t>
  </si>
  <si>
    <t>call_savon_lessive_75g_prix</t>
  </si>
  <si>
    <t>q3_1_2_unites_autre_savon_lessive</t>
  </si>
  <si>
    <t>q3_2_prix_bas_autre_savon_lessive</t>
  </si>
  <si>
    <t>savon_prix_standard</t>
  </si>
  <si>
    <t>savon_lessive_prix</t>
  </si>
  <si>
    <t>q3_3_importe_savon_lessive</t>
  </si>
  <si>
    <t>brosse_dent_prix</t>
  </si>
  <si>
    <t>q3_3_importe_brosse_dent</t>
  </si>
  <si>
    <t>papier_toilette_prix</t>
  </si>
  <si>
    <t>q3_3_importe_papier_toilette</t>
  </si>
  <si>
    <t>q3_1_unite_savon_mains</t>
  </si>
  <si>
    <t>q3_2_prix_75g_savon_mains</t>
  </si>
  <si>
    <t>q3_1_2_unites_autre_savon_toilette</t>
  </si>
  <si>
    <t>q3_2_prix_bas_autre_savon_toilette</t>
  </si>
  <si>
    <t>savon_mains_prix</t>
  </si>
  <si>
    <t>q3_3_importe_savon_mains</t>
  </si>
  <si>
    <t>q3_1_unite_dentifrice</t>
  </si>
  <si>
    <t>q3_2_prix_85g_dentifrice</t>
  </si>
  <si>
    <t>q3_1_2_unites_autre_dentifrice</t>
  </si>
  <si>
    <t>q3_2_prix_bas_autre_dentifrice_dentrifrice</t>
  </si>
  <si>
    <t>dentifrice_prix</t>
  </si>
  <si>
    <t>q3_3_importe_dentrifrice</t>
  </si>
  <si>
    <t>q3_1_unite_serviettes_hygieniques</t>
  </si>
  <si>
    <t>q3_2_prix_p8_serviettes_hygieniques</t>
  </si>
  <si>
    <t>q3_1_2_unites_autre_serviettes_hygieniques</t>
  </si>
  <si>
    <t>q3_2_prix_bas_autre_serviettes_hygieniques_serviettes_hygieniques</t>
  </si>
  <si>
    <t>serv_hygieniques_prix_unite_standard</t>
  </si>
  <si>
    <t>serv_hygieniques_prix</t>
  </si>
  <si>
    <t>q3_3_importe_serviettes_hygieniques</t>
  </si>
  <si>
    <t>q3_1_unite_chlore_grain</t>
  </si>
  <si>
    <t>image_chlore</t>
  </si>
  <si>
    <t>q3_2_prix_bas_lt_chlore_grain</t>
  </si>
  <si>
    <t>note_chlore_autreunite_grain</t>
  </si>
  <si>
    <t>q3_1_2_unites_autre_chlore_grain</t>
  </si>
  <si>
    <t>nom_unite_autre_chlore_grain</t>
  </si>
  <si>
    <t>unite_autre_chlore_grain_connue</t>
  </si>
  <si>
    <t>q3_1_3_poids_unite_autre_chlore_grain</t>
  </si>
  <si>
    <t>q3_2_prix_bas_autre_chlore_grain</t>
  </si>
  <si>
    <t>q3_3_importe_chlore_grain</t>
  </si>
  <si>
    <t>chlore_grain_conversion</t>
  </si>
  <si>
    <t>chlore_grain_prix</t>
  </si>
  <si>
    <t>q4_1_ruptures_eha</t>
  </si>
  <si>
    <t>q4_2_raison_rupture_eha</t>
  </si>
  <si>
    <t>q4_2_1_autre_rupture_eha</t>
  </si>
  <si>
    <t>q4_3_produits_rupture_eha</t>
  </si>
  <si>
    <t>q4_4_credit_fournisseur_eha</t>
  </si>
  <si>
    <t>q4_4_capacite_stock_eha</t>
  </si>
  <si>
    <t>q4_4_origin_fourniseur_eha</t>
  </si>
  <si>
    <t>q4_5_1_departement_fourniseur_eha</t>
  </si>
  <si>
    <t>meme_dep_eha</t>
  </si>
  <si>
    <t>q4_5_2_commune_fourniseur_eha</t>
  </si>
  <si>
    <t>q9_incidents</t>
  </si>
  <si>
    <t>q9_incidents_details</t>
  </si>
  <si>
    <t>q9_incidents_autre</t>
  </si>
  <si>
    <t>q9_preocupations</t>
  </si>
  <si>
    <t>q9_preocupations_details</t>
  </si>
  <si>
    <t>q9_reappro</t>
  </si>
  <si>
    <t>q9_reappro_autre</t>
  </si>
  <si>
    <t>q9_reappro_details</t>
  </si>
  <si>
    <t>q05_commune_test</t>
  </si>
  <si>
    <t>q1_2_client_marche</t>
  </si>
  <si>
    <t>q2_1_type_source</t>
  </si>
  <si>
    <t>q2_1_type_source_autre</t>
  </si>
  <si>
    <t>source_eau</t>
  </si>
  <si>
    <t>nom_source_eau</t>
  </si>
  <si>
    <t>source_eau_all</t>
  </si>
  <si>
    <t>q2_1_type_source_derniere_fois_autre_raison</t>
  </si>
  <si>
    <t>q2_1_type_source_derniere_fois_autre_raison_autre</t>
  </si>
  <si>
    <t>q3_1_distance_eau</t>
  </si>
  <si>
    <t>q2_3_eau_quantite_1gal</t>
  </si>
  <si>
    <t>nom_unite_autre_eau_1</t>
  </si>
  <si>
    <t>unite_autre_eau_connue</t>
  </si>
  <si>
    <t>note_autre_unite</t>
  </si>
  <si>
    <t>q2_3_eau_autre_unite</t>
  </si>
  <si>
    <t>nom_unite_autre_eau_2</t>
  </si>
  <si>
    <t>unite_autre_eau_autre</t>
  </si>
  <si>
    <t>q2_3_eau_autre_unite_quantite</t>
  </si>
  <si>
    <t>q2_4_prix_eau_connue</t>
  </si>
  <si>
    <t>eau_prix_connu</t>
  </si>
  <si>
    <t>q2_4_prix_eau_autre</t>
  </si>
  <si>
    <t>eau_prix_unite_converti_1gal</t>
  </si>
  <si>
    <t>eau_prix</t>
  </si>
  <si>
    <t>q3_1_traitement_eau</t>
  </si>
  <si>
    <t>q3_1_traitement_eau_non</t>
  </si>
  <si>
    <t>q3_1_ruptures_eau</t>
  </si>
  <si>
    <t>q3_3_raisons_ruptures_eau</t>
  </si>
  <si>
    <t>q3_3_1_autre_rupture_eau</t>
  </si>
  <si>
    <t>q8_acces</t>
  </si>
  <si>
    <t>q8_acces_details</t>
  </si>
  <si>
    <t>q8_acces_details_autre</t>
  </si>
  <si>
    <t>q8_acces_impact</t>
  </si>
  <si>
    <t>q8_acces_impact_autre</t>
  </si>
  <si>
    <t>q0_gps</t>
  </si>
  <si>
    <t>commentaires</t>
  </si>
  <si>
    <t>merci</t>
  </si>
  <si>
    <t/>
  </si>
  <si>
    <t>Concern</t>
  </si>
  <si>
    <t>concern</t>
  </si>
  <si>
    <t>CWW-01</t>
  </si>
  <si>
    <t>cww_01</t>
  </si>
  <si>
    <t>Ouest</t>
  </si>
  <si>
    <t>Cité Soleil</t>
  </si>
  <si>
    <t>HT0117</t>
  </si>
  <si>
    <t>2e Section des Varreux</t>
  </si>
  <si>
    <t>HT0117-01</t>
  </si>
  <si>
    <t>Terre-noire</t>
  </si>
  <si>
    <t>cit_1</t>
  </si>
  <si>
    <t>autre</t>
  </si>
  <si>
    <t>Milieu urbain</t>
  </si>
  <si>
    <t>Enquête auprès d'un client (pour l'eau de boisson et la situation sécuritaire)</t>
  </si>
  <si>
    <t>Oui</t>
  </si>
  <si>
    <t>Femme</t>
  </si>
  <si>
    <t>Oui, je vais parfois/souvent chercher l'eau</t>
  </si>
  <si>
    <t>boutique ou kiosque privé</t>
  </si>
  <si>
    <t>boutique</t>
  </si>
  <si>
    <t>boutik / kiòs priwe</t>
  </si>
  <si>
    <t>Il n'y a pas d'autres options dans ma zone</t>
  </si>
  <si>
    <t>Moins de 15 min au total</t>
  </si>
  <si>
    <t>gros bidon de 5 gallons (18,9 L)</t>
  </si>
  <si>
    <t>5gal</t>
  </si>
  <si>
    <t>NA</t>
  </si>
  <si>
    <t>Je ne sais pas, je ne souhaite pas répondre</t>
  </si>
  <si>
    <t>Non</t>
  </si>
  <si>
    <t>Save the Children</t>
  </si>
  <si>
    <t>save</t>
  </si>
  <si>
    <t>ASV758</t>
  </si>
  <si>
    <t>save_asv</t>
  </si>
  <si>
    <t>Artibonite</t>
  </si>
  <si>
    <t>L'Estère</t>
  </si>
  <si>
    <t>HT0513</t>
  </si>
  <si>
    <t>nsnr</t>
  </si>
  <si>
    <t>Centre-ville de l'Estère</t>
  </si>
  <si>
    <t>est_1</t>
  </si>
  <si>
    <t>Marché L'Estère</t>
  </si>
  <si>
    <t>lest_1</t>
  </si>
  <si>
    <t>Homme</t>
  </si>
  <si>
    <t>L'eau est de meilleure qualité</t>
  </si>
  <si>
    <t>branchement chez un voisin</t>
  </si>
  <si>
    <t>voisin</t>
  </si>
  <si>
    <t>kay yon vwazen</t>
  </si>
  <si>
    <t>C'est le moins cher</t>
  </si>
  <si>
    <t>Oui, parfois</t>
  </si>
  <si>
    <t>Autre (précisez)</t>
  </si>
  <si>
    <t>La mort du président et les troubles politiques qui ont suivi</t>
  </si>
  <si>
    <t>Les moyens de transport sont limités</t>
  </si>
  <si>
    <t>Enquête auprès d'un marchand</t>
  </si>
  <si>
    <t>Détaillant sur une table</t>
  </si>
  <si>
    <t>Charbon de bois</t>
  </si>
  <si>
    <t>En espèces (Gourde)</t>
  </si>
  <si>
    <t>Non, il n'y a pas eu de variation</t>
  </si>
  <si>
    <t>Moins de 20</t>
  </si>
  <si>
    <t>Mercy Corps</t>
  </si>
  <si>
    <t>mc</t>
  </si>
  <si>
    <t>MC01</t>
  </si>
  <si>
    <t>mc01</t>
  </si>
  <si>
    <t>Croix-Des-Bouquets</t>
  </si>
  <si>
    <t>HT0131</t>
  </si>
  <si>
    <t>1re Section des Varreux</t>
  </si>
  <si>
    <t>HT0131-01</t>
  </si>
  <si>
    <t>Bon repos</t>
  </si>
  <si>
    <t>croix_2</t>
  </si>
  <si>
    <t>Marché Séradot</t>
  </si>
  <si>
    <t>croixdb_1</t>
  </si>
  <si>
    <t>Produits d'hygiène et assainissement</t>
  </si>
  <si>
    <t>wash</t>
  </si>
  <si>
    <t>Oui, il y a plus de commerçants par rapport au mois passé</t>
  </si>
  <si>
    <t>Meme</t>
  </si>
  <si>
    <t>Vols ou pillages</t>
  </si>
  <si>
    <t>Les routes que j'utilise pour accéder au marché sont régulièrement bloquées</t>
  </si>
  <si>
    <t>Détaillant avec boutique</t>
  </si>
  <si>
    <t>nourriture</t>
  </si>
  <si>
    <t xml:space="preserve">Nourriture </t>
  </si>
  <si>
    <t>Entre 21 et 60</t>
  </si>
  <si>
    <t>Oui je connais le prix de mes produits en grosse marmite</t>
  </si>
  <si>
    <t>Changement du taux de change de la Gourde</t>
  </si>
  <si>
    <t>Différent</t>
  </si>
  <si>
    <t>Fermeture / Hibernation pour cause de troubles politiques</t>
  </si>
  <si>
    <t>Détaillant mobile</t>
  </si>
  <si>
    <t>Oui, il y a moins de commerçants par rapport au mois passé</t>
  </si>
  <si>
    <t>Nourriture</t>
  </si>
  <si>
    <t>source aménagée (borne fontaine, pompe, etc.)</t>
  </si>
  <si>
    <t>source</t>
  </si>
  <si>
    <t>tiyo piblik (bòn fontèn, Pi avèk ponp manyèl,...)</t>
  </si>
  <si>
    <t>petit bidon de 1 gallon (3,78 L)</t>
  </si>
  <si>
    <t>1gal</t>
  </si>
  <si>
    <t>Problèmes de transport</t>
  </si>
  <si>
    <t>Entre 15 min et 30 min au total</t>
  </si>
  <si>
    <t>Je ne me sens pas en sécurité lorsque j'accède au marché, car j'ai peur d'être pris pour cible ou d'être victime de violences.</t>
  </si>
  <si>
    <t>FOKA DAI AYITI</t>
  </si>
  <si>
    <t>foka_dai_ayiti</t>
  </si>
  <si>
    <t>Enquêteur 2</t>
  </si>
  <si>
    <t>foka_e2</t>
  </si>
  <si>
    <t>Nippes</t>
  </si>
  <si>
    <t>Miragoâne</t>
  </si>
  <si>
    <t>HT1011</t>
  </si>
  <si>
    <t>4e Section St-Michel</t>
  </si>
  <si>
    <t>HT1011-04</t>
  </si>
  <si>
    <t>Saint Michel</t>
  </si>
  <si>
    <t>mira_3</t>
  </si>
  <si>
    <t>Senmichèl</t>
  </si>
  <si>
    <t>Marché de St Michel</t>
  </si>
  <si>
    <t>mir_st_michel</t>
  </si>
  <si>
    <t>Mililitre</t>
  </si>
  <si>
    <t>mililitre</t>
  </si>
  <si>
    <t>Sucre</t>
  </si>
  <si>
    <t>rivière ou source non aménagée</t>
  </si>
  <si>
    <t>riv</t>
  </si>
  <si>
    <t>branchement privé individuel</t>
  </si>
  <si>
    <t>Plus d'1h au total</t>
  </si>
  <si>
    <t>Je ne sais pas / Je ne souhaite pas répondre</t>
  </si>
  <si>
    <t>Fonds des Nègres</t>
  </si>
  <si>
    <t>Non, je ne vais jamais chercher de l'eau</t>
  </si>
  <si>
    <t>Autre</t>
  </si>
  <si>
    <t>Entre 30 min et 1h au total</t>
  </si>
  <si>
    <t>Bidon/Bouteille fermée.</t>
  </si>
  <si>
    <t>Ustensiles de cuisine (casseroles, cuillères, etc.)</t>
  </si>
  <si>
    <t>GVC</t>
  </si>
  <si>
    <t>gvc</t>
  </si>
  <si>
    <t>CA36</t>
  </si>
  <si>
    <t>gvc_ca36</t>
  </si>
  <si>
    <t>Ennery</t>
  </si>
  <si>
    <t>HT0512</t>
  </si>
  <si>
    <t>4e Section Puilboreau</t>
  </si>
  <si>
    <t>HT0512-04</t>
  </si>
  <si>
    <t>Puilboreau</t>
  </si>
  <si>
    <t>enn_1</t>
  </si>
  <si>
    <t>Marché Puilboreau</t>
  </si>
  <si>
    <t>Milieu rural</t>
  </si>
  <si>
    <t>Produit épuisé car beaucoup de temps nécessaire pour l'approvisionnement</t>
  </si>
  <si>
    <t>Gonaïves</t>
  </si>
  <si>
    <t>Aucune préoccupation particulière</t>
  </si>
  <si>
    <t>Port-au-Prince</t>
  </si>
  <si>
    <t>GJ22</t>
  </si>
  <si>
    <t>gvc_gj22</t>
  </si>
  <si>
    <t>Risques de vols ou pillages</t>
  </si>
  <si>
    <t>Pas de commentaire</t>
  </si>
  <si>
    <t>Oui, chaque fois</t>
  </si>
  <si>
    <t>Ok</t>
  </si>
  <si>
    <t>Couverture</t>
  </si>
  <si>
    <t>Mwen pa konnen, mwen pa swete reponn</t>
  </si>
  <si>
    <t>Pas assez d'argent</t>
  </si>
  <si>
    <t>Haricot noir</t>
  </si>
  <si>
    <t>Serviettes hygiéniques</t>
  </si>
  <si>
    <t>Augmentation des prix</t>
  </si>
  <si>
    <t>Article trop cher</t>
  </si>
  <si>
    <t>Difficultés pour se réapprovisionner en marchandises</t>
  </si>
  <si>
    <t>Diminution du nombre de clients</t>
  </si>
  <si>
    <t>Huile végétale</t>
  </si>
  <si>
    <t>Affrontements ou violences</t>
  </si>
  <si>
    <t>CWW-02</t>
  </si>
  <si>
    <t>cww_02</t>
  </si>
  <si>
    <t>terre_noir</t>
  </si>
  <si>
    <t>L'augmentation des affrontements dans le bas de Port-au-Prince</t>
  </si>
  <si>
    <t>Aucun impact sur l'accès physique au marché</t>
  </si>
  <si>
    <t>Plus de 60</t>
  </si>
  <si>
    <t>Tabarre</t>
  </si>
  <si>
    <t>Insécurités dans la commune</t>
  </si>
  <si>
    <t>Autres (précisez)</t>
  </si>
  <si>
    <t>Gallon</t>
  </si>
  <si>
    <t>gallon</t>
  </si>
  <si>
    <t>Galon</t>
  </si>
  <si>
    <t>Produit épuisé car beaucoup de personnes ont acheté</t>
  </si>
  <si>
    <t>Risques d'être exposé à la violence</t>
  </si>
  <si>
    <t>WFP</t>
  </si>
  <si>
    <t>wfp</t>
  </si>
  <si>
    <t>nord_5661</t>
  </si>
  <si>
    <t>wfp_5661</t>
  </si>
  <si>
    <t>Nord</t>
  </si>
  <si>
    <t>Limonade</t>
  </si>
  <si>
    <t>HT0313</t>
  </si>
  <si>
    <t>1re Section Basse Plaine</t>
  </si>
  <si>
    <t>HT0313-01</t>
  </si>
  <si>
    <t>lim_1</t>
  </si>
  <si>
    <t>Marché principal de Limonade</t>
  </si>
  <si>
    <t>Cap-Haïtien</t>
  </si>
  <si>
    <t>mililit</t>
  </si>
  <si>
    <t>MOJDDE</t>
  </si>
  <si>
    <t>mojdde</t>
  </si>
  <si>
    <t>EI3120</t>
  </si>
  <si>
    <t>mojdde_EI3120</t>
  </si>
  <si>
    <t>Sud</t>
  </si>
  <si>
    <t>Port-à-Piment</t>
  </si>
  <si>
    <t>HT0742</t>
  </si>
  <si>
    <t>Port-à-piment</t>
  </si>
  <si>
    <t>portpi_1</t>
  </si>
  <si>
    <t>Marché de Port-à-Piment</t>
  </si>
  <si>
    <t>port-piment</t>
  </si>
  <si>
    <t>Les Cayes</t>
  </si>
  <si>
    <t>Côteaux</t>
  </si>
  <si>
    <t>SA0099</t>
  </si>
  <si>
    <t>mojdde_SA0099</t>
  </si>
  <si>
    <t>kiosque public (DINEPA)</t>
  </si>
  <si>
    <t>kiosque</t>
  </si>
  <si>
    <t>kiòs piblik (DINEPA)</t>
  </si>
  <si>
    <t>lòt</t>
  </si>
  <si>
    <t>Problèmes techniques sur le réseau</t>
  </si>
  <si>
    <t>branchement</t>
  </si>
  <si>
    <t>tiyo lakay mwen</t>
  </si>
  <si>
    <t>Croix-Rouge Neerlandaise</t>
  </si>
  <si>
    <t>crnl</t>
  </si>
  <si>
    <t>CF_6822</t>
  </si>
  <si>
    <t>crnl_cf</t>
  </si>
  <si>
    <t>Sud-Est</t>
  </si>
  <si>
    <t>Cayes-Jacmel</t>
  </si>
  <si>
    <t>HT0213</t>
  </si>
  <si>
    <t>3e Section Haut Cap Rouge</t>
  </si>
  <si>
    <t>HT0213-03</t>
  </si>
  <si>
    <t>Cap Rouge</t>
  </si>
  <si>
    <t>cayjac_1</t>
  </si>
  <si>
    <t>Marché de Cap Rouge</t>
  </si>
  <si>
    <t>cayjac</t>
  </si>
  <si>
    <t>CRS</t>
  </si>
  <si>
    <t>crs</t>
  </si>
  <si>
    <t>Petit Trou de Nippes</t>
  </si>
  <si>
    <t>HT1022</t>
  </si>
  <si>
    <t>2e Section Tiby</t>
  </si>
  <si>
    <t>HT1022-02</t>
  </si>
  <si>
    <t>Centre-ville de Petit Trou / Ste Thérèse</t>
  </si>
  <si>
    <t>petit_trou_1</t>
  </si>
  <si>
    <t>Marché du centre-ville de Petit Trou des Nippes / Ste Thérèse</t>
  </si>
  <si>
    <t>Léogâne</t>
  </si>
  <si>
    <t>Je ne sais pas parce qu'il s'agit d'un branchement privé</t>
  </si>
  <si>
    <t>jnsp</t>
  </si>
  <si>
    <t>Mwen pa konnen paske li se yon koneksyon prive</t>
  </si>
  <si>
    <t>C'est le plus près / pratique pour moi</t>
  </si>
  <si>
    <t>sud_JY</t>
  </si>
  <si>
    <t>wfp_jy</t>
  </si>
  <si>
    <t>HT0711</t>
  </si>
  <si>
    <t>1re Section Bourdet</t>
  </si>
  <si>
    <t>HT0711-01</t>
  </si>
  <si>
    <t>Centre-ville des Cayes</t>
  </si>
  <si>
    <t>cayes_2</t>
  </si>
  <si>
    <t>Marché communal des Cayes</t>
  </si>
  <si>
    <t>lescayes</t>
  </si>
  <si>
    <t>GOAL</t>
  </si>
  <si>
    <t>goal</t>
  </si>
  <si>
    <t>Goal enquêteur 1</t>
  </si>
  <si>
    <t>goal_1</t>
  </si>
  <si>
    <t>HT0111</t>
  </si>
  <si>
    <t>2e Section Morne l'Hopital</t>
  </si>
  <si>
    <t>HT0111-02</t>
  </si>
  <si>
    <t>Centre-ville de Port-au-Prince / Salomon</t>
  </si>
  <si>
    <t>pap_1</t>
  </si>
  <si>
    <t>Marché Salomon</t>
  </si>
  <si>
    <t>salomon</t>
  </si>
  <si>
    <t>OJ_9690</t>
  </si>
  <si>
    <t>crnl_oj</t>
  </si>
  <si>
    <t>Jacmel</t>
  </si>
  <si>
    <t>HT0211</t>
  </si>
  <si>
    <t>1re Section Bas Cap Rouge</t>
  </si>
  <si>
    <t>HT0211-01</t>
  </si>
  <si>
    <t>Beaudoin</t>
  </si>
  <si>
    <t>jac_1</t>
  </si>
  <si>
    <t>Marché Beaudoin</t>
  </si>
  <si>
    <t>Riz</t>
  </si>
  <si>
    <t>Manifestations</t>
  </si>
  <si>
    <t>PS_6827</t>
  </si>
  <si>
    <t>crnl_ps</t>
  </si>
  <si>
    <t>Litre</t>
  </si>
  <si>
    <t>litre</t>
  </si>
  <si>
    <t>EF_9527</t>
  </si>
  <si>
    <t>crnl_ef</t>
  </si>
  <si>
    <t>CARE</t>
  </si>
  <si>
    <t>care</t>
  </si>
  <si>
    <t>MSA01</t>
  </si>
  <si>
    <t>care_4</t>
  </si>
  <si>
    <t>Grand'Anse</t>
  </si>
  <si>
    <t>Beaumont</t>
  </si>
  <si>
    <t>HT0833</t>
  </si>
  <si>
    <t>1re Section Beaumont</t>
  </si>
  <si>
    <t>HT0833-01</t>
  </si>
  <si>
    <t>Centre-ville de Beaumont / Cassanette</t>
  </si>
  <si>
    <t>beaumont_1</t>
  </si>
  <si>
    <t>Marché communal de Beaumont</t>
  </si>
  <si>
    <t>beaumont</t>
  </si>
  <si>
    <t>Le marchand d'eau n'est pas venu à temps / Le marchand n'avait plus d'eau</t>
  </si>
  <si>
    <t>LFP84</t>
  </si>
  <si>
    <t>care_1</t>
  </si>
  <si>
    <t>Infrastructures endomagées</t>
  </si>
  <si>
    <t>RC71</t>
  </si>
  <si>
    <t>care_3</t>
  </si>
  <si>
    <t>TP52</t>
  </si>
  <si>
    <t>care_2</t>
  </si>
  <si>
    <t>Pour les questions commerçants :</t>
  </si>
  <si>
    <t>EST-CE QUE VOUS AVEZ observé ou entendu parler d'incidents de sécurité  SUR LE MARCHE AU COURS DU DERNIER MOIS ?</t>
  </si>
  <si>
    <t>Étiquettes de colonnes</t>
  </si>
  <si>
    <t>Total #</t>
  </si>
  <si>
    <t>Total %</t>
  </si>
  <si>
    <t>#</t>
  </si>
  <si>
    <t>%</t>
  </si>
  <si>
    <t>Total général</t>
  </si>
  <si>
    <t>Incidents de sécurité les plus cités par les commerçants ayant déclaré avoir observé ou entendu parler d'incidents de sécurité sur leur marché au cours des 30 derniers jours</t>
  </si>
  <si>
    <t>Valeurs</t>
  </si>
  <si>
    <t>Hibernation</t>
  </si>
  <si>
    <t>Affrontement</t>
  </si>
  <si>
    <t>Préoccupations sécuritaires les plus citées par les commerçants, désagrégé par département ?</t>
  </si>
  <si>
    <t>Vols</t>
  </si>
  <si>
    <t>Clients</t>
  </si>
  <si>
    <t>AVEZ VOUS  certains articles sont plus difficiles à obtenir depuis les évènements récents (augmentation des affrontements, mort du président et troubles politiques accrus), désagrégé par département ;</t>
  </si>
  <si>
    <t xml:space="preserve"> Produits plus difficiles à obtenir cités par les commerçants ayant déclaré avoir plus de mal à s’approvisionner. </t>
  </si>
  <si>
    <t xml:space="preserve">Pour les questions clients </t>
  </si>
  <si>
    <t xml:space="preserve">o    # et % des clients interrogés ayant déclaré que leur accès au marché a été affecté ces deux derniers mois, depuis que les violences à caractère politique / les troubles ont empiré, désagrégé par département. </t>
  </si>
  <si>
    <t>Evènement à l’origine de ces difficultés cités par les clients concernés (par un accès affecté) ;</t>
  </si>
  <si>
    <t>Conséquences de ces troubles / violences à caractère politique sur l’accès physique à ce marché les plus citées par les clients concernés (par un accès affecté)</t>
  </si>
  <si>
    <t>Aucun</t>
  </si>
  <si>
    <t>Étiquettes de lignes</t>
  </si>
  <si>
    <t>Données suffisantes (au moins 4 prix collectés pour le produit)</t>
  </si>
  <si>
    <t>Données insuffisantes mais permettant le calcul de la médiane</t>
  </si>
  <si>
    <t>Données insuffisantes pour le calcul de la médiane</t>
  </si>
  <si>
    <t>Organisation</t>
  </si>
  <si>
    <t>Département</t>
  </si>
  <si>
    <t>Milieu</t>
  </si>
  <si>
    <t># Farine</t>
  </si>
  <si>
    <t># Sucre</t>
  </si>
  <si>
    <t># Haricot noir</t>
  </si>
  <si>
    <t># Savon lessive</t>
  </si>
  <si>
    <t/>
  </si>
  <si>
    <t>COÛT GLOBAL DU PANIER</t>
  </si>
  <si>
    <t>Produit</t>
  </si>
  <si>
    <t>HTG</t>
  </si>
  <si>
    <t>Type</t>
  </si>
  <si>
    <t>Prix en Gourdes</t>
  </si>
  <si>
    <t/>
  </si>
  <si>
    <t/>
  </si>
  <si>
    <t>Farine de blé (1kg)</t>
  </si>
  <si>
    <t/>
  </si>
  <si>
    <t>Riz (1 kg)</t>
  </si>
  <si>
    <t>Panier Alimentaire ICSM</t>
  </si>
  <si>
    <t>Maïs (1kg)</t>
  </si>
  <si>
    <t>Panier EHA ICSM</t>
  </si>
  <si>
    <t>Sucre (1kg)</t>
  </si>
  <si>
    <t>Haricot noir (1kg)</t>
  </si>
  <si>
    <t>Haricot rouge(1kg)</t>
  </si>
  <si>
    <t>Huile (1 gal)</t>
  </si>
  <si>
    <t>Savon lessive (75g)</t>
  </si>
  <si>
    <t>Brosse à dent (1p)</t>
  </si>
  <si>
    <t>Dentifrice (85g)</t>
  </si>
  <si>
    <t>Papier toilette (1p)</t>
  </si>
  <si>
    <t/>
  </si>
  <si>
    <t>Serviettes hygiéniques (8p)</t>
  </si>
  <si>
    <t>Eau pour boire (5 gal)</t>
  </si>
  <si>
    <t>Chlore en grains</t>
  </si>
  <si>
    <t>Savon pour les mains (75g)</t>
  </si>
  <si>
    <t>Bokit</t>
  </si>
  <si>
    <t>Row Labels</t>
  </si>
  <si>
    <t>Farine de Blé</t>
  </si>
  <si>
    <t>Maïs</t>
  </si>
  <si>
    <t>Haricots noirs</t>
  </si>
  <si>
    <t>Haricots rouges</t>
  </si>
  <si>
    <t>Huile</t>
  </si>
  <si>
    <t>Savon lessive</t>
  </si>
  <si>
    <t>Brosse à dents</t>
  </si>
  <si>
    <t>Papier toilette</t>
  </si>
  <si>
    <t>Savon de toilette</t>
  </si>
  <si>
    <t>Dentifrice</t>
  </si>
  <si>
    <t>Serviettes Hygiéniques</t>
  </si>
  <si>
    <t>Produits du panier réduit</t>
  </si>
  <si>
    <t>PANIERS PAR DÉPARTEMENT</t>
  </si>
  <si>
    <t>EHA</t>
  </si>
  <si>
    <t>Panier ICSM Réduit sans eau**</t>
  </si>
  <si>
    <t/>
  </si>
  <si>
    <t>Nord-Ouest</t>
  </si>
  <si>
    <t>Centre</t>
  </si>
  <si>
    <t>Panier ICSM sans eau**</t>
  </si>
  <si>
    <t>Certains articles n'ont pas de valeur dans le calcul du panier</t>
  </si>
  <si>
    <t>VARIATIONS AU GLOBAL</t>
  </si>
  <si>
    <t>Prix médians nov 20 (HTG)</t>
  </si>
  <si>
    <t>Prix médians janvier 21 (HTG)</t>
  </si>
  <si>
    <t>Prix médian février 2021 (HTG)</t>
  </si>
  <si>
    <t>Prix médian mars 2021 (HTG)</t>
  </si>
  <si>
    <t>Prix médian Avril 2021 (HTG)</t>
  </si>
  <si>
    <t>Prix médian Mai 2021 (HTG)</t>
  </si>
  <si>
    <t>Prix médian Juin 2021</t>
  </si>
  <si>
    <t>Prix médian Juillet 2021</t>
  </si>
  <si>
    <t>Variation nov-janv</t>
  </si>
  <si>
    <t>Variation jan-fev</t>
  </si>
  <si>
    <t>Variation fev-mars</t>
  </si>
  <si>
    <t>Variation mars-avril</t>
  </si>
  <si>
    <t>Variation avril-mai</t>
  </si>
  <si>
    <t>Variation mai-juin</t>
  </si>
  <si>
    <t>Variation juin-juil</t>
  </si>
  <si>
    <t>Chlore liquide</t>
  </si>
  <si>
    <t>* Produits non comparables pour l'eau de boisson entre novembre 2020 et juillet 2021</t>
  </si>
  <si>
    <t>VARIATIONS PAR DEPARTEMENT - PRODUITS ALIMENTAIRES</t>
  </si>
  <si>
    <t>VARIATIONS PAR DEPARTEMENT - PRODUITS EHA</t>
  </si>
  <si>
    <t>VARIATIONS DU PRIX DES PANIERS AU GLOBAL</t>
  </si>
  <si>
    <t>Panier</t>
  </si>
  <si>
    <t>Panier ICSM sans eau</t>
  </si>
  <si>
    <t>VARIATIONS DU PRIX DES PANIERS EN MILIEU URBAIN</t>
  </si>
  <si>
    <t>Panier ICSM sans eau - Milieu urbain</t>
  </si>
  <si>
    <t>Panier Alimentaire ICSM - Milieu urbain</t>
  </si>
  <si>
    <t>Panier EHA ICSM - Milieu urbain</t>
  </si>
  <si>
    <t>VARIATIONS DU PRIX DES PANIERS EN MILIEU RURAL</t>
  </si>
  <si>
    <t>Panier ICSM sans eau - Milieu rural</t>
  </si>
  <si>
    <t>Panier Alimentaire ICSM - Milieu rural</t>
  </si>
  <si>
    <t>Panier EHA ICSM - Milieu rural</t>
  </si>
  <si>
    <t>EVOLUTION DU % DES COMMERCANTS AYANT FAIT FACE A DES RUPTURES DE STOCK</t>
  </si>
  <si>
    <t>Type de produits</t>
  </si>
  <si>
    <t>EVOLUTION DU % DES COMMERCANTS AYANT LA CAPACITE D'AUGMENTER / RENOUVELER LEUR STOCK</t>
  </si>
  <si>
    <t>EVOLUTION DU % DES COMMERCANTS AYANT ACCES AU CREDIT</t>
  </si>
  <si>
    <t>Panier ICSM mai</t>
  </si>
  <si>
    <t>Panier ICSM juin</t>
  </si>
  <si>
    <t>Panier ICSM juil</t>
  </si>
  <si>
    <t>CARACTERISTIQUES DES COMMERÇANTS</t>
  </si>
  <si>
    <t>Sexe des commerçants enquêtés</t>
  </si>
  <si>
    <t>Détaillant mobile / sur une table</t>
  </si>
  <si>
    <t>Grand Total</t>
  </si>
  <si>
    <t>Evolution du nombre de commerçants dans le marché, selon les commerçants</t>
  </si>
  <si>
    <t>Nombre de clients par jour, désaggégé par le sexe du commerçant</t>
  </si>
  <si>
    <t>CARACTERISTIQUES DES CLIENTS INTERROGES ET PRATIQUES CONCERNANT L'APPROVISONNEMENT EN EAU</t>
  </si>
  <si>
    <t>Sexe des clients enquêtés</t>
  </si>
  <si>
    <t>Nombre de q010_sexe</t>
  </si>
  <si>
    <t>SOURCE D'APPROVISONNEMENT EN EAU DES IC</t>
  </si>
  <si>
    <t>Farine de blé</t>
  </si>
  <si>
    <t>No</t>
  </si>
  <si>
    <t>POURCENTAGE DE PRODUITS ALIMENTAIRES IMPORTÉS RAPPORTÉ PAR LES COMMERCANTS</t>
  </si>
  <si>
    <t>POURCENTAGE DE PRODUITS EHA IMPORTÉS RAPPORTÉ PAR LES COMMERCANTS</t>
  </si>
  <si>
    <t>Haricot rouge</t>
  </si>
  <si>
    <t>Savon pour la lessive</t>
  </si>
  <si>
    <t>Brosse à dent</t>
  </si>
  <si>
    <t>Chlore en grain</t>
  </si>
  <si>
    <t>Savon pour les mains</t>
  </si>
  <si>
    <t>EST-CE QUE VOUS AVEZ EU DES RUPTURES DE STOCK DE PRODUITS DE NOURRITURE AU COURS DU DERNIER MOIS ?</t>
  </si>
  <si>
    <t>Taux de change</t>
  </si>
  <si>
    <t>Produits trop chers</t>
  </si>
  <si>
    <t># commerçants</t>
  </si>
  <si>
    <t>% concernés</t>
  </si>
  <si>
    <t>EST-CE QUE VOTRE FOURNISSEUR PRINCIPAL DE PRODUITS ALIMENTAIRES SE TROUVE EN HAÏTI ?</t>
  </si>
  <si>
    <t>LOCALISATION DES FOURNISSEURS PRINCIPAUX SITUES HORS DU DEPARTEMENT</t>
  </si>
  <si>
    <t>LOCALISATION DES FOURNISSEURS PRINCIPAUX SITUES HORS DE LA COMMUNE</t>
  </si>
  <si>
    <t>Selon le département d'implantation / origine du commerçant</t>
  </si>
  <si>
    <t>Département du commerçant</t>
  </si>
  <si>
    <t xml:space="preserve">AVEZ VOUS ACCÈS AU CRÉDIT POUR ACHETER DES PRODUITS DE NOURRITURE ? </t>
  </si>
  <si>
    <t>ACCES AU CREDIT DES FOURNISSEURS DE PRODUITS ALIMENTAIRES</t>
  </si>
  <si>
    <t>Desaggrégé par type de milieu</t>
  </si>
  <si>
    <t>Désaggrégé par département</t>
  </si>
  <si>
    <t>EST-CE QUE VOUS AVEZ EU DES RUPTURES DE STOCK DE PRODUITS D'EHA AU COURS DU DERNIER MOIS ?</t>
  </si>
  <si>
    <t>SI OUI, POURQUOI EST-CE QU'IL Y A EU UNE RUPTURE DE STOCK DE PRODUITS D'EHA AU COURS DU DERNIER MOIS ?</t>
  </si>
  <si>
    <t>Pas assez d'argent pour se réapprovisionner</t>
  </si>
  <si>
    <t>SI OUI, VEUILLEZ INDIQUER QUELS PRODUITS ÉTAIENT CONCERNÉS PAR LES RUPTURES DE STOCK AU COURS DU DERNIER MOIS?</t>
  </si>
  <si>
    <t>Selon le nombre de commerçants vendant chaque produit</t>
  </si>
  <si>
    <t>EST-CE QUE VOTRE FOURNISSEUR PRINCIPAL DE PRODUITS EHA SE TROUVE EN HAÏTI ?</t>
  </si>
  <si>
    <t>FOURNISSEUR PRINCIPAL DE PRODUITS EHA EST SITUÉ DANS LE MÊME DÉPARTEMENT QUE LE COMMERÇANT</t>
  </si>
  <si>
    <t xml:space="preserve">AVEZ VOUS ACCÈS AU CRÉDIT POUR ACHETER DES PRODUITS EHA ? </t>
  </si>
  <si>
    <t>ACCES AU CREDIT DES FOURNISSEURS DE PRODUITS EHA</t>
  </si>
  <si>
    <t>Desaggrégé par département</t>
  </si>
  <si>
    <t>Pas de réponse</t>
  </si>
  <si>
    <t>Détaillant mobile / sur table</t>
  </si>
  <si>
    <t>Pharmacie</t>
  </si>
  <si>
    <t>Variation du nombre de commerçants dans le marché</t>
  </si>
  <si>
    <t>Aucune variation</t>
  </si>
  <si>
    <t>Moins de commerçants</t>
  </si>
  <si>
    <t>Plus de commerçants</t>
  </si>
  <si>
    <t>UNITE DE RAPPORTAGE</t>
  </si>
  <si>
    <t>Type de produit</t>
  </si>
  <si>
    <t>Unité de comparaison</t>
  </si>
  <si>
    <t>Quantité contenue dans le panier*</t>
  </si>
  <si>
    <t>Unité de rapportage</t>
  </si>
  <si>
    <t>1 Kg</t>
  </si>
  <si>
    <t>kg</t>
  </si>
  <si>
    <t>1 Gal</t>
  </si>
  <si>
    <t>Gal</t>
  </si>
  <si>
    <t>Eau, assainissement et hygiène (EHA)</t>
  </si>
  <si>
    <t>Pièce (75g)</t>
  </si>
  <si>
    <t>Pièces</t>
  </si>
  <si>
    <t xml:space="preserve">Pièce </t>
  </si>
  <si>
    <t>Rouleaux</t>
  </si>
  <si>
    <t>Pièce (85g)</t>
  </si>
  <si>
    <t>Serviettes hygieniques</t>
  </si>
  <si>
    <t>Pack de 8</t>
  </si>
  <si>
    <t>Pack</t>
  </si>
  <si>
    <t>15 Cuillères</t>
  </si>
  <si>
    <t>Eau pour boire</t>
  </si>
  <si>
    <t>Bidon de 5 Gal (bokit)</t>
  </si>
  <si>
    <t xml:space="preserve">*Cette quantité vise à réprésenter la consommation mensuelle d'une famille de 5 personnes sur la base du MEB en Haïti, en prenant en compte les ajustements suggérés par le groupe de travail ICSM ainsi que les MEB des autres pays </t>
  </si>
  <si>
    <t>CONVERSION DE LA MARMITE EN POIDS</t>
  </si>
  <si>
    <t>Unité de collecte</t>
  </si>
  <si>
    <t>Poids estimé d'une marmite**</t>
  </si>
  <si>
    <t>Farine blanche</t>
  </si>
  <si>
    <t>Marmite</t>
  </si>
  <si>
    <t>2 kg</t>
  </si>
  <si>
    <t>2.6 kg</t>
  </si>
  <si>
    <t>Maïs moulou</t>
  </si>
  <si>
    <t>2.3 kg</t>
  </si>
  <si>
    <t>2.9 kg</t>
  </si>
  <si>
    <t>Haricot</t>
  </si>
  <si>
    <t>2.4 kg</t>
  </si>
  <si>
    <t>**Le poids a été estimé à partir du volume de la marmite la plus citée par les commerçants lors de la première collecte (boîte de conserve du type "La Perla - Pâte de tomate de  3420g")</t>
  </si>
  <si>
    <t>Question</t>
  </si>
  <si>
    <t>Change needed?</t>
  </si>
  <si>
    <t>Dataset changes</t>
  </si>
  <si>
    <t>ID</t>
  </si>
  <si>
    <t>Follow-up</t>
  </si>
  <si>
    <t>Enumerator</t>
  </si>
  <si>
    <t>uuid</t>
  </si>
  <si>
    <t>Community</t>
  </si>
  <si>
    <t>Notes</t>
  </si>
  <si>
    <t>Old Value</t>
  </si>
  <si>
    <t>New Value</t>
  </si>
  <si>
    <t>Reason</t>
  </si>
  <si>
    <t>Modified by?</t>
  </si>
  <si>
    <t>KM</t>
  </si>
  <si>
    <t>Kay Jakmèl</t>
  </si>
  <si>
    <t>Jakmèl</t>
  </si>
  <si>
    <t>Traduction</t>
  </si>
  <si>
    <t>Site solèy</t>
  </si>
  <si>
    <t>Kwadèboukè</t>
  </si>
  <si>
    <t>Le prix est confirme</t>
  </si>
  <si>
    <t>Materyèl yo sèvi nan kwizin (Kastwòl, kiyè, elatriye)</t>
  </si>
  <si>
    <t>Form deleted</t>
  </si>
  <si>
    <t>Chabon bwa</t>
  </si>
  <si>
    <t>manje</t>
  </si>
  <si>
    <t>Pou kouvri (Dra)</t>
  </si>
  <si>
    <t>pwodwi lijèn, netwayaj</t>
  </si>
  <si>
    <t>Lit</t>
  </si>
  <si>
    <t>Standardisation</t>
  </si>
  <si>
    <t>Correction</t>
  </si>
  <si>
    <t>Bomon</t>
  </si>
  <si>
    <t>Ennri</t>
  </si>
  <si>
    <t>Lestè</t>
  </si>
  <si>
    <t>Limonad</t>
  </si>
  <si>
    <t>Miragwàn</t>
  </si>
  <si>
    <t>Okay</t>
  </si>
  <si>
    <t>Pòtapiman</t>
  </si>
  <si>
    <t>Pòtoprens</t>
  </si>
  <si>
    <t>Ti twoudenip</t>
  </si>
  <si>
    <t>Pagen kòmantè</t>
  </si>
  <si>
    <t>Pagen komantè</t>
  </si>
  <si>
    <t>type</t>
  </si>
  <si>
    <t>name</t>
  </si>
  <si>
    <t>label::Français</t>
  </si>
  <si>
    <t>label:Kreyol</t>
  </si>
  <si>
    <t>hint:Français</t>
  </si>
  <si>
    <t>hint:Kreyol</t>
  </si>
  <si>
    <t>constraint</t>
  </si>
  <si>
    <t>constraint_message</t>
  </si>
  <si>
    <t>relevant</t>
  </si>
  <si>
    <t>choice_filter</t>
  </si>
  <si>
    <t>appearance</t>
  </si>
  <si>
    <t>calculation</t>
  </si>
  <si>
    <t>media::image::Français</t>
  </si>
  <si>
    <t>media::image::Kreyol</t>
  </si>
  <si>
    <t>repeat_count</t>
  </si>
  <si>
    <t>$given_name</t>
  </si>
  <si>
    <t>default</t>
  </si>
  <si>
    <t>required</t>
  </si>
  <si>
    <t>calculate</t>
  </si>
  <si>
    <t>${end}-${start}</t>
  </si>
  <si>
    <t>audit</t>
  </si>
  <si>
    <t>begin group</t>
  </si>
  <si>
    <t>a_intro</t>
  </si>
  <si>
    <t>Introduction</t>
  </si>
  <si>
    <t>date</t>
  </si>
  <si>
    <t>Date d'aujourd'hui :</t>
  </si>
  <si>
    <t>Dat jodi an</t>
  </si>
  <si>
    <t>.=date(today())</t>
  </si>
  <si>
    <t>TRUE</t>
  </si>
  <si>
    <t>select_one org</t>
  </si>
  <si>
    <t>Nom de l'organisation qui collecte :</t>
  </si>
  <si>
    <t>minimal</t>
  </si>
  <si>
    <t>text</t>
  </si>
  <si>
    <t>Veuillez spécifier le nom du partenaire :</t>
  </si>
  <si>
    <t>selected(${q02_organisation}, 'autre')</t>
  </si>
  <si>
    <t>select_one enq</t>
  </si>
  <si>
    <t>Code de l'enquêteur :</t>
  </si>
  <si>
    <t>filter=${q02_organisation}</t>
  </si>
  <si>
    <t>Veuillez indiquer les initiales de votre nom</t>
  </si>
  <si>
    <t>Endike pou nou, inisyal non ou</t>
  </si>
  <si>
    <t>Exemple: Pour Samson Lux, indiquer SL</t>
  </si>
  <si>
    <t>Pa egzamp: si non ou se Samson Lux, mete SL pou inisyal ou</t>
  </si>
  <si>
    <t>${q03_enqueteur}='autre'</t>
  </si>
  <si>
    <t>select_one dept</t>
  </si>
  <si>
    <t>Nom du département :</t>
  </si>
  <si>
    <t>Non depatman an</t>
  </si>
  <si>
    <t>select_one commune</t>
  </si>
  <si>
    <t>Nom de la commune :</t>
  </si>
  <si>
    <t>Non komin nan</t>
  </si>
  <si>
    <t>filter=${q04_departement}</t>
  </si>
  <si>
    <t>select_one section_communale</t>
  </si>
  <si>
    <t>Nom de la Section Communale:</t>
  </si>
  <si>
    <t>Non seksyon kominal la</t>
  </si>
  <si>
    <t>filter=${q05_commune}</t>
  </si>
  <si>
    <t>select_one localite</t>
  </si>
  <si>
    <t>Nom de la localité:</t>
  </si>
  <si>
    <t>Non lokalite a</t>
  </si>
  <si>
    <t>Précisez le nom de la localité / ville :</t>
  </si>
  <si>
    <t>Presize non vil/lokalite a</t>
  </si>
  <si>
    <t>selected(${q06_localite}, 'autre')</t>
  </si>
  <si>
    <t>select_one marche</t>
  </si>
  <si>
    <t>Nom du marché :</t>
  </si>
  <si>
    <t>Non mache a</t>
  </si>
  <si>
    <t>Même s’il s’agit d’une enquête client, il est important de renseigner dans quel marché se trouve le client au moment de l’enquête / ou autour de quel marché </t>
  </si>
  <si>
    <t>Menm ke se ta on kliyan li ta enpotan poun mete non mache kote ankèt la tap fèt la.</t>
  </si>
  <si>
    <t>q07_1_marche_autre</t>
  </si>
  <si>
    <t>Veuillez spécifier le nom du marché :</t>
  </si>
  <si>
    <t>Bay presizyon sou non mache an</t>
  </si>
  <si>
    <t>${q07_marche}='autre'</t>
  </si>
  <si>
    <t>select_one type_zone</t>
  </si>
  <si>
    <t>Dans quelle type de milieu se trouve le marché?</t>
  </si>
  <si>
    <t>Dit nous si ce marché se trouve en milieu rural ou urbain</t>
  </si>
  <si>
    <t>select_one type_enquete</t>
  </si>
  <si>
    <t>Type de l'enquête:</t>
  </si>
  <si>
    <t>select_one oui_non</t>
  </si>
  <si>
    <t>[Enquêteur] : Bonjour, je suis enquêteur de/d' ${organisation}. Nous, avec d'autres partenaires humanitaires, menons actuellement une étude pour mieux comprendre la disponibilité et le prix de de certains produits de base sur le marché. Je souhaiterais vous poser quelques questions relatives à ces sujets. Dans ce but, nous mènerons plusieurs enquêtes sur ce marché en espérant pouvoir compter sur votre participation ! Votre participation à cette étude est entièrement volontaire et notre entretien durera environ 20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Est-ce que vous êtes d'accord de commencer ?</t>
  </si>
  <si>
    <t>note</t>
  </si>
  <si>
    <t xml:space="preserve">[Enquêteur] : Merci de votre temps, au revoir. </t>
  </si>
  <si>
    <t>${q08_intro}='non'</t>
  </si>
  <si>
    <t>Avez-vous plus de 17 ans ?</t>
  </si>
  <si>
    <t>Eske ou genyen plis ke 17 tan?</t>
  </si>
  <si>
    <t>[Enquêteur] : Merci de votre temps, nous cherchons informateurs clés de plus de 18 ans.</t>
  </si>
  <si>
    <t>${q09_agelegal}='non'</t>
  </si>
  <si>
    <t>select_one sexe</t>
  </si>
  <si>
    <t>Quel est le sexe de la personne enquêtée?</t>
  </si>
  <si>
    <t>end group</t>
  </si>
  <si>
    <t>applicable</t>
  </si>
  <si>
    <t xml:space="preserve">${q08_intro}='oui' and ${q09_agelegal}='oui' </t>
  </si>
  <si>
    <t>marchand</t>
  </si>
  <si>
    <t>${q00_type_enquete}='marchand'</t>
  </si>
  <si>
    <t>b_magasin</t>
  </si>
  <si>
    <t>1-Questions sur le marchand</t>
  </si>
  <si>
    <t>1- Kesyon sou machann lan</t>
  </si>
  <si>
    <t>Nom de la boutique ou du commerce</t>
  </si>
  <si>
    <t>Si le commerce n'a pas de nom, indiquer le nom du marchand</t>
  </si>
  <si>
    <t>Numéro de téléphone du magasin/marchand</t>
  </si>
  <si>
    <t>Sera utilisé seulement si on a des informations à clarifier pendant le nettoyage de données ou dans le cas ou votre magasin devient inaccessible pour nous. Écrivez "-999" pour si l'enquêté ne peux/veux pas répondre</t>
  </si>
  <si>
    <t>lap itil nou sèlman nan ka kote nap bezwen klarifye kèk enfòmasyon oubyen si biznis lan vin pa fasil pou nou rive ladan l. ekri "-999" si moun kap reponn lan pa vle ou pa kapab reponn</t>
  </si>
  <si>
    <t>numbers</t>
  </si>
  <si>
    <t>select_one type_marchand</t>
  </si>
  <si>
    <t>Quel est le type de marchand?</t>
  </si>
  <si>
    <t>Ki jan de machann ou ye?</t>
  </si>
  <si>
    <t xml:space="preserve">Merci de votre temps, nous cherchons uniquement des marchands non grossistes cette enquête. Aurevoir. </t>
  </si>
  <si>
    <t>Mèsi pou tan ou, nap chache machann ki vann an detay. Babay</t>
  </si>
  <si>
    <t>${q1_1_magain_type}='Grossiste'</t>
  </si>
  <si>
    <t>select_multiple type_produits</t>
  </si>
  <si>
    <t>Quel type de produits vendez-vous ?</t>
  </si>
  <si>
    <t>Ki kalite pwodui ou vann?</t>
  </si>
  <si>
    <t>not(selected(., 'aucun')) or count-selected(.) = 1</t>
  </si>
  <si>
    <t>selected-at(${q1_3_type_produits}, position(..)-1)</t>
  </si>
  <si>
    <t>jr:choice-name(${nom_type_produits}, '${q1_3_type_produits}')</t>
  </si>
  <si>
    <t>select_multiple type_payment</t>
  </si>
  <si>
    <t>Lequel des moyens de paiement suivants acceptez-vous dans votre commerce ?</t>
  </si>
  <si>
    <t>Plusieurs réponses sont possibles</t>
  </si>
  <si>
    <t>plizyè repons posib</t>
  </si>
  <si>
    <t>Veuillez préciser  quel "autre" moyen de paiement acceptez-vous :</t>
  </si>
  <si>
    <t>selected(${q1_4_type_payment}, 'autre')</t>
  </si>
  <si>
    <t>select_one changement_commercants</t>
  </si>
  <si>
    <t>A votre avis, est-ce qu'il y a eu un changement par rapport au nombre de commerçants dans le marché pendant le dernier mois ?</t>
  </si>
  <si>
    <t>select_one clients</t>
  </si>
  <si>
    <t>Environ, combien de clients (qui achètent) avez-vous par jour dans votre magasin  ?</t>
  </si>
  <si>
    <t>èske ou genyen yon ide sou konbyen moun ki vin achte nan biznis ou an chak jou</t>
  </si>
  <si>
    <t>c_produits_food</t>
  </si>
  <si>
    <t>2-Questions sur les produits : nourriture</t>
  </si>
  <si>
    <t>2- Kesyon sou pwodui yo: Manje</t>
  </si>
  <si>
    <t>selected(${q1_3_type_produits}, 'nourriture')</t>
  </si>
  <si>
    <t>select_multiple articles_food</t>
  </si>
  <si>
    <t xml:space="preserve">Lequel de ces articles vendez-vous actuellement ? </t>
  </si>
  <si>
    <t>food_solide</t>
  </si>
  <si>
    <t>(selected(${q2_1_articles_disponibles}, 'farine_ble')) or (selected(${q2_1_articles_disponibles}, 'riz')) or (selected (${q2_1_articles_disponibles}, 'mais')) or (selected (${q2_1_articles_disponibles}, 'sucre')) or (selected (${q2_1_articles_disponibles}, 'haricot_noir')) or (selected (${q2_1_articles_disponibles}, 'haricot_rouge'))</t>
  </si>
  <si>
    <t>select_one oui_non_marmite</t>
  </si>
  <si>
    <t>Pour cette enquête, nous aurions besoin de connaître les prix en grande marmite. Vendez-vous vos produits en grande marmite?</t>
  </si>
  <si>
    <t>food_solide_marmite</t>
  </si>
  <si>
    <t>${q2_2_utilisation_marmite}='oui_marmite'</t>
  </si>
  <si>
    <t>nourriture_farine_ble</t>
  </si>
  <si>
    <t>selected(${q2_1_articles_disponibles}, 'farine_ble')</t>
  </si>
  <si>
    <t>decimal</t>
  </si>
  <si>
    <t>Quel est le prix en gourdes pour 1 grosse marmite de farine de blé (blanche) ?</t>
  </si>
  <si>
    <t>Konbyen kòb ou vann yon gro mamit farin ble ki blanch ?</t>
  </si>
  <si>
    <t xml:space="preserve">Si le marchand vend plusieurs types de farine, merci de considérer uniquement la moins chère pour relever le prix. Écrivez "-999" pour si l'enquêté ne peut/veut pas répondre. </t>
  </si>
  <si>
    <t>${q3_2_prix_bas_kg_farine_ble} div 2</t>
  </si>
  <si>
    <t>select_one oui_non_nsnr</t>
  </si>
  <si>
    <t>Est-ce que cette farine de blé (blanche) est un produit importé?</t>
  </si>
  <si>
    <t>nourriture_riz</t>
  </si>
  <si>
    <t>selected(${q2_1_articles_disponibles}, 'riz')</t>
  </si>
  <si>
    <t>Quel est le prix en gourdes pour 1 grosse marmite de riz?</t>
  </si>
  <si>
    <t>Konbyen kòb ou vann yon gro mamit diri ?</t>
  </si>
  <si>
    <t>Si le marchand vend plusieurs types de riz, merci de considérer uniquement le moins cher pour relever le prix.  Écrivez "-999" pour si l'enquêté ne peut/veut pas répondre.</t>
  </si>
  <si>
    <t>${q3_2_prix_bas_marmite_riz} div 2.6</t>
  </si>
  <si>
    <t>Est-ce que ce riz est un produit importé?</t>
  </si>
  <si>
    <t>nourriture_mais</t>
  </si>
  <si>
    <t>selected(${q2_1_articles_disponibles}, 'mais')</t>
  </si>
  <si>
    <t>Quel est le prix en gourdes pour 1 grosse marmite de maïs (moulu) ?</t>
  </si>
  <si>
    <t>Konbyen kòb ou vann yon gro mamit mayi moulen?</t>
  </si>
  <si>
    <t xml:space="preserve">Si le marchand vend plusieurs types de maïs, merci de considérer uniquement le moins cher pour relever le prix.  Écrivez "-999" pour si l'enquêté ne peux/veux pas répondre. </t>
  </si>
  <si>
    <t>${q3_2_prix_bas_autre_mais_mais} div 2.3</t>
  </si>
  <si>
    <t>Est-ce que ce maïs est un produit importé?</t>
  </si>
  <si>
    <t>Eske mayi moulen w'ap vann nan sòti nan yon lòt peyi?</t>
  </si>
  <si>
    <t>nourriture_sucre</t>
  </si>
  <si>
    <t>selected(${q2_1_articles_disponibles}, 'sucre')</t>
  </si>
  <si>
    <t>Quel est le prix en gourdes pour une grosse marmite de sucre en gourdes?</t>
  </si>
  <si>
    <t>konbyen kòb ou vann ou vann yon gro mamit sik?</t>
  </si>
  <si>
    <t>Si le marchand vend plusieurs types de sucre, merci de considérer uniquement le moins cher pour relever le prix.  Écrivez "-999" pour si l'enquêté ne peux/veux pas répondre.</t>
  </si>
  <si>
    <t>${q3_2_prix_bas_autre_sucre_sucre} div 2.9</t>
  </si>
  <si>
    <t>Est-ce que ce sucre est un produit importé?</t>
  </si>
  <si>
    <t>Eske sik w'ap vann nan sòti nan lòt peyi?</t>
  </si>
  <si>
    <t>nourriture_haricot_noir</t>
  </si>
  <si>
    <t>selected(${q2_1_articles_disponibles}, 'haricot_noir')</t>
  </si>
  <si>
    <t>Quel est le prix en gourdes pour 1 grosse marmite de haricots noirs en gourdes?</t>
  </si>
  <si>
    <t>konbyen kòb ou vann yon gro mamit pwa nwa?</t>
  </si>
  <si>
    <t>Si le marchand vend plusieurs types de haricots noirs, merci de considérer uniquement le moins cher pour relever le prix.  Écrivez "-999" pour si l'enquêté ne peux/veux pas répondre.</t>
  </si>
  <si>
    <t>${q3_2_prix_bas_autre_haricot_noir} div 2.4</t>
  </si>
  <si>
    <t>Est-ce que ces haricots noir sont un produit importé?</t>
  </si>
  <si>
    <t>Eske pwa nwa w'ap vann sòti nan lòt peyi?</t>
  </si>
  <si>
    <t>nourriture_haricot_rouge</t>
  </si>
  <si>
    <t>selected(${q2_1_articles_disponibles}, 'haricot_rouge')</t>
  </si>
  <si>
    <t>Quel est le prix en gourdes pour une marmite de haricots rouge ?</t>
  </si>
  <si>
    <t>Konbyen kòb ou vann yon gro mamit pwa wouj?</t>
  </si>
  <si>
    <t>Si le marchand vend plusieurs types de haricots rouges, merci de considérer uniquement le moins cher pour relever le prix.  Écrivez "-999" pour si l'enquêté ne peux/veux pas</t>
  </si>
  <si>
    <t>${q3_2_prix_bas_kg_haricot_rouge} div 2.4</t>
  </si>
  <si>
    <t>Est-ce que ces haricots rouge est un produit importé?</t>
  </si>
  <si>
    <t>Eske pwa wouj w'ap vann nan sòti nan lòt peyi?</t>
  </si>
  <si>
    <t>nourriture_huile</t>
  </si>
  <si>
    <t>selected(${q2_1_articles_disponibles}, 'huile')</t>
  </si>
  <si>
    <t>select_one remplissage_huille</t>
  </si>
  <si>
    <t xml:space="preserve">Comment est vendue l’huile la moins chère chez ce marchand ? </t>
  </si>
  <si>
    <t xml:space="preserve">Kòman machann sa vann lwil ki pi bon mache a? </t>
  </si>
  <si>
    <t>Vendez-vous cette huile en bidon de 1 gallon (environ 3,78 L) ?</t>
  </si>
  <si>
    <t>Eskew vann lwil pa galon?</t>
  </si>
  <si>
    <t>Quel est le prix en gourdes pour 1 gallon d'huile ?</t>
  </si>
  <si>
    <t>Konbyen kob yon ou vann yon galon lwil?</t>
  </si>
  <si>
    <t>Si il y a plusieurs types de bidons de 1 gallon d'huile, merci de ne considérer uniquement celui le moins cher pour relever le prix.  Écrivez "-999" pour si l'enquêté ne peux/veux pas répondre.</t>
  </si>
  <si>
    <t>${q3_1_unite_huile} = 'oui'</t>
  </si>
  <si>
    <t>selected(${q3_1_unite_huile},'oui')</t>
  </si>
  <si>
    <t>nourriture_huile_autreunite</t>
  </si>
  <si>
    <t>${q3_1_unite_huile} = 'non'</t>
  </si>
  <si>
    <t>field-list</t>
  </si>
  <si>
    <t>Si non, par quelle quantité vendez-vous généralement cette huile ?</t>
  </si>
  <si>
    <t>si non, pa ki kantite ou vann lwil la:</t>
  </si>
  <si>
    <t>Si il y a plusieurs types d'huile dans le magasin, merci de considérer uniquement la marque/catégorie la moins chère.</t>
  </si>
  <si>
    <t>select_one unite_volume</t>
  </si>
  <si>
    <t>Unité :</t>
  </si>
  <si>
    <t>inite:</t>
  </si>
  <si>
    <t>Exemple: Si par bouteille de 2 litres: Unité=litre, Nombre=2</t>
  </si>
  <si>
    <t>selected-at(${q3_1_2_unites_autre_huile}, position(..)-1)</t>
  </si>
  <si>
    <t>jr:choice-name(${nom_unite_autre_huile}, '${q3_1_2_unites_autre_huile}')</t>
  </si>
  <si>
    <t>Nombre de ${unite_autre_huile_connue}  :</t>
  </si>
  <si>
    <t>kantite ${unite_autre_huile_connue}  :</t>
  </si>
  <si>
    <t>Écrivez "-999" pour si l'enquêté ne peut/veut pas répondre.</t>
  </si>
  <si>
    <t xml:space="preserve"> Ekri "-999" si li pa vle ou pa kapab reponn</t>
  </si>
  <si>
    <t>Quel est le prix de ${q3_1_3_poids_unite_autre_huile},  ${unite_autre_huile_connue} d'huile en gourdes?</t>
  </si>
  <si>
    <t>Ki pri ${q3_1_3_poids_unite_autre_huile},  ${unite_autre_huile_connue} lwil an goud?</t>
  </si>
  <si>
    <t>Si il y a plusieurs types d'huile différents, merci de considérer le moins cher pour relever le prix.  Écrivez "-999" pour si l'enquêté ne peux/veux pas répondre.</t>
  </si>
  <si>
    <t>if((selected(${q3_1_2_unites_autre_huile}, 'gallon')),(${q3_2_prix_bas_autre_huile_huile} div ${q3_1_3_poids_unite_autre_huile}),
if((selected(${q3_1_2_unites_autre_huile}, 'litre')),((${q3_2_prix_bas_autre_huile_huile} div ${q3_1_3_poids_unite_autre_huile} )*3.78),
if((selected(${q3_1_2_unites_autre_huile}, 'mililitre')),(((${q3_2_prix_bas_autre_huile_huile} div ${q3_1_3_poids_unite_autre_huile} )*1000)*3.785),
if((selected(${q3_1_2_unites_autre_huile}, 'bouteille_barbancourt')),(((${q3_2_prix_bas_autre_huile_huile} div (${q3_1_3_poids_unite_autre_huile}) div .75)) *3.785),
'NA'))))</t>
  </si>
  <si>
    <t>if((selected(${q3_1_unite_huile}, 'oui')),
(${q3_2_prix_bas_gal_huile}), (${huile_prix_unite_converti_gallon}))</t>
  </si>
  <si>
    <t>Est-ce que cette huile est un produit importé?</t>
  </si>
  <si>
    <t>eske lwil sa sòti nan lot peyi?</t>
  </si>
  <si>
    <t>Est-ce que vous avez eu des ruptures de stock de ces produits de nourriture lors du dernier mois ?</t>
  </si>
  <si>
    <t>pandan dènye mwa sa, èske sa rivew deja estòk pwodwi manjew lan konn fini?</t>
  </si>
  <si>
    <t>select_multiple raison_pasdispo_nourriture</t>
  </si>
  <si>
    <t>Pourquoi est-ce qu'il y a eu une rupture de stock de produits de nourriture lors du dernier mois ?</t>
  </si>
  <si>
    <t>Kisa ki eksplike estòk pwodwi manjew konn fini pandan dènye mwa sa?</t>
  </si>
  <si>
    <t>Ne pas lire les réponses</t>
  </si>
  <si>
    <t>Silvouple, pa site repons yo</t>
  </si>
  <si>
    <t>${q4_1_ruptures_nourriture}='oui'</t>
  </si>
  <si>
    <t xml:space="preserve">Si autre, veuillez préciser </t>
  </si>
  <si>
    <t>selected(${q4_2_raison_rupture_nourriture},'autre')</t>
  </si>
  <si>
    <t>Veuillez indiquer lequels de ces produits ont été concernés par les ruptures de stock lors du dernier mois?</t>
  </si>
  <si>
    <t>selected(${q2_1_articles_disponibles}, name)</t>
  </si>
  <si>
    <t>Avez vous accès au crédit pour acheter des produits de nourriture ?</t>
  </si>
  <si>
    <t>Eske w konn jwenn kredi pou ou achte pwodwi manje ou yo?</t>
  </si>
  <si>
    <t>Est-ce que vous avez actuellement la capacité d'augmenter/renouveler votre stock en nourriture de 20% dans les prochaines 15 jours s'il y a une augmentation dans la demande?</t>
  </si>
  <si>
    <t>Eske kounya, ou gen mwayen pou w ta ogmante estòk ou de 20% nan 15 jou kap vini la yo, si ou ta genyen plis kliyan ki vin achte?</t>
  </si>
  <si>
    <t>nourriture_fournisseur</t>
  </si>
  <si>
    <t>Fournisseur produits alimentaires</t>
  </si>
  <si>
    <t>Founisè Pwodwi alimantè</t>
  </si>
  <si>
    <t>Est-ce que votre fournisseur principal de produits alimentaires se trouve en Haïti ?</t>
  </si>
  <si>
    <t>Eske Founisè ki konn vann ou pwodwi alimantè an gwo an se Ayiti li ye?</t>
  </si>
  <si>
    <t>Founisè a se moun kotew achte dirèkteman pwodwi yo</t>
  </si>
  <si>
    <t>Dans quel département se trouve votre fournisseur principal de produits alimentaires?</t>
  </si>
  <si>
    <t>Nan ki depatman founisè ou konn achte pwodui alimantè an ye ?</t>
  </si>
  <si>
    <t>${q4_4_origin_fourniseur_nourriture}='oui'</t>
  </si>
  <si>
    <t>if((${q4_5_1_departement_fourniseur_nourriture} = ${q04_departement}), ‘Meme’, ‘Différent’)</t>
  </si>
  <si>
    <t>Dans quelle commune se trouve votre fournisseur principal de produits alimentaires?</t>
  </si>
  <si>
    <t>Nan ki komin founisè ou konn achte pwodui alimantè an ye?</t>
  </si>
  <si>
    <t>filter=${q4_5_1_departement_fourniseur_nourriture}</t>
  </si>
  <si>
    <t>if((${q4_5_2_commune_fourniseur_nourriture}=${q05_commune}), ‘Meme’, ‘Différent’)</t>
  </si>
  <si>
    <t>d_produits_eha</t>
  </si>
  <si>
    <t>3-Questions sur les produits : Produits d'hygiène, eau ou assainissement</t>
  </si>
  <si>
    <t>selected(${q1_3_type_produits}, 'wash')</t>
  </si>
  <si>
    <t>select_multiple articles_eha</t>
  </si>
  <si>
    <t>savon_lessive</t>
  </si>
  <si>
    <t>selected(${q2_1_articles_disponibles_eha}, 'savon_lessive')</t>
  </si>
  <si>
    <t>Est-ce que les barres de savon lessive que vous vendez font entre 70 et 80 g ?</t>
  </si>
  <si>
    <t>Eske ba savon lave ou vann yo peze 70-80g?</t>
  </si>
  <si>
    <t>Pour référence, un savon d'environ 8 cm x 5 cm fait 75g</t>
  </si>
  <si>
    <t>Pa egzanp, yon savon ki mezire ant 8 cm x 5 cm peze 75g</t>
  </si>
  <si>
    <t>integer</t>
  </si>
  <si>
    <t>Quel est le prix en gourdes pour 1 pièce de savon lessive d'environ 70-80 g ?</t>
  </si>
  <si>
    <t>Konbyen kob yon ba savon lave koute (70-80g)?</t>
  </si>
  <si>
    <t xml:space="preserve">Écrivez "-999" pour si l'enquêté ne peut/souhaite pas répondre. </t>
  </si>
  <si>
    <t>Silvouplè, mete pri an goud. Ekri "-999" pou si moun kap reponn lan pa vle oubyen pa swete reponn</t>
  </si>
  <si>
    <t>selected(${q3_1_unite_savon_lessive},'oui')</t>
  </si>
  <si>
    <t>${q3_2_prix_75g_savon_lessive}*1</t>
  </si>
  <si>
    <t>savon_autre_unite</t>
  </si>
  <si>
    <t>${q3_1_unite_savon_lessive} = 'non'</t>
  </si>
  <si>
    <t>Si non, combien de grammes fait le savon lessive que vous vendez?</t>
  </si>
  <si>
    <t>Si vous vendez plusieurs marques, merci d'indiquer le poids de la barre de la marque la moins chère.</t>
  </si>
  <si>
    <t>Siw vann plizyè mak, endike pri mak ki vann mwen chè a</t>
  </si>
  <si>
    <t>Quel est le prix en gourdes pour ${q3_1_2_unites_autre_savon_lessive} grammes de savon lessive ?</t>
  </si>
  <si>
    <t>ki pri an goud pou ${q3_1_2_unites_autre_savon_lessive} gram savon lave ?</t>
  </si>
  <si>
    <t>Si vous vendez plusieurs marques, merci d'indiquer le prix pour la marque la moins chère.  Écrivez "-999" pour si l'enquêté ne peut/souhaite pas répondre.</t>
  </si>
  <si>
    <t>(((${q3_2_prix_bas_autre_savon_lessive}) div (${q3_1_2_unites_autre_savon_lessive}))*(75))</t>
  </si>
  <si>
    <t>Est-ce que le savon lessive est un produit importé?</t>
  </si>
  <si>
    <t>brosse_dent</t>
  </si>
  <si>
    <t>selected(${q2_1_articles_disponibles_eha}, 'brosse_dent')</t>
  </si>
  <si>
    <t>Quel est le prix le plus bas en gourdes pour 1 brosse à dent ?</t>
  </si>
  <si>
    <t>En gourdes.  Écrivez "-999" pour si l'enquêté ne peux/veux pas</t>
  </si>
  <si>
    <t>an goud. Ekri "-999" pou si moun kap reponn lan pa vle oubyen pa swete reponn</t>
  </si>
  <si>
    <t>Est-ce que cette brosse à dent est un produit importé?</t>
  </si>
  <si>
    <t>papier_toilette</t>
  </si>
  <si>
    <t>selected(${q2_1_articles_disponibles_eha}, 'papier_toilette')</t>
  </si>
  <si>
    <t>Quel est le prix le plus bas en gourdes pour 1 rouleau de papier toilette ?</t>
  </si>
  <si>
    <t xml:space="preserve">Si il y a plusieurs types de papier toilette, merci de considérer la marque la moins chère. Écrivez "-999" pour si l'enquêté ne peut/veut pas répondre. </t>
  </si>
  <si>
    <t>Est-ce que ce papier toilette est un produit importé?</t>
  </si>
  <si>
    <t>Si il y a plusieurs types de chlore liquide chez le marchand, merci de considérer uniquement la marque/catégorie la moins chère. Écrivez "-999" pour si l'enquêté ne peut/veut pas répondre.</t>
  </si>
  <si>
    <t>savon_mains</t>
  </si>
  <si>
    <t>selected(${q2_1_articles_disponibles_eha}, 'savon_mains')</t>
  </si>
  <si>
    <t>Est-ce que les barres de savon de toilette que vous vendez font entre 70 et 80 g ?</t>
  </si>
  <si>
    <t>Pa egzanp, yon savon ki ant 8 cm x 5 cm fait 75g</t>
  </si>
  <si>
    <t>Quel est le prix le plus bas en gourdes pour 1 pièce de savon de toilette d'environ 70-80 g ?</t>
  </si>
  <si>
    <t xml:space="preserve">Si il y a plusieurs types de savons de toilette, merci de considérer la marque la moins chère. Écrivez "-999" pour si l'enquêté ne peut/veut pas répondre. </t>
  </si>
  <si>
    <t>siw genyen plizè kalite savon twalèt, konsidere sa ki vann mwen chè a. ekri "-999" pou si moun kap reponn lan pa vle oubyen pa swete reponn</t>
  </si>
  <si>
    <t>${q3_1_unite_savon_mains} = 'oui'</t>
  </si>
  <si>
    <t>savons_mains_autre_unite</t>
  </si>
  <si>
    <t>${q3_1_unite_savon_mains} = 'non'</t>
  </si>
  <si>
    <t>Si non, combien de grammes fait le savon de toilette que vous vendez (marque la moins chère)?</t>
  </si>
  <si>
    <t>Quel est le prix en gourdes pour ${q3_1_2_unites_autre_savon_toilette} grammes de savon de toilette ?</t>
  </si>
  <si>
    <t>ki pri an goud pou ${q3_1_2_unites_autre_savon_toilette} gram savon twalèt ?</t>
  </si>
  <si>
    <t>Est-ce que ce savon de toilette est un produit importé?</t>
  </si>
  <si>
    <t>dentrifrice</t>
  </si>
  <si>
    <t>selected(${q2_1_articles_disponibles_eha}, 'dentrifrice')</t>
  </si>
  <si>
    <t>Est-ce que les tubes de dentifrice que vous vendez font 85g ?</t>
  </si>
  <si>
    <t>èske ou vann pat pou bwose dan ki peze 85 gram?</t>
  </si>
  <si>
    <t>Si vous vendez plusieurs types/marques de dentifrice, merci de considérer le moins cher pour répondre.</t>
  </si>
  <si>
    <t>Siw van plizye kalite pat dantifris, ba nou pri ki mwen chè a.</t>
  </si>
  <si>
    <t>Quel est le prix en gourdes pour 1 tube de dentrifrice d'environ 85g ?</t>
  </si>
  <si>
    <t>konbyen goud ou vann yon pat pou bwose dan ki peze 85 gram?</t>
  </si>
  <si>
    <t xml:space="preserve">Si vous vendez plusieurs types de dentifrice, merci de considérer la marque de dentifrice la moins chère.  Écrivez "-999" pour si l'enquêté ne peut/souhaite pas répondre. </t>
  </si>
  <si>
    <t>selected(${q3_1_unite_dentifrice},'oui')</t>
  </si>
  <si>
    <t>dentifrice_autre_unite</t>
  </si>
  <si>
    <t>${q3_1_unite_dentifrice} = 'non'</t>
  </si>
  <si>
    <t>Si non, combien de grammes font le dentifrice que vous vendez ?</t>
  </si>
  <si>
    <t>Si non, konbyen gram pat ou vann yo peze?</t>
  </si>
  <si>
    <t>Quel est le prix en gourdes pour ${q3_1_2_unites_autre_dentifrice} grammes de dentrifrice ?</t>
  </si>
  <si>
    <t>Ki pri an goud pou ${q3_1_2_unites_autre_dentifrice} gram pat ?</t>
  </si>
  <si>
    <t xml:space="preserve">Si vous vendez plusieurs types de dentifrice, merci de considérer uniquement le moins cher d'entre eux.  Écrivez "-999" pour si l'enquêté ne peut/souhaite pas répondre. </t>
  </si>
  <si>
    <t>Est-ce que ce dentifrice est un produit importé?</t>
  </si>
  <si>
    <t>serviettes_hygieniques</t>
  </si>
  <si>
    <t>selected(${q2_1_articles_disponibles_eha}, 'serviettes_hygieniques')</t>
  </si>
  <si>
    <t>Est-ce que vous vendez les serviettes hygiéniques (kotex) en sachet de 8 pièces ?</t>
  </si>
  <si>
    <t>Quel est le prix en gourdes pour 1 sachet de 8 pièces de serviettes hygiéniques (kotex) dans votre magasin?</t>
  </si>
  <si>
    <t xml:space="preserve">Si il y a plusieurs types, merci de considérer la marque la moins chère. Écrivez "-999" pour si l'enquêté ne peut/veut pas répondre. </t>
  </si>
  <si>
    <t>selected(${q3_1_unite_serviettes_hygieniques},'oui')</t>
  </si>
  <si>
    <t>serviettes_autre_unite</t>
  </si>
  <si>
    <t>${q3_1_unite_serviettes_hygieniques} = 'non'</t>
  </si>
  <si>
    <t>Si non, combien d'unités y a-t'il dans les sachets de serviettes hygiéniques (kotex) que vous vendez ?</t>
  </si>
  <si>
    <t>Exemple: Si il y a 10 serviettes/pads dans un paquet, indiquer 10.</t>
  </si>
  <si>
    <t>Quel est le prix en gourdes pour ${q3_1_2_unites_autre_serviettes_hygieniques} serviettes hygiéniques (kotex)?</t>
  </si>
  <si>
    <t>Ki pri an gourd pou ${q3_1_2_unites_autre_serviettes_hygieniques} sèvièt ijiyenik (kotèx) la ye?</t>
  </si>
  <si>
    <t xml:space="preserve">Si il y a plusieurs types, merci de considérer la marque la moins chère.  Écrivez "-999" pour si l'enquêté ne peut/veut pas répondre. </t>
  </si>
  <si>
    <t>Siw vann plizyè mak  kotèks, endike pri mak ki vann mwen chè a. Ekri "-999" pou si moun kap reponn lan pa vle oubyen pa swete reponn</t>
  </si>
  <si>
    <t>((${q3_2_prix_bas_autre_serviettes_hygieniques_serviettes_hygieniques}) div (${q3_1_2_unites_autre_serviettes_hygieniques}))*(8)</t>
  </si>
  <si>
    <t>Est-ce que ces serviettes hygiéniques (kotex) sont un produit importé?</t>
  </si>
  <si>
    <t>chlore_en_grain</t>
  </si>
  <si>
    <t>selected(${q2_1_articles_disponibles_eha}, 'chlore_grain')</t>
  </si>
  <si>
    <t>chlore_grain_image</t>
  </si>
  <si>
    <t>Est-ce que vous vendez le chlore en grain (de nettoyage) en sachets d'1 cuillère à soupe (environ 11 grammes)?</t>
  </si>
  <si>
    <t>Cuillere_Chlore.png</t>
  </si>
  <si>
    <t>Quel est le prix en gourde pour un sachet de 1 cuillère de chlore en grain (environ 11 grammes)?</t>
  </si>
  <si>
    <t>konbyen kòb ou vann yon ti sachè kloròks ki gen yon (1) ti kiyè ladan-l lan (11 gram anviwon) ?</t>
  </si>
  <si>
    <t xml:space="preserve">Si il y a plusieurs types de chlore en grain chez le marchand, merci de considérer uniquement la marque/catégorie la moins chère.  Écrivez "-999" pour si l'enquêté ne peuT/souhaite pas répondre. </t>
  </si>
  <si>
    <t>${q3_1_unite_chlore_grain} = 'oui'</t>
  </si>
  <si>
    <t>wash_chlore_autreunite_grain</t>
  </si>
  <si>
    <t>${q3_1_unite_chlore_grain} = 'non'</t>
  </si>
  <si>
    <t>Quelle quantité font les sachets de chlore que vous vendez ?</t>
  </si>
  <si>
    <t>Si il y a plusieurs types de chlore grain chez le marchand, merci de considérer uniquement la marque/catégorie la moins chère.</t>
  </si>
  <si>
    <t>select_one unite_mesure_chlore_grain</t>
  </si>
  <si>
    <t>Exemple: si vous vendez des sachets de 10 onces, indiquez unité : once (oz) ; nombre de onces : 10</t>
  </si>
  <si>
    <t>Egzanp, si se sachè ki gen 10oz mete once (oz)  et kantite :10</t>
  </si>
  <si>
    <t>selected-at(${q3_1_2_unites_autre_chlore_grain}, position(..)-1)</t>
  </si>
  <si>
    <t>jr:choice-name(${nom_unite_autre_chlore_grain}, '${q3_1_2_unites_autre_chlore_grain}')</t>
  </si>
  <si>
    <t>Nombre de ${q3_1_2_unites_autre_chlore_grain} dans le sachet de chlore en grain:</t>
  </si>
  <si>
    <t>Quel est le prix de ${q3_1_3_poids_unite_autre_chlore_grain},  ${unite_autre_chlore_grain_connue} de chlore en grain en gourdes?</t>
  </si>
  <si>
    <t>ki pri ${q3_1_3_poids_unite_autre_chlore_grain},  ${unite_autre_chlore_grain_connue} kloròks an grenn koute (goud)?</t>
  </si>
  <si>
    <t xml:space="preserve">Si il y a plusieurs types de chlore en grain chez le marchand, merci de considérer uniquement la marque/catégorie la moins chère.  Écrivez "-999" pour si l'enquêté ne peut/veut pas répondre. </t>
  </si>
  <si>
    <t>Est-ce que ce chlore en grain (nettoyage) est un produit importé?</t>
  </si>
  <si>
    <t>Eske kloròks an grenn sa sòti nan lòt peyi?</t>
  </si>
  <si>
    <t>if((selected(${q3_1_2_unites_autre_chlore_grain}, 'cuillere_a_soupe')), (${q3_2_prix_bas_autre_chlore_grain} div (${q3_1_3_poids_unite_autre_chlore_grain})), if((selected(${q3_1_2_unites_autre_chlore_grain}, 'once')), (((${q3_2_prix_bas_autre_chlore_grain} div (${q3_1_3_poids_unite_autre_chlore_grain})) div (28.35)) * (11)), if((selected(${q3_1_2_unites_autre_chlore_grain}, 'gramme')), ((${q3_2_prix_bas_autre_chlore_grain} div (${q3_1_3_poids_unite_autre_chlore_grain})) * (11)), ‘NA’)))</t>
  </si>
  <si>
    <t>if((selected(${q3_1_unite_chlore_grain}, ‘oui’)), ${q3_2_prix_bas_lt_chlore_grain}, 
if((selected(${q3_1_unite_chlore_grain}, ‘non’)), ${chlore_grain_conversion}, 'NA'))</t>
  </si>
  <si>
    <t>chlore_grain</t>
  </si>
  <si>
    <t>Est-ce que vous avez eu des ruptures de stock de ces produits EHA lors du dernier mois ?</t>
  </si>
  <si>
    <t>EHA: Hygiène, eau, assainissement (savon lessive, brosse a dents, dentifrice, savon pour se laver, papier toilette, serviettes hygiéniques, eau traitée, chlore liquide de nettoyage)</t>
  </si>
  <si>
    <t>select_multiple raison_pasdispo_eha</t>
  </si>
  <si>
    <t>Pourquoi est-ce qu'il y a eu une rupture de stock de produits de EHA lors du dernier mois ?</t>
  </si>
  <si>
    <t>Poukisa pwodwi lijèn, dlo et pwodwi pou fè netwayaj ou yo te fini pandan dènye mwa sa?</t>
  </si>
  <si>
    <t>Pa site repons yo</t>
  </si>
  <si>
    <t>${q4_1_ruptures_eha}='oui'</t>
  </si>
  <si>
    <t>selected(${q4_2_raison_rupture_eha},'autre')</t>
  </si>
  <si>
    <t>Veuillez indiquer lequel de ces produits a été concerné par la rupture du stock lors du dernier mois?</t>
  </si>
  <si>
    <t>kiyès nan pwodwi sa yo ki te fini pandan dènye mwa sa?</t>
  </si>
  <si>
    <t>selected(${q2_1_articles_disponibles_eha}, name)</t>
  </si>
  <si>
    <t>Avez vous accès au crédit pour acheter des produits EHA ?</t>
  </si>
  <si>
    <t>èske ou kapab jwenn kredi pou ou achte pwodwi lijèn dlo e pwodwi pou netwayaj  sitou?</t>
  </si>
  <si>
    <t>Est-ce que vous avez actuellement la capacité de augmenter/renouveler votre stock en produits EHA de 20% dans les prochaines 15 jours s'il y a une augmentation dans la demande?</t>
  </si>
  <si>
    <t>èske kounya, ou gen mwayen pou w ta ogmante estòk ou de 20% nan 15 jou kap vini la yo, si ou ta vin genyen plis kliyan ki vin achte?</t>
  </si>
  <si>
    <t>eha_fournisseur</t>
  </si>
  <si>
    <t>Fournisseur produits d'hygiène et assainissement</t>
  </si>
  <si>
    <t xml:space="preserve">founisè Pwodwi lijèn, dlo ak pwodwi pou fè netwayaj </t>
  </si>
  <si>
    <t>Est-ce que votre fournisseur principal de produits EHA (grossiste) se trouve en Haïti ?</t>
  </si>
  <si>
    <t xml:space="preserve">èske moun ki konn founi w pwodwi lijèn dlo ak pwodwi pou netwayaj (founisè) twouve yo an Ayiti? </t>
  </si>
  <si>
    <t>Founise a se moun kotew achte direkteman pwodwi yo</t>
  </si>
  <si>
    <t>Dans quel département se trouve votre fournisseur principal de produits EHA?</t>
  </si>
  <si>
    <t>nan ki depatman moun ki konn founi w pwodwi lijèn dlo e pwodwi pou netwayaj yo ye?</t>
  </si>
  <si>
    <t>${q4_4_origin_fourniseur_eha}='oui'</t>
  </si>
  <si>
    <t>if((${q4_5_1_departement_fourniseur_eha} = ${q04_departement}), ‘Meme’, ‘Différent’)</t>
  </si>
  <si>
    <t>Dans quelle commune se trouve votre fournisseur principal de produits EHA?</t>
  </si>
  <si>
    <t>nan ki komin moun ki konn founi w pwodwi lijèn dlo ak pwodwi pou fè netwayaj yo ye?</t>
  </si>
  <si>
    <t>filter=${q4_5_1_departement_fourniseur_eha}</t>
  </si>
  <si>
    <t>if((${q4_5_2_commune_fourniseur_eha}=${q05_commune}), ‘Meme’, ‘Différent’)</t>
  </si>
  <si>
    <t>Produits d'hygiène, eau ou assainissement</t>
  </si>
  <si>
    <t xml:space="preserve">Pwodwi lijèn dlo e pwodwi pou netwayaj  </t>
  </si>
  <si>
    <t>contexte</t>
  </si>
  <si>
    <t>8-Contexte politique et sécuritaire récent</t>
  </si>
  <si>
    <t>8- Kontèk politik ak sekirite nan moman an</t>
  </si>
  <si>
    <t>Avez-vous observé ou entendu parler d'incidents de sécurité sur votre marché au cours des 30 derniers jours?</t>
  </si>
  <si>
    <t>Eske-w te wè oubyen ou te tande pale de zak ensekirite ki te fèt sou mache kote-w ye pandan 30 jou ki sot pase yo?</t>
  </si>
  <si>
    <t>select_multiple incidents</t>
  </si>
  <si>
    <t>Lesquels :</t>
  </si>
  <si>
    <t>Di kisa ki te pase?</t>
  </si>
  <si>
    <t>selected(${q9_incidents},'oui')</t>
  </si>
  <si>
    <t>Précisez :</t>
  </si>
  <si>
    <t>Ban nou yon ti detay:</t>
  </si>
  <si>
    <t>selected(${q9_incidents_details},'autre')</t>
  </si>
  <si>
    <t>select_multiple preoc</t>
  </si>
  <si>
    <t>Actuellement, quelles sont vos préocupations sécuritaires principales lorsque vous exercez votre commerce ?</t>
  </si>
  <si>
    <t xml:space="preserve">Nan moman sa la a, ki pi gwo enkyetid ou genyen lè w'ap vann? </t>
  </si>
  <si>
    <t>Ne pas lire les répéonses</t>
  </si>
  <si>
    <t>selected(${q9_preocupations},'autre')</t>
  </si>
  <si>
    <t>Depuis les évènements récents (augmentation des affrontements, mort du président et troubles politiques accrus), est-ce que certains des articles sont plus difficiles à obtenir et à réapprovisionner?</t>
  </si>
  <si>
    <t>Depi dènye evènman sa yo (plis afwontman, lanmò Prezidan ak twoub politik yo ki pa sipan ogmante, èske kèk atik oubyen pwodwi vin pi difisil pou jwenn ap pou apwovizyone-w?</t>
  </si>
  <si>
    <t>selected(${q9_reappro},'autre')</t>
  </si>
  <si>
    <t>select_multiple type_produits1</t>
  </si>
  <si>
    <t>Quels types d'articles en particulier?</t>
  </si>
  <si>
    <t>Pou ki atik espesyalman?</t>
  </si>
  <si>
    <t xml:space="preserve">Si le type d'article ne figure pas dans la liste, passer la question. </t>
  </si>
  <si>
    <t>selected(${q9_reappro},'oui')</t>
  </si>
  <si>
    <t>selected(${q1_3_type_produits}, name)</t>
  </si>
  <si>
    <t>habitant</t>
  </si>
  <si>
    <t>selected(${q00_type_enquete},'client')</t>
  </si>
  <si>
    <t>Est-ce que vous habitez dans la commune de ${commune} ?</t>
  </si>
  <si>
    <t>Eske ou rete nan komin ${commune} ?</t>
  </si>
  <si>
    <t>select_one oui_non_eau</t>
  </si>
  <si>
    <t>Etes-vous généralement responsable de l'approvisionnement en eau du ménage?</t>
  </si>
  <si>
    <t>Jeneralman, eske se ou menm ki genyen responsabilite pou pote dlo nan fwaye an?</t>
  </si>
  <si>
    <t>${q05_commune_test}='oui'</t>
  </si>
  <si>
    <t>applicable_2</t>
  </si>
  <si>
    <t>(${q1_2_client_marche}='oui_eau' and ${q05_commune_test}='oui')</t>
  </si>
  <si>
    <t>c_eau</t>
  </si>
  <si>
    <t>Dlo</t>
  </si>
  <si>
    <t>select_one type_source</t>
  </si>
  <si>
    <t>Le plus souvent, d'où provient l'eau bue par votre ménage ?</t>
  </si>
  <si>
    <t>Jeneralman, ki kote dlo pou nou bwe nan menaj lan soti?</t>
  </si>
  <si>
    <t>Concerne l'eau de boisson. Si le ménage boit de l'eau de différentes provenances, merci de ne considérer que la principale.</t>
  </si>
  <si>
    <t>Pou sa ki konsène dlo pou bwè, si menaj lan Sa gen rapò ak dlo moun bwè ki soti plizyè kote, silvouplè konsidere kote li al chache dlo pi souvan</t>
  </si>
  <si>
    <t>Précisez d'où provient l'eau bue par votre ménage:</t>
  </si>
  <si>
    <t>Bay ki kote egzateman dlo pou fwaye a brè soti.</t>
  </si>
  <si>
    <t>selected(${q2_1_type_source}, 'autre')</t>
  </si>
  <si>
    <t>selected-at(${q2_1_type_source}, position(..)-1)</t>
  </si>
  <si>
    <t>jr:choice-name(${source_eau}, '${q2_1_type_source}')</t>
  </si>
  <si>
    <t>if (${q2_1_type_source}='autre', (${q2_1_type_source_autre}), (${nom_source_eau}))</t>
  </si>
  <si>
    <t>select_one raison_autre</t>
  </si>
  <si>
    <t>Pourquoi choisissez-vous généralement d'acheter / de remplir l'eau à un ${source_eau_all} ?</t>
  </si>
  <si>
    <t>Pouki sa ou chwazi achte/pran dlo nan  ${source_eau_all}?</t>
  </si>
  <si>
    <t xml:space="preserve">Précisez pourquoi : </t>
  </si>
  <si>
    <t>di nou poukisa</t>
  </si>
  <si>
    <t>selected(${q2_1_type_source_derniere_fois_autre_raison}, 'raison_autre_autre')</t>
  </si>
  <si>
    <t>select_one temps_eau</t>
  </si>
  <si>
    <t>konbyen tan pou pi piti yon moun nan menaj la pran poul al chache dlo nan ${source_eau_all} ale, ret plen e vini?</t>
  </si>
  <si>
    <t>En incluant trajet aller-retour et temps d'attente</t>
  </si>
  <si>
    <t xml:space="preserve"> mete trajè ale retou a ak tan li fè a svp.</t>
  </si>
  <si>
    <t>select_one volume</t>
  </si>
  <si>
    <t>Lorsque vous faites un achat ou remplissage d'eau à ${source_eau_all}, quelle est la taille du gallon que vous utilisez habituellement pour collecter l’eau?</t>
  </si>
  <si>
    <t>Lè wap rempli / achte dlo non ${source_eau_all}, ki kapsite galon ou itilize jeneralman pou w ka pran dlo?</t>
  </si>
  <si>
    <t xml:space="preserve">Concerne l'eau de boisson. </t>
  </si>
  <si>
    <t>Sa gen rapò ak dlo moun brè.</t>
  </si>
  <si>
    <t>selected-at(${q2_3_eau_quantite_1gal}, position(..)-1)</t>
  </si>
  <si>
    <t>jr:choice-name(${nom_unite_autre_eau_1}, '${q2_3_eau_quantite_1gal}')</t>
  </si>
  <si>
    <t>q_eau_autre</t>
  </si>
  <si>
    <t>selected(${q2_3_eau_quantite_1gal}, 'autre')</t>
  </si>
  <si>
    <t>Dans ce cas, quelle est la taille des bidons que vous remplissez/achetez pour l'eau de boisson consommée par votre ménage?</t>
  </si>
  <si>
    <t>Nan ka sa, ki gwosè bokit ou itilize pouw plen oubyen pouw achte dlo pouw sèvi nan menaj ou a?</t>
  </si>
  <si>
    <t>Par exemple, si vous remplissez ou achetez des bidons de 3 gallons, indiquer unité = gallons; nombre = 3.</t>
  </si>
  <si>
    <t>Tankou, siw ta plen ou achte bokit ou gwo galon ki mezire 3 galon. Di li konsa, unite=galon; kantite=3</t>
  </si>
  <si>
    <t>select_one unite_volume_eau</t>
  </si>
  <si>
    <t>Précisez l'unité des bidons d'eau:</t>
  </si>
  <si>
    <t>Bay egzakteman inite kew mezire bokit ou bidon dlo yo.</t>
  </si>
  <si>
    <t>selected-at(${q2_3_eau_autre_unite}, position(..)-1)</t>
  </si>
  <si>
    <t>jr:choice-name(${nom_unite_autre_eau_2}, '${q2_3_eau_autre_unite}')</t>
  </si>
  <si>
    <t>Précisez le nombre de ${unite_autre_eau_autre} par bidon d'eau:</t>
  </si>
  <si>
    <t>Bay egzakteman kantite ${unite_autre_eau_autre} pou chak bokit ou bidon dlo yo.</t>
  </si>
  <si>
    <t>${q2_3_eau_autre_unite}!='nsnr'</t>
  </si>
  <si>
    <t>Quel est le prix que vous avez payé pour un ${unite_autre_eau_connue} d'eau la dernière fois que vous êtes allés chercher de l'eau?</t>
  </si>
  <si>
    <t>Ki pri ou konn peye yon ${unite_autre_eau_connue}  yo dènyèman kew tal nan dlo a?</t>
  </si>
  <si>
    <t>Concerne l'eau qui est utilisée pour boire. Si l'eau bue par le ménage est gratuite, merci d'indiquer 0.</t>
  </si>
  <si>
    <t>Sa gen rapò ak dlo moun brè. Si dlo fwaye pou bwè li gratis ti cheri, mesi mete 0.</t>
  </si>
  <si>
    <t>selected(${q2_3_eau_quantite_1gal},'1gal') or selected(${q2_3_eau_quantite_1gal}, '5gal')</t>
  </si>
  <si>
    <t>if((selected(${q2_3_eau_quantite_1gal}, '1gal')), ${q2_4_prix_eau_connue},
if((selected(${q2_3_eau_quantite_1gal}, '5gal')), (${q2_4_prix_eau_connue} div 5),
'NA'))</t>
  </si>
  <si>
    <t>Quel est le prix que vous avez payé pour un bidon de ${q2_3_eau_autre_unite_quantite},  ${unite_autre_eau_autre} d'eau la dernière fois que vous êtes allé chercher de l'eau?</t>
  </si>
  <si>
    <t>Ki pri ou te konn peye yon bokit ou on gwo galon ${q2_3_eau_autre_unite_quantite},  ${unite_autre_eau_autre} dlo dènyèman kew tal nan dlo a?</t>
  </si>
  <si>
    <t>Concerne l'eau qui est utilisée pour boire. Si cette eau était gratuite, merci d'indiquer 0.</t>
  </si>
  <si>
    <t>selected(${q2_3_eau_quantite_1gal}, 'autre') and ${q2_3_eau_autre_unite}!='nsnr'</t>
  </si>
  <si>
    <t>if((selected(${q2_3_eau_autre_unite}, 'gallon')), ((${q2_4_prix_eau_autre} div ${q2_3_eau_autre_unite_quantite})),
if((selected(${q2_3_eau_autre_unite}, 'litre')), ((${q2_4_prix_eau_autre} div ${q2_3_eau_autre_unite_quantite} )*(18.925 div 5)),
if((selected(${q2_3_eau_autre_unite}, 'mililitre')), (((${q2_4_prix_eau_autre} div ${q2_3_eau_autre_unite_quantite} )*(1000))*(18.925 div 5)),
if((selected(${q2_3_eau_autre_unite}, 'bouteille_barbancourt')), (((${q2_4_prix_eau_autre} div (${q2_3_eau_autre_unite_quantite}) div (0.75))) *(18.925 div 5)),
'NA'))))</t>
  </si>
  <si>
    <t>if(${q2_3_eau_quantite_1gal}!='autre', ${eau_prix_connu},${eau_prix_unite_converti_1gal})</t>
  </si>
  <si>
    <t>d_disponibilite</t>
  </si>
  <si>
    <t>D’après-vous, cette eau est-elle traitée ?</t>
  </si>
  <si>
    <t>Eske dlo sa trete daprè ou menm?</t>
  </si>
  <si>
    <t>select_one oui_non_traitement</t>
  </si>
  <si>
    <t xml:space="preserve">Si non, traitez-vous l’eau à domicile ? </t>
  </si>
  <si>
    <t>Sinon, èske oun konn trete dlo lakay ou?</t>
  </si>
  <si>
    <t>${q3_1_traitement_eau}='non'</t>
  </si>
  <si>
    <t xml:space="preserve">Au cours du dernier mois, avez-vous fait face à des problèmes d'absence d'eau à votre source/fournisseur habituel (${source_eau_all})? </t>
  </si>
  <si>
    <t xml:space="preserve">Nan mwa pase yo, èskew konn wè sous dlo yo oubyen kote yo vann dlo a t gen ratman dlo (${source_eau_all})? </t>
  </si>
  <si>
    <t>C'est à dire si à un moment il n'y avait pas d'eau disponible à l'endroit où vous allez la cherche habituellement</t>
  </si>
  <si>
    <t>Sa vle di èske pandan yon moman pat gen dlo kote ou konn al chèche dlo a</t>
  </si>
  <si>
    <t>select_multiple raison_pasdispo_eau</t>
  </si>
  <si>
    <t>D'après vous, pourquoi est-ce qu'il y a eu ces problèmes d'absence d'eau au cours du dernier mois?</t>
  </si>
  <si>
    <t>Selon ou menm, ki sa ki koz ratman dlo sa a nan mwa pase yo?</t>
  </si>
  <si>
    <t>${q3_1_ruptures_eau}='oui'</t>
  </si>
  <si>
    <t>Si gen lòt koz wa dil</t>
  </si>
  <si>
    <t>selected(${q3_3_raisons_ruptures_eau}, 'autre')</t>
  </si>
  <si>
    <t>acces</t>
  </si>
  <si>
    <t>Contexte et sécurité</t>
  </si>
  <si>
    <t>Kontèk politik ak sekirite nan moman an</t>
  </si>
  <si>
    <t>Nan dènye mwa sa yo, èske sityasyon politik ki makonnen ak vyolans ak latwoublay rann pi difisil pou vini nan mache an?</t>
  </si>
  <si>
    <t>select_multiple evenement_politique</t>
  </si>
  <si>
    <t>Quel évènement en particulier est à l'origine de ces difficultés?</t>
  </si>
  <si>
    <t>Ki evènman ki te plis a lorijin sityasyon difisil sa yo?</t>
  </si>
  <si>
    <t>Plusieurs réponses possibles</t>
  </si>
  <si>
    <t>Ou kapab chwazi plizyè repons</t>
  </si>
  <si>
    <t>selected(${q8_acces}, 'oui')</t>
  </si>
  <si>
    <t>Pouvez-vous préciser l'origine de ces difficultés</t>
  </si>
  <si>
    <t>Eskew kapab presize sous difikilte sa yo</t>
  </si>
  <si>
    <t>selected(${q8_acces}, 'oui') and selected(${q8_acces_details}, 'autre')</t>
  </si>
  <si>
    <t>select_multiple acces_marche</t>
  </si>
  <si>
    <t xml:space="preserve">Quel est l'impact actuel de ces troubles / violences à caractère politique sur votre accès physique à ce marché ? </t>
  </si>
  <si>
    <t>Nan moman, ki enpak sityasyon latwoublay ak vyolans ki lye ak politik lan genyen sou ou pou vini nan mache an lew vle?</t>
  </si>
  <si>
    <t>Pouvez-vous préciser l'impact actuel de ces troubles ou violences sur votre accès au marché :</t>
  </si>
  <si>
    <t>Eskew kapab di nou a klè ki enpak sityasyon latwoublay oubyen vyolans sa genyen sou ou pou rive vini nan mache an?</t>
  </si>
  <si>
    <t>selected(${q8_acces_impact}, 'autre')</t>
  </si>
  <si>
    <t>gps</t>
  </si>
  <si>
    <t>Merci d'enregistrer les coordonnées géographiques</t>
  </si>
  <si>
    <t>Mesi mete pwen geografik yo</t>
  </si>
  <si>
    <t>Commentaires :</t>
  </si>
  <si>
    <t>Komantè</t>
  </si>
  <si>
    <t>Merci de votre temps</t>
  </si>
  <si>
    <t>Mesi pou ti tan sa nou sot pase ansanm</t>
  </si>
  <si>
    <t>list_name</t>
  </si>
  <si>
    <t>label::Kreyol</t>
  </si>
  <si>
    <t>filter</t>
  </si>
  <si>
    <t>org</t>
  </si>
  <si>
    <t>acted</t>
  </si>
  <si>
    <t>ACTED</t>
  </si>
  <si>
    <t>Impact_ini</t>
  </si>
  <si>
    <t>Impact Initiatives</t>
  </si>
  <si>
    <t>avsi</t>
  </si>
  <si>
    <t>AVSI</t>
  </si>
  <si>
    <t>enq</t>
  </si>
  <si>
    <t>avsi_1</t>
  </si>
  <si>
    <t>Enquêteur 1</t>
  </si>
  <si>
    <t>Kòd anketè 1</t>
  </si>
  <si>
    <t>avsi_2</t>
  </si>
  <si>
    <t>avsi_3</t>
  </si>
  <si>
    <t>Enquêteur 3</t>
  </si>
  <si>
    <t>gvc_jwd14</t>
  </si>
  <si>
    <t>JWD14</t>
  </si>
  <si>
    <t>gvc_dg34</t>
  </si>
  <si>
    <t>DG34</t>
  </si>
  <si>
    <t>impact2</t>
  </si>
  <si>
    <t>JSM80</t>
  </si>
  <si>
    <t>acf_e1</t>
  </si>
  <si>
    <t>Code enquêteur 1</t>
  </si>
  <si>
    <t>anketè 1</t>
  </si>
  <si>
    <t>acf</t>
  </si>
  <si>
    <t>acf_e2</t>
  </si>
  <si>
    <t>Code enquêteur 2</t>
  </si>
  <si>
    <t>acf_e3</t>
  </si>
  <si>
    <t>Code enquêteur 3</t>
  </si>
  <si>
    <t>acf_e4</t>
  </si>
  <si>
    <t>Code enquêteur 4</t>
  </si>
  <si>
    <t>acf_e5</t>
  </si>
  <si>
    <t>Code enquêteur 5</t>
  </si>
  <si>
    <t>acf_e6</t>
  </si>
  <si>
    <t>Code enquêteur 6</t>
  </si>
  <si>
    <t>acf_e7</t>
  </si>
  <si>
    <t>Code enquêteur 7</t>
  </si>
  <si>
    <t>acf_e8</t>
  </si>
  <si>
    <t>Code enquêteur 8</t>
  </si>
  <si>
    <t>ate_e1</t>
  </si>
  <si>
    <t>atepase</t>
  </si>
  <si>
    <t>ate_e2</t>
  </si>
  <si>
    <t>ate_e3</t>
  </si>
  <si>
    <t>save_mjt</t>
  </si>
  <si>
    <t>MJT480</t>
  </si>
  <si>
    <t>save_re</t>
  </si>
  <si>
    <t>RE020</t>
  </si>
  <si>
    <t>save_jt</t>
  </si>
  <si>
    <t>JT471</t>
  </si>
  <si>
    <t>foka_e1</t>
  </si>
  <si>
    <t>foka_e3</t>
  </si>
  <si>
    <t>wfp_5720</t>
  </si>
  <si>
    <t>nord_5720</t>
  </si>
  <si>
    <t>wfp_pt01</t>
  </si>
  <si>
    <t>nord_PT01</t>
  </si>
  <si>
    <t>wfp_jfp02</t>
  </si>
  <si>
    <t>nord_JFP02</t>
  </si>
  <si>
    <t>wfp_8132</t>
  </si>
  <si>
    <t>sud_8132</t>
  </si>
  <si>
    <t>wfp_MT</t>
  </si>
  <si>
    <t>sud_MT</t>
  </si>
  <si>
    <t>cww_03</t>
  </si>
  <si>
    <t>CWW-03</t>
  </si>
  <si>
    <t>cww_04</t>
  </si>
  <si>
    <t>CWW-04</t>
  </si>
  <si>
    <t>cww_05</t>
  </si>
  <si>
    <t>CWW-05</t>
  </si>
  <si>
    <t>cww_06</t>
  </si>
  <si>
    <t>CWW-06</t>
  </si>
  <si>
    <t>mojdde_PL0063</t>
  </si>
  <si>
    <t>PL0063</t>
  </si>
  <si>
    <t>mojdde_DF0012</t>
  </si>
  <si>
    <t>DF0012</t>
  </si>
  <si>
    <t>mc02</t>
  </si>
  <si>
    <t>MC02</t>
  </si>
  <si>
    <t>mc03</t>
  </si>
  <si>
    <t xml:space="preserve">MC03 </t>
  </si>
  <si>
    <t>crs_o86</t>
  </si>
  <si>
    <t>O86</t>
  </si>
  <si>
    <t>crs_746</t>
  </si>
  <si>
    <t>crs_WR</t>
  </si>
  <si>
    <t>WR</t>
  </si>
  <si>
    <t>acted_bb8202</t>
  </si>
  <si>
    <t>BB8202</t>
  </si>
  <si>
    <t>acted_pl82</t>
  </si>
  <si>
    <t>PL82</t>
  </si>
  <si>
    <t>acted_nd1985</t>
  </si>
  <si>
    <t>ND1985</t>
  </si>
  <si>
    <t>undp_2727</t>
  </si>
  <si>
    <t>undp</t>
  </si>
  <si>
    <t>goal_2</t>
  </si>
  <si>
    <t>Goal enquêteur 2</t>
  </si>
  <si>
    <t>goal_3</t>
  </si>
  <si>
    <t>Goal enquêteur 3</t>
  </si>
  <si>
    <t>Lòt</t>
  </si>
  <si>
    <t>sexe</t>
  </si>
  <si>
    <t>femme</t>
  </si>
  <si>
    <t>Fanm</t>
  </si>
  <si>
    <t>homme</t>
  </si>
  <si>
    <t>Gason</t>
  </si>
  <si>
    <t>type_localite</t>
  </si>
  <si>
    <t>urbaine</t>
  </si>
  <si>
    <t>Urbain</t>
  </si>
  <si>
    <t>vil</t>
  </si>
  <si>
    <t>rurale</t>
  </si>
  <si>
    <t>Rural</t>
  </si>
  <si>
    <t>andeyò</t>
  </si>
  <si>
    <t>mwen pa konnen, mwen pa swete reponn</t>
  </si>
  <si>
    <t>type_enquete</t>
  </si>
  <si>
    <t>ankèt bò kote machann yo</t>
  </si>
  <si>
    <t>client</t>
  </si>
  <si>
    <t>ankèt bò kote achtè yo</t>
  </si>
  <si>
    <t>type_produits</t>
  </si>
  <si>
    <t>aucun</t>
  </si>
  <si>
    <t>anyen</t>
  </si>
  <si>
    <t>type_produits1</t>
  </si>
  <si>
    <t>Anyen</t>
  </si>
  <si>
    <t>type_payment</t>
  </si>
  <si>
    <t>gourde</t>
  </si>
  <si>
    <t>lajan kach goud</t>
  </si>
  <si>
    <t>dollar</t>
  </si>
  <si>
    <t>En espèces (Dollar)</t>
  </si>
  <si>
    <t>lajan kach dolameriken</t>
  </si>
  <si>
    <t>mobile</t>
  </si>
  <si>
    <t>Paiement mobile (téléphone)</t>
  </si>
  <si>
    <t>peye pa telefòn</t>
  </si>
  <si>
    <t>credite_tot</t>
  </si>
  <si>
    <t>À crédit total</t>
  </si>
  <si>
    <t>tout se kredi</t>
  </si>
  <si>
    <t>credite_part</t>
  </si>
  <si>
    <t>A crédit partiel</t>
  </si>
  <si>
    <t>yon pati se kredi</t>
  </si>
  <si>
    <t>trock</t>
  </si>
  <si>
    <t>Trock</t>
  </si>
  <si>
    <t>echanj</t>
  </si>
  <si>
    <t>coupon</t>
  </si>
  <si>
    <t>Coupon</t>
  </si>
  <si>
    <t>koupon</t>
  </si>
  <si>
    <t>check</t>
  </si>
  <si>
    <t>Cheque</t>
  </si>
  <si>
    <t>Chèk</t>
  </si>
  <si>
    <t xml:space="preserve">lòt epi bay presizyon </t>
  </si>
  <si>
    <t>mwen pa konnen / mwen pa swete reponn</t>
  </si>
  <si>
    <t>type_marchand</t>
  </si>
  <si>
    <t>boutik ki vann an detay</t>
  </si>
  <si>
    <t>table</t>
  </si>
  <si>
    <t>Machan ki gen tab ki vann an detay</t>
  </si>
  <si>
    <t>machann pwomennen ki vann an detay</t>
  </si>
  <si>
    <t>changement_commercants</t>
  </si>
  <si>
    <t>non</t>
  </si>
  <si>
    <t>non, pat genyen varyasyon</t>
  </si>
  <si>
    <t>plus</t>
  </si>
  <si>
    <t>wi, vin genyen plus machann ke mwa pase an</t>
  </si>
  <si>
    <t>mois</t>
  </si>
  <si>
    <t>wi, vin genyen mwens machann ke mwa pase an</t>
  </si>
  <si>
    <t>clients</t>
  </si>
  <si>
    <t>pi piti ke 20</t>
  </si>
  <si>
    <t>21_60</t>
  </si>
  <si>
    <t>ant 21 e 60</t>
  </si>
  <si>
    <t>plus ke 60</t>
  </si>
  <si>
    <t>articles_food</t>
  </si>
  <si>
    <t>farine_ble</t>
  </si>
  <si>
    <t>Farine de blé blanche</t>
  </si>
  <si>
    <t>farin ble ki blanch</t>
  </si>
  <si>
    <t>riz</t>
  </si>
  <si>
    <t xml:space="preserve">Riz </t>
  </si>
  <si>
    <t>diri</t>
  </si>
  <si>
    <t>mais</t>
  </si>
  <si>
    <t>Maïs (moulu)</t>
  </si>
  <si>
    <t>mayi moulen</t>
  </si>
  <si>
    <t>sucre</t>
  </si>
  <si>
    <t>sik</t>
  </si>
  <si>
    <t>haricot_noir</t>
  </si>
  <si>
    <t>pwa nwa</t>
  </si>
  <si>
    <t>haricot_rouge</t>
  </si>
  <si>
    <t>pwa rouj</t>
  </si>
  <si>
    <t>huile</t>
  </si>
  <si>
    <t>lwil vejetal</t>
  </si>
  <si>
    <t xml:space="preserve"> kg_marmite</t>
  </si>
  <si>
    <t>Kilogramme (kg)</t>
  </si>
  <si>
    <t>kilogram</t>
  </si>
  <si>
    <t>marmite</t>
  </si>
  <si>
    <t>Mamit</t>
  </si>
  <si>
    <t>unite_poids</t>
  </si>
  <si>
    <t>g</t>
  </si>
  <si>
    <t>Grammes (g)</t>
  </si>
  <si>
    <t>Gram</t>
  </si>
  <si>
    <t>lb</t>
  </si>
  <si>
    <t>Livres (lb)</t>
  </si>
  <si>
    <t>Liv</t>
  </si>
  <si>
    <t>oz</t>
  </si>
  <si>
    <t>Onces (oz)</t>
  </si>
  <si>
    <t>Ons</t>
  </si>
  <si>
    <t>unite_volume</t>
  </si>
  <si>
    <t>bouteille_barbancourt</t>
  </si>
  <si>
    <t>Bouteille type Barbancourt (750 ml)</t>
  </si>
  <si>
    <t>gro boutèy Babankou (750 mL)</t>
  </si>
  <si>
    <t>unite_mesure_chlore_grain</t>
  </si>
  <si>
    <t>once</t>
  </si>
  <si>
    <t>cuillere_a_soupe</t>
  </si>
  <si>
    <t>Cuillère à soupe (environ 11 grammes)</t>
  </si>
  <si>
    <t>Ti Kiyè (anviwon 11gram)</t>
  </si>
  <si>
    <t>gramme</t>
  </si>
  <si>
    <t>oui_non_marmite</t>
  </si>
  <si>
    <t>oui_marmite</t>
  </si>
  <si>
    <t>wi mwen konnen pri pwodwi mwen yo an gro mamit</t>
  </si>
  <si>
    <t>non_marmite</t>
  </si>
  <si>
    <t>remplissage_huille</t>
  </si>
  <si>
    <t>remplissage_drum</t>
  </si>
  <si>
    <t>Remplissage à partir de drum </t>
  </si>
  <si>
    <t>Ranplisay fèt ak doum</t>
  </si>
  <si>
    <t>remplissage_bidon_bouteil_ferme</t>
  </si>
  <si>
    <t>Bidon/Boutèy fèmen</t>
  </si>
  <si>
    <t>articles_eha</t>
  </si>
  <si>
    <t>Savon lave</t>
  </si>
  <si>
    <t>Bròs dan</t>
  </si>
  <si>
    <t>Pat pou brose dan</t>
  </si>
  <si>
    <t>Chlore en grain (nettoyage)</t>
  </si>
  <si>
    <t>Gren kloròks</t>
  </si>
  <si>
    <t>Savon benyen</t>
  </si>
  <si>
    <t>raison_pasdispo_nourriture</t>
  </si>
  <si>
    <t>taux_echange</t>
  </si>
  <si>
    <t>Chanjman ki genyen nan to chanj goud lan</t>
  </si>
  <si>
    <t>probleme_transport</t>
  </si>
  <si>
    <t>Problèmes liés au transport ou au carburant </t>
  </si>
  <si>
    <t>Pwoblèm pou transpotel</t>
  </si>
  <si>
    <t>catastrophe</t>
  </si>
  <si>
    <t>A cause d’une catastrophe naturelle</t>
  </si>
  <si>
    <t>a koz yon katastròf natitrèl</t>
  </si>
  <si>
    <t>pas_saison</t>
  </si>
  <si>
    <t>Ce n'est pas un article de saison</t>
  </si>
  <si>
    <t>se pa yon pwodwi ki genyen pa sezon</t>
  </si>
  <si>
    <t>trop_cher</t>
  </si>
  <si>
    <t xml:space="preserve">Article trop cher </t>
  </si>
  <si>
    <t>pwodwi trò chè</t>
  </si>
  <si>
    <t>pas_assez_argent</t>
  </si>
  <si>
    <t>pa gen ase kob</t>
  </si>
  <si>
    <t>temps</t>
  </si>
  <si>
    <t>Pas encore eu le temps de réapprovisinner</t>
  </si>
  <si>
    <t>poko al achte</t>
  </si>
  <si>
    <t>indisponible_f</t>
  </si>
  <si>
    <t>Article indisponible chez les fournisseurs</t>
  </si>
  <si>
    <t>pwodwi ki pa disponib kote nou konn jwenn li an</t>
  </si>
  <si>
    <t>relation_f</t>
  </si>
  <si>
    <t xml:space="preserve">Mauvaise relation avec les fournisseurs </t>
  </si>
  <si>
    <t xml:space="preserve">move ralasyon avèk moun yo ki konn fe nou jwenn </t>
  </si>
  <si>
    <t>pas_voulu</t>
  </si>
  <si>
    <t xml:space="preserve">Je n'ai pas souhaité faire un réapprovisionnement </t>
  </si>
  <si>
    <t>mwen pa swete repran pwodwi ankò</t>
  </si>
  <si>
    <t>epuise_demande</t>
  </si>
  <si>
    <t>Pwidi an fini akoz anpil moun achte</t>
  </si>
  <si>
    <t>epuise_appro</t>
  </si>
  <si>
    <t>prodwi yo te fini   paske yo te pran anpil tan ki nesesè pou rezève estok la</t>
  </si>
  <si>
    <t>lòt (bay presizyon an)</t>
  </si>
  <si>
    <t>raison_pasdispo_eha</t>
  </si>
  <si>
    <t>Akoz yon katastròf natitrèl</t>
  </si>
  <si>
    <t>stockage</t>
  </si>
  <si>
    <t>Problème de stockage</t>
  </si>
  <si>
    <t>pwoblèm pou estoke l</t>
  </si>
  <si>
    <t>epuise</t>
  </si>
  <si>
    <t>evenement_politique</t>
  </si>
  <si>
    <t>affrontements_pap</t>
  </si>
  <si>
    <t>Ogmantasyon afwontman yo anba Pòtoprens</t>
  </si>
  <si>
    <t>mort_president</t>
  </si>
  <si>
    <t>Lanmò prezidan ak latwoublay politik ki vini avèl yo</t>
  </si>
  <si>
    <t>Lòt (di nou plis)</t>
  </si>
  <si>
    <t>acces_marche</t>
  </si>
  <si>
    <t>route</t>
  </si>
  <si>
    <t xml:space="preserve">wout yo souvan bloke pou yo ale nan mache a </t>
  </si>
  <si>
    <t>violence</t>
  </si>
  <si>
    <t xml:space="preserve">Mwen pa santi mwen an sekirite lè mwen antre nan mache a paske mwen pè pou yo pa vize mwen oswa viktim vyolans. </t>
  </si>
  <si>
    <t>transport</t>
  </si>
  <si>
    <t xml:space="preserve">pa anpil transpò </t>
  </si>
  <si>
    <t>Pa gen enpak sou aksè mache</t>
  </si>
  <si>
    <t>incidents</t>
  </si>
  <si>
    <t>vol</t>
  </si>
  <si>
    <t>Volè oubyen piye</t>
  </si>
  <si>
    <t>affrontement</t>
  </si>
  <si>
    <t>Afwontman oubyen vyolans</t>
  </si>
  <si>
    <t>manifestations</t>
  </si>
  <si>
    <t>Manifestasyon</t>
  </si>
  <si>
    <t>hibernation</t>
  </si>
  <si>
    <t>Fèmen / Fèmen pou yon ti bout tan akoz latwoublay politik</t>
  </si>
  <si>
    <t>violence_genre</t>
  </si>
  <si>
    <t>Violences à l'envers des femmes ou filles</t>
  </si>
  <si>
    <t>Vyolans kap fèt sou fanm ak tifiy</t>
  </si>
  <si>
    <t>preoc</t>
  </si>
  <si>
    <t>vols</t>
  </si>
  <si>
    <t>Risk pou volè oubyen sibi piyaj</t>
  </si>
  <si>
    <t>Kantite kliyan diminye</t>
  </si>
  <si>
    <t>prix</t>
  </si>
  <si>
    <t>Pri yo vin pi wo</t>
  </si>
  <si>
    <t>reappro</t>
  </si>
  <si>
    <t>Difikilte pou achte machandiz ankò</t>
  </si>
  <si>
    <t>Risk pou sibi vyolans</t>
  </si>
  <si>
    <t>aucune</t>
  </si>
  <si>
    <t>Pa gen oken tèt chanje</t>
  </si>
  <si>
    <t>Mpa konnen, mpa swete reponn</t>
  </si>
  <si>
    <t>periode_prix_up</t>
  </si>
  <si>
    <t>perm</t>
  </si>
  <si>
    <t>Prèske touttan depi mwa dawout lan</t>
  </si>
  <si>
    <t>sep_dec</t>
  </si>
  <si>
    <t>De septembre 2020 à décembre 2020</t>
  </si>
  <si>
    <t>ant septanm 2020 pou rive desanm 2020</t>
  </si>
  <si>
    <t>jan_now</t>
  </si>
  <si>
    <t>Depuis janvier 2021</t>
  </si>
  <si>
    <t>depi janvye 2021</t>
  </si>
  <si>
    <t>autre_mois</t>
  </si>
  <si>
    <t>lòt (bay mwa a)</t>
  </si>
  <si>
    <t>evol</t>
  </si>
  <si>
    <t>augmentation</t>
  </si>
  <si>
    <t>Les prix ont augmenté chez mon fournisseur</t>
  </si>
  <si>
    <t>pri yo ogmante kay founisè m nan</t>
  </si>
  <si>
    <t>pas_varie</t>
  </si>
  <si>
    <t>Je n’ai pas remarqué de variations</t>
  </si>
  <si>
    <t>mwen pa we chanjman yo</t>
  </si>
  <si>
    <t>diminution</t>
  </si>
  <si>
    <t>pri yo diminye kay founisè m nan</t>
  </si>
  <si>
    <t>depend</t>
  </si>
  <si>
    <t>Les prix de certains produits ont diminué et d’autre ont augmenté</t>
  </si>
  <si>
    <t xml:space="preserve">kèk nan pwodwi yo diminye epi lot y ogmante </t>
  </si>
  <si>
    <t>adapt_up</t>
  </si>
  <si>
    <t>J’ai appliqué la même augmentation</t>
  </si>
  <si>
    <t>mw fè menm ogmantasyon an</t>
  </si>
  <si>
    <t>augm_leger</t>
  </si>
  <si>
    <t>J’ai légèrement augmenté mes prix, mais pas autant que le fournisseur</t>
  </si>
  <si>
    <t>Mwen fè on ti ogmantasyon tou piti men pa menm jan founisèm nan fèl la.</t>
  </si>
  <si>
    <t>idem</t>
  </si>
  <si>
    <t>Je n’ai pas modifié mes prix</t>
  </si>
  <si>
    <t>Mwen pa chanje pri m yo</t>
  </si>
  <si>
    <t>adapt_down</t>
  </si>
  <si>
    <t>J’ai appliqué la même diminution</t>
  </si>
  <si>
    <t>Mwen fè menm rediksyon an</t>
  </si>
  <si>
    <t>dim_leger</t>
  </si>
  <si>
    <t>J’ai légèrement diminué mes prix, mais pas autant que le fournisseur</t>
  </si>
  <si>
    <t>Mwen fè on ti diminisyon tou piti men pa menm jan founisèm nan fèl la.</t>
  </si>
  <si>
    <t>evol_raison</t>
  </si>
  <si>
    <t>gourde_up</t>
  </si>
  <si>
    <t>Augmentation de la valeur de la gourde par rapport au dollar américain</t>
  </si>
  <si>
    <t>Ogmantasyon goud la sou dola ameriken an</t>
  </si>
  <si>
    <t>covid</t>
  </si>
  <si>
    <t>Crise sanitaire du COVID-19</t>
  </si>
  <si>
    <t>Pwoblèm la sante sou  Kowona a</t>
  </si>
  <si>
    <t>dollar_up</t>
  </si>
  <si>
    <t>Reprise de valeur du dollar américain par rapport à la gourde</t>
  </si>
  <si>
    <t>Dola ameriken an retounen pran valèl sou goud la</t>
  </si>
  <si>
    <t>importations</t>
  </si>
  <si>
    <t>Augmentation du nombre d'importations</t>
  </si>
  <si>
    <t>Ogmantasyon sou kantite enpotasyon ki fèt</t>
  </si>
  <si>
    <t>carburant</t>
  </si>
  <si>
    <t>Augmentation du prix du carburant</t>
  </si>
  <si>
    <t>Ogmantasyon  ki fèt sou gaz la</t>
  </si>
  <si>
    <t>troubles</t>
  </si>
  <si>
    <t>Troubles socio-politiques / insécurité</t>
  </si>
  <si>
    <t>Pwoblèm sosyal ak politik e ensekirite</t>
  </si>
  <si>
    <t>production_down</t>
  </si>
  <si>
    <t>Diminution de la production / rareté des produits</t>
  </si>
  <si>
    <t>Redwiksyon ki fèt nan pwodwiksyon/ratman nan pwodwi yo</t>
  </si>
  <si>
    <t>oui_non_nsnr</t>
  </si>
  <si>
    <t>oui</t>
  </si>
  <si>
    <t>wi</t>
  </si>
  <si>
    <t>oui_non_traitement</t>
  </si>
  <si>
    <t>oui_chaque_fois</t>
  </si>
  <si>
    <t>wi, chak fwa</t>
  </si>
  <si>
    <t>oui_parfois</t>
  </si>
  <si>
    <t>Wi pafwa</t>
  </si>
  <si>
    <t>non_jamais</t>
  </si>
  <si>
    <t xml:space="preserve">Non, jamais. </t>
  </si>
  <si>
    <t>non, Jamè</t>
  </si>
  <si>
    <t>unite_food</t>
  </si>
  <si>
    <t>1 Kilogramme (kg)</t>
  </si>
  <si>
    <t>lt</t>
  </si>
  <si>
    <t>1 Litre (lt)</t>
  </si>
  <si>
    <t>1 Gallon</t>
  </si>
  <si>
    <t>piece</t>
  </si>
  <si>
    <t>1 Pièce</t>
  </si>
  <si>
    <t>yon pyès</t>
  </si>
  <si>
    <t>oui_non</t>
  </si>
  <si>
    <t>article_wash</t>
  </si>
  <si>
    <t>Savon lessive (1 barre)</t>
  </si>
  <si>
    <t>Savon lave ( yon ba)</t>
  </si>
  <si>
    <t>brosse à dent (1 pièce)</t>
  </si>
  <si>
    <t>Bròs dan ( yon pyes)</t>
  </si>
  <si>
    <t>type_source</t>
  </si>
  <si>
    <t>type_source_derniere_fois</t>
  </si>
  <si>
    <t>kiosque_source_amenage</t>
  </si>
  <si>
    <t>kiosque/source aménagée</t>
  </si>
  <si>
    <t>kiòs/sous amenaje</t>
  </si>
  <si>
    <t>raison_autre</t>
  </si>
  <si>
    <t>raison_autre_moins_cher</t>
  </si>
  <si>
    <t>se sak mwen chè a</t>
  </si>
  <si>
    <t>raison_autre_bonne_qualite</t>
  </si>
  <si>
    <t>Dlo a bon kalite</t>
  </si>
  <si>
    <t>raison_autre_source_loin</t>
  </si>
  <si>
    <t>pa gen lot posiblite nan zon nan</t>
  </si>
  <si>
    <t>raison_autre_non_fonctionnale</t>
  </si>
  <si>
    <t>se sak pi chè a/partikel pou mwen</t>
  </si>
  <si>
    <t>raison_autre_pres</t>
  </si>
  <si>
    <t>Les autres points d'eau ne sont pas fonctionnels</t>
  </si>
  <si>
    <t>raison_autre_autre</t>
  </si>
  <si>
    <t>temps_eau</t>
  </si>
  <si>
    <t>moins_15min</t>
  </si>
  <si>
    <t>Mwens ke 15minit an tou</t>
  </si>
  <si>
    <t>15_30min</t>
  </si>
  <si>
    <t>ant 15 minit a 30 minit an tou</t>
  </si>
  <si>
    <t>30_60min</t>
  </si>
  <si>
    <t>ant 30 minit a 1ed tan an tou</t>
  </si>
  <si>
    <t>plus_60min</t>
  </si>
  <si>
    <t>plis ke 1ed tan an tou</t>
  </si>
  <si>
    <t>volume</t>
  </si>
  <si>
    <t xml:space="preserve"> bidon ki vo 1 galon (3,78L)</t>
  </si>
  <si>
    <t xml:space="preserve"> bidon ki vo 5 galon (18,9L)</t>
  </si>
  <si>
    <t>unite_volume_eau</t>
  </si>
  <si>
    <t>Mililit</t>
  </si>
  <si>
    <t>Je ne sais pas</t>
  </si>
  <si>
    <t>mwen pa konnen</t>
  </si>
  <si>
    <t>oui_non_eau</t>
  </si>
  <si>
    <t>oui_eau</t>
  </si>
  <si>
    <t>wi, pafwa oubyen souvan mwen konn al chache dlo</t>
  </si>
  <si>
    <t>non_eau</t>
  </si>
  <si>
    <t>non, mwen pa janm ale chache dlo</t>
  </si>
  <si>
    <t>raison_pasdispo_eau</t>
  </si>
  <si>
    <t>insecu</t>
  </si>
  <si>
    <t>Komin lan gen ensekirite</t>
  </si>
  <si>
    <t>pb_transport</t>
  </si>
  <si>
    <t xml:space="preserve">Problèmes de transport </t>
  </si>
  <si>
    <t>Akoz yon katastrof natirel</t>
  </si>
  <si>
    <t>secheresse</t>
  </si>
  <si>
    <t>infrastructures</t>
  </si>
  <si>
    <t>Enfrastrikti yo domaje</t>
  </si>
  <si>
    <t>technique</t>
  </si>
  <si>
    <t>Pwoblèm teknik ki genyen sou rezo a</t>
  </si>
  <si>
    <t>politique</t>
  </si>
  <si>
    <t>Problèmes de gestion (comité)</t>
  </si>
  <si>
    <t>contamination</t>
  </si>
  <si>
    <t>Eau contaminée</t>
  </si>
  <si>
    <t>Dlo kontamine</t>
  </si>
  <si>
    <t>camion</t>
  </si>
  <si>
    <t>Machin yo konn pa vin atan / Machin kap bay dloa</t>
  </si>
  <si>
    <t>perception</t>
  </si>
  <si>
    <t>Non, je ne pense pas qu'il va avoir une variation dans les prix</t>
  </si>
  <si>
    <t>non, mwen pa panse ke pri yo ap varye</t>
  </si>
  <si>
    <t>monte</t>
  </si>
  <si>
    <t>Oui, les prix vont monter</t>
  </si>
  <si>
    <t>wi, pri yo ap monte</t>
  </si>
  <si>
    <t>descendu</t>
  </si>
  <si>
    <t>Oui, les prix vont baisser</t>
  </si>
  <si>
    <t>wi, pri yo ap desann</t>
  </si>
  <si>
    <t>insecu_ville</t>
  </si>
  <si>
    <t>Insécurité en ville</t>
  </si>
  <si>
    <t>ensekite nan vil</t>
  </si>
  <si>
    <t>insecu_route</t>
  </si>
  <si>
    <t xml:space="preserve">Insécurité sur les routes </t>
  </si>
  <si>
    <t>ensekirite nan wout yo</t>
  </si>
  <si>
    <t>mauvais_routes</t>
  </si>
  <si>
    <t>Mauvais état des routes</t>
  </si>
  <si>
    <t>wout yo nan move eta</t>
  </si>
  <si>
    <t>route_ferme</t>
  </si>
  <si>
    <t>La route a été fermée</t>
  </si>
  <si>
    <t>port_ferme</t>
  </si>
  <si>
    <t>Le port a été fermé</t>
  </si>
  <si>
    <t>pas_transport</t>
  </si>
  <si>
    <t xml:space="preserve">Absence de moyen de transport </t>
  </si>
  <si>
    <t>essence</t>
  </si>
  <si>
    <t>Le prix de l’essence est descendu</t>
  </si>
  <si>
    <t>Pri gaz lan desann</t>
  </si>
  <si>
    <t>securite_transport</t>
  </si>
  <si>
    <t>La sécurité sur les transports s’est améliorée</t>
  </si>
  <si>
    <t>securite_route</t>
  </si>
  <si>
    <t>La sécurité dans la ville s’est améliorée</t>
  </si>
  <si>
    <t>sekirite nan vil yo vinn pi bon</t>
  </si>
  <si>
    <t>Les importations ont augmenté</t>
  </si>
  <si>
    <t>J’ai plus de capacité de stockage</t>
  </si>
  <si>
    <t>autre_fournis</t>
  </si>
  <si>
    <t>J’ai changé de fournisseurs</t>
  </si>
  <si>
    <t>dept</t>
  </si>
  <si>
    <t>HT01</t>
  </si>
  <si>
    <t>Lwès</t>
  </si>
  <si>
    <t>HT07</t>
  </si>
  <si>
    <t>Sid</t>
  </si>
  <si>
    <t>HT02</t>
  </si>
  <si>
    <t>Sidès</t>
  </si>
  <si>
    <t>HT10</t>
  </si>
  <si>
    <t>Nip</t>
  </si>
  <si>
    <t>HT06</t>
  </si>
  <si>
    <t>Sant</t>
  </si>
  <si>
    <t>HT08</t>
  </si>
  <si>
    <t>Grandans</t>
  </si>
  <si>
    <t>HT03</t>
  </si>
  <si>
    <t>Nò</t>
  </si>
  <si>
    <t>HT05</t>
  </si>
  <si>
    <t>Latibonit</t>
  </si>
  <si>
    <t>HT09</t>
  </si>
  <si>
    <t>Nòdwès</t>
  </si>
  <si>
    <t>HT04</t>
  </si>
  <si>
    <t>Nord-Est</t>
  </si>
  <si>
    <t>Nòdès</t>
  </si>
  <si>
    <t>HT0122</t>
  </si>
  <si>
    <t>Petit-Goâve</t>
  </si>
  <si>
    <t>Tigwav</t>
  </si>
  <si>
    <t>HT0121</t>
  </si>
  <si>
    <t>Leyogàn</t>
  </si>
  <si>
    <t>HT0731</t>
  </si>
  <si>
    <t>Aquin</t>
  </si>
  <si>
    <t>Aken</t>
  </si>
  <si>
    <t>HT0113</t>
  </si>
  <si>
    <t>Carrefour</t>
  </si>
  <si>
    <t>Kafou</t>
  </si>
  <si>
    <t>HT1013</t>
  </si>
  <si>
    <t>Fondènèg</t>
  </si>
  <si>
    <t>HT0641</t>
  </si>
  <si>
    <t>Cerca La Source</t>
  </si>
  <si>
    <t>Sèkalasous</t>
  </si>
  <si>
    <t>HT0814</t>
  </si>
  <si>
    <t>Moron</t>
  </si>
  <si>
    <t>Mowon</t>
  </si>
  <si>
    <t>HT0812</t>
  </si>
  <si>
    <t>Abricots</t>
  </si>
  <si>
    <t>Abriko</t>
  </si>
  <si>
    <t>HT0343</t>
  </si>
  <si>
    <t>Ranquitte</t>
  </si>
  <si>
    <t>Rankit</t>
  </si>
  <si>
    <t>HT1024</t>
  </si>
  <si>
    <t>Arnaud</t>
  </si>
  <si>
    <t>Ano</t>
  </si>
  <si>
    <t>HT1021</t>
  </si>
  <si>
    <t>Anse-à-Veau</t>
  </si>
  <si>
    <t>Ansavo</t>
  </si>
  <si>
    <t>HT0231</t>
  </si>
  <si>
    <t>Belle Anse</t>
  </si>
  <si>
    <t>Bèlans</t>
  </si>
  <si>
    <t>HT0372</t>
  </si>
  <si>
    <t>Pilate</t>
  </si>
  <si>
    <t>Pilat</t>
  </si>
  <si>
    <t>HT0311</t>
  </si>
  <si>
    <t>Kapayisyen</t>
  </si>
  <si>
    <t>HT0721</t>
  </si>
  <si>
    <t>Port-Salut</t>
  </si>
  <si>
    <t>Pòsali</t>
  </si>
  <si>
    <t>HT0822</t>
  </si>
  <si>
    <t>Dame Marie</t>
  </si>
  <si>
    <t>Dammari</t>
  </si>
  <si>
    <t>HT0542</t>
  </si>
  <si>
    <t>Petite Rivière de l'Artibonite</t>
  </si>
  <si>
    <t>Ti Rivyè labonite</t>
  </si>
  <si>
    <t>HT0922</t>
  </si>
  <si>
    <t>Anse-à-Foleur</t>
  </si>
  <si>
    <t>Ansafolè</t>
  </si>
  <si>
    <t>HT0412</t>
  </si>
  <si>
    <t>Ferrier</t>
  </si>
  <si>
    <t>Ferye</t>
  </si>
  <si>
    <t>HT0312</t>
  </si>
  <si>
    <t>Quartier Morin</t>
  </si>
  <si>
    <t>Katyemoren</t>
  </si>
  <si>
    <t>HT0811</t>
  </si>
  <si>
    <t>Jérémie</t>
  </si>
  <si>
    <t>Jeremi</t>
  </si>
  <si>
    <t>HT0911</t>
  </si>
  <si>
    <t>Port-de-Paix</t>
  </si>
  <si>
    <t>Pòdepè</t>
  </si>
  <si>
    <t>HT0743</t>
  </si>
  <si>
    <t>Roche à Bâteau</t>
  </si>
  <si>
    <t>Ròchabato</t>
  </si>
  <si>
    <t>HT0834</t>
  </si>
  <si>
    <t>Pestel</t>
  </si>
  <si>
    <t>Pestèl</t>
  </si>
  <si>
    <t>HT0753</t>
  </si>
  <si>
    <t>Tiburon</t>
  </si>
  <si>
    <t>Tibiron</t>
  </si>
  <si>
    <t>HT0733</t>
  </si>
  <si>
    <t>Cavaillon</t>
  </si>
  <si>
    <t>Kavayon</t>
  </si>
  <si>
    <t>HT0442</t>
  </si>
  <si>
    <t>Carice</t>
  </si>
  <si>
    <t>Karis</t>
  </si>
  <si>
    <t>HT0341</t>
  </si>
  <si>
    <t>Saint-Raphaël</t>
  </si>
  <si>
    <t>Senrafayèl</t>
  </si>
  <si>
    <t>HT0332</t>
  </si>
  <si>
    <t>Bahon</t>
  </si>
  <si>
    <t>Bawon</t>
  </si>
  <si>
    <t>HT0234</t>
  </si>
  <si>
    <t>Anse-à-Pître</t>
  </si>
  <si>
    <t>Ansapit</t>
  </si>
  <si>
    <t>HT0521</t>
  </si>
  <si>
    <t>Gros Morne</t>
  </si>
  <si>
    <t>Gwomòn</t>
  </si>
  <si>
    <t>HT0141</t>
  </si>
  <si>
    <t>Arcahaie</t>
  </si>
  <si>
    <t>Akayè</t>
  </si>
  <si>
    <t>HT0142</t>
  </si>
  <si>
    <t>Cabaret</t>
  </si>
  <si>
    <t>Kabarè</t>
  </si>
  <si>
    <t>HT0712</t>
  </si>
  <si>
    <t>Torbeck</t>
  </si>
  <si>
    <t>Tòbèk</t>
  </si>
  <si>
    <t>HT0221</t>
  </si>
  <si>
    <t>Bainet</t>
  </si>
  <si>
    <t>Benè</t>
  </si>
  <si>
    <t>HT0342</t>
  </si>
  <si>
    <t>Dondon</t>
  </si>
  <si>
    <t>HT0613</t>
  </si>
  <si>
    <t>Thomonde</t>
  </si>
  <si>
    <t>Tomond</t>
  </si>
  <si>
    <t>HT0321</t>
  </si>
  <si>
    <t>Acul du Nord</t>
  </si>
  <si>
    <t>Akilnò</t>
  </si>
  <si>
    <t>HT0622</t>
  </si>
  <si>
    <t>Saut d'Eau</t>
  </si>
  <si>
    <t>Sodo</t>
  </si>
  <si>
    <t>HT0422</t>
  </si>
  <si>
    <t>Capotille</t>
  </si>
  <si>
    <t>Kapotiy</t>
  </si>
  <si>
    <t>HT0832</t>
  </si>
  <si>
    <t>Roseaux</t>
  </si>
  <si>
    <t>Rozo</t>
  </si>
  <si>
    <t>HT0434</t>
  </si>
  <si>
    <t>Caracol</t>
  </si>
  <si>
    <t>Karakòl</t>
  </si>
  <si>
    <t>HT0914</t>
  </si>
  <si>
    <t>Chamsolme</t>
  </si>
  <si>
    <t>Chansòl</t>
  </si>
  <si>
    <t>HT0932</t>
  </si>
  <si>
    <t>Baie de Henne</t>
  </si>
  <si>
    <t>Bèdeyèn</t>
  </si>
  <si>
    <t>HT0232</t>
  </si>
  <si>
    <t>Grand Gosier</t>
  </si>
  <si>
    <t>Grangozye</t>
  </si>
  <si>
    <t>HT0741</t>
  </si>
  <si>
    <t>Koto</t>
  </si>
  <si>
    <t>HT0212</t>
  </si>
  <si>
    <t>Marigot</t>
  </si>
  <si>
    <t>Marigo</t>
  </si>
  <si>
    <t>HT0552</t>
  </si>
  <si>
    <t>Marmelade</t>
  </si>
  <si>
    <t>Mamlad</t>
  </si>
  <si>
    <t>HT0931</t>
  </si>
  <si>
    <t>Môle Saint Nicolas</t>
  </si>
  <si>
    <t>Mòlsennikola</t>
  </si>
  <si>
    <t>HT0544</t>
  </si>
  <si>
    <t>Desdunes</t>
  </si>
  <si>
    <t>Dèdin</t>
  </si>
  <si>
    <t>HT0352</t>
  </si>
  <si>
    <t>Port-Margot</t>
  </si>
  <si>
    <t>Pòmago</t>
  </si>
  <si>
    <t>HT0345</t>
  </si>
  <si>
    <t>La Victoire</t>
  </si>
  <si>
    <t>Laviktwa</t>
  </si>
  <si>
    <t>HT0633</t>
  </si>
  <si>
    <t>Savanette</t>
  </si>
  <si>
    <t>Savanèt</t>
  </si>
  <si>
    <t>HT0815</t>
  </si>
  <si>
    <t>Chambellan</t>
  </si>
  <si>
    <t>Chanbelan</t>
  </si>
  <si>
    <t>HT0531</t>
  </si>
  <si>
    <t>Saint-Marc</t>
  </si>
  <si>
    <t>Senmak</t>
  </si>
  <si>
    <t>HT0813</t>
  </si>
  <si>
    <t>Bonbon</t>
  </si>
  <si>
    <t>HT0522</t>
  </si>
  <si>
    <t>Terre Neuve</t>
  </si>
  <si>
    <t>Tènèv</t>
  </si>
  <si>
    <t>HT0411</t>
  </si>
  <si>
    <t>Fort-Liberté</t>
  </si>
  <si>
    <t>Fò libète</t>
  </si>
  <si>
    <t>HT0831</t>
  </si>
  <si>
    <t>Corail</t>
  </si>
  <si>
    <t>Koray</t>
  </si>
  <si>
    <t>HT0433</t>
  </si>
  <si>
    <t>Terrier Rouge</t>
  </si>
  <si>
    <t>Tèryewouj</t>
  </si>
  <si>
    <t>HT1012</t>
  </si>
  <si>
    <t>Petite Rivière de Nippes</t>
  </si>
  <si>
    <t>HT0135</t>
  </si>
  <si>
    <t>Fonds-Verrettes</t>
  </si>
  <si>
    <t>Tirivyè Nip</t>
  </si>
  <si>
    <t>HT0713</t>
  </si>
  <si>
    <t>Chantal</t>
  </si>
  <si>
    <t>HT0432</t>
  </si>
  <si>
    <t>Sainte Suzanne</t>
  </si>
  <si>
    <t>Sentsizàn</t>
  </si>
  <si>
    <t>HT0133</t>
  </si>
  <si>
    <t>Ganthier</t>
  </si>
  <si>
    <t>Gantye</t>
  </si>
  <si>
    <t>HT0431</t>
  </si>
  <si>
    <t>Trou du Nord</t>
  </si>
  <si>
    <t>Twoudinò</t>
  </si>
  <si>
    <t>HT0362</t>
  </si>
  <si>
    <t>Bas Limbé</t>
  </si>
  <si>
    <t>Ba lenbe</t>
  </si>
  <si>
    <t>HT0621</t>
  </si>
  <si>
    <t>Mirebalais</t>
  </si>
  <si>
    <t>Mibalè</t>
  </si>
  <si>
    <t>HT1031</t>
  </si>
  <si>
    <t>Baradères</t>
  </si>
  <si>
    <t>Baradè</t>
  </si>
  <si>
    <t>HT0371</t>
  </si>
  <si>
    <t>Plaisance</t>
  </si>
  <si>
    <t>Plezans</t>
  </si>
  <si>
    <t>HT1032</t>
  </si>
  <si>
    <t>Grand-Boucan</t>
  </si>
  <si>
    <t>Granboukan</t>
  </si>
  <si>
    <t>HT0732</t>
  </si>
  <si>
    <t>Saint Louis du Sud</t>
  </si>
  <si>
    <t>Senlwidisid</t>
  </si>
  <si>
    <t>HT0331</t>
  </si>
  <si>
    <t>Grande Riviere Du Nord</t>
  </si>
  <si>
    <t>Gran rivyè nò</t>
  </si>
  <si>
    <t>HT0132</t>
  </si>
  <si>
    <t>Thomazeau</t>
  </si>
  <si>
    <t>Tomazo</t>
  </si>
  <si>
    <t>HT0821</t>
  </si>
  <si>
    <t>Anse d'Hainault</t>
  </si>
  <si>
    <t>Ansdèno</t>
  </si>
  <si>
    <t>HT0222</t>
  </si>
  <si>
    <t>Côtes de Fer</t>
  </si>
  <si>
    <t>Kotdefè</t>
  </si>
  <si>
    <t>HT0413</t>
  </si>
  <si>
    <t>Perches</t>
  </si>
  <si>
    <t>Pèch</t>
  </si>
  <si>
    <t>HT0361</t>
  </si>
  <si>
    <t>Limbé</t>
  </si>
  <si>
    <t>Lenbe</t>
  </si>
  <si>
    <t>HT0421</t>
  </si>
  <si>
    <t>Ouanaminthe</t>
  </si>
  <si>
    <t>Wanament</t>
  </si>
  <si>
    <t>HT0716</t>
  </si>
  <si>
    <t>Île à Vache</t>
  </si>
  <si>
    <t>Ilavach</t>
  </si>
  <si>
    <t>HT0611</t>
  </si>
  <si>
    <t>Hinche</t>
  </si>
  <si>
    <t>Ench</t>
  </si>
  <si>
    <t>HT0523</t>
  </si>
  <si>
    <t>Anse Rouge</t>
  </si>
  <si>
    <t>Answouj</t>
  </si>
  <si>
    <t>HT1023</t>
  </si>
  <si>
    <t>L'Asile</t>
  </si>
  <si>
    <t>Lazil</t>
  </si>
  <si>
    <t>HT0913</t>
  </si>
  <si>
    <t>Bassin Bleu</t>
  </si>
  <si>
    <t>Basen ble</t>
  </si>
  <si>
    <t>HT0152</t>
  </si>
  <si>
    <t>Pointe à Raquette</t>
  </si>
  <si>
    <t>Pwentarakèt</t>
  </si>
  <si>
    <t>HT0214</t>
  </si>
  <si>
    <t>La Vallée</t>
  </si>
  <si>
    <t>Lavale</t>
  </si>
  <si>
    <t>HT0934</t>
  </si>
  <si>
    <t>Jean Rabel</t>
  </si>
  <si>
    <t>Jan rabèl</t>
  </si>
  <si>
    <t>HT0723</t>
  </si>
  <si>
    <t>Arniquet</t>
  </si>
  <si>
    <t>Anikè</t>
  </si>
  <si>
    <t>HT0714</t>
  </si>
  <si>
    <t>Camp-Perrin</t>
  </si>
  <si>
    <t>Kanperen</t>
  </si>
  <si>
    <t>HT0532</t>
  </si>
  <si>
    <t>Verrettes</t>
  </si>
  <si>
    <t>Vèrèt</t>
  </si>
  <si>
    <t>HT0715</t>
  </si>
  <si>
    <t>Maniche</t>
  </si>
  <si>
    <t>Manich</t>
  </si>
  <si>
    <t>HT0351</t>
  </si>
  <si>
    <t>Borgne</t>
  </si>
  <si>
    <t>Bògn</t>
  </si>
  <si>
    <t>HT0533</t>
  </si>
  <si>
    <t>La Chapelle</t>
  </si>
  <si>
    <t>Lachapèl</t>
  </si>
  <si>
    <t>HT0823</t>
  </si>
  <si>
    <t>Les Irois</t>
  </si>
  <si>
    <t>Lèziwa</t>
  </si>
  <si>
    <t>HT0642</t>
  </si>
  <si>
    <t>Thomassique</t>
  </si>
  <si>
    <t>Tomasik</t>
  </si>
  <si>
    <t>HT0114</t>
  </si>
  <si>
    <t>Pétion-Ville</t>
  </si>
  <si>
    <t>Petyonvil</t>
  </si>
  <si>
    <t>HT0116</t>
  </si>
  <si>
    <t>Gressier</t>
  </si>
  <si>
    <t>Gresye</t>
  </si>
  <si>
    <t>HT0322</t>
  </si>
  <si>
    <t>Plaine du Nord</t>
  </si>
  <si>
    <t>Plèndinò</t>
  </si>
  <si>
    <t>HT0115</t>
  </si>
  <si>
    <t>Kenscoff</t>
  </si>
  <si>
    <t>Kenskòf</t>
  </si>
  <si>
    <t>HT0151</t>
  </si>
  <si>
    <t>Anse à Galets</t>
  </si>
  <si>
    <t>Ansagalè</t>
  </si>
  <si>
    <t>HT0323</t>
  </si>
  <si>
    <t>Milot</t>
  </si>
  <si>
    <t>Milo</t>
  </si>
  <si>
    <t>HT0631</t>
  </si>
  <si>
    <t>Lascahobas</t>
  </si>
  <si>
    <t>Laskawobas</t>
  </si>
  <si>
    <t>HT0623</t>
  </si>
  <si>
    <t>Boucan Carré</t>
  </si>
  <si>
    <t>Boukan kare</t>
  </si>
  <si>
    <t>HT0134</t>
  </si>
  <si>
    <t>Cornillon / Grand Bois</t>
  </si>
  <si>
    <t>Kòniyon / Granbwa</t>
  </si>
  <si>
    <t>HT1025</t>
  </si>
  <si>
    <t>Plaisance du Sud</t>
  </si>
  <si>
    <t>Plezans disid</t>
  </si>
  <si>
    <t>HT0551</t>
  </si>
  <si>
    <t>Saint-Michel de l'Attalaye</t>
  </si>
  <si>
    <t>Sen Michèl delatalay</t>
  </si>
  <si>
    <t>HT0933</t>
  </si>
  <si>
    <t>Bombardopolis</t>
  </si>
  <si>
    <t>Bonbadopolis</t>
  </si>
  <si>
    <t>HT0912</t>
  </si>
  <si>
    <t>La Tortue</t>
  </si>
  <si>
    <t>Latòti</t>
  </si>
  <si>
    <t>HT0511</t>
  </si>
  <si>
    <t>Gonayiv</t>
  </si>
  <si>
    <t>HT0543</t>
  </si>
  <si>
    <t>Grande Saline</t>
  </si>
  <si>
    <t>Grandsalin</t>
  </si>
  <si>
    <t>HT0751</t>
  </si>
  <si>
    <t>Chardonnières</t>
  </si>
  <si>
    <t>Chadonyè</t>
  </si>
  <si>
    <t>HT0614</t>
  </si>
  <si>
    <t>Cerca Carvajal</t>
  </si>
  <si>
    <t>Sèka kavajal</t>
  </si>
  <si>
    <t>HT0632</t>
  </si>
  <si>
    <t>Belladère</t>
  </si>
  <si>
    <t>Beladè</t>
  </si>
  <si>
    <t>HT0921</t>
  </si>
  <si>
    <t>Saint-Louis du Nord</t>
  </si>
  <si>
    <t>Senlwidinò</t>
  </si>
  <si>
    <t>HT1014</t>
  </si>
  <si>
    <t>Paillant</t>
  </si>
  <si>
    <t>Payan</t>
  </si>
  <si>
    <t>HT0443</t>
  </si>
  <si>
    <t>Mombin Crochu</t>
  </si>
  <si>
    <t>Monben kwochi</t>
  </si>
  <si>
    <t>HT0612</t>
  </si>
  <si>
    <t>Maïssade</t>
  </si>
  <si>
    <t>Mayisad</t>
  </si>
  <si>
    <t>HT0423</t>
  </si>
  <si>
    <t>Mont-Organisé</t>
  </si>
  <si>
    <t>Monnòganize</t>
  </si>
  <si>
    <t>HT0344</t>
  </si>
  <si>
    <t>Pignon</t>
  </si>
  <si>
    <t>Piyon</t>
  </si>
  <si>
    <t>HT0112</t>
  </si>
  <si>
    <t>Delmas</t>
  </si>
  <si>
    <t>Dèlma</t>
  </si>
  <si>
    <t>HT0722</t>
  </si>
  <si>
    <t>Saint Jean du Sud</t>
  </si>
  <si>
    <t>Sen Jandisid</t>
  </si>
  <si>
    <t>HT0123</t>
  </si>
  <si>
    <t>Grand-Goâve</t>
  </si>
  <si>
    <t>Grangwav</t>
  </si>
  <si>
    <t>HT0233</t>
  </si>
  <si>
    <t>Thiotte</t>
  </si>
  <si>
    <t>Tyòt</t>
  </si>
  <si>
    <t>HT0441</t>
  </si>
  <si>
    <t>Vallières</t>
  </si>
  <si>
    <t>Valyè</t>
  </si>
  <si>
    <t>HT0752</t>
  </si>
  <si>
    <t>Les Anglais</t>
  </si>
  <si>
    <t>Lèzanglè</t>
  </si>
  <si>
    <t>HT0541</t>
  </si>
  <si>
    <t>Dessalines</t>
  </si>
  <si>
    <t>Desalin</t>
  </si>
  <si>
    <t>HT0118</t>
  </si>
  <si>
    <t>Taba</t>
  </si>
  <si>
    <t>section_communale</t>
  </si>
  <si>
    <t>HT0131-10</t>
  </si>
  <si>
    <t>10e Section des Orangers</t>
  </si>
  <si>
    <t>HT0122-10</t>
  </si>
  <si>
    <t>10e Section des Palmes</t>
  </si>
  <si>
    <t>HT0121-10</t>
  </si>
  <si>
    <t>10e Section Fond d'Oie</t>
  </si>
  <si>
    <t>HT0731-10</t>
  </si>
  <si>
    <t>10e Section Guirand</t>
  </si>
  <si>
    <t>HT0211-10</t>
  </si>
  <si>
    <t>10e Section La Vanneau</t>
  </si>
  <si>
    <t>HT0113-10</t>
  </si>
  <si>
    <t>10e Section Thor</t>
  </si>
  <si>
    <t>HT0121-11</t>
  </si>
  <si>
    <t>11e Section Gros Morne</t>
  </si>
  <si>
    <t>HT0211-11</t>
  </si>
  <si>
    <t>11e Section La Montagne</t>
  </si>
  <si>
    <t>HT0122-11</t>
  </si>
  <si>
    <t>11e Section Ravine Sèche</t>
  </si>
  <si>
    <t>HT0113-11</t>
  </si>
  <si>
    <t>11e Section Rivière Froide</t>
  </si>
  <si>
    <t>HT0121-12</t>
  </si>
  <si>
    <t>12e Section Cormiers</t>
  </si>
  <si>
    <t>HT0122-12</t>
  </si>
  <si>
    <t>12e Section des Fourques</t>
  </si>
  <si>
    <t>HT0113-12</t>
  </si>
  <si>
    <t>12e Section Malanga</t>
  </si>
  <si>
    <t>HT0113-13</t>
  </si>
  <si>
    <t>13e Section Corail Thor</t>
  </si>
  <si>
    <t>HT0121-13</t>
  </si>
  <si>
    <t>13e Section Petit Harpon</t>
  </si>
  <si>
    <t>HT1013-01</t>
  </si>
  <si>
    <t>1er Section Bouzi</t>
  </si>
  <si>
    <t>HT0641-01</t>
  </si>
  <si>
    <t>1re Section Acaj ou Brûle No 1</t>
  </si>
  <si>
    <t>HT0814-01</t>
  </si>
  <si>
    <t>1re Section Anote ou 1re Tapion</t>
  </si>
  <si>
    <t>HT0812-01</t>
  </si>
  <si>
    <t>1re Section Anse du Clerc</t>
  </si>
  <si>
    <t>HT0343-01</t>
  </si>
  <si>
    <t>1re Section Bac à Soude</t>
  </si>
  <si>
    <t>HT1024-01</t>
  </si>
  <si>
    <t>1re Section Baconnois-Barreau</t>
  </si>
  <si>
    <t>HT1021-01</t>
  </si>
  <si>
    <t>1re Section Baconnois-Grand-Fond</t>
  </si>
  <si>
    <t>HT0231-01</t>
  </si>
  <si>
    <t>1re Section Bais d'Orange</t>
  </si>
  <si>
    <t>HT0372-01</t>
  </si>
  <si>
    <t>1re Section Ballon</t>
  </si>
  <si>
    <t>HT0311-01</t>
  </si>
  <si>
    <t>1re Section Bande du Nord</t>
  </si>
  <si>
    <t>HT0721-01</t>
  </si>
  <si>
    <t>1re Section Barbois</t>
  </si>
  <si>
    <t>HT0822-01</t>
  </si>
  <si>
    <t>1re Section Bariadelle</t>
  </si>
  <si>
    <t>HT0542-01</t>
  </si>
  <si>
    <t>1re Section Bas Coursin I</t>
  </si>
  <si>
    <t>HT0922-01</t>
  </si>
  <si>
    <t>1re Section Bas de Sainte Anne</t>
  </si>
  <si>
    <t>HT0412-01</t>
  </si>
  <si>
    <t>1re Section Bas Maribahoux</t>
  </si>
  <si>
    <t>HT0312-01</t>
  </si>
  <si>
    <t>HT0811-01</t>
  </si>
  <si>
    <t>1re Section Basse Voldrogue</t>
  </si>
  <si>
    <t>HT0911-01</t>
  </si>
  <si>
    <t>1re Section Baudin</t>
  </si>
  <si>
    <t>HT0743-01</t>
  </si>
  <si>
    <t>1re Section Beaulieu</t>
  </si>
  <si>
    <t>HT0834-01</t>
  </si>
  <si>
    <t>1re Section Bernagousse</t>
  </si>
  <si>
    <t>HT0122-01</t>
  </si>
  <si>
    <t>1re Section Bino</t>
  </si>
  <si>
    <t>HT0753-01</t>
  </si>
  <si>
    <t>1re Section Blactote</t>
  </si>
  <si>
    <t>HT0733-01</t>
  </si>
  <si>
    <t>1re Section Boileau</t>
  </si>
  <si>
    <t>HT0442-01</t>
  </si>
  <si>
    <t>1re Section Bois Camelle</t>
  </si>
  <si>
    <t>HT0341-01</t>
  </si>
  <si>
    <t>1re Section Bois Neuf</t>
  </si>
  <si>
    <t>HT0332-01</t>
  </si>
  <si>
    <t>1re Section Bois Pin</t>
  </si>
  <si>
    <t>HT0234-01</t>
  </si>
  <si>
    <t>1re Section Boucan Guillaume</t>
  </si>
  <si>
    <t>HT0521-01</t>
  </si>
  <si>
    <t>1re Section Boucan Richard</t>
  </si>
  <si>
    <t>HT0141-01</t>
  </si>
  <si>
    <t>1re Section Boucassin</t>
  </si>
  <si>
    <t>HT0142-01</t>
  </si>
  <si>
    <t>HT0712-01</t>
  </si>
  <si>
    <t>1re Section Boury</t>
  </si>
  <si>
    <t>HT0221-01</t>
  </si>
  <si>
    <t>1re Section Bresilienne</t>
  </si>
  <si>
    <t>HT0342-01</t>
  </si>
  <si>
    <t>1re Section Brostage</t>
  </si>
  <si>
    <t>HT0613-01</t>
  </si>
  <si>
    <t>1re Section Cabral</t>
  </si>
  <si>
    <t>HT0321-01</t>
  </si>
  <si>
    <t>1re Section Camp-Louise</t>
  </si>
  <si>
    <t>HT0622-01</t>
  </si>
  <si>
    <t>1re Section Canot ou Rivière Canot</t>
  </si>
  <si>
    <t>HT0422-01</t>
  </si>
  <si>
    <t>1re Section Capotille</t>
  </si>
  <si>
    <t>HT0832-01</t>
  </si>
  <si>
    <t>1re Section Carrefour Charles ou Jacqui</t>
  </si>
  <si>
    <t>HT1011-01</t>
  </si>
  <si>
    <t>1re Section Chalon</t>
  </si>
  <si>
    <t>HT0434-01</t>
  </si>
  <si>
    <t>1re Section Champin</t>
  </si>
  <si>
    <t>HT0914-01</t>
  </si>
  <si>
    <t>1re Section Chansolme</t>
  </si>
  <si>
    <t>HT0932-01</t>
  </si>
  <si>
    <t>1re Section Citerne Remy</t>
  </si>
  <si>
    <t>HT0232-01</t>
  </si>
  <si>
    <t>1re Section Colline des Chênes ou Bodarie</t>
  </si>
  <si>
    <t>HT0741-01</t>
  </si>
  <si>
    <t>1re Section Conde</t>
  </si>
  <si>
    <t>HT0212-01</t>
  </si>
  <si>
    <t>1re Section Corail Soult</t>
  </si>
  <si>
    <t>HT0552-01</t>
  </si>
  <si>
    <t>1re Section Crête à Pins</t>
  </si>
  <si>
    <t>HT0931-01</t>
  </si>
  <si>
    <t>1re Section de Cotes de Fer</t>
  </si>
  <si>
    <t>HT0544-01</t>
  </si>
  <si>
    <t>1re Section de Desdunes</t>
  </si>
  <si>
    <t>HT0352-01</t>
  </si>
  <si>
    <t>1re Section de Grande Plaine</t>
  </si>
  <si>
    <t>HT0345-01</t>
  </si>
  <si>
    <t>1re Section de la Victoire</t>
  </si>
  <si>
    <t>HT0633-01</t>
  </si>
  <si>
    <t>1re Section de Savanette (Colombier)</t>
  </si>
  <si>
    <t>HT0815-01</t>
  </si>
  <si>
    <t>1re Section Dejean</t>
  </si>
  <si>
    <t>HT0531-01</t>
  </si>
  <si>
    <t>1re Section Deluge</t>
  </si>
  <si>
    <t>HT0117-02</t>
  </si>
  <si>
    <t>HT0813-01</t>
  </si>
  <si>
    <t>1re Section Desormeau ou Bonbon</t>
  </si>
  <si>
    <t>HT0121-01</t>
  </si>
  <si>
    <t>1re Section Dessources</t>
  </si>
  <si>
    <t>HT0522-01</t>
  </si>
  <si>
    <t>1re Section Doland</t>
  </si>
  <si>
    <t>HT0411-01</t>
  </si>
  <si>
    <t>1re Section Dumas</t>
  </si>
  <si>
    <t>HT0831-01</t>
  </si>
  <si>
    <t>1re Section Duquillon</t>
  </si>
  <si>
    <t>HT0433-01</t>
  </si>
  <si>
    <t>1re Section Fond Blanc</t>
  </si>
  <si>
    <t>HT1012-01</t>
  </si>
  <si>
    <t>1re Section Fond des Lianes</t>
  </si>
  <si>
    <t>HT0135-01</t>
  </si>
  <si>
    <t>1re Section Fonds-Verrettes</t>
  </si>
  <si>
    <t>HT0713-01</t>
  </si>
  <si>
    <t>1re Section Fonds Palmiste</t>
  </si>
  <si>
    <t>HT0432-01</t>
  </si>
  <si>
    <t>1re Section Foulon</t>
  </si>
  <si>
    <t>HT0133-01</t>
  </si>
  <si>
    <t>1re Section Galette Chambon</t>
  </si>
  <si>
    <t>HT0431-01</t>
  </si>
  <si>
    <t>1re Section Garcin</t>
  </si>
  <si>
    <t>HT0362-01</t>
  </si>
  <si>
    <t>1re Section Garde Champètre (Bas Limbe)</t>
  </si>
  <si>
    <t>HT0621-01</t>
  </si>
  <si>
    <t>1re Section Gascogne</t>
  </si>
  <si>
    <t>HT1031-01</t>
  </si>
  <si>
    <t>1re Section Gerin ou Mouton</t>
  </si>
  <si>
    <t>HT0371-01</t>
  </si>
  <si>
    <t>1re Section Gobert ou Colline Gobert</t>
  </si>
  <si>
    <t>HT1032-01</t>
  </si>
  <si>
    <t>1re Section Grand-Boucan</t>
  </si>
  <si>
    <t>HT0732-01</t>
  </si>
  <si>
    <t>1re Section Grand Fonds</t>
  </si>
  <si>
    <t>HT0331-01</t>
  </si>
  <si>
    <t>1re Section Grand Gilles</t>
  </si>
  <si>
    <t>HT0132-01</t>
  </si>
  <si>
    <t>1re Section Grande Plaine</t>
  </si>
  <si>
    <t>HT0821-01</t>
  </si>
  <si>
    <t>1re Section Grandoit</t>
  </si>
  <si>
    <t>HT0222-01</t>
  </si>
  <si>
    <t>1re Section Gris Gris</t>
  </si>
  <si>
    <t>HT0413-01</t>
  </si>
  <si>
    <t>1re Section Haut des Perches</t>
  </si>
  <si>
    <t>HT0361-01</t>
  </si>
  <si>
    <t>1re Section Haut Limbe ou Acul Jeannot</t>
  </si>
  <si>
    <t>HT0421-01</t>
  </si>
  <si>
    <t>1re Section Haut Maribahoux</t>
  </si>
  <si>
    <t>HT0716-01</t>
  </si>
  <si>
    <t>1re Section Île à Vache</t>
  </si>
  <si>
    <t>HT0611-01</t>
  </si>
  <si>
    <t>1re Section Juanaria</t>
  </si>
  <si>
    <t>HT0523-01</t>
  </si>
  <si>
    <t>1re Section l'Arbre</t>
  </si>
  <si>
    <t>HT1023-03</t>
  </si>
  <si>
    <t>1re Section l'Asile ou Nan Paul</t>
  </si>
  <si>
    <t>HT0513-01</t>
  </si>
  <si>
    <t>1re Section La Croix Perisse</t>
  </si>
  <si>
    <t>HT0913-01</t>
  </si>
  <si>
    <t>1re Section La Plate</t>
  </si>
  <si>
    <t>HT0152-02</t>
  </si>
  <si>
    <t>1re Section la Source</t>
  </si>
  <si>
    <t>HT0214-01</t>
  </si>
  <si>
    <t>1re Section La Vallee de Jacmel ou Muzac</t>
  </si>
  <si>
    <t>HT0934-01</t>
  </si>
  <si>
    <t>1re Section Lacoma</t>
  </si>
  <si>
    <t>HT0723-01</t>
  </si>
  <si>
    <t>1re Section Lazarre</t>
  </si>
  <si>
    <t>HT0714-01</t>
  </si>
  <si>
    <t>1re Section Levy Mersan</t>
  </si>
  <si>
    <t>HT0532-01</t>
  </si>
  <si>
    <t>1re Section Liancourt</t>
  </si>
  <si>
    <t>HT0731-01</t>
  </si>
  <si>
    <t>1re Section Macéan</t>
  </si>
  <si>
    <t>HT0715-01</t>
  </si>
  <si>
    <t>1re Section Maniche</t>
  </si>
  <si>
    <t>HT0351-01</t>
  </si>
  <si>
    <t>1re Section Margot</t>
  </si>
  <si>
    <t>HT0533-01</t>
  </si>
  <si>
    <t>1re Section Martineau</t>
  </si>
  <si>
    <t>HT0823-01</t>
  </si>
  <si>
    <t>1re Section Matador (Jorgue)</t>
  </si>
  <si>
    <t>HT0642-01</t>
  </si>
  <si>
    <t>1re Section Matelgate</t>
  </si>
  <si>
    <t>HT0114-01</t>
  </si>
  <si>
    <t>1re Section Montagne Noire</t>
  </si>
  <si>
    <t>HT0116-01</t>
  </si>
  <si>
    <t>1re Section Morne à Bateau</t>
  </si>
  <si>
    <t>HT0113-01</t>
  </si>
  <si>
    <t>1re Section Morne Chandelle</t>
  </si>
  <si>
    <t>HT0322-01</t>
  </si>
  <si>
    <t>1re Section Morne Rouge</t>
  </si>
  <si>
    <t>HT0115-01</t>
  </si>
  <si>
    <t>1re Section Nouvelle Touraine</t>
  </si>
  <si>
    <t>HT0151-01</t>
  </si>
  <si>
    <t>1re Section Palma</t>
  </si>
  <si>
    <t>HT0742-01</t>
  </si>
  <si>
    <t>1re Section Paricot</t>
  </si>
  <si>
    <t>HT0323-01</t>
  </si>
  <si>
    <t>1re Section Perches-de-Bonnet</t>
  </si>
  <si>
    <t>HT0631-01</t>
  </si>
  <si>
    <t>1re Section Petit Fond</t>
  </si>
  <si>
    <t>HT0623-01</t>
  </si>
  <si>
    <t>1re Section Petite Montagne</t>
  </si>
  <si>
    <t>HT0134-01</t>
  </si>
  <si>
    <t>1re Section Plaine Céleste</t>
  </si>
  <si>
    <t>HT1025-01</t>
  </si>
  <si>
    <t>1re Section Plaisance du Sud (ou ti François)</t>
  </si>
  <si>
    <t>HT0551-01</t>
  </si>
  <si>
    <t>1re Section Platana</t>
  </si>
  <si>
    <t>HT0933-01</t>
  </si>
  <si>
    <t>1re Section Plate Forme</t>
  </si>
  <si>
    <t>HT0912-01</t>
  </si>
  <si>
    <t>1re Section Pointe des Oiseaux</t>
  </si>
  <si>
    <t>HT0511-01</t>
  </si>
  <si>
    <t>1re Section Pont Tamarin</t>
  </si>
  <si>
    <t>HT0543-01</t>
  </si>
  <si>
    <t>1re Section Poteneau</t>
  </si>
  <si>
    <t>HT0751-01</t>
  </si>
  <si>
    <t>1re Section Randel</t>
  </si>
  <si>
    <t>HT0614-01</t>
  </si>
  <si>
    <t>1re Section Rang</t>
  </si>
  <si>
    <t>HT0213-01</t>
  </si>
  <si>
    <t>1re Section Ravine Normande</t>
  </si>
  <si>
    <t>HT1022-01</t>
  </si>
  <si>
    <t>1re Section Raymond</t>
  </si>
  <si>
    <t>HT0632-01</t>
  </si>
  <si>
    <t>1re Section Renthe Mathe</t>
  </si>
  <si>
    <t>HT0921-01</t>
  </si>
  <si>
    <t>1re Section Rivière des Nègres</t>
  </si>
  <si>
    <t>HT1014-01</t>
  </si>
  <si>
    <t>1re Section Salagnac</t>
  </si>
  <si>
    <t>HT0443-01</t>
  </si>
  <si>
    <t>1re Section Sans Souci</t>
  </si>
  <si>
    <t>HT0512-01</t>
  </si>
  <si>
    <t>1re Section Savane Carree</t>
  </si>
  <si>
    <t>HT0612-01</t>
  </si>
  <si>
    <t>1re Section Savane Grande</t>
  </si>
  <si>
    <t>HT0423-01</t>
  </si>
  <si>
    <t>1re Section Savanette</t>
  </si>
  <si>
    <t>HT0344-01</t>
  </si>
  <si>
    <t>1re Section Savannette</t>
  </si>
  <si>
    <t>HT0112-01</t>
  </si>
  <si>
    <t>1re Section St Martin</t>
  </si>
  <si>
    <t>HT0722-01</t>
  </si>
  <si>
    <t>1re Section Tapion</t>
  </si>
  <si>
    <t>HT0123-01</t>
  </si>
  <si>
    <t>1re Section Tête-à-Boeuf</t>
  </si>
  <si>
    <t>HT0233-01</t>
  </si>
  <si>
    <t>1re Section Thiotte</t>
  </si>
  <si>
    <t>HT0441-01</t>
  </si>
  <si>
    <t>1re Section Trois Palmistes</t>
  </si>
  <si>
    <t>HT0111-01</t>
  </si>
  <si>
    <t>1re Section Turgeau</t>
  </si>
  <si>
    <t>HT0752-01</t>
  </si>
  <si>
    <t>1re Section Verone</t>
  </si>
  <si>
    <t>HT0541-01</t>
  </si>
  <si>
    <t>1re Section Villars</t>
  </si>
  <si>
    <t>HT0641-02</t>
  </si>
  <si>
    <t>2e Section Acaj ou Brûle No 1</t>
  </si>
  <si>
    <t>HT0421-02</t>
  </si>
  <si>
    <t>2e Section Acul des Pins</t>
  </si>
  <si>
    <t>HT0723-02</t>
  </si>
  <si>
    <t>2e Section Anse à Drick</t>
  </si>
  <si>
    <t>HT1025-02</t>
  </si>
  <si>
    <t>2e Section Anse aux Pins</t>
  </si>
  <si>
    <t>HT0114-02</t>
  </si>
  <si>
    <t>2e Section Aux Cadets</t>
  </si>
  <si>
    <t>HT0732-02</t>
  </si>
  <si>
    <t>2e Section Baie Dumesle</t>
  </si>
  <si>
    <t>HT0332-02</t>
  </si>
  <si>
    <t>2e Section Bailly ou Bailla</t>
  </si>
  <si>
    <t>HT0742-02</t>
  </si>
  <si>
    <t>2e Section Balais</t>
  </si>
  <si>
    <t>HT0133-02</t>
  </si>
  <si>
    <t>2e Section Balan</t>
  </si>
  <si>
    <t>HT0812-02</t>
  </si>
  <si>
    <t>2e Section Balisiers</t>
  </si>
  <si>
    <t>HT1024-02</t>
  </si>
  <si>
    <t>2e Section Baquet</t>
  </si>
  <si>
    <t>HT0542-02</t>
  </si>
  <si>
    <t>2e Section Bas Coursin II</t>
  </si>
  <si>
    <t>HT0321-02</t>
  </si>
  <si>
    <t>2e Section Bas de l'Acul (Basse Plaine)</t>
  </si>
  <si>
    <t>HT0413-02</t>
  </si>
  <si>
    <t>2e Section Bas des Perches</t>
  </si>
  <si>
    <t>HT0352-02</t>
  </si>
  <si>
    <t>2e Section Bas Petit Borgne</t>
  </si>
  <si>
    <t>HT0322-02</t>
  </si>
  <si>
    <t>2e Section Basse Plaine</t>
  </si>
  <si>
    <t>HT0511-02</t>
  </si>
  <si>
    <t>2e Section Bassin</t>
  </si>
  <si>
    <t>HT0342-02</t>
  </si>
  <si>
    <t>2e Section Bassin Caïman</t>
  </si>
  <si>
    <t>HT0552-02</t>
  </si>
  <si>
    <t>2e Section Bassin ou Billier</t>
  </si>
  <si>
    <t>HT0372-02</t>
  </si>
  <si>
    <t>2e Section Baudin</t>
  </si>
  <si>
    <t>HT0411-02</t>
  </si>
  <si>
    <t>2e Section Bayaha</t>
  </si>
  <si>
    <t>HT0823-02</t>
  </si>
  <si>
    <t>2e Section Belair</t>
  </si>
  <si>
    <t>HT0532-02</t>
  </si>
  <si>
    <t>2e Section Belanger</t>
  </si>
  <si>
    <t>HT1011-02</t>
  </si>
  <si>
    <t>2e Section Belle Rivière</t>
  </si>
  <si>
    <t>HT0731-02</t>
  </si>
  <si>
    <t>2e Section Bellevue</t>
  </si>
  <si>
    <t>HT0712-02</t>
  </si>
  <si>
    <t>2e Section Berault</t>
  </si>
  <si>
    <t>HT1014-02</t>
  </si>
  <si>
    <t>2e Section Bezin II</t>
  </si>
  <si>
    <t>HT0432-02</t>
  </si>
  <si>
    <t>2e Section Bois Blanc</t>
  </si>
  <si>
    <t>HT0234-02</t>
  </si>
  <si>
    <t>2e Section Bois d'Orme</t>
  </si>
  <si>
    <t>HT0313-02</t>
  </si>
  <si>
    <t>2e Section Bois de Lance</t>
  </si>
  <si>
    <t>HT0343-02</t>
  </si>
  <si>
    <t>HT0443-02</t>
  </si>
  <si>
    <t>2e Section Bois Laurence</t>
  </si>
  <si>
    <t>HT0522-02</t>
  </si>
  <si>
    <t>2e Section Bois Neuf</t>
  </si>
  <si>
    <t>HT0531-02</t>
  </si>
  <si>
    <t>HT0423-02</t>
  </si>
  <si>
    <t>2e Section Bois Poux</t>
  </si>
  <si>
    <t>HT0115-02</t>
  </si>
  <si>
    <t>2e Section Bongars</t>
  </si>
  <si>
    <t>HT0323-02</t>
  </si>
  <si>
    <t>2e Section Bonnet à l'Evêque</t>
  </si>
  <si>
    <t>HT0533-02</t>
  </si>
  <si>
    <t>2e Section Bossous</t>
  </si>
  <si>
    <t>HT0815-02</t>
  </si>
  <si>
    <t>2e Section Boucan</t>
  </si>
  <si>
    <t>HT0623-02</t>
  </si>
  <si>
    <t>2e Section Boucan Carre</t>
  </si>
  <si>
    <t>HT0351-02</t>
  </si>
  <si>
    <t>2e Section Boucan Michel</t>
  </si>
  <si>
    <t>HT0142-02</t>
  </si>
  <si>
    <t>2e Section Boucassin</t>
  </si>
  <si>
    <t>HT0821-02</t>
  </si>
  <si>
    <t>2e Section Boudon</t>
  </si>
  <si>
    <t>HT0551-02</t>
  </si>
  <si>
    <t>2e Section Camathe</t>
  </si>
  <si>
    <t>HT0913-02</t>
  </si>
  <si>
    <t>2e Section Carreau Datty</t>
  </si>
  <si>
    <t>HT0361-02</t>
  </si>
  <si>
    <t>2e Section Chabotte</t>
  </si>
  <si>
    <t>HT0371-02</t>
  </si>
  <si>
    <t>2e Section Champagne</t>
  </si>
  <si>
    <t>HT0714-02</t>
  </si>
  <si>
    <t>2e Section Champlois</t>
  </si>
  <si>
    <t>HT1023-02</t>
  </si>
  <si>
    <t>2e Section Changeux (Quartier de Changeux)</t>
  </si>
  <si>
    <t>HT0833-02</t>
  </si>
  <si>
    <t>2e Section Chardonnette</t>
  </si>
  <si>
    <t>HT1012-02</t>
  </si>
  <si>
    <t>2e Section Cholette</t>
  </si>
  <si>
    <t>HT0822-02</t>
  </si>
  <si>
    <t>2e Section Dallier</t>
  </si>
  <si>
    <t>HT0722-02</t>
  </si>
  <si>
    <t>2e Section Debouchette</t>
  </si>
  <si>
    <t>HT0751-02</t>
  </si>
  <si>
    <t>2e Section Dejoie</t>
  </si>
  <si>
    <t>HT0122-02</t>
  </si>
  <si>
    <t>2e Section Delatre</t>
  </si>
  <si>
    <t>HT0921-02</t>
  </si>
  <si>
    <t>2e Section Derourvay</t>
  </si>
  <si>
    <t>HT0933-02</t>
  </si>
  <si>
    <t>2e Section des Forges</t>
  </si>
  <si>
    <t>HT0131-02</t>
  </si>
  <si>
    <t>HT0741-02</t>
  </si>
  <si>
    <t>2e Section Despas</t>
  </si>
  <si>
    <t>HT0715-02</t>
  </si>
  <si>
    <t>2e Section Dory</t>
  </si>
  <si>
    <t>HT0932-02</t>
  </si>
  <si>
    <t>2e Section Dos d'Ane</t>
  </si>
  <si>
    <t>HT0721-02</t>
  </si>
  <si>
    <t>2e Section Dumont</t>
  </si>
  <si>
    <t>HT1032-02</t>
  </si>
  <si>
    <t>2e Section Eaux Basses</t>
  </si>
  <si>
    <t>HT0441-02</t>
  </si>
  <si>
    <t>2e Section Ecrevisse ou Grosse Roche</t>
  </si>
  <si>
    <t>HT0752-02</t>
  </si>
  <si>
    <t>2e Section Edelin</t>
  </si>
  <si>
    <t>HT0834-02</t>
  </si>
  <si>
    <t>2e Section Espère</t>
  </si>
  <si>
    <t>HT1013-02</t>
  </si>
  <si>
    <t>2e Section Fond-des-Nègres ou Morne Brice</t>
  </si>
  <si>
    <t>HT0832-02</t>
  </si>
  <si>
    <t>2e Section Fond Cochon ou Lopineau</t>
  </si>
  <si>
    <t>HT0831-02</t>
  </si>
  <si>
    <t>2e Section Fond d'Icaque</t>
  </si>
  <si>
    <t>HT0211-02</t>
  </si>
  <si>
    <t>2e Section Fond Melon (Selles)</t>
  </si>
  <si>
    <t>HT0213-04</t>
  </si>
  <si>
    <t>2e Section Fond Melon Michineau</t>
  </si>
  <si>
    <t>HT0141-02</t>
  </si>
  <si>
    <t>2e Section Fonds Baptiste</t>
  </si>
  <si>
    <t>HT0711-02</t>
  </si>
  <si>
    <t>2e Section Fonfrède</t>
  </si>
  <si>
    <t>HT0541-02</t>
  </si>
  <si>
    <t>2e Section Fosse Naboth ou Duvallon</t>
  </si>
  <si>
    <t>HT0213-02</t>
  </si>
  <si>
    <t>2e Section Gaillard</t>
  </si>
  <si>
    <t>HT0434-02</t>
  </si>
  <si>
    <t>2e Section Glaudine ou ""Jacquesil""</t>
  </si>
  <si>
    <t>HT0433-02</t>
  </si>
  <si>
    <t>2e Section Grand Bassin</t>
  </si>
  <si>
    <t>HT0152-03</t>
  </si>
  <si>
    <t>2e Section Grand Vide</t>
  </si>
  <si>
    <t>HT1021-02</t>
  </si>
  <si>
    <t>2e Section Grande-Rivière-Joly</t>
  </si>
  <si>
    <t>HT0132-02</t>
  </si>
  <si>
    <t>2e Section Grande Plaine</t>
  </si>
  <si>
    <t>HT0212-02</t>
  </si>
  <si>
    <t>2e Section Grande Rivière Fesles</t>
  </si>
  <si>
    <t>HT0934-02</t>
  </si>
  <si>
    <t>2e Section Guinaudee</t>
  </si>
  <si>
    <t>HT0311-02</t>
  </si>
  <si>
    <t>2e Section Haut du Cap</t>
  </si>
  <si>
    <t>HT0811-02</t>
  </si>
  <si>
    <t>2e Section Haute Voldrogue</t>
  </si>
  <si>
    <t>HT0631-02</t>
  </si>
  <si>
    <t>2e Section Juampas</t>
  </si>
  <si>
    <t>HT0344-02</t>
  </si>
  <si>
    <t>2e Section la Belle Mère</t>
  </si>
  <si>
    <t>HT0633-02</t>
  </si>
  <si>
    <t>2e Section la Haye</t>
  </si>
  <si>
    <t>HT0911-02</t>
  </si>
  <si>
    <t>2e Section la Pointe</t>
  </si>
  <si>
    <t>HT0622-02</t>
  </si>
  <si>
    <t>2e Section la Selle</t>
  </si>
  <si>
    <t>HT0214-02</t>
  </si>
  <si>
    <t>2e Section La Vallee de Bainet ou Ternier</t>
  </si>
  <si>
    <t>HT0222-02</t>
  </si>
  <si>
    <t>2e Section Labiche</t>
  </si>
  <si>
    <t>HT0422-02</t>
  </si>
  <si>
    <t>2e Section Lamine</t>
  </si>
  <si>
    <t>HT0642-02</t>
  </si>
  <si>
    <t>2e Section Lociane</t>
  </si>
  <si>
    <t>HT0231-02</t>
  </si>
  <si>
    <t>2e Section Mabriole</t>
  </si>
  <si>
    <t>HT0931-02</t>
  </si>
  <si>
    <t>2e Section Mare-Rouge</t>
  </si>
  <si>
    <t>HT0912-02</t>
  </si>
  <si>
    <t>2e Section Mare Rouge</t>
  </si>
  <si>
    <t>HT0611-02</t>
  </si>
  <si>
    <t>2e Section Marmont</t>
  </si>
  <si>
    <t>HT0733-02</t>
  </si>
  <si>
    <t>2e Section Martineau</t>
  </si>
  <si>
    <t>HT0341-02</t>
  </si>
  <si>
    <t>2e Section Mathurin</t>
  </si>
  <si>
    <t>HT0922-02</t>
  </si>
  <si>
    <t>2e Section Mayance</t>
  </si>
  <si>
    <t>HT0713-02</t>
  </si>
  <si>
    <t>2e Section Melonière</t>
  </si>
  <si>
    <t>HT0116-02</t>
  </si>
  <si>
    <t>2e Section Morne Chandelle</t>
  </si>
  <si>
    <t>HT0312-02</t>
  </si>
  <si>
    <t>2e Section Morne Pele</t>
  </si>
  <si>
    <t>HT0753-02</t>
  </si>
  <si>
    <t>2e Section Nan Sevre</t>
  </si>
  <si>
    <t>HT0612-02</t>
  </si>
  <si>
    <t>2e Section Narang</t>
  </si>
  <si>
    <t>HT0512-02</t>
  </si>
  <si>
    <t>2e Section Passe-Reine ou Bas d'Ennery</t>
  </si>
  <si>
    <t>HT0362-02</t>
  </si>
  <si>
    <t>2e Section Petit Howars (la Fange)</t>
  </si>
  <si>
    <t>HT0513-02</t>
  </si>
  <si>
    <t>2e Section Petite Desdunes</t>
  </si>
  <si>
    <t>HT0121-02</t>
  </si>
  <si>
    <t>2e Section Petite Rivière</t>
  </si>
  <si>
    <t>HT0151-02</t>
  </si>
  <si>
    <t>2e Section Petite Source</t>
  </si>
  <si>
    <t>HT0134-02</t>
  </si>
  <si>
    <t>2e Section Plaine Céleste</t>
  </si>
  <si>
    <t>HT0113-02</t>
  </si>
  <si>
    <t>2e Section Platon Dufrene</t>
  </si>
  <si>
    <t>HT0233-02</t>
  </si>
  <si>
    <t>2e Section Pot de Chambre</t>
  </si>
  <si>
    <t>HT0743-02</t>
  </si>
  <si>
    <t>2e Section Renaudin</t>
  </si>
  <si>
    <t>HT0521-02</t>
  </si>
  <si>
    <t>2e Section Rivière Mancelle</t>
  </si>
  <si>
    <t>HT0442-02</t>
  </si>
  <si>
    <t>2e Section Rose Bonite</t>
  </si>
  <si>
    <t>HT0431-02</t>
  </si>
  <si>
    <t>2e Section Roucou</t>
  </si>
  <si>
    <t>HT0632-02</t>
  </si>
  <si>
    <t>2e Section Roye-Sec</t>
  </si>
  <si>
    <t>HT0621-02</t>
  </si>
  <si>
    <t>2e Section Sarazin</t>
  </si>
  <si>
    <t>HT0331-02</t>
  </si>
  <si>
    <t>2e Section Solon</t>
  </si>
  <si>
    <t>HT0523-02</t>
  </si>
  <si>
    <t>2e Section Sources Chaudes</t>
  </si>
  <si>
    <t>HT0814-02</t>
  </si>
  <si>
    <t>HT0123-02</t>
  </si>
  <si>
    <t>2e Section Tête-à-Boeuf</t>
  </si>
  <si>
    <t>HT1031-02</t>
  </si>
  <si>
    <t>2e Section Tête d'Eau</t>
  </si>
  <si>
    <t>HT0613-02</t>
  </si>
  <si>
    <t>2e Section Tierra Muscady</t>
  </si>
  <si>
    <t>HT0221-02</t>
  </si>
  <si>
    <t>2e Section Trou Mahot</t>
  </si>
  <si>
    <t>HT0914-02</t>
  </si>
  <si>
    <t>2e Source Beauvoir</t>
  </si>
  <si>
    <t>HT0611-03</t>
  </si>
  <si>
    <t>3e Section Aguahedionde (Rive Droite)</t>
  </si>
  <si>
    <t>HT1024-03</t>
  </si>
  <si>
    <t>3e Section Arnaud (Morcou)</t>
  </si>
  <si>
    <t>HT0911-03</t>
  </si>
  <si>
    <t>3e Section Aubert</t>
  </si>
  <si>
    <t>HT0613-03</t>
  </si>
  <si>
    <t>3e Section Baille Tourrible</t>
  </si>
  <si>
    <t>HT0551-03</t>
  </si>
  <si>
    <t>3e Section Bas de Sault</t>
  </si>
  <si>
    <t>HT0743-03</t>
  </si>
  <si>
    <t>3e Section Beauclos</t>
  </si>
  <si>
    <t>HT0118-03</t>
  </si>
  <si>
    <t>3e Section Bellevue</t>
  </si>
  <si>
    <t>HT0751-03</t>
  </si>
  <si>
    <t>3e Section Bony</t>
  </si>
  <si>
    <t>HT0134-03</t>
  </si>
  <si>
    <t>3e Section Boucan Bois Pin</t>
  </si>
  <si>
    <t>HT0341-03</t>
  </si>
  <si>
    <t>3e Section Bouyaha</t>
  </si>
  <si>
    <t>HT0222-03</t>
  </si>
  <si>
    <t>3e Section Bras Gauche</t>
  </si>
  <si>
    <t>HT0731-03</t>
  </si>
  <si>
    <t>3e Section Brodequin</t>
  </si>
  <si>
    <t>HT0231-03</t>
  </si>
  <si>
    <t>3e Section Callumette</t>
  </si>
  <si>
    <t>HT0361-03</t>
  </si>
  <si>
    <t>3e Section Camp Coq</t>
  </si>
  <si>
    <t>HT0331-03</t>
  </si>
  <si>
    <t>3e Section Caracol</t>
  </si>
  <si>
    <t>HT0713-03</t>
  </si>
  <si>
    <t>3e Section Carrefour Canon</t>
  </si>
  <si>
    <t>HT0831-03</t>
  </si>
  <si>
    <t>3e Section Champy (Nan Campêche)</t>
  </si>
  <si>
    <t>HT0512-03</t>
  </si>
  <si>
    <t>3e Section Chemin Neuf</t>
  </si>
  <si>
    <t>HT0211-03</t>
  </si>
  <si>
    <t>3e Section Cochon Gras</t>
  </si>
  <si>
    <t>HT0441-03</t>
  </si>
  <si>
    <t>3e Section Corosse</t>
  </si>
  <si>
    <t>HT0752-03</t>
  </si>
  <si>
    <t>3e Section Cosse</t>
  </si>
  <si>
    <t>HT0432-03</t>
  </si>
  <si>
    <t>3e Section Cotelette</t>
  </si>
  <si>
    <t>HT0922-03</t>
  </si>
  <si>
    <t>3e Section Cotes de Fer</t>
  </si>
  <si>
    <t>HT0622-03</t>
  </si>
  <si>
    <t>3e Section Coupe Mardi Gras</t>
  </si>
  <si>
    <t>HT0343-03</t>
  </si>
  <si>
    <t>3e Section Cracaraille</t>
  </si>
  <si>
    <t>HT0723-03</t>
  </si>
  <si>
    <t>3e Section d'Arniquet</t>
  </si>
  <si>
    <t>HT0931-03</t>
  </si>
  <si>
    <t>3e Section Dame</t>
  </si>
  <si>
    <t>HT0812-03</t>
  </si>
  <si>
    <t>3e Section Danglise</t>
  </si>
  <si>
    <t>HT0352-03</t>
  </si>
  <si>
    <t>3e Section de Corail</t>
  </si>
  <si>
    <t>HT0623-03</t>
  </si>
  <si>
    <t>3e Section des Bayes</t>
  </si>
  <si>
    <t>HT0921-03</t>
  </si>
  <si>
    <t>3e Section des Granges</t>
  </si>
  <si>
    <t>HT0141-03</t>
  </si>
  <si>
    <t>3e Section des Vases</t>
  </si>
  <si>
    <t>HT0822-03</t>
  </si>
  <si>
    <t>3e Section Desormeau</t>
  </si>
  <si>
    <t>HT1011-03</t>
  </si>
  <si>
    <t>3e Section Dessources</t>
  </si>
  <si>
    <t>HT0114-03</t>
  </si>
  <si>
    <t>3e Section Etang du Jonc</t>
  </si>
  <si>
    <t>HT0133-03</t>
  </si>
  <si>
    <t>3e Section Fond Parisien</t>
  </si>
  <si>
    <t>HT1031-03</t>
  </si>
  <si>
    <t>3e Section Fond Tortue</t>
  </si>
  <si>
    <t>HT0823-03</t>
  </si>
  <si>
    <t>3e Section Garcasse</t>
  </si>
  <si>
    <t>HT0323-03</t>
  </si>
  <si>
    <t>3e Section Genipailler</t>
  </si>
  <si>
    <t>HT0531-03</t>
  </si>
  <si>
    <t>3e Section Goyavier</t>
  </si>
  <si>
    <t>HT0322-03</t>
  </si>
  <si>
    <t>3e Section Grand Boucan</t>
  </si>
  <si>
    <t>HT0621-03</t>
  </si>
  <si>
    <t>HT0832-03</t>
  </si>
  <si>
    <t>3e Section Grand Vincent</t>
  </si>
  <si>
    <t>HT0121-03</t>
  </si>
  <si>
    <t>3e Section Grande Rivère</t>
  </si>
  <si>
    <t>HT0151-03</t>
  </si>
  <si>
    <t>3e Section Grande Source</t>
  </si>
  <si>
    <t>HT0732-03</t>
  </si>
  <si>
    <t>3e Section Grenodière</t>
  </si>
  <si>
    <t>HT0733-03</t>
  </si>
  <si>
    <t>3e Section Gros Marin</t>
  </si>
  <si>
    <t>HT0532-03</t>
  </si>
  <si>
    <t>3e Section Guillaume Moge (Quartier de Desarmes)</t>
  </si>
  <si>
    <t>HT0612-03</t>
  </si>
  <si>
    <t>3e Section Hatty</t>
  </si>
  <si>
    <t>HT0913-03</t>
  </si>
  <si>
    <t>3e Section Haut des Moustiques</t>
  </si>
  <si>
    <t>HT0371-03</t>
  </si>
  <si>
    <t>3e Section Haut Martineau</t>
  </si>
  <si>
    <t>HT0811-03</t>
  </si>
  <si>
    <t>3e Section Haute Guinaudee</t>
  </si>
  <si>
    <t>HT0821-03</t>
  </si>
  <si>
    <t>3e Section Îlet à Pierre Joseph</t>
  </si>
  <si>
    <t>HT0834-03</t>
  </si>
  <si>
    <t>3e Section Jean Bellune</t>
  </si>
  <si>
    <t>HT0814-03</t>
  </si>
  <si>
    <t>3e Section l'Assise ou Chameau</t>
  </si>
  <si>
    <t>HT0221-03</t>
  </si>
  <si>
    <t>3e Section La Vallee de Bainet</t>
  </si>
  <si>
    <t>HT0542-03</t>
  </si>
  <si>
    <t>3e Section Labady</t>
  </si>
  <si>
    <t>HT0711-03</t>
  </si>
  <si>
    <t>3e Section Laborde</t>
  </si>
  <si>
    <t>HT0522-03</t>
  </si>
  <si>
    <t>3e Section Lagon</t>
  </si>
  <si>
    <t>HT0641-03</t>
  </si>
  <si>
    <t>3e Section Lamielle</t>
  </si>
  <si>
    <t>HT1022-03</t>
  </si>
  <si>
    <t>3e Section Liève ou Vigny</t>
  </si>
  <si>
    <t>HT0753-03</t>
  </si>
  <si>
    <t>3e Section Loby</t>
  </si>
  <si>
    <t>HT0411-03</t>
  </si>
  <si>
    <t>3e Section Loiseau</t>
  </si>
  <si>
    <t>HT0212-03</t>
  </si>
  <si>
    <t>3e Section Macary</t>
  </si>
  <si>
    <t>HT0111-03</t>
  </si>
  <si>
    <t>3e Section Martissant</t>
  </si>
  <si>
    <t>HT0342-03</t>
  </si>
  <si>
    <t>3e Section Matador</t>
  </si>
  <si>
    <t>HT0715-03</t>
  </si>
  <si>
    <t>3e Section Melon</t>
  </si>
  <si>
    <t>HT0332-03</t>
  </si>
  <si>
    <t>3e Section Montagne Noire</t>
  </si>
  <si>
    <t>HT0214-03</t>
  </si>
  <si>
    <t>3e Section Morne à Brûler</t>
  </si>
  <si>
    <t>HT0321-03</t>
  </si>
  <si>
    <t>3e Section Mornet</t>
  </si>
  <si>
    <t>HT0833-03</t>
  </si>
  <si>
    <t>3e Section Mouline</t>
  </si>
  <si>
    <t>HT0123-03</t>
  </si>
  <si>
    <t>3e Section Moussambe</t>
  </si>
  <si>
    <t>HT0541-03</t>
  </si>
  <si>
    <t>3e Section Oge</t>
  </si>
  <si>
    <t>HT1013-03</t>
  </si>
  <si>
    <t>3e Section Pemerle</t>
  </si>
  <si>
    <t>HT0311-03</t>
  </si>
  <si>
    <t>3e Section Petit Anse</t>
  </si>
  <si>
    <t>HT0131-03</t>
  </si>
  <si>
    <t>3e Section Petit Bois</t>
  </si>
  <si>
    <t>HT0116-03</t>
  </si>
  <si>
    <t>3e Section Petit Boucan</t>
  </si>
  <si>
    <t>HT0351-03</t>
  </si>
  <si>
    <t>3e Section Petit Bourgde Borgne</t>
  </si>
  <si>
    <t>HT0933-03</t>
  </si>
  <si>
    <t>3e Section Plaine d'Orange</t>
  </si>
  <si>
    <t>HT0552-03</t>
  </si>
  <si>
    <t>3e Section Platon</t>
  </si>
  <si>
    <t>HT0511-03</t>
  </si>
  <si>
    <t>3e Section Pte Rivière de Bayonnais</t>
  </si>
  <si>
    <t>HT0741-03</t>
  </si>
  <si>
    <t>3e Section Quentin</t>
  </si>
  <si>
    <t>HT0372-03</t>
  </si>
  <si>
    <t>3e Section Ravine Trompette</t>
  </si>
  <si>
    <t>HT0932-03</t>
  </si>
  <si>
    <t>3e Section Reserve ou Ti Paradis</t>
  </si>
  <si>
    <t>HT0632-03</t>
  </si>
  <si>
    <t>3e Section Riaribes</t>
  </si>
  <si>
    <t>HT0521-03</t>
  </si>
  <si>
    <t>3e Section Rivière Blanche</t>
  </si>
  <si>
    <t>HT0431-03</t>
  </si>
  <si>
    <t>3e Section Roche Plate</t>
  </si>
  <si>
    <t>HT0313-03</t>
  </si>
  <si>
    <t>3e Section Roucou</t>
  </si>
  <si>
    <t>HT1021-03</t>
  </si>
  <si>
    <t>3e Section Saut du Baril</t>
  </si>
  <si>
    <t>HT0421-03</t>
  </si>
  <si>
    <t>3e Section Savane Longue</t>
  </si>
  <si>
    <t>HT1012-03</t>
  </si>
  <si>
    <t>3e Section Silègue</t>
  </si>
  <si>
    <t>HT0712-03</t>
  </si>
  <si>
    <t>3e Section Solon</t>
  </si>
  <si>
    <t>HT0115-03</t>
  </si>
  <si>
    <t>3e Section Sourcailles</t>
  </si>
  <si>
    <t>HT0142-03</t>
  </si>
  <si>
    <t>3e Section Source Matelas</t>
  </si>
  <si>
    <t>HT0113-03</t>
  </si>
  <si>
    <t>3e Section Taïfer</t>
  </si>
  <si>
    <t>HT0714-03</t>
  </si>
  <si>
    <t>3e Section Tibi Davezac</t>
  </si>
  <si>
    <t>HT1023-04</t>
  </si>
  <si>
    <t>3e Section Tournade (Quartier de Changeux)</t>
  </si>
  <si>
    <t>HT0722-03</t>
  </si>
  <si>
    <t>3e Section Trichet</t>
  </si>
  <si>
    <t>HT0122-03</t>
  </si>
  <si>
    <t>3e Section Trou Chouchou</t>
  </si>
  <si>
    <t>HT0132-03</t>
  </si>
  <si>
    <t>3e Section Trou d'Eau</t>
  </si>
  <si>
    <t>HT0152-04</t>
  </si>
  <si>
    <t>3e Section Trou Louis</t>
  </si>
  <si>
    <t>HT1025-03</t>
  </si>
  <si>
    <t>3e Section Vassal Labiche</t>
  </si>
  <si>
    <t>HT0934-03</t>
  </si>
  <si>
    <t>3e Section Vieille Hatte</t>
  </si>
  <si>
    <t>HT0611-04</t>
  </si>
  <si>
    <t>4e Section Aguahedionde (Rive Gauche)</t>
  </si>
  <si>
    <t>HT0222-04</t>
  </si>
  <si>
    <t>4e Section Amazone</t>
  </si>
  <si>
    <t>HT0811-04</t>
  </si>
  <si>
    <t>4e Section Basse Guinaudee</t>
  </si>
  <si>
    <t>HT0322-04</t>
  </si>
  <si>
    <t>4e Section Bassin Diamant</t>
  </si>
  <si>
    <t>HT0115-04</t>
  </si>
  <si>
    <t>4e Section Belle Fontaine</t>
  </si>
  <si>
    <t>HT0118-04</t>
  </si>
  <si>
    <t>4e Section Bellevue</t>
  </si>
  <si>
    <t>HT0114-04</t>
  </si>
  <si>
    <t>4e Section Bellevue la Montagne</t>
  </si>
  <si>
    <t>HT1012-04</t>
  </si>
  <si>
    <t>4e Section Bezin</t>
  </si>
  <si>
    <t>HT0134-04</t>
  </si>
  <si>
    <t>4e Section Boucan Bois Pin</t>
  </si>
  <si>
    <t>HT1013-04</t>
  </si>
  <si>
    <t>4e Section Cocoyers-Ducheine</t>
  </si>
  <si>
    <t>HT0231-04</t>
  </si>
  <si>
    <t>4e Section Corail Lamothe</t>
  </si>
  <si>
    <t>HT0621-04</t>
  </si>
  <si>
    <t>4e Section Crête Brûlee</t>
  </si>
  <si>
    <t>HT0753-04</t>
  </si>
  <si>
    <t>4e Section Dalmette</t>
  </si>
  <si>
    <t>HT0132-04</t>
  </si>
  <si>
    <t>4e Section des Crochus</t>
  </si>
  <si>
    <t>HT0532-04</t>
  </si>
  <si>
    <t>4e Section Desarmes (Quartier de Desarmes)</t>
  </si>
  <si>
    <t>HT0731-04</t>
  </si>
  <si>
    <t>4e Section Flamands</t>
  </si>
  <si>
    <t>HT0122-04</t>
  </si>
  <si>
    <t>4e Section Fond Arabie</t>
  </si>
  <si>
    <t>HT0121-04</t>
  </si>
  <si>
    <t>4e Section Fond de Boudin</t>
  </si>
  <si>
    <t>HT0212-04</t>
  </si>
  <si>
    <t>4e Section Fond Jean Noël</t>
  </si>
  <si>
    <t>HT0142-04</t>
  </si>
  <si>
    <t>4e Section Fonds des Blancs (Casale)</t>
  </si>
  <si>
    <t>HT0331-04</t>
  </si>
  <si>
    <t>4e Section Gambade</t>
  </si>
  <si>
    <t>HT0151-04</t>
  </si>
  <si>
    <t>4e Section Grand Lagon</t>
  </si>
  <si>
    <t>HT0321-04</t>
  </si>
  <si>
    <t>4e Section Grande Ravine</t>
  </si>
  <si>
    <t>HT0221-04</t>
  </si>
  <si>
    <t>4e Section Haut Grandou</t>
  </si>
  <si>
    <t>HT0411-04</t>
  </si>
  <si>
    <t>4e Section Haut Madeleine</t>
  </si>
  <si>
    <t>HT0352-04</t>
  </si>
  <si>
    <t>4e Section Haut Petit Borgne</t>
  </si>
  <si>
    <t>HT0372-04</t>
  </si>
  <si>
    <t>4e Section Joly</t>
  </si>
  <si>
    <t>HT0521-04</t>
  </si>
  <si>
    <t>4e Section l'Acul</t>
  </si>
  <si>
    <t>HT0932-04</t>
  </si>
  <si>
    <t>4e Section l'Estère Dere</t>
  </si>
  <si>
    <t>HT0211-04</t>
  </si>
  <si>
    <t>4e Section La Gosseline</t>
  </si>
  <si>
    <t>HT0934-04</t>
  </si>
  <si>
    <t>4e Section la Montagne</t>
  </si>
  <si>
    <t>HT1031-04</t>
  </si>
  <si>
    <t>4e Section la Plaine</t>
  </si>
  <si>
    <t>HT0812-04</t>
  </si>
  <si>
    <t>4e Section la Seringue</t>
  </si>
  <si>
    <t>HT0342-04</t>
  </si>
  <si>
    <t>4e Section Laguille</t>
  </si>
  <si>
    <t>HT0551-04</t>
  </si>
  <si>
    <t>4e Section Lalomas</t>
  </si>
  <si>
    <t>HT0531-04</t>
  </si>
  <si>
    <t>4e Section Lalouère</t>
  </si>
  <si>
    <t>HT0711-04</t>
  </si>
  <si>
    <t>4e Section Laurent</t>
  </si>
  <si>
    <t>HT0832-04</t>
  </si>
  <si>
    <t>4e Section les Gommiers</t>
  </si>
  <si>
    <t>HT0911-04</t>
  </si>
  <si>
    <t>4e Section Mahotière</t>
  </si>
  <si>
    <t>HT0821-04</t>
  </si>
  <si>
    <t>4e Section Mandou</t>
  </si>
  <si>
    <t>HT0371-04</t>
  </si>
  <si>
    <t>4e Section Mapou</t>
  </si>
  <si>
    <t>HT0733-04</t>
  </si>
  <si>
    <t>4e Section Mare Henri</t>
  </si>
  <si>
    <t>HT0133-05</t>
  </si>
  <si>
    <t>4e Section Mare Roseaux</t>
  </si>
  <si>
    <t>HT0622-04</t>
  </si>
  <si>
    <t>4e Section Montagne Terrible</t>
  </si>
  <si>
    <t>HT0141-04</t>
  </si>
  <si>
    <t>4e Section Montrouis</t>
  </si>
  <si>
    <t>HT0712-04</t>
  </si>
  <si>
    <t>4e Section Moreau</t>
  </si>
  <si>
    <t>HT1023-01</t>
  </si>
  <si>
    <t>4e Section Morisseau</t>
  </si>
  <si>
    <t>HT0123-04</t>
  </si>
  <si>
    <t>4e Section Moussambe</t>
  </si>
  <si>
    <t>HT0131-04</t>
  </si>
  <si>
    <t>4e Section Petit Bois</t>
  </si>
  <si>
    <t>HT0822-04</t>
  </si>
  <si>
    <t>4e Section Petite Rivière</t>
  </si>
  <si>
    <t>HT0152-05</t>
  </si>
  <si>
    <t>4e Section Pointe à Raquette</t>
  </si>
  <si>
    <t>HT0541-04</t>
  </si>
  <si>
    <t>4e Section Poste Pierrot</t>
  </si>
  <si>
    <t>HT0511-04</t>
  </si>
  <si>
    <t>4e Section Poteaux</t>
  </si>
  <si>
    <t>HT0113-04</t>
  </si>
  <si>
    <t>4e Section Procy</t>
  </si>
  <si>
    <t>HT0921-04</t>
  </si>
  <si>
    <t>4e Section Rivière de Barre</t>
  </si>
  <si>
    <t>HT0341-04</t>
  </si>
  <si>
    <t>4e Section San-Yago</t>
  </si>
  <si>
    <t>HT0432-04</t>
  </si>
  <si>
    <t>4e Section Sarazin</t>
  </si>
  <si>
    <t>HT0542-04</t>
  </si>
  <si>
    <t>4e Section Savane à Roche</t>
  </si>
  <si>
    <t>HT0421-04</t>
  </si>
  <si>
    <t>4e Section Savane au Lait</t>
  </si>
  <si>
    <t>HT0361-04</t>
  </si>
  <si>
    <t>4e Section Soufrière</t>
  </si>
  <si>
    <t>HT0834-04</t>
  </si>
  <si>
    <t>4e Section Tozia</t>
  </si>
  <si>
    <t>HT0351-04</t>
  </si>
  <si>
    <t>4e Section Trou d'Enfer</t>
  </si>
  <si>
    <t>HT0732-04</t>
  </si>
  <si>
    <t>4e Section Zanglais</t>
  </si>
  <si>
    <t>HT0822-05</t>
  </si>
  <si>
    <t>5e Section Baliverne</t>
  </si>
  <si>
    <t>HT0221-05</t>
  </si>
  <si>
    <t>5e Section Bas de Grandou</t>
  </si>
  <si>
    <t>HT0911-05</t>
  </si>
  <si>
    <t>5e Section Bas des Moustiques</t>
  </si>
  <si>
    <t>HT0352-05</t>
  </si>
  <si>
    <t>5e Section Bas Quartier</t>
  </si>
  <si>
    <t>HT0532-05</t>
  </si>
  <si>
    <t>5e Section Bastien</t>
  </si>
  <si>
    <t>HT0231-05</t>
  </si>
  <si>
    <t>5e Section Bel Air</t>
  </si>
  <si>
    <t>HT0114-05</t>
  </si>
  <si>
    <t>5e Section Bellevue Chardonnière</t>
  </si>
  <si>
    <t>HT0531-05</t>
  </si>
  <si>
    <t>5e Section Bocozelle</t>
  </si>
  <si>
    <t>HT0921-05</t>
  </si>
  <si>
    <t>5e Section Bonneau</t>
  </si>
  <si>
    <t>HT0222-05</t>
  </si>
  <si>
    <t>5e Section Boucan Belier</t>
  </si>
  <si>
    <t>HT0351-05</t>
  </si>
  <si>
    <t>5e Section Champagne</t>
  </si>
  <si>
    <t>HT0321-05</t>
  </si>
  <si>
    <t>5e Section Coupe à David</t>
  </si>
  <si>
    <t>HT0113-05</t>
  </si>
  <si>
    <t>5e Section Coupeau</t>
  </si>
  <si>
    <t>HT0141-05</t>
  </si>
  <si>
    <t>5e Section Delices</t>
  </si>
  <si>
    <t>HT0934-05</t>
  </si>
  <si>
    <t>5e Section Dessources</t>
  </si>
  <si>
    <t>HT0372-05</t>
  </si>
  <si>
    <t>5e Section Dubourg</t>
  </si>
  <si>
    <t>HT0834-05</t>
  </si>
  <si>
    <t>5e Section Duchity</t>
  </si>
  <si>
    <t>HT0541-05</t>
  </si>
  <si>
    <t>5e Section Fiefe ou Petit Cahos</t>
  </si>
  <si>
    <t>HT0134-05</t>
  </si>
  <si>
    <t>5e Section Génipailler</t>
  </si>
  <si>
    <t>HT0421-05</t>
  </si>
  <si>
    <t>5e Section Gens de Nantes</t>
  </si>
  <si>
    <t>HT0115-05</t>
  </si>
  <si>
    <t>5e Section Grand Fond</t>
  </si>
  <si>
    <t>HT0123-05</t>
  </si>
  <si>
    <t>5e Section Grande Colline</t>
  </si>
  <si>
    <t>HT0152-01</t>
  </si>
  <si>
    <t>5e Section Gros Mangle</t>
  </si>
  <si>
    <t>HT0342-05</t>
  </si>
  <si>
    <t>5e Section Haut du Trou</t>
  </si>
  <si>
    <t>HT0331-05</t>
  </si>
  <si>
    <t>5e Section Jolitrou</t>
  </si>
  <si>
    <t>HT0551-05</t>
  </si>
  <si>
    <t>5e Section l'Ermite</t>
  </si>
  <si>
    <t>HT0371-05</t>
  </si>
  <si>
    <t>5e Section la Trouble</t>
  </si>
  <si>
    <t>HT0511-05</t>
  </si>
  <si>
    <t>5e Section Labranle</t>
  </si>
  <si>
    <t>HT0733-05</t>
  </si>
  <si>
    <t>5e Section Laroque</t>
  </si>
  <si>
    <t>HT0211-05</t>
  </si>
  <si>
    <t>5e Section Marbial</t>
  </si>
  <si>
    <t>HT0731-05</t>
  </si>
  <si>
    <t>5e Section Mare à Coiffe</t>
  </si>
  <si>
    <t>HT0711-05</t>
  </si>
  <si>
    <t>5e Section Mercy</t>
  </si>
  <si>
    <t>HT0432-05</t>
  </si>
  <si>
    <t>5e Section Moka Neuf</t>
  </si>
  <si>
    <t>HT0121-05</t>
  </si>
  <si>
    <t>5e Section Palmiste à Vin</t>
  </si>
  <si>
    <t>HT0133-04</t>
  </si>
  <si>
    <t>5e Section Pays Pourri</t>
  </si>
  <si>
    <t>HT0521-05</t>
  </si>
  <si>
    <t>5e Section Pendu</t>
  </si>
  <si>
    <t>HT0542-05</t>
  </si>
  <si>
    <t>5e Section Perodin</t>
  </si>
  <si>
    <t>HT0131-05</t>
  </si>
  <si>
    <t>5e Section Petit Bois</t>
  </si>
  <si>
    <t>HT0151-05</t>
  </si>
  <si>
    <t>5e Section Picmy</t>
  </si>
  <si>
    <t>HT0811-05</t>
  </si>
  <si>
    <t>5e Section Ravine à Charles</t>
  </si>
  <si>
    <t>HT0361-05</t>
  </si>
  <si>
    <t>5e Section Ravine Desroches</t>
  </si>
  <si>
    <t>HT1031-05</t>
  </si>
  <si>
    <t>5e Section Rivière Salee</t>
  </si>
  <si>
    <t>HT0212-05</t>
  </si>
  <si>
    <t>5e Section Savane Dubois</t>
  </si>
  <si>
    <t>HT0732-05</t>
  </si>
  <si>
    <t>5e Section Sucrerie Henri</t>
  </si>
  <si>
    <t>HT0122-05</t>
  </si>
  <si>
    <t>5e Section Trou Canari</t>
  </si>
  <si>
    <t>HT0221-06</t>
  </si>
  <si>
    <t>6e Section Bas de Lacroix</t>
  </si>
  <si>
    <t>HT0131-06</t>
  </si>
  <si>
    <t>6e Section Belle Fontaine</t>
  </si>
  <si>
    <t>HT0711-06</t>
  </si>
  <si>
    <t>6e Section Boulmier</t>
  </si>
  <si>
    <t>HT0113-06</t>
  </si>
  <si>
    <t>6e Section Bouvier</t>
  </si>
  <si>
    <t>HT0352-06</t>
  </si>
  <si>
    <t>6e Section Bras Gauche</t>
  </si>
  <si>
    <t>HT0531-06</t>
  </si>
  <si>
    <t>6e Section Charrette</t>
  </si>
  <si>
    <t>HT0331-06</t>
  </si>
  <si>
    <t>6e Section Cormiers</t>
  </si>
  <si>
    <t>HT0432-06</t>
  </si>
  <si>
    <t>6e Section Fond Bleu</t>
  </si>
  <si>
    <t>HT0123-06</t>
  </si>
  <si>
    <t>6e Section Grande Colline</t>
  </si>
  <si>
    <t>HT0934-06</t>
  </si>
  <si>
    <t>6e Section Grande Source</t>
  </si>
  <si>
    <t>HT0811-06</t>
  </si>
  <si>
    <t>6e Section Îles Blanches</t>
  </si>
  <si>
    <t>HT0361-06</t>
  </si>
  <si>
    <t>6e Section Ilot-à-Corne</t>
  </si>
  <si>
    <t>HT0222-06</t>
  </si>
  <si>
    <t>6e Section Jamais Vu</t>
  </si>
  <si>
    <t>HT0731-06</t>
  </si>
  <si>
    <t>6e Section La Colline</t>
  </si>
  <si>
    <t>HT0911-06</t>
  </si>
  <si>
    <t>6e Section la Corne</t>
  </si>
  <si>
    <t>HT0541-06</t>
  </si>
  <si>
    <t>6e Section la Croix ou Grand Cahos</t>
  </si>
  <si>
    <t>HT0371-06</t>
  </si>
  <si>
    <t>6e Section la Ville</t>
  </si>
  <si>
    <t>HT0551-06</t>
  </si>
  <si>
    <t>6e Section Lacedras</t>
  </si>
  <si>
    <t>HT0921-06</t>
  </si>
  <si>
    <t>6e Section Lafague (Chamoise)</t>
  </si>
  <si>
    <t>HT0834-06</t>
  </si>
  <si>
    <t>6e Section Les Îles Cayemittes</t>
  </si>
  <si>
    <t>HT0141-06</t>
  </si>
  <si>
    <t>6e Section Matheux</t>
  </si>
  <si>
    <t>HT0542-06</t>
  </si>
  <si>
    <t>6e Section Medor</t>
  </si>
  <si>
    <t>HT0351-06</t>
  </si>
  <si>
    <t>6e Section Molas</t>
  </si>
  <si>
    <t>HT0211-06</t>
  </si>
  <si>
    <t>6e Section Montagne La Voûte</t>
  </si>
  <si>
    <t>HT0121-06</t>
  </si>
  <si>
    <t>6e Section Orangers</t>
  </si>
  <si>
    <t>HT0151-06</t>
  </si>
  <si>
    <t>6e Section Petite Anse</t>
  </si>
  <si>
    <t>HT0231-06</t>
  </si>
  <si>
    <t>6e Section Pichon</t>
  </si>
  <si>
    <t>HT0372-06</t>
  </si>
  <si>
    <t>6e Section Piment</t>
  </si>
  <si>
    <t>HT0521-06</t>
  </si>
  <si>
    <t>6e Section Savane Carree</t>
  </si>
  <si>
    <t>HT0732-06</t>
  </si>
  <si>
    <t>6e Section Solon</t>
  </si>
  <si>
    <t>HT0321-06</t>
  </si>
  <si>
    <t>6e Section Soufrière</t>
  </si>
  <si>
    <t>HT0532-06</t>
  </si>
  <si>
    <t>6e Section Terre Natte</t>
  </si>
  <si>
    <t>HT0122-06</t>
  </si>
  <si>
    <t>6e Section Trou Canari</t>
  </si>
  <si>
    <t>HT0371-07</t>
  </si>
  <si>
    <t>7e Section Bassin</t>
  </si>
  <si>
    <t>HT0131-07</t>
  </si>
  <si>
    <t>7e Section Belle Fontaine</t>
  </si>
  <si>
    <t>HT0221-07</t>
  </si>
  <si>
    <t>7e Section Bras Gauche</t>
  </si>
  <si>
    <t>HT0732-07</t>
  </si>
  <si>
    <t>7e Section Cherette</t>
  </si>
  <si>
    <t>HT0351-07</t>
  </si>
  <si>
    <t>7e Section Cote de Feret Fond Lagrange</t>
  </si>
  <si>
    <t>HT0122-07</t>
  </si>
  <si>
    <t>7e Section des Platons</t>
  </si>
  <si>
    <t>HT0934-07</t>
  </si>
  <si>
    <t>7e Section Diondion</t>
  </si>
  <si>
    <t>HT0731-07</t>
  </si>
  <si>
    <t>7e Section Frangipane</t>
  </si>
  <si>
    <t>HT0123-07</t>
  </si>
  <si>
    <t>7e Section Gerard</t>
  </si>
  <si>
    <t>HT0211-07</t>
  </si>
  <si>
    <t>7e Section Grande Rivière de Jacmel</t>
  </si>
  <si>
    <t>HT0113-07</t>
  </si>
  <si>
    <t>7e Section Lavalle</t>
  </si>
  <si>
    <t>HT0231-07</t>
  </si>
  <si>
    <t>7e Section Mapou</t>
  </si>
  <si>
    <t>HT0811-07</t>
  </si>
  <si>
    <t>7e Section Marfranc ou Grande Rivière</t>
  </si>
  <si>
    <t>HT0551-07</t>
  </si>
  <si>
    <t>7e Section Marmont</t>
  </si>
  <si>
    <t>HT0521-07</t>
  </si>
  <si>
    <t>7e Section Moulin</t>
  </si>
  <si>
    <t>HT0121-07</t>
  </si>
  <si>
    <t>7e Section Parques</t>
  </si>
  <si>
    <t>HT0372-07</t>
  </si>
  <si>
    <t>7e Section Rivière Laporte</t>
  </si>
  <si>
    <t>HT0211-08</t>
  </si>
  <si>
    <t>8e Section Bas Coq Chante</t>
  </si>
  <si>
    <t>HT0121-08</t>
  </si>
  <si>
    <t>8e Section Beausejour</t>
  </si>
  <si>
    <t>HT0131-08</t>
  </si>
  <si>
    <t>8e Section Belle Fontaine</t>
  </si>
  <si>
    <t>HT0113-08</t>
  </si>
  <si>
    <t>8e Section Berly</t>
  </si>
  <si>
    <t>HT0731-08</t>
  </si>
  <si>
    <t>8e Section Colline à Mongons</t>
  </si>
  <si>
    <t>HT0732-08</t>
  </si>
  <si>
    <t>8e Section Corail-Henri</t>
  </si>
  <si>
    <t>HT0122-08</t>
  </si>
  <si>
    <t>8e Section des Platons</t>
  </si>
  <si>
    <t>HT0811-08</t>
  </si>
  <si>
    <t>8e Section Fond Rouge Dahere</t>
  </si>
  <si>
    <t>HT0371-08</t>
  </si>
  <si>
    <t>8e Section Grande Rivière</t>
  </si>
  <si>
    <t>HT0551-08</t>
  </si>
  <si>
    <t>8e Section l'Attalaye</t>
  </si>
  <si>
    <t>HT0372-08</t>
  </si>
  <si>
    <t>8e Section Margot</t>
  </si>
  <si>
    <t>HT0221-08</t>
  </si>
  <si>
    <t>8e Section Oranger</t>
  </si>
  <si>
    <t>HT0521-08</t>
  </si>
  <si>
    <t>8e Section Ravine Gros Morne</t>
  </si>
  <si>
    <t>HT0221-09</t>
  </si>
  <si>
    <t>9e Section Bas des Gris Gris</t>
  </si>
  <si>
    <t>HT0113-09</t>
  </si>
  <si>
    <t>9e Section Bizoton</t>
  </si>
  <si>
    <t>HT0121-09</t>
  </si>
  <si>
    <t>9e Section Citronniers</t>
  </si>
  <si>
    <t>HT0131-09</t>
  </si>
  <si>
    <t>9e Section des Crochus</t>
  </si>
  <si>
    <t>HT0122-09</t>
  </si>
  <si>
    <t>9e Section des Palmes</t>
  </si>
  <si>
    <t>HT0731-09</t>
  </si>
  <si>
    <t>9e Section Fond des Blancs</t>
  </si>
  <si>
    <t>HT0811-09</t>
  </si>
  <si>
    <t>9e Section Fond Rouge Torbeck</t>
  </si>
  <si>
    <t>HT0211-09</t>
  </si>
  <si>
    <t>9e Section Haut Coq Chante</t>
  </si>
  <si>
    <t>HT0613-04</t>
  </si>
  <si>
    <t>La Hoye</t>
  </si>
  <si>
    <t>type_zone</t>
  </si>
  <si>
    <t>rural</t>
  </si>
  <si>
    <t>Andeyò</t>
  </si>
  <si>
    <t>urbain</t>
  </si>
  <si>
    <t>Nan vil</t>
  </si>
  <si>
    <t>petit_trou_2</t>
  </si>
  <si>
    <t>Ka Raymond</t>
  </si>
  <si>
    <t>chambellan</t>
  </si>
  <si>
    <t>Centre-ville de Chambellan / Dejean</t>
  </si>
  <si>
    <t>ainse</t>
  </si>
  <si>
    <t>Centre-ville d'Anse-d'Hainault</t>
  </si>
  <si>
    <t xml:space="preserve">Irois </t>
  </si>
  <si>
    <t>Centre-ville des Irois</t>
  </si>
  <si>
    <t>cayes_1</t>
  </si>
  <si>
    <t>Brefaite</t>
  </si>
  <si>
    <t>adh_1</t>
  </si>
  <si>
    <t>Gaillard</t>
  </si>
  <si>
    <t>bel_1</t>
  </si>
  <si>
    <t>Centre-ville de Belladère</t>
  </si>
  <si>
    <t>gon_1</t>
  </si>
  <si>
    <t>Centre-ville de Gonaïves</t>
  </si>
  <si>
    <t>gon_2</t>
  </si>
  <si>
    <t>Trou-Sable</t>
  </si>
  <si>
    <t>gon_3</t>
  </si>
  <si>
    <t>Chatelain</t>
  </si>
  <si>
    <t>hin_1</t>
  </si>
  <si>
    <t>Centre-ville de Hinche</t>
  </si>
  <si>
    <t>hin_2</t>
  </si>
  <si>
    <t>Bois-Verna</t>
  </si>
  <si>
    <t>jac_2</t>
  </si>
  <si>
    <t>Centre-vile de Jacmel</t>
  </si>
  <si>
    <t>mari_1</t>
  </si>
  <si>
    <t>Pérédo</t>
  </si>
  <si>
    <t>tib_1</t>
  </si>
  <si>
    <t>Sevré</t>
  </si>
  <si>
    <t>jer_1</t>
  </si>
  <si>
    <t>Centre-ville de Jérémie</t>
  </si>
  <si>
    <t>mir_1</t>
  </si>
  <si>
    <t>Nan pilòn</t>
  </si>
  <si>
    <t>mir_2</t>
  </si>
  <si>
    <t>Bas lédier</t>
  </si>
  <si>
    <t>mir_3</t>
  </si>
  <si>
    <t>Pilone</t>
  </si>
  <si>
    <t>msn_1</t>
  </si>
  <si>
    <t>Morne calvaire</t>
  </si>
  <si>
    <t>msn_2</t>
  </si>
  <si>
    <t>Centre-ville de Môle Saint Nicolas</t>
  </si>
  <si>
    <t>msn_3</t>
  </si>
  <si>
    <t>Marre rouge buvoir</t>
  </si>
  <si>
    <t>ros_1</t>
  </si>
  <si>
    <t>Centre-ville de Roseaux</t>
  </si>
  <si>
    <t>ros_2</t>
  </si>
  <si>
    <t>Gommiers</t>
  </si>
  <si>
    <t>sldn_1</t>
  </si>
  <si>
    <t>Centre-ville de Saint-Louis du Nord</t>
  </si>
  <si>
    <t>sldn_2</t>
  </si>
  <si>
    <t>Cité devilnord</t>
  </si>
  <si>
    <t>sldn_3</t>
  </si>
  <si>
    <t>Degrange</t>
  </si>
  <si>
    <t>sldn_4</t>
  </si>
  <si>
    <t>Vertus 1</t>
  </si>
  <si>
    <t>sldn_5</t>
  </si>
  <si>
    <t>Vertus 2</t>
  </si>
  <si>
    <t>sldn_6</t>
  </si>
  <si>
    <t>Steniot Vincent</t>
  </si>
  <si>
    <t>ter_1</t>
  </si>
  <si>
    <t>Centre Bourg</t>
  </si>
  <si>
    <t>ter_2</t>
  </si>
  <si>
    <t xml:space="preserve">Bois d'homme </t>
  </si>
  <si>
    <t>ter_3</t>
  </si>
  <si>
    <t>Fort St jean</t>
  </si>
  <si>
    <t>cham_1</t>
  </si>
  <si>
    <t>port_1</t>
  </si>
  <si>
    <t>mir_4</t>
  </si>
  <si>
    <t>Centre-ville de Mirebalais</t>
  </si>
  <si>
    <t>bai_1</t>
  </si>
  <si>
    <t>Camagnol</t>
  </si>
  <si>
    <t>bai_2</t>
  </si>
  <si>
    <t>Nan Ga</t>
  </si>
  <si>
    <t>bai_3</t>
  </si>
  <si>
    <t>Blockauss</t>
  </si>
  <si>
    <t>bar_1</t>
  </si>
  <si>
    <t>Silègue</t>
  </si>
  <si>
    <t>bar_2</t>
  </si>
  <si>
    <t>Centre-ville de Petite Rivière de Nippes</t>
  </si>
  <si>
    <t>bar_3</t>
  </si>
  <si>
    <t>Rivière Salée</t>
  </si>
  <si>
    <t>mira_1</t>
  </si>
  <si>
    <t>Dessources</t>
  </si>
  <si>
    <t>mira_2</t>
  </si>
  <si>
    <t>Centre-ville de Miragoane</t>
  </si>
  <si>
    <t>Miragoane</t>
  </si>
  <si>
    <t>croix_1</t>
  </si>
  <si>
    <t>Dargout</t>
  </si>
  <si>
    <t>leo_1</t>
  </si>
  <si>
    <t>Dufort</t>
  </si>
  <si>
    <t>passe_catabois</t>
  </si>
  <si>
    <t>Passe Catabois</t>
  </si>
  <si>
    <t>jean_rabel</t>
  </si>
  <si>
    <t>Centre-ville de Jean Rabel</t>
  </si>
  <si>
    <t>anserouge_sources_chaudes</t>
  </si>
  <si>
    <t>Sources Chaudes</t>
  </si>
  <si>
    <t>terre_neuve_1</t>
  </si>
  <si>
    <t>Lagon</t>
  </si>
  <si>
    <t>terre_neuve_2</t>
  </si>
  <si>
    <t>Centre-ville de Terre Neuve</t>
  </si>
  <si>
    <t>Centre-ville</t>
  </si>
  <si>
    <t>cap_centre_ville</t>
  </si>
  <si>
    <t>Centre-ville de Cap Haïtien</t>
  </si>
  <si>
    <t xml:space="preserve">cap_Bel_Air </t>
  </si>
  <si>
    <t xml:space="preserve">Bel-Air </t>
  </si>
  <si>
    <t>Bèlè</t>
  </si>
  <si>
    <t>beau_abondance</t>
  </si>
  <si>
    <t>Abondance</t>
  </si>
  <si>
    <t>Marché communal de Miragoane</t>
  </si>
  <si>
    <t>les_irois</t>
  </si>
  <si>
    <t>Marché Centre Ville des Irois</t>
  </si>
  <si>
    <t>Marché communal des Irois</t>
  </si>
  <si>
    <t>ainse-dainault</t>
  </si>
  <si>
    <t>Marché communal d'Anse-d'Hainault</t>
  </si>
  <si>
    <t>petite_pivière_de_nippes_1</t>
  </si>
  <si>
    <t>Marché Anba Veritab</t>
  </si>
  <si>
    <t>Anba Veritab</t>
  </si>
  <si>
    <t>petite_pivière_de_nippes _2</t>
  </si>
  <si>
    <t>Marché du centre-ville</t>
  </si>
  <si>
    <t>poteaux</t>
  </si>
  <si>
    <t>Marché Poteaux</t>
  </si>
  <si>
    <t>takiwo</t>
  </si>
  <si>
    <t>Marché Tikawo</t>
  </si>
  <si>
    <t>mirebalais</t>
  </si>
  <si>
    <t>Marché communal de Mirebalais</t>
  </si>
  <si>
    <t>lascahabos</t>
  </si>
  <si>
    <t>Marché de Lascahobas</t>
  </si>
  <si>
    <t>jeremie</t>
  </si>
  <si>
    <t xml:space="preserve">Marché de Leon   </t>
  </si>
  <si>
    <t>baraderes1</t>
  </si>
  <si>
    <t>Marché Du Centre-Ville Barradères</t>
  </si>
  <si>
    <t>baraderes2</t>
  </si>
  <si>
    <t>Marché Fontôtu</t>
  </si>
  <si>
    <t>baraderes3</t>
  </si>
  <si>
    <t>Marché Kaloran</t>
  </si>
  <si>
    <t>baraderes4</t>
  </si>
  <si>
    <t>Maché Rivière Salée</t>
  </si>
  <si>
    <t>baraderes5</t>
  </si>
  <si>
    <t xml:space="preserve">Marché Tèt Dlo </t>
  </si>
  <si>
    <t>cap-haitien</t>
  </si>
  <si>
    <t>Marché de Cluny</t>
  </si>
  <si>
    <t>erla_jean_f</t>
  </si>
  <si>
    <t>Marché Erla Jean Francois</t>
  </si>
  <si>
    <t xml:space="preserve">Marché de Terre Noire </t>
  </si>
  <si>
    <t>dargout</t>
  </si>
  <si>
    <t xml:space="preserve">Marché Dargout </t>
  </si>
  <si>
    <t>marigot</t>
  </si>
  <si>
    <t>Marché de Savane Dubois</t>
  </si>
  <si>
    <t>bainet_1</t>
  </si>
  <si>
    <t xml:space="preserve">Marché Kampanyol   </t>
  </si>
  <si>
    <t xml:space="preserve">Marché Kampanyol  </t>
  </si>
  <si>
    <t>bainet_2</t>
  </si>
  <si>
    <t>Marché Blokhauss</t>
  </si>
  <si>
    <t>dufort</t>
  </si>
  <si>
    <t>Marché Dufort</t>
  </si>
  <si>
    <t>Marché Passe Catabois</t>
  </si>
  <si>
    <t>Marché de Jean Rabel</t>
  </si>
  <si>
    <t>sources_chaudes</t>
  </si>
  <si>
    <t>Marché Sources Chaudes</t>
  </si>
  <si>
    <t>Marché communal de Chambellan</t>
  </si>
  <si>
    <t>Marché de Lagon</t>
  </si>
  <si>
    <t>Heidi Lowe  - heidi.lowe@impact-initiatives.org
Kendy Massena - kendy.massena@impact-initiatives.org</t>
  </si>
  <si>
    <t>Rien a signaler</t>
  </si>
  <si>
    <t>Action Contre la Faim</t>
  </si>
  <si>
    <t>Marché Dumarsais Estimé</t>
  </si>
  <si>
    <t>ceci</t>
  </si>
  <si>
    <t>CECI</t>
  </si>
  <si>
    <t>ceci_enqueteur_1</t>
  </si>
  <si>
    <t>Ceci enquêteur 1</t>
  </si>
  <si>
    <t>Mache tomasik</t>
  </si>
  <si>
    <t>Marché de Thomassique</t>
  </si>
  <si>
    <t>Maché tomasik</t>
  </si>
  <si>
    <t>Mache kwèt</t>
  </si>
  <si>
    <t>Marché Quouette</t>
  </si>
  <si>
    <t>ceci_enqueteur_3</t>
  </si>
  <si>
    <t>Ceci enquêteur 3</t>
  </si>
  <si>
    <t>Marché Cotelette</t>
  </si>
  <si>
    <t>Savanne Eglise</t>
  </si>
  <si>
    <t># enquete</t>
  </si>
  <si>
    <t># Riz</t>
  </si>
  <si>
    <t># Mais</t>
  </si>
  <si>
    <t># Huile</t>
  </si>
  <si>
    <t># Dentifrice</t>
  </si>
  <si>
    <t># Serviettes hygieniques</t>
  </si>
  <si>
    <t># Chlore en grain</t>
  </si>
  <si>
    <t># Eau</t>
  </si>
  <si>
    <t>NOMBRE DE PRIX COLLECTÉS PAR PRODUIT PAR ZONE (minimum visé = 4 prix par produit et par marché)</t>
  </si>
  <si>
    <t>NOMBRE DE PRIX COLLECTÉS PAR PRODUIT PAR DEPARTEMENT (minimum visé = 4 prix par produit et par marché)</t>
  </si>
  <si>
    <t>NOMBRE DE PRIX COLLECTÉS PAR PRODUIT PAR COMMUNE (minimum visé = 4 prix par produit et par marché)</t>
  </si>
  <si>
    <t>NOMBRE DE PRIX COLLECTÉS PAR PRODUIT PAR TYPE DE MILIEU (minimum visé = 4 prix par produit et par marché)</t>
  </si>
  <si>
    <t>Non òganizasyon kap mennen ankèt la</t>
  </si>
  <si>
    <t>Non patnè an avèk presizyon</t>
  </si>
  <si>
    <t>selected-at(${q02_organisation}, position(..)-1)</t>
  </si>
  <si>
    <t>jr:choice-name(${nom_ong}, '${q02_organisation}')</t>
  </si>
  <si>
    <t>if (${q02_organisation}='autre',${q02_1_organisation_autre},${organisation_connue})</t>
  </si>
  <si>
    <t>Kòd anketè a</t>
  </si>
  <si>
    <t>selected-at(${q03_enqueteur}, position(..)-1)</t>
  </si>
  <si>
    <t>jr:choice-name(${nom_enqueteur}, '${q03_enqueteur}')</t>
  </si>
  <si>
    <t>if((${q03_enqueteur}="autre"), ${q03_enqueteur_autre}, ${enqueteur_connu})</t>
  </si>
  <si>
    <t>selected-at(${q05_commune}, position(..)-1)</t>
  </si>
  <si>
    <t>jr:choice-name(${nom_commune}, '${q05_commune}')</t>
  </si>
  <si>
    <t>selected-at(${sq06_section_communale}, position(..)-1)</t>
  </si>
  <si>
    <t>jr:choice-name(${nom_section_commune}, '${sq06_section_communale}')</t>
  </si>
  <si>
    <t>selected-at(${q06_localite}, position(..)-1)</t>
  </si>
  <si>
    <t>jr:choice-name(${nom_localite}, '${q06_localite}')</t>
  </si>
  <si>
    <t>if((${q06_localite}="autre"), ${q06_localite_autre}, ${localite_connu})</t>
  </si>
  <si>
    <t>selected-at(${q07_marche}, position(..)-1)</t>
  </si>
  <si>
    <t>jr:choice-name(${nom_marche}, '${q07_marche}')</t>
  </si>
  <si>
    <t>if(${q07_marche}='autre',${q07_1_marche_autre},${marche_conu})</t>
  </si>
  <si>
    <t>Nan ki zòn mache an ye</t>
  </si>
  <si>
    <t>Di nou si mache an se nan vil lan ye oubyen andeyò</t>
  </si>
  <si>
    <t>Tip ankèt la</t>
  </si>
  <si>
    <t>[anketè] : Bonjou, mwen se anketè ${organisation}. Nou menm avèk lòt patnè ki ap travay nan imanitè, nou ap mennen kounya yon etid ki ap pèmèt nou pi byen konprann pri kèk pwodwi de baz yo sou mache an e kilè yo disponib sou mache an. Mwen ta swete pozew kèk kesyon sou sa. Toujou nan sans sa a, nou ap fè plizyè ankèt nan mache sa a e nou konte anpil sou patisipasyon-w. Patisipasyon ou nan etid sila, li volontè epi ti pale sa nou pral fè la, ap dire sèlman 20 minit. Ou lib pou w pa reponn a nenpòt kesyon ki few santi ou manke alèz, ou ka chwazi pa reponn li. Map tou profite diw ke enfòmasyon sa yo nap pran la, pa pral pran lari e nou pap pataje yo avèk okenn lòt moun. Nap trete repons ou yo tout respè sa mande epi san jijman. Tout repons konte, pa gen move repons. èske ou dakò pou w komanse avèk mwen?</t>
  </si>
  <si>
    <t xml:space="preserve">[anketè] : mèsi pou tan ou te akòde avèk mwen. Babay. </t>
  </si>
  <si>
    <t xml:space="preserve">[anketè] : mèsi pou tan ou te akòde avèk mwen. Nap chache enfòmatè ki genyen 18 tan e plis. </t>
  </si>
  <si>
    <t>Ki sèks moun kap reponn lan</t>
  </si>
  <si>
    <t xml:space="preserve">Votre accès à ce marché a-t-il été affecté ces deux derniers mois, depuis que les violences à caractère politique / les troubles ont empiré ? </t>
  </si>
  <si>
    <t>world_vision</t>
  </si>
  <si>
    <t>World Vision</t>
  </si>
  <si>
    <t>diakonie_fnga</t>
  </si>
  <si>
    <t>Diakonie/FNGA</t>
  </si>
  <si>
    <t>Kòd anketè 2</t>
  </si>
  <si>
    <t>Kòd anketè 3</t>
  </si>
  <si>
    <t>lot</t>
  </si>
  <si>
    <t>anketè 2</t>
  </si>
  <si>
    <t>anketè 3</t>
  </si>
  <si>
    <t>anketè 4</t>
  </si>
  <si>
    <t>anketè 5</t>
  </si>
  <si>
    <t>anketè 6</t>
  </si>
  <si>
    <t>anketè 7</t>
  </si>
  <si>
    <t>anketè 8</t>
  </si>
  <si>
    <t>crs_lej21</t>
  </si>
  <si>
    <t>LEJ21</t>
  </si>
  <si>
    <t>L21</t>
  </si>
  <si>
    <t>ceci_enqueteur_2</t>
  </si>
  <si>
    <t>Ceci enquêteur 2</t>
  </si>
  <si>
    <t>ceci_enqueteur_4</t>
  </si>
  <si>
    <t>Ceci enquêteur 4</t>
  </si>
  <si>
    <t>ceci_enqueteur_5</t>
  </si>
  <si>
    <t>Ceci enquêteur 5</t>
  </si>
  <si>
    <t>ceci_enqueteur_6</t>
  </si>
  <si>
    <t>Ceci enquêteur 6</t>
  </si>
  <si>
    <t>world_vision_enqueteur1</t>
  </si>
  <si>
    <t>World Vision enqueteur 1</t>
  </si>
  <si>
    <t>world_vision_enqueteur2</t>
  </si>
  <si>
    <t>World Vision enqueteur 2</t>
  </si>
  <si>
    <t>world_vision_enqueteur3</t>
  </si>
  <si>
    <t>World Vision enqueteur 3</t>
  </si>
  <si>
    <t>world_vision_enqueteur4</t>
  </si>
  <si>
    <t>World Vision enqueteur 4</t>
  </si>
  <si>
    <t>world_vision_enqueteur5</t>
  </si>
  <si>
    <t>World Vision enqueteur 5</t>
  </si>
  <si>
    <t>world_vision_enqueteur6</t>
  </si>
  <si>
    <t>World Vision enqueteur 6</t>
  </si>
  <si>
    <t>world_vision_enqueteur7</t>
  </si>
  <si>
    <t>World Vision enqueteur 7</t>
  </si>
  <si>
    <t>world_vision_enqueteur8</t>
  </si>
  <si>
    <t>World Vision enqueteur 8</t>
  </si>
  <si>
    <t>diakonie_enqueteur1</t>
  </si>
  <si>
    <t>Diakonie enqueteur 1</t>
  </si>
  <si>
    <t>diakonie_enqueteur2</t>
  </si>
  <si>
    <t>Diakonie enqueteur 2</t>
  </si>
  <si>
    <t>diakonie_enqueteur3</t>
  </si>
  <si>
    <t>Diakonie enqueteur 3</t>
  </si>
  <si>
    <t>diakonie_enqueteur4</t>
  </si>
  <si>
    <t>Diakonie enqueteur 4</t>
  </si>
  <si>
    <t>diakonie_enqueteur5</t>
  </si>
  <si>
    <t>Diakonie enqueteur 5</t>
  </si>
  <si>
    <t>Papye twalèt</t>
  </si>
  <si>
    <t>Sèvyèt pou lijèn ( kotèks)</t>
  </si>
  <si>
    <t>Farine</t>
  </si>
  <si>
    <t xml:space="preserve"> Mais</t>
  </si>
  <si>
    <t xml:space="preserve"> Sucre</t>
  </si>
  <si>
    <t xml:space="preserve"> Haricot noir</t>
  </si>
  <si>
    <t xml:space="preserve"> Haricot rouge</t>
  </si>
  <si>
    <t xml:space="preserve"> Huile</t>
  </si>
  <si>
    <t xml:space="preserve"> Savon lessive</t>
  </si>
  <si>
    <t xml:space="preserve"> Brosse à dents</t>
  </si>
  <si>
    <t xml:space="preserve"> Papier toilette</t>
  </si>
  <si>
    <t xml:space="preserve"> Savon mains</t>
  </si>
  <si>
    <t xml:space="preserve"> Dentifrice</t>
  </si>
  <si>
    <t xml:space="preserve"> Serviettes hygieniques</t>
  </si>
  <si>
    <t xml:space="preserve"> Chlore en grain</t>
  </si>
  <si>
    <t xml:space="preserve"> Eau</t>
  </si>
  <si>
    <t xml:space="preserve"> Farine</t>
  </si>
  <si>
    <t xml:space="preserve"> Riz</t>
  </si>
  <si>
    <t>Savon mains (75g)</t>
  </si>
  <si>
    <t>Huile végétal</t>
  </si>
  <si>
    <t/>
  </si>
  <si>
    <t>Certains articles manquent pour le calcul au niveau de certains departements</t>
  </si>
  <si>
    <t>Le prix est confirme par le partenaire</t>
  </si>
  <si>
    <t>La duree est confirmee par le partenaire</t>
  </si>
  <si>
    <t>Mesi</t>
  </si>
  <si>
    <t>Pa gen komantè</t>
  </si>
  <si>
    <t>Machann lan te kontan pataje enfomasyon yo avem</t>
  </si>
  <si>
    <t>Okenn</t>
  </si>
  <si>
    <t>Prix médian Octobre 2021</t>
  </si>
  <si>
    <t>Prix médian Novembre 2021</t>
  </si>
  <si>
    <t>Prix médian Janvier 2022</t>
  </si>
  <si>
    <t>Variation juil-oct</t>
  </si>
  <si>
    <t>Variation oct-nov</t>
  </si>
  <si>
    <t>Variation nov21-janv22</t>
  </si>
  <si>
    <t>variation nov-janv22</t>
  </si>
  <si>
    <t>variation nov21-jan22</t>
  </si>
  <si>
    <t>Panier ICSM oct</t>
  </si>
  <si>
    <t>Panier ICSM nov</t>
  </si>
  <si>
    <t>Panier ICSM janv</t>
  </si>
  <si>
    <t>Total</t>
  </si>
  <si>
    <t>Type de commerce</t>
  </si>
  <si>
    <t>Gourdes</t>
  </si>
  <si>
    <t>Paiement</t>
  </si>
  <si>
    <t>Dollar</t>
  </si>
  <si>
    <t>Crédit total</t>
  </si>
  <si>
    <t>Crédit partiel</t>
  </si>
  <si>
    <t>Coupons</t>
  </si>
  <si>
    <t>Cheques</t>
  </si>
  <si>
    <t>#IP</t>
  </si>
  <si>
    <t>Total #IP</t>
  </si>
  <si>
    <t>Total %IP</t>
  </si>
  <si>
    <t>%IP</t>
  </si>
  <si>
    <t>Raisons citées par les IP ayant fait face à des problèmes d'approvisionnement</t>
  </si>
  <si>
    <t>Problèmes liés à l'insécurité</t>
  </si>
  <si>
    <t>Problèmes liés aux catastrophes</t>
  </si>
  <si>
    <t>Problèmes d'infrastructures</t>
  </si>
  <si>
    <t>Problèmes techniques sur le reseau</t>
  </si>
  <si>
    <t>Difficultés politiques</t>
  </si>
  <si>
    <t>Marchand pas venu à temps / plus d'eau</t>
  </si>
  <si>
    <t>Sécheresse</t>
  </si>
  <si>
    <t>TRAITEMENT DE L'EAU</t>
  </si>
  <si>
    <t>Proportion des clients considérant que l'eau de boisson qu'ils se procurent / achètent habituellement est déjà traitée</t>
  </si>
  <si>
    <t>Proportion des clients traitant l'eau à domicile, parmi les clients ayant rapporté que l'eau n'était pas déjà traitée</t>
  </si>
  <si>
    <t>Temps mis par les menages pour aller (aller-retour) chercher de l'eau</t>
  </si>
  <si>
    <t>PRIX MOYEN DE L'EAU DE BOISSON (Tronqué à 20%)</t>
  </si>
  <si>
    <t>Disaggrégé par type de source considérée</t>
  </si>
  <si>
    <t>Source</t>
  </si>
  <si>
    <t>Prix moyen tronqué (HTG)</t>
  </si>
  <si>
    <t>Savons pour les mains</t>
  </si>
  <si>
    <t>Rupture de stock</t>
  </si>
  <si>
    <t>Catastrophe naturelle</t>
  </si>
  <si>
    <t>Produits indisponibles chez le fournisseur</t>
  </si>
  <si>
    <t>Autre*</t>
  </si>
  <si>
    <t>Raison de la rupture de Stock</t>
  </si>
  <si>
    <t>Pas assez d'argent pour réapprovisionner</t>
  </si>
  <si>
    <t>Stock épuisé</t>
  </si>
  <si>
    <t>SI OUI, VEUILLEZ INDIQUER QUELS PRODUITS ÉTAIENT CONCERNÉS PAR LES RUPTURES DE STOCK AU COURS DU DERNIER MOIS</t>
  </si>
  <si>
    <t>Farine de ble</t>
  </si>
  <si>
    <t>Produits concernés par des rupture de stock</t>
  </si>
  <si>
    <t>Mais</t>
  </si>
  <si>
    <t>FOURNISSEUR PRINCIPAL DE PRODUITS DE NOURRITURE SITUÉ DANS LE MÊME DÉPARTEMENT QUE LE COMMERÇANT</t>
  </si>
  <si>
    <t>Nombre de meme_dep_food</t>
  </si>
  <si>
    <t>FOURNISSEUR PRINCIPAL DE PRODUITS ALIMENTAIRES SITUÉ DANS LA MEME COMMUNE QUE LE COMMERÇANT</t>
  </si>
  <si>
    <t>Nombre de meme_com_food</t>
  </si>
  <si>
    <t>Communes d'approivisionnement</t>
  </si>
  <si>
    <t>EST-CE QUE VOUS AVEZ ACTUELLEMENT LA CAPACITÉ D'AUGMENTER/RENOUVELER VOTRE STOCK EN NOURRITURE DE 20% DANS UN DELAI DE 15 JOURS EN CAS D'AUGMENTATION DE LA DEMANDE?</t>
  </si>
  <si>
    <t>Rupture de Stock</t>
  </si>
  <si>
    <t>Total No</t>
  </si>
  <si>
    <t>Brosse a dent</t>
  </si>
  <si>
    <t>Savon mains</t>
  </si>
  <si>
    <t>Nombre de meme_dep_eha</t>
  </si>
  <si>
    <t>FOURNISSEUR PRINCIPAL DE PRODUITS EHA SITUÉ DANS LA MEME COMMUNE QUE LE COMMERÇANT?</t>
  </si>
  <si>
    <t>Nombre de meme_com_food_001</t>
  </si>
  <si>
    <t>LOCALISATION DES FOURNISSEURS PRINCIPAUX SITUES HORS DE LA COMMUNE*</t>
  </si>
  <si>
    <t>EST-CE QUE VOUS AVEZ ACTUELLEMENT LA CAPACITÉ D'AUGMENTER/RENOUVELER VOTRE STOCK EN PRODUITS EHA DE 20% DANS UN DELAI DE 15 JOURS EN CAS D'AUGMENTATION DE LA DEMANDE?</t>
  </si>
  <si>
    <t>Commune d'approvisionnement</t>
  </si>
  <si>
    <t>Violence</t>
  </si>
  <si>
    <t>Wash</t>
  </si>
  <si>
    <t>Affrontements</t>
  </si>
  <si>
    <t>Mort du President</t>
  </si>
  <si>
    <t>Blocage des routes</t>
  </si>
  <si>
    <t>Transport</t>
  </si>
  <si>
    <t>Deletion Log</t>
  </si>
  <si>
    <t>Liste des données supprimées et justification</t>
  </si>
  <si>
    <t>Evolution du nombre de commerçants dans le marché, selon les commerçants, désagrégé par départements</t>
  </si>
  <si>
    <t>Difficultés de réapprovisionnement</t>
  </si>
  <si>
    <t>Accès au crédit</t>
  </si>
  <si>
    <t>* Pour les departements des Nippes, du Sud et de la Grand'Anse</t>
  </si>
  <si>
    <t>A cause de la sècheresse</t>
  </si>
  <si>
    <t>Pas assez d'argent pour s'en procurer tout simplement</t>
  </si>
  <si>
    <t>Pat gen ase lajan pou te achte</t>
  </si>
  <si>
    <t>CHECK_DURATION_PER_ITEM</t>
  </si>
  <si>
    <t>q1_3_type_produits/nourriture</t>
  </si>
  <si>
    <t>q1_3_type_produits/wash</t>
  </si>
  <si>
    <t>q1_3_type_produits/couverture</t>
  </si>
  <si>
    <t>q1_3_type_produits/cuisine</t>
  </si>
  <si>
    <t>q1_3_type_produits/nettoyage_stockage</t>
  </si>
  <si>
    <t>q1_3_type_produits/produit_abris</t>
  </si>
  <si>
    <t>q1_3_type_produits/charbon</t>
  </si>
  <si>
    <t>q1_3_type_produits/aucun</t>
  </si>
  <si>
    <t>q1_4_type_payment/gourde</t>
  </si>
  <si>
    <t>q1_4_type_payment/dollar</t>
  </si>
  <si>
    <t>q1_4_type_payment/mobile</t>
  </si>
  <si>
    <t>q1_4_type_payment/credite_tot</t>
  </si>
  <si>
    <t>q1_4_type_payment/credite_part</t>
  </si>
  <si>
    <t>q1_4_type_payment/trock</t>
  </si>
  <si>
    <t>q1_4_type_payment/coupon</t>
  </si>
  <si>
    <t>q1_4_type_payment/check</t>
  </si>
  <si>
    <t>q1_4_type_payment/autre</t>
  </si>
  <si>
    <t>q1_4_type_payment/nsnr</t>
  </si>
  <si>
    <t>q2_1_articles_disponibles/farine_ble</t>
  </si>
  <si>
    <t>q2_1_articles_disponibles/riz</t>
  </si>
  <si>
    <t>q2_1_articles_disponibles/mais</t>
  </si>
  <si>
    <t>q2_1_articles_disponibles/sucre</t>
  </si>
  <si>
    <t>q2_1_articles_disponibles/haricot_noir</t>
  </si>
  <si>
    <t>q2_1_articles_disponibles/haricot_rouge</t>
  </si>
  <si>
    <t>q2_1_articles_disponibles/huile</t>
  </si>
  <si>
    <t>q2_1_articles_disponibles/aucun</t>
  </si>
  <si>
    <t>q4_2_raison_rupture_nourriture/taux_echange</t>
  </si>
  <si>
    <t>q4_2_raison_rupture_nourriture/probleme_transport</t>
  </si>
  <si>
    <t>q4_2_raison_rupture_nourriture/catastrophe</t>
  </si>
  <si>
    <t>q4_2_raison_rupture_nourriture/pas_saison</t>
  </si>
  <si>
    <t>q4_2_raison_rupture_nourriture/trop_cher</t>
  </si>
  <si>
    <t>q4_2_raison_rupture_nourriture/pas_assez_argent</t>
  </si>
  <si>
    <t>q4_2_raison_rupture_nourriture/temps</t>
  </si>
  <si>
    <t>q4_2_raison_rupture_nourriture/indisponible_f</t>
  </si>
  <si>
    <t>q4_2_raison_rupture_nourriture/relation_f</t>
  </si>
  <si>
    <t>q4_2_raison_rupture_nourriture/pas_voulu</t>
  </si>
  <si>
    <t>q4_2_raison_rupture_nourriture/epuise_demande</t>
  </si>
  <si>
    <t>q4_2_raison_rupture_nourriture/epuise_appro</t>
  </si>
  <si>
    <t>q4_2_raison_rupture_nourriture/autre</t>
  </si>
  <si>
    <t>q4_2_raison_rupture_nourriture/nsnr</t>
  </si>
  <si>
    <t>q4_3_produits_rupture_nourriture/farine_ble</t>
  </si>
  <si>
    <t>q4_3_produits_rupture_nourriture/riz</t>
  </si>
  <si>
    <t>q4_3_produits_rupture_nourriture/mais</t>
  </si>
  <si>
    <t>q4_3_produits_rupture_nourriture/sucre</t>
  </si>
  <si>
    <t>q4_3_produits_rupture_nourriture/haricot_noir</t>
  </si>
  <si>
    <t>q4_3_produits_rupture_nourriture/haricot_rouge</t>
  </si>
  <si>
    <t>q4_3_produits_rupture_nourriture/huile</t>
  </si>
  <si>
    <t>q4_3_produits_rupture_nourriture/aucun</t>
  </si>
  <si>
    <t>q2_1_articles_disponibles_eha/savon_lessive</t>
  </si>
  <si>
    <t>q2_1_articles_disponibles_eha/brosse_dent</t>
  </si>
  <si>
    <t>q2_1_articles_disponibles_eha/dentrifrice</t>
  </si>
  <si>
    <t>q2_1_articles_disponibles_eha/papier_toilette</t>
  </si>
  <si>
    <t>q2_1_articles_disponibles_eha/serviettes_hygieniques</t>
  </si>
  <si>
    <t>q2_1_articles_disponibles_eha/chlore_grain</t>
  </si>
  <si>
    <t>q2_1_articles_disponibles_eha/savon_mains</t>
  </si>
  <si>
    <t>q2_1_articles_disponibles_eha/aucun</t>
  </si>
  <si>
    <t>q4_2_raison_rupture_eha/taux_echange</t>
  </si>
  <si>
    <t>q4_2_raison_rupture_eha/probleme_transport</t>
  </si>
  <si>
    <t>q4_2_raison_rupture_eha/catastrophe</t>
  </si>
  <si>
    <t>q4_2_raison_rupture_eha/trop_cher</t>
  </si>
  <si>
    <t>q4_2_raison_rupture_eha/pas_assez_argent</t>
  </si>
  <si>
    <t>q4_2_raison_rupture_eha/stockage</t>
  </si>
  <si>
    <t>q4_2_raison_rupture_eha/indisponible_f</t>
  </si>
  <si>
    <t>q4_2_raison_rupture_eha/relation_f</t>
  </si>
  <si>
    <t>q4_2_raison_rupture_eha/pas_voulu</t>
  </si>
  <si>
    <t>q4_2_raison_rupture_eha/epuise</t>
  </si>
  <si>
    <t>q4_2_raison_rupture_eha/epuise_appro</t>
  </si>
  <si>
    <t>q4_2_raison_rupture_eha/autre</t>
  </si>
  <si>
    <t>q4_2_raison_rupture_eha/nsnr</t>
  </si>
  <si>
    <t>q4_3_produits_rupture_eha/savon_lessive</t>
  </si>
  <si>
    <t>q4_3_produits_rupture_eha/brosse_dent</t>
  </si>
  <si>
    <t>q4_3_produits_rupture_eha/dentrifrice</t>
  </si>
  <si>
    <t>q4_3_produits_rupture_eha/papier_toilette</t>
  </si>
  <si>
    <t>q4_3_produits_rupture_eha/serviettes_hygieniques</t>
  </si>
  <si>
    <t>q4_3_produits_rupture_eha/chlore_grain</t>
  </si>
  <si>
    <t>q4_3_produits_rupture_eha/savon_mains</t>
  </si>
  <si>
    <t>q4_3_produits_rupture_eha/aucun</t>
  </si>
  <si>
    <t>meme_com_food_001</t>
  </si>
  <si>
    <t>q9_incidents_details/vol</t>
  </si>
  <si>
    <t>q9_incidents_details/affrontement</t>
  </si>
  <si>
    <t>q9_incidents_details/manifestations</t>
  </si>
  <si>
    <t>q9_incidents_details/hibernation</t>
  </si>
  <si>
    <t>q9_incidents_details/violence_genre</t>
  </si>
  <si>
    <t>q9_incidents_details/autre</t>
  </si>
  <si>
    <t>q9_preocupations/vols</t>
  </si>
  <si>
    <t>q9_preocupations/clients</t>
  </si>
  <si>
    <t>q9_preocupations/prix</t>
  </si>
  <si>
    <t>q9_preocupations/reappro</t>
  </si>
  <si>
    <t>q9_preocupations/violence</t>
  </si>
  <si>
    <t>q9_preocupations/aucune</t>
  </si>
  <si>
    <t>q9_preocupations/autre</t>
  </si>
  <si>
    <t>q9_preocupations/nsnr</t>
  </si>
  <si>
    <t>q9_reappro_details/nourriture</t>
  </si>
  <si>
    <t>q9_reappro_details/wash</t>
  </si>
  <si>
    <t>q9_reappro_details/couverture</t>
  </si>
  <si>
    <t>q9_reappro_details/cuisine</t>
  </si>
  <si>
    <t>q9_reappro_details/nettoyage_stockage</t>
  </si>
  <si>
    <t>q9_reappro_details/abris</t>
  </si>
  <si>
    <t>q9_reappro_details/charbon</t>
  </si>
  <si>
    <t>q9_reappro_details/aucun</t>
  </si>
  <si>
    <t>q3_3_raisons_ruptures_eau/insecu</t>
  </si>
  <si>
    <t>q3_3_raisons_ruptures_eau/pb_transport</t>
  </si>
  <si>
    <t>q3_3_raisons_ruptures_eau/catastrophe</t>
  </si>
  <si>
    <t>q3_3_raisons_ruptures_eau/secheresse</t>
  </si>
  <si>
    <t>q3_3_raisons_ruptures_eau/infrastructures</t>
  </si>
  <si>
    <t>q3_3_raisons_ruptures_eau/technique</t>
  </si>
  <si>
    <t>q3_3_raisons_ruptures_eau/politique</t>
  </si>
  <si>
    <t>q3_3_raisons_ruptures_eau/contamination</t>
  </si>
  <si>
    <t>q3_3_raisons_ruptures_eau/camion</t>
  </si>
  <si>
    <t>q3_3_raisons_ruptures_eau/pas_assez_argent</t>
  </si>
  <si>
    <t>q3_3_raisons_ruptures_eau/autre</t>
  </si>
  <si>
    <t>q3_3_raisons_ruptures_eau/nsnr</t>
  </si>
  <si>
    <t>q8_acces_details/affrontements_pap</t>
  </si>
  <si>
    <t>q8_acces_details/mort_president</t>
  </si>
  <si>
    <t>q8_acces_details/autre</t>
  </si>
  <si>
    <t>q8_acces_impact/route</t>
  </si>
  <si>
    <t>q8_acces_impact/violence</t>
  </si>
  <si>
    <t>q8_acces_impact/transport</t>
  </si>
  <si>
    <t>q8_acces_impact/aucun</t>
  </si>
  <si>
    <t>q8_acces_impact/autre</t>
  </si>
  <si>
    <t>q8_acces_impact/nsnr</t>
  </si>
  <si>
    <t>_q0_gps_latitude</t>
  </si>
  <si>
    <t>_q0_gps_longitude</t>
  </si>
  <si>
    <t>_q0_gps_altitude</t>
  </si>
  <si>
    <t>_q0_gps_precision</t>
  </si>
  <si>
    <t>_id</t>
  </si>
  <si>
    <t>_uuid</t>
  </si>
  <si>
    <t>_submission_time</t>
  </si>
  <si>
    <t>_validation_status</t>
  </si>
  <si>
    <t>_notes</t>
  </si>
  <si>
    <t>_status</t>
  </si>
  <si>
    <t>_submitted_by</t>
  </si>
  <si>
    <t>_tags</t>
  </si>
  <si>
    <t>_index</t>
  </si>
  <si>
    <t>farine_ble riz mais sucre</t>
  </si>
  <si>
    <t>160.43478260869566</t>
  </si>
  <si>
    <t>riz sucre</t>
  </si>
  <si>
    <t>clients prix reappro</t>
  </si>
  <si>
    <t>acf6ee86-bdfe-4175-9834-00ed534214e3</t>
  </si>
  <si>
    <t>submitted_via_web</t>
  </si>
  <si>
    <t>icsm_haiti</t>
  </si>
  <si>
    <t>farine_ble riz mais sucre huile haricot_noir</t>
  </si>
  <si>
    <t>108.69565217391305</t>
  </si>
  <si>
    <t>137.93103448275863</t>
  </si>
  <si>
    <t>250</t>
  </si>
  <si>
    <t>df45edf4-bb96-4d6b-b5a6-4f377e3ffbef</t>
  </si>
  <si>
    <t>farine_ble riz mais sucre haricot_noir huile</t>
  </si>
  <si>
    <t>960bb803-c9de-4bb7-9715-e3af895e7eb7</t>
  </si>
  <si>
    <t>rivyè / sous ki pa anmenaje</t>
  </si>
  <si>
    <t>bidon ki vo 5 galon (18,9L)</t>
  </si>
  <si>
    <t>0</t>
  </si>
  <si>
    <t>a0f45e3e-1aa5-4370-b0f8-b668cdbb2e49</t>
  </si>
  <si>
    <t>savon_lessive brosse_dent dentrifrice papier_toilette serviettes_hygieniques chlore_grain savon_mains</t>
  </si>
  <si>
    <t>50</t>
  </si>
  <si>
    <t>150</t>
  </si>
  <si>
    <t>100</t>
  </si>
  <si>
    <t>4d00be8a-81d6-4c1d-bf44-c9085fbe6373</t>
  </si>
  <si>
    <t>40</t>
  </si>
  <si>
    <t>15</t>
  </si>
  <si>
    <t>e0f0e180-8167-4e57-b3d2-c8027c7c144e</t>
  </si>
  <si>
    <t>35c9c63c-3f5b-4447-be9a-b91409944efa</t>
  </si>
  <si>
    <t>7f07a838-2593-4676-9f4c-4b4cd39cfe44</t>
  </si>
  <si>
    <t>a5b1c4e3-4604-4b43-9762-462f9f2430fc</t>
  </si>
  <si>
    <t>Mâche trou dino</t>
  </si>
  <si>
    <t>Marché Trou du Nord</t>
  </si>
  <si>
    <t>113.04347826086958</t>
  </si>
  <si>
    <t>291.6666666666667</t>
  </si>
  <si>
    <t>farine_ble sucre</t>
  </si>
  <si>
    <t>vols prix</t>
  </si>
  <si>
    <t>0dafb92c-e82d-47f0-9ab2-90cacf16f849</t>
  </si>
  <si>
    <t>Twoudino</t>
  </si>
  <si>
    <t>Mâche twoudino</t>
  </si>
  <si>
    <t>5</t>
  </si>
  <si>
    <t>fa1db68e-84e3-4c72-bd95-14a58e4bffa5</t>
  </si>
  <si>
    <t xml:space="preserve">Mâche trou du Nord </t>
  </si>
  <si>
    <t>sucre riz mais haricot_noir huile</t>
  </si>
  <si>
    <t>155.17241379310346</t>
  </si>
  <si>
    <t>37d5115c-a199-4a38-815f-f4ff77e622b5</t>
  </si>
  <si>
    <t>Trou  di nò</t>
  </si>
  <si>
    <t>Mache twou di nò</t>
  </si>
  <si>
    <t>8f3e83cd-e337-445b-b7c1-f4250d2513d0</t>
  </si>
  <si>
    <t>152.17391304347828</t>
  </si>
  <si>
    <t>144.82758620689657</t>
  </si>
  <si>
    <t>riz farine_ble</t>
  </si>
  <si>
    <t>b3ac3058-1f07-4b8b-914d-5cdf9361c5b9</t>
  </si>
  <si>
    <t xml:space="preserve">Twoudino </t>
  </si>
  <si>
    <t>sucre huile</t>
  </si>
  <si>
    <t>a176c173-bb51-4f5a-b3de-0b678cf2064f</t>
  </si>
  <si>
    <t>Trou di nò</t>
  </si>
  <si>
    <t xml:space="preserve">Mache twoudino </t>
  </si>
  <si>
    <t>farine_ble riz mais sucre huile</t>
  </si>
  <si>
    <t>4e4e80f5-cf7f-4b4c-bb8c-0e58f559a6d7</t>
  </si>
  <si>
    <t>brosse_dent dentrifrice savon_mains</t>
  </si>
  <si>
    <t>75</t>
  </si>
  <si>
    <t>8ecb9ccb-d2e9-46e5-97de-aa1ee1180c85</t>
  </si>
  <si>
    <t>Twoudinotwoudino</t>
  </si>
  <si>
    <t>brosse_dent dentrifrice serviettes_hygieniques savon_mains</t>
  </si>
  <si>
    <t>974638ac-2b1b-476b-a498-261b518eed05</t>
  </si>
  <si>
    <t>Non, jamais.</t>
  </si>
  <si>
    <t>a9481cd4-b2f9-4216-ae71-eeb7eb77fbbe</t>
  </si>
  <si>
    <t>Ma che twoudino</t>
  </si>
  <si>
    <t>10</t>
  </si>
  <si>
    <t>9f0f34b0-4262-40a7-b93a-c0a044b1b2cf</t>
  </si>
  <si>
    <t>Mache twoudino</t>
  </si>
  <si>
    <t>bidon ki vo 1 galon (3,78L)</t>
  </si>
  <si>
    <t>5aec7f80-7b49-4dad-9b22-b918c15d6353</t>
  </si>
  <si>
    <t>Pa gn lajan</t>
  </si>
  <si>
    <t>c37b58bb-8966-47c4-be93-408bddc62285</t>
  </si>
  <si>
    <t>catastrophe secheresse</t>
  </si>
  <si>
    <t>6da88e43-dd36-46f7-937c-5921d818f991</t>
  </si>
  <si>
    <t>Bacan</t>
  </si>
  <si>
    <t>Bas Camp</t>
  </si>
  <si>
    <t>Mache perches</t>
  </si>
  <si>
    <t>Marché des Perches</t>
  </si>
  <si>
    <t>Nourriture Produits d'hygiène et assainissement</t>
  </si>
  <si>
    <t>106.5217391304348</t>
  </si>
  <si>
    <t>60</t>
  </si>
  <si>
    <t>nourriture wash</t>
  </si>
  <si>
    <t>dab50add-4f66-4f87-8354-ad263cad40df</t>
  </si>
  <si>
    <t>En espèces (Gourde) A crédit partiel</t>
  </si>
  <si>
    <t>229.16666666666669</t>
  </si>
  <si>
    <t>taux_echange pas_assez_argent</t>
  </si>
  <si>
    <t>68045216-22bf-4e78-96a6-86782e410bb1</t>
  </si>
  <si>
    <t>121.73913043478262</t>
  </si>
  <si>
    <t>pas_assez_argent relation_f epuise_appro</t>
  </si>
  <si>
    <t>riz sucre huile</t>
  </si>
  <si>
    <t>vols reappro</t>
  </si>
  <si>
    <t>b1b2e137-991d-47d6-9a62-050e5505dab2</t>
  </si>
  <si>
    <t>farine_ble riz mais sucre haricot_noir huile haricot_rouge</t>
  </si>
  <si>
    <t>taux_echange trop_cher pas_assez_argent</t>
  </si>
  <si>
    <t>pas_assez_argent trop_cher</t>
  </si>
  <si>
    <t>4bdad631-fa86-469a-b66a-bd7f2b1413ee</t>
  </si>
  <si>
    <t>Mache perche</t>
  </si>
  <si>
    <t>probleme_transport pas_assez_argent</t>
  </si>
  <si>
    <t>riz sucre haricot_noir</t>
  </si>
  <si>
    <t>savon_lessive dentrifrice papier_toilette serviettes_hygieniques savon_mains brosse_dent</t>
  </si>
  <si>
    <t>35</t>
  </si>
  <si>
    <t>30</t>
  </si>
  <si>
    <t>125</t>
  </si>
  <si>
    <t>pas_assez_argent probleme_transport</t>
  </si>
  <si>
    <t>savon_lessive papier_toilette</t>
  </si>
  <si>
    <t>43dc2a78-5e76-459e-9e7a-f7f6dd136823</t>
  </si>
  <si>
    <t>probleme_transport indisponible_f</t>
  </si>
  <si>
    <t>serviettes_hygieniques savon_mains</t>
  </si>
  <si>
    <t>3d054a83-039d-4ae1-a4b9-6bb9f70725b0</t>
  </si>
  <si>
    <t>3ab8426d-d648-4372-8d23-714286ae5f1a</t>
  </si>
  <si>
    <t>14538245-0f99-49a8-80f5-c6ec916dd9db</t>
  </si>
  <si>
    <t>Rout yo difisil 
Pagen chèf</t>
  </si>
  <si>
    <t>route transport</t>
  </si>
  <si>
    <t>42dbd440-68aa-4355-93a8-fc829452b3fd</t>
  </si>
  <si>
    <t>25</t>
  </si>
  <si>
    <t>7aa4bf97-7c77-4645-bf77-55aebda9c2fe</t>
  </si>
  <si>
    <t>99498c62-7ae0-43f0-b85d-dbcb72960626</t>
  </si>
  <si>
    <t>8584ce75-9e31-4ecc-b5a6-2d2dfc9e2d9f</t>
  </si>
  <si>
    <t>Produit plus chère</t>
  </si>
  <si>
    <t>017eb079-3f45-4ba6-8ddb-c233ccd9198f</t>
  </si>
  <si>
    <t>120.6896551724138</t>
  </si>
  <si>
    <t>270.83333333333337</t>
  </si>
  <si>
    <t>savon_lessive brosse_dent dentrifrice papier_toilette serviettes_hygieniques chlore_grain</t>
  </si>
  <si>
    <t>20</t>
  </si>
  <si>
    <t>taux_echange pas_assez_argent trop_cher</t>
  </si>
  <si>
    <t>savon_lessive papier_toilette dentrifrice</t>
  </si>
  <si>
    <t>prix clients</t>
  </si>
  <si>
    <t>10dbc908-eaf3-4b4c-b64a-c4d6bc9e065e</t>
  </si>
  <si>
    <t>farine_ble riz mais</t>
  </si>
  <si>
    <t>savon_lessive brosse_dent dentrifrice papier_toilette chlore_grain serviettes_hygieniques</t>
  </si>
  <si>
    <t>savon_lessive brosse_dent papier_toilette</t>
  </si>
  <si>
    <t>prix clients reappro</t>
  </si>
  <si>
    <t>160cf8db-e75c-4458-9e69-0455a2aa0501</t>
  </si>
  <si>
    <t>129.31034482758622</t>
  </si>
  <si>
    <t>c884ec8a-19f8-46f1-91a2-732818b909da</t>
  </si>
  <si>
    <t>savon_lessive chlore_grain</t>
  </si>
  <si>
    <t>412296aa-a38b-4fcf-943b-ad2b94e8fb11</t>
  </si>
  <si>
    <t>secheresse infrastructures catastrophe</t>
  </si>
  <si>
    <t>6ada655e-f012-4714-8814-55eab64e7612</t>
  </si>
  <si>
    <t>catastrophe secheresse infrastructures</t>
  </si>
  <si>
    <t>be5a7121-9afb-4d06-8e78-eb7498825dc8</t>
  </si>
  <si>
    <t>4d365c05-ed0a-48b0-ad28-2cc0b77c3ecb</t>
  </si>
  <si>
    <t>15fdb0c6-f278-4c70-9c0a-667cb67cb9a8</t>
  </si>
  <si>
    <t>secheresse catastrophe infrastructures</t>
  </si>
  <si>
    <t>21f38c9c-2697-43d9-b5c2-76413d943671</t>
  </si>
  <si>
    <t>savon_lessive papier_toilette savon_mains</t>
  </si>
  <si>
    <t>36bdec42-fd0e-487e-8dec-c967447bd142</t>
  </si>
  <si>
    <t>farine_ble riz mais sucre haricot_noir haricot_rouge huile</t>
  </si>
  <si>
    <t>130.43478260869566</t>
  </si>
  <si>
    <t>mais haricot_noir</t>
  </si>
  <si>
    <t>d3846787-b789-48a2-9c84-085c30cbcfc2</t>
  </si>
  <si>
    <t>208.33333333333334</t>
  </si>
  <si>
    <t>farine_ble sucre haricot_noir</t>
  </si>
  <si>
    <t>b5cc560a-86ad-4172-b02b-ab6a729e49b7</t>
  </si>
  <si>
    <t>145.83333333333334</t>
  </si>
  <si>
    <t>farine_ble mais haricot_noir haricot_rouge</t>
  </si>
  <si>
    <t>af210331-491c-4d2e-9311-e6d92015cdea</t>
  </si>
  <si>
    <t>mais sucre</t>
  </si>
  <si>
    <t>12478f6b-375d-41bc-af5c-f87213880fcf</t>
  </si>
  <si>
    <t>probleme_transport trop_cher</t>
  </si>
  <si>
    <t>farine_ble riz mais haricot_noir</t>
  </si>
  <si>
    <t>36b7a10c-fc02-456d-9fc4-bc6042737f64</t>
  </si>
  <si>
    <t>savon_lessive dentrifrice serviettes_hygieniques</t>
  </si>
  <si>
    <t>fa85a595-8dc6-402a-958d-35b79c13264d</t>
  </si>
  <si>
    <t>savon_lessive dentrifrice papier_toilette serviettes_hygieniques</t>
  </si>
  <si>
    <t>7cbc7d4c-d42e-4e72-b4fa-4e7f2608c8af</t>
  </si>
  <si>
    <t>9c91be65-dff8-4077-820e-8a2e99df7583</t>
  </si>
  <si>
    <t>250ac9ca-8dd6-4ecd-9931-0675b27e7ce9</t>
  </si>
  <si>
    <t>3e1ef6dd-2222-483f-ae28-7f3d2c74b71e</t>
  </si>
  <si>
    <t>c313c9cf-1a30-4cba-93f6-499d18c771e6</t>
  </si>
  <si>
    <t>856ba9e3-9697-48d9-905c-6d22c19ea867</t>
  </si>
  <si>
    <t>mokanèf</t>
  </si>
  <si>
    <t>Lassaire</t>
  </si>
  <si>
    <t>mache lasè</t>
  </si>
  <si>
    <t>Marché Lassaire</t>
  </si>
  <si>
    <t>farine_ble riz sucre huile</t>
  </si>
  <si>
    <t>trop_cher pas_assez_argent</t>
  </si>
  <si>
    <t>4b6a1f99-6cf7-452d-9f3a-e95e017f7c44</t>
  </si>
  <si>
    <t>savon_mains dentrifrice serviettes_hygieniques brosse_dent</t>
  </si>
  <si>
    <t>e9eb77f4-fe6d-44b9-a6c1-39d71d61e1d3</t>
  </si>
  <si>
    <t>lasè</t>
  </si>
  <si>
    <t>65</t>
  </si>
  <si>
    <t>clients prix</t>
  </si>
  <si>
    <t>18dafb57-f422-43a5-9503-691201910cae</t>
  </si>
  <si>
    <t>2abb1d7f-10c7-4d54-be38-f0fe630fa3e7</t>
  </si>
  <si>
    <t>mache Lasè</t>
  </si>
  <si>
    <t>pa gen lajan</t>
  </si>
  <si>
    <t>3a4551e4-dd44-4697-b601-1b1808d77edb</t>
  </si>
  <si>
    <t>8630f6d2-05be-4c6f-9d81-20f393b0acbb</t>
  </si>
  <si>
    <t>m pè pou yo pa fouyem nan wout la</t>
  </si>
  <si>
    <t>b2c1ff39-9de3-48c7-a05a-8a21c1a225c2</t>
  </si>
  <si>
    <t>46904cf1-3ad9-44fd-8935-b165038aed80</t>
  </si>
  <si>
    <t>c6925611-ea22-4a78-9a61-ef9ede5b16de</t>
  </si>
  <si>
    <t>savann legliz</t>
  </si>
  <si>
    <t>mache kotlèt</t>
  </si>
  <si>
    <t>c669dc1e-9337-4d04-8fa4-ca4475d45654</t>
  </si>
  <si>
    <t>riz sucre mais huile haricot_noir</t>
  </si>
  <si>
    <t>brosse_dent savon_lessive serviettes_hygieniques chlore_grain</t>
  </si>
  <si>
    <t>reappro prix</t>
  </si>
  <si>
    <t>ad066815-0708-4041-b67a-7d79a88ef74d</t>
  </si>
  <si>
    <t>riz sucre haricot_noir huile farine_ble</t>
  </si>
  <si>
    <t>savon_lessive chlore_grain dentrifrice brosse_dent savon_mains</t>
  </si>
  <si>
    <t>70</t>
  </si>
  <si>
    <t>trop_cher taux_echange</t>
  </si>
  <si>
    <t>75ca04a9-effb-45aa-a2b8-ce067511830b</t>
  </si>
  <si>
    <t>trop_cher temps</t>
  </si>
  <si>
    <t>savon_lessive savon_mains brosse_dent serviettes_hygieniques dentrifrice</t>
  </si>
  <si>
    <t>db21ac77-61ed-4c01-b234-cba281262070</t>
  </si>
  <si>
    <t>farine_ble riz sucre haricot_noir huile</t>
  </si>
  <si>
    <t>savon_lessive chlore_grain savon_mains brosse_dent</t>
  </si>
  <si>
    <t>7f7e8cb0-a3c5-4fbc-8255-9b71a81222f4</t>
  </si>
  <si>
    <t>2c044332-a1a6-4bc1-8bb2-de48d9ddf041</t>
  </si>
  <si>
    <t>2fc09423-6340-4372-a966-99902c591e71</t>
  </si>
  <si>
    <t>5af39faf-b931-4928-a17d-1f612105832c</t>
  </si>
  <si>
    <t>mache legliz</t>
  </si>
  <si>
    <t>5ce7029d-87e7-4d62-b560-bda09fa0feed</t>
  </si>
  <si>
    <t>7f6aad00-df3b-495c-adff-561cd9d15219</t>
  </si>
  <si>
    <t>ed0b9cd7-aa81-4945-8ce6-5219ec162030</t>
  </si>
  <si>
    <t>FM</t>
  </si>
  <si>
    <t>239.58333333333334</t>
  </si>
  <si>
    <t>960.6598984771573</t>
  </si>
  <si>
    <t>taux_echange probleme_transport trop_cher indisponible_f</t>
  </si>
  <si>
    <t>farine_ble riz sucre</t>
  </si>
  <si>
    <t>Les prix augmentent de jour en jour a cause du haussement du dollars</t>
  </si>
  <si>
    <t>10f6d971-9779-416a-8b30-4560d97d6bdd</t>
  </si>
  <si>
    <t>vols clients prix reappro</t>
  </si>
  <si>
    <t>0ec5f003-0e55-43de-90a4-f6ec47ee6bee</t>
  </si>
  <si>
    <t>281.25</t>
  </si>
  <si>
    <t>savon_lessive brosse_dent papier_toilette serviettes_hygieniques dentrifrice chlore_grain savon_mains</t>
  </si>
  <si>
    <t>vols clients reappro violence</t>
  </si>
  <si>
    <t>1604b315-a288-438f-865a-2518431596eb</t>
  </si>
  <si>
    <t>farine_ble riz mais haricot_rouge sucre haricot_noir huile</t>
  </si>
  <si>
    <t>280</t>
  </si>
  <si>
    <t>savon_lessive brosse_dent dentrifrice papier_toilette serviettes_hygieniques savon_mains chlore_grain</t>
  </si>
  <si>
    <t>vols clients prix reappro violence</t>
  </si>
  <si>
    <t>818284b1-9215-4064-b564-f71b5304c6b5</t>
  </si>
  <si>
    <t>43165227-de1d-4bc6-9bc5-4f9c8f15e406</t>
  </si>
  <si>
    <t>taux_echange probleme_transport</t>
  </si>
  <si>
    <t>vols prix reappro violence</t>
  </si>
  <si>
    <t>0bbc2cc8-8045-4c87-9598-a616ca717d0f</t>
  </si>
  <si>
    <t>df9b19a5-6e1c-449e-8b19-fd9e1aca0df4</t>
  </si>
  <si>
    <t>76240e82-0141-41d5-aef7-606dd1ae5c23</t>
  </si>
  <si>
    <t>156.89655172413794</t>
  </si>
  <si>
    <t>420.83333333333337</t>
  </si>
  <si>
    <t>haricot_rouge huile</t>
  </si>
  <si>
    <t>6cdbafb5-ae42-43e1-b508-3a1c914f8efd</t>
  </si>
  <si>
    <t>117.3913043478261</t>
  </si>
  <si>
    <t>364.58333333333337</t>
  </si>
  <si>
    <t>f2fb400d-ccf7-47f8-b992-e2e9c34dde69</t>
  </si>
  <si>
    <t>f5f3f1f5-b255-4b74-8a53-92efcb7529b5</t>
  </si>
  <si>
    <t>195.6521739130435</t>
  </si>
  <si>
    <t>cb7e34c8-49a4-4bc7-9222-f4bd4646a262</t>
  </si>
  <si>
    <t>0d698bf0-a7f0-4531-98e7-bbc7570134e5</t>
  </si>
  <si>
    <t>bed77b5e-30b8-45c4-bae3-c5c68e2acf78</t>
  </si>
  <si>
    <t>3f8743b2-7f78-4dc8-ae75-cf605b4cbdec</t>
  </si>
  <si>
    <t>8</t>
  </si>
  <si>
    <t>14ac6c54-4d98-4ef9-8a3f-e9b1ab421d1e</t>
  </si>
  <si>
    <t>3c09b4af-e045-4516-9100-f00bd6f64c6c</t>
  </si>
  <si>
    <t>Marché de Terre Noire</t>
  </si>
  <si>
    <t>f24bc4a7-a3bd-4ad5-89c4-cec2136bfabf</t>
  </si>
  <si>
    <t>savon_lessive chlore_grain papier_toilette serviettes_hygieniques savon_mains</t>
  </si>
  <si>
    <t>savon_lessive papier_toilette serviettes_hygieniques chlore_grain savon_mains</t>
  </si>
  <si>
    <t>clients aucune</t>
  </si>
  <si>
    <t>63af94e8-ff7a-4bf9-bf81-dc1b9754eab1</t>
  </si>
  <si>
    <t>savon_lessive chlore_grain savon_mains</t>
  </si>
  <si>
    <t>savon_lessive savon_mains chlore_grain</t>
  </si>
  <si>
    <t>Il n'a pas d'inquietude</t>
  </si>
  <si>
    <t>c5d841cf-646d-4b78-b7d9-97b9308f3508</t>
  </si>
  <si>
    <t>En espèces (Gourde) Coupon Paiement mobile (téléphone) À crédit total</t>
  </si>
  <si>
    <t>savon_lessive dentrifrice brosse_dent papier_toilette serviettes_hygieniques chlore_grain savon_mains</t>
  </si>
  <si>
    <t>Aucun risque</t>
  </si>
  <si>
    <t>291d43be-eeda-43d9-b2da-2ff8aee3b60e</t>
  </si>
  <si>
    <t>112.06896551724138</t>
  </si>
  <si>
    <t>Je ne suis pas inquietee, je suis sous la protection de Dieu</t>
  </si>
  <si>
    <t>41785127-644f-40dd-8e07-3fe1dae927af</t>
  </si>
  <si>
    <t>312.5</t>
  </si>
  <si>
    <t>82e6ed13-b461-45e2-89f8-3a7d68100262</t>
  </si>
  <si>
    <t>farine_ble sucre riz</t>
  </si>
  <si>
    <t>Je n'en ai pas</t>
  </si>
  <si>
    <t>38206a7d-c7c7-445c-90ec-5db42093139d</t>
  </si>
  <si>
    <t>b8d1e2da-9127-46de-b66d-c5d296473e0f</t>
  </si>
  <si>
    <t>110.86956521739131</t>
  </si>
  <si>
    <t>316.6666666666667</t>
  </si>
  <si>
    <t>L'huile vendue est de marque "gourmet" et le commercant l'achete aussi a Pont Sonde.</t>
  </si>
  <si>
    <t>e8736c36-7f0e-4ad7-95b5-87af0ec3ee18</t>
  </si>
  <si>
    <t>brosse_dent dentrifrice papier_toilette serviettes_hygieniques savon_mains</t>
  </si>
  <si>
    <t>taux_echange epuise</t>
  </si>
  <si>
    <t>36864476-42f5-41af-a577-9408e8cef625</t>
  </si>
  <si>
    <t>savon_lessive brosse_dent dentrifrice papier_toilette savon_mains</t>
  </si>
  <si>
    <t>Quelque commercants ne veulent pas livrer des informations parce que chaque mois on les pose des questions sans suites utiles</t>
  </si>
  <si>
    <t>7fac9c57-7029-41f5-a034-9d63965517bc</t>
  </si>
  <si>
    <t>1c764797-2a5e-4ea6-9b37-f2865efbad2a</t>
  </si>
  <si>
    <t>d05cf998-5cb6-429d-9887-bebf000fdc41</t>
  </si>
  <si>
    <t>Kiosque prive</t>
  </si>
  <si>
    <t>646810dd-ecee-49e1-8568-890e28f9c464</t>
  </si>
  <si>
    <t>lòt ( bay presizyon )</t>
  </si>
  <si>
    <t>95fe5522-8348-499b-b827-17d92856f92b</t>
  </si>
  <si>
    <t>135ec510-78ff-44d6-9dfd-fcc5fc503591</t>
  </si>
  <si>
    <t>1.4</t>
  </si>
  <si>
    <t>Il n'y avait pas eu d'electricite</t>
  </si>
  <si>
    <t>701a0e48-85bd-4b3a-a75e-ae929155e678</t>
  </si>
  <si>
    <t>Mâché tomasik</t>
  </si>
  <si>
    <t>riz haricot_noir</t>
  </si>
  <si>
    <t>fd51b0ed-8d64-43af-8010-cd09f860caf3</t>
  </si>
  <si>
    <t>86.95652173913044</t>
  </si>
  <si>
    <t>43172238-93ef-41d3-b1fd-66e9d3e3d9df</t>
  </si>
  <si>
    <t>savon_lessive brosse_dent dentrifrice papier_toilette chlore_grain savon_mains</t>
  </si>
  <si>
    <t>7a21e8de-21cb-43ee-ba3d-427cf18b9c1d</t>
  </si>
  <si>
    <t>savon_lessive brosse_dent papier_toilette dentrifrice chlore_grain savon_mains</t>
  </si>
  <si>
    <t>savon_lessive chlore_grain brosse_dent</t>
  </si>
  <si>
    <t>566221e5-06c6-48e4-b68c-4b7bc8ddf286</t>
  </si>
  <si>
    <t>2</t>
  </si>
  <si>
    <t>c30bebda-53f0-40a4-a77a-2e627f1a2242</t>
  </si>
  <si>
    <t>3</t>
  </si>
  <si>
    <t>c5434181-b059-4920-8a93-35f9ddff45ea</t>
  </si>
  <si>
    <t>2f219728-e30e-4999-a975-13f6f94a6688</t>
  </si>
  <si>
    <t>MA</t>
  </si>
  <si>
    <t>134.48275862068965</t>
  </si>
  <si>
    <t>275</t>
  </si>
  <si>
    <t>03bb8c69-8c08-4ce3-a520-6110ff8eff39</t>
  </si>
  <si>
    <t>cap_Bel_Air</t>
  </si>
  <si>
    <t>Au moment de la rarete de carburant</t>
  </si>
  <si>
    <t>3a794562-6b74-4ffb-b385-5ac3b8123c73</t>
  </si>
  <si>
    <t>Vertières</t>
  </si>
  <si>
    <t>Busness eau traitée</t>
  </si>
  <si>
    <t>164afa68-ba78-43f0-9361-943e6e48c092</t>
  </si>
  <si>
    <t>St philomène</t>
  </si>
  <si>
    <t>182.60869565217394</t>
  </si>
  <si>
    <t>124.13793103448276</t>
  </si>
  <si>
    <t>187.5</t>
  </si>
  <si>
    <t>41a2e72b-0010-4c82-82c7-318e7dd6bcb4</t>
  </si>
  <si>
    <t>009d5b98-f8d6-4783-86f6-6069fff54494</t>
  </si>
  <si>
    <t>riz mais sucre haricot_noir haricot_rouge huile farine_ble</t>
  </si>
  <si>
    <t>7de4c4a3-563f-4f0f-a206-7cece8e40916</t>
  </si>
  <si>
    <t>c476bcdb-6c79-4dd3-ac90-5e913f3d7480</t>
  </si>
  <si>
    <t>e342d107-9396-4104-9a76-4ae874e5b156</t>
  </si>
  <si>
    <t>a96733e8-d5da-445a-9e4d-6d1ac7850212</t>
  </si>
  <si>
    <t>brosse_dent savon_lessive dentrifrice papier_toilette serviettes_hygieniques chlore_grain savon_mains</t>
  </si>
  <si>
    <t>eba2091f-1786-48f6-b8a6-65f55cea4c0a</t>
  </si>
  <si>
    <t>e43adba7-2b14-4baf-8467-52c903c0ac53</t>
  </si>
  <si>
    <t>1b7814a7-c6f0-455c-8703-3f40ac2d4701</t>
  </si>
  <si>
    <t>e60a669a-2c7e-4cb3-b1e4-451a17fe0df0</t>
  </si>
  <si>
    <t>1</t>
  </si>
  <si>
    <t>7db5328f-c14d-47b8-a25b-27756280dd1f</t>
  </si>
  <si>
    <t>CWw-09</t>
  </si>
  <si>
    <t>484b2856-2f2a-4689-8554-510c3c5878bb</t>
  </si>
  <si>
    <t>Cww_09</t>
  </si>
  <si>
    <t>a55dd8b3-b393-45b3-aed0-dd9341b17504</t>
  </si>
  <si>
    <t>4</t>
  </si>
  <si>
    <t>route nsnr</t>
  </si>
  <si>
    <t>5b4e6184-eed8-4fe7-a328-de2aa1bd0617</t>
  </si>
  <si>
    <t>7eaf1ac2-d31e-483f-bc52-d1f83178c114</t>
  </si>
  <si>
    <t>790f3d24-cf5c-4c0e-a2c5-06f9aa554d57</t>
  </si>
  <si>
    <t>Cww-09</t>
  </si>
  <si>
    <t>savon_lessive brosse_dent dentrifrice papier_toilette</t>
  </si>
  <si>
    <t>06cfed97-ad0f-4dcd-82dc-d7ff186b4099</t>
  </si>
  <si>
    <t>savon_lessive papier_toilette chlore_grain serviettes_hygieniques</t>
  </si>
  <si>
    <t>d75407fe-a1bf-43d2-8efd-58c339804e2d</t>
  </si>
  <si>
    <t>savon_lessive brosse_dent papier_toilette chlore_grain savon_mains serviettes_hygieniques</t>
  </si>
  <si>
    <t>254e9b0d-2470-4738-8492-ef7f27af56ac</t>
  </si>
  <si>
    <t>savon_lessive papier_toilette serviettes_hygieniques chlore_grain</t>
  </si>
  <si>
    <t>savon_lessive papier_toilette chlore_grain</t>
  </si>
  <si>
    <t>cfc045f8-b75a-4dba-a56a-e0c804f155eb</t>
  </si>
  <si>
    <t>Mache kwet</t>
  </si>
  <si>
    <t>72f0ac12-75b4-4f8c-a78e-5c3b91519c3c</t>
  </si>
  <si>
    <t>62a81d8c-221a-4544-872a-89033f21341e</t>
  </si>
  <si>
    <t>CWW-07</t>
  </si>
  <si>
    <t>627a11fd-8728-4883-9bba-619aace04b10</t>
  </si>
  <si>
    <t xml:space="preserve">Mache kwèt </t>
  </si>
  <si>
    <t>riz farine_ble sucre mais haricot_noir haricot_rouge huile</t>
  </si>
  <si>
    <t>4e9ae425-5fc9-4528-aaef-828f83ea6ace</t>
  </si>
  <si>
    <t>26d7c8c9-3999-4df9-85d0-a3452b786ba4</t>
  </si>
  <si>
    <t>1d7a4f35-40d9-441b-ae32-ad90888b81b1</t>
  </si>
  <si>
    <t>0431e21a-d051-4276-9941-39c0abfb4315</t>
  </si>
  <si>
    <t>45f5905a-4020-4fac-86ad-252e869612d7</t>
  </si>
  <si>
    <t>2f84a95f-08f6-4c20-bd0b-35a25f6d0f74</t>
  </si>
  <si>
    <t>Sarazine</t>
  </si>
  <si>
    <t>3e41e5f1-bf28-4d2e-911b-0ab4fa6195d4</t>
  </si>
  <si>
    <t>Eau Dave</t>
  </si>
  <si>
    <t>f7caabb6-aafa-41b2-b72f-5be2240a2fa3</t>
  </si>
  <si>
    <t xml:space="preserve">CWW-07 </t>
  </si>
  <si>
    <t>9a6f1efb-0db9-4a6b-aecf-39efdaca59e3</t>
  </si>
  <si>
    <t>8bfbacee-0fb6-41bf-b5a6-049b9966a40f</t>
  </si>
  <si>
    <t>ef48fc02-7340-473e-a936-465cda4c3e68</t>
  </si>
  <si>
    <t>119.56521739130436</t>
  </si>
  <si>
    <t>333.33333333333337</t>
  </si>
  <si>
    <t>765405f0-ad0a-458e-887d-aa0dbe15168c</t>
  </si>
  <si>
    <t>6e0bb209-f32f-419e-942f-14c68812dc99</t>
  </si>
  <si>
    <t>375</t>
  </si>
  <si>
    <t>32d968b3-8840-4437-8916-8daa6d7a475f</t>
  </si>
  <si>
    <t>354.1666666666667</t>
  </si>
  <si>
    <t>9deeb242-ddff-4a60-8b0e-85538f63d574</t>
  </si>
  <si>
    <t>fdfd865c-8455-4035-a582-9c6455434530</t>
  </si>
  <si>
    <t>f810ad92-43e8-4391-a7f0-da0f14c8b844</t>
  </si>
  <si>
    <t>Paske Mwen pa gn tiyo lakay mwen, anpil moun se tiyo DINEPA yo genyen</t>
  </si>
  <si>
    <t>a50ed960-de2f-45d3-af5c-bbb1b49b4e86</t>
  </si>
  <si>
    <t>0.4</t>
  </si>
  <si>
    <t>66e3f32b-a048-4759-bca8-af7e1ed5aacb</t>
  </si>
  <si>
    <t>b56714ad-0af6-42bc-b391-81b3648cdbcf</t>
  </si>
  <si>
    <t>AJ</t>
  </si>
  <si>
    <t>Dumasseil Estime</t>
  </si>
  <si>
    <t>farine_ble riz mais huile haricot_noir haricot_rouge sucre</t>
  </si>
  <si>
    <t>probleme_transport taux_echange</t>
  </si>
  <si>
    <t>taux_echange probleme_transport trop_cher pas_assez_argent</t>
  </si>
  <si>
    <t>savon_lessive papier_toilette savon_mains chlore_grain</t>
  </si>
  <si>
    <t>prix reappro clients</t>
  </si>
  <si>
    <t>03900de8-4169-4026-8cb6-18761954a40f</t>
  </si>
  <si>
    <t>Dumasseil  Estime</t>
  </si>
  <si>
    <t>secheresse technique</t>
  </si>
  <si>
    <t>7a3f2e7b-a814-4219-a314-1d1ab844661a</t>
  </si>
  <si>
    <t>riz huile farine_ble mais</t>
  </si>
  <si>
    <t>taux_echange probleme_transport trop_cher</t>
  </si>
  <si>
    <t>prix reappro</t>
  </si>
  <si>
    <t>de5017bf-6d5a-4d96-a081-6c361effedac</t>
  </si>
  <si>
    <t xml:space="preserve">Dumasseil Estime
</t>
  </si>
  <si>
    <t>97edcf6b-12d8-4721-acd6-0e6428aea224</t>
  </si>
  <si>
    <t>haricot_noir haricot_rouge</t>
  </si>
  <si>
    <t>58dc73e2-7bc4-4e77-93f1-07cfc8581bdd</t>
  </si>
  <si>
    <t>Dumasseil  estime</t>
  </si>
  <si>
    <t>camion secheresse infrastructures</t>
  </si>
  <si>
    <t>73e21668-7216-4a71-bbad-0c3002335c5e</t>
  </si>
  <si>
    <t>On distribue l'eau par accointance, par secteur, la secheresse</t>
  </si>
  <si>
    <t>5071b791-deb2-483f-a4eb-1d43fd6e7454</t>
  </si>
  <si>
    <t>Cww11</t>
  </si>
  <si>
    <t>Dumarssais estime</t>
  </si>
  <si>
    <t>farine_ble mais riz sucre huile</t>
  </si>
  <si>
    <t>fdde253b-dfb0-4fa8-9ca2-0222ffedf3e1</t>
  </si>
  <si>
    <t>eb7b93ba-b0c3-4244-a9cb-e2509f5ea2ec</t>
  </si>
  <si>
    <t>27242f41-90e1-4007-b9b9-923897ddda0b</t>
  </si>
  <si>
    <t>savon_lessive savon_mains</t>
  </si>
  <si>
    <t>a3c5c8c3-6a9a-429c-8727-b883103bb1fb</t>
  </si>
  <si>
    <t>papier_toilette serviettes_hygieniques</t>
  </si>
  <si>
    <t>1c5d2b43-c321-42d0-b994-775c608b3939</t>
  </si>
  <si>
    <t>6493edf5-412e-493e-9440-7ca189e1c15a</t>
  </si>
  <si>
    <t>brosse_dent dentrifrice</t>
  </si>
  <si>
    <t>6306a290-1632-4b85-87ea-4d1fdd473f44</t>
  </si>
  <si>
    <t>8124e312-0d0b-4fb1-8b53-e98c169a2f50</t>
  </si>
  <si>
    <t>savon_lessive brosse_dent dentrifrice</t>
  </si>
  <si>
    <t>c63aaa44-31f6-4d82-aebc-e2ae559b69ab</t>
  </si>
  <si>
    <t>dfb64348-107d-4176-85fd-5ef07981804f</t>
  </si>
  <si>
    <t>70.83333333333334</t>
  </si>
  <si>
    <t>taux_echange trop_cher</t>
  </si>
  <si>
    <t>chlore_grain brosse_dent</t>
  </si>
  <si>
    <t>clients reappro</t>
  </si>
  <si>
    <t>27e49a91-c2ea-4477-9c35-f694e795c31f</t>
  </si>
  <si>
    <t>vols clients</t>
  </si>
  <si>
    <t>C'est très difficil de réaprovisioner les stocks, car le d'achat ne cesse pas d'augmenter.</t>
  </si>
  <si>
    <t>d92f5ced-7179-4f0a-92c8-caa7fb5aaceb</t>
  </si>
  <si>
    <t>chlore_grain savon_lessive</t>
  </si>
  <si>
    <t>c06bd79b-a67c-4550-90fe-afba09a0c503</t>
  </si>
  <si>
    <t>chlore_grain papier_toilette savon_lessive</t>
  </si>
  <si>
    <t>c35f9dfb-07f2-437c-bebe-917c29e2b151</t>
  </si>
  <si>
    <t>5eaa096f-8622-4154-a435-2acdb4d5e317</t>
  </si>
  <si>
    <t>667a4e4e-49ce-475c-8da7-819b0ae59f83</t>
  </si>
  <si>
    <t>FD</t>
  </si>
  <si>
    <t>Anse-à-Pîtres</t>
  </si>
  <si>
    <t>Mache kominal Ansapit</t>
  </si>
  <si>
    <t>Marché communal d'Anse-à-Pîtres</t>
  </si>
  <si>
    <t>riz haricot_noir huile</t>
  </si>
  <si>
    <t>pas_assez_argent taux_echange probleme_transport</t>
  </si>
  <si>
    <t>riz huile</t>
  </si>
  <si>
    <t>pas_assez_argent epuise_appro</t>
  </si>
  <si>
    <t>Je suis sous la responsabilite de Dieu</t>
  </si>
  <si>
    <t>06c7482c-4a18-4c2d-bd74-8a629a1a7189</t>
  </si>
  <si>
    <t>Mache Kominal Ansapit</t>
  </si>
  <si>
    <t>5614b29f-78f6-4f56-a98b-a405e051465e</t>
  </si>
  <si>
    <t>farine_ble riz mais haricot_noir sucre huile</t>
  </si>
  <si>
    <t>probleme_transport taux_echange trop_cher</t>
  </si>
  <si>
    <t>1b683271-9060-4464-997a-b1013c163724</t>
  </si>
  <si>
    <t>45</t>
  </si>
  <si>
    <t>vols violence</t>
  </si>
  <si>
    <t>a724c304-fc00-4a22-b175-6f0a8ba95e08</t>
  </si>
  <si>
    <t>En espèces (Gourde) En espèces (Dollar)</t>
  </si>
  <si>
    <t>5bbddd0b-5f69-4f3f-b057-887b8e277fef</t>
  </si>
  <si>
    <t>62050a16-4ac4-40f5-91ba-8302875c4fe7</t>
  </si>
  <si>
    <t>56.666666666666664</t>
  </si>
  <si>
    <t>brosse_dent papier_toilette dentrifrice serviettes_hygieniques savon_mains</t>
  </si>
  <si>
    <t>b601685b-a856-480b-be05-523a7165021e</t>
  </si>
  <si>
    <t>85</t>
  </si>
  <si>
    <t>violence vols</t>
  </si>
  <si>
    <t>a7435ca4-45fa-4444-a559-cd01dae7d352</t>
  </si>
  <si>
    <t>6de99a6c-363f-4445-921a-c49f8735132d</t>
  </si>
  <si>
    <t>d17fe11e-56c9-4e27-aed4-424cde50bc39</t>
  </si>
  <si>
    <t>catastrophe technique politique</t>
  </si>
  <si>
    <t>79fa4e38-885e-4900-a0a7-2a215ec47a9f</t>
  </si>
  <si>
    <t>savon_lessive brosse_dent</t>
  </si>
  <si>
    <t>4757ef31-b354-4b6b-95f1-32c437090260</t>
  </si>
  <si>
    <t>aucune prix</t>
  </si>
  <si>
    <t>2fced212-8868-43c7-90cd-97a9d64fb4f6</t>
  </si>
  <si>
    <t>262.5</t>
  </si>
  <si>
    <t>indisponible_f epuise_demande</t>
  </si>
  <si>
    <t>3f917d04-a70b-4af5-8e03-3490c28f8229</t>
  </si>
  <si>
    <t>6033ea78-d59a-4709-81c6-5ae7b314a90e</t>
  </si>
  <si>
    <t>Nourriture Produits d'hygiène et assainissement Charbon de bois</t>
  </si>
  <si>
    <t>savon_lessive brosse_dent dentrifrice papier_toilette serviettes_hygieniques savon_mains</t>
  </si>
  <si>
    <t>probleme_transport indisponible_f epuise</t>
  </si>
  <si>
    <t>56d24f62-c606-4710-9025-49d65084b357</t>
  </si>
  <si>
    <t>2ce88076-dd9b-46e6-a01c-40e0abcfd1a3</t>
  </si>
  <si>
    <t>170</t>
  </si>
  <si>
    <t>11fc7ebc-f3cf-4017-ae2f-de1b0a0c5ac3</t>
  </si>
  <si>
    <t>26.25</t>
  </si>
  <si>
    <t>a9f255fa-b8c4-44ae-a27b-e55cb24e5a8f</t>
  </si>
  <si>
    <t>clients reappro prix</t>
  </si>
  <si>
    <t>c2c4c2fe-d452-4362-896d-bdbf93dd5ad1</t>
  </si>
  <si>
    <t>Les commercants refusent de donner leur numero de telephone, ils veulent donner que leur nom</t>
  </si>
  <si>
    <t>08ae4f6c-99c9-494a-b2fd-414f77caf5d6</t>
  </si>
  <si>
    <t>JLH</t>
  </si>
  <si>
    <t>Bouklin</t>
  </si>
  <si>
    <t>Bouclin</t>
  </si>
  <si>
    <t>Kare mache</t>
  </si>
  <si>
    <t>Carré Marché</t>
  </si>
  <si>
    <t>riz huile sucre</t>
  </si>
  <si>
    <t>172.41379310344828</t>
  </si>
  <si>
    <t>probleme_transport trop_cher indisponible_f autre</t>
  </si>
  <si>
    <t>Quand les gens achetent a credit et ne paient pas a temps</t>
  </si>
  <si>
    <t>fe0b596b-bf30-4055-a183-d93db0696c40</t>
  </si>
  <si>
    <t>riz farine_ble sucre</t>
  </si>
  <si>
    <t>f5bd2bd3-1fb2-4cf8-ad7e-39e7ae8d5e58</t>
  </si>
  <si>
    <t>dentrifrice serviettes_hygieniques savon_mains brosse_dent</t>
  </si>
  <si>
    <t>a0774429-9998-472c-9e5b-26008a7688cc</t>
  </si>
  <si>
    <t>dentrifrice brosse_dent serviettes_hygieniques</t>
  </si>
  <si>
    <t>3533ce39-94ba-4d25-a07a-17313a16548d</t>
  </si>
  <si>
    <t>Kare</t>
  </si>
  <si>
    <t>trop_cher indisponible_f probleme_transport</t>
  </si>
  <si>
    <t>7744df0c-1ffe-41b2-bac5-92d1c6d24925</t>
  </si>
  <si>
    <t>e875f740-9105-457d-9038-f9a2ccaa989a</t>
  </si>
  <si>
    <t>Pri prodwi yo ogmante</t>
  </si>
  <si>
    <t>6c3872bd-dd35-4492-b854-d1a959244793</t>
  </si>
  <si>
    <t>secheresse politique</t>
  </si>
  <si>
    <t>f16c3766-2d47-4f18-8f63-46ab331c849f</t>
  </si>
  <si>
    <t>indisponible_f trop_cher</t>
  </si>
  <si>
    <t>59cdd1af-785f-4220-b747-364dec02c463</t>
  </si>
  <si>
    <t>Paske se li ki pi pre</t>
  </si>
  <si>
    <t>a7b89c2c-f460-41f6-939f-19f13c3f1f30</t>
  </si>
  <si>
    <t>21c4bb9a-5683-4e3c-933b-a485a05cdede</t>
  </si>
  <si>
    <t>farine_ble riz mais huile</t>
  </si>
  <si>
    <t>d5658716-717b-4ba5-a7d1-de9e4dad9932</t>
  </si>
  <si>
    <t>1440.989847715736</t>
  </si>
  <si>
    <t>23f5e41a-6c2c-4be7-9f2b-f8a9ceec7d34</t>
  </si>
  <si>
    <t>temps pas_assez_argent</t>
  </si>
  <si>
    <t>6b4362b8-c627-416e-a3ae-243873967f4e</t>
  </si>
  <si>
    <t>f4f9eec1-2969-4285-b186-70e3c97a67f5</t>
  </si>
  <si>
    <t>e574cee4-a12b-4c14-b076-49fce85b9555</t>
  </si>
  <si>
    <t>0493bef4-c824-45af-9e52-30b002513002</t>
  </si>
  <si>
    <t>e90f110b-7c5c-4039-a81a-b0a33bbd1854</t>
  </si>
  <si>
    <t>mais huile</t>
  </si>
  <si>
    <t>1280.87986463621</t>
  </si>
  <si>
    <t>f2153b34-8ca7-4214-81ae-1d312ec24eca</t>
  </si>
  <si>
    <t>politique infrastructures</t>
  </si>
  <si>
    <t>5ad5ac1d-6dd4-4ee7-9ff1-4e871ead5197</t>
  </si>
  <si>
    <t>f3366085-76ac-4dbb-bf08-ce5f7d120eb5</t>
  </si>
  <si>
    <t>dentrifrice serviettes_hygieniques</t>
  </si>
  <si>
    <t>3fc75c88-95d5-409b-b6b7-81ef146477a7</t>
  </si>
  <si>
    <t>5224dc64-1030-4c97-bb45-86b1a481ee15</t>
  </si>
  <si>
    <t>cbba4a70-355e-4187-9ab5-c41f6084a079</t>
  </si>
  <si>
    <t>afa711d2-dab7-4d11-acd9-69697d927e4d</t>
  </si>
  <si>
    <t>haricot_rouge haricot_noir</t>
  </si>
  <si>
    <t>f1ca44b0-15ac-4e36-bbd5-3514f5a85a31</t>
  </si>
  <si>
    <t>trop_cher pas_assez_argent indisponible_f</t>
  </si>
  <si>
    <t>f21d0d3e-3bba-4c5b-bfcf-9d9da4ba1149</t>
  </si>
  <si>
    <t>Produits d'hygiène et assainissement Nourriture</t>
  </si>
  <si>
    <t>brosse_dent savon_lessive chlore_grain</t>
  </si>
  <si>
    <t>18ed1bb8-e807-4a7d-9308-1610a614db91</t>
  </si>
  <si>
    <t>6f197122-5a1e-499a-89f3-1bf5a5adc7a9</t>
  </si>
  <si>
    <t>probleme_transport epuise</t>
  </si>
  <si>
    <t>bcd14853-9d17-45b1-b0ca-3c49aeb89325</t>
  </si>
  <si>
    <t>farine_ble riz sucre haricot_noir haricot_rouge huile</t>
  </si>
  <si>
    <t>4280e3c7-18d1-464f-be2d-57bfaac8be22</t>
  </si>
  <si>
    <t>9f024709-6770-4f3e-b1f6-ca16bbbe6ba7</t>
  </si>
  <si>
    <t>brosse_dent dentrifrice papier_toilette serviettes_hygieniques</t>
  </si>
  <si>
    <t>5cc6da90-9722-40e7-afdf-a242695f6b9b</t>
  </si>
  <si>
    <t>Cww-08</t>
  </si>
  <si>
    <t>riz sucre huile haricot_noir</t>
  </si>
  <si>
    <t>63e6841f-158d-4d07-89f4-9af4360293d6</t>
  </si>
  <si>
    <t>67225f3f-02fe-4430-b98b-a78ba5ec3bec</t>
  </si>
  <si>
    <t xml:space="preserve">Cww-08 </t>
  </si>
  <si>
    <t>6e2c22e6-5812-4d11-9731-67121d16b2bf</t>
  </si>
  <si>
    <t>farine_ble riz haricot_noir huile</t>
  </si>
  <si>
    <t>653d0e57-727a-4ff7-8456-d29d4a37b19d</t>
  </si>
  <si>
    <t>savon_lessive dentrifrice papier_toilette serviettes_hygieniques chlore_grain</t>
  </si>
  <si>
    <t>6cce258a-21a2-41bc-9685-9afc5f4e808b</t>
  </si>
  <si>
    <t>savon_lessive papier_toilette dentrifrice serviettes_hygieniques savon_mains</t>
  </si>
  <si>
    <t>d3ef3fa8-27db-4932-9e22-4d06236bc9d5</t>
  </si>
  <si>
    <t>probleme_transport trop_cher pas_assez_argent</t>
  </si>
  <si>
    <t>69f054f3-949c-48fb-bc77-e466a787dcdc</t>
  </si>
  <si>
    <t>farine_ble riz mais sucre haricot_noir haricot_rouge</t>
  </si>
  <si>
    <t>160.8695652173913</t>
  </si>
  <si>
    <t>36b862fd-43c6-4e12-91b8-5dced221ee9a</t>
  </si>
  <si>
    <t>4a547549-4461-4ad0-a7e7-490fcba8ae5d</t>
  </si>
  <si>
    <t>abb5dfd9-225d-47e4-b0ab-99378052bea9</t>
  </si>
  <si>
    <t>8896a94e-6414-45cb-9ff9-5573c3285d8e</t>
  </si>
  <si>
    <t>877d1836-3355-4e63-9d72-5204fedecbcd</t>
  </si>
  <si>
    <t>169.56521739130437</t>
  </si>
  <si>
    <t>ef55822f-afe8-4c09-bd6f-fc3415e027ee</t>
  </si>
  <si>
    <t>b78c8acb-fa03-4c75-9994-7de1c46d0d5e</t>
  </si>
  <si>
    <t>savon_lessive dentrifrice papier_toilette serviettes_hygieniques savon_mains</t>
  </si>
  <si>
    <t>trop_cher probleme_transport pas_assez_argent</t>
  </si>
  <si>
    <t>c8cb91f8-e47a-42e8-8ac3-c5efbe877fd3</t>
  </si>
  <si>
    <t>12</t>
  </si>
  <si>
    <t>7c2205c0-2e88-4e9c-bb86-32369cbebe6d</t>
  </si>
  <si>
    <t>farine_ble riz mais huile sucre</t>
  </si>
  <si>
    <t>c53971d8-218c-4059-a8f7-6466d695a75f</t>
  </si>
  <si>
    <t>2d2c30f1-55af-4050-9755-373e4ff47cb9</t>
  </si>
  <si>
    <t>7315e33a-bbf0-437d-9648-760146eccc59</t>
  </si>
  <si>
    <t>Cr</t>
  </si>
  <si>
    <t>Maotiè</t>
  </si>
  <si>
    <t>Beauchamps</t>
  </si>
  <si>
    <t>Bochan</t>
  </si>
  <si>
    <t>Marché Beauchamps</t>
  </si>
  <si>
    <t>farine_ble riz sucre mais haricot_noir haricot_rouge huile</t>
  </si>
  <si>
    <t>aba30908-1b68-4297-83fc-9e4fdbae8c0d</t>
  </si>
  <si>
    <t>farine_ble riz mais sucre haricot_noir</t>
  </si>
  <si>
    <t>c63adee4-c576-4a51-8e4e-f3e14f33b86f</t>
  </si>
  <si>
    <t>6228f031-1d32-4d43-b48d-14d0a4ff7692</t>
  </si>
  <si>
    <t>farine_ble mais sucre riz haricot_noir haricot_rouge huile</t>
  </si>
  <si>
    <t>farine_ble mais haricot_noir</t>
  </si>
  <si>
    <t>ee48dc57-7873-41e9-b7de-e2dd36255624</t>
  </si>
  <si>
    <t>7cabeaec-90e1-4e82-9ec2-6b656f204e57</t>
  </si>
  <si>
    <t>069ca1eb-0092-4268-b3b0-fddb1eed1981</t>
  </si>
  <si>
    <t>RE</t>
  </si>
  <si>
    <t>Sant vil</t>
  </si>
  <si>
    <t>Centre-ville Lacorne</t>
  </si>
  <si>
    <t>Dumarsais Estimé</t>
  </si>
  <si>
    <t>217.3913043478261</t>
  </si>
  <si>
    <t>47cf1b79-23fc-46aa-956a-ff427fcf8c81</t>
  </si>
  <si>
    <t>Marché beauchamps</t>
  </si>
  <si>
    <t>Problèm mwayen</t>
  </si>
  <si>
    <t>23aeb235-e466-46ac-9d47-97663c0b6aa9</t>
  </si>
  <si>
    <t>197.82608695652175</t>
  </si>
  <si>
    <t>Ce commercant explique que les prix des produits ne cessent d'augmenter a cause de la montee du dollar americain</t>
  </si>
  <si>
    <t>2fb3d1de-e047-4e37-8745-ca12ad1dbd4c</t>
  </si>
  <si>
    <t>brosse_dent dentrifrice savon_mains serviettes_hygieniques papier_toilette</t>
  </si>
  <si>
    <t>probleme_transport epuise_appro</t>
  </si>
  <si>
    <t>brosse_dent dentrifrice papier_toilette savon_mains</t>
  </si>
  <si>
    <t>18648e28-170e-4898-88cf-757fcecfc36c</t>
  </si>
  <si>
    <t>SV</t>
  </si>
  <si>
    <t>affrontements_pap mort_president</t>
  </si>
  <si>
    <t>fc33b9ce-0a69-4ccc-8065-d5b781a3bd78</t>
  </si>
  <si>
    <t>4115bb48-b553-441c-80ef-1bb8fb3310cd</t>
  </si>
  <si>
    <t>pb_transport technique</t>
  </si>
  <si>
    <t>2174d709-8da1-4e60-bef8-def7058062f1</t>
  </si>
  <si>
    <t xml:space="preserve">Mache Jeremie </t>
  </si>
  <si>
    <t>Marché Centre-ville de Jérémie</t>
  </si>
  <si>
    <t>173.91304347826087</t>
  </si>
  <si>
    <t>epuise_demande trop_cher probleme_transport</t>
  </si>
  <si>
    <t>farine_ble riz mais haricot_rouge</t>
  </si>
  <si>
    <t>violence prix</t>
  </si>
  <si>
    <t>b641d354-0245-4152-abc4-9d8fa29182c5</t>
  </si>
  <si>
    <t>En espèces (Gourde) Paiement mobile (téléphone) Coupon</t>
  </si>
  <si>
    <t>104.34782608695653</t>
  </si>
  <si>
    <t>vol affrontement</t>
  </si>
  <si>
    <t>089ee1ee-f258-42cc-beab-e53464a74b38</t>
  </si>
  <si>
    <t>En espèces (Gourde) Cheque</t>
  </si>
  <si>
    <t>vol manifestations affrontement</t>
  </si>
  <si>
    <t>vols prix reappro</t>
  </si>
  <si>
    <t>Le cout de la vie ne cesse d'augmenter, il devient difficile de trouver les produits</t>
  </si>
  <si>
    <t>466bae6c-ca2d-453d-a43c-9ac1fe901537</t>
  </si>
  <si>
    <t>affrontement vol</t>
  </si>
  <si>
    <t>8997ed04-6dd9-41c1-92a5-9d4ecd3b1652</t>
  </si>
  <si>
    <t>En espèces (Gourde) Cheque Coupon</t>
  </si>
  <si>
    <t>riz farine_ble mais sucre haricot_noir haricot_rouge huile</t>
  </si>
  <si>
    <t>savon_lessive dentrifrice papier_toilette serviettes_hygieniques chlore_grain savon_mains</t>
  </si>
  <si>
    <t>vols reappro violence</t>
  </si>
  <si>
    <t>76db9431-766c-44c7-80b6-b48d82b977af</t>
  </si>
  <si>
    <t>pb_transport camion</t>
  </si>
  <si>
    <t>b7b33a3d-b6fa-46b6-a075-1bba565e8eb6</t>
  </si>
  <si>
    <t>03858d79-a8dc-4a07-bed3-69dbc02a0831</t>
  </si>
  <si>
    <t xml:space="preserve">Camagnole </t>
  </si>
  <si>
    <t>route violence</t>
  </si>
  <si>
    <t>a5eb8863-dd7d-41e9-aa73-3315010194cf</t>
  </si>
  <si>
    <t>ded6733d-59c2-408e-a055-d85a78481ef6</t>
  </si>
  <si>
    <t>nsnr secheresse</t>
  </si>
  <si>
    <t>affrontements_pap autre</t>
  </si>
  <si>
    <t xml:space="preserve">Gang toupatou </t>
  </si>
  <si>
    <t>9fab1f07-aaac-4584-bf86-05317fb9c939</t>
  </si>
  <si>
    <t>Mache jeremi</t>
  </si>
  <si>
    <t>d2de0b5c-ba04-4964-8255-dc0dac2009a0</t>
  </si>
  <si>
    <t>En espèces (Gourde) Paiement mobile (téléphone)</t>
  </si>
  <si>
    <t>huile farine_ble riz</t>
  </si>
  <si>
    <t>767238dc-5152-4daf-a5eb-f47a92b29721</t>
  </si>
  <si>
    <t>dentrifrice papier_toilette serviettes_hygieniques savon_mains</t>
  </si>
  <si>
    <t>dentrifrice serviettes_hygieniques savon_mains</t>
  </si>
  <si>
    <t>Il souhaite que les prix des produits diminuent</t>
  </si>
  <si>
    <t>1a36c9e2-c415-42ad-a48a-958101cab663</t>
  </si>
  <si>
    <t>0a8f86bc-7296-4ee1-94e3-6655a3cead14</t>
  </si>
  <si>
    <t>indisponible_f epuise</t>
  </si>
  <si>
    <t>prix vols</t>
  </si>
  <si>
    <t>Il faut que les autorites etatiques fassent baisser le dollar americain</t>
  </si>
  <si>
    <t>8eed8757-5722-4731-ba82-9a5a1b5dc61f</t>
  </si>
  <si>
    <t>RL</t>
  </si>
  <si>
    <t>BODARIE</t>
  </si>
  <si>
    <t>MACHE BODARIE</t>
  </si>
  <si>
    <t>Marché Bodarie</t>
  </si>
  <si>
    <t>189.6551724137931</t>
  </si>
  <si>
    <t>b77b50f8-88b0-4f5b-aa26-593c85f74475</t>
  </si>
  <si>
    <t>brosse_dent savon_mains</t>
  </si>
  <si>
    <t>365bd07b-6ad4-4da2-849d-ae4125b8cf3c</t>
  </si>
  <si>
    <t>b7b26ac4-b17b-40ad-89fb-193f9fea3664</t>
  </si>
  <si>
    <t>riz mais sucre huile</t>
  </si>
  <si>
    <t>6d371691-aaac-4e57-9df5-a06a1b875c5a</t>
  </si>
  <si>
    <t>riz sucre mais huile</t>
  </si>
  <si>
    <t>2cf9b317-9cac-472a-97ad-265141d52358</t>
  </si>
  <si>
    <t>f56f2fe8-31ef-4fda-826b-9119329383ae</t>
  </si>
  <si>
    <t>58.62068965517242</t>
  </si>
  <si>
    <t>Je ne vend pas assez</t>
  </si>
  <si>
    <t>ef5f1f3a-ca39-41db-ac87-a9a5919f6555</t>
  </si>
  <si>
    <t>32ee1c22-b13c-4afc-a52f-6c615843cec8</t>
  </si>
  <si>
    <t>wash nourriture</t>
  </si>
  <si>
    <t>eca711aa-1bc7-49b2-9581-afa5662b2c3c</t>
  </si>
  <si>
    <t>C'est un produit saisonnier</t>
  </si>
  <si>
    <t>fb808f78-0e19-4080-be91-8f561f5995a2</t>
  </si>
  <si>
    <t>RAS</t>
  </si>
  <si>
    <t>f8e273f7-b1ac-4a43-be4f-bbf7cf2ae8fe</t>
  </si>
  <si>
    <t>76ad20e2-67f4-477c-8022-899874d09f36</t>
  </si>
  <si>
    <t>a75e4e13-2b83-4fd6-bbbb-ebd1bc717fdd</t>
  </si>
  <si>
    <t>brosse_dent dentrifrice serviettes_hygieniques savon_mains papier_toilette</t>
  </si>
  <si>
    <t>dentrifrice serviettes_hygieniques papier_toilette</t>
  </si>
  <si>
    <t>7c4346e6-943c-4313-bca0-7b3c2f0c4ea5</t>
  </si>
  <si>
    <t>brosse_dent serviettes_hygieniques papier_toilette dentrifrice</t>
  </si>
  <si>
    <t>Apres avoir laisse le marche et rentrez chez vous, vous ne voyez pas l'argent</t>
  </si>
  <si>
    <t>65fabf29-0c37-4203-b757-74bdd2b7c366</t>
  </si>
  <si>
    <t>c0e6d742-15a5-4bcd-bdcd-288038de55f2</t>
  </si>
  <si>
    <t>775e224b-aac5-42cf-b0a7-1d1b1fde28cb</t>
  </si>
  <si>
    <t>6c495b63-a381-48fa-90ec-09e401740487</t>
  </si>
  <si>
    <t>33430abc-4ed1-43c7-82ab-b0ed1785153f</t>
  </si>
  <si>
    <t>de929338-3394-42d3-9fe4-7fddc511a674</t>
  </si>
  <si>
    <t>ca975ef0-6253-438d-ae95-24983e2214d7</t>
  </si>
  <si>
    <t>mais riz</t>
  </si>
  <si>
    <t>f3defd2b-b2e3-4a23-b442-0945810a9335</t>
  </si>
  <si>
    <t>02524311-4176-4bab-9ebf-fdea88171d17</t>
  </si>
  <si>
    <t>d2aef7f8-543d-4449-bd08-f944c2f9459a</t>
  </si>
  <si>
    <t>2eacab18-0464-40da-a895-4a240dd83f18</t>
  </si>
  <si>
    <t>58766511-07c3-4656-946a-f080b8d5075e</t>
  </si>
  <si>
    <t>Deboisement</t>
  </si>
  <si>
    <t>fc8e31f7-b36b-4c50-91e9-942a8ec99851</t>
  </si>
  <si>
    <t>SE LA KI PI PRE</t>
  </si>
  <si>
    <t>2ead8975-b335-47f3-bde3-9c4b108f4303</t>
  </si>
  <si>
    <t>1e4f5b00-c319-4d01-af8c-cd364262eff8</t>
  </si>
  <si>
    <t>abd63a06-c860-47c4-8533-675072fa2be4</t>
  </si>
  <si>
    <t>JB</t>
  </si>
  <si>
    <t>MAPOU</t>
  </si>
  <si>
    <t>MACHE MAPOU</t>
  </si>
  <si>
    <t>Marché Mapou</t>
  </si>
  <si>
    <t>23.076923076923077</t>
  </si>
  <si>
    <t>208b8c85-d4a4-4e93-b924-617b88dea17b</t>
  </si>
  <si>
    <t>5febf9a5-655d-4b70-9812-143bca9dfb49</t>
  </si>
  <si>
    <t>ebb4997d-9cfd-465b-a006-b944986470dd</t>
  </si>
  <si>
    <t>0932da75-35b9-418b-a88e-654984777699</t>
  </si>
  <si>
    <t>f6ae7cc9-86ab-4057-b8d0-bfe248c407c5</t>
  </si>
  <si>
    <t>farine_ble riz</t>
  </si>
  <si>
    <t>savon_lessive dentrifrice serviettes_hygieniques savon_mains</t>
  </si>
  <si>
    <t>c3e55a14-b631-47ee-bf14-d2431df876b8</t>
  </si>
  <si>
    <t>On surveille les faux monnaies</t>
  </si>
  <si>
    <t>7fbb11ca-e5f6-45ff-8c9d-ac1cf6de331c</t>
  </si>
  <si>
    <t>MACHE</t>
  </si>
  <si>
    <t>ae02f8bd-62aa-4ebe-8b31-1cfcd787f08d</t>
  </si>
  <si>
    <t>7509b65d-7d76-48bb-8f5b-4f59f1cf848b</t>
  </si>
  <si>
    <t>REZEVWA</t>
  </si>
  <si>
    <t>ea03cfd1-d329-45bc-a8bc-1c3c5e41caca</t>
  </si>
  <si>
    <t>technique infrastructures</t>
  </si>
  <si>
    <t>168b020d-50f4-448b-ba07-fdccdb3edfc6</t>
  </si>
  <si>
    <t>b878bec1-c3be-4ef9-ab8c-4d63a4b2b6e3</t>
  </si>
  <si>
    <t>fd8349f6-ae83-4049-911d-6148837d6a67</t>
  </si>
  <si>
    <t>En espèces (Gourde) À crédit total A crédit partiel</t>
  </si>
  <si>
    <t>206.89655172413794</t>
  </si>
  <si>
    <t>ed6aeded-f537-4ee1-990e-74095cd8f09a</t>
  </si>
  <si>
    <t>savon_lessive dentrifrice brosse_dent papier_toilette serviettes_hygieniques savon_mains</t>
  </si>
  <si>
    <t>trop_cher probleme_transport</t>
  </si>
  <si>
    <t>reappro clients</t>
  </si>
  <si>
    <t>0c77633c-fbaa-4dac-b0ff-afe3e206d0eb</t>
  </si>
  <si>
    <t>En espèces (Gourde) A crédit partiel À crédit total</t>
  </si>
  <si>
    <t>a81541c0-66d7-450a-bcd2-aa79d06937fb</t>
  </si>
  <si>
    <t>4682cb8c-3eb0-44f7-941a-c67b37f489ad</t>
  </si>
  <si>
    <t>5fdabbdc-7ca8-431e-a63a-67e4a7e6156a</t>
  </si>
  <si>
    <t>À crédit total A crédit partiel En espèces (Gourde)</t>
  </si>
  <si>
    <t>savon_lessive brosse_dent dentrifrice serviettes_hygieniques chlore_grain savon_mains</t>
  </si>
  <si>
    <t>39e9a114-722e-462f-815e-c4a6065c1c4e</t>
  </si>
  <si>
    <t>97.82608695652175</t>
  </si>
  <si>
    <t>huile farine_ble sucre</t>
  </si>
  <si>
    <t>42.5</t>
  </si>
  <si>
    <t>brosse_dent serviettes_hygieniques chlore_grain</t>
  </si>
  <si>
    <t>aa48f8be-74c9-4241-95de-acef23bdd885</t>
  </si>
  <si>
    <t>En espèces (Gourde) Paiement mobile (téléphone) À crédit total</t>
  </si>
  <si>
    <t>serviettes_hygieniques papier_toilette savon_mains</t>
  </si>
  <si>
    <t>bd7de795-6e51-437a-be0a-7b169181fca2</t>
  </si>
  <si>
    <t>867a0931-1512-4136-a09b-90c00c790ae0</t>
  </si>
  <si>
    <t>haricot_rouge sucre farine_ble</t>
  </si>
  <si>
    <t>savon_lessive dentrifrice savon_mains</t>
  </si>
  <si>
    <t>f1115462-bff1-488f-b38d-1c051d670556</t>
  </si>
  <si>
    <t>4.6875</t>
  </si>
  <si>
    <t>e4501b1b-80c9-45b2-95df-6b76d20045da</t>
  </si>
  <si>
    <t>En espèces (Gourde) À crédit total</t>
  </si>
  <si>
    <t>127.5</t>
  </si>
  <si>
    <t>65933f54-f93d-4eea-a900-a4c9d49a67a1</t>
  </si>
  <si>
    <t>riz mais sucre</t>
  </si>
  <si>
    <t>585abed6-7232-4671-9e92-45247f3dcda1</t>
  </si>
  <si>
    <t>184.7826086956522</t>
  </si>
  <si>
    <t>0949e571-8fdb-46eb-801b-4b7e7e215fd3</t>
  </si>
  <si>
    <t>haricot_noir haricot_rouge huile</t>
  </si>
  <si>
    <t>8753205e-0729-4cb6-82dd-dd0d5f1263ae</t>
  </si>
  <si>
    <t>aa78b472-b936-4401-af68-68ce10169ec7</t>
  </si>
  <si>
    <t>Les routes sont difficiles d'acces. Il n'y a pas de dirigeants</t>
  </si>
  <si>
    <t>Pas d'argent</t>
  </si>
  <si>
    <t xml:space="preserve">J'ai peur de me faire derober sur la route. </t>
  </si>
  <si>
    <t>Les gangs sont partout</t>
  </si>
  <si>
    <t>Problème d'argent</t>
  </si>
  <si>
    <t/>
  </si>
  <si>
    <t xml:space="preserve">Prix médian Février 2022 </t>
  </si>
  <si>
    <t>Variation janv22-fev22</t>
  </si>
  <si>
    <t>variation janv22-fevr22</t>
  </si>
  <si>
    <t>variation jan22-fev22</t>
  </si>
  <si>
    <t>Panier ICSM fevr</t>
  </si>
  <si>
    <r>
      <t>Panier ICSM sans eau</t>
    </r>
    <r>
      <rPr>
        <b/>
        <vertAlign val="superscript"/>
        <sz val="12"/>
        <color theme="1"/>
        <rFont val="Arial Narrow"/>
        <family val="2"/>
      </rPr>
      <t>2</t>
    </r>
  </si>
  <si>
    <r>
      <t>Eau</t>
    </r>
    <r>
      <rPr>
        <vertAlign val="superscript"/>
        <sz val="12"/>
        <color theme="1"/>
        <rFont val="Arial Narrow"/>
        <family val="2"/>
      </rPr>
      <t>2</t>
    </r>
  </si>
  <si>
    <r>
      <t>EST-CE QUE VOUS AVEZ FAIT FACE A DES PROBLEMES D'APPROVISIONNEMENT EN EAU AU COURS DU DERNIER MOIS?</t>
    </r>
    <r>
      <rPr>
        <sz val="12"/>
        <color theme="1"/>
        <rFont val="Arial Narrow"/>
        <family val="2"/>
      </rPr>
      <t xml:space="preserve"> (question posée aux clients du marché)</t>
    </r>
  </si>
  <si>
    <t>21 février - 4 mars 2022</t>
  </si>
  <si>
    <r>
      <t>NOMBRE D'ENQUETES</t>
    </r>
    <r>
      <rPr>
        <sz val="11"/>
        <color rgb="FFFFFF66"/>
        <rFont val="Arial Narrow"/>
        <family val="2"/>
      </rPr>
      <t xml:space="preserve"> </t>
    </r>
    <r>
      <rPr>
        <sz val="11"/>
        <color rgb="FFEE5859"/>
        <rFont val="Arial Narrow"/>
        <family val="2"/>
      </rPr>
      <t>REALISEES PAR LES PARTENAIRES</t>
    </r>
  </si>
  <si>
    <t># Haricot rouge</t>
  </si>
  <si>
    <t># Brosse à dents</t>
  </si>
  <si>
    <t># Papier toilette</t>
  </si>
  <si>
    <t># Savon mains</t>
  </si>
  <si>
    <t>*Produits saisonnier</t>
  </si>
  <si>
    <t>*Ceux qui achetent a credit ne paient pas a temps</t>
  </si>
  <si>
    <t>* Ne pas vendre assez de produits</t>
  </si>
  <si>
    <t>* Ne pas se faire voler mystiquement</t>
  </si>
  <si>
    <t>*Pas assez d'argent</t>
  </si>
  <si>
    <t>*Route difficile d'acces</t>
  </si>
  <si>
    <t>*Peur de se faire derober sur la route</t>
  </si>
  <si>
    <t xml:space="preserve">*Cherté des produits </t>
  </si>
  <si>
    <t>* Insécurité</t>
  </si>
  <si>
    <r>
      <t>Non boutik lan oubyen kom</t>
    </r>
    <r>
      <rPr>
        <sz val="11"/>
        <color indexed="63"/>
        <rFont val="Arial Narrow"/>
        <family val="2"/>
      </rPr>
      <t>ès la</t>
    </r>
  </si>
  <si>
    <r>
      <t>Si kom</t>
    </r>
    <r>
      <rPr>
        <sz val="11"/>
        <color indexed="63"/>
        <rFont val="Arial Narrow"/>
        <family val="2"/>
      </rPr>
      <t>ès lan pa genyen non, mete non machann lan</t>
    </r>
  </si>
  <si>
    <r>
      <t>Nimewo telef</t>
    </r>
    <r>
      <rPr>
        <sz val="11"/>
        <color indexed="63"/>
        <rFont val="Arial Narrow"/>
        <family val="2"/>
      </rPr>
      <t>òn machann lan oubyen biznis lan</t>
    </r>
  </si>
  <si>
    <r>
      <t>Kiy</t>
    </r>
    <r>
      <rPr>
        <sz val="11"/>
        <color indexed="63"/>
        <rFont val="Arial Narrow"/>
        <family val="2"/>
      </rPr>
      <t>ès nan mwayen sa yo, ou aksepte yo peye w nan komès lan?</t>
    </r>
  </si>
  <si>
    <r>
      <t>Di nou "l</t>
    </r>
    <r>
      <rPr>
        <sz val="11"/>
        <color indexed="63"/>
        <rFont val="Arial Narrow"/>
        <family val="2"/>
      </rPr>
      <t>òt" fason ou aksepte yo peye w</t>
    </r>
  </si>
  <si>
    <r>
      <t>Daprè ou menm, èske ou w</t>
    </r>
    <r>
      <rPr>
        <sz val="11"/>
        <color indexed="63"/>
        <rFont val="Arial Narrow"/>
        <family val="2"/>
      </rPr>
      <t>è gen chanjman sou kantite machann nan mache a ${marche} pandan dènye mwa sa ?</t>
    </r>
  </si>
  <si>
    <r>
      <t>kiy</t>
    </r>
    <r>
      <rPr>
        <sz val="11"/>
        <color indexed="63"/>
        <rFont val="Arial Narrow"/>
        <family val="2"/>
      </rPr>
      <t>ès nan pwodui sa yo ou vann nan moman sa a la?</t>
    </r>
  </si>
  <si>
    <r>
      <t>Pou ank</t>
    </r>
    <r>
      <rPr>
        <sz val="11"/>
        <color indexed="63"/>
        <rFont val="Arial Narrow"/>
        <family val="2"/>
      </rPr>
      <t>èt sila, nap bezwen konnen ki pri gwo mamit lan ye. Ou vann pwodui ou pa pa mamit ?</t>
    </r>
  </si>
  <si>
    <r>
      <t>si machann lan vann plizy</t>
    </r>
    <r>
      <rPr>
        <sz val="11"/>
        <color indexed="63"/>
        <rFont val="Arial Narrow"/>
        <family val="2"/>
      </rPr>
      <t>è kalite farin, konsidere sa ki vann mwen chè an. Ekri "-999" si li pa vle reponn</t>
    </r>
  </si>
  <si>
    <r>
      <t>Eske farin ble blanch w'ap vann nan s</t>
    </r>
    <r>
      <rPr>
        <sz val="11"/>
        <color indexed="63"/>
        <rFont val="Arial Narrow"/>
        <family val="2"/>
      </rPr>
      <t>òti nan lòt peyi?</t>
    </r>
  </si>
  <si>
    <r>
      <t>Mete Pri Machann nan ba w lan an goud. Si l'ap vann plizy</t>
    </r>
    <r>
      <rPr>
        <sz val="11"/>
        <color indexed="63"/>
        <rFont val="Arial Narrow"/>
        <family val="2"/>
      </rPr>
      <t>è kalite diri, konsidere sa ki vann mwen chè an. Ekri "-999" si li pa vle reponn</t>
    </r>
  </si>
  <si>
    <r>
      <t>Eske diri w'ap vann nan s</t>
    </r>
    <r>
      <rPr>
        <sz val="11"/>
        <color indexed="63"/>
        <rFont val="Arial Narrow"/>
        <family val="2"/>
      </rPr>
      <t>òti nan yon lòt peyi</t>
    </r>
  </si>
  <si>
    <r>
      <t>Mete Pri Machann nan ba w lan an goud. Si machann lan vann plizy</t>
    </r>
    <r>
      <rPr>
        <sz val="11"/>
        <color indexed="63"/>
        <rFont val="Arial Narrow"/>
        <family val="2"/>
      </rPr>
      <t>è kalite mayi moulen, konsidere sa ki vann mwen chè an. Ekri "-999" si li pa vle reponn</t>
    </r>
  </si>
  <si>
    <r>
      <t>Mete Pri Machann nan ba w lan an goud. Si machann lan vann plizy</t>
    </r>
    <r>
      <rPr>
        <sz val="11"/>
        <color indexed="63"/>
        <rFont val="Arial Narrow"/>
        <family val="2"/>
      </rPr>
      <t>è kalite sik, konsidere sa ki vann mwen chè an. Ekri "-999" si li pa vle reponn</t>
    </r>
  </si>
  <si>
    <r>
      <t>Mete Pri Machann nan ba w lan an goud. Si machann lan vann plizy</t>
    </r>
    <r>
      <rPr>
        <sz val="11"/>
        <color indexed="63"/>
        <rFont val="Arial Narrow"/>
        <family val="2"/>
      </rPr>
      <t>è kalite pwa nwa, konsidere sa ki vann mwen chè an. Ekri "-999" si li pa vle reponn</t>
    </r>
  </si>
  <si>
    <r>
      <t>Mete Pri Machann nan ba w lan an goud. Si machann lan vann plizy</t>
    </r>
    <r>
      <rPr>
        <sz val="11"/>
        <color indexed="63"/>
        <rFont val="Arial Narrow"/>
        <family val="2"/>
      </rPr>
      <t>è kalite pwa wouj, konsidere sa ki vann mwen chè an. Ekri "-999" si li pa vle reponn</t>
    </r>
  </si>
  <si>
    <r>
      <t>Mete pri an an goud. Si genyen plizy</t>
    </r>
    <r>
      <rPr>
        <sz val="11"/>
        <color indexed="63"/>
        <rFont val="Arial Narrow"/>
        <family val="2"/>
      </rPr>
      <t>è kalite galon lwil, konsidere sa ki vann mwen chè an. Ekri "-999" si li pa vle reponn</t>
    </r>
  </si>
  <si>
    <r>
      <t>si genyen plizy</t>
    </r>
    <r>
      <rPr>
        <sz val="11"/>
        <color indexed="63"/>
        <rFont val="Arial Narrow"/>
        <family val="2"/>
      </rPr>
      <t>è non lwil nan biznis lan, konsidere sa ki vann mwen chè an. Ekri "-999" si li pa vle reponn</t>
    </r>
  </si>
  <si>
    <r>
      <t>Yon Egzanp, si se pa bout</t>
    </r>
    <r>
      <rPr>
        <sz val="11"/>
        <color indexed="63"/>
        <rFont val="Arial Narrow"/>
        <family val="2"/>
      </rPr>
      <t>èy de 2 Lit: Lit lan se inite an e 2 se kantite an</t>
    </r>
  </si>
  <si>
    <r>
      <t>si genyen plizy</t>
    </r>
    <r>
      <rPr>
        <sz val="11"/>
        <color indexed="63"/>
        <rFont val="Arial Narrow"/>
        <family val="2"/>
      </rPr>
      <t>è kalite lwil, silvouplè konsidere sa ki vann mwen chè an. Ekri "-999" si moun w'ap ankete an ou pa kapab reponn</t>
    </r>
  </si>
  <si>
    <r>
      <t>si gen l</t>
    </r>
    <r>
      <rPr>
        <sz val="11"/>
        <color indexed="63"/>
        <rFont val="Arial Narrow"/>
        <family val="2"/>
      </rPr>
      <t>òt rezon, pataje l avèk nou</t>
    </r>
  </si>
  <si>
    <r>
      <t>èske w kapab di nou kiy</t>
    </r>
    <r>
      <rPr>
        <sz val="11"/>
        <color indexed="63"/>
        <rFont val="Arial Narrow"/>
        <family val="2"/>
      </rPr>
      <t>ès nan pwodwi ou yo ki konn fini pandan denye mwa sa?</t>
    </r>
  </si>
  <si>
    <r>
      <t>3- Kesyon sou pwodwi lij</t>
    </r>
    <r>
      <rPr>
        <sz val="11"/>
        <color indexed="9"/>
        <rFont val="Arial Narrow"/>
        <family val="2"/>
      </rPr>
      <t>èn yo, Dlo avèk pou fè pou netwayaj</t>
    </r>
  </si>
  <si>
    <r>
      <t>Kiy</t>
    </r>
    <r>
      <rPr>
        <sz val="11"/>
        <color indexed="63"/>
        <rFont val="Arial Narrow"/>
        <family val="2"/>
      </rPr>
      <t>ès nan pwodwi sa yo ou vann kounya?</t>
    </r>
  </si>
  <si>
    <r>
      <t>si non, konbyen gram savon lave ou vann yo peze? (sa ki vann mwen ch</t>
    </r>
    <r>
      <rPr>
        <sz val="11"/>
        <color indexed="63"/>
        <rFont val="Arial Narrow"/>
        <family val="2"/>
      </rPr>
      <t>è a)</t>
    </r>
  </si>
  <si>
    <r>
      <t>Siw vann plizy</t>
    </r>
    <r>
      <rPr>
        <sz val="11"/>
        <color indexed="63"/>
        <rFont val="Arial Narrow"/>
        <family val="2"/>
      </rPr>
      <t>è mak, endike pri mak ki vann mwen chè a. Ekri "-999" pou si moun kap reponn lan pa vle oubyen pa swete reponn</t>
    </r>
  </si>
  <si>
    <r>
      <t>if(</t>
    </r>
    <r>
      <rPr>
        <sz val="11"/>
        <color indexed="10"/>
        <rFont val="Arial Narrow"/>
        <family val="2"/>
      </rPr>
      <t>selected(${q3_1_unite_savon_lessive},‘oui’)</t>
    </r>
    <r>
      <rPr>
        <sz val="11"/>
        <color indexed="63"/>
        <rFont val="Arial Narrow"/>
        <family val="2"/>
      </rPr>
      <t xml:space="preserve">, </t>
    </r>
    <r>
      <rPr>
        <sz val="11"/>
        <color indexed="57"/>
        <rFont val="Arial Narrow"/>
        <family val="2"/>
      </rPr>
      <t>${q3_2_prix_75g_savon_lessive}*1</t>
    </r>
    <r>
      <rPr>
        <sz val="11"/>
        <color indexed="63"/>
        <rFont val="Arial Narrow"/>
        <family val="2"/>
      </rPr>
      <t xml:space="preserve">, </t>
    </r>
    <r>
      <rPr>
        <sz val="11"/>
        <color indexed="19"/>
        <rFont val="Arial Narrow"/>
        <family val="2"/>
      </rPr>
      <t>${savon_prix_standard}</t>
    </r>
    <r>
      <rPr>
        <sz val="11"/>
        <color indexed="63"/>
        <rFont val="Arial Narrow"/>
        <family val="2"/>
      </rPr>
      <t>)</t>
    </r>
  </si>
  <si>
    <r>
      <t>èske savon lave w'ap vann nan s</t>
    </r>
    <r>
      <rPr>
        <sz val="11"/>
        <color indexed="63"/>
        <rFont val="Arial Narrow"/>
        <family val="2"/>
      </rPr>
      <t>òti nan lòt peyi?</t>
    </r>
  </si>
  <si>
    <r>
      <t>Ki pi piti pri yon moun ka peye yon bw</t>
    </r>
    <r>
      <rPr>
        <sz val="11"/>
        <color indexed="63"/>
        <rFont val="Arial Narrow"/>
        <family val="2"/>
      </rPr>
      <t>òs dan?</t>
    </r>
  </si>
  <si>
    <r>
      <t>èske bw</t>
    </r>
    <r>
      <rPr>
        <sz val="11"/>
        <color indexed="63"/>
        <rFont val="Arial Narrow"/>
        <family val="2"/>
      </rPr>
      <t>òs dan sa a sòti nan lòt peyi?</t>
    </r>
  </si>
  <si>
    <r>
      <t>Ki pi piti pri yon moun ka peye pou yon roulo papye twal</t>
    </r>
    <r>
      <rPr>
        <sz val="11"/>
        <color indexed="63"/>
        <rFont val="Arial Narrow"/>
        <family val="2"/>
      </rPr>
      <t>èt?</t>
    </r>
  </si>
  <si>
    <r>
      <t>an goud. Siw vann plizy</t>
    </r>
    <r>
      <rPr>
        <sz val="12"/>
        <color indexed="8"/>
        <rFont val="Arial Narrow"/>
        <family val="2"/>
      </rPr>
      <t>è kalite papye twalèt, mete pri mak ki vann mwen chè a. Ekri "-999" pou si moun kap reponn lan pa vle oubyen pa swete reponn</t>
    </r>
  </si>
  <si>
    <r>
      <t>Eske papye twal</t>
    </r>
    <r>
      <rPr>
        <sz val="11"/>
        <color indexed="63"/>
        <rFont val="Arial Narrow"/>
        <family val="2"/>
      </rPr>
      <t>èt sa  sòti nan lòt peyi?</t>
    </r>
  </si>
  <si>
    <r>
      <t>Eske savon twal</t>
    </r>
    <r>
      <rPr>
        <sz val="11"/>
        <color indexed="8"/>
        <rFont val="Arial Narrow"/>
        <family val="2"/>
      </rPr>
      <t>èt ou vann yo peze 70-80g?</t>
    </r>
  </si>
  <si>
    <r>
      <t>Konbyen kòb ou vann savon twal</t>
    </r>
    <r>
      <rPr>
        <sz val="11"/>
        <color indexed="63"/>
        <rFont val="Arial Narrow"/>
        <family val="2"/>
      </rPr>
      <t>èt ki mwen chè an?</t>
    </r>
  </si>
  <si>
    <r>
      <t>si non, konbyen gram savon twalèt ou vann yo peze? (sa ki vann mwen ch</t>
    </r>
    <r>
      <rPr>
        <sz val="11"/>
        <color indexed="8"/>
        <rFont val="Arial Narrow"/>
        <family val="2"/>
      </rPr>
      <t>è a)</t>
    </r>
  </si>
  <si>
    <r>
      <t>Siw vann plizyè mak savon twal</t>
    </r>
    <r>
      <rPr>
        <sz val="11"/>
        <color indexed="8"/>
        <rFont val="Arial Narrow"/>
        <family val="2"/>
      </rPr>
      <t>èt</t>
    </r>
    <r>
      <rPr>
        <sz val="12"/>
        <color indexed="8"/>
        <rFont val="Arial Narrow"/>
        <family val="2"/>
      </rPr>
      <t>, endike pri mak ki vann mwen chè a. Ekri "-999" pou si moun kap reponn lan pa vle oubyen pa swete reponn</t>
    </r>
  </si>
  <si>
    <r>
      <t>if(</t>
    </r>
    <r>
      <rPr>
        <sz val="11"/>
        <color indexed="10"/>
        <rFont val="Arial Narrow"/>
        <family val="2"/>
      </rPr>
      <t>(selected(${q3_1_unite_savon_mains}, ‘oui’))</t>
    </r>
    <r>
      <rPr>
        <sz val="11"/>
        <color indexed="63"/>
        <rFont val="Arial Narrow"/>
        <family val="2"/>
      </rPr>
      <t xml:space="preserve">, </t>
    </r>
    <r>
      <rPr>
        <sz val="11"/>
        <color indexed="50"/>
        <rFont val="Arial Narrow"/>
        <family val="2"/>
      </rPr>
      <t>(${q3_2_prix_75g_savon_mains})</t>
    </r>
    <r>
      <rPr>
        <sz val="11"/>
        <color indexed="63"/>
        <rFont val="Arial Narrow"/>
        <family val="2"/>
      </rPr>
      <t>, (
if(</t>
    </r>
    <r>
      <rPr>
        <sz val="11"/>
        <color indexed="10"/>
        <rFont val="Arial Narrow"/>
        <family val="2"/>
      </rPr>
      <t>(selected(${q3_1_unite_savon_mains}, ‘non’))</t>
    </r>
    <r>
      <rPr>
        <sz val="11"/>
        <color indexed="63"/>
        <rFont val="Arial Narrow"/>
        <family val="2"/>
      </rPr>
      <t>,</t>
    </r>
    <r>
      <rPr>
        <sz val="11"/>
        <color indexed="50"/>
        <rFont val="Arial Narrow"/>
        <family val="2"/>
      </rPr>
      <t>(( ${q3_2_prix_bas_autre_savon_toilette} div ${q3_1_2_unites_autre_savon_toilette})*(75))</t>
    </r>
    <r>
      <rPr>
        <sz val="11"/>
        <color indexed="63"/>
        <rFont val="Arial Narrow"/>
        <family val="2"/>
      </rPr>
      <t>, 'NA')))</t>
    </r>
  </si>
  <si>
    <r>
      <t>Eske savon twalèt sa s</t>
    </r>
    <r>
      <rPr>
        <sz val="11"/>
        <color indexed="63"/>
        <rFont val="Arial Narrow"/>
        <family val="2"/>
      </rPr>
      <t>òti nan lòt peyi?</t>
    </r>
  </si>
  <si>
    <r>
      <t>Siw vann plizy</t>
    </r>
    <r>
      <rPr>
        <sz val="12"/>
        <color indexed="8"/>
        <rFont val="Arial Narrow"/>
        <family val="2"/>
      </rPr>
      <t>è mak pat, endike pri mak ki vann mwen chè a. Ekri "-999" pou si moun kap reponn lan pa vle oubyen pa swete reponn</t>
    </r>
  </si>
  <si>
    <r>
      <t>Siw vann plizy</t>
    </r>
    <r>
      <rPr>
        <sz val="12"/>
        <color indexed="8"/>
        <rFont val="Arial Narrow"/>
        <family val="2"/>
      </rPr>
      <t>è kalite pat, endike pri mak ki vann mwen chè a. Ekri "-999" pou si moun kap reponn lan pa vle oubyen pa swete reponn</t>
    </r>
  </si>
  <si>
    <r>
      <t>if(</t>
    </r>
    <r>
      <rPr>
        <sz val="11"/>
        <color indexed="10"/>
        <rFont val="Arial Narrow"/>
        <family val="2"/>
      </rPr>
      <t>(selected(${q3_1_unite_dentifrice},'oui')),</t>
    </r>
    <r>
      <rPr>
        <sz val="11"/>
        <color indexed="57"/>
        <rFont val="Arial Narrow"/>
        <family val="2"/>
      </rPr>
      <t>${q3_2_prix_85g_dentifrice}</t>
    </r>
    <r>
      <rPr>
        <sz val="11"/>
        <color indexed="63"/>
        <rFont val="Arial Narrow"/>
        <family val="2"/>
      </rPr>
      <t>,</t>
    </r>
    <r>
      <rPr>
        <sz val="11"/>
        <color indexed="40"/>
        <rFont val="Arial Narrow"/>
        <family val="2"/>
      </rPr>
      <t>(
if(</t>
    </r>
    <r>
      <rPr>
        <sz val="11"/>
        <color indexed="10"/>
        <rFont val="Arial Narrow"/>
        <family val="2"/>
      </rPr>
      <t>(selected(${q3_1_unite_dentifrice},'non')),</t>
    </r>
    <r>
      <rPr>
        <sz val="11"/>
        <color indexed="57"/>
        <rFont val="Arial Narrow"/>
        <family val="2"/>
      </rPr>
      <t>(((${q3_2_prix_bas_autre_dentifrice_dentrifrice}) div (${q3_1_2_unites_autre_dentifrice}))*(85))</t>
    </r>
    <r>
      <rPr>
        <sz val="11"/>
        <color indexed="63"/>
        <rFont val="Arial Narrow"/>
        <family val="2"/>
      </rPr>
      <t>,'NA'</t>
    </r>
    <r>
      <rPr>
        <sz val="11"/>
        <color indexed="40"/>
        <rFont val="Arial Narrow"/>
        <family val="2"/>
      </rPr>
      <t>))</t>
    </r>
    <r>
      <rPr>
        <sz val="11"/>
        <color indexed="63"/>
        <rFont val="Arial Narrow"/>
        <family val="2"/>
      </rPr>
      <t>)</t>
    </r>
  </si>
  <si>
    <r>
      <t>Eske pat pou bwose dan sa s</t>
    </r>
    <r>
      <rPr>
        <sz val="11"/>
        <color indexed="63"/>
        <rFont val="Arial Narrow"/>
        <family val="2"/>
      </rPr>
      <t>òti nan lòt peyi?</t>
    </r>
  </si>
  <si>
    <r>
      <t>Eske ou vann s</t>
    </r>
    <r>
      <rPr>
        <sz val="11"/>
        <color indexed="63"/>
        <rFont val="Arial Narrow"/>
        <family val="2"/>
      </rPr>
      <t>èvyèt lijèn(kotèks) qui genyen 8 pyès ladan yo?</t>
    </r>
  </si>
  <si>
    <r>
      <t>Konbyen kò</t>
    </r>
    <r>
      <rPr>
        <sz val="11"/>
        <color indexed="63"/>
        <rFont val="Arial Narrow"/>
        <family val="2"/>
      </rPr>
      <t>b ou vann yon pake kotèks ki genyen ladan l 8 pyès?</t>
    </r>
  </si>
  <si>
    <r>
      <t>Siw vann plizy</t>
    </r>
    <r>
      <rPr>
        <sz val="12"/>
        <color indexed="8"/>
        <rFont val="Arial Narrow"/>
        <family val="2"/>
      </rPr>
      <t>è mak pake kotèks, endike pri mak ki vann mwen chè a. Ekri "-999" pou si moun kap reponn lan pa vle oubyen pa swete reponn</t>
    </r>
  </si>
  <si>
    <r>
      <t>Si non, konbyen (sèvyèt) py</t>
    </r>
    <r>
      <rPr>
        <sz val="11"/>
        <color indexed="63"/>
        <rFont val="Arial Narrow"/>
        <family val="2"/>
      </rPr>
      <t>ès ki konn nan pake kotèks ou konn vann yo?</t>
    </r>
  </si>
  <si>
    <r>
      <t>si se 10 sèvyèt (py</t>
    </r>
    <r>
      <rPr>
        <sz val="11"/>
        <color indexed="63"/>
        <rFont val="Arial Narrow"/>
        <family val="2"/>
      </rPr>
      <t>ès) ki nan yon pake, endike :10</t>
    </r>
  </si>
  <si>
    <r>
      <t>if(</t>
    </r>
    <r>
      <rPr>
        <sz val="11"/>
        <color indexed="10"/>
        <rFont val="Arial Narrow"/>
        <family val="2"/>
      </rPr>
      <t>(selected(${q3_1_unite_serviettes_hygieniques},‘oui’))</t>
    </r>
    <r>
      <rPr>
        <sz val="11"/>
        <color indexed="63"/>
        <rFont val="Arial Narrow"/>
        <family val="2"/>
      </rPr>
      <t xml:space="preserve">, </t>
    </r>
    <r>
      <rPr>
        <sz val="11"/>
        <color indexed="57"/>
        <rFont val="Arial Narrow"/>
        <family val="2"/>
      </rPr>
      <t>(${q3_2_prix_p8_serviettes_hygieniques})</t>
    </r>
    <r>
      <rPr>
        <sz val="11"/>
        <color indexed="63"/>
        <rFont val="Arial Narrow"/>
        <family val="2"/>
      </rPr>
      <t>,</t>
    </r>
    <r>
      <rPr>
        <sz val="11"/>
        <color indexed="50"/>
        <rFont val="Arial Narrow"/>
        <family val="2"/>
      </rPr>
      <t>(${serv_hygieniques_prix_unite_standard})</t>
    </r>
    <r>
      <rPr>
        <sz val="11"/>
        <color indexed="63"/>
        <rFont val="Arial Narrow"/>
        <family val="2"/>
      </rPr>
      <t>)</t>
    </r>
  </si>
  <si>
    <r>
      <t>Eske sèvyèt lij</t>
    </r>
    <r>
      <rPr>
        <sz val="11"/>
        <color indexed="63"/>
        <rFont val="Arial Narrow"/>
        <family val="2"/>
      </rPr>
      <t>èn sa yo (kotèks) soti nan lòt peyi?</t>
    </r>
  </si>
  <si>
    <r>
      <t>Eske ou vann klor</t>
    </r>
    <r>
      <rPr>
        <sz val="11"/>
        <color indexed="63"/>
        <rFont val="Arial Narrow"/>
        <family val="2"/>
      </rPr>
      <t>òks an gren ki nan ti sachè yon (1) ti kiyè yo (ki ka peze anviwon 11 gram)?</t>
    </r>
  </si>
  <si>
    <r>
      <t>Mete pri an goud. Siw vann plizyè kalite klor</t>
    </r>
    <r>
      <rPr>
        <sz val="11"/>
        <color indexed="8"/>
        <rFont val="Arial Narrow"/>
        <family val="2"/>
      </rPr>
      <t>ò</t>
    </r>
    <r>
      <rPr>
        <sz val="12"/>
        <color indexed="8"/>
        <rFont val="Arial Narrow"/>
        <family val="2"/>
      </rPr>
      <t>ks an grenn, endike pri mak ki vann mwen chè a. Ekri "-999" pou si moun kap reponn lan pa vle oubyen pa swete reponn</t>
    </r>
  </si>
  <si>
    <r>
      <t>ki kantite ki nan sachè</t>
    </r>
    <r>
      <rPr>
        <sz val="11"/>
        <color indexed="63"/>
        <rFont val="Arial Narrow"/>
        <family val="2"/>
      </rPr>
      <t xml:space="preserve"> kloròks ou vann yo? </t>
    </r>
  </si>
  <si>
    <r>
      <t>Siw vann plizyè kalite klor</t>
    </r>
    <r>
      <rPr>
        <sz val="11"/>
        <color indexed="8"/>
        <rFont val="Arial Narrow"/>
        <family val="2"/>
      </rPr>
      <t>ò</t>
    </r>
    <r>
      <rPr>
        <sz val="12"/>
        <color indexed="8"/>
        <rFont val="Arial Narrow"/>
        <family val="2"/>
      </rPr>
      <t xml:space="preserve">ks an grenn, endike mak ki vann mwen chè a. </t>
    </r>
  </si>
  <si>
    <r>
      <t>kantite ${q3_1_2_unites_autre_chlore_grain} nan yon sachè</t>
    </r>
    <r>
      <rPr>
        <sz val="11"/>
        <color indexed="63"/>
        <rFont val="Arial Narrow"/>
        <family val="2"/>
      </rPr>
      <t xml:space="preserve"> kloròks :</t>
    </r>
  </si>
  <si>
    <r>
      <t>Siw vann plizyè kalite klor</t>
    </r>
    <r>
      <rPr>
        <sz val="11"/>
        <color indexed="8"/>
        <rFont val="Arial Narrow"/>
        <family val="2"/>
      </rPr>
      <t>ò</t>
    </r>
    <r>
      <rPr>
        <sz val="12"/>
        <color indexed="8"/>
        <rFont val="Arial Narrow"/>
        <family val="2"/>
      </rPr>
      <t>ks an gren, di nou pri sa ki vann mwen chè a. Ekri "-999" pou si moun kap reponn lan pa vle oubyen pa swete reponn</t>
    </r>
  </si>
  <si>
    <r>
      <t>Siw vann plizyè tip  klor</t>
    </r>
    <r>
      <rPr>
        <sz val="11"/>
        <color indexed="8"/>
        <rFont val="Arial Narrow"/>
        <family val="2"/>
      </rPr>
      <t>ò</t>
    </r>
    <r>
      <rPr>
        <sz val="12"/>
        <color indexed="8"/>
        <rFont val="Arial Narrow"/>
        <family val="2"/>
      </rPr>
      <t>ks likid, endike pri mak ki vann mwen chè a. Ekri "-999" pou si moun kap reponn lan pa vle oubyen pa swete reponn</t>
    </r>
  </si>
  <si>
    <r>
      <t>Eske est</t>
    </r>
    <r>
      <rPr>
        <sz val="11"/>
        <color indexed="63"/>
        <rFont val="Arial Narrow"/>
        <family val="2"/>
      </rPr>
      <t>òk pwodi lijèn, dlo ak pwodwi pou fè netwayaj ou yo te fini pandan dènye mwa sa?</t>
    </r>
  </si>
  <si>
    <r>
      <t>EHA: ij</t>
    </r>
    <r>
      <rPr>
        <sz val="11"/>
        <color indexed="63"/>
        <rFont val="Arial Narrow"/>
        <family val="2"/>
      </rPr>
      <t>èn, dlo, asenisman(savon lave, bwòs dan, pat pou bwose dan, savon twalet, kotèks, dlo trete, kloroks likid)</t>
    </r>
  </si>
  <si>
    <r>
      <t>si l</t>
    </r>
    <r>
      <rPr>
        <sz val="11"/>
        <color indexed="63"/>
        <rFont val="Arial Narrow"/>
        <family val="2"/>
      </rPr>
      <t>òt rezon, di nou plis</t>
    </r>
  </si>
  <si>
    <r>
      <t xml:space="preserve">En général, combien de temps vous est nécessaire </t>
    </r>
    <r>
      <rPr>
        <sz val="11"/>
        <color indexed="10"/>
        <rFont val="Arial Narrow"/>
        <family val="2"/>
      </rPr>
      <t>pour aller chercher de l'eau à ${source_eau_all} et revenir?</t>
    </r>
  </si>
  <si>
    <r>
      <t>Kilogrammes (kg)</t>
    </r>
    <r>
      <rPr>
        <sz val="12"/>
        <color indexed="8"/>
        <rFont val="Arial Narrow"/>
        <family val="2"/>
      </rPr>
      <t xml:space="preserve"> </t>
    </r>
  </si>
  <si>
    <r>
      <t>Savon pour se laver</t>
    </r>
    <r>
      <rPr>
        <sz val="10"/>
        <color indexed="63"/>
        <rFont val="Arial Narrow"/>
        <family val="2"/>
      </rPr>
      <t xml:space="preserve"> </t>
    </r>
  </si>
  <si>
    <r>
      <rPr>
        <sz val="7"/>
        <color indexed="8"/>
        <rFont val="Arial Narrow"/>
        <family val="2"/>
      </rPr>
      <t xml:space="preserve"> </t>
    </r>
    <r>
      <rPr>
        <sz val="10"/>
        <color indexed="8"/>
        <rFont val="Arial Narrow"/>
        <family val="2"/>
      </rPr>
      <t>A peu près en permanence depuis le mois d’août</t>
    </r>
  </si>
  <si>
    <r>
      <t>Autres (sélectionnez le mois)</t>
    </r>
    <r>
      <rPr>
        <sz val="8"/>
        <color indexed="8"/>
        <rFont val="Arial Narrow"/>
        <family val="2"/>
      </rPr>
      <t>  </t>
    </r>
  </si>
  <si>
    <r>
      <rPr>
        <sz val="7"/>
        <color indexed="8"/>
        <rFont val="Arial Narrow"/>
        <family val="2"/>
      </rPr>
      <t xml:space="preserve"> </t>
    </r>
    <r>
      <rPr>
        <sz val="10"/>
        <color indexed="8"/>
        <rFont val="Arial Narrow"/>
        <family val="2"/>
      </rPr>
      <t>Les prix ont diminué chez mon fournisseur</t>
    </r>
  </si>
  <si>
    <r>
      <t>rivy</t>
    </r>
    <r>
      <rPr>
        <sz val="11"/>
        <color indexed="8"/>
        <rFont val="Arial Narrow"/>
        <family val="2"/>
      </rPr>
      <t>è / sous ki pa anmenaje</t>
    </r>
  </si>
  <si>
    <r>
      <t>l</t>
    </r>
    <r>
      <rPr>
        <sz val="11"/>
        <color indexed="8"/>
        <rFont val="Arial Narrow"/>
        <family val="2"/>
      </rPr>
      <t>òt</t>
    </r>
  </si>
  <si>
    <r>
      <t>l</t>
    </r>
    <r>
      <rPr>
        <sz val="11"/>
        <color indexed="8"/>
        <rFont val="Arial Narrow"/>
        <family val="2"/>
      </rPr>
      <t>òt sous dlo yo pa fonksyonel</t>
    </r>
  </si>
  <si>
    <r>
      <t>l</t>
    </r>
    <r>
      <rPr>
        <sz val="11"/>
        <color indexed="8"/>
        <rFont val="Arial Narrow"/>
        <family val="2"/>
      </rPr>
      <t>òt ( bay presizyon )</t>
    </r>
  </si>
  <si>
    <r>
      <t>Pwobl</t>
    </r>
    <r>
      <rPr>
        <sz val="11"/>
        <color indexed="8"/>
        <rFont val="Arial Narrow"/>
        <family val="2"/>
      </rPr>
      <t>èm transpò</t>
    </r>
  </si>
  <si>
    <r>
      <t>Akoz sechr</t>
    </r>
    <r>
      <rPr>
        <sz val="11"/>
        <color indexed="8"/>
        <rFont val="Arial Narrow"/>
        <family val="2"/>
      </rPr>
      <t>ès</t>
    </r>
  </si>
  <si>
    <r>
      <t>pwobl</t>
    </r>
    <r>
      <rPr>
        <sz val="11"/>
        <color indexed="8"/>
        <rFont val="Arial Narrow"/>
        <family val="2"/>
      </rPr>
      <t>èm pou jere l (komite)</t>
    </r>
  </si>
  <si>
    <r>
      <t>wout lan t f</t>
    </r>
    <r>
      <rPr>
        <sz val="11"/>
        <color indexed="8"/>
        <rFont val="Arial Narrow"/>
        <family val="2"/>
      </rPr>
      <t>èmen</t>
    </r>
  </si>
  <si>
    <r>
      <t>p</t>
    </r>
    <r>
      <rPr>
        <sz val="11"/>
        <color indexed="8"/>
        <rFont val="Arial Narrow"/>
        <family val="2"/>
      </rPr>
      <t>ò an te fèmen</t>
    </r>
  </si>
  <si>
    <r>
      <t>pa genyen mwayen pou transp</t>
    </r>
    <r>
      <rPr>
        <sz val="11"/>
        <color indexed="8"/>
        <rFont val="Arial Narrow"/>
        <family val="2"/>
      </rPr>
      <t>ò</t>
    </r>
  </si>
  <si>
    <r>
      <t>a koz yon katastr</t>
    </r>
    <r>
      <rPr>
        <sz val="11"/>
        <color indexed="8"/>
        <rFont val="Arial Narrow"/>
        <family val="2"/>
      </rPr>
      <t>òf natitrèl</t>
    </r>
  </si>
  <si>
    <r>
      <t>pwodwi tr</t>
    </r>
    <r>
      <rPr>
        <sz val="11"/>
        <color indexed="8"/>
        <rFont val="Arial Narrow"/>
        <family val="2"/>
      </rPr>
      <t>ò chè</t>
    </r>
  </si>
  <si>
    <r>
      <t>mwen pa swete repran pwodwi ank</t>
    </r>
    <r>
      <rPr>
        <sz val="11"/>
        <color indexed="8"/>
        <rFont val="Arial Narrow"/>
        <family val="2"/>
      </rPr>
      <t>ò</t>
    </r>
  </si>
  <si>
    <r>
      <t>pwobl</t>
    </r>
    <r>
      <rPr>
        <sz val="11"/>
        <color indexed="8"/>
        <rFont val="Arial Narrow"/>
        <family val="2"/>
      </rPr>
      <t>èm pou estoke l</t>
    </r>
  </si>
  <si>
    <r>
      <t>move ralasyon av</t>
    </r>
    <r>
      <rPr>
        <sz val="11"/>
        <color indexed="8"/>
        <rFont val="Arial Narrow"/>
        <family val="2"/>
      </rPr>
      <t xml:space="preserve">èk moun yo ki konn fe nou jwenn </t>
    </r>
  </si>
  <si>
    <r>
      <t>l</t>
    </r>
    <r>
      <rPr>
        <sz val="11"/>
        <color indexed="8"/>
        <rFont val="Arial Narrow"/>
        <family val="2"/>
      </rPr>
      <t>òt (bay presizyon an)</t>
    </r>
  </si>
  <si>
    <r>
      <t>sekirite sou transp</t>
    </r>
    <r>
      <rPr>
        <sz val="11"/>
        <color indexed="8"/>
        <rFont val="Arial Narrow"/>
        <family val="2"/>
      </rPr>
      <t>ò vin pi bon</t>
    </r>
  </si>
  <si>
    <r>
      <t>vin genyen plus pwodwi ki s</t>
    </r>
    <r>
      <rPr>
        <sz val="11"/>
        <color indexed="8"/>
        <rFont val="Arial Narrow"/>
        <family val="2"/>
      </rPr>
      <t>òti aletraje</t>
    </r>
  </si>
  <si>
    <r>
      <t>mwen pa genyen kapasite pou mwen estoke ank</t>
    </r>
    <r>
      <rPr>
        <sz val="11"/>
        <color indexed="8"/>
        <rFont val="Arial Narrow"/>
        <family val="2"/>
      </rPr>
      <t>ò</t>
    </r>
  </si>
  <si>
    <r>
      <t>mwen achte nan men l</t>
    </r>
    <r>
      <rPr>
        <sz val="11"/>
        <color indexed="8"/>
        <rFont val="Arial Narrow"/>
        <family val="2"/>
      </rPr>
      <t>òt moun</t>
    </r>
  </si>
  <si>
    <t>CECI, Ceci enquêteur 1</t>
  </si>
  <si>
    <t>Nord-Est, Trou du Nord</t>
  </si>
  <si>
    <t>CECI, Ceci enquêteur 2</t>
  </si>
  <si>
    <t>Nord-Est, Perches</t>
  </si>
  <si>
    <t>CECI, Ceci enquêteur 3</t>
  </si>
  <si>
    <t>Nord-Est, Sainte Suzanne</t>
  </si>
  <si>
    <t>Marche Lassaire</t>
  </si>
  <si>
    <t>Moka-Neuf</t>
  </si>
  <si>
    <t>Concern, CWW-05</t>
  </si>
  <si>
    <t>Centre, Thomassique</t>
  </si>
  <si>
    <t>WFP, MA</t>
  </si>
  <si>
    <t>Nord, Cap-Haïtien</t>
  </si>
  <si>
    <t>Concern, CWW-04</t>
  </si>
  <si>
    <t>Concern, CWw-09</t>
  </si>
  <si>
    <t>Centre, Mirebalais</t>
  </si>
  <si>
    <t>Concern, Cww_09</t>
  </si>
  <si>
    <t>Concern, Cww-09</t>
  </si>
  <si>
    <t>Concern, CWW-06</t>
  </si>
  <si>
    <t>Centre, Hinche</t>
  </si>
  <si>
    <t>Concern, CWW-07</t>
  </si>
  <si>
    <t xml:space="preserve">Concern, CWW-07 </t>
  </si>
  <si>
    <t>Concern, AJ</t>
  </si>
  <si>
    <t>Centre, Belladère</t>
  </si>
  <si>
    <t>Concern, Cww11</t>
  </si>
  <si>
    <t>CRS, FD</t>
  </si>
  <si>
    <t>Sud-Est, Anse-à-Pître</t>
  </si>
  <si>
    <t>TRaduction</t>
  </si>
  <si>
    <t>CRS, JLH</t>
  </si>
  <si>
    <t>Sud-Est, Thiotte</t>
  </si>
  <si>
    <t>Concern, Cww-08</t>
  </si>
  <si>
    <t xml:space="preserve">Concern, Cww-08 </t>
  </si>
  <si>
    <t>Action Contre la Faim, Cr</t>
  </si>
  <si>
    <t>Nord-Ouest, Port-de-Paix</t>
  </si>
  <si>
    <t>Action Contre la Faim, RE</t>
  </si>
  <si>
    <t>GOAL, Goal enquêteur 2</t>
  </si>
  <si>
    <t>Grand'Anse, Jérémie</t>
  </si>
  <si>
    <t>GOAL, Goal enquêteur 1</t>
  </si>
  <si>
    <t>CRS, RL</t>
  </si>
  <si>
    <t>Sud-Est, Grand Gosier</t>
  </si>
  <si>
    <t>CARE, RL</t>
  </si>
  <si>
    <t>CRS, JB</t>
  </si>
  <si>
    <t>Sud-Est, Belle Anse</t>
  </si>
  <si>
    <t>Pilonne</t>
  </si>
  <si>
    <t>Pourriez-vous nous confirmer que c'est le prix d'une marmite de farine de ble (blanche) ou qu'il s'agit d'une erreur?</t>
  </si>
  <si>
    <t>CARE, LFP84</t>
  </si>
  <si>
    <t>Grand'Anse, Beaumont</t>
  </si>
  <si>
    <t>C'etait une erreur</t>
  </si>
  <si>
    <t>Croix-Rouge Neerlandaise, OJ_9690</t>
  </si>
  <si>
    <t>Sud-Est, Jacmel</t>
  </si>
  <si>
    <t>Pourriez-vous nous confirmer que c'est le prix d'une marmite de riz ou qu'il s'agit d'une erreur?</t>
  </si>
  <si>
    <t>Sud-Est, Anse-à-Pîtres</t>
  </si>
  <si>
    <t>Le prix est confirme par le partenaire. Il s'agit de la qualite du riz la moins chere existant sur le marche d'Anse-a-Pitres. Ce riz est generalement appele  "TIKLITOU" sur le marche.</t>
  </si>
  <si>
    <t>Pourriez-vous nous confirmer que c'est le prix d'une marmite de mais ou qu'il s'agit d'une erreur?</t>
  </si>
  <si>
    <t>Pourriez-vous nous confirmer que c'est le prix d'une marmite de sucre ou qu'il s'agit d'une erreur?</t>
  </si>
  <si>
    <t>WFP, nord_PT01</t>
  </si>
  <si>
    <t>Nord, Limonade</t>
  </si>
  <si>
    <t xml:space="preserve">Le prix est confirme par le partenaire. </t>
  </si>
  <si>
    <t>Pourriez-vous nous confirmer que c'est le prix d'une marmite d'haricot noir ou qu'il s'agit d'une erreur?</t>
  </si>
  <si>
    <t>MOJDDE, PL0063</t>
  </si>
  <si>
    <t>Sud, Port-à-Piment</t>
  </si>
  <si>
    <t>Le prix est confirme par le partenaire. En periode de plantation, les prix sont en hausse.</t>
  </si>
  <si>
    <t>Pourriez-vous nous confirmer que c'est le prix d'une marmite d'haricot rouge ou qu'il s'agit d'une erreur?</t>
  </si>
  <si>
    <t>Pourriez-vous nous confirmer que c'est le prix d'un gallon d'huile ou qu'il s'agit d'une erreur?</t>
  </si>
  <si>
    <t>550</t>
  </si>
  <si>
    <t>Pourriez-vous nous confirmer que c'est le prix pour une unite de savon lessive de 85 g ou qu'il s'agit d'une erreur?</t>
  </si>
  <si>
    <t>C'etait une erreur. C'est le prix d'un paquet contenant deux unites qui a ete releve</t>
  </si>
  <si>
    <t>C'est une erreur. Il existe deux qualites de savon de 85 g sur le marche, l'un se vend a 15 HTG l'unite et l'autre a 20 HTG, l'enqueteur a considere le savon ayant le prix le plus bas</t>
  </si>
  <si>
    <t>Pourriez-vous nous confirmer que c'est le prix pour un paquet (8 unites) de serviettes hygieniques ou qu'il s'agit d'une erreur?</t>
  </si>
  <si>
    <t>WFP, FM</t>
  </si>
  <si>
    <t>Sud, Les Cayes</t>
  </si>
  <si>
    <t>Erreur</t>
  </si>
  <si>
    <t>Pourriez-vous nous confirmer que c'est le prix pour une petite cuillere (11g) de chlore en grain ou qu'il s'agit d'une erreur?</t>
  </si>
  <si>
    <t>CARE, RC71</t>
  </si>
  <si>
    <t>le prix est confirme par le partenaire</t>
  </si>
  <si>
    <t>le prix est est confirme par le partenaire</t>
  </si>
  <si>
    <t>CRS, O86</t>
  </si>
  <si>
    <t>Nippes, Petit Trou de Nippes</t>
  </si>
  <si>
    <t>Concern, CWW-03</t>
  </si>
  <si>
    <t>Ouest, Cité Soleil</t>
  </si>
  <si>
    <t>WFP, nord_5720</t>
  </si>
  <si>
    <t>C'est une erreur. Le prix d'une cuillere est de 25 gourdes</t>
  </si>
  <si>
    <t>All</t>
  </si>
  <si>
    <t>Croix-Rouge Neerlandaise, PS_6827</t>
  </si>
  <si>
    <t>c0ec3112-c158-41e0-8c88-993d743c55fc</t>
  </si>
  <si>
    <t>Non valable</t>
  </si>
  <si>
    <t>26270641-82f8-4f28-b6ae-1815d35f5042</t>
  </si>
  <si>
    <t>7c7da13e-6997-4f36-a5be-28e81ef5fc28</t>
  </si>
  <si>
    <t>8bb1984c-a88a-4b9e-b0dd-165a75ede4be</t>
  </si>
  <si>
    <t>77822526-6f4f-4e76-8aef-2210ffac1e97</t>
  </si>
  <si>
    <t>fe33a34e-c241-4407-a7e4-72d5dd6af86f</t>
  </si>
  <si>
    <t>f39801bb-966f-4575-a85f-81e848696281</t>
  </si>
  <si>
    <t>d9fe16da-ed74-4d46-a378-f9aab89b5a01</t>
  </si>
  <si>
    <t>f40c18e1-803d-4652-94aa-485472fddefe</t>
  </si>
  <si>
    <t>a7d55a3a-c8df-49ea-bc76-9449cd154a9a</t>
  </si>
  <si>
    <t>a7f981ba-204f-47c6-8692-9ac55d4218a8</t>
  </si>
  <si>
    <t>ae138428-8d58-43f9-9593-14aaf4777ccf</t>
  </si>
  <si>
    <t>CHECK_DURATION</t>
  </si>
  <si>
    <t>Pourriez-vous confirmer que la duree de l'enquete est correcte ou qu'il s'agit d'une erreur?</t>
  </si>
  <si>
    <t>Confirmee</t>
  </si>
  <si>
    <t>Confirmer par le partenaire</t>
  </si>
  <si>
    <t>162.0689655172414</t>
  </si>
  <si>
    <t>Confirme</t>
  </si>
  <si>
    <t>L'heure est confirmee par le partenaire</t>
  </si>
  <si>
    <t>Mèsi pou kolaborasyonw</t>
  </si>
  <si>
    <t>Mwen la sou kont Bondye</t>
  </si>
  <si>
    <t>Machann yo pa vle bay nimewo tlf yo malgrew ou pale ak yo e esplike yo. Yo selman bay non yo</t>
  </si>
  <si>
    <t>Machann nan byenkolabore</t>
  </si>
  <si>
    <t>GVC, GJ22</t>
  </si>
  <si>
    <t>Artibonite, Ennery</t>
  </si>
  <si>
    <t>pas de commentaire</t>
  </si>
  <si>
    <t>OKENN</t>
  </si>
  <si>
    <t>Mwen swete tout bagay ale byen pou wou</t>
  </si>
  <si>
    <t>Ankenn</t>
  </si>
  <si>
    <t>traduction</t>
  </si>
  <si>
    <t>ok</t>
  </si>
  <si>
    <t>Li swete pri pwodyi dimiye</t>
  </si>
  <si>
    <t>Mèsi</t>
  </si>
  <si>
    <t>Okenn risk</t>
  </si>
  <si>
    <t>Achtè sa a pat vle pataje tout bagay avem</t>
  </si>
  <si>
    <t>Mèsi  anpil</t>
  </si>
  <si>
    <t>Machann nan esplike ke pw0dwi yo pa sispann monte akoz dola kap monte tou</t>
  </si>
  <si>
    <t>Mw te kontant pale ak machann n'an</t>
  </si>
  <si>
    <t>Concern, CWW-01</t>
  </si>
  <si>
    <t>Enfo yo bon</t>
  </si>
  <si>
    <t>Mwen pa genyen</t>
  </si>
  <si>
    <t>Lè te genyen ratman gaz la</t>
  </si>
  <si>
    <t>Chanjman pou peyi a</t>
  </si>
  <si>
    <t>Mèsi paskew te aksèpte tandem</t>
  </si>
  <si>
    <t>Tt enfo yo bon</t>
  </si>
  <si>
    <t>M pa enkyete m sou kont Bondye</t>
  </si>
  <si>
    <t>Moun valiere ki vin nan mache pèch</t>
  </si>
  <si>
    <t>Mèsi  pou ti tan sa</t>
  </si>
  <si>
    <t>Bon machann ,nap wè ankò bon lavant</t>
  </si>
  <si>
    <t>Lavi a chè anpil, e li difisil pou jwenn machandiz.</t>
  </si>
  <si>
    <t>Tfr</t>
  </si>
  <si>
    <t>Gen anpil pwoblem beladè moun Yo pleyen anpil</t>
  </si>
  <si>
    <t>Dlo à bay pa moun pa , pa sektè, secheres</t>
  </si>
  <si>
    <t>Bgd</t>
  </si>
  <si>
    <t>Concern, CWW-02</t>
  </si>
  <si>
    <t>Kios prive</t>
  </si>
  <si>
    <t>POU FIN VANN OU RIVE LAKAY OU W PA WE KOB LA</t>
  </si>
  <si>
    <t>Mèsi pou pasyans ou</t>
  </si>
  <si>
    <t>Pat gen kouran</t>
  </si>
  <si>
    <t>Li te kontan pale avem</t>
  </si>
  <si>
    <t>Li pa gen komante</t>
  </si>
  <si>
    <t>Mèsi anpil</t>
  </si>
  <si>
    <t>Mw se yon machann ki vann an gwo ak detay tou. Malgre difikilte yo mw Kenbe paske komès la se vim,.</t>
  </si>
  <si>
    <t>Bon retour camarade</t>
  </si>
  <si>
    <t>Achtè saa te byen akeyim</t>
  </si>
  <si>
    <t>NAP VEYE FO LAJAN</t>
  </si>
  <si>
    <t>Kek vandè pa deside bay enfomasgon paske chak mwa se toujou yon paket kesyon yap poze ki pa janm itil yo anyen</t>
  </si>
  <si>
    <t>Enfo yo korek</t>
  </si>
  <si>
    <t>Moun akil samdi _x000D_
Yo mande pou pwogram yo ale lakay Yo</t>
  </si>
  <si>
    <t>Lite tandem ak atansyon</t>
  </si>
  <si>
    <t>Fok enstans konsene yo bese dola ameriken</t>
  </si>
  <si>
    <t>Vbd</t>
  </si>
  <si>
    <t>Ti demi galon jonn yo</t>
  </si>
  <si>
    <t>N\A</t>
  </si>
  <si>
    <t>Mw satisfe</t>
  </si>
  <si>
    <t>Lavi a two di _x000D_
Nou mande chanjman</t>
  </si>
  <si>
    <t>Byen</t>
  </si>
  <si>
    <t>M kontan</t>
  </si>
  <si>
    <t>25.3846153846153</t>
  </si>
  <si>
    <t>Bon machann</t>
  </si>
  <si>
    <t>Machann byenkon tan pale ak mw</t>
  </si>
  <si>
    <t>Si ta gen sekirite lavi chè ka bese.  Fòk otorite yo leve pye yo, paske lavi à vin pi di sitou pou sak pa genyen ditou yo.</t>
  </si>
  <si>
    <t>Li byen akeyim men li vle bay nonl</t>
  </si>
  <si>
    <t>Machann pa vle bay nimewo tlf li</t>
  </si>
  <si>
    <t>Ti galon an pa avantaj pou moun sa</t>
  </si>
  <si>
    <t>Machann sa pat vle bay nimewol</t>
  </si>
  <si>
    <t>Li pa gen enkyetid</t>
  </si>
  <si>
    <t>Bon machann_x000D_
Mèsi</t>
  </si>
  <si>
    <t>130</t>
  </si>
  <si>
    <t>Fok lavi chè a ta bese pou malere ka viv</t>
  </si>
  <si>
    <t>Lwil la c gourmet kachte a. Machann nan konn al achte pon sonde tou</t>
  </si>
  <si>
    <t>SELMAN VANN M MANKE VANN</t>
  </si>
  <si>
    <t>Machann pwovizyonalimantè sa a te byen akeyi m</t>
  </si>
  <si>
    <t>Pagen Komantè</t>
  </si>
  <si>
    <t>Dako</t>
  </si>
  <si>
    <t>SE YON PWODWI SEZONYE</t>
  </si>
  <si>
    <t>DEBWAZMAN</t>
  </si>
  <si>
    <t>Le moun achte kredi yo pa peye a tan</t>
  </si>
  <si>
    <t>Materyèl pou konsève dlo ak netwayaj</t>
  </si>
  <si>
    <t>999</t>
  </si>
  <si>
    <t>Ustensiles de nettoyage ou de stockage de l'eau (bokit, bassine, éponge)</t>
  </si>
  <si>
    <t>nettoyage_stockage</t>
  </si>
  <si>
    <t>Materyèl pou netwayaj oubyen pou konsève dlo (bokit, kivèt, eponj)</t>
  </si>
  <si>
    <t>19.9389863 -72.8324144 -9.666168212890625 4.073</t>
  </si>
  <si>
    <t>eef6ac1d-d3b9-4648-8f76-0459f91da47a</t>
  </si>
  <si>
    <t>f07fccc3-f067-4cdd-87cf-45a432a75562</t>
  </si>
  <si>
    <t>cf1f33b8-aad8-4507-8801-b4d285f215fd</t>
  </si>
  <si>
    <t>Lessiane</t>
  </si>
  <si>
    <t>-999</t>
  </si>
  <si>
    <t>charbon</t>
  </si>
  <si>
    <t>18.2400723 -72.5226284 14.912471832657705 6.5</t>
  </si>
  <si>
    <t>Cherline</t>
  </si>
  <si>
    <t>31333127</t>
  </si>
  <si>
    <t>18.2400715 -72.5226754 23.250653263754142 10.833</t>
  </si>
  <si>
    <t>Lena</t>
  </si>
  <si>
    <t>18.2398205 -72.5226979 15.081327634607183 5.1</t>
  </si>
  <si>
    <t>Madan Polga</t>
  </si>
  <si>
    <t>couverture</t>
  </si>
  <si>
    <t>18.2384874 -72.5227271 -1.009853591603477 8.25</t>
  </si>
  <si>
    <t>Dieunna</t>
  </si>
  <si>
    <t>cuisine</t>
  </si>
  <si>
    <t>18.2386735 -72.5244161 32.79348705121241 10.2</t>
  </si>
  <si>
    <t>Madan Dieujuste</t>
  </si>
  <si>
    <t>vol affrontement hibernation</t>
  </si>
  <si>
    <t>18.2384788 -72.5243247 3.442556177018646 8.5</t>
  </si>
  <si>
    <t>Ronnante</t>
  </si>
  <si>
    <t>vol hibernation</t>
  </si>
  <si>
    <t>18.2386017 -72.5243295 59.642742177206614 10.75</t>
  </si>
  <si>
    <t>Mirlène</t>
  </si>
  <si>
    <t>31663373</t>
  </si>
  <si>
    <t>18.2400096 -72.5226447 22.0 9.333</t>
  </si>
  <si>
    <t>Machann chabon saa te kontan pale avem</t>
  </si>
  <si>
    <t>Julis Sovalda</t>
  </si>
  <si>
    <t>48336242</t>
  </si>
  <si>
    <t>reappro prix clients</t>
  </si>
  <si>
    <t>18.2399669 -72.5226637 38.0 16.0</t>
  </si>
  <si>
    <t>Marie José</t>
  </si>
  <si>
    <t>36544435</t>
  </si>
  <si>
    <t>18.2388198 -72.5241899 -5.0 7.9</t>
  </si>
  <si>
    <t>Tres joviale machann saa</t>
  </si>
  <si>
    <t>Fernande Laurent</t>
  </si>
  <si>
    <t>34315945</t>
  </si>
  <si>
    <t>reappro clients prix</t>
  </si>
  <si>
    <t>18.2385997 -72.5244466 88.0 19.75</t>
  </si>
  <si>
    <t>Li te byen resevwam</t>
  </si>
  <si>
    <t>Machann atik menajè</t>
  </si>
  <si>
    <t>18.2385844 -72.5243453 -6.0 8.333</t>
  </si>
  <si>
    <t>Machann sa a pat vle pataje nonl ak nimewol</t>
  </si>
  <si>
    <t xml:space="preserve">22 communes à travers 10 départements Haïtiens. 
Il convient de noter que la couverture géographique peut varier à chaque collecte selon l’intérêt et de la capacité des partenaires d’assurer une collecte régulière des prix, cependant cette évaluation intègre une différenciation entre les zones urbaines et rurales. </t>
  </si>
  <si>
    <t>autre*</t>
  </si>
  <si>
    <r>
      <t>*</t>
    </r>
    <r>
      <rPr>
        <sz val="12"/>
        <rFont val="Arial Narrow"/>
        <family val="2"/>
      </rPr>
      <t>Eau traitée par osmose inversée</t>
    </r>
  </si>
  <si>
    <t>* Peur de se faire payer par de faux monnaies</t>
  </si>
  <si>
    <t>* Rien à signaler</t>
  </si>
  <si>
    <t>autre : Eau traitée par osomse inversée</t>
  </si>
  <si>
    <r>
      <t>PRIX MÉDIAN PAR LOCALITÉ</t>
    </r>
    <r>
      <rPr>
        <vertAlign val="superscript"/>
        <sz val="11"/>
        <color rgb="FFEE5859"/>
        <rFont val="Arial Narrow"/>
        <family val="2"/>
      </rPr>
      <t>5</t>
    </r>
  </si>
  <si>
    <r>
      <t>PRIX MÉDIAN PAR DÉPARTEMENT</t>
    </r>
    <r>
      <rPr>
        <vertAlign val="superscript"/>
        <sz val="11"/>
        <color rgb="FFEE5859"/>
        <rFont val="Arial Narrow"/>
        <family val="2"/>
      </rPr>
      <t>1</t>
    </r>
  </si>
  <si>
    <r>
      <t>PRIX MÉDIAN PAR MILIEU</t>
    </r>
    <r>
      <rPr>
        <vertAlign val="superscript"/>
        <sz val="11"/>
        <color rgb="FFEE5859"/>
        <rFont val="Arial Narrow"/>
        <family val="2"/>
      </rPr>
      <t>1</t>
    </r>
  </si>
  <si>
    <r>
      <rPr>
        <vertAlign val="superscript"/>
        <sz val="10"/>
        <color theme="1"/>
        <rFont val="Arial Narrow"/>
        <family val="2"/>
      </rPr>
      <t xml:space="preserve">1 </t>
    </r>
    <r>
      <rPr>
        <sz val="10"/>
        <color theme="1"/>
        <rFont val="Arial Narrow"/>
        <family val="2"/>
      </rPr>
      <t>Les prix médians (i) au global, (iii) par département et (ii) par milieu ont été calculés selon une approche "médiane des médianes" (aggrégation des médianes calculées au niveau des localités) pour éviter les biais liés au nombre de prix collectés, sauf pour l'eau où il s'agit d'une médiane des prix moyens tronqués à 20%</t>
    </r>
  </si>
  <si>
    <r>
      <rPr>
        <vertAlign val="superscript"/>
        <sz val="10"/>
        <color theme="1"/>
        <rFont val="Arial Narrow"/>
        <family val="2"/>
      </rPr>
      <t xml:space="preserve">1 </t>
    </r>
    <r>
      <rPr>
        <sz val="10"/>
        <color theme="1"/>
        <rFont val="Arial Narrow"/>
        <family val="2"/>
      </rPr>
      <t>Étant donné que le nombre de prix collectés était souvent insuffisant au niveau des localité pendant cette collecte (voir onglet "Partenaires"), des valeurs brutes/moyennes ont également été intégrées à l'analyse et sont indiquées en rouge dans le tableau "PRIX MEDIAN PAR LOCALITE".</t>
    </r>
  </si>
  <si>
    <r>
      <rPr>
        <vertAlign val="superscript"/>
        <sz val="10"/>
        <color theme="1"/>
        <rFont val="Arial Narrow"/>
        <family val="2"/>
      </rPr>
      <t>1</t>
    </r>
    <r>
      <rPr>
        <sz val="10"/>
        <color theme="1"/>
        <rFont val="Arial Narrow"/>
        <family val="2"/>
      </rPr>
      <t xml:space="preserve"> Le nombre insuffisant de prix collectés constitue une limite importante et devra être pris en compte lors de l'interprétation des résultats. </t>
    </r>
  </si>
  <si>
    <r>
      <rPr>
        <vertAlign val="superscript"/>
        <sz val="10"/>
        <color theme="1"/>
        <rFont val="Arial Narrow"/>
        <family val="2"/>
      </rPr>
      <t>1</t>
    </r>
    <r>
      <rPr>
        <sz val="10"/>
        <color theme="1"/>
        <rFont val="Arial Narrow"/>
        <family val="2"/>
      </rPr>
      <t xml:space="preserve"> Afin de permettre une interprétatin plus robuste, un minimum de 4 prix devront être collectés par produit lors des prochains cycles de collecte.</t>
    </r>
  </si>
  <si>
    <r>
      <rPr>
        <vertAlign val="superscript"/>
        <sz val="10"/>
        <color theme="1"/>
        <rFont val="Arial Narrow"/>
        <family val="2"/>
      </rPr>
      <t xml:space="preserve">2 </t>
    </r>
    <r>
      <rPr>
        <sz val="10"/>
        <color theme="1"/>
        <rFont val="Arial Narrow"/>
        <family val="2"/>
      </rPr>
      <t>Les prix de l'eau sont présentés à part en raison d'une variation importante des prix de ce produit liée à des différences dans les contenants utilisés</t>
    </r>
  </si>
  <si>
    <r>
      <rPr>
        <vertAlign val="superscript"/>
        <sz val="10"/>
        <color theme="1"/>
        <rFont val="Arial Narrow"/>
        <family val="2"/>
      </rPr>
      <t xml:space="preserve">2 </t>
    </r>
    <r>
      <rPr>
        <sz val="10"/>
        <color theme="1"/>
        <rFont val="Arial Narrow"/>
        <family val="2"/>
      </rPr>
      <t>Par ailleurs, étant donné que des services de remplissage d'eau potable à bas prix/gratuits existent dans certaines localités, l'inclusion du prix du bokit fermé de 5 gallons dans le panier ICSM risquerait d'affecter la représentativité des résultats</t>
    </r>
  </si>
  <si>
    <r>
      <rPr>
        <vertAlign val="superscript"/>
        <sz val="10"/>
        <color theme="1"/>
        <rFont val="Arial Narrow"/>
        <family val="2"/>
      </rPr>
      <t>3</t>
    </r>
    <r>
      <rPr>
        <sz val="10"/>
        <color theme="1"/>
        <rFont val="Arial Narrow"/>
        <family val="2"/>
      </rPr>
      <t xml:space="preserve"> Sur la base du taux infoeuro de juin 2021</t>
    </r>
  </si>
  <si>
    <r>
      <rPr>
        <vertAlign val="superscript"/>
        <sz val="10"/>
        <color theme="1"/>
        <rFont val="Arial Narrow"/>
        <family val="2"/>
      </rPr>
      <t xml:space="preserve">4 </t>
    </r>
    <r>
      <rPr>
        <sz val="10"/>
        <color theme="1"/>
        <rFont val="Arial Narrow"/>
        <family val="2"/>
      </rPr>
      <t xml:space="preserve">En raison d’un manque de comparabilité des lieux d’approvisionnement et du niveau de qualité de l’eau considérés pour l’eau de boisson, la distribution des prix apparait relativement asymétrique pour ce produit : il existe des différences importantes entre les prix relevés, avec plusieurs groupes de valeurs analogues. Le profil des ménages (i.e. niveau de vulnérabilité, accès aux services de base) interrogés lors de l’enquête n’étant pas une variable connue, l’utilisation de la médiane comme valeur centrale présenterait le risque d’une sous-estimation du prix de l’eau payé par les ménages vulnérables, dont les conditions d’accès physique/financier aux branchements privés ou aux sources aménagées peuvent varier. 
</t>
    </r>
  </si>
  <si>
    <r>
      <t xml:space="preserve">Par conséquent, </t>
    </r>
    <r>
      <rPr>
        <b/>
        <sz val="10"/>
        <color theme="1"/>
        <rFont val="Arial Narrow"/>
        <family val="2"/>
      </rPr>
      <t>la moyenne tronquée à 20% (i.e. calcul de la moyenne après avoir retiré les valeurs extrêmes à hauteur de 20% des observations) a été utilisée comme valeur centrale au niveau des localités pour ce produit</t>
    </r>
    <r>
      <rPr>
        <sz val="10"/>
        <color theme="1"/>
        <rFont val="Arial Narrow"/>
        <family val="2"/>
      </rPr>
      <t xml:space="preserve">. Cette approche permet une meilleure prise en compte des valeurs éloignées de la médiane – et donc d’éviter une sous-estimation de la valeur de l’eau dans les localités ciblées – tout en limitant l’influence des valeurs extrêmes. </t>
    </r>
  </si>
  <si>
    <r>
      <rPr>
        <vertAlign val="superscript"/>
        <sz val="10"/>
        <color theme="1"/>
        <rFont val="Arial Narrow"/>
        <family val="2"/>
      </rPr>
      <t xml:space="preserve">5 </t>
    </r>
    <r>
      <rPr>
        <sz val="10"/>
        <color theme="1"/>
        <rFont val="Arial Narrow"/>
        <family val="2"/>
      </rPr>
      <t xml:space="preserve">En raison d'un manque de données, les valeurs en </t>
    </r>
    <r>
      <rPr>
        <sz val="10"/>
        <color rgb="FFEE5859"/>
        <rFont val="Arial Narrow"/>
        <family val="2"/>
      </rPr>
      <t>rouge</t>
    </r>
    <r>
      <rPr>
        <sz val="10"/>
        <color theme="1"/>
        <rFont val="Arial Narrow"/>
        <family val="2"/>
      </rPr>
      <t xml:space="preserve"> ne correspondent pas à la médiane :</t>
    </r>
  </si>
  <si>
    <t xml:space="preserve">Si le nombre de prix collectés est &lt;2, alors la moyenne a été rapportée </t>
  </si>
  <si>
    <t>Si le nombre de prix collectés est de 1, la valeur rapportée est la valeur brute</t>
  </si>
  <si>
    <r>
      <rPr>
        <vertAlign val="superscript"/>
        <sz val="10"/>
        <color theme="1"/>
        <rFont val="Arial Narrow"/>
        <family val="2"/>
      </rPr>
      <t>6</t>
    </r>
    <r>
      <rPr>
        <sz val="10"/>
        <color theme="1"/>
        <rFont val="Arial Narrow"/>
        <family val="2"/>
      </rPr>
      <t>Les valeurs indiquées en</t>
    </r>
    <r>
      <rPr>
        <sz val="10"/>
        <color rgb="FF00B0F0"/>
        <rFont val="Arial Narrow"/>
        <family val="2"/>
      </rPr>
      <t xml:space="preserve"> bleu</t>
    </r>
    <r>
      <rPr>
        <sz val="10"/>
        <color theme="1"/>
        <rFont val="Arial Narrow"/>
        <family val="2"/>
      </rPr>
      <t xml:space="preserve"> ont été calculées à partir des prix médians collectés au niveau national ("médianes globales") en cas de manque de données au niveau départemental (valeurs indiquées en rouge)</t>
    </r>
  </si>
  <si>
    <t xml:space="preserve">Cette évaluation a été réalisée à travers des enquêtes en face-à-face auprès d'informateurs clés (IC), comprenant commercants des produits de nourriture et / ou EHA, et des clients des marchés ciblées, selon la méthode d’échantillonnage « choisi » (purposive sampling). Les IC ont été interrogés en personne dans les marchés avec pour objectif d'obtenir des informations sur le prix et la disponibilité de sept produits de nourriture, huit produits d'hygiène et assainissement, et de l'eau de boisson. 
La collecte de données a été réalisée par des partenaires du groupe de travail de Transferts Monétaires en Haïti interessés par l’initiative et en capacité de mobiliser des ressources dans la zone d’étude. Les équipes de terrain de ces organisations et institutions étaient en charge de relever quatre prix par produit/service afin de permettre le calcul de prix médians. Cette évaluation sera menée à une fréquence d'environ une fois par mois (3ème semaine). </t>
  </si>
  <si>
    <t>Action Contre la Faim*</t>
  </si>
  <si>
    <t>Departement</t>
  </si>
  <si>
    <t>Mobile</t>
  </si>
  <si>
    <t>Aucune</t>
  </si>
  <si>
    <t xml:space="preserve">12 ème cycle de collecte </t>
  </si>
  <si>
    <t>Milieu rural/urbain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</si>
</sst>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HTG]\ #,##0.00"/>
    <numFmt numFmtId="165" formatCode="0.0"/>
    <numFmt numFmtId="166" formatCode="#,##0.00\ [$HTG]"/>
    <numFmt numFmtId="167" formatCode="#,##0\ [$HTG]"/>
    <numFmt numFmtId="168" formatCode="#,##0.00\ [$USD]"/>
    <numFmt numFmtId="169" formatCode="[$-F400]h:mm:ss\ AM/PM"/>
    <numFmt numFmtId="170" formatCode="h:mm:ss;@"/>
    <numFmt numFmtId="171" formatCode="0.0%"/>
    <numFmt numFmtId="172" formatCode="yyyy\-mm\-dd"/>
  </numFmts>
  <fonts count="81"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rgb="FF000000"/>
      <name val="Calibri"/>
      <family val="2"/>
      <charset val="1"/>
    </font>
    <font>
      <b/>
      <sz val="18"/>
      <color rgb="FF000000"/>
      <name val="Arial Narrow"/>
      <family val="2"/>
      <charset val="1"/>
    </font>
    <font>
      <sz val="11"/>
      <color rgb="FF58585A"/>
      <name val="Arial Narrow"/>
      <family val="2"/>
    </font>
    <font>
      <b/>
      <sz val="11"/>
      <color rgb="FFFFFFFF"/>
      <name val="Arial Narrow"/>
      <family val="2"/>
      <charset val="1"/>
    </font>
    <font>
      <b/>
      <sz val="10"/>
      <color rgb="FFFFFFFF"/>
      <name val="Arial Narrow"/>
      <family val="2"/>
      <charset val="1"/>
    </font>
    <font>
      <sz val="10"/>
      <color rgb="FFFFFFFF"/>
      <name val="Arial Narrow"/>
      <family val="2"/>
    </font>
    <font>
      <sz val="11"/>
      <color rgb="FFEE5859"/>
      <name val="Arial Narrow"/>
      <family val="2"/>
    </font>
    <font>
      <sz val="12"/>
      <color theme="1"/>
      <name val="Arial Narrow"/>
      <family val="2"/>
    </font>
    <font>
      <b/>
      <sz val="12"/>
      <color theme="1"/>
      <name val="Arial Narrow"/>
      <family val="2"/>
    </font>
    <font>
      <sz val="12"/>
      <color theme="0"/>
      <name val="Arial Narrow"/>
      <family val="2"/>
    </font>
    <font>
      <sz val="12"/>
      <color rgb="FFEE5859"/>
      <name val="Arial Narrow"/>
      <family val="2"/>
    </font>
    <font>
      <b/>
      <sz val="12"/>
      <color theme="0"/>
      <name val="Arial Narrow"/>
      <family val="2"/>
    </font>
    <font>
      <sz val="9"/>
      <color theme="1"/>
      <name val="Arial Narrow"/>
      <family val="2"/>
    </font>
    <font>
      <sz val="10"/>
      <color theme="1"/>
      <name val="Arial Narrow"/>
      <family val="2"/>
    </font>
    <font>
      <sz val="11"/>
      <color theme="1"/>
      <name val="Arial Narrow"/>
      <family val="2"/>
    </font>
    <font>
      <b/>
      <sz val="11"/>
      <color theme="0"/>
      <name val="Arial Narrow"/>
      <family val="2"/>
    </font>
    <font>
      <sz val="11"/>
      <color theme="2" tint="-0.749992370372631"/>
      <name val="Arial Narrow"/>
      <family val="2"/>
    </font>
    <font>
      <sz val="12"/>
      <color rgb="FF0070C0"/>
      <name val="Arial Narrow"/>
      <family val="2"/>
    </font>
    <font>
      <sz val="11"/>
      <color theme="1" tint="0.249977111117893"/>
      <name val="Arial Narrow"/>
      <family val="2"/>
    </font>
    <font>
      <sz val="11"/>
      <color theme="0"/>
      <name val="Arial Narrow"/>
      <family val="2"/>
    </font>
    <font>
      <b/>
      <vertAlign val="superscript"/>
      <sz val="12"/>
      <color theme="1"/>
      <name val="Arial Narrow"/>
      <family val="2"/>
    </font>
    <font>
      <vertAlign val="superscript"/>
      <sz val="12"/>
      <color theme="1"/>
      <name val="Arial Narrow"/>
      <family val="2"/>
    </font>
    <font>
      <sz val="12"/>
      <color rgb="FFFFFFFF"/>
      <name val="Arial Narrow"/>
      <family val="2"/>
    </font>
    <font>
      <sz val="12"/>
      <color rgb="FF000000"/>
      <name val="Arial Narrow"/>
      <family val="2"/>
    </font>
    <font>
      <sz val="12"/>
      <name val="Arial Narrow"/>
      <family val="2"/>
    </font>
    <font>
      <sz val="11"/>
      <name val="Arial Narrow"/>
      <family val="2"/>
    </font>
    <font>
      <sz val="12"/>
      <name val="Calibri"/>
      <family val="2"/>
      <scheme val="minor"/>
    </font>
    <font>
      <sz val="12"/>
      <color theme="1" tint="0.499984740745262"/>
      <name val="Arial Narrow"/>
      <family val="2"/>
    </font>
    <font>
      <sz val="12"/>
      <color theme="1"/>
      <name val="Calibri"/>
      <family val="2"/>
    </font>
    <font>
      <b/>
      <sz val="12"/>
      <color rgb="FF000000"/>
      <name val="Arial Narrow"/>
      <family val="2"/>
    </font>
    <font>
      <sz val="11"/>
      <color theme="2" tint="-0.499984740745262"/>
      <name val="Arial Narrow"/>
      <family val="2"/>
    </font>
    <font>
      <sz val="12"/>
      <color rgb="FFFF0000"/>
      <name val="Arial Narrow"/>
      <family val="2"/>
    </font>
    <font>
      <sz val="11"/>
      <color theme="1" tint="0.34998626667073579"/>
      <name val="Arial Narrow"/>
      <family val="2"/>
    </font>
    <font>
      <b/>
      <sz val="11"/>
      <color theme="0"/>
      <name val="Calibri"/>
      <family val="2"/>
      <scheme val="minor"/>
    </font>
    <font>
      <sz val="12"/>
      <color rgb="FF00B0F0"/>
      <name val="Arial Narrow"/>
      <family val="2"/>
    </font>
    <font>
      <i/>
      <sz val="11"/>
      <color theme="1"/>
      <name val="Calibri"/>
      <family val="2"/>
      <scheme val="minor"/>
    </font>
    <font>
      <sz val="11"/>
      <color theme="1" tint="4.9989318521683403E-2"/>
      <name val="Arial Narrow"/>
      <family val="2"/>
    </font>
    <font>
      <sz val="11"/>
      <color rgb="FF002060"/>
      <name val="Arial Narrow"/>
      <family val="2"/>
    </font>
    <font>
      <sz val="12"/>
      <color rgb="FF002060"/>
      <name val="Arial Narrow"/>
      <family val="2"/>
    </font>
    <font>
      <sz val="11"/>
      <color rgb="FF585859"/>
      <name val="Arial Narrow"/>
      <family val="2"/>
    </font>
    <font>
      <sz val="10"/>
      <name val="Arial Narrow"/>
      <family val="2"/>
    </font>
    <font>
      <sz val="10"/>
      <color theme="0"/>
      <name val="Arial Narrow"/>
      <family val="2"/>
    </font>
    <font>
      <sz val="11"/>
      <color rgb="FF0000FF"/>
      <name val="Arial Narrow"/>
      <family val="2"/>
    </font>
    <font>
      <b/>
      <sz val="10"/>
      <color theme="0"/>
      <name val="Arial Narrow"/>
      <family val="2"/>
      <charset val="1"/>
    </font>
    <font>
      <i/>
      <sz val="11"/>
      <color theme="1"/>
      <name val="Arial Narrow"/>
      <family val="2"/>
    </font>
    <font>
      <sz val="12"/>
      <color theme="1" tint="0.34998626667073579"/>
      <name val="Arial Narrow"/>
      <family val="2"/>
    </font>
    <font>
      <sz val="11"/>
      <color rgb="FFFFFF66"/>
      <name val="Arial Narrow"/>
      <family val="2"/>
    </font>
    <font>
      <sz val="12"/>
      <color theme="0"/>
      <name val="Arial Narrow"/>
    </font>
    <font>
      <sz val="12"/>
      <color theme="1"/>
      <name val="Arial Narrow"/>
    </font>
    <font>
      <b/>
      <sz val="12"/>
      <color theme="1"/>
      <name val="Arial Narrow"/>
    </font>
    <font>
      <b/>
      <sz val="12"/>
      <color theme="0"/>
      <name val="Arial Narrow"/>
    </font>
    <font>
      <sz val="12"/>
      <name val="Arial Narrow"/>
    </font>
    <font>
      <sz val="11"/>
      <color indexed="63"/>
      <name val="Arial Narrow"/>
      <family val="2"/>
    </font>
    <font>
      <sz val="11"/>
      <color indexed="9"/>
      <name val="Arial Narrow"/>
      <family val="2"/>
    </font>
    <font>
      <sz val="11"/>
      <color indexed="10"/>
      <name val="Arial Narrow"/>
      <family val="2"/>
    </font>
    <font>
      <sz val="11"/>
      <color indexed="57"/>
      <name val="Arial Narrow"/>
      <family val="2"/>
    </font>
    <font>
      <sz val="11"/>
      <color indexed="19"/>
      <name val="Arial Narrow"/>
      <family val="2"/>
    </font>
    <font>
      <sz val="12"/>
      <color indexed="8"/>
      <name val="Arial Narrow"/>
      <family val="2"/>
    </font>
    <font>
      <sz val="11"/>
      <color indexed="8"/>
      <name val="Arial Narrow"/>
      <family val="2"/>
    </font>
    <font>
      <sz val="11"/>
      <color indexed="50"/>
      <name val="Arial Narrow"/>
      <family val="2"/>
    </font>
    <font>
      <sz val="11"/>
      <color indexed="40"/>
      <name val="Arial Narrow"/>
      <family val="2"/>
    </font>
    <font>
      <sz val="10"/>
      <color indexed="63"/>
      <name val="Arial Narrow"/>
      <family val="2"/>
    </font>
    <font>
      <sz val="7"/>
      <color indexed="8"/>
      <name val="Arial Narrow"/>
      <family val="2"/>
    </font>
    <font>
      <sz val="10"/>
      <color indexed="8"/>
      <name val="Arial Narrow"/>
      <family val="2"/>
    </font>
    <font>
      <sz val="8"/>
      <color indexed="8"/>
      <name val="Arial Narrow"/>
      <family val="2"/>
    </font>
    <font>
      <sz val="10"/>
      <color theme="0"/>
      <name val="Arial Narrow"/>
      <family val="2"/>
      <charset val="1"/>
    </font>
    <font>
      <sz val="12"/>
      <color rgb="FFEE5859"/>
      <name val="Calibri"/>
      <family val="2"/>
      <scheme val="minor"/>
    </font>
    <font>
      <vertAlign val="superscript"/>
      <sz val="11"/>
      <color rgb="FFEE5859"/>
      <name val="Arial Narrow"/>
      <family val="2"/>
    </font>
    <font>
      <vertAlign val="superscript"/>
      <sz val="10"/>
      <color theme="1"/>
      <name val="Arial Narrow"/>
      <family val="2"/>
    </font>
    <font>
      <b/>
      <sz val="10"/>
      <color theme="1"/>
      <name val="Arial Narrow"/>
      <family val="2"/>
    </font>
    <font>
      <sz val="10"/>
      <color rgb="FFEE5859"/>
      <name val="Arial Narrow"/>
      <family val="2"/>
    </font>
    <font>
      <sz val="10"/>
      <color rgb="FF00B0F0"/>
      <name val="Arial Narrow"/>
      <family val="2"/>
    </font>
    <font>
      <b/>
      <sz val="12"/>
      <name val="Arial Narrow"/>
      <family val="2"/>
    </font>
    <font>
      <b/>
      <sz val="18"/>
      <color rgb="FFEE5859"/>
      <name val="Arial Narrow"/>
      <family val="2"/>
      <charset val="1"/>
    </font>
  </fonts>
  <fills count="46">
    <fill>
      <patternFill patternType="none"/>
    </fill>
    <fill>
      <patternFill patternType="gray125"/>
    </fill>
    <fill>
      <patternFill patternType="solid">
        <fgColor rgb="FFEE5859"/>
        <bgColor indexed="64"/>
      </patternFill>
    </fill>
    <fill>
      <patternFill patternType="solid">
        <fgColor theme="0" tint="-0.499984740745262"/>
        <bgColor indexed="64"/>
      </patternFill>
    </fill>
    <fill>
      <patternFill patternType="solid">
        <fgColor theme="0"/>
        <bgColor indexed="64"/>
      </patternFill>
    </fill>
    <fill>
      <patternFill patternType="solid">
        <fgColor rgb="FFEE5859"/>
        <bgColor rgb="FFEE5859"/>
      </patternFill>
    </fill>
    <fill>
      <patternFill patternType="solid">
        <fgColor rgb="FFA6A6A6"/>
        <bgColor rgb="FFA5A5A5"/>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9.9978637043366805E-2"/>
        <bgColor indexed="64"/>
      </patternFill>
    </fill>
    <fill>
      <patternFill patternType="solid">
        <fgColor rgb="FF808080"/>
        <bgColor rgb="FF000000"/>
      </patternFill>
    </fill>
    <fill>
      <patternFill patternType="solid">
        <fgColor rgb="FFE7E6E6"/>
        <bgColor rgb="FF000000"/>
      </patternFill>
    </fill>
    <fill>
      <patternFill patternType="solid">
        <fgColor theme="0" tint="-0.249977111117893"/>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4" tint="-0.499984740745262"/>
        <bgColor indexed="64"/>
      </patternFill>
    </fill>
    <fill>
      <patternFill patternType="solid">
        <fgColor rgb="FFA5C9A1"/>
        <bgColor indexed="64"/>
      </patternFill>
    </fill>
    <fill>
      <patternFill patternType="solid">
        <fgColor theme="1" tint="0.14999847407452621"/>
        <bgColor indexed="64"/>
      </patternFill>
    </fill>
    <fill>
      <patternFill patternType="solid">
        <fgColor theme="3" tint="-0.249977111117893"/>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bgColor indexed="64"/>
      </patternFill>
    </fill>
    <fill>
      <patternFill patternType="solid">
        <fgColor theme="7"/>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0" tint="-4.9989318521683403E-2"/>
        <bgColor indexed="64"/>
      </patternFill>
    </fill>
    <fill>
      <patternFill patternType="solid">
        <fgColor rgb="FF7030A0"/>
        <bgColor indexed="64"/>
      </patternFill>
    </fill>
    <fill>
      <patternFill patternType="solid">
        <fgColor rgb="FFFF7E79"/>
        <bgColor indexed="64"/>
      </patternFill>
    </fill>
    <fill>
      <patternFill patternType="solid">
        <fgColor rgb="FF0070C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6" tint="0.79998168889431442"/>
        <bgColor indexed="64"/>
      </patternFill>
    </fill>
    <fill>
      <patternFill patternType="solid">
        <fgColor rgb="FF8EFA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59999389629810485"/>
        <bgColor indexed="64"/>
      </patternFill>
    </fill>
  </fills>
  <borders count="22">
    <border>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medium">
        <color indexed="64"/>
      </top>
      <bottom/>
      <diagonal/>
    </border>
    <border>
      <left/>
      <right/>
      <top style="medium">
        <color indexed="64"/>
      </top>
      <bottom/>
      <diagonal/>
    </border>
    <border>
      <left style="medium">
        <color auto="1"/>
      </left>
      <right/>
      <top style="medium">
        <color auto="1"/>
      </top>
      <bottom/>
      <diagonal/>
    </border>
    <border>
      <left style="medium">
        <color auto="1"/>
      </left>
      <right style="thin">
        <color theme="0"/>
      </right>
      <top/>
      <bottom/>
      <diagonal/>
    </border>
    <border>
      <left/>
      <right/>
      <top/>
      <bottom style="medium">
        <color rgb="FFFFFFFF"/>
      </bottom>
      <diagonal/>
    </border>
    <border>
      <left style="medium">
        <color auto="1"/>
      </left>
      <right style="thin">
        <color theme="0"/>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thin">
        <color theme="0"/>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top/>
      <bottom style="thin">
        <color indexed="64"/>
      </bottom>
      <diagonal/>
    </border>
  </borders>
  <cellStyleXfs count="10">
    <xf numFmtId="0" fontId="0" fillId="0" borderId="0"/>
    <xf numFmtId="9" fontId="6" fillId="0" borderId="0" applyFont="0" applyFill="0" applyBorder="0" applyAlignment="0" applyProtection="0"/>
    <xf numFmtId="0" fontId="7" fillId="0" borderId="0"/>
    <xf numFmtId="9" fontId="5" fillId="0" borderId="0" applyFont="0" applyFill="0" applyBorder="0" applyAlignment="0" applyProtection="0"/>
    <xf numFmtId="0" fontId="5" fillId="0" borderId="0"/>
    <xf numFmtId="0" fontId="4" fillId="0" borderId="0"/>
    <xf numFmtId="0" fontId="3" fillId="0" borderId="0"/>
    <xf numFmtId="0" fontId="2" fillId="0" borderId="0"/>
    <xf numFmtId="0" fontId="1" fillId="0" borderId="0"/>
    <xf numFmtId="0" fontId="6" fillId="0" borderId="0"/>
  </cellStyleXfs>
  <cellXfs count="391">
    <xf numFmtId="0" fontId="0" fillId="0" borderId="0" xfId="0"/>
    <xf numFmtId="0" fontId="0" fillId="0" borderId="0" xfId="0" applyAlignment="1">
      <alignment horizontal="left"/>
    </xf>
    <xf numFmtId="0" fontId="0" fillId="4" borderId="0" xfId="0" applyFill="1"/>
    <xf numFmtId="0" fontId="8" fillId="4" borderId="0" xfId="2" applyFont="1" applyFill="1" applyAlignment="1">
      <alignment horizontal="left" vertical="top" wrapText="1"/>
    </xf>
    <xf numFmtId="0" fontId="10" fillId="5" borderId="13" xfId="2" applyFont="1" applyFill="1" applyBorder="1" applyAlignment="1">
      <alignment vertical="top" wrapText="1"/>
    </xf>
    <xf numFmtId="0" fontId="10" fillId="5" borderId="14" xfId="2" applyFont="1" applyFill="1" applyBorder="1" applyAlignment="1">
      <alignment horizontal="left" vertical="top" wrapText="1"/>
    </xf>
    <xf numFmtId="0" fontId="11" fillId="6" borderId="15" xfId="2" applyFont="1" applyFill="1" applyBorder="1" applyAlignment="1">
      <alignment vertical="top" wrapText="1"/>
    </xf>
    <xf numFmtId="0" fontId="12" fillId="6" borderId="16" xfId="2" applyFont="1" applyFill="1" applyBorder="1" applyAlignment="1">
      <alignment vertical="top" wrapText="1"/>
    </xf>
    <xf numFmtId="0" fontId="10" fillId="5" borderId="0" xfId="2" applyFont="1" applyFill="1" applyAlignment="1">
      <alignment horizontal="left" vertical="top" wrapText="1"/>
    </xf>
    <xf numFmtId="0" fontId="13" fillId="0" borderId="0" xfId="0" applyFont="1"/>
    <xf numFmtId="0" fontId="14" fillId="0" borderId="0" xfId="0" applyFont="1"/>
    <xf numFmtId="0" fontId="15" fillId="0" borderId="0" xfId="0" applyFont="1"/>
    <xf numFmtId="0" fontId="14" fillId="0" borderId="0" xfId="0" applyNumberFormat="1" applyFont="1"/>
    <xf numFmtId="0" fontId="14" fillId="0" borderId="0" xfId="0" applyFont="1" applyAlignment="1">
      <alignment horizontal="left"/>
    </xf>
    <xf numFmtId="1" fontId="14" fillId="0" borderId="0" xfId="0" applyNumberFormat="1" applyFont="1"/>
    <xf numFmtId="0" fontId="16" fillId="3" borderId="0" xfId="0" applyFont="1" applyFill="1"/>
    <xf numFmtId="1" fontId="17" fillId="0" borderId="0" xfId="0" applyNumberFormat="1" applyFont="1"/>
    <xf numFmtId="0" fontId="17" fillId="0" borderId="0" xfId="0" applyFont="1"/>
    <xf numFmtId="0" fontId="14" fillId="0" borderId="0" xfId="0" applyFont="1" applyAlignment="1">
      <alignment horizontal="right"/>
    </xf>
    <xf numFmtId="9" fontId="14" fillId="0" borderId="0" xfId="0" applyNumberFormat="1" applyFont="1"/>
    <xf numFmtId="0" fontId="19" fillId="0" borderId="0" xfId="0" applyFont="1"/>
    <xf numFmtId="0" fontId="19" fillId="0" borderId="0" xfId="0" applyFont="1" applyAlignment="1">
      <alignment horizontal="left"/>
    </xf>
    <xf numFmtId="164" fontId="14" fillId="0" borderId="0" xfId="0" applyNumberFormat="1" applyFont="1"/>
    <xf numFmtId="0" fontId="20" fillId="0" borderId="0" xfId="0" applyFont="1"/>
    <xf numFmtId="165" fontId="14" fillId="0" borderId="0" xfId="0" applyNumberFormat="1" applyFont="1"/>
    <xf numFmtId="9" fontId="0" fillId="0" borderId="0" xfId="0" applyNumberFormat="1"/>
    <xf numFmtId="9" fontId="0" fillId="0" borderId="0" xfId="1" applyFont="1"/>
    <xf numFmtId="9" fontId="21" fillId="0" borderId="0" xfId="3" applyFont="1"/>
    <xf numFmtId="9" fontId="0" fillId="0" borderId="0" xfId="1" applyFont="1" applyFill="1"/>
    <xf numFmtId="0" fontId="18" fillId="3" borderId="0" xfId="0" applyFont="1" applyFill="1"/>
    <xf numFmtId="0" fontId="18" fillId="3" borderId="18" xfId="0" applyFont="1" applyFill="1" applyBorder="1"/>
    <xf numFmtId="0" fontId="18" fillId="3" borderId="0" xfId="0" applyNumberFormat="1" applyFont="1" applyFill="1"/>
    <xf numFmtId="0" fontId="0" fillId="0" borderId="0" xfId="0" applyFill="1"/>
    <xf numFmtId="9" fontId="14" fillId="0" borderId="0" xfId="1" applyFont="1"/>
    <xf numFmtId="0" fontId="14" fillId="0" borderId="0" xfId="0" applyFont="1" applyFill="1"/>
    <xf numFmtId="0" fontId="23" fillId="0" borderId="0" xfId="0" applyFont="1"/>
    <xf numFmtId="2" fontId="14" fillId="0" borderId="0" xfId="0" applyNumberFormat="1" applyFont="1"/>
    <xf numFmtId="0" fontId="13" fillId="0" borderId="0" xfId="0" applyFont="1" applyFill="1"/>
    <xf numFmtId="1" fontId="17" fillId="0" borderId="0" xfId="0" applyNumberFormat="1" applyFont="1" applyFill="1"/>
    <xf numFmtId="1" fontId="14" fillId="0" borderId="0" xfId="0" applyNumberFormat="1" applyFont="1" applyFill="1"/>
    <xf numFmtId="2" fontId="14" fillId="0" borderId="0" xfId="0" applyNumberFormat="1" applyFont="1" applyFill="1"/>
    <xf numFmtId="165" fontId="30" fillId="0" borderId="0" xfId="0" applyNumberFormat="1" applyFont="1" applyFill="1" applyBorder="1"/>
    <xf numFmtId="0" fontId="16" fillId="0" borderId="0" xfId="0" applyFont="1" applyFill="1"/>
    <xf numFmtId="17" fontId="16" fillId="3" borderId="0" xfId="0" applyNumberFormat="1" applyFont="1" applyFill="1"/>
    <xf numFmtId="0" fontId="14" fillId="9" borderId="0" xfId="0" applyFont="1" applyFill="1"/>
    <xf numFmtId="1" fontId="14" fillId="9" borderId="0" xfId="0" applyNumberFormat="1" applyFont="1" applyFill="1"/>
    <xf numFmtId="1" fontId="30" fillId="0" borderId="0" xfId="0" applyNumberFormat="1" applyFont="1" applyFill="1" applyBorder="1"/>
    <xf numFmtId="17" fontId="14" fillId="0" borderId="0" xfId="0" applyNumberFormat="1" applyFont="1"/>
    <xf numFmtId="166" fontId="15" fillId="0" borderId="0" xfId="0" applyNumberFormat="1" applyFont="1" applyFill="1"/>
    <xf numFmtId="166" fontId="14" fillId="0" borderId="0" xfId="0" applyNumberFormat="1" applyFont="1" applyFill="1"/>
    <xf numFmtId="166" fontId="0" fillId="0" borderId="0" xfId="0" applyNumberFormat="1" applyFill="1"/>
    <xf numFmtId="166" fontId="0" fillId="0" borderId="0" xfId="0" applyNumberFormat="1"/>
    <xf numFmtId="9" fontId="14" fillId="0" borderId="0" xfId="1" applyFont="1" applyFill="1"/>
    <xf numFmtId="0" fontId="0" fillId="0" borderId="19" xfId="0" applyBorder="1" applyAlignment="1">
      <alignment horizontal="left"/>
    </xf>
    <xf numFmtId="167" fontId="15" fillId="0" borderId="0" xfId="0" applyNumberFormat="1" applyFont="1" applyFill="1"/>
    <xf numFmtId="165" fontId="14" fillId="0" borderId="0" xfId="0" applyNumberFormat="1" applyFont="1" applyFill="1"/>
    <xf numFmtId="0" fontId="14" fillId="0" borderId="0" xfId="0" applyNumberFormat="1" applyFont="1" applyFill="1"/>
    <xf numFmtId="0" fontId="20" fillId="0" borderId="0" xfId="0" applyFont="1" applyFill="1"/>
    <xf numFmtId="0" fontId="32" fillId="0" borderId="0" xfId="0" applyFont="1"/>
    <xf numFmtId="164" fontId="14" fillId="0" borderId="0" xfId="0" applyNumberFormat="1" applyFont="1" applyFill="1"/>
    <xf numFmtId="164" fontId="31" fillId="0" borderId="0" xfId="0" applyNumberFormat="1" applyFont="1"/>
    <xf numFmtId="17" fontId="16" fillId="3" borderId="0" xfId="0" applyNumberFormat="1" applyFont="1" applyFill="1" applyAlignment="1">
      <alignment horizontal="left" indent="1"/>
    </xf>
    <xf numFmtId="0" fontId="33" fillId="0" borderId="0" xfId="0" applyFont="1" applyFill="1"/>
    <xf numFmtId="0" fontId="31" fillId="0" borderId="0" xfId="0" applyFont="1" applyFill="1"/>
    <xf numFmtId="1" fontId="31" fillId="0" borderId="0" xfId="0" applyNumberFormat="1" applyFont="1" applyFill="1"/>
    <xf numFmtId="2" fontId="31" fillId="0" borderId="0" xfId="0" applyNumberFormat="1" applyFont="1" applyFill="1"/>
    <xf numFmtId="9" fontId="0" fillId="0" borderId="0" xfId="0" applyNumberFormat="1" applyFill="1"/>
    <xf numFmtId="9" fontId="14" fillId="0" borderId="0" xfId="0" applyNumberFormat="1" applyFont="1" applyFill="1"/>
    <xf numFmtId="164" fontId="24" fillId="0" borderId="0" xfId="0" applyNumberFormat="1" applyFont="1" applyFill="1"/>
    <xf numFmtId="0" fontId="18" fillId="0" borderId="0" xfId="0" applyFont="1" applyFill="1"/>
    <xf numFmtId="0" fontId="0" fillId="0" borderId="0" xfId="0" applyFill="1" applyBorder="1" applyAlignment="1">
      <alignment horizontal="left"/>
    </xf>
    <xf numFmtId="0" fontId="15" fillId="0" borderId="0" xfId="0" applyFont="1" applyFill="1"/>
    <xf numFmtId="0" fontId="18" fillId="0" borderId="18" xfId="0" applyFont="1" applyFill="1" applyBorder="1"/>
    <xf numFmtId="0" fontId="14" fillId="0" borderId="0" xfId="0" applyFont="1" applyFill="1" applyAlignment="1">
      <alignment horizontal="left"/>
    </xf>
    <xf numFmtId="0" fontId="18" fillId="0" borderId="19" xfId="0" applyFont="1" applyFill="1" applyBorder="1" applyAlignment="1">
      <alignment horizontal="left"/>
    </xf>
    <xf numFmtId="0" fontId="18" fillId="0" borderId="19" xfId="0" applyNumberFormat="1" applyFont="1" applyFill="1" applyBorder="1"/>
    <xf numFmtId="9" fontId="18" fillId="0" borderId="19" xfId="0" applyNumberFormat="1" applyFont="1" applyFill="1" applyBorder="1" applyAlignment="1"/>
    <xf numFmtId="0" fontId="34" fillId="0" borderId="0" xfId="0" applyFont="1"/>
    <xf numFmtId="0" fontId="9" fillId="0" borderId="0" xfId="0" applyFont="1" applyFill="1" applyAlignment="1">
      <alignment horizontal="justify" vertical="center"/>
    </xf>
    <xf numFmtId="17" fontId="9" fillId="0" borderId="0" xfId="0" applyNumberFormat="1" applyFont="1" applyFill="1" applyAlignment="1">
      <alignment horizontal="justify" vertical="center"/>
    </xf>
    <xf numFmtId="0" fontId="14" fillId="10" borderId="0" xfId="0" applyFont="1" applyFill="1"/>
    <xf numFmtId="164" fontId="24" fillId="10" borderId="0" xfId="0" applyNumberFormat="1" applyFont="1" applyFill="1"/>
    <xf numFmtId="17" fontId="16" fillId="0" borderId="0" xfId="0" applyNumberFormat="1" applyFont="1" applyFill="1" applyAlignment="1">
      <alignment horizontal="left" indent="1"/>
    </xf>
    <xf numFmtId="17" fontId="16" fillId="0" borderId="0" xfId="0" applyNumberFormat="1" applyFont="1" applyFill="1"/>
    <xf numFmtId="0" fontId="30" fillId="0" borderId="0" xfId="0" applyFont="1" applyFill="1" applyBorder="1"/>
    <xf numFmtId="17" fontId="29" fillId="11" borderId="0" xfId="0" applyNumberFormat="1" applyFont="1" applyFill="1" applyBorder="1"/>
    <xf numFmtId="1" fontId="30" fillId="12" borderId="0" xfId="0" applyNumberFormat="1" applyFont="1" applyFill="1" applyBorder="1"/>
    <xf numFmtId="0" fontId="35" fillId="0" borderId="0" xfId="0" applyFont="1" applyFill="1" applyBorder="1"/>
    <xf numFmtId="165" fontId="30" fillId="0" borderId="0" xfId="1" applyNumberFormat="1" applyFont="1" applyFill="1" applyBorder="1"/>
    <xf numFmtId="167" fontId="36" fillId="0" borderId="0" xfId="0" applyNumberFormat="1" applyFont="1" applyFill="1" applyBorder="1"/>
    <xf numFmtId="166" fontId="30" fillId="0" borderId="0" xfId="0" applyNumberFormat="1" applyFont="1" applyFill="1" applyBorder="1"/>
    <xf numFmtId="166" fontId="36" fillId="0" borderId="0" xfId="0" applyNumberFormat="1" applyFont="1" applyFill="1" applyBorder="1"/>
    <xf numFmtId="9" fontId="30" fillId="0" borderId="0" xfId="0" applyNumberFormat="1" applyFont="1" applyFill="1" applyBorder="1"/>
    <xf numFmtId="0" fontId="14" fillId="4" borderId="0" xfId="0" applyFont="1" applyFill="1"/>
    <xf numFmtId="0" fontId="18" fillId="0" borderId="0" xfId="0" applyNumberFormat="1" applyFont="1" applyFill="1"/>
    <xf numFmtId="0" fontId="14" fillId="13" borderId="0" xfId="0" applyFont="1" applyFill="1"/>
    <xf numFmtId="0" fontId="18" fillId="0" borderId="0" xfId="0" applyFont="1" applyFill="1" applyAlignment="1"/>
    <xf numFmtId="168" fontId="15" fillId="0" borderId="0" xfId="0" applyNumberFormat="1" applyFont="1" applyFill="1"/>
    <xf numFmtId="1" fontId="14" fillId="0" borderId="0" xfId="1" applyNumberFormat="1" applyFont="1"/>
    <xf numFmtId="0" fontId="0" fillId="0" borderId="0" xfId="0" applyNumberFormat="1"/>
    <xf numFmtId="1" fontId="14" fillId="0" borderId="0" xfId="1" applyNumberFormat="1" applyFont="1" applyFill="1"/>
    <xf numFmtId="1" fontId="31" fillId="0" borderId="0" xfId="0" applyNumberFormat="1" applyFont="1"/>
    <xf numFmtId="1" fontId="31" fillId="0" borderId="0" xfId="1" applyNumberFormat="1" applyFont="1"/>
    <xf numFmtId="9" fontId="14" fillId="0" borderId="0" xfId="1" applyNumberFormat="1" applyFont="1" applyAlignment="1">
      <alignment horizontal="left"/>
    </xf>
    <xf numFmtId="9" fontId="14" fillId="0" borderId="0" xfId="0" applyNumberFormat="1" applyFont="1" applyAlignment="1">
      <alignment horizontal="left"/>
    </xf>
    <xf numFmtId="9" fontId="14" fillId="0" borderId="0" xfId="1" applyFont="1" applyAlignment="1">
      <alignment horizontal="left"/>
    </xf>
    <xf numFmtId="0" fontId="38" fillId="0" borderId="0" xfId="0" applyFont="1"/>
    <xf numFmtId="9" fontId="18" fillId="3" borderId="19" xfId="0" applyNumberFormat="1" applyFont="1" applyFill="1" applyBorder="1"/>
    <xf numFmtId="0" fontId="15" fillId="0" borderId="18" xfId="0" applyFont="1" applyBorder="1"/>
    <xf numFmtId="9" fontId="0" fillId="0" borderId="0" xfId="1" applyNumberFormat="1" applyFont="1"/>
    <xf numFmtId="9" fontId="14" fillId="25" borderId="0" xfId="1" applyFont="1" applyFill="1"/>
    <xf numFmtId="1" fontId="14" fillId="25" borderId="0" xfId="0" applyNumberFormat="1" applyFont="1" applyFill="1"/>
    <xf numFmtId="1" fontId="17" fillId="0" borderId="0" xfId="0" applyNumberFormat="1" applyFont="1" applyAlignment="1">
      <alignment horizontal="right"/>
    </xf>
    <xf numFmtId="1" fontId="14" fillId="0" borderId="0" xfId="0" applyNumberFormat="1" applyFont="1" applyAlignment="1">
      <alignment horizontal="right"/>
    </xf>
    <xf numFmtId="1" fontId="17" fillId="0" borderId="0" xfId="0" applyNumberFormat="1" applyFont="1" applyFill="1" applyAlignment="1">
      <alignment horizontal="right"/>
    </xf>
    <xf numFmtId="9" fontId="14" fillId="4" borderId="0" xfId="1" applyFont="1" applyFill="1"/>
    <xf numFmtId="9" fontId="14" fillId="4" borderId="0" xfId="1" applyFont="1" applyFill="1" applyAlignment="1">
      <alignment horizontal="right"/>
    </xf>
    <xf numFmtId="164" fontId="41" fillId="0" borderId="0" xfId="0" applyNumberFormat="1" applyFont="1"/>
    <xf numFmtId="164" fontId="31" fillId="0" borderId="0" xfId="0" applyNumberFormat="1" applyFont="1" applyFill="1"/>
    <xf numFmtId="0" fontId="14" fillId="26" borderId="0" xfId="0" applyFont="1" applyFill="1"/>
    <xf numFmtId="0" fontId="14" fillId="27" borderId="0" xfId="0" applyFont="1" applyFill="1"/>
    <xf numFmtId="0" fontId="14" fillId="2" borderId="0" xfId="0" applyFont="1" applyFill="1"/>
    <xf numFmtId="0" fontId="0" fillId="0" borderId="0" xfId="0" applyFont="1"/>
    <xf numFmtId="0" fontId="0" fillId="0" borderId="0" xfId="0" applyFont="1" applyFill="1"/>
    <xf numFmtId="169" fontId="0" fillId="0" borderId="0" xfId="0" applyNumberFormat="1" applyFont="1" applyFill="1"/>
    <xf numFmtId="0" fontId="0" fillId="0" borderId="0" xfId="0" applyFont="1" applyFill="1" applyBorder="1"/>
    <xf numFmtId="0" fontId="0" fillId="0" borderId="0" xfId="0" applyFont="1" applyFill="1" applyAlignment="1"/>
    <xf numFmtId="0" fontId="0" fillId="0" borderId="0" xfId="0" applyFont="1" applyFill="1" applyAlignment="1">
      <alignment wrapText="1"/>
    </xf>
    <xf numFmtId="0" fontId="42" fillId="0" borderId="0" xfId="0" applyFont="1" applyFill="1" applyAlignment="1">
      <alignment horizontal="left"/>
    </xf>
    <xf numFmtId="0" fontId="21" fillId="0" borderId="0" xfId="0" applyFont="1"/>
    <xf numFmtId="0" fontId="39" fillId="0" borderId="0" xfId="0" applyFont="1"/>
    <xf numFmtId="0" fontId="25" fillId="0" borderId="0" xfId="0" applyFont="1"/>
    <xf numFmtId="0" fontId="25" fillId="34" borderId="0" xfId="0" applyFont="1" applyFill="1"/>
    <xf numFmtId="0" fontId="25" fillId="34" borderId="0" xfId="0" applyFont="1" applyFill="1" applyAlignment="1">
      <alignment horizontal="left"/>
    </xf>
    <xf numFmtId="0" fontId="25" fillId="4" borderId="0" xfId="0" applyFont="1" applyFill="1"/>
    <xf numFmtId="0" fontId="25" fillId="4" borderId="0" xfId="0" applyFont="1" applyFill="1" applyAlignment="1">
      <alignment horizontal="left"/>
    </xf>
    <xf numFmtId="0" fontId="26" fillId="33" borderId="0" xfId="0" applyFont="1" applyFill="1"/>
    <xf numFmtId="0" fontId="26" fillId="33" borderId="0" xfId="0" applyFont="1" applyFill="1" applyAlignment="1">
      <alignment horizontal="left"/>
    </xf>
    <xf numFmtId="0" fontId="25" fillId="0" borderId="0" xfId="0" applyFont="1" applyFill="1"/>
    <xf numFmtId="0" fontId="25" fillId="0" borderId="0" xfId="0" applyFont="1" applyFill="1" applyAlignment="1">
      <alignment horizontal="left"/>
    </xf>
    <xf numFmtId="0" fontId="14" fillId="34" borderId="0" xfId="0" applyFont="1" applyFill="1"/>
    <xf numFmtId="0" fontId="32" fillId="34" borderId="0" xfId="0" applyFont="1" applyFill="1"/>
    <xf numFmtId="0" fontId="26" fillId="35" borderId="0" xfId="0" applyFont="1" applyFill="1"/>
    <xf numFmtId="0" fontId="26" fillId="35" borderId="0" xfId="0" applyFont="1" applyFill="1" applyAlignment="1">
      <alignment horizontal="left"/>
    </xf>
    <xf numFmtId="0" fontId="26" fillId="0" borderId="0" xfId="0" applyFont="1" applyFill="1"/>
    <xf numFmtId="0" fontId="26" fillId="0" borderId="0" xfId="0" applyFont="1" applyFill="1" applyAlignment="1">
      <alignment horizontal="left"/>
    </xf>
    <xf numFmtId="0" fontId="9" fillId="4" borderId="0" xfId="0" applyFont="1" applyFill="1"/>
    <xf numFmtId="0" fontId="9" fillId="4" borderId="0" xfId="0" applyFont="1" applyFill="1" applyAlignment="1">
      <alignment horizontal="left"/>
    </xf>
    <xf numFmtId="0" fontId="9" fillId="0" borderId="0" xfId="0" applyFont="1" applyFill="1"/>
    <xf numFmtId="0" fontId="9" fillId="0" borderId="0" xfId="0" applyFont="1" applyFill="1" applyAlignment="1">
      <alignment horizontal="left"/>
    </xf>
    <xf numFmtId="0" fontId="26" fillId="36" borderId="0" xfId="0" applyFont="1" applyFill="1"/>
    <xf numFmtId="0" fontId="26" fillId="36" borderId="0" xfId="0" applyFont="1" applyFill="1" applyAlignment="1">
      <alignment horizontal="left"/>
    </xf>
    <xf numFmtId="0" fontId="32" fillId="4" borderId="0" xfId="0" applyFont="1" applyFill="1"/>
    <xf numFmtId="0" fontId="25" fillId="24" borderId="0" xfId="0" applyFont="1" applyFill="1"/>
    <xf numFmtId="0" fontId="25" fillId="24" borderId="0" xfId="0" applyFont="1" applyFill="1" applyAlignment="1">
      <alignment horizontal="left"/>
    </xf>
    <xf numFmtId="0" fontId="25" fillId="31" borderId="0" xfId="0" applyFont="1" applyFill="1"/>
    <xf numFmtId="0" fontId="25" fillId="31" borderId="0" xfId="0" applyFont="1" applyFill="1" applyAlignment="1">
      <alignment horizontal="left"/>
    </xf>
    <xf numFmtId="0" fontId="14" fillId="4" borderId="0" xfId="0" applyFont="1" applyFill="1" applyAlignment="1">
      <alignment horizontal="left"/>
    </xf>
    <xf numFmtId="0" fontId="25" fillId="0" borderId="0" xfId="0" applyFont="1" applyAlignment="1">
      <alignment horizontal="left"/>
    </xf>
    <xf numFmtId="0" fontId="25" fillId="32" borderId="0" xfId="0" applyFont="1" applyFill="1"/>
    <xf numFmtId="0" fontId="26" fillId="13" borderId="0" xfId="0" applyFont="1" applyFill="1"/>
    <xf numFmtId="0" fontId="26" fillId="13" borderId="0" xfId="0" applyFont="1" applyFill="1" applyAlignment="1">
      <alignment horizontal="left"/>
    </xf>
    <xf numFmtId="0" fontId="25" fillId="34" borderId="0" xfId="0" applyFont="1" applyFill="1" applyAlignment="1">
      <alignment wrapText="1"/>
    </xf>
    <xf numFmtId="0" fontId="26" fillId="37" borderId="0" xfId="0" applyFont="1" applyFill="1"/>
    <xf numFmtId="0" fontId="26" fillId="37" borderId="0" xfId="0" applyFont="1" applyFill="1" applyAlignment="1">
      <alignment horizontal="left"/>
    </xf>
    <xf numFmtId="0" fontId="26" fillId="3" borderId="0" xfId="0" applyFont="1" applyFill="1"/>
    <xf numFmtId="0" fontId="26" fillId="3" borderId="0" xfId="0" applyFont="1" applyFill="1" applyAlignment="1">
      <alignment horizontal="left"/>
    </xf>
    <xf numFmtId="0" fontId="14" fillId="3" borderId="0" xfId="0" applyFont="1" applyFill="1"/>
    <xf numFmtId="0" fontId="25" fillId="28" borderId="0" xfId="0" applyFont="1" applyFill="1"/>
    <xf numFmtId="0" fontId="26" fillId="28" borderId="0" xfId="0" applyFont="1" applyFill="1"/>
    <xf numFmtId="0" fontId="26" fillId="28" borderId="0" xfId="0" applyFont="1" applyFill="1" applyAlignment="1">
      <alignment horizontal="left"/>
    </xf>
    <xf numFmtId="0" fontId="25" fillId="28" borderId="0" xfId="0" applyFont="1" applyFill="1" applyAlignment="1">
      <alignment horizontal="left"/>
    </xf>
    <xf numFmtId="0" fontId="25" fillId="23" borderId="0" xfId="0" applyFont="1" applyFill="1"/>
    <xf numFmtId="0" fontId="32" fillId="0" borderId="0" xfId="0" applyFont="1" applyFill="1"/>
    <xf numFmtId="0" fontId="43" fillId="30" borderId="0" xfId="0" applyFont="1" applyFill="1"/>
    <xf numFmtId="0" fontId="32" fillId="30" borderId="0" xfId="0" applyFont="1" applyFill="1"/>
    <xf numFmtId="0" fontId="26" fillId="30" borderId="0" xfId="0" applyFont="1" applyFill="1"/>
    <xf numFmtId="0" fontId="43" fillId="0" borderId="0" xfId="0" applyFont="1" applyFill="1"/>
    <xf numFmtId="0" fontId="32" fillId="23" borderId="0" xfId="0" applyFont="1" applyFill="1"/>
    <xf numFmtId="0" fontId="44" fillId="23" borderId="0" xfId="0" applyFont="1" applyFill="1"/>
    <xf numFmtId="0" fontId="43" fillId="0" borderId="0" xfId="0" applyFont="1" applyFill="1" applyAlignment="1">
      <alignment horizontal="left"/>
    </xf>
    <xf numFmtId="0" fontId="9" fillId="34" borderId="0" xfId="0" applyFont="1" applyFill="1"/>
    <xf numFmtId="0" fontId="9" fillId="34" borderId="0" xfId="0" applyFont="1" applyFill="1" applyAlignment="1">
      <alignment horizontal="left"/>
    </xf>
    <xf numFmtId="0" fontId="25" fillId="29" borderId="0" xfId="0" applyFont="1" applyFill="1"/>
    <xf numFmtId="0" fontId="14" fillId="23" borderId="0" xfId="0" applyFont="1" applyFill="1"/>
    <xf numFmtId="0" fontId="44" fillId="0" borderId="0" xfId="0" applyFont="1" applyFill="1"/>
    <xf numFmtId="0" fontId="39" fillId="0" borderId="0" xfId="0" applyFont="1" applyFill="1"/>
    <xf numFmtId="0" fontId="37" fillId="0" borderId="0" xfId="0" applyFont="1" applyFill="1"/>
    <xf numFmtId="0" fontId="46" fillId="0" borderId="0" xfId="0" applyFont="1" applyFill="1" applyBorder="1" applyAlignment="1">
      <alignment horizontal="left" vertical="center" wrapText="1"/>
    </xf>
    <xf numFmtId="0" fontId="9" fillId="0" borderId="0" xfId="0" applyFont="1" applyFill="1" applyAlignment="1">
      <alignment vertical="center"/>
    </xf>
    <xf numFmtId="0" fontId="21" fillId="0" borderId="0" xfId="0" applyFont="1" applyFill="1"/>
    <xf numFmtId="0" fontId="9" fillId="0" borderId="0" xfId="0" applyNumberFormat="1" applyFont="1" applyFill="1" applyAlignment="1">
      <alignment vertical="center"/>
    </xf>
    <xf numFmtId="0" fontId="46" fillId="0" borderId="0" xfId="0" applyFont="1"/>
    <xf numFmtId="0" fontId="45" fillId="0" borderId="0" xfId="0" applyFont="1" applyFill="1"/>
    <xf numFmtId="0" fontId="16" fillId="0" borderId="0" xfId="0" applyFont="1"/>
    <xf numFmtId="0" fontId="14" fillId="8" borderId="0" xfId="0" applyFont="1" applyFill="1"/>
    <xf numFmtId="1" fontId="14" fillId="34" borderId="0" xfId="0" applyNumberFormat="1" applyFont="1" applyFill="1"/>
    <xf numFmtId="1" fontId="14" fillId="8" borderId="0" xfId="0" applyNumberFormat="1" applyFont="1" applyFill="1"/>
    <xf numFmtId="1" fontId="14" fillId="13" borderId="0" xfId="0" applyNumberFormat="1" applyFont="1" applyFill="1"/>
    <xf numFmtId="0" fontId="47" fillId="0" borderId="0" xfId="0" applyFont="1" applyFill="1"/>
    <xf numFmtId="1" fontId="17" fillId="0" borderId="0" xfId="1" applyNumberFormat="1" applyFont="1"/>
    <xf numFmtId="1" fontId="31" fillId="0" borderId="0" xfId="0" applyNumberFormat="1" applyFont="1" applyAlignment="1">
      <alignment horizontal="right"/>
    </xf>
    <xf numFmtId="167" fontId="14" fillId="0" borderId="0" xfId="0" applyNumberFormat="1" applyFont="1" applyFill="1"/>
    <xf numFmtId="9" fontId="18" fillId="3" borderId="0" xfId="0" applyNumberFormat="1" applyFont="1" applyFill="1"/>
    <xf numFmtId="0" fontId="48" fillId="6" borderId="16" xfId="2" applyFont="1" applyFill="1" applyBorder="1" applyAlignment="1">
      <alignment vertical="top" wrapText="1"/>
    </xf>
    <xf numFmtId="0" fontId="14" fillId="39" borderId="0" xfId="0" applyFont="1" applyFill="1"/>
    <xf numFmtId="9" fontId="14" fillId="39" borderId="0" xfId="0" applyNumberFormat="1" applyFont="1" applyFill="1"/>
    <xf numFmtId="0" fontId="14" fillId="39" borderId="0" xfId="1" applyNumberFormat="1" applyFont="1" applyFill="1"/>
    <xf numFmtId="0" fontId="14" fillId="39" borderId="0" xfId="0" applyNumberFormat="1" applyFont="1" applyFill="1"/>
    <xf numFmtId="9" fontId="18" fillId="0" borderId="0" xfId="0" applyNumberFormat="1" applyFont="1" applyFill="1" applyBorder="1"/>
    <xf numFmtId="0" fontId="18" fillId="0" borderId="0" xfId="0" applyNumberFormat="1" applyFont="1" applyFill="1" applyAlignment="1"/>
    <xf numFmtId="0" fontId="18" fillId="3" borderId="0" xfId="0" pivotButton="1" applyFont="1" applyFill="1"/>
    <xf numFmtId="0" fontId="46" fillId="0" borderId="0" xfId="0" applyFont="1" applyFill="1"/>
    <xf numFmtId="0" fontId="22" fillId="40" borderId="0" xfId="0" applyFont="1" applyFill="1"/>
    <xf numFmtId="0" fontId="22" fillId="40" borderId="0" xfId="0" applyFont="1" applyFill="1" applyAlignment="1">
      <alignment horizontal="left"/>
    </xf>
    <xf numFmtId="0" fontId="21" fillId="4" borderId="0" xfId="0" applyFont="1" applyFill="1"/>
    <xf numFmtId="0" fontId="21" fillId="0" borderId="21" xfId="0" applyFont="1" applyFill="1" applyBorder="1" applyAlignment="1">
      <alignment horizontal="center"/>
    </xf>
    <xf numFmtId="0" fontId="49" fillId="0" borderId="0" xfId="0" applyFont="1" applyFill="1"/>
    <xf numFmtId="0" fontId="39" fillId="23" borderId="0" xfId="0" applyFont="1" applyFill="1"/>
    <xf numFmtId="0" fontId="46" fillId="23" borderId="0" xfId="0" applyFont="1" applyFill="1" applyBorder="1" applyAlignment="1">
      <alignment horizontal="left" vertical="center" wrapText="1"/>
    </xf>
    <xf numFmtId="0" fontId="37" fillId="23" borderId="0" xfId="0" applyFont="1" applyFill="1"/>
    <xf numFmtId="0" fontId="49" fillId="23" borderId="0" xfId="0" applyFont="1" applyFill="1"/>
    <xf numFmtId="0" fontId="46" fillId="23" borderId="0" xfId="0" applyFont="1" applyFill="1"/>
    <xf numFmtId="0" fontId="21" fillId="3" borderId="0" xfId="0" applyFont="1" applyFill="1"/>
    <xf numFmtId="0" fontId="15" fillId="0" borderId="0" xfId="0" applyFont="1" applyBorder="1"/>
    <xf numFmtId="0" fontId="17" fillId="0" borderId="0" xfId="0" applyFont="1" applyFill="1"/>
    <xf numFmtId="0" fontId="16" fillId="3" borderId="18" xfId="0" applyFont="1" applyFill="1" applyBorder="1"/>
    <xf numFmtId="0" fontId="0" fillId="0" borderId="0" xfId="0" applyFont="1" applyProtection="1"/>
    <xf numFmtId="0" fontId="40" fillId="2" borderId="3" xfId="0" applyFont="1" applyFill="1" applyBorder="1" applyAlignment="1" applyProtection="1">
      <alignment horizontal="left"/>
    </xf>
    <xf numFmtId="0" fontId="40" fillId="2" borderId="5" xfId="0" applyFont="1" applyFill="1" applyBorder="1" applyAlignment="1" applyProtection="1">
      <alignment wrapText="1"/>
    </xf>
    <xf numFmtId="0" fontId="40" fillId="2" borderId="6" xfId="0" applyFont="1" applyFill="1" applyBorder="1" applyAlignment="1" applyProtection="1">
      <alignment wrapText="1"/>
    </xf>
    <xf numFmtId="0" fontId="40" fillId="2" borderId="7" xfId="0" applyFont="1" applyFill="1" applyBorder="1" applyAlignment="1" applyProtection="1">
      <alignment wrapText="1"/>
    </xf>
    <xf numFmtId="0" fontId="40" fillId="2" borderId="8" xfId="0" applyFont="1" applyFill="1" applyBorder="1" applyAlignment="1" applyProtection="1">
      <alignment wrapText="1"/>
    </xf>
    <xf numFmtId="0" fontId="40" fillId="2" borderId="9" xfId="0" applyFont="1" applyFill="1" applyBorder="1" applyAlignment="1" applyProtection="1">
      <alignment horizontal="left"/>
    </xf>
    <xf numFmtId="0" fontId="40" fillId="2" borderId="10" xfId="0" applyFont="1" applyFill="1" applyBorder="1" applyAlignment="1" applyProtection="1">
      <alignment wrapText="1"/>
    </xf>
    <xf numFmtId="0" fontId="40" fillId="2" borderId="11" xfId="0" applyFont="1" applyFill="1" applyBorder="1" applyAlignment="1" applyProtection="1">
      <alignment wrapText="1"/>
    </xf>
    <xf numFmtId="170" fontId="0" fillId="0" borderId="0" xfId="0" applyNumberFormat="1" applyFont="1" applyFill="1"/>
    <xf numFmtId="0" fontId="0" fillId="34" borderId="0" xfId="0" applyFont="1" applyFill="1"/>
    <xf numFmtId="1" fontId="0" fillId="0" borderId="0" xfId="0" applyNumberFormat="1" applyFont="1" applyFill="1"/>
    <xf numFmtId="9" fontId="14" fillId="0" borderId="0" xfId="1" applyNumberFormat="1" applyFont="1" applyFill="1"/>
    <xf numFmtId="9" fontId="33" fillId="0" borderId="0" xfId="1" applyFont="1" applyFill="1"/>
    <xf numFmtId="0" fontId="14" fillId="41" borderId="0" xfId="0" applyFont="1" applyFill="1"/>
    <xf numFmtId="1" fontId="0" fillId="0" borderId="0" xfId="0" applyNumberFormat="1" applyFill="1"/>
    <xf numFmtId="1" fontId="14" fillId="41" borderId="0" xfId="0" applyNumberFormat="1" applyFont="1" applyFill="1"/>
    <xf numFmtId="1" fontId="31" fillId="0" borderId="0" xfId="1" applyNumberFormat="1" applyFont="1" applyFill="1"/>
    <xf numFmtId="10" fontId="14" fillId="4" borderId="0" xfId="1" applyNumberFormat="1" applyFont="1" applyFill="1"/>
    <xf numFmtId="171" fontId="14" fillId="0" borderId="0" xfId="1" applyNumberFormat="1" applyFont="1"/>
    <xf numFmtId="0" fontId="31" fillId="0" borderId="0" xfId="0" applyFont="1" applyFill="1" applyAlignment="1">
      <alignment horizontal="left"/>
    </xf>
    <xf numFmtId="0" fontId="31" fillId="0" borderId="0" xfId="0" applyNumberFormat="1" applyFont="1" applyFill="1"/>
    <xf numFmtId="0" fontId="18" fillId="0" borderId="0" xfId="0" applyFont="1" applyFill="1" applyAlignment="1">
      <alignment horizontal="left"/>
    </xf>
    <xf numFmtId="10" fontId="18" fillId="0" borderId="0" xfId="0" applyNumberFormat="1" applyFont="1" applyFill="1"/>
    <xf numFmtId="172" fontId="0" fillId="0" borderId="0" xfId="0" applyNumberFormat="1"/>
    <xf numFmtId="1" fontId="0" fillId="0" borderId="0" xfId="0" applyNumberFormat="1"/>
    <xf numFmtId="0" fontId="50" fillId="6" borderId="17" xfId="2" applyFont="1" applyFill="1" applyBorder="1" applyAlignment="1">
      <alignment vertical="top" wrapText="1"/>
    </xf>
    <xf numFmtId="0" fontId="11" fillId="6" borderId="17" xfId="2" applyFont="1" applyFill="1" applyBorder="1" applyAlignment="1">
      <alignment vertical="top" wrapText="1"/>
    </xf>
    <xf numFmtId="9" fontId="31" fillId="0" borderId="0" xfId="1" applyFont="1"/>
    <xf numFmtId="0" fontId="31" fillId="0" borderId="0" xfId="0" applyFont="1"/>
    <xf numFmtId="0" fontId="17" fillId="0" borderId="0" xfId="0" applyFont="1" applyAlignment="1">
      <alignment horizontal="left"/>
    </xf>
    <xf numFmtId="0" fontId="38" fillId="0" borderId="0" xfId="0" applyFont="1" applyAlignment="1">
      <alignment horizontal="left"/>
    </xf>
    <xf numFmtId="1" fontId="14" fillId="0" borderId="0" xfId="0" applyNumberFormat="1" applyFont="1" applyFill="1" applyAlignment="1">
      <alignment horizontal="right"/>
    </xf>
    <xf numFmtId="1" fontId="31" fillId="0" borderId="0" xfId="0" applyNumberFormat="1" applyFont="1" applyFill="1" applyAlignment="1">
      <alignment horizontal="right"/>
    </xf>
    <xf numFmtId="1" fontId="38" fillId="0" borderId="0" xfId="0" applyNumberFormat="1" applyFont="1" applyFill="1" applyAlignment="1">
      <alignment horizontal="left"/>
    </xf>
    <xf numFmtId="2" fontId="14" fillId="0" borderId="0" xfId="1" applyNumberFormat="1" applyFont="1"/>
    <xf numFmtId="0" fontId="51" fillId="0" borderId="0" xfId="0" applyFont="1" applyFill="1"/>
    <xf numFmtId="9" fontId="24" fillId="10" borderId="0" xfId="1" applyNumberFormat="1" applyFont="1" applyFill="1"/>
    <xf numFmtId="0" fontId="52" fillId="0" borderId="0" xfId="0" applyFont="1" applyFill="1"/>
    <xf numFmtId="0" fontId="9" fillId="23" borderId="0" xfId="0" applyFont="1" applyFill="1" applyAlignment="1">
      <alignment vertical="center"/>
    </xf>
    <xf numFmtId="0" fontId="40" fillId="2" borderId="2" xfId="0" applyFont="1" applyFill="1" applyBorder="1" applyAlignment="1" applyProtection="1">
      <alignment horizontal="left" wrapText="1"/>
    </xf>
    <xf numFmtId="14" fontId="0" fillId="0" borderId="0" xfId="0" applyNumberFormat="1"/>
    <xf numFmtId="0" fontId="0" fillId="23" borderId="0" xfId="0" applyFill="1"/>
    <xf numFmtId="0" fontId="0" fillId="42" borderId="0" xfId="0" applyFill="1"/>
    <xf numFmtId="0" fontId="0" fillId="43" borderId="0" xfId="0" applyFill="1"/>
    <xf numFmtId="0" fontId="0" fillId="27" borderId="0" xfId="0" applyFill="1"/>
    <xf numFmtId="0" fontId="0" fillId="7" borderId="0" xfId="0" applyFill="1"/>
    <xf numFmtId="0" fontId="0" fillId="44" borderId="0" xfId="0" applyFill="1"/>
    <xf numFmtId="0" fontId="0" fillId="38" borderId="0" xfId="0" applyFill="1"/>
    <xf numFmtId="0" fontId="0" fillId="45" borderId="0" xfId="0" applyFill="1"/>
    <xf numFmtId="0" fontId="16" fillId="0" borderId="18" xfId="0" applyFont="1" applyFill="1" applyBorder="1"/>
    <xf numFmtId="164" fontId="41" fillId="10" borderId="0" xfId="0" applyNumberFormat="1" applyFont="1" applyFill="1"/>
    <xf numFmtId="164" fontId="31" fillId="10" borderId="0" xfId="0" applyNumberFormat="1" applyFont="1" applyFill="1"/>
    <xf numFmtId="9" fontId="33" fillId="25" borderId="0" xfId="1" applyFont="1" applyFill="1"/>
    <xf numFmtId="9" fontId="18" fillId="0" borderId="0" xfId="0" applyNumberFormat="1" applyFont="1" applyFill="1" applyAlignment="1"/>
    <xf numFmtId="0" fontId="54" fillId="3" borderId="0" xfId="0" applyFont="1" applyFill="1"/>
    <xf numFmtId="0" fontId="55" fillId="0" borderId="0" xfId="0" applyFont="1" applyAlignment="1">
      <alignment horizontal="left"/>
    </xf>
    <xf numFmtId="0" fontId="55" fillId="0" borderId="0" xfId="0" applyNumberFormat="1" applyFont="1"/>
    <xf numFmtId="0" fontId="55" fillId="7" borderId="0" xfId="0" applyFont="1" applyFill="1" applyAlignment="1">
      <alignment horizontal="left"/>
    </xf>
    <xf numFmtId="0" fontId="55" fillId="7" borderId="0" xfId="0" applyNumberFormat="1" applyFont="1" applyFill="1"/>
    <xf numFmtId="0" fontId="55" fillId="0" borderId="0" xfId="0" applyFont="1"/>
    <xf numFmtId="0" fontId="55" fillId="2" borderId="0" xfId="0" applyNumberFormat="1" applyFont="1" applyFill="1"/>
    <xf numFmtId="0" fontId="55" fillId="26" borderId="0" xfId="0" applyNumberFormat="1" applyFont="1" applyFill="1"/>
    <xf numFmtId="0" fontId="55" fillId="27" borderId="0" xfId="0" applyNumberFormat="1" applyFont="1" applyFill="1"/>
    <xf numFmtId="0" fontId="15" fillId="0" borderId="0" xfId="0" applyNumberFormat="1" applyFont="1" applyFill="1"/>
    <xf numFmtId="0" fontId="56" fillId="7" borderId="0" xfId="0" applyNumberFormat="1" applyFont="1" applyFill="1"/>
    <xf numFmtId="0" fontId="56" fillId="7" borderId="0" xfId="0" applyFont="1" applyFill="1"/>
    <xf numFmtId="0" fontId="55" fillId="0" borderId="0" xfId="0" pivotButton="1" applyFont="1"/>
    <xf numFmtId="9" fontId="55" fillId="0" borderId="0" xfId="0" applyNumberFormat="1" applyFont="1"/>
    <xf numFmtId="0" fontId="55" fillId="3" borderId="0" xfId="0" applyFont="1" applyFill="1"/>
    <xf numFmtId="0" fontId="55" fillId="3" borderId="0" xfId="0" applyNumberFormat="1" applyFont="1" applyFill="1"/>
    <xf numFmtId="9" fontId="55" fillId="3" borderId="0" xfId="0" applyNumberFormat="1" applyFont="1" applyFill="1"/>
    <xf numFmtId="0" fontId="55" fillId="3" borderId="0" xfId="0" applyFont="1" applyFill="1" applyAlignment="1">
      <alignment horizontal="left"/>
    </xf>
    <xf numFmtId="0" fontId="54" fillId="3" borderId="0" xfId="0" applyNumberFormat="1" applyFont="1" applyFill="1"/>
    <xf numFmtId="9" fontId="54" fillId="3" borderId="0" xfId="0" applyNumberFormat="1" applyFont="1" applyFill="1"/>
    <xf numFmtId="0" fontId="54" fillId="3" borderId="0" xfId="0" applyFont="1" applyFill="1" applyAlignment="1">
      <alignment horizontal="left"/>
    </xf>
    <xf numFmtId="0" fontId="57" fillId="3" borderId="0" xfId="0" applyFont="1" applyFill="1"/>
    <xf numFmtId="0" fontId="0" fillId="3" borderId="0" xfId="0" applyFill="1"/>
    <xf numFmtId="0" fontId="57" fillId="3" borderId="0" xfId="0" applyFont="1" applyFill="1" applyAlignment="1">
      <alignment horizontal="left"/>
    </xf>
    <xf numFmtId="0" fontId="57" fillId="3" borderId="0" xfId="0" applyNumberFormat="1" applyFont="1" applyFill="1"/>
    <xf numFmtId="0" fontId="57" fillId="8" borderId="0" xfId="0" applyFont="1" applyFill="1"/>
    <xf numFmtId="0" fontId="58" fillId="0" borderId="0" xfId="0" applyNumberFormat="1" applyFont="1" applyFill="1"/>
    <xf numFmtId="0" fontId="58" fillId="0" borderId="0" xfId="0" applyFont="1" applyFill="1" applyAlignment="1">
      <alignment horizontal="left"/>
    </xf>
    <xf numFmtId="9" fontId="58" fillId="0" borderId="0" xfId="0" applyNumberFormat="1" applyFont="1" applyFill="1"/>
    <xf numFmtId="0" fontId="57" fillId="3" borderId="0" xfId="0" applyFont="1" applyFill="1" applyAlignment="1"/>
    <xf numFmtId="0" fontId="0" fillId="8" borderId="0" xfId="0" applyFill="1"/>
    <xf numFmtId="0" fontId="55" fillId="8" borderId="0" xfId="0" applyFont="1" applyFill="1"/>
    <xf numFmtId="10" fontId="55" fillId="0" borderId="0" xfId="0" applyNumberFormat="1" applyFont="1"/>
    <xf numFmtId="9" fontId="57" fillId="3" borderId="0" xfId="0" applyNumberFormat="1" applyFont="1" applyFill="1"/>
    <xf numFmtId="0" fontId="57" fillId="3" borderId="0" xfId="0" applyNumberFormat="1" applyFont="1" applyFill="1" applyAlignment="1"/>
    <xf numFmtId="10" fontId="57" fillId="3" borderId="0" xfId="0" applyNumberFormat="1" applyFont="1" applyFill="1" applyAlignment="1"/>
    <xf numFmtId="0" fontId="55" fillId="4" borderId="0" xfId="0" applyFont="1" applyFill="1"/>
    <xf numFmtId="9" fontId="57" fillId="3" borderId="0" xfId="0" applyNumberFormat="1" applyFont="1" applyFill="1" applyAlignment="1"/>
    <xf numFmtId="0" fontId="54" fillId="8" borderId="0" xfId="0" applyFont="1" applyFill="1"/>
    <xf numFmtId="0" fontId="55" fillId="13" borderId="0" xfId="0" applyFont="1" applyFill="1"/>
    <xf numFmtId="0" fontId="55" fillId="4" borderId="0" xfId="0" applyNumberFormat="1" applyFont="1" applyFill="1"/>
    <xf numFmtId="9" fontId="55" fillId="0" borderId="0" xfId="0" applyNumberFormat="1" applyFont="1" applyAlignment="1">
      <alignment horizontal="right"/>
    </xf>
    <xf numFmtId="0" fontId="54" fillId="13" borderId="0" xfId="0" applyFont="1" applyFill="1"/>
    <xf numFmtId="0" fontId="58" fillId="3" borderId="0" xfId="0" applyFont="1" applyFill="1"/>
    <xf numFmtId="0" fontId="58" fillId="13" borderId="0" xfId="0" applyFont="1" applyFill="1"/>
    <xf numFmtId="0" fontId="54" fillId="0" borderId="0" xfId="0" applyFont="1" applyFill="1" applyAlignment="1">
      <alignment horizontal="left"/>
    </xf>
    <xf numFmtId="0" fontId="54" fillId="0" borderId="0" xfId="0" applyNumberFormat="1" applyFont="1" applyFill="1"/>
    <xf numFmtId="9" fontId="54" fillId="0" borderId="0" xfId="0" applyNumberFormat="1" applyFont="1" applyFill="1"/>
    <xf numFmtId="0" fontId="14" fillId="37" borderId="0" xfId="0" applyFont="1" applyFill="1"/>
    <xf numFmtId="0" fontId="14" fillId="28" borderId="0" xfId="0" applyFont="1" applyFill="1"/>
    <xf numFmtId="0" fontId="14" fillId="30" borderId="0" xfId="0" applyFont="1" applyFill="1"/>
    <xf numFmtId="0" fontId="45" fillId="23" borderId="0" xfId="0" applyFont="1" applyFill="1"/>
    <xf numFmtId="0" fontId="16" fillId="37" borderId="0" xfId="0" applyFont="1" applyFill="1"/>
    <xf numFmtId="0" fontId="16" fillId="23" borderId="0" xfId="0" applyFont="1" applyFill="1"/>
    <xf numFmtId="0" fontId="14" fillId="29" borderId="0" xfId="0" applyFont="1" applyFill="1"/>
    <xf numFmtId="0" fontId="45" fillId="0" borderId="0" xfId="0" applyFont="1"/>
    <xf numFmtId="0" fontId="52" fillId="0" borderId="0" xfId="0" applyFont="1"/>
    <xf numFmtId="0" fontId="0" fillId="0" borderId="0" xfId="0" applyFont="1" applyFill="1" applyAlignment="1">
      <alignment vertical="center" wrapText="1"/>
    </xf>
    <xf numFmtId="11" fontId="0" fillId="0" borderId="0" xfId="0" applyNumberFormat="1" applyFont="1" applyFill="1"/>
    <xf numFmtId="170" fontId="0" fillId="0" borderId="0" xfId="0" applyNumberFormat="1" applyFont="1" applyFill="1" applyAlignment="1">
      <alignment wrapText="1"/>
    </xf>
    <xf numFmtId="0" fontId="48" fillId="6" borderId="16" xfId="2" applyFont="1" applyFill="1" applyBorder="1" applyAlignment="1">
      <alignment vertical="center" wrapText="1"/>
    </xf>
    <xf numFmtId="0" fontId="72" fillId="6" borderId="17" xfId="2" applyFont="1" applyFill="1" applyBorder="1" applyAlignment="1">
      <alignment vertical="top" wrapText="1"/>
    </xf>
    <xf numFmtId="0" fontId="14" fillId="34" borderId="0" xfId="0" applyFont="1" applyFill="1" applyAlignment="1">
      <alignment horizontal="right"/>
    </xf>
    <xf numFmtId="0" fontId="14" fillId="28" borderId="0" xfId="0" applyFont="1" applyFill="1" applyAlignment="1">
      <alignment horizontal="right"/>
    </xf>
    <xf numFmtId="1" fontId="73" fillId="0" borderId="0" xfId="0" applyNumberFormat="1" applyFont="1"/>
    <xf numFmtId="0" fontId="20" fillId="0" borderId="0" xfId="0" applyFont="1" applyAlignment="1"/>
    <xf numFmtId="0" fontId="14" fillId="0" borderId="0" xfId="0" pivotButton="1" applyFont="1"/>
    <xf numFmtId="0" fontId="31" fillId="0" borderId="0" xfId="0" applyFont="1" applyAlignment="1">
      <alignment horizontal="left"/>
    </xf>
    <xf numFmtId="0" fontId="31" fillId="0" borderId="0" xfId="0" applyNumberFormat="1" applyFont="1"/>
    <xf numFmtId="0" fontId="31" fillId="0" borderId="0" xfId="0" applyNumberFormat="1" applyFont="1" applyAlignment="1"/>
    <xf numFmtId="0" fontId="16" fillId="3" borderId="0" xfId="0" applyFont="1" applyFill="1" applyAlignment="1">
      <alignment horizontal="left"/>
    </xf>
    <xf numFmtId="0" fontId="16" fillId="3" borderId="0" xfId="0" applyNumberFormat="1" applyFont="1" applyFill="1"/>
    <xf numFmtId="9" fontId="16" fillId="3" borderId="0" xfId="0" applyNumberFormat="1" applyFont="1" applyFill="1"/>
    <xf numFmtId="0" fontId="18" fillId="3" borderId="0" xfId="0" applyFont="1" applyFill="1" applyAlignment="1"/>
    <xf numFmtId="0" fontId="18" fillId="3" borderId="0" xfId="0" applyNumberFormat="1" applyFont="1" applyFill="1" applyAlignment="1"/>
    <xf numFmtId="9" fontId="18" fillId="3" borderId="0" xfId="0" applyNumberFormat="1" applyFont="1" applyFill="1" applyAlignment="1"/>
    <xf numFmtId="0" fontId="18" fillId="13" borderId="0" xfId="0" applyFont="1" applyFill="1" applyAlignment="1">
      <alignment horizontal="left"/>
    </xf>
    <xf numFmtId="0" fontId="18" fillId="13" borderId="0" xfId="0" applyNumberFormat="1" applyFont="1" applyFill="1"/>
    <xf numFmtId="9" fontId="18" fillId="13" borderId="0" xfId="0" applyNumberFormat="1" applyFont="1" applyFill="1"/>
    <xf numFmtId="0" fontId="16" fillId="13" borderId="0" xfId="0" applyFont="1" applyFill="1" applyAlignment="1">
      <alignment horizontal="left"/>
    </xf>
    <xf numFmtId="0" fontId="16" fillId="13" borderId="0" xfId="0" applyNumberFormat="1" applyFont="1" applyFill="1"/>
    <xf numFmtId="0" fontId="14" fillId="13" borderId="0" xfId="0" applyFont="1" applyFill="1" applyAlignment="1">
      <alignment horizontal="left"/>
    </xf>
    <xf numFmtId="0" fontId="14" fillId="13" borderId="0" xfId="0" applyNumberFormat="1" applyFont="1" applyFill="1"/>
    <xf numFmtId="9" fontId="14" fillId="13" borderId="0" xfId="0" applyNumberFormat="1" applyFont="1" applyFill="1"/>
    <xf numFmtId="0" fontId="79" fillId="3" borderId="0" xfId="0" applyFont="1" applyFill="1"/>
    <xf numFmtId="0" fontId="31" fillId="13" borderId="0" xfId="0" applyFont="1" applyFill="1"/>
    <xf numFmtId="0" fontId="79" fillId="13" borderId="0" xfId="0" applyFont="1" applyFill="1"/>
    <xf numFmtId="1" fontId="18" fillId="3" borderId="0" xfId="0" applyNumberFormat="1" applyFont="1" applyFill="1" applyAlignment="1"/>
    <xf numFmtId="0" fontId="18" fillId="13" borderId="0" xfId="0" applyFont="1" applyFill="1"/>
    <xf numFmtId="0" fontId="31" fillId="3" borderId="0" xfId="0" applyFont="1" applyFill="1"/>
    <xf numFmtId="10" fontId="18" fillId="3" borderId="0" xfId="0" applyNumberFormat="1" applyFont="1" applyFill="1" applyAlignment="1"/>
    <xf numFmtId="0" fontId="16" fillId="22" borderId="0" xfId="0" applyFont="1" applyFill="1" applyAlignment="1">
      <alignment horizontal="center"/>
    </xf>
    <xf numFmtId="0" fontId="16" fillId="3" borderId="0" xfId="0" applyFont="1" applyFill="1" applyAlignment="1">
      <alignment horizontal="center"/>
    </xf>
    <xf numFmtId="0" fontId="16" fillId="19" borderId="0" xfId="0" applyFont="1" applyFill="1" applyAlignment="1">
      <alignment horizontal="center"/>
    </xf>
    <xf numFmtId="0" fontId="16" fillId="21" borderId="0" xfId="0" applyFont="1" applyFill="1" applyAlignment="1">
      <alignment horizontal="center"/>
    </xf>
    <xf numFmtId="0" fontId="16" fillId="10" borderId="0" xfId="0" applyFont="1" applyFill="1" applyAlignment="1">
      <alignment horizontal="center"/>
    </xf>
    <xf numFmtId="0" fontId="16" fillId="20" borderId="0" xfId="0" applyFont="1" applyFill="1" applyAlignment="1">
      <alignment horizontal="center"/>
    </xf>
    <xf numFmtId="0" fontId="16" fillId="14" borderId="0" xfId="0" applyFont="1" applyFill="1" applyAlignment="1">
      <alignment horizontal="center"/>
    </xf>
    <xf numFmtId="0" fontId="16" fillId="15" borderId="0" xfId="0" applyFont="1" applyFill="1" applyAlignment="1">
      <alignment horizontal="center"/>
    </xf>
    <xf numFmtId="0" fontId="16" fillId="17" borderId="0" xfId="0" applyFont="1" applyFill="1" applyAlignment="1">
      <alignment horizontal="center"/>
    </xf>
    <xf numFmtId="0" fontId="16" fillId="16" borderId="0" xfId="0" applyFont="1" applyFill="1" applyAlignment="1">
      <alignment horizontal="center"/>
    </xf>
    <xf numFmtId="0" fontId="16" fillId="18" borderId="0" xfId="0" applyFont="1" applyFill="1" applyAlignment="1">
      <alignment horizontal="center"/>
    </xf>
    <xf numFmtId="0" fontId="40" fillId="2" borderId="1" xfId="0" applyFont="1" applyFill="1" applyBorder="1" applyAlignment="1" applyProtection="1">
      <alignment horizontal="left"/>
    </xf>
    <xf numFmtId="0" fontId="40" fillId="2" borderId="20" xfId="0" applyFont="1" applyFill="1" applyBorder="1" applyAlignment="1" applyProtection="1">
      <alignment horizontal="left"/>
    </xf>
    <xf numFmtId="0" fontId="40" fillId="2" borderId="2" xfId="0" applyFont="1" applyFill="1" applyBorder="1" applyAlignment="1" applyProtection="1">
      <alignment horizontal="left"/>
    </xf>
    <xf numFmtId="0" fontId="40" fillId="2" borderId="2" xfId="0" applyFont="1" applyFill="1" applyBorder="1" applyAlignment="1" applyProtection="1">
      <alignment horizontal="left" wrapText="1"/>
    </xf>
    <xf numFmtId="0" fontId="40" fillId="2" borderId="4" xfId="0" applyFont="1" applyFill="1" applyBorder="1" applyAlignment="1" applyProtection="1">
      <alignment horizontal="left" wrapText="1"/>
    </xf>
    <xf numFmtId="0" fontId="80" fillId="4" borderId="12" xfId="2" applyFont="1" applyFill="1" applyBorder="1" applyAlignment="1">
      <alignment horizontal="left" vertical="top" wrapText="1"/>
    </xf>
    <xf numFmtId="0" fontId="80" fillId="4" borderId="11" xfId="2" applyFont="1" applyFill="1" applyBorder="1" applyAlignment="1">
      <alignment horizontal="left" vertical="top" wrapText="1"/>
    </xf>
  </cellXfs>
  <cellStyles count="10">
    <cellStyle name="Normal" xfId="0" builtinId="0"/>
    <cellStyle name="Normal 2" xfId="4"/>
    <cellStyle name="Normal 2 2" xfId="9"/>
    <cellStyle name="Normal 3" xfId="2"/>
    <cellStyle name="Normal 4" xfId="5"/>
    <cellStyle name="Normal 5" xfId="6"/>
    <cellStyle name="Normal 7" xfId="7"/>
    <cellStyle name="Normal 8" xfId="8"/>
    <cellStyle name="Percent 2" xfId="3"/>
    <cellStyle name="Pourcentage" xfId="1" builtinId="5"/>
  </cellStyles>
  <dxfs count="2826">
    <dxf>
      <fill>
        <patternFill patternType="solid">
          <bgColor theme="0" tint="-0.499984740745262"/>
        </patternFill>
      </fill>
    </dxf>
    <dxf>
      <fill>
        <patternFill patternType="solid">
          <bgColor theme="0" tint="-0.499984740745262"/>
        </patternFill>
      </fill>
    </dxf>
    <dxf>
      <font>
        <color theme="0"/>
      </font>
    </dxf>
    <dxf>
      <font>
        <color theme="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fgColor indexed="64"/>
          <bgColor rgb="FFFF0000"/>
        </patternFill>
      </fill>
    </dxf>
    <dxf>
      <fill>
        <patternFill>
          <fgColor indexed="64"/>
          <bgColor rgb="FFFF0000"/>
        </patternFill>
      </fill>
    </dxf>
    <dxf>
      <fill>
        <patternFill>
          <fgColor indexed="64"/>
          <bgColor rgb="FFFF0000"/>
        </patternFill>
      </fill>
    </dxf>
    <dxf>
      <fill>
        <patternFill>
          <fgColor indexed="64"/>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auto="1"/>
      </font>
    </dxf>
    <dxf>
      <font>
        <color auto="1"/>
      </font>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numFmt numFmtId="13" formatCode="0%"/>
    </dxf>
    <dxf>
      <numFmt numFmtId="13" formatCode="0%"/>
    </dxf>
    <dxf>
      <numFmt numFmtId="13" formatCode="0%"/>
    </dxf>
    <dxf>
      <numFmt numFmtId="171" formatCode="0.0%"/>
    </dxf>
    <dxf>
      <numFmt numFmtId="171" formatCode="0.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bgColor theme="0" tint="-0.499984740745262"/>
        </patternFill>
      </fill>
    </dxf>
    <dxf>
      <fill>
        <patternFill>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bgColor theme="0" tint="-0.499984740745262"/>
        </patternFill>
      </fill>
    </dxf>
    <dxf>
      <fill>
        <patternFill>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4" formatCode="0.00%"/>
    </dxf>
    <dxf>
      <numFmt numFmtId="1" formatCode="0"/>
    </dxf>
    <dxf>
      <numFmt numFmtId="165" formatCode="0.0"/>
    </dxf>
    <dxf>
      <numFmt numFmtId="2"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b val="0"/>
      </font>
    </dxf>
    <dxf>
      <font>
        <b val="0"/>
      </font>
    </dxf>
    <dxf>
      <font>
        <color theme="1"/>
      </font>
    </dxf>
    <dxf>
      <font>
        <color theme="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dxf>
    <dxf>
      <font>
        <color auto="1"/>
      </font>
    </dxf>
    <dxf>
      <font>
        <color auto="1"/>
      </font>
    </dxf>
    <dxf>
      <font>
        <color auto="1"/>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71" formatCode="0.0%"/>
    </dxf>
    <dxf>
      <numFmt numFmtId="171" formatCode="0.0%"/>
    </dxf>
    <dxf>
      <numFmt numFmtId="171" formatCode="0.0%"/>
    </dxf>
    <dxf>
      <numFmt numFmtId="14" formatCode="0.00%"/>
    </dxf>
    <dxf>
      <numFmt numFmtId="1" formatCode="0"/>
    </dxf>
    <dxf>
      <numFmt numFmtId="165" formatCode="0.0"/>
    </dxf>
    <dxf>
      <numFmt numFmtId="2"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3" formatCode="0.0000"/>
    </dxf>
    <dxf>
      <numFmt numFmtId="174" formatCode="0.00000"/>
    </dxf>
    <dxf>
      <numFmt numFmtId="175" formatCode="0.000000"/>
    </dxf>
    <dxf>
      <numFmt numFmtId="176" formatCode="0.0000000"/>
    </dxf>
    <dxf>
      <numFmt numFmtId="177" formatCode="0.0000000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249977111117893"/>
        </patternFill>
      </fill>
    </dxf>
    <dxf>
      <fill>
        <patternFill patternType="solid">
          <bgColor theme="0" tint="-0.249977111117893"/>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ont>
        <b/>
      </font>
    </dxf>
    <dxf>
      <font>
        <b/>
      </font>
    </dxf>
    <dxf>
      <fill>
        <patternFill patternType="solid">
          <bgColor theme="0" tint="-0.499984740745262"/>
        </patternFill>
      </fill>
    </dxf>
    <dxf>
      <fill>
        <patternFill patternType="solid">
          <bgColor theme="0" tint="-0.499984740745262"/>
        </patternFill>
      </fill>
    </dxf>
    <dxf>
      <font>
        <color theme="0"/>
      </font>
    </dxf>
    <dxf>
      <font>
        <color theme="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249977111117893"/>
        </patternFill>
      </fill>
    </dxf>
    <dxf>
      <fill>
        <patternFill>
          <bgColor theme="0" tint="-0.249977111117893"/>
        </patternFill>
      </fill>
    </dxf>
    <dxf>
      <font>
        <color theme="0"/>
      </font>
    </dxf>
    <dxf>
      <font>
        <color theme="0"/>
      </font>
    </dxf>
    <dxf>
      <fill>
        <patternFill patternType="solid">
          <bgColor theme="6" tint="0.39997558519241921"/>
        </patternFill>
      </fill>
    </dxf>
    <dxf>
      <fill>
        <patternFill patternType="solid">
          <bgColor theme="6" tint="0.39997558519241921"/>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b val="0"/>
      </font>
    </dxf>
    <dxf>
      <font>
        <b val="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numFmt numFmtId="14" formatCode="0.00%"/>
    </dxf>
    <dxf>
      <font>
        <color auto="1"/>
      </font>
    </dxf>
    <dxf>
      <font>
        <color rgb="FFFF0000"/>
      </font>
    </dxf>
    <dxf>
      <fill>
        <patternFill patternType="none">
          <bgColor auto="1"/>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1"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b val="0"/>
      </font>
    </dxf>
    <dxf>
      <font>
        <b val="0"/>
      </font>
    </dxf>
    <dxf>
      <font>
        <b/>
      </font>
    </dxf>
    <dxf>
      <font>
        <b/>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1"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right"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ill>
        <patternFill patternType="solid">
          <bgColor theme="0" tint="-0.499984740745262"/>
        </patternFill>
      </fill>
    </dxf>
    <dxf>
      <fill>
        <patternFill patternType="solid">
          <bgColor theme="0" tint="-0.499984740745262"/>
        </patternFill>
      </fill>
    </dxf>
    <dxf>
      <numFmt numFmtId="13" formatCode="0%"/>
    </dxf>
    <dxf>
      <numFmt numFmtId="171" formatCode="0.0%"/>
    </dxf>
    <dxf>
      <numFmt numFmtId="14" formatCode="0.00%"/>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ill>
        <patternFill>
          <bgColor theme="0" tint="-0.499984740745262"/>
        </patternFill>
      </fill>
    </dxf>
    <dxf>
      <fill>
        <patternFill>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numFmt numFmtId="14" formatCode="0.00%"/>
    </dxf>
    <dxf>
      <font>
        <name val="Arial Narrow"/>
        <scheme val="none"/>
      </font>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name val="Arial Narrow"/>
        <scheme val="none"/>
      </font>
      <fill>
        <patternFill patternType="solid">
          <fgColor indexed="64"/>
          <bgColor theme="0" tint="-0.14999847407452621"/>
        </patternFill>
      </fill>
    </dxf>
    <dxf>
      <font>
        <b/>
        <name val="Arial Narrow"/>
        <scheme val="none"/>
      </font>
      <fill>
        <patternFill patternType="solid">
          <fgColor indexed="64"/>
          <bgColor theme="0" tint="-0.14999847407452621"/>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0" tint="-0.499984740745262"/>
        </patternFill>
      </fill>
    </dxf>
    <dxf>
      <fill>
        <patternFill>
          <bgColor theme="0" tint="-0.499984740745262"/>
        </patternFill>
      </fill>
    </dxf>
    <dxf>
      <numFmt numFmtId="13" formatCode="0%"/>
    </dxf>
    <dxf>
      <numFmt numFmtId="171" formatCode="0.0%"/>
    </dxf>
    <dxf>
      <numFmt numFmtId="14" formatCode="0.00%"/>
    </dxf>
    <dxf>
      <font>
        <name val="Arial Narrow"/>
        <scheme val="none"/>
      </font>
    </dxf>
    <dxf>
      <font>
        <color theme="0"/>
      </font>
      <fill>
        <patternFill>
          <bgColor indexed="64"/>
        </patternFill>
      </fill>
      <alignment horizontal="general" vertical="bottom" textRotation="0" wrapText="0" indent="0" justifyLastLine="0" shrinkToFit="0" readingOrder="0"/>
    </dxf>
    <dxf>
      <font>
        <color theme="0"/>
      </font>
      <fill>
        <patternFill>
          <bgColor indexed="64"/>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sz val="12"/>
        <color theme="1"/>
      </font>
      <fill>
        <patternFill patternType="solid">
          <fgColor indexed="64"/>
          <bgColor theme="0" tint="-0.14999847407452621"/>
        </patternFill>
      </fill>
    </dxf>
    <dxf>
      <font>
        <b/>
        <sz val="12"/>
        <color theme="1"/>
      </font>
      <fill>
        <patternFill patternType="solid">
          <fgColor indexed="64"/>
          <bgColor theme="0" tint="-0.14999847407452621"/>
        </patternFill>
      </fill>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71" formatCode="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ont>
        <b/>
        <color theme="0"/>
      </font>
      <fill>
        <patternFill patternType="solid">
          <fgColor indexed="64"/>
          <bgColor theme="0" tint="-0.499984740745262"/>
        </patternFill>
      </fill>
      <alignment horizontal="general" vertical="bottom" textRotation="0" wrapText="0" indent="0" justifyLastLine="0" shrinkToFit="0" readingOrder="0"/>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4" formatCode="0.00%"/>
    </dxf>
    <dxf>
      <font>
        <name val="Arial Narrow"/>
        <scheme val="none"/>
      </font>
    </dxf>
    <dxf>
      <font>
        <color theme="0"/>
      </font>
    </dxf>
    <dxf>
      <fill>
        <patternFill patternType="solid">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1"/>
      </font>
    </dxf>
    <dxf>
      <fill>
        <patternFill>
          <bgColor theme="0"/>
        </patternFill>
      </fill>
    </dxf>
    <dxf>
      <font>
        <b val="0"/>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b/>
        <color theme="0"/>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val="0"/>
      </font>
    </dxf>
    <dxf>
      <font>
        <b val="0"/>
      </font>
    </dxf>
    <dxf>
      <fill>
        <patternFill patternType="none">
          <bgColor auto="1"/>
        </patternFill>
      </fill>
    </dxf>
    <dxf>
      <fill>
        <patternFill patternType="none">
          <bgColor auto="1"/>
        </patternFill>
      </fill>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theme="0"/>
      </font>
    </dxf>
    <dxf>
      <font>
        <color theme="0"/>
      </font>
    </dxf>
    <dxf>
      <fill>
        <patternFill patternType="solid">
          <bgColor theme="0" tint="-0.499984740745262"/>
        </patternFill>
      </fill>
    </dxf>
    <dxf>
      <fill>
        <patternFill patternType="solid">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numFmt numFmtId="13" formatCode="0%"/>
    </dxf>
    <dxf>
      <numFmt numFmtId="13" formatCode="0%"/>
    </dxf>
    <dxf>
      <numFmt numFmtId="13" formatCode="0%"/>
    </dxf>
    <dxf>
      <numFmt numFmtId="171" formatCode="0.0%"/>
    </dxf>
    <dxf>
      <numFmt numFmtId="171" formatCode="0.0%"/>
    </dxf>
    <dxf>
      <numFmt numFmtId="171" formatCode="0.0%"/>
    </dxf>
    <dxf>
      <numFmt numFmtId="13" formatCode="0%"/>
    </dxf>
    <dxf>
      <numFmt numFmtId="171" formatCode="0.0%"/>
    </dxf>
    <dxf>
      <numFmt numFmtId="13" formatCode="0%"/>
    </dxf>
    <dxf>
      <numFmt numFmtId="13" formatCode="0%"/>
    </dxf>
    <dxf>
      <numFmt numFmtId="13" formatCode="0%"/>
    </dxf>
    <dxf>
      <numFmt numFmtId="171" formatCode="0.0%"/>
    </dxf>
    <dxf>
      <numFmt numFmtId="171" formatCode="0.0%"/>
    </dxf>
    <dxf>
      <numFmt numFmtId="171" formatCode="0.0%"/>
    </dxf>
    <dxf>
      <font>
        <color auto="1"/>
      </font>
    </dxf>
    <dxf>
      <font>
        <color auto="1"/>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alignment horizontal="general" vertical="bottom" textRotation="0" wrapText="0" indent="0" justifyLastLine="0" shrinkToFit="0" readingOrder="0"/>
    </dxf>
    <dxf>
      <font>
        <name val="Arial Narrow"/>
        <scheme val="none"/>
      </font>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color theme="0"/>
      </font>
    </dxf>
    <dxf>
      <fill>
        <patternFill patternType="solid">
          <bgColor theme="0" tint="-0.499984740745262"/>
        </patternFill>
      </fill>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4" formatCode="0.00%"/>
    </dxf>
    <dxf>
      <font>
        <b val="0"/>
      </font>
    </dxf>
    <dxf>
      <font>
        <b val="0"/>
      </font>
    </dxf>
    <dxf>
      <font>
        <b val="0"/>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bgColor indexed="64"/>
        </patternFill>
      </fill>
    </dxf>
    <dxf>
      <fill>
        <patternFill>
          <bgColor theme="0" tint="-0.14999847407452621"/>
        </patternFill>
      </fill>
    </dxf>
    <dxf>
      <fill>
        <patternFill>
          <bgColor theme="0" tint="-0.14999847407452621"/>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3" formatCode="0%"/>
    </dxf>
    <dxf>
      <numFmt numFmtId="13" formatCode="0%"/>
    </dxf>
    <dxf>
      <numFmt numFmtId="13" formatCode="0%"/>
    </dxf>
    <dxf>
      <numFmt numFmtId="171" formatCode="0.0%"/>
    </dxf>
    <dxf>
      <numFmt numFmtId="171" formatCode="0.0%"/>
    </dxf>
    <dxf>
      <numFmt numFmtId="171"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fgColor indexed="64"/>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13" formatCode="0%"/>
    </dxf>
    <dxf>
      <numFmt numFmtId="13" formatCode="0%"/>
    </dxf>
    <dxf>
      <numFmt numFmtId="13" formatCode="0%"/>
    </dxf>
    <dxf>
      <numFmt numFmtId="171" formatCode="0.0%"/>
    </dxf>
    <dxf>
      <numFmt numFmtId="171" formatCode="0.0%"/>
    </dxf>
    <dxf>
      <numFmt numFmtId="171" formatCode="0.0%"/>
    </dxf>
    <dxf>
      <numFmt numFmtId="14" formatCode="0.0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auto="1"/>
        </patternFill>
      </fill>
    </dxf>
    <dxf>
      <fill>
        <patternFill>
          <bgColor auto="1"/>
        </patternFill>
      </fill>
    </dxf>
    <dxf>
      <fill>
        <patternFill>
          <bgColor auto="1"/>
        </patternFill>
      </fill>
    </dxf>
    <dxf>
      <fill>
        <patternFill patternType="solid">
          <bgColor theme="0" tint="-0.14999847407452621"/>
        </patternFill>
      </fill>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alignment horizontal="general" vertical="bottom" textRotation="0" wrapText="0" indent="0" justifyLastLine="0" shrinkToFit="0" readingOrder="0"/>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ont>
        <color theme="0"/>
      </font>
    </dxf>
    <dxf>
      <font>
        <color theme="0"/>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numFmt numFmtId="14" formatCode="0.00%"/>
    </dxf>
    <dxf>
      <fill>
        <patternFill>
          <bgColor theme="0" tint="-0.249977111117893"/>
        </patternFill>
      </fill>
    </dxf>
    <dxf>
      <font>
        <color theme="0"/>
      </font>
    </dxf>
    <dxf>
      <fill>
        <patternFill>
          <bgColor theme="0" tint="-0.499984740745262"/>
        </patternFill>
      </fill>
    </dxf>
    <dxf>
      <font>
        <color theme="0"/>
      </font>
    </dxf>
    <dxf>
      <fill>
        <patternFill patternType="solid">
          <bgColor theme="0" tint="-0.499984740745262"/>
        </patternFill>
      </fill>
    </dxf>
    <dxf>
      <fill>
        <patternFill>
          <bgColor theme="0" tint="-0.499984740745262"/>
        </patternFill>
      </fill>
    </dxf>
    <dxf>
      <fill>
        <patternFill>
          <bgColor theme="0" tint="-0.499984740745262"/>
        </patternFill>
      </fill>
    </dxf>
    <dxf>
      <fill>
        <patternFill>
          <bgColor indexed="64"/>
        </patternFill>
      </fill>
    </dxf>
    <dxf>
      <fill>
        <patternFill>
          <bgColor indexed="64"/>
        </patternFill>
      </fill>
    </dxf>
    <dxf>
      <fill>
        <patternFill>
          <bgColor indexed="64"/>
        </patternFill>
      </fill>
      <alignment horizontal="general" vertical="bottom" textRotation="0" wrapText="0" indent="0" justifyLastLine="0" shrinkToFit="0" readingOrder="0"/>
    </dxf>
    <dxf>
      <fill>
        <patternFill>
          <bgColor indexed="64"/>
        </patternFill>
      </fill>
      <alignment horizontal="general" vertical="bottom" textRotation="0" wrapText="0" indent="0" justifyLastLine="0" shrinkToFit="0" readingOrder="0"/>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indexed="64"/>
        </patternFill>
      </fill>
    </dxf>
    <dxf>
      <fill>
        <patternFill>
          <bgColor indexed="64"/>
        </patternFill>
      </fill>
    </dxf>
    <dxf>
      <fill>
        <patternFill>
          <bgColor indexed="64"/>
        </patternFill>
      </fill>
    </dxf>
    <dxf>
      <font>
        <b/>
        <color theme="0"/>
      </font>
      <fill>
        <patternFill>
          <bgColor indexed="64"/>
        </patternFill>
      </fill>
    </dxf>
    <dxf>
      <font>
        <b/>
        <color theme="0"/>
      </font>
      <fill>
        <patternFill>
          <bgColor indexed="64"/>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ill>
        <patternFill patternType="solid">
          <fgColor indexed="64"/>
          <bgColor theme="0" tint="-0.14999847407452621"/>
        </patternFill>
      </fill>
    </dxf>
    <dxf>
      <font>
        <b val="0"/>
      </font>
    </dxf>
    <dxf>
      <font>
        <b val="0"/>
      </font>
    </dxf>
    <dxf>
      <font>
        <color auto="1"/>
      </font>
    </dxf>
    <dxf>
      <font>
        <color auto="1"/>
      </font>
    </dxf>
    <dxf>
      <fill>
        <patternFill patternType="none">
          <bgColor auto="1"/>
        </patternFill>
      </fill>
    </dxf>
    <dxf>
      <fill>
        <patternFill patternType="none">
          <bgColor auto="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b/>
        <color theme="0"/>
        <name val="Arial Narrow"/>
        <scheme val="none"/>
      </font>
      <fill>
        <patternFill patternType="solid">
          <fgColor indexed="64"/>
          <bgColor theme="0" tint="-0.499984740745262"/>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bgColor theme="6" tint="0.59999389629810485"/>
        </patternFill>
      </fill>
    </dxf>
    <dxf>
      <fill>
        <patternFill>
          <bgColor theme="6" tint="0.59999389629810485"/>
        </patternFill>
      </fill>
    </dxf>
    <dxf>
      <fill>
        <patternFill patternType="solid">
          <bgColor theme="0" tint="-0.14999847407452621"/>
        </patternFill>
      </fill>
    </dxf>
    <dxf>
      <fill>
        <patternFill patternType="solid">
          <bgColor theme="0" tint="-0.14999847407452621"/>
        </patternFill>
      </fill>
    </dxf>
    <dxf>
      <font>
        <color theme="0"/>
      </font>
    </dxf>
    <dxf>
      <font>
        <color theme="0"/>
      </font>
    </dxf>
    <dxf>
      <font>
        <color theme="0"/>
      </font>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ill>
        <patternFill patternType="solid">
          <bgColor theme="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none">
          <bgColor auto="1"/>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none">
          <bgColor auto="1"/>
        </patternFill>
      </fill>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ont>
        <name val="Arial Narrow"/>
        <scheme val="none"/>
      </font>
    </dxf>
    <dxf>
      <fill>
        <patternFill patternType="solid">
          <bgColor rgb="FFEE585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bgColor theme="7"/>
        </patternFill>
      </fill>
    </dxf>
    <dxf>
      <fill>
        <patternFill>
          <bgColor theme="7"/>
        </patternFill>
      </fill>
    </dxf>
    <dxf>
      <fill>
        <patternFill patternType="solid">
          <bgColor theme="7"/>
        </patternFill>
      </fill>
    </dxf>
    <dxf>
      <fill>
        <patternFill patternType="solid">
          <bgColor theme="7"/>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9"/>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theme="7"/>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ill>
        <patternFill patternType="solid">
          <bgColor rgb="FFEE5859"/>
        </patternFill>
      </fill>
    </dxf>
    <dxf>
      <font>
        <color theme="0"/>
      </font>
    </dxf>
    <dxf>
      <font>
        <color theme="0"/>
      </font>
    </dxf>
    <dxf>
      <font>
        <color theme="0"/>
      </font>
    </dxf>
    <dxf>
      <font>
        <color theme="0"/>
      </font>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color theme="0"/>
        <name val="Arial Narrow"/>
        <scheme val="none"/>
      </font>
      <fill>
        <patternFill patternType="solid">
          <fgColor indexed="64"/>
          <bgColor theme="0" tint="-0.499984740745262"/>
        </patternFill>
      </fill>
    </dxf>
    <dxf>
      <font>
        <b/>
        <name val="Arial Narrow"/>
        <scheme val="none"/>
      </font>
      <fill>
        <patternFill patternType="solid">
          <fgColor indexed="64"/>
          <bgColor theme="6" tint="0.59999389629810485"/>
        </patternFill>
      </fill>
    </dxf>
    <dxf>
      <font>
        <b/>
        <name val="Arial Narrow"/>
        <scheme val="none"/>
      </font>
      <fill>
        <patternFill patternType="solid">
          <fgColor indexed="64"/>
          <bgColor theme="6" tint="0.59999389629810485"/>
        </patternFill>
      </fill>
    </dxf>
  </dxfs>
  <tableStyles count="0" defaultTableStyle="TableStyleMedium2" defaultPivotStyle="PivotStyleLight16"/>
  <colors>
    <mruColors>
      <color rgb="FFEE5859"/>
      <color rgb="FF8EFA00"/>
      <color rgb="FFF7ABAC"/>
      <color rgb="FF00B590"/>
      <color rgb="FFA5C9A1"/>
      <color rgb="FFFFF698"/>
      <color rgb="FF008F00"/>
      <color rgb="FF0090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MPACT-User" refreshedDate="44655.644834953702" createdVersion="6" refreshedVersion="6" minRefreshableVersion="3" recordCount="348">
  <cacheSource type="worksheet">
    <worksheetSource ref="A1:JX349" sheet="Processed_Data"/>
  </cacheSource>
  <cacheFields count="284">
    <cacheField name="_uuid" numFmtId="0">
      <sharedItems/>
    </cacheField>
    <cacheField name="q01_date" numFmtId="14">
      <sharedItems containsSemiMixedTypes="0" containsNonDate="0" containsDate="1" containsString="0" minDate="2022-02-21T00:00:00" maxDate="2022-03-05T00:00:00"/>
    </cacheField>
    <cacheField name="q02_organisation" numFmtId="0">
      <sharedItems/>
    </cacheField>
    <cacheField name="organisation" numFmtId="0">
      <sharedItems count="10">
        <s v="CARE"/>
        <s v="CECI"/>
        <s v="GVC"/>
        <s v="CRS"/>
        <s v="WFP"/>
        <s v="Concern"/>
        <s v="MOJDDE"/>
        <s v="Croix-Rouge Neerlandaise"/>
        <s v="Action Contre la Faim"/>
        <s v="GOAL"/>
      </sharedItems>
    </cacheField>
    <cacheField name="enqueteur" numFmtId="0">
      <sharedItems/>
    </cacheField>
    <cacheField name="q04_departement" numFmtId="0">
      <sharedItems count="10">
        <s v="Grand'Anse"/>
        <s v="Nord-Est"/>
        <s v="Artibonite"/>
        <s v="Nippes"/>
        <s v="Sud"/>
        <s v="Nord"/>
        <s v="Ouest"/>
        <s v="Centre"/>
        <s v="Sud-Est"/>
        <s v="Nord-Ouest"/>
      </sharedItems>
    </cacheField>
    <cacheField name="commune" numFmtId="0">
      <sharedItems count="22">
        <s v="Beaumont"/>
        <s v="Trou du Nord"/>
        <s v="Perches"/>
        <s v="Ennery"/>
        <s v="Petit Trou de Nippes"/>
        <s v="Sainte Suzanne"/>
        <s v="Les Cayes"/>
        <s v="Limonade"/>
        <s v="Cité Soleil"/>
        <s v="Thomassique"/>
        <s v="Cap-Haïtien"/>
        <s v="Mirebalais"/>
        <s v="Hinche"/>
        <s v="Port-à-Piment"/>
        <s v="Belladère"/>
        <s v="Anse-à-Pîtres"/>
        <s v="Thiotte"/>
        <s v="Jacmel"/>
        <s v="Port-de-Paix"/>
        <s v="Jérémie"/>
        <s v="Grand Gosier"/>
        <s v="Belle Anse"/>
      </sharedItems>
    </cacheField>
    <cacheField name="localite" numFmtId="0">
      <sharedItems count="24">
        <s v="Centre-ville de Beaumont / Cassanette"/>
        <s v="Trou du Nord"/>
        <s v="Bas Camp"/>
        <s v="Puilboreau"/>
        <s v="Centre-ville de Petit Trou / Ste Thérèse"/>
        <s v="Lassaire"/>
        <s v="Savanne Eglise"/>
        <s v="Centre-ville des Cayes"/>
        <s v="Limonade"/>
        <s v="Terre-noire"/>
        <s v="Thomassique"/>
        <s v="Centre-ville de Cap Haïtien"/>
        <s v="Pilone"/>
        <s v="Centre-ville de Hinche"/>
        <s v="Port-à-piment"/>
        <s v="Centre-ville de Belladère"/>
        <s v="Anse-à-Pîtres"/>
        <s v="Bouclin"/>
        <s v="Beaudoin"/>
        <s v="Beauchamps"/>
        <s v="Centre-ville Lacorne"/>
        <s v="Centre-ville de Jérémie"/>
        <s v="BODARIE"/>
        <s v="MAPOU"/>
      </sharedItems>
    </cacheField>
    <cacheField name="q07_marche" numFmtId="0">
      <sharedItems/>
    </cacheField>
    <cacheField name="marche" numFmtId="0">
      <sharedItems/>
    </cacheField>
    <cacheField name="q07_2_marche_zone" numFmtId="0">
      <sharedItems count="2">
        <s v="Milieu urbain"/>
        <s v="Milieu rural"/>
      </sharedItems>
    </cacheField>
    <cacheField name="q00_type_enquete" numFmtId="0">
      <sharedItems count="2">
        <s v="Enquête auprès d'un marchand"/>
        <s v="Enquête auprès d'un client (pour l'eau de boisson et la situation sécuritaire)"/>
      </sharedItems>
    </cacheField>
    <cacheField name="q010_sexe" numFmtId="0">
      <sharedItems count="2">
        <s v="Femme"/>
        <s v="Homme"/>
      </sharedItems>
    </cacheField>
    <cacheField name="q1_1_magasin" numFmtId="0">
      <sharedItems/>
    </cacheField>
    <cacheField name="q1_2_telephone" numFmtId="0">
      <sharedItems/>
    </cacheField>
    <cacheField name="q1_1_magain_type" numFmtId="0">
      <sharedItems count="4">
        <s v="Détaillant sur une table"/>
        <s v=""/>
        <s v="Détaillant avec boutique"/>
        <s v="Détaillant mobile"/>
      </sharedItems>
    </cacheField>
    <cacheField name="q1_1_magain_type_Grossiste" numFmtId="0">
      <sharedItems/>
    </cacheField>
    <cacheField name="q1_3_type_produits" numFmtId="0">
      <sharedItems/>
    </cacheField>
    <cacheField name="q1_3_type_produits/nourriture" numFmtId="0">
      <sharedItems containsMixedTypes="1" containsNumber="1" containsInteger="1" minValue="0" maxValue="1"/>
    </cacheField>
    <cacheField name="q1_3_type_produits/wash" numFmtId="0">
      <sharedItems containsMixedTypes="1" containsNumber="1" containsInteger="1" minValue="0" maxValue="1"/>
    </cacheField>
    <cacheField name="q1_3_type_produits/couverture" numFmtId="0">
      <sharedItems containsMixedTypes="1" containsNumber="1" containsInteger="1" minValue="0" maxValue="0"/>
    </cacheField>
    <cacheField name="q1_3_type_produits/cuisine" numFmtId="0">
      <sharedItems containsMixedTypes="1" containsNumber="1" containsInteger="1" minValue="0" maxValue="0"/>
    </cacheField>
    <cacheField name="q1_3_type_produits/nettoyage_stockage" numFmtId="0">
      <sharedItems containsMixedTypes="1" containsNumber="1" containsInteger="1" minValue="0" maxValue="0"/>
    </cacheField>
    <cacheField name="q1_3_type_produits/produit_abris" numFmtId="0">
      <sharedItems containsMixedTypes="1" containsNumber="1" containsInteger="1" minValue="0" maxValue="0"/>
    </cacheField>
    <cacheField name="q1_3_type_produits/charbon" numFmtId="0">
      <sharedItems containsMixedTypes="1" containsNumber="1" containsInteger="1" minValue="0" maxValue="1"/>
    </cacheField>
    <cacheField name="q1_3_type_produits/aucun" numFmtId="0">
      <sharedItems containsMixedTypes="1" containsNumber="1" containsInteger="1" minValue="0" maxValue="0"/>
    </cacheField>
    <cacheField name="nom_type_produits" numFmtId="0">
      <sharedItems/>
    </cacheField>
    <cacheField name="type_produit" numFmtId="0">
      <sharedItems/>
    </cacheField>
    <cacheField name="q1_4_type_payment" numFmtId="0">
      <sharedItems/>
    </cacheField>
    <cacheField name="q1_4_type_payment/gourde" numFmtId="0">
      <sharedItems containsMixedTypes="1" containsNumber="1" containsInteger="1" minValue="0" maxValue="1"/>
    </cacheField>
    <cacheField name="q1_4_type_payment/dollar" numFmtId="0">
      <sharedItems containsMixedTypes="1" containsNumber="1" containsInteger="1" minValue="0" maxValue="1"/>
    </cacheField>
    <cacheField name="q1_4_type_payment/mobile" numFmtId="0">
      <sharedItems containsMixedTypes="1" containsNumber="1" containsInteger="1" minValue="0" maxValue="1"/>
    </cacheField>
    <cacheField name="q1_4_type_payment/credite_tot" numFmtId="0">
      <sharedItems containsMixedTypes="1" containsNumber="1" containsInteger="1" minValue="0" maxValue="1"/>
    </cacheField>
    <cacheField name="q1_4_type_payment/credite_part" numFmtId="0">
      <sharedItems containsMixedTypes="1" containsNumber="1" containsInteger="1" minValue="0" maxValue="1"/>
    </cacheField>
    <cacheField name="q1_4_type_payment/trock" numFmtId="0">
      <sharedItems containsMixedTypes="1" containsNumber="1" containsInteger="1" minValue="0" maxValue="0"/>
    </cacheField>
    <cacheField name="q1_4_type_payment/coupon" numFmtId="0">
      <sharedItems containsMixedTypes="1" containsNumber="1" containsInteger="1" minValue="0" maxValue="1"/>
    </cacheField>
    <cacheField name="q1_4_type_payment/check" numFmtId="0">
      <sharedItems containsMixedTypes="1" containsNumber="1" containsInteger="1" minValue="0" maxValue="1"/>
    </cacheField>
    <cacheField name="q1_4_type_payment/autre" numFmtId="0">
      <sharedItems containsMixedTypes="1" containsNumber="1" containsInteger="1" minValue="0" maxValue="0"/>
    </cacheField>
    <cacheField name="q1_4_type_payment/nsnr" numFmtId="0">
      <sharedItems containsMixedTypes="1" containsNumber="1" containsInteger="1" minValue="0" maxValue="0"/>
    </cacheField>
    <cacheField name="q1_4_1_autre_type_payment" numFmtId="0">
      <sharedItems/>
    </cacheField>
    <cacheField name="q1_5_changement_commercants" numFmtId="0">
      <sharedItems count="5">
        <s v="Oui, il y a moins de commerçants par rapport au mois passé"/>
        <s v=""/>
        <s v="Je ne sais pas / Je ne souhaite pas répondre"/>
        <s v="Non, il n'y a pas eu de variation"/>
        <s v="Oui, il y a plus de commerçants par rapport au mois passé"/>
      </sharedItems>
    </cacheField>
    <cacheField name="q1_6_clients" numFmtId="0">
      <sharedItems count="5">
        <s v="Moins de 20"/>
        <s v="Entre 21 et 60"/>
        <s v=""/>
        <s v="Je ne sais pas / Je ne souhaite pas répondre"/>
        <s v="Plus de 60"/>
      </sharedItems>
    </cacheField>
    <cacheField name="q2_1_articles_disponibles" numFmtId="0">
      <sharedItems/>
    </cacheField>
    <cacheField name="q2_1_articles_disponibles/farine_ble" numFmtId="0">
      <sharedItems containsMixedTypes="1" containsNumber="1" containsInteger="1" minValue="0" maxValue="1"/>
    </cacheField>
    <cacheField name="q2_1_articles_disponibles/riz" numFmtId="0">
      <sharedItems containsMixedTypes="1" containsNumber="1" containsInteger="1" minValue="0" maxValue="1"/>
    </cacheField>
    <cacheField name="q2_1_articles_disponibles/mais" numFmtId="0">
      <sharedItems containsMixedTypes="1" containsNumber="1" containsInteger="1" minValue="0" maxValue="1"/>
    </cacheField>
    <cacheField name="q2_1_articles_disponibles/sucre" numFmtId="0">
      <sharedItems containsMixedTypes="1" containsNumber="1" containsInteger="1" minValue="0" maxValue="1"/>
    </cacheField>
    <cacheField name="q2_1_articles_disponibles/haricot_noir" numFmtId="0">
      <sharedItems containsMixedTypes="1" containsNumber="1" containsInteger="1" minValue="0" maxValue="1"/>
    </cacheField>
    <cacheField name="q2_1_articles_disponibles/haricot_rouge" numFmtId="0">
      <sharedItems containsMixedTypes="1" containsNumber="1" containsInteger="1" minValue="0" maxValue="1"/>
    </cacheField>
    <cacheField name="q2_1_articles_disponibles/huile" numFmtId="0">
      <sharedItems containsMixedTypes="1" containsNumber="1" containsInteger="1" minValue="0" maxValue="1"/>
    </cacheField>
    <cacheField name="q2_1_articles_disponibles/aucun" numFmtId="0">
      <sharedItems containsMixedTypes="1" containsNumber="1" containsInteger="1" minValue="0" maxValue="1"/>
    </cacheField>
    <cacheField name="q2_2_utilisation_marmite" numFmtId="0">
      <sharedItems/>
    </cacheField>
    <cacheField name="q3_2_prix_bas_kg_farine_ble" numFmtId="0">
      <sharedItems containsMixedTypes="1" containsNumber="1" containsInteger="1" minValue="200" maxValue="750"/>
    </cacheField>
    <cacheField name="farine_prix" numFmtId="0">
      <sharedItems containsMixedTypes="1" containsNumber="1" minValue="100" maxValue="400"/>
    </cacheField>
    <cacheField name="q3_3_importe_farine_ble" numFmtId="0">
      <sharedItems count="4">
        <s v="oui"/>
        <s v="nsnr"/>
        <s v=""/>
        <s v="non"/>
      </sharedItems>
    </cacheField>
    <cacheField name="q3_2_prix_bas_marmite_riz" numFmtId="0">
      <sharedItems containsMixedTypes="1" containsNumber="1" containsInteger="1" minValue="175" maxValue="600"/>
    </cacheField>
    <cacheField name="riz_prix" numFmtId="1">
      <sharedItems containsMixedTypes="1" containsNumber="1" minValue="67.307692307692307" maxValue="230.76923076923001"/>
    </cacheField>
    <cacheField name="q3_3_importe_riz" numFmtId="0">
      <sharedItems count="3">
        <s v="oui"/>
        <s v="nsnr"/>
        <s v=""/>
      </sharedItems>
    </cacheField>
    <cacheField name="q3_2_prix_bas_autre_mais_mais" numFmtId="0">
      <sharedItems containsMixedTypes="1" containsNumber="1" containsInteger="1" minValue="200" maxValue="500"/>
    </cacheField>
    <cacheField name="mais_prix" numFmtId="1">
      <sharedItems containsMixedTypes="1" containsNumber="1" minValue="86.956521739130395" maxValue="217.39130434782601"/>
    </cacheField>
    <cacheField name="q3_3_importe_mais" numFmtId="0">
      <sharedItems count="4">
        <s v="oui"/>
        <s v="nsnr"/>
        <s v=""/>
        <s v="non"/>
      </sharedItems>
    </cacheField>
    <cacheField name="q3_2_prix_bas_autre_sucre_sucre" numFmtId="0">
      <sharedItems containsMixedTypes="1" containsNumber="1" containsInteger="1" minValue="290" maxValue="600"/>
    </cacheField>
    <cacheField name="sucre_prix" numFmtId="0">
      <sharedItems containsMixedTypes="1" containsNumber="1" minValue="100" maxValue="206.896551724137"/>
    </cacheField>
    <cacheField name="q3_3_importe_sucre" numFmtId="0">
      <sharedItems count="4">
        <s v="oui"/>
        <s v="nsnr"/>
        <s v=""/>
        <s v="non"/>
      </sharedItems>
    </cacheField>
    <cacheField name="q3_2_prix_bas_autre_haricot_noir" numFmtId="0">
      <sharedItems containsMixedTypes="1" containsNumber="1" containsInteger="1" minValue="500" maxValue="875"/>
    </cacheField>
    <cacheField name="haricot_noir_prix" numFmtId="0">
      <sharedItems containsMixedTypes="1" containsNumber="1" minValue="208.333333333333" maxValue="364.58333333333297"/>
    </cacheField>
    <cacheField name="q3_3_importe_haricot_noir" numFmtId="0">
      <sharedItems count="4">
        <s v=""/>
        <s v="non"/>
        <s v="oui"/>
        <s v="nsnr"/>
      </sharedItems>
    </cacheField>
    <cacheField name="q3_2_prix_bas_kg_haricot_rouge" numFmtId="0">
      <sharedItems containsMixedTypes="1" containsNumber="1" containsInteger="1" minValue="300" maxValue="1010"/>
    </cacheField>
    <cacheField name="haricot_rouge_prix" numFmtId="0">
      <sharedItems containsMixedTypes="1" containsNumber="1" minValue="125" maxValue="420.83333333333297"/>
    </cacheField>
    <cacheField name="q3_3_importe_haricot_rouge" numFmtId="0">
      <sharedItems count="4">
        <s v=""/>
        <s v="non"/>
        <s v="oui"/>
        <s v="nsnr"/>
      </sharedItems>
    </cacheField>
    <cacheField name="q3_1_remplissage_huille" numFmtId="0">
      <sharedItems/>
    </cacheField>
    <cacheField name="q3_1_unite_huile" numFmtId="0">
      <sharedItems/>
    </cacheField>
    <cacheField name="q3_2_prix_bas_gal_huile" numFmtId="0">
      <sharedItems containsMixedTypes="1" containsNumber="1" containsInteger="1" minValue="1000" maxValue="1400"/>
    </cacheField>
    <cacheField name="note_huile_autreunite" numFmtId="0">
      <sharedItems/>
    </cacheField>
    <cacheField name="q3_1_2_unites_autre_huile" numFmtId="0">
      <sharedItems/>
    </cacheField>
    <cacheField name="nom_unite_autre_huile" numFmtId="0">
      <sharedItems/>
    </cacheField>
    <cacheField name="unite_autre_huile_connue" numFmtId="0">
      <sharedItems/>
    </cacheField>
    <cacheField name="q3_1_3_poids_unite_autre_huile" numFmtId="0">
      <sharedItems containsMixedTypes="1" containsNumber="1" containsInteger="1" minValue="591" maxValue="591"/>
    </cacheField>
    <cacheField name="q3_2_prix_bas_autre_huile_huile" numFmtId="0">
      <sharedItems containsMixedTypes="1" containsNumber="1" containsInteger="1" minValue="150" maxValue="225"/>
    </cacheField>
    <cacheField name="huile_prix_unite_converti_gallon" numFmtId="0">
      <sharedItems/>
    </cacheField>
    <cacheField name="huile_prix" numFmtId="0">
      <sharedItems containsMixedTypes="1" containsNumber="1" minValue="960.65989847715696" maxValue="1440.9898477157301"/>
    </cacheField>
    <cacheField name="q3_3_importe_huile" numFmtId="0">
      <sharedItems count="4">
        <s v=""/>
        <s v="nsnr"/>
        <s v="oui"/>
        <s v="non"/>
      </sharedItems>
    </cacheField>
    <cacheField name="q4_1_ruptures_nourriture" numFmtId="0">
      <sharedItems count="3">
        <s v="oui"/>
        <s v="non"/>
        <s v=""/>
      </sharedItems>
    </cacheField>
    <cacheField name="q4_2_raison_rupture_nourriture" numFmtId="0">
      <sharedItems/>
    </cacheField>
    <cacheField name="q4_2_raison_rupture_nourriture/taux_echange" numFmtId="0">
      <sharedItems containsMixedTypes="1" containsNumber="1" containsInteger="1" minValue="0" maxValue="1"/>
    </cacheField>
    <cacheField name="q4_2_raison_rupture_nourriture/probleme_transport" numFmtId="0">
      <sharedItems containsMixedTypes="1" containsNumber="1" containsInteger="1" minValue="0" maxValue="1"/>
    </cacheField>
    <cacheField name="q4_2_raison_rupture_nourriture/catastrophe" numFmtId="0">
      <sharedItems containsMixedTypes="1" containsNumber="1" containsInteger="1" minValue="0" maxValue="0"/>
    </cacheField>
    <cacheField name="q4_2_raison_rupture_nourriture/pas_saison" numFmtId="0">
      <sharedItems containsMixedTypes="1" containsNumber="1" containsInteger="1" minValue="0" maxValue="1"/>
    </cacheField>
    <cacheField name="q4_2_raison_rupture_nourriture/trop_cher" numFmtId="0">
      <sharedItems containsMixedTypes="1" containsNumber="1" containsInteger="1" minValue="0" maxValue="1"/>
    </cacheField>
    <cacheField name="q4_2_raison_rupture_nourriture/pas_assez_argent" numFmtId="0">
      <sharedItems containsMixedTypes="1" containsNumber="1" containsInteger="1" minValue="0" maxValue="1"/>
    </cacheField>
    <cacheField name="q4_2_raison_rupture_nourriture/temps" numFmtId="0">
      <sharedItems containsMixedTypes="1" containsNumber="1" containsInteger="1" minValue="0" maxValue="1"/>
    </cacheField>
    <cacheField name="q4_2_raison_rupture_nourriture/indisponible_f" numFmtId="0">
      <sharedItems containsMixedTypes="1" containsNumber="1" containsInteger="1" minValue="0" maxValue="1"/>
    </cacheField>
    <cacheField name="q4_2_raison_rupture_nourriture/relation_f" numFmtId="0">
      <sharedItems containsMixedTypes="1" containsNumber="1" containsInteger="1" minValue="0" maxValue="1"/>
    </cacheField>
    <cacheField name="q4_2_raison_rupture_nourriture/pas_voulu" numFmtId="0">
      <sharedItems containsMixedTypes="1" containsNumber="1" containsInteger="1" minValue="0" maxValue="0"/>
    </cacheField>
    <cacheField name="q4_2_raison_rupture_nourriture/epuise_demande" numFmtId="0">
      <sharedItems containsMixedTypes="1" containsNumber="1" containsInteger="1" minValue="0" maxValue="1"/>
    </cacheField>
    <cacheField name="q4_2_raison_rupture_nourriture/epuise_appro" numFmtId="0">
      <sharedItems containsMixedTypes="1" containsNumber="1" containsInteger="1" minValue="0" maxValue="1"/>
    </cacheField>
    <cacheField name="q4_2_raison_rupture_nourriture/autre" numFmtId="0">
      <sharedItems containsMixedTypes="1" containsNumber="1" containsInteger="1" minValue="0" maxValue="1"/>
    </cacheField>
    <cacheField name="q4_2_raison_rupture_nourriture/nsnr" numFmtId="0">
      <sharedItems containsMixedTypes="1" containsNumber="1" containsInteger="1" minValue="0" maxValue="0"/>
    </cacheField>
    <cacheField name="q4_2_1_autre_rupture_nourriture" numFmtId="0">
      <sharedItems/>
    </cacheField>
    <cacheField name="q4_3_produits_rupture_nourriture" numFmtId="0">
      <sharedItems/>
    </cacheField>
    <cacheField name="q4_3_produits_rupture_nourriture/farine_ble" numFmtId="0">
      <sharedItems containsMixedTypes="1" containsNumber="1" containsInteger="1" minValue="0" maxValue="1"/>
    </cacheField>
    <cacheField name="q4_3_produits_rupture_nourriture/riz" numFmtId="0">
      <sharedItems containsMixedTypes="1" containsNumber="1" containsInteger="1" minValue="0" maxValue="1"/>
    </cacheField>
    <cacheField name="q4_3_produits_rupture_nourriture/mais" numFmtId="0">
      <sharedItems containsMixedTypes="1" containsNumber="1" containsInteger="1" minValue="0" maxValue="1"/>
    </cacheField>
    <cacheField name="q4_3_produits_rupture_nourriture/sucre" numFmtId="0">
      <sharedItems containsMixedTypes="1" containsNumber="1" containsInteger="1" minValue="0" maxValue="1"/>
    </cacheField>
    <cacheField name="q4_3_produits_rupture_nourriture/haricot_noir" numFmtId="0">
      <sharedItems containsMixedTypes="1" containsNumber="1" containsInteger="1" minValue="0" maxValue="1"/>
    </cacheField>
    <cacheField name="q4_3_produits_rupture_nourriture/haricot_rouge" numFmtId="0">
      <sharedItems containsMixedTypes="1" containsNumber="1" containsInteger="1" minValue="0" maxValue="1"/>
    </cacheField>
    <cacheField name="q4_3_produits_rupture_nourriture/huile" numFmtId="0">
      <sharedItems containsMixedTypes="1" containsNumber="1" containsInteger="1" minValue="0" maxValue="1"/>
    </cacheField>
    <cacheField name="q4_3_produits_rupture_nourriture/aucun" numFmtId="0">
      <sharedItems containsMixedTypes="1" containsNumber="1" containsInteger="1" minValue="0" maxValue="0"/>
    </cacheField>
    <cacheField name="q4_4_credit_fournisseur_nourriture" numFmtId="0">
      <sharedItems count="3">
        <s v="non"/>
        <s v="oui"/>
        <s v=""/>
      </sharedItems>
    </cacheField>
    <cacheField name="q4_4_capacite_stock_nourriture" numFmtId="0">
      <sharedItems count="4">
        <s v="non"/>
        <s v="oui"/>
        <s v=""/>
        <s v="nsnr"/>
      </sharedItems>
    </cacheField>
    <cacheField name="q4_4_origin_fourniseur_nourriture" numFmtId="0">
      <sharedItems count="3">
        <s v="non"/>
        <s v="oui"/>
        <s v=""/>
      </sharedItems>
    </cacheField>
    <cacheField name="q4_5_1_departement_fourniseur_nourriture" numFmtId="0">
      <sharedItems count="11">
        <s v=""/>
        <s v="Grand'Anse"/>
        <s v="Nord-Est"/>
        <s v="Nord"/>
        <s v="Artibonite"/>
        <s v="Nippes"/>
        <s v="Sud"/>
        <s v="Ouest"/>
        <s v="Centre"/>
        <s v="Sud-Est"/>
        <s v="Nord-Ouest"/>
      </sharedItems>
    </cacheField>
    <cacheField name="meme_dep_food" numFmtId="0">
      <sharedItems count="3">
        <s v="Différent"/>
        <s v="Meme"/>
        <s v=""/>
      </sharedItems>
    </cacheField>
    <cacheField name="q4_5_2_commune_fourniseur_nourriture" numFmtId="0">
      <sharedItems count="28">
        <s v=""/>
        <s v="Beaumont"/>
        <s v="Trou du Nord"/>
        <s v="Je ne sais pas, je ne souhaite pas répondre"/>
        <s v="Cap-Haïtien"/>
        <s v="Perches"/>
        <s v="Gonaïves"/>
        <s v="Fonds des Nègres"/>
        <s v="Miragoâne"/>
        <s v="Bahon"/>
        <s v="Les Cayes"/>
        <s v="Limonade"/>
        <s v="Cité Soleil"/>
        <s v="Hinche"/>
        <s v="Thomassique"/>
        <s v="Port-au-Prince"/>
        <s v="Belladère"/>
        <s v="Croix-Des-Bouquets"/>
        <s v="Anse-à-Pître"/>
        <s v="Thiotte"/>
        <s v="Jacmel"/>
        <s v="L'Estère"/>
        <s v="Port-de-Paix"/>
        <s v="Ouanaminthe"/>
        <s v="Jérémie"/>
        <s v="Grand Gosier"/>
        <s v="Belle Anse"/>
        <s v="Tabarre"/>
      </sharedItems>
    </cacheField>
    <cacheField name="meme_com_food" numFmtId="0">
      <sharedItems count="3">
        <s v="Différent"/>
        <s v="Meme"/>
        <s v=""/>
      </sharedItems>
    </cacheField>
    <cacheField name="q2_1_articles_disponibles_eha" numFmtId="0">
      <sharedItems/>
    </cacheField>
    <cacheField name="q2_1_articles_disponibles_eha/savon_lessive" numFmtId="0">
      <sharedItems containsMixedTypes="1" containsNumber="1" containsInteger="1" minValue="0" maxValue="1"/>
    </cacheField>
    <cacheField name="q2_1_articles_disponibles_eha/brosse_dent" numFmtId="0">
      <sharedItems containsMixedTypes="1" containsNumber="1" containsInteger="1" minValue="0" maxValue="1"/>
    </cacheField>
    <cacheField name="q2_1_articles_disponibles_eha/dentrifrice" numFmtId="0">
      <sharedItems containsMixedTypes="1" containsNumber="1" containsInteger="1" minValue="0" maxValue="1"/>
    </cacheField>
    <cacheField name="q2_1_articles_disponibles_eha/papier_toilette" numFmtId="0">
      <sharedItems containsMixedTypes="1" containsNumber="1" containsInteger="1" minValue="0" maxValue="1"/>
    </cacheField>
    <cacheField name="q2_1_articles_disponibles_eha/serviettes_hygieniques" numFmtId="0">
      <sharedItems containsMixedTypes="1" containsNumber="1" containsInteger="1" minValue="0" maxValue="1"/>
    </cacheField>
    <cacheField name="q2_1_articles_disponibles_eha/chlore_grain" numFmtId="0">
      <sharedItems containsMixedTypes="1" containsNumber="1" containsInteger="1" minValue="0" maxValue="1"/>
    </cacheField>
    <cacheField name="q2_1_articles_disponibles_eha/savon_mains" numFmtId="0">
      <sharedItems containsMixedTypes="1" containsNumber="1" containsInteger="1" minValue="0" maxValue="1"/>
    </cacheField>
    <cacheField name="q2_1_articles_disponibles_eha/aucun" numFmtId="0">
      <sharedItems containsMixedTypes="1" containsNumber="1" containsInteger="1" minValue="0" maxValue="0"/>
    </cacheField>
    <cacheField name="q3_1_unite_savon_lessive" numFmtId="0">
      <sharedItems/>
    </cacheField>
    <cacheField name="q3_2_prix_75g_savon_lessive" numFmtId="0">
      <sharedItems containsMixedTypes="1" containsNumber="1" containsInteger="1" minValue="15" maxValue="75"/>
    </cacheField>
    <cacheField name="call_savon_lessive_75g_prix" numFmtId="0">
      <sharedItems containsMixedTypes="1" containsNumber="1" containsInteger="1" minValue="15" maxValue="75"/>
    </cacheField>
    <cacheField name="q3_1_2_unites_autre_savon_lessive" numFmtId="0">
      <sharedItems containsMixedTypes="1" containsNumber="1" containsInteger="1" minValue="800" maxValue="800"/>
    </cacheField>
    <cacheField name="q3_2_prix_bas_autre_savon_lessive" numFmtId="0">
      <sharedItems containsMixedTypes="1" containsNumber="1" containsInteger="1" minValue="50" maxValue="50"/>
    </cacheField>
    <cacheField name="savon_prix_standard" numFmtId="0">
      <sharedItems containsBlank="1"/>
    </cacheField>
    <cacheField name="savon_lessive_prix" numFmtId="0">
      <sharedItems containsBlank="1" containsMixedTypes="1" containsNumber="1" containsInteger="1" minValue="15" maxValue="75"/>
    </cacheField>
    <cacheField name="q3_3_importe_savon_lessive" numFmtId="0">
      <sharedItems count="4">
        <s v=""/>
        <s v="nsnr"/>
        <s v="oui"/>
        <s v="non"/>
      </sharedItems>
    </cacheField>
    <cacheField name="brosse_dent_prix" numFmtId="0">
      <sharedItems containsMixedTypes="1" containsNumber="1" containsInteger="1" minValue="15" maxValue="100"/>
    </cacheField>
    <cacheField name="q3_3_importe_brosse_dent" numFmtId="0">
      <sharedItems count="4">
        <s v=""/>
        <s v="nsnr"/>
        <s v="oui"/>
        <s v="non"/>
      </sharedItems>
    </cacheField>
    <cacheField name="papier_toilette_prix" numFmtId="0">
      <sharedItems containsMixedTypes="1" containsNumber="1" containsInteger="1" minValue="20" maxValue="100"/>
    </cacheField>
    <cacheField name="q3_3_importe_papier_toilette" numFmtId="0">
      <sharedItems count="4">
        <s v=""/>
        <s v="nsnr"/>
        <s v="oui"/>
        <s v="non"/>
      </sharedItems>
    </cacheField>
    <cacheField name="q3_1_unite_savon_mains" numFmtId="0">
      <sharedItems/>
    </cacheField>
    <cacheField name="q3_2_prix_75g_savon_mains" numFmtId="0">
      <sharedItems containsMixedTypes="1" containsNumber="1" containsInteger="1" minValue="20" maxValue="125"/>
    </cacheField>
    <cacheField name="q3_1_2_unites_autre_savon_toilette" numFmtId="0">
      <sharedItems containsMixedTypes="1" containsNumber="1" containsInteger="1" minValue="65" maxValue="300"/>
    </cacheField>
    <cacheField name="q3_2_prix_bas_autre_savon_toilette" numFmtId="0">
      <sharedItems containsMixedTypes="1" containsNumber="1" containsInteger="1" minValue="20" maxValue="60"/>
    </cacheField>
    <cacheField name="savon_mains_prix" numFmtId="0">
      <sharedItems containsMixedTypes="1" containsNumber="1" minValue="15" maxValue="125"/>
    </cacheField>
    <cacheField name="q3_3_importe_savon_mains" numFmtId="0">
      <sharedItems count="4">
        <s v=""/>
        <s v="nsnr"/>
        <s v="oui"/>
        <s v="non"/>
      </sharedItems>
    </cacheField>
    <cacheField name="q3_1_unite_dentifrice" numFmtId="0">
      <sharedItems/>
    </cacheField>
    <cacheField name="q3_2_prix_85g_dentifrice" numFmtId="0">
      <sharedItems containsMixedTypes="1" containsNumber="1" containsInteger="1" minValue="25" maxValue="150"/>
    </cacheField>
    <cacheField name="q3_1_2_unites_autre_dentifrice" numFmtId="0">
      <sharedItems containsMixedTypes="1" containsNumber="1" containsInteger="1" minValue="100" maxValue="150"/>
    </cacheField>
    <cacheField name="q3_2_prix_bas_autre_dentifrice_dentrifrice" numFmtId="0">
      <sharedItems containsMixedTypes="1" containsNumber="1" containsInteger="1" minValue="50" maxValue="300"/>
    </cacheField>
    <cacheField name="dentifrice_prix" numFmtId="0">
      <sharedItems containsMixedTypes="1" containsNumber="1" minValue="25" maxValue="170"/>
    </cacheField>
    <cacheField name="q3_3_importe_dentrifrice" numFmtId="0">
      <sharedItems count="4">
        <s v=""/>
        <s v="nsnr"/>
        <s v="oui"/>
        <s v="non"/>
      </sharedItems>
    </cacheField>
    <cacheField name="q3_1_unite_serviettes_hygieniques" numFmtId="0">
      <sharedItems/>
    </cacheField>
    <cacheField name="q3_2_prix_p8_serviettes_hygieniques" numFmtId="0">
      <sharedItems containsMixedTypes="1" containsNumber="1" containsInteger="1" minValue="75" maxValue="150"/>
    </cacheField>
    <cacheField name="q3_1_2_unites_autre_serviettes_hygieniques" numFmtId="0">
      <sharedItems/>
    </cacheField>
    <cacheField name="q3_2_prix_bas_autre_serviettes_hygieniques_serviettes_hygieniques" numFmtId="0">
      <sharedItems/>
    </cacheField>
    <cacheField name="serv_hygieniques_prix_unite_standard" numFmtId="0">
      <sharedItems/>
    </cacheField>
    <cacheField name="serv_hygieniques_prix" numFmtId="0">
      <sharedItems containsMixedTypes="1" containsNumber="1" containsInteger="1" minValue="75" maxValue="150"/>
    </cacheField>
    <cacheField name="q3_3_importe_serviettes_hygieniques" numFmtId="0">
      <sharedItems count="4">
        <s v=""/>
        <s v="nsnr"/>
        <s v="oui"/>
        <s v="non"/>
      </sharedItems>
    </cacheField>
    <cacheField name="q3_1_unite_chlore_grain" numFmtId="0">
      <sharedItems/>
    </cacheField>
    <cacheField name="image_chlore" numFmtId="0">
      <sharedItems/>
    </cacheField>
    <cacheField name="q3_2_prix_bas_lt_chlore_grain" numFmtId="0">
      <sharedItems containsMixedTypes="1" containsNumber="1" containsInteger="1" minValue="10" maxValue="25"/>
    </cacheField>
    <cacheField name="note_chlore_autreunite_grain" numFmtId="0">
      <sharedItems/>
    </cacheField>
    <cacheField name="q3_1_2_unites_autre_chlore_grain" numFmtId="0">
      <sharedItems/>
    </cacheField>
    <cacheField name="nom_unite_autre_chlore_grain" numFmtId="0">
      <sharedItems/>
    </cacheField>
    <cacheField name="unite_autre_chlore_grain_connue" numFmtId="0">
      <sharedItems/>
    </cacheField>
    <cacheField name="q3_1_3_poids_unite_autre_chlore_grain" numFmtId="0">
      <sharedItems/>
    </cacheField>
    <cacheField name="q3_2_prix_bas_autre_chlore_grain" numFmtId="0">
      <sharedItems/>
    </cacheField>
    <cacheField name="q3_3_importe_chlore_grain" numFmtId="0">
      <sharedItems count="4">
        <s v=""/>
        <s v="nsnr"/>
        <s v="oui"/>
        <s v="non"/>
      </sharedItems>
    </cacheField>
    <cacheField name="chlore_grain_conversion" numFmtId="0">
      <sharedItems/>
    </cacheField>
    <cacheField name="chlore_grain_prix" numFmtId="0">
      <sharedItems containsMixedTypes="1" containsNumber="1" containsInteger="1" minValue="10" maxValue="25"/>
    </cacheField>
    <cacheField name="q4_1_ruptures_eha" numFmtId="0">
      <sharedItems count="3">
        <s v=""/>
        <s v="non"/>
        <s v="oui"/>
      </sharedItems>
    </cacheField>
    <cacheField name="q4_2_raison_rupture_eha" numFmtId="0">
      <sharedItems/>
    </cacheField>
    <cacheField name="q4_2_raison_rupture_eha/taux_echange" numFmtId="0">
      <sharedItems containsMixedTypes="1" containsNumber="1" containsInteger="1" minValue="0" maxValue="1"/>
    </cacheField>
    <cacheField name="q4_2_raison_rupture_eha/probleme_transport" numFmtId="0">
      <sharedItems containsMixedTypes="1" containsNumber="1" containsInteger="1" minValue="0" maxValue="1"/>
    </cacheField>
    <cacheField name="q4_2_raison_rupture_eha/catastrophe" numFmtId="0">
      <sharedItems containsMixedTypes="1" containsNumber="1" containsInteger="1" minValue="0" maxValue="0"/>
    </cacheField>
    <cacheField name="q4_2_raison_rupture_eha/trop_cher" numFmtId="0">
      <sharedItems containsMixedTypes="1" containsNumber="1" containsInteger="1" minValue="0" maxValue="1"/>
    </cacheField>
    <cacheField name="q4_2_raison_rupture_eha/pas_assez_argent" numFmtId="0">
      <sharedItems containsMixedTypes="1" containsNumber="1" containsInteger="1" minValue="0" maxValue="1"/>
    </cacheField>
    <cacheField name="q4_2_raison_rupture_eha/stockage" numFmtId="0">
      <sharedItems containsMixedTypes="1" containsNumber="1" containsInteger="1" minValue="0" maxValue="0"/>
    </cacheField>
    <cacheField name="q4_2_raison_rupture_eha/indisponible_f" numFmtId="0">
      <sharedItems containsMixedTypes="1" containsNumber="1" containsInteger="1" minValue="0" maxValue="1"/>
    </cacheField>
    <cacheField name="q4_2_raison_rupture_eha/relation_f" numFmtId="0">
      <sharedItems containsMixedTypes="1" containsNumber="1" containsInteger="1" minValue="0" maxValue="0"/>
    </cacheField>
    <cacheField name="q4_2_raison_rupture_eha/pas_voulu" numFmtId="0">
      <sharedItems containsMixedTypes="1" containsNumber="1" containsInteger="1" minValue="0" maxValue="0"/>
    </cacheField>
    <cacheField name="q4_2_raison_rupture_eha/epuise" numFmtId="0">
      <sharedItems containsMixedTypes="1" containsNumber="1" containsInteger="1" minValue="0" maxValue="1"/>
    </cacheField>
    <cacheField name="q4_2_raison_rupture_eha/epuise_appro" numFmtId="0">
      <sharedItems containsMixedTypes="1" containsNumber="1" containsInteger="1" minValue="0" maxValue="1"/>
    </cacheField>
    <cacheField name="q4_2_raison_rupture_eha/autre" numFmtId="0">
      <sharedItems containsMixedTypes="1" containsNumber="1" containsInteger="1" minValue="0" maxValue="0"/>
    </cacheField>
    <cacheField name="q4_2_raison_rupture_eha/nsnr" numFmtId="0">
      <sharedItems containsMixedTypes="1" containsNumber="1" containsInteger="1" minValue="0" maxValue="0"/>
    </cacheField>
    <cacheField name="q4_2_1_autre_rupture_eha" numFmtId="0">
      <sharedItems/>
    </cacheField>
    <cacheField name="q4_3_produits_rupture_eha" numFmtId="0">
      <sharedItems/>
    </cacheField>
    <cacheField name="q4_3_produits_rupture_eha/savon_lessive" numFmtId="0">
      <sharedItems containsMixedTypes="1" containsNumber="1" containsInteger="1" minValue="0" maxValue="1"/>
    </cacheField>
    <cacheField name="q4_3_produits_rupture_eha/brosse_dent" numFmtId="0">
      <sharedItems containsMixedTypes="1" containsNumber="1" containsInteger="1" minValue="0" maxValue="1"/>
    </cacheField>
    <cacheField name="q4_3_produits_rupture_eha/dentrifrice" numFmtId="0">
      <sharedItems containsMixedTypes="1" containsNumber="1" containsInteger="1" minValue="0" maxValue="1"/>
    </cacheField>
    <cacheField name="q4_3_produits_rupture_eha/papier_toilette" numFmtId="0">
      <sharedItems containsMixedTypes="1" containsNumber="1" containsInteger="1" minValue="0" maxValue="1"/>
    </cacheField>
    <cacheField name="q4_3_produits_rupture_eha/serviettes_hygieniques" numFmtId="0">
      <sharedItems containsMixedTypes="1" containsNumber="1" containsInteger="1" minValue="0" maxValue="1"/>
    </cacheField>
    <cacheField name="q4_3_produits_rupture_eha/chlore_grain" numFmtId="0">
      <sharedItems containsMixedTypes="1" containsNumber="1" containsInteger="1" minValue="0" maxValue="1"/>
    </cacheField>
    <cacheField name="q4_3_produits_rupture_eha/savon_mains" numFmtId="0">
      <sharedItems containsMixedTypes="1" containsNumber="1" containsInteger="1" minValue="0" maxValue="1"/>
    </cacheField>
    <cacheField name="q4_3_produits_rupture_eha/aucun" numFmtId="0">
      <sharedItems containsMixedTypes="1" containsNumber="1" containsInteger="1" minValue="0" maxValue="0"/>
    </cacheField>
    <cacheField name="q4_4_credit_fournisseur_eha" numFmtId="0">
      <sharedItems count="4">
        <s v=""/>
        <s v="non"/>
        <s v="oui"/>
        <s v="nsnr"/>
      </sharedItems>
    </cacheField>
    <cacheField name="q4_4_capacite_stock_eha" numFmtId="0">
      <sharedItems count="4">
        <s v=""/>
        <s v="non"/>
        <s v="oui"/>
        <s v="nsnr"/>
      </sharedItems>
    </cacheField>
    <cacheField name="q4_4_origin_fourniseur_eha" numFmtId="0">
      <sharedItems count="3">
        <s v=""/>
        <s v="oui"/>
        <s v="non"/>
      </sharedItems>
    </cacheField>
    <cacheField name="q4_5_1_departement_fourniseur_eha" numFmtId="0">
      <sharedItems count="11">
        <s v=""/>
        <s v="Sud"/>
        <s v="Nord"/>
        <s v="Nord-Est"/>
        <s v="Artibonite"/>
        <s v="Nippes"/>
        <s v="Ouest"/>
        <s v="Centre"/>
        <s v="Sud-Est"/>
        <s v="Nord-Ouest"/>
        <s v="Grand'Anse"/>
      </sharedItems>
    </cacheField>
    <cacheField name="meme_dep_eha" numFmtId="0">
      <sharedItems count="3">
        <s v=""/>
        <s v="Différent"/>
        <s v="Meme"/>
      </sharedItems>
    </cacheField>
    <cacheField name="q4_5_2_commune_fourniseur_eha" numFmtId="0">
      <sharedItems count="26">
        <s v=""/>
        <s v="Les Cayes"/>
        <s v="Cap-Haïtien"/>
        <s v="Trou du Nord"/>
        <s v="Perches"/>
        <s v="Gonaïves"/>
        <s v="Miragoâne"/>
        <s v="Fonds des Nègres"/>
        <s v="Ouanaminthe"/>
        <s v="Bahon"/>
        <s v="Tabarre"/>
        <s v="Cité Soleil"/>
        <s v="Hinche"/>
        <s v="Croix-Des-Bouquets"/>
        <s v="Lascahobas"/>
        <s v="Belladère"/>
        <s v="Anse-à-Pître"/>
        <s v="Limonade"/>
        <s v="Thiotte"/>
        <s v="Jacmel"/>
        <s v="Port-de-Paix"/>
        <s v="Port-au-Prince"/>
        <s v="Jérémie"/>
        <s v="Grand Gosier"/>
        <s v="Belle Anse"/>
        <s v="Delmas"/>
      </sharedItems>
    </cacheField>
    <cacheField name="meme_com_food_001" numFmtId="0">
      <sharedItems count="3">
        <s v=""/>
        <s v="Différent"/>
        <s v="Meme"/>
      </sharedItems>
    </cacheField>
    <cacheField name="q9_incidents" numFmtId="0">
      <sharedItems count="4">
        <s v="non"/>
        <s v=""/>
        <s v="oui"/>
        <s v="nsnr"/>
      </sharedItems>
    </cacheField>
    <cacheField name="q9_incidents_details" numFmtId="0">
      <sharedItems/>
    </cacheField>
    <cacheField name="q9_incidents_details/vol" numFmtId="0">
      <sharedItems containsMixedTypes="1" containsNumber="1" containsInteger="1" minValue="0" maxValue="1"/>
    </cacheField>
    <cacheField name="q9_incidents_details/affrontement" numFmtId="0">
      <sharedItems containsMixedTypes="1" containsNumber="1" containsInteger="1" minValue="0" maxValue="1"/>
    </cacheField>
    <cacheField name="q9_incidents_details/manifestations" numFmtId="0">
      <sharedItems containsMixedTypes="1" containsNumber="1" containsInteger="1" minValue="0" maxValue="1"/>
    </cacheField>
    <cacheField name="q9_incidents_details/hibernation" numFmtId="0">
      <sharedItems containsMixedTypes="1" containsNumber="1" containsInteger="1" minValue="0" maxValue="1"/>
    </cacheField>
    <cacheField name="q9_incidents_details/violence_genre" numFmtId="0">
      <sharedItems containsMixedTypes="1" containsNumber="1" containsInteger="1" minValue="0" maxValue="0"/>
    </cacheField>
    <cacheField name="q9_incidents_details/autre" numFmtId="0">
      <sharedItems containsMixedTypes="1" containsNumber="1" containsInteger="1" minValue="0" maxValue="0"/>
    </cacheField>
    <cacheField name="q9_incidents_autre" numFmtId="0">
      <sharedItems/>
    </cacheField>
    <cacheField name="q9_preocupations" numFmtId="0">
      <sharedItems/>
    </cacheField>
    <cacheField name="q9_preocupations/vols" numFmtId="0">
      <sharedItems containsMixedTypes="1" containsNumber="1" containsInteger="1" minValue="0" maxValue="1"/>
    </cacheField>
    <cacheField name="q9_preocupations/clients" numFmtId="0">
      <sharedItems containsMixedTypes="1" containsNumber="1" containsInteger="1" minValue="0" maxValue="1"/>
    </cacheField>
    <cacheField name="q9_preocupations/prix" numFmtId="0">
      <sharedItems containsMixedTypes="1" containsNumber="1" containsInteger="1" minValue="0" maxValue="1"/>
    </cacheField>
    <cacheField name="q9_preocupations/reappro" numFmtId="0">
      <sharedItems containsMixedTypes="1" containsNumber="1" containsInteger="1" minValue="0" maxValue="1"/>
    </cacheField>
    <cacheField name="q9_preocupations/violence" numFmtId="0">
      <sharedItems containsMixedTypes="1" containsNumber="1" containsInteger="1" minValue="0" maxValue="1"/>
    </cacheField>
    <cacheField name="q9_preocupations/aucune" numFmtId="0">
      <sharedItems containsMixedTypes="1" containsNumber="1" containsInteger="1" minValue="0" maxValue="1"/>
    </cacheField>
    <cacheField name="q9_preocupations/autre" numFmtId="0">
      <sharedItems containsMixedTypes="1" containsNumber="1" containsInteger="1" minValue="0" maxValue="1"/>
    </cacheField>
    <cacheField name="q9_preocupations/nsnr" numFmtId="0">
      <sharedItems containsMixedTypes="1" containsNumber="1" containsInteger="1" minValue="0" maxValue="1"/>
    </cacheField>
    <cacheField name="q9_preocupations_details" numFmtId="0">
      <sharedItems/>
    </cacheField>
    <cacheField name="q9_reappro" numFmtId="0">
      <sharedItems count="4">
        <s v="oui"/>
        <s v="non"/>
        <s v=""/>
        <s v="nsnr"/>
      </sharedItems>
    </cacheField>
    <cacheField name="q9_reappro_autre" numFmtId="0">
      <sharedItems/>
    </cacheField>
    <cacheField name="q9_reappro_details" numFmtId="0">
      <sharedItems/>
    </cacheField>
    <cacheField name="q9_reappro_details/nourriture" numFmtId="0">
      <sharedItems containsMixedTypes="1" containsNumber="1" containsInteger="1" minValue="0" maxValue="1"/>
    </cacheField>
    <cacheField name="q9_reappro_details/wash" numFmtId="0">
      <sharedItems containsMixedTypes="1" containsNumber="1" containsInteger="1" minValue="0" maxValue="1"/>
    </cacheField>
    <cacheField name="q9_reappro_details/aucun" numFmtId="0">
      <sharedItems containsMixedTypes="1" containsNumber="1" containsInteger="1" minValue="0" maxValue="0"/>
    </cacheField>
    <cacheField name="q05_commune_test" numFmtId="0">
      <sharedItems/>
    </cacheField>
    <cacheField name="q1_2_client_marche" numFmtId="0">
      <sharedItems/>
    </cacheField>
    <cacheField name="q2_1_type_source" numFmtId="0">
      <sharedItems count="8">
        <s v=""/>
        <s v="rivière ou source non aménagée"/>
        <s v="boutique ou kiosque privé"/>
        <s v="kiosque public (DINEPA)"/>
        <s v="branchement privé individuel"/>
        <s v="source aménagée (borne fontaine, pompe, etc.)"/>
        <s v="branchement chez un voisin"/>
        <s v="autre"/>
      </sharedItems>
    </cacheField>
    <cacheField name="q2_1_type_source_autre" numFmtId="0">
      <sharedItems/>
    </cacheField>
    <cacheField name="source_eau" numFmtId="0">
      <sharedItems/>
    </cacheField>
    <cacheField name="nom_source_eau" numFmtId="0">
      <sharedItems/>
    </cacheField>
    <cacheField name="source_eau_all" numFmtId="0">
      <sharedItems/>
    </cacheField>
    <cacheField name="q2_1_type_source_derniere_fois_autre_raison" numFmtId="0">
      <sharedItems/>
    </cacheField>
    <cacheField name="q2_1_type_source_derniere_fois_autre_raison_autre" numFmtId="0">
      <sharedItems/>
    </cacheField>
    <cacheField name="q3_1_distance_eau" numFmtId="0">
      <sharedItems count="6">
        <s v=""/>
        <s v="Moins de 15 min au total"/>
        <s v="Entre 15 min et 30 min au total"/>
        <s v="Entre 30 min et 1h au total"/>
        <s v="Plus d'1h au total"/>
        <s v="Je ne sais pas, je ne souhaite pas répondre"/>
      </sharedItems>
    </cacheField>
    <cacheField name="q2_3_eau_quantite_1gal" numFmtId="0">
      <sharedItems/>
    </cacheField>
    <cacheField name="nom_unite_autre_eau_1" numFmtId="0">
      <sharedItems/>
    </cacheField>
    <cacheField name="unite_autre_eau_connue" numFmtId="0">
      <sharedItems/>
    </cacheField>
    <cacheField name="note_autre_unite" numFmtId="0">
      <sharedItems/>
    </cacheField>
    <cacheField name="q2_3_eau_autre_unite" numFmtId="0">
      <sharedItems/>
    </cacheField>
    <cacheField name="nom_unite_autre_eau_2" numFmtId="0">
      <sharedItems/>
    </cacheField>
    <cacheField name="unite_autre_eau_autre" numFmtId="0">
      <sharedItems/>
    </cacheField>
    <cacheField name="q2_3_eau_autre_unite_quantite" numFmtId="0">
      <sharedItems/>
    </cacheField>
    <cacheField name="q2_4_prix_eau_connue" numFmtId="0">
      <sharedItems containsMixedTypes="1" containsNumber="1" containsInteger="1" minValue="0" maxValue="75"/>
    </cacheField>
    <cacheField name="eau_prix_connu" numFmtId="0">
      <sharedItems containsMixedTypes="1" containsNumber="1" minValue="0" maxValue="35"/>
    </cacheField>
    <cacheField name="q2_4_prix_eau_autre" numFmtId="0">
      <sharedItems containsMixedTypes="1" containsNumber="1" containsInteger="1" minValue="5" maxValue="5"/>
    </cacheField>
    <cacheField name="eau_prix_unite_converti_1gal" numFmtId="0">
      <sharedItems containsMixedTypes="1" containsNumber="1" containsInteger="1" minValue="5" maxValue="5"/>
    </cacheField>
    <cacheField name="eau_prix" numFmtId="0">
      <sharedItems containsMixedTypes="1" containsNumber="1" minValue="0" maxValue="15"/>
    </cacheField>
    <cacheField name="q3_1_traitement_eau" numFmtId="0">
      <sharedItems containsBlank="1" count="5">
        <s v=""/>
        <s v="Non"/>
        <s v="Oui"/>
        <s v="Je ne sais pas, je ne souhaite pas répondre"/>
        <m/>
      </sharedItems>
    </cacheField>
    <cacheField name="q3_1_traitement_eau_non" numFmtId="0">
      <sharedItems count="4">
        <s v=""/>
        <s v="Oui, chaque fois"/>
        <s v="Non, jamais."/>
        <s v="Oui, parfois"/>
      </sharedItems>
    </cacheField>
    <cacheField name="q3_1_ruptures_eau" numFmtId="0">
      <sharedItems count="4">
        <s v=""/>
        <s v="Non"/>
        <s v="Oui"/>
        <s v="Je ne sais pas, je ne souhaite pas répondre"/>
      </sharedItems>
    </cacheField>
    <cacheField name="q3_3_raisons_ruptures_eau" numFmtId="0">
      <sharedItems/>
    </cacheField>
    <cacheField name="q3_3_raisons_ruptures_eau/insecu" numFmtId="0">
      <sharedItems containsMixedTypes="1" containsNumber="1" containsInteger="1" minValue="0" maxValue="1"/>
    </cacheField>
    <cacheField name="q3_3_raisons_ruptures_eau/pb_transport" numFmtId="0">
      <sharedItems containsMixedTypes="1" containsNumber="1" containsInteger="1" minValue="0" maxValue="1"/>
    </cacheField>
    <cacheField name="q3_3_raisons_ruptures_eau/catastrophe" numFmtId="0">
      <sharedItems containsMixedTypes="1" containsNumber="1" containsInteger="1" minValue="0" maxValue="1"/>
    </cacheField>
    <cacheField name="q3_3_raisons_ruptures_eau/secheresse" numFmtId="0">
      <sharedItems containsMixedTypes="1" containsNumber="1" containsInteger="1" minValue="0" maxValue="1"/>
    </cacheField>
    <cacheField name="q3_3_raisons_ruptures_eau/infrastructures" numFmtId="0">
      <sharedItems containsMixedTypes="1" containsNumber="1" containsInteger="1" minValue="0" maxValue="1"/>
    </cacheField>
    <cacheField name="q3_3_raisons_ruptures_eau/technique" numFmtId="0">
      <sharedItems containsMixedTypes="1" containsNumber="1" containsInteger="1" minValue="0" maxValue="1"/>
    </cacheField>
    <cacheField name="q3_3_raisons_ruptures_eau/politique" numFmtId="0">
      <sharedItems containsMixedTypes="1" containsNumber="1" containsInteger="1" minValue="0" maxValue="1"/>
    </cacheField>
    <cacheField name="q3_3_raisons_ruptures_eau/contamination" numFmtId="0">
      <sharedItems containsMixedTypes="1" containsNumber="1" containsInteger="1" minValue="0" maxValue="0"/>
    </cacheField>
    <cacheField name="q3_3_raisons_ruptures_eau/camion" numFmtId="0">
      <sharedItems containsMixedTypes="1" containsNumber="1" containsInteger="1" minValue="0" maxValue="1"/>
    </cacheField>
    <cacheField name="q3_3_raisons_ruptures_eau/pas_assez_argent" numFmtId="0">
      <sharedItems containsMixedTypes="1" containsNumber="1" containsInteger="1" minValue="0" maxValue="0"/>
    </cacheField>
    <cacheField name="q3_3_raisons_ruptures_eau/autre" numFmtId="0">
      <sharedItems containsMixedTypes="1" containsNumber="1" containsInteger="1" minValue="0" maxValue="1"/>
    </cacheField>
    <cacheField name="q3_3_raisons_ruptures_eau/nsnr" numFmtId="0">
      <sharedItems containsMixedTypes="1" containsNumber="1" containsInteger="1" minValue="0" maxValue="1"/>
    </cacheField>
    <cacheField name="q3_3_1_autre_rupture_eau" numFmtId="0">
      <sharedItems/>
    </cacheField>
    <cacheField name="q8_acces" numFmtId="0">
      <sharedItems count="3">
        <s v=""/>
        <s v="Non"/>
        <s v="Oui"/>
      </sharedItems>
    </cacheField>
    <cacheField name="q8_acces_details" numFmtId="0">
      <sharedItems/>
    </cacheField>
    <cacheField name="q8_acces_details/affrontements_pap" numFmtId="0">
      <sharedItems containsMixedTypes="1" containsNumber="1" containsInteger="1" minValue="0" maxValue="1"/>
    </cacheField>
    <cacheField name="q8_acces_details/mort_president" numFmtId="0">
      <sharedItems containsMixedTypes="1" containsNumber="1" containsInteger="1" minValue="0" maxValue="1"/>
    </cacheField>
    <cacheField name="q8_acces_details/autre" numFmtId="0">
      <sharedItems containsMixedTypes="1" containsNumber="1" containsInteger="1" minValue="0" maxValue="1"/>
    </cacheField>
    <cacheField name="q8_acces_details_autre" numFmtId="0">
      <sharedItems/>
    </cacheField>
    <cacheField name="q8_acces_impact" numFmtId="0">
      <sharedItems/>
    </cacheField>
    <cacheField name="q8_acces_impact/route" numFmtId="0">
      <sharedItems containsMixedTypes="1" containsNumber="1" containsInteger="1" minValue="0" maxValue="1"/>
    </cacheField>
    <cacheField name="q8_acces_impact/violence" numFmtId="0">
      <sharedItems containsMixedTypes="1" containsNumber="1" containsInteger="1" minValue="0" maxValue="1"/>
    </cacheField>
    <cacheField name="q8_acces_impact/transport" numFmtId="0">
      <sharedItems containsMixedTypes="1" containsNumber="1" containsInteger="1" minValue="0" maxValue="1"/>
    </cacheField>
    <cacheField name="q8_acces_impact/aucun" numFmtId="0">
      <sharedItems containsMixedTypes="1" containsNumber="1" containsInteger="1" minValue="0" maxValue="1"/>
    </cacheField>
    <cacheField name="q8_acces_impact/autre" numFmtId="0">
      <sharedItems containsMixedTypes="1" containsNumber="1" containsInteger="1" minValue="0" maxValue="0"/>
    </cacheField>
    <cacheField name="q8_acces_impact/nsnr" numFmtId="0">
      <sharedItems containsMixedTypes="1" containsNumber="1" containsInteger="1" minValue="0" maxValue="1"/>
    </cacheField>
    <cacheField name="q8_acces_impact_autre" numFmtId="0">
      <sharedItems/>
    </cacheField>
    <cacheField name="q0_gps" numFmtId="0">
      <sharedItems/>
    </cacheField>
    <cacheField name="_q0_gps_latitude" numFmtId="0">
      <sharedItems/>
    </cacheField>
    <cacheField name="_q0_gps_longitude" numFmtId="0">
      <sharedItems/>
    </cacheField>
    <cacheField name="_q0_gps_altitude" numFmtId="0">
      <sharedItems containsBlank="1"/>
    </cacheField>
    <cacheField name="_q0_gps_precision" numFmtId="0">
      <sharedItems/>
    </cacheField>
    <cacheField name="commentaire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8">
  <r>
    <s v="acf6ee86-bdfe-4175-9834-00ed534214e3"/>
    <d v="2022-02-21T00:00:00"/>
    <s v="care"/>
    <x v="0"/>
    <s v="LFP84"/>
    <x v="0"/>
    <x v="0"/>
    <x v="0"/>
    <s v="beaumont"/>
    <s v="Marché communal de Beaumont"/>
    <x v="0"/>
    <x v="0"/>
    <x v="0"/>
    <s v=""/>
    <s v=""/>
    <x v="0"/>
    <s v=""/>
    <s v="Nourriture"/>
    <n v="1"/>
    <n v="0"/>
    <n v="0"/>
    <n v="0"/>
    <n v="0"/>
    <n v="0"/>
    <n v="0"/>
    <n v="0"/>
    <s v="nourriture"/>
    <s v="manje"/>
    <s v="En espèces (Gourde)"/>
    <n v="1"/>
    <n v="0"/>
    <n v="0"/>
    <n v="0"/>
    <n v="0"/>
    <n v="0"/>
    <n v="0"/>
    <n v="0"/>
    <n v="0"/>
    <n v="0"/>
    <s v=""/>
    <x v="0"/>
    <x v="0"/>
    <s v="farine_ble riz mais sucre"/>
    <n v="1"/>
    <n v="1"/>
    <n v="1"/>
    <n v="1"/>
    <n v="0"/>
    <n v="0"/>
    <n v="0"/>
    <n v="0"/>
    <s v="oui_marmite"/>
    <n v="400"/>
    <n v="400"/>
    <x v="0"/>
    <n v="400"/>
    <n v="153.8461538"/>
    <x v="0"/>
    <n v="369"/>
    <n v="160.434782608695"/>
    <x v="0"/>
    <n v="290"/>
    <n v="100"/>
    <x v="0"/>
    <s v=""/>
    <s v=""/>
    <x v="0"/>
    <s v=""/>
    <s v=""/>
    <x v="0"/>
    <s v=""/>
    <s v=""/>
    <s v=""/>
    <s v=""/>
    <s v=""/>
    <s v=""/>
    <s v=""/>
    <s v=""/>
    <s v=""/>
    <s v=""/>
    <s v=""/>
    <x v="0"/>
    <x v="0"/>
    <s v="probleme_transport"/>
    <n v="0"/>
    <n v="1"/>
    <n v="0"/>
    <n v="0"/>
    <n v="0"/>
    <n v="0"/>
    <n v="0"/>
    <n v="0"/>
    <n v="0"/>
    <n v="0"/>
    <n v="0"/>
    <n v="0"/>
    <n v="0"/>
    <n v="0"/>
    <s v=""/>
    <s v="riz sucre"/>
    <n v="0"/>
    <n v="1"/>
    <n v="0"/>
    <n v="1"/>
    <n v="0"/>
    <n v="0"/>
    <n v="0"/>
    <n v="0"/>
    <x v="0"/>
    <x v="0"/>
    <x v="0"/>
    <x v="0"/>
    <x v="0"/>
    <x v="0"/>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df45edf4-bb96-4d6b-b5a6-4f377e3ffbef"/>
    <d v="2022-02-22T00:00:00"/>
    <s v="care"/>
    <x v="0"/>
    <s v="RC71"/>
    <x v="0"/>
    <x v="0"/>
    <x v="0"/>
    <s v="beaumont"/>
    <s v="Marché communal de Beaumont"/>
    <x v="0"/>
    <x v="0"/>
    <x v="0"/>
    <s v=""/>
    <s v=""/>
    <x v="0"/>
    <s v=""/>
    <s v="Nourriture"/>
    <n v="1"/>
    <n v="0"/>
    <n v="0"/>
    <n v="0"/>
    <n v="0"/>
    <n v="0"/>
    <n v="0"/>
    <n v="0"/>
    <s v="nourriture"/>
    <s v="manje"/>
    <s v="En espèces (Gourde)"/>
    <n v="1"/>
    <n v="0"/>
    <n v="0"/>
    <n v="0"/>
    <n v="0"/>
    <n v="0"/>
    <n v="0"/>
    <n v="0"/>
    <n v="0"/>
    <n v="0"/>
    <s v=""/>
    <x v="0"/>
    <x v="1"/>
    <s v="farine_ble riz mais sucre huile haricot_noir"/>
    <n v="1"/>
    <n v="1"/>
    <n v="1"/>
    <n v="1"/>
    <n v="1"/>
    <n v="0"/>
    <n v="1"/>
    <n v="0"/>
    <s v="oui_marmite"/>
    <n v="400"/>
    <n v="200"/>
    <x v="1"/>
    <n v="400"/>
    <n v="153.84615384615299"/>
    <x v="1"/>
    <n v="250"/>
    <n v="108.695652173913"/>
    <x v="1"/>
    <n v="400"/>
    <n v="137.93103448275801"/>
    <x v="1"/>
    <n v="600"/>
    <n v="250"/>
    <x v="1"/>
    <s v=""/>
    <s v=""/>
    <x v="0"/>
    <s v="remplissage_bidon_bouteil_ferme"/>
    <s v="oui"/>
    <n v="1000"/>
    <s v=""/>
    <s v=""/>
    <s v=""/>
    <s v=""/>
    <s v=""/>
    <s v=""/>
    <s v="NA"/>
    <n v="1000"/>
    <x v="1"/>
    <x v="1"/>
    <s v=""/>
    <s v=""/>
    <s v=""/>
    <s v=""/>
    <s v=""/>
    <s v=""/>
    <s v=""/>
    <s v=""/>
    <s v=""/>
    <s v=""/>
    <s v=""/>
    <s v=""/>
    <s v=""/>
    <s v=""/>
    <s v=""/>
    <s v=""/>
    <s v=""/>
    <s v=""/>
    <s v=""/>
    <s v=""/>
    <s v=""/>
    <s v=""/>
    <s v=""/>
    <s v=""/>
    <s v=""/>
    <x v="0"/>
    <x v="0"/>
    <x v="1"/>
    <x v="1"/>
    <x v="1"/>
    <x v="1"/>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960bb803-c9de-4bb7-9715-e3af895e7eb7"/>
    <d v="2022-02-22T00:00:00"/>
    <s v="care"/>
    <x v="0"/>
    <s v="RC71"/>
    <x v="0"/>
    <x v="0"/>
    <x v="0"/>
    <s v="beaumont"/>
    <s v="Marché communal de Beaumont"/>
    <x v="0"/>
    <x v="0"/>
    <x v="0"/>
    <s v=""/>
    <s v=""/>
    <x v="0"/>
    <s v=""/>
    <s v="Nourriture"/>
    <n v="1"/>
    <n v="0"/>
    <n v="0"/>
    <n v="0"/>
    <n v="0"/>
    <n v="0"/>
    <n v="0"/>
    <n v="0"/>
    <s v="nourriture"/>
    <s v="manje"/>
    <s v="En espèces (Gourde)"/>
    <n v="1"/>
    <n v="0"/>
    <n v="0"/>
    <n v="0"/>
    <n v="0"/>
    <n v="0"/>
    <n v="0"/>
    <n v="0"/>
    <n v="0"/>
    <n v="0"/>
    <s v=""/>
    <x v="0"/>
    <x v="1"/>
    <s v="farine_ble riz mais sucre haricot_noir huile"/>
    <n v="1"/>
    <n v="1"/>
    <n v="1"/>
    <n v="1"/>
    <n v="1"/>
    <n v="0"/>
    <n v="1"/>
    <n v="0"/>
    <s v="oui_marmite"/>
    <n v="400"/>
    <n v="200"/>
    <x v="1"/>
    <n v="400"/>
    <n v="153.84615384615299"/>
    <x v="0"/>
    <n v="250"/>
    <n v="108.695652173913"/>
    <x v="0"/>
    <n v="400"/>
    <n v="137.93103448275801"/>
    <x v="0"/>
    <n v="600"/>
    <n v="250"/>
    <x v="1"/>
    <s v=""/>
    <s v=""/>
    <x v="0"/>
    <s v="remplissage_drum"/>
    <s v="oui"/>
    <n v="1000"/>
    <s v=""/>
    <s v=""/>
    <s v=""/>
    <s v=""/>
    <s v=""/>
    <s v=""/>
    <s v="NA"/>
    <n v="1000"/>
    <x v="2"/>
    <x v="1"/>
    <s v=""/>
    <s v=""/>
    <s v=""/>
    <s v=""/>
    <s v=""/>
    <s v=""/>
    <s v=""/>
    <s v=""/>
    <s v=""/>
    <s v=""/>
    <s v=""/>
    <s v=""/>
    <s v=""/>
    <s v=""/>
    <s v=""/>
    <s v=""/>
    <s v=""/>
    <s v=""/>
    <s v=""/>
    <s v=""/>
    <s v=""/>
    <s v=""/>
    <s v=""/>
    <s v=""/>
    <s v=""/>
    <x v="1"/>
    <x v="1"/>
    <x v="1"/>
    <x v="1"/>
    <x v="1"/>
    <x v="1"/>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a0f45e3e-1aa5-4370-b0f8-b668cdbb2e49"/>
    <d v="2022-02-22T00:00:00"/>
    <s v="care"/>
    <x v="0"/>
    <s v="RC71"/>
    <x v="0"/>
    <x v="0"/>
    <x v="0"/>
    <s v="beaumont"/>
    <s v="Marché communal de Beaumont"/>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C'est le moins cher"/>
    <s v=""/>
    <x v="1"/>
    <s v="5gal"/>
    <s v="5gal"/>
    <s v="bidon ki vo 5 galon (18,9L)"/>
    <s v=""/>
    <s v=""/>
    <s v=""/>
    <s v=""/>
    <s v=""/>
    <n v="0"/>
    <s v="0"/>
    <s v=""/>
    <s v="NA"/>
    <n v="0"/>
    <x v="1"/>
    <x v="1"/>
    <x v="1"/>
    <s v=""/>
    <s v=""/>
    <s v=""/>
    <s v=""/>
    <s v=""/>
    <s v=""/>
    <s v=""/>
    <s v=""/>
    <s v=""/>
    <s v=""/>
    <s v=""/>
    <s v=""/>
    <s v=""/>
    <s v=""/>
    <x v="1"/>
    <s v=""/>
    <s v=""/>
    <s v=""/>
    <s v=""/>
    <s v=""/>
    <s v=""/>
    <s v=""/>
    <s v=""/>
    <s v=""/>
    <s v=""/>
    <s v=""/>
    <s v=""/>
    <s v=""/>
    <s v=""/>
    <s v=""/>
    <s v=""/>
    <s v=""/>
    <s v=""/>
    <s v=""/>
  </r>
  <r>
    <s v="4d00be8a-81d6-4c1d-bf44-c9085fbe6373"/>
    <d v="2022-02-22T00:00:00"/>
    <s v="care"/>
    <x v="0"/>
    <s v="RC71"/>
    <x v="0"/>
    <x v="0"/>
    <x v="0"/>
    <s v="beaumont"/>
    <s v="Marché communal de Beaumont"/>
    <x v="0"/>
    <x v="0"/>
    <x v="0"/>
    <s v=""/>
    <s v=""/>
    <x v="0"/>
    <s v=""/>
    <s v="Produits d'hygiène et assainissement"/>
    <n v="0"/>
    <n v="1"/>
    <n v="0"/>
    <n v="0"/>
    <n v="0"/>
    <n v="0"/>
    <n v="0"/>
    <n v="0"/>
    <s v="wash"/>
    <s v="pwodwi lijèn, netwayaj"/>
    <s v="En espèces (Gourde)"/>
    <n v="1"/>
    <n v="0"/>
    <n v="0"/>
    <n v="0"/>
    <n v="0"/>
    <n v="0"/>
    <n v="0"/>
    <n v="0"/>
    <n v="0"/>
    <n v="0"/>
    <s v=""/>
    <x v="2"/>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50"/>
    <s v="50"/>
    <s v=""/>
    <s v=""/>
    <s v=""/>
    <n v="50"/>
    <x v="1"/>
    <n v="25"/>
    <x v="1"/>
    <n v="50"/>
    <x v="1"/>
    <s v="oui"/>
    <n v="50"/>
    <s v=""/>
    <s v=""/>
    <n v="50"/>
    <x v="1"/>
    <s v="oui"/>
    <n v="150"/>
    <s v=""/>
    <s v=""/>
    <n v="150"/>
    <x v="1"/>
    <s v="oui"/>
    <n v="100"/>
    <s v=""/>
    <s v=""/>
    <s v=""/>
    <n v="100"/>
    <x v="1"/>
    <s v="oui"/>
    <s v=""/>
    <n v="15"/>
    <s v=""/>
    <s v=""/>
    <s v=""/>
    <s v=""/>
    <s v=""/>
    <s v=""/>
    <x v="1"/>
    <s v="NA"/>
    <n v="15"/>
    <x v="1"/>
    <s v=""/>
    <s v=""/>
    <s v=""/>
    <s v=""/>
    <s v=""/>
    <s v=""/>
    <s v=""/>
    <s v=""/>
    <s v=""/>
    <s v=""/>
    <s v=""/>
    <s v=""/>
    <s v=""/>
    <s v=""/>
    <s v=""/>
    <s v=""/>
    <s v=""/>
    <s v=""/>
    <s v=""/>
    <s v=""/>
    <s v=""/>
    <s v=""/>
    <s v=""/>
    <s v=""/>
    <x v="1"/>
    <x v="1"/>
    <x v="1"/>
    <x v="1"/>
    <x v="1"/>
    <x v="1"/>
    <x v="1"/>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e0f0e180-8167-4e57-b3d2-c8027c7c144e"/>
    <d v="2022-02-22T00:00:00"/>
    <s v="care"/>
    <x v="0"/>
    <s v="RC71"/>
    <x v="0"/>
    <x v="0"/>
    <x v="0"/>
    <s v="beaumont"/>
    <s v="Marché communal de Beaumont"/>
    <x v="0"/>
    <x v="0"/>
    <x v="0"/>
    <s v=""/>
    <s v=""/>
    <x v="0"/>
    <s v=""/>
    <s v="Produits d'hygiène et assainissement"/>
    <n v="0"/>
    <n v="1"/>
    <n v="0"/>
    <n v="0"/>
    <n v="0"/>
    <n v="0"/>
    <n v="0"/>
    <n v="0"/>
    <s v="wash"/>
    <s v="pwodwi lijèn, netwayaj"/>
    <s v="En espèces (Gourde)"/>
    <n v="1"/>
    <n v="0"/>
    <n v="0"/>
    <n v="0"/>
    <n v="0"/>
    <n v="0"/>
    <n v="0"/>
    <n v="0"/>
    <n v="0"/>
    <n v="0"/>
    <s v=""/>
    <x v="0"/>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1"/>
    <n v="25"/>
    <x v="1"/>
    <n v="60"/>
    <x v="1"/>
    <s v="oui"/>
    <n v="50"/>
    <s v=""/>
    <s v=""/>
    <n v="50"/>
    <x v="1"/>
    <s v="oui"/>
    <n v="150"/>
    <s v=""/>
    <s v=""/>
    <n v="150"/>
    <x v="1"/>
    <s v="oui"/>
    <n v="100"/>
    <s v=""/>
    <s v=""/>
    <s v=""/>
    <n v="100"/>
    <x v="1"/>
    <s v="oui"/>
    <s v=""/>
    <n v="15"/>
    <s v=""/>
    <s v=""/>
    <s v=""/>
    <s v=""/>
    <s v=""/>
    <s v=""/>
    <x v="1"/>
    <s v="NA"/>
    <n v="15"/>
    <x v="1"/>
    <s v=""/>
    <s v=""/>
    <s v=""/>
    <s v=""/>
    <s v=""/>
    <s v=""/>
    <s v=""/>
    <s v=""/>
    <s v=""/>
    <s v=""/>
    <s v=""/>
    <s v=""/>
    <s v=""/>
    <s v=""/>
    <s v=""/>
    <s v=""/>
    <s v=""/>
    <s v=""/>
    <s v=""/>
    <s v=""/>
    <s v=""/>
    <s v=""/>
    <s v=""/>
    <s v=""/>
    <x v="2"/>
    <x v="2"/>
    <x v="1"/>
    <x v="1"/>
    <x v="1"/>
    <x v="1"/>
    <x v="1"/>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35c9c63c-3f5b-4447-be9a-b91409944efa"/>
    <d v="2022-02-22T00:00:00"/>
    <s v="care"/>
    <x v="0"/>
    <s v="RC71"/>
    <x v="0"/>
    <x v="0"/>
    <x v="0"/>
    <s v="beaumont"/>
    <s v="Marché communal de Beaumont"/>
    <x v="0"/>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1"/>
    <n v="25"/>
    <x v="1"/>
    <n v="60"/>
    <x v="1"/>
    <s v="oui"/>
    <n v="50"/>
    <s v=""/>
    <s v=""/>
    <n v="50"/>
    <x v="1"/>
    <s v="oui"/>
    <n v="150"/>
    <s v=""/>
    <s v=""/>
    <n v="150"/>
    <x v="1"/>
    <s v="oui"/>
    <n v="100"/>
    <s v=""/>
    <s v=""/>
    <s v=""/>
    <n v="100"/>
    <x v="1"/>
    <s v="oui"/>
    <s v=""/>
    <n v="15"/>
    <s v=""/>
    <s v=""/>
    <s v=""/>
    <s v=""/>
    <s v=""/>
    <s v=""/>
    <x v="1"/>
    <s v="NA"/>
    <n v="15"/>
    <x v="1"/>
    <s v=""/>
    <s v=""/>
    <s v=""/>
    <s v=""/>
    <s v=""/>
    <s v=""/>
    <s v=""/>
    <s v=""/>
    <s v=""/>
    <s v=""/>
    <s v=""/>
    <s v=""/>
    <s v=""/>
    <s v=""/>
    <s v=""/>
    <s v=""/>
    <s v=""/>
    <s v=""/>
    <s v=""/>
    <s v=""/>
    <s v=""/>
    <s v=""/>
    <s v=""/>
    <s v=""/>
    <x v="1"/>
    <x v="1"/>
    <x v="1"/>
    <x v="1"/>
    <x v="1"/>
    <x v="1"/>
    <x v="1"/>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7f07a838-2593-4676-9f4c-4b4cd39cfe44"/>
    <d v="2022-02-22T00:00:00"/>
    <s v="care"/>
    <x v="0"/>
    <s v="RC71"/>
    <x v="0"/>
    <x v="0"/>
    <x v="0"/>
    <s v="beaumont"/>
    <s v="Marché communal de Beaumont"/>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75"/>
    <s v="15"/>
    <s v=""/>
    <s v="NA"/>
    <n v="15"/>
    <x v="2"/>
    <x v="0"/>
    <x v="1"/>
    <s v=""/>
    <s v=""/>
    <s v=""/>
    <s v=""/>
    <s v=""/>
    <s v=""/>
    <s v=""/>
    <s v=""/>
    <s v=""/>
    <s v=""/>
    <s v=""/>
    <s v=""/>
    <s v=""/>
    <s v=""/>
    <x v="1"/>
    <s v=""/>
    <s v=""/>
    <s v=""/>
    <s v=""/>
    <s v=""/>
    <s v=""/>
    <s v=""/>
    <s v=""/>
    <s v=""/>
    <s v=""/>
    <s v=""/>
    <s v=""/>
    <s v=""/>
    <s v=""/>
    <s v=""/>
    <s v=""/>
    <s v=""/>
    <s v=""/>
    <s v=""/>
  </r>
  <r>
    <s v="a5b1c4e3-4604-4b43-9762-462f9f2430fc"/>
    <d v="2022-02-22T00:00:00"/>
    <s v="care"/>
    <x v="0"/>
    <s v="RC71"/>
    <x v="0"/>
    <x v="0"/>
    <x v="0"/>
    <s v="beaumont"/>
    <s v="Marché communal de Beaumont"/>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75"/>
    <s v="15"/>
    <s v=""/>
    <s v="NA"/>
    <n v="15"/>
    <x v="2"/>
    <x v="0"/>
    <x v="1"/>
    <s v=""/>
    <s v=""/>
    <s v=""/>
    <s v=""/>
    <s v=""/>
    <s v=""/>
    <s v=""/>
    <s v=""/>
    <s v=""/>
    <s v=""/>
    <s v=""/>
    <s v=""/>
    <s v=""/>
    <s v=""/>
    <x v="1"/>
    <s v=""/>
    <s v=""/>
    <s v=""/>
    <s v=""/>
    <s v=""/>
    <s v=""/>
    <s v=""/>
    <s v=""/>
    <s v=""/>
    <s v=""/>
    <s v=""/>
    <s v=""/>
    <s v=""/>
    <s v=""/>
    <s v=""/>
    <s v=""/>
    <s v=""/>
    <s v=""/>
    <s v=""/>
  </r>
  <r>
    <s v="0dafb92c-e82d-47f0-9ab2-90cacf16f849"/>
    <d v="2022-02-22T00:00:00"/>
    <s v="ceci"/>
    <x v="1"/>
    <s v="Ceci enquêteur 1"/>
    <x v="1"/>
    <x v="1"/>
    <x v="1"/>
    <s v="autre"/>
    <s v="Marché Trou du Nord"/>
    <x v="0"/>
    <x v="0"/>
    <x v="0"/>
    <s v=""/>
    <s v=""/>
    <x v="2"/>
    <s v=""/>
    <s v="Nourriture"/>
    <n v="1"/>
    <n v="0"/>
    <n v="0"/>
    <n v="0"/>
    <n v="0"/>
    <n v="0"/>
    <n v="0"/>
    <n v="0"/>
    <s v="nourriture"/>
    <s v="manje"/>
    <s v="En espèces (Gourde)"/>
    <n v="1"/>
    <n v="0"/>
    <n v="0"/>
    <n v="0"/>
    <n v="0"/>
    <n v="0"/>
    <n v="0"/>
    <n v="0"/>
    <n v="0"/>
    <n v="0"/>
    <s v=""/>
    <x v="3"/>
    <x v="0"/>
    <s v="farine_ble riz mais sucre haricot_noir huile"/>
    <n v="1"/>
    <n v="1"/>
    <n v="1"/>
    <n v="1"/>
    <n v="1"/>
    <n v="0"/>
    <n v="1"/>
    <n v="0"/>
    <s v="oui_marmite"/>
    <n v="350"/>
    <n v="175"/>
    <x v="0"/>
    <n v="420"/>
    <n v="161.53846153846101"/>
    <x v="0"/>
    <n v="260"/>
    <n v="113.04347826086899"/>
    <x v="0"/>
    <n v="450"/>
    <n v="155.17241379999899"/>
    <x v="0"/>
    <n v="700"/>
    <n v="291.666666666666"/>
    <x v="1"/>
    <s v=""/>
    <s v=""/>
    <x v="0"/>
    <s v="remplissage_bidon_bouteil_ferme"/>
    <s v="oui"/>
    <n v="1100"/>
    <s v=""/>
    <s v=""/>
    <s v=""/>
    <s v=""/>
    <s v=""/>
    <s v=""/>
    <s v="NA"/>
    <n v="1100"/>
    <x v="2"/>
    <x v="0"/>
    <s v="trop_cher"/>
    <n v="0"/>
    <n v="0"/>
    <n v="0"/>
    <n v="0"/>
    <n v="1"/>
    <n v="0"/>
    <n v="0"/>
    <n v="0"/>
    <n v="0"/>
    <n v="0"/>
    <n v="0"/>
    <n v="0"/>
    <n v="0"/>
    <n v="0"/>
    <s v=""/>
    <s v="farine_ble sucre"/>
    <n v="1"/>
    <n v="0"/>
    <n v="0"/>
    <n v="1"/>
    <n v="0"/>
    <n v="0"/>
    <n v="0"/>
    <n v="0"/>
    <x v="0"/>
    <x v="1"/>
    <x v="1"/>
    <x v="2"/>
    <x v="1"/>
    <x v="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vols prix"/>
    <n v="1"/>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fa1db68e-84e3-4c72-bd95-14a58e4bffa5"/>
    <d v="2022-02-22T00:00:00"/>
    <s v="ceci"/>
    <x v="1"/>
    <s v="Ceci enquêteur 1"/>
    <x v="1"/>
    <x v="1"/>
    <x v="1"/>
    <s v="autre"/>
    <s v="Marché Trou du Nord"/>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1"/>
    <s v="5gal"/>
    <s v="5gal"/>
    <s v="bidon ki vo 5 galon (18,9L)"/>
    <s v=""/>
    <s v=""/>
    <s v=""/>
    <s v=""/>
    <s v=""/>
    <n v="5"/>
    <n v="5"/>
    <s v=""/>
    <s v="NA"/>
    <n v="1"/>
    <x v="2"/>
    <x v="0"/>
    <x v="2"/>
    <s v="secheresse"/>
    <n v="0"/>
    <n v="0"/>
    <n v="0"/>
    <n v="1"/>
    <n v="0"/>
    <n v="0"/>
    <n v="0"/>
    <n v="0"/>
    <n v="0"/>
    <n v="0"/>
    <n v="0"/>
    <n v="0"/>
    <s v=""/>
    <x v="1"/>
    <s v=""/>
    <s v=""/>
    <s v=""/>
    <s v=""/>
    <s v=""/>
    <s v=""/>
    <s v=""/>
    <s v=""/>
    <s v=""/>
    <s v=""/>
    <s v=""/>
    <s v=""/>
    <s v=""/>
    <s v=""/>
    <s v=""/>
    <s v=""/>
    <s v=""/>
    <s v=""/>
    <s v="Rien a signaler"/>
  </r>
  <r>
    <s v="37d5115c-a199-4a38-815f-f4ff77e622b5"/>
    <d v="2022-02-22T00:00:00"/>
    <s v="ceci"/>
    <x v="1"/>
    <s v="Ceci enquêteur 1"/>
    <x v="1"/>
    <x v="1"/>
    <x v="1"/>
    <s v="autre"/>
    <s v="Marché Trou du Nord"/>
    <x v="0"/>
    <x v="0"/>
    <x v="0"/>
    <s v=""/>
    <s v=""/>
    <x v="0"/>
    <s v=""/>
    <s v="Nourriture"/>
    <n v="1"/>
    <n v="0"/>
    <n v="0"/>
    <n v="0"/>
    <n v="0"/>
    <n v="0"/>
    <n v="0"/>
    <n v="0"/>
    <s v="nourriture"/>
    <s v="manje"/>
    <s v="En espèces (Gourde)"/>
    <n v="1"/>
    <n v="0"/>
    <n v="0"/>
    <n v="0"/>
    <n v="0"/>
    <n v="0"/>
    <n v="0"/>
    <n v="0"/>
    <n v="0"/>
    <n v="0"/>
    <s v=""/>
    <x v="0"/>
    <x v="0"/>
    <s v="sucre riz mais haricot_noir huile"/>
    <n v="0"/>
    <n v="1"/>
    <n v="1"/>
    <n v="1"/>
    <n v="1"/>
    <n v="0"/>
    <n v="1"/>
    <n v="0"/>
    <s v="oui_marmite"/>
    <s v=""/>
    <s v=""/>
    <x v="2"/>
    <n v="450"/>
    <n v="173.07692309999999"/>
    <x v="0"/>
    <n v="350"/>
    <n v="152.173913"/>
    <x v="0"/>
    <n v="450"/>
    <n v="155.172413793103"/>
    <x v="0"/>
    <n v="700"/>
    <n v="291.666666666666"/>
    <x v="1"/>
    <s v=""/>
    <s v=""/>
    <x v="0"/>
    <s v="remplissage_bidon_bouteil_ferme"/>
    <s v="oui"/>
    <n v="1200"/>
    <s v=""/>
    <s v=""/>
    <s v=""/>
    <s v=""/>
    <s v=""/>
    <s v=""/>
    <s v="NA"/>
    <n v="1200"/>
    <x v="2"/>
    <x v="1"/>
    <s v=""/>
    <s v=""/>
    <s v=""/>
    <s v=""/>
    <s v=""/>
    <s v=""/>
    <s v=""/>
    <s v=""/>
    <s v=""/>
    <s v=""/>
    <s v=""/>
    <s v=""/>
    <s v=""/>
    <s v=""/>
    <s v=""/>
    <s v=""/>
    <s v=""/>
    <s v=""/>
    <s v=""/>
    <s v=""/>
    <s v=""/>
    <s v=""/>
    <s v=""/>
    <s v=""/>
    <s v=""/>
    <x v="0"/>
    <x v="1"/>
    <x v="1"/>
    <x v="3"/>
    <x v="0"/>
    <x v="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8f3e83cd-e337-445b-b7c1-f4250d2513d0"/>
    <d v="2022-02-22T00:00:00"/>
    <s v="ceci"/>
    <x v="1"/>
    <s v="Ceci enquêteur 1"/>
    <x v="1"/>
    <x v="1"/>
    <x v="1"/>
    <s v="autre"/>
    <s v="Marché Trou du Nord"/>
    <x v="0"/>
    <x v="0"/>
    <x v="0"/>
    <s v=""/>
    <s v=""/>
    <x v="0"/>
    <s v=""/>
    <s v="Nourriture"/>
    <n v="1"/>
    <n v="0"/>
    <n v="0"/>
    <n v="0"/>
    <n v="0"/>
    <n v="0"/>
    <n v="0"/>
    <n v="0"/>
    <s v="nourriture"/>
    <s v="manje"/>
    <s v="En espèces (Gourde)"/>
    <n v="1"/>
    <n v="0"/>
    <n v="0"/>
    <n v="0"/>
    <n v="0"/>
    <n v="0"/>
    <n v="0"/>
    <n v="0"/>
    <n v="0"/>
    <n v="0"/>
    <s v=""/>
    <x v="3"/>
    <x v="1"/>
    <s v="farine_ble riz mais sucre haricot_noir huile"/>
    <n v="1"/>
    <n v="1"/>
    <n v="1"/>
    <n v="1"/>
    <n v="1"/>
    <n v="0"/>
    <n v="1"/>
    <n v="0"/>
    <s v="non_marmite"/>
    <s v=""/>
    <s v=""/>
    <x v="2"/>
    <s v=""/>
    <s v=""/>
    <x v="2"/>
    <s v=""/>
    <s v=""/>
    <x v="2"/>
    <s v=""/>
    <s v=""/>
    <x v="2"/>
    <s v=""/>
    <s v=""/>
    <x v="0"/>
    <s v=""/>
    <s v=""/>
    <x v="0"/>
    <s v="remplissage_bidon_bouteil_ferme"/>
    <s v="oui"/>
    <n v="1050"/>
    <s v=""/>
    <s v=""/>
    <s v=""/>
    <s v=""/>
    <s v=""/>
    <s v=""/>
    <s v="NA"/>
    <n v="1050"/>
    <x v="2"/>
    <x v="1"/>
    <s v=""/>
    <s v=""/>
    <s v=""/>
    <s v=""/>
    <s v=""/>
    <s v=""/>
    <s v=""/>
    <s v=""/>
    <s v=""/>
    <s v=""/>
    <s v=""/>
    <s v=""/>
    <s v=""/>
    <s v=""/>
    <s v=""/>
    <s v=""/>
    <s v=""/>
    <s v=""/>
    <s v=""/>
    <s v=""/>
    <s v=""/>
    <s v=""/>
    <s v=""/>
    <s v=""/>
    <s v=""/>
    <x v="1"/>
    <x v="1"/>
    <x v="1"/>
    <x v="3"/>
    <x v="0"/>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b3ac3058-1f07-4b8b-914d-5cdf9361c5b9"/>
    <d v="2022-02-22T00:00:00"/>
    <s v="ceci"/>
    <x v="1"/>
    <s v="Ceci enquêteur 1"/>
    <x v="1"/>
    <x v="1"/>
    <x v="1"/>
    <s v="autre"/>
    <s v="Marché Trou du Nord"/>
    <x v="0"/>
    <x v="0"/>
    <x v="0"/>
    <s v=""/>
    <s v=""/>
    <x v="0"/>
    <s v=""/>
    <s v="Nourriture"/>
    <n v="1"/>
    <n v="0"/>
    <n v="0"/>
    <n v="0"/>
    <n v="0"/>
    <n v="0"/>
    <n v="0"/>
    <n v="0"/>
    <s v="nourriture"/>
    <s v="manje"/>
    <s v="En espèces (Gourde)"/>
    <n v="1"/>
    <n v="0"/>
    <n v="0"/>
    <n v="0"/>
    <n v="0"/>
    <n v="0"/>
    <n v="0"/>
    <n v="0"/>
    <n v="0"/>
    <n v="0"/>
    <s v=""/>
    <x v="0"/>
    <x v="0"/>
    <s v="farine_ble riz mais sucre haricot_noir huile"/>
    <n v="1"/>
    <n v="1"/>
    <n v="1"/>
    <n v="1"/>
    <n v="1"/>
    <n v="0"/>
    <n v="1"/>
    <n v="0"/>
    <s v="oui_marmite"/>
    <n v="350"/>
    <n v="175"/>
    <x v="0"/>
    <n v="370"/>
    <n v="142.30769230769201"/>
    <x v="0"/>
    <n v="350"/>
    <n v="152.173913043478"/>
    <x v="0"/>
    <n v="420"/>
    <n v="144.827586206896"/>
    <x v="0"/>
    <n v="700"/>
    <n v="291.666666666666"/>
    <x v="2"/>
    <s v=""/>
    <s v=""/>
    <x v="0"/>
    <s v="remplissage_bidon_bouteil_ferme"/>
    <s v="oui"/>
    <n v="1100"/>
    <s v=""/>
    <s v=""/>
    <s v=""/>
    <s v=""/>
    <s v=""/>
    <s v=""/>
    <s v="NA"/>
    <n v="1100"/>
    <x v="2"/>
    <x v="0"/>
    <s v="pas_assez_argent"/>
    <n v="0"/>
    <n v="0"/>
    <n v="0"/>
    <n v="0"/>
    <n v="0"/>
    <n v="1"/>
    <n v="0"/>
    <n v="0"/>
    <n v="0"/>
    <n v="0"/>
    <n v="0"/>
    <n v="0"/>
    <n v="0"/>
    <n v="0"/>
    <s v=""/>
    <s v="riz farine_ble"/>
    <n v="1"/>
    <n v="1"/>
    <n v="0"/>
    <n v="0"/>
    <n v="0"/>
    <n v="0"/>
    <n v="0"/>
    <n v="0"/>
    <x v="1"/>
    <x v="0"/>
    <x v="1"/>
    <x v="3"/>
    <x v="0"/>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vols"/>
    <n v="1"/>
    <n v="0"/>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a176c173-bb51-4f5a-b3de-0b678cf2064f"/>
    <d v="2022-02-22T00:00:00"/>
    <s v="ceci"/>
    <x v="1"/>
    <s v="Ceci enquêteur 1"/>
    <x v="1"/>
    <x v="1"/>
    <x v="1"/>
    <s v="autre"/>
    <s v="Marché Trou du Nord"/>
    <x v="0"/>
    <x v="0"/>
    <x v="0"/>
    <s v=""/>
    <s v=""/>
    <x v="0"/>
    <s v=""/>
    <s v="Nourriture"/>
    <n v="1"/>
    <n v="0"/>
    <n v="0"/>
    <n v="0"/>
    <n v="0"/>
    <n v="0"/>
    <n v="0"/>
    <n v="0"/>
    <s v="nourriture"/>
    <s v="manje"/>
    <s v="En espèces (Gourde)"/>
    <n v="1"/>
    <n v="0"/>
    <n v="0"/>
    <n v="0"/>
    <n v="0"/>
    <n v="0"/>
    <n v="0"/>
    <n v="0"/>
    <n v="0"/>
    <n v="0"/>
    <s v=""/>
    <x v="4"/>
    <x v="1"/>
    <s v="sucre huile"/>
    <n v="0"/>
    <n v="0"/>
    <n v="0"/>
    <n v="1"/>
    <n v="0"/>
    <n v="0"/>
    <n v="1"/>
    <n v="0"/>
    <s v="non_marmite"/>
    <s v=""/>
    <s v=""/>
    <x v="2"/>
    <s v=""/>
    <s v=""/>
    <x v="2"/>
    <s v=""/>
    <s v=""/>
    <x v="2"/>
    <s v=""/>
    <s v=""/>
    <x v="2"/>
    <s v=""/>
    <s v=""/>
    <x v="0"/>
    <s v=""/>
    <s v=""/>
    <x v="0"/>
    <s v="remplissage_bidon_bouteil_ferme"/>
    <s v="oui"/>
    <n v="1000"/>
    <s v=""/>
    <s v=""/>
    <s v=""/>
    <s v=""/>
    <s v=""/>
    <s v=""/>
    <s v="NA"/>
    <n v="1000"/>
    <x v="2"/>
    <x v="0"/>
    <s v="pas_assez_argent"/>
    <n v="0"/>
    <n v="0"/>
    <n v="0"/>
    <n v="0"/>
    <n v="0"/>
    <n v="1"/>
    <n v="0"/>
    <n v="0"/>
    <n v="0"/>
    <n v="0"/>
    <n v="0"/>
    <n v="0"/>
    <n v="0"/>
    <n v="0"/>
    <s v=""/>
    <s v="sucre"/>
    <n v="0"/>
    <n v="0"/>
    <n v="0"/>
    <n v="1"/>
    <n v="0"/>
    <n v="0"/>
    <n v="0"/>
    <n v="0"/>
    <x v="0"/>
    <x v="0"/>
    <x v="1"/>
    <x v="3"/>
    <x v="0"/>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vols"/>
    <n v="1"/>
    <n v="0"/>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4e4e80f5-cf7f-4b4c-bb8c-0e58f559a6d7"/>
    <d v="2022-02-22T00:00:00"/>
    <s v="ceci"/>
    <x v="1"/>
    <s v="Ceci enquêteur 1"/>
    <x v="1"/>
    <x v="1"/>
    <x v="1"/>
    <s v="autre"/>
    <s v="Marché Trou du Nord"/>
    <x v="0"/>
    <x v="0"/>
    <x v="0"/>
    <s v=""/>
    <s v=""/>
    <x v="2"/>
    <s v=""/>
    <s v="Nourriture"/>
    <n v="1"/>
    <n v="0"/>
    <n v="0"/>
    <n v="0"/>
    <n v="0"/>
    <n v="0"/>
    <n v="0"/>
    <n v="0"/>
    <s v="nourriture"/>
    <s v="manje"/>
    <s v="En espèces (Gourde)"/>
    <n v="1"/>
    <n v="0"/>
    <n v="0"/>
    <n v="0"/>
    <n v="0"/>
    <n v="0"/>
    <n v="0"/>
    <n v="0"/>
    <n v="0"/>
    <n v="0"/>
    <s v=""/>
    <x v="0"/>
    <x v="1"/>
    <s v="farine_ble riz mais sucre huile"/>
    <n v="1"/>
    <n v="1"/>
    <n v="1"/>
    <n v="1"/>
    <n v="0"/>
    <n v="0"/>
    <n v="1"/>
    <n v="0"/>
    <s v="oui_marmite"/>
    <n v="350"/>
    <n v="175"/>
    <x v="0"/>
    <n v="420"/>
    <n v="161.53846153846101"/>
    <x v="0"/>
    <n v="350"/>
    <n v="152.173913043478"/>
    <x v="0"/>
    <n v="450"/>
    <n v="155.172413793103"/>
    <x v="3"/>
    <s v=""/>
    <s v=""/>
    <x v="0"/>
    <s v=""/>
    <s v=""/>
    <x v="0"/>
    <s v="remplissage_bidon_bouteil_ferme"/>
    <s v="oui"/>
    <n v="1100"/>
    <s v=""/>
    <s v=""/>
    <s v=""/>
    <s v=""/>
    <s v=""/>
    <s v=""/>
    <s v="NA"/>
    <n v="1100"/>
    <x v="2"/>
    <x v="0"/>
    <s v="taux_echange"/>
    <n v="1"/>
    <n v="0"/>
    <n v="0"/>
    <n v="0"/>
    <n v="0"/>
    <n v="0"/>
    <n v="0"/>
    <n v="0"/>
    <n v="0"/>
    <n v="0"/>
    <n v="0"/>
    <n v="0"/>
    <n v="0"/>
    <n v="0"/>
    <s v=""/>
    <s v="riz"/>
    <n v="0"/>
    <n v="1"/>
    <n v="0"/>
    <n v="0"/>
    <n v="0"/>
    <n v="0"/>
    <n v="0"/>
    <n v="0"/>
    <x v="1"/>
    <x v="0"/>
    <x v="1"/>
    <x v="3"/>
    <x v="0"/>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vols"/>
    <n v="1"/>
    <n v="0"/>
    <n v="0"/>
    <n v="0"/>
    <n v="0"/>
    <n v="0"/>
    <n v="0"/>
    <n v="0"/>
    <s v=""/>
    <x v="0"/>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8ecb9ccb-d2e9-46e5-97de-aa1ee1180c85"/>
    <d v="2022-02-22T00:00:00"/>
    <s v="ceci"/>
    <x v="1"/>
    <s v="Ceci enquêteur 1"/>
    <x v="1"/>
    <x v="1"/>
    <x v="1"/>
    <s v="autre"/>
    <s v="Marché Trou du Nord"/>
    <x v="0"/>
    <x v="0"/>
    <x v="1"/>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5"/>
    <x v="2"/>
    <s v=""/>
    <x v="0"/>
    <s v="oui"/>
    <n v="50"/>
    <s v=""/>
    <s v=""/>
    <n v="50"/>
    <x v="2"/>
    <s v="oui"/>
    <n v="75"/>
    <s v=""/>
    <s v=""/>
    <n v="75"/>
    <x v="2"/>
    <s v=""/>
    <s v=""/>
    <s v=""/>
    <s v=""/>
    <s v=""/>
    <s v=""/>
    <x v="0"/>
    <s v=""/>
    <s v=""/>
    <s v=""/>
    <s v=""/>
    <s v=""/>
    <s v=""/>
    <s v=""/>
    <s v=""/>
    <s v=""/>
    <x v="0"/>
    <s v=""/>
    <s v=""/>
    <x v="2"/>
    <s v="trop_cher"/>
    <n v="0"/>
    <n v="0"/>
    <n v="0"/>
    <n v="1"/>
    <n v="0"/>
    <n v="0"/>
    <n v="0"/>
    <n v="0"/>
    <n v="0"/>
    <n v="0"/>
    <n v="0"/>
    <n v="0"/>
    <n v="0"/>
    <s v=""/>
    <s v="savon_mains"/>
    <n v="0"/>
    <n v="0"/>
    <n v="0"/>
    <n v="0"/>
    <n v="0"/>
    <n v="0"/>
    <n v="1"/>
    <n v="0"/>
    <x v="2"/>
    <x v="1"/>
    <x v="1"/>
    <x v="2"/>
    <x v="1"/>
    <x v="2"/>
    <x v="1"/>
    <x v="2"/>
    <s v="vol"/>
    <n v="1"/>
    <n v="0"/>
    <n v="0"/>
    <n v="0"/>
    <n v="0"/>
    <n v="0"/>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974638ac-2b1b-476b-a498-261b518eed05"/>
    <d v="2022-02-22T00:00:00"/>
    <s v="ceci"/>
    <x v="1"/>
    <s v="Ceci enquêteur 1"/>
    <x v="1"/>
    <x v="1"/>
    <x v="1"/>
    <s v="autre"/>
    <s v="Marché Trou du Nord"/>
    <x v="0"/>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15"/>
    <x v="2"/>
    <s v=""/>
    <x v="0"/>
    <s v="oui"/>
    <n v="100"/>
    <s v=""/>
    <s v=""/>
    <n v="100"/>
    <x v="2"/>
    <s v="oui"/>
    <n v="75"/>
    <s v=""/>
    <s v=""/>
    <n v="75"/>
    <x v="2"/>
    <s v="oui"/>
    <n v="100"/>
    <s v=""/>
    <s v=""/>
    <s v=""/>
    <n v="100"/>
    <x v="2"/>
    <s v=""/>
    <s v=""/>
    <s v=""/>
    <s v=""/>
    <s v=""/>
    <s v=""/>
    <s v=""/>
    <s v=""/>
    <s v=""/>
    <x v="0"/>
    <s v=""/>
    <s v=""/>
    <x v="1"/>
    <s v=""/>
    <s v=""/>
    <s v=""/>
    <s v=""/>
    <s v=""/>
    <s v=""/>
    <s v=""/>
    <s v=""/>
    <s v=""/>
    <s v=""/>
    <s v=""/>
    <s v=""/>
    <s v=""/>
    <s v=""/>
    <s v=""/>
    <s v=""/>
    <s v=""/>
    <s v=""/>
    <s v=""/>
    <s v=""/>
    <s v=""/>
    <s v=""/>
    <s v=""/>
    <s v=""/>
    <x v="2"/>
    <x v="2"/>
    <x v="1"/>
    <x v="3"/>
    <x v="2"/>
    <x v="3"/>
    <x v="2"/>
    <x v="2"/>
    <s v="vol"/>
    <n v="1"/>
    <n v="0"/>
    <n v="0"/>
    <n v="0"/>
    <n v="0"/>
    <n v="0"/>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9481cd4-b2f9-4216-ae71-eeb7eb77fbbe"/>
    <d v="2022-02-22T00:00:00"/>
    <s v="ceci"/>
    <x v="1"/>
    <s v="Ceci enquêteur 1"/>
    <x v="1"/>
    <x v="1"/>
    <x v="1"/>
    <s v="autre"/>
    <s v="Marché Trou du Nord"/>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C'est le moins cher"/>
    <s v=""/>
    <x v="2"/>
    <s v="5gal"/>
    <s v="5gal"/>
    <s v="bidon ki vo 5 galon (18,9L)"/>
    <s v=""/>
    <s v=""/>
    <s v=""/>
    <s v=""/>
    <s v=""/>
    <n v="25"/>
    <s v="5"/>
    <s v=""/>
    <s v="NA"/>
    <n v="5"/>
    <x v="1"/>
    <x v="2"/>
    <x v="2"/>
    <s v="secheresse"/>
    <n v="0"/>
    <n v="0"/>
    <n v="0"/>
    <n v="1"/>
    <n v="0"/>
    <n v="0"/>
    <n v="0"/>
    <n v="0"/>
    <n v="0"/>
    <n v="0"/>
    <n v="0"/>
    <n v="0"/>
    <s v=""/>
    <x v="2"/>
    <s v="mort_president"/>
    <n v="0"/>
    <n v="1"/>
    <n v="0"/>
    <s v=""/>
    <s v="violence"/>
    <n v="0"/>
    <n v="1"/>
    <n v="0"/>
    <n v="0"/>
    <n v="0"/>
    <n v="0"/>
    <s v=""/>
    <s v=""/>
    <s v=""/>
    <s v=""/>
    <s v=""/>
    <s v=""/>
    <s v="Rien a signaler"/>
  </r>
  <r>
    <s v="9f0f34b0-4262-40a7-b93a-c0a044b1b2cf"/>
    <d v="2022-02-22T00:00:00"/>
    <s v="ceci"/>
    <x v="1"/>
    <s v="Ceci enquêteur 1"/>
    <x v="1"/>
    <x v="1"/>
    <x v="1"/>
    <s v="autre"/>
    <s v="Marché Trou du Nord"/>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2"/>
    <s v="5gal"/>
    <s v="5gal"/>
    <s v="bidon ki vo 5 galon (18,9L)"/>
    <s v=""/>
    <s v=""/>
    <s v=""/>
    <s v=""/>
    <s v=""/>
    <n v="5"/>
    <n v="5"/>
    <s v=""/>
    <s v="NA"/>
    <n v="1"/>
    <x v="2"/>
    <x v="0"/>
    <x v="2"/>
    <s v="secheresse"/>
    <n v="0"/>
    <n v="0"/>
    <n v="0"/>
    <n v="1"/>
    <n v="0"/>
    <n v="0"/>
    <n v="0"/>
    <n v="0"/>
    <n v="0"/>
    <n v="0"/>
    <n v="0"/>
    <n v="0"/>
    <s v=""/>
    <x v="2"/>
    <s v="mort_president"/>
    <n v="0"/>
    <n v="1"/>
    <n v="0"/>
    <s v=""/>
    <s v="violence"/>
    <n v="0"/>
    <n v="1"/>
    <n v="0"/>
    <n v="0"/>
    <n v="0"/>
    <n v="0"/>
    <s v=""/>
    <s v=""/>
    <s v=""/>
    <s v=""/>
    <s v=""/>
    <s v=""/>
    <s v="Rien a signaler"/>
  </r>
  <r>
    <s v="5aec7f80-7b49-4dad-9b22-b918c15d6353"/>
    <d v="2022-02-22T00:00:00"/>
    <s v="ceci"/>
    <x v="1"/>
    <s v="Ceci enquêteur 1"/>
    <x v="1"/>
    <x v="1"/>
    <x v="1"/>
    <s v="autre"/>
    <s v="Marché Trou du Nord"/>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1gal"/>
    <s v="1gal"/>
    <s v="bidon ki vo 1 galon (3,78L)"/>
    <s v=""/>
    <s v=""/>
    <s v=""/>
    <s v=""/>
    <s v=""/>
    <n v="35"/>
    <n v="35"/>
    <s v=""/>
    <s v="NA"/>
    <n v="7"/>
    <x v="2"/>
    <x v="0"/>
    <x v="2"/>
    <s v="secheresse"/>
    <n v="0"/>
    <n v="0"/>
    <n v="0"/>
    <n v="1"/>
    <n v="0"/>
    <n v="0"/>
    <n v="0"/>
    <n v="0"/>
    <n v="0"/>
    <n v="0"/>
    <n v="0"/>
    <n v="0"/>
    <s v=""/>
    <x v="2"/>
    <s v="mort_president"/>
    <n v="0"/>
    <n v="1"/>
    <n v="0"/>
    <s v=""/>
    <s v="route"/>
    <n v="1"/>
    <n v="0"/>
    <n v="0"/>
    <n v="0"/>
    <n v="0"/>
    <n v="0"/>
    <s v=""/>
    <s v=""/>
    <s v=""/>
    <s v=""/>
    <s v=""/>
    <s v=""/>
    <s v="Rien a signaler"/>
  </r>
  <r>
    <s v="c37b58bb-8966-47c4-be93-408bddc62285"/>
    <d v="2022-02-22T00:00:00"/>
    <s v="ceci"/>
    <x v="1"/>
    <s v="Ceci enquêteur 1"/>
    <x v="1"/>
    <x v="1"/>
    <x v="1"/>
    <s v="autre"/>
    <s v="Marché Trou du Nord"/>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35"/>
    <n v="35"/>
    <s v=""/>
    <s v="NA"/>
    <n v="7"/>
    <x v="2"/>
    <x v="0"/>
    <x v="2"/>
    <s v="secheresse"/>
    <n v="0"/>
    <n v="0"/>
    <n v="0"/>
    <n v="1"/>
    <n v="0"/>
    <n v="0"/>
    <n v="0"/>
    <n v="0"/>
    <n v="0"/>
    <n v="0"/>
    <n v="0"/>
    <n v="0"/>
    <s v=""/>
    <x v="2"/>
    <s v="autre"/>
    <n v="0"/>
    <n v="0"/>
    <n v="1"/>
    <s v="Pas assez d'argent"/>
    <s v="violence"/>
    <n v="0"/>
    <n v="1"/>
    <n v="0"/>
    <n v="0"/>
    <n v="0"/>
    <n v="0"/>
    <s v=""/>
    <s v=""/>
    <s v=""/>
    <s v=""/>
    <s v=""/>
    <s v=""/>
    <s v="Rien a signaler"/>
  </r>
  <r>
    <s v="6da88e43-dd36-46f7-937c-5921d818f991"/>
    <d v="2022-02-22T00:00:00"/>
    <s v="ceci"/>
    <x v="1"/>
    <s v="Ceci enquêteur 1"/>
    <x v="1"/>
    <x v="1"/>
    <x v="1"/>
    <s v="autre"/>
    <s v="Marché Trou du Nord"/>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35"/>
    <n v="35"/>
    <s v=""/>
    <s v="NA"/>
    <n v="7"/>
    <x v="2"/>
    <x v="0"/>
    <x v="2"/>
    <s v="catastrophe secheresse"/>
    <n v="0"/>
    <n v="0"/>
    <n v="1"/>
    <n v="1"/>
    <n v="0"/>
    <n v="0"/>
    <n v="0"/>
    <n v="0"/>
    <n v="0"/>
    <n v="0"/>
    <n v="0"/>
    <n v="0"/>
    <s v=""/>
    <x v="1"/>
    <s v=""/>
    <s v=""/>
    <s v=""/>
    <s v=""/>
    <s v=""/>
    <s v=""/>
    <s v=""/>
    <s v=""/>
    <s v=""/>
    <s v=""/>
    <s v=""/>
    <s v=""/>
    <s v=""/>
    <s v=""/>
    <s v=""/>
    <s v=""/>
    <s v=""/>
    <s v=""/>
    <s v="Rien a signaler"/>
  </r>
  <r>
    <s v="dab50add-4f66-4f87-8354-ad263cad40df"/>
    <d v="2022-02-23T00:00:00"/>
    <s v="ceci"/>
    <x v="1"/>
    <s v="Ceci enquêteur 2"/>
    <x v="1"/>
    <x v="2"/>
    <x v="2"/>
    <s v="autre"/>
    <s v="Marché des Perches"/>
    <x v="1"/>
    <x v="0"/>
    <x v="0"/>
    <s v=""/>
    <s v=""/>
    <x v="0"/>
    <s v=""/>
    <s v="Nourriture Produits d'hygiène et assainissement"/>
    <n v="1"/>
    <n v="1"/>
    <n v="0"/>
    <n v="0"/>
    <n v="0"/>
    <n v="0"/>
    <n v="0"/>
    <n v="0"/>
    <s v="nourriture"/>
    <s v="manje"/>
    <s v="En espèces (Gourde)"/>
    <n v="1"/>
    <n v="0"/>
    <n v="0"/>
    <n v="0"/>
    <n v="0"/>
    <n v="0"/>
    <n v="0"/>
    <n v="0"/>
    <n v="0"/>
    <n v="0"/>
    <s v=""/>
    <x v="0"/>
    <x v="0"/>
    <s v="farine_ble riz mais sucre haricot_noir huile"/>
    <n v="1"/>
    <n v="1"/>
    <n v="1"/>
    <n v="1"/>
    <n v="1"/>
    <n v="0"/>
    <n v="1"/>
    <n v="0"/>
    <s v="oui_marmite"/>
    <n v="260"/>
    <n v="130"/>
    <x v="0"/>
    <n v="420"/>
    <n v="161.53846153846101"/>
    <x v="0"/>
    <n v="245"/>
    <n v="106.521739130434"/>
    <x v="0"/>
    <n v="420"/>
    <n v="144.827586206896"/>
    <x v="0"/>
    <n v="700"/>
    <n v="291.666666666666"/>
    <x v="1"/>
    <s v=""/>
    <s v=""/>
    <x v="0"/>
    <s v="remplissage_bidon_bouteil_ferme"/>
    <s v="oui"/>
    <n v="1150"/>
    <s v=""/>
    <s v=""/>
    <s v=""/>
    <s v=""/>
    <s v=""/>
    <s v=""/>
    <s v="NA"/>
    <n v="1150"/>
    <x v="3"/>
    <x v="0"/>
    <s v="pas_assez_argent"/>
    <n v="0"/>
    <n v="0"/>
    <n v="0"/>
    <n v="0"/>
    <n v="0"/>
    <n v="1"/>
    <n v="0"/>
    <n v="0"/>
    <n v="0"/>
    <n v="0"/>
    <n v="0"/>
    <n v="0"/>
    <n v="0"/>
    <n v="0"/>
    <s v=""/>
    <s v="riz"/>
    <n v="0"/>
    <n v="1"/>
    <n v="0"/>
    <n v="0"/>
    <n v="0"/>
    <n v="0"/>
    <n v="0"/>
    <n v="0"/>
    <x v="1"/>
    <x v="0"/>
    <x v="1"/>
    <x v="2"/>
    <x v="1"/>
    <x v="5"/>
    <x v="1"/>
    <s v="savon_lessive"/>
    <n v="1"/>
    <n v="0"/>
    <n v="0"/>
    <n v="0"/>
    <n v="0"/>
    <n v="0"/>
    <n v="0"/>
    <n v="0"/>
    <s v="oui"/>
    <n v="60"/>
    <s v="60"/>
    <s v=""/>
    <s v=""/>
    <s v=""/>
    <n v="60"/>
    <x v="2"/>
    <s v=""/>
    <x v="0"/>
    <s v=""/>
    <x v="0"/>
    <s v=""/>
    <s v=""/>
    <s v=""/>
    <s v=""/>
    <s v=""/>
    <x v="0"/>
    <s v=""/>
    <s v=""/>
    <s v=""/>
    <s v=""/>
    <s v=""/>
    <x v="0"/>
    <s v=""/>
    <s v=""/>
    <s v=""/>
    <s v=""/>
    <s v=""/>
    <s v=""/>
    <x v="0"/>
    <s v=""/>
    <s v=""/>
    <s v=""/>
    <s v=""/>
    <s v=""/>
    <s v=""/>
    <s v=""/>
    <s v=""/>
    <s v=""/>
    <x v="0"/>
    <s v=""/>
    <s v=""/>
    <x v="2"/>
    <s v="pas_assez_argent"/>
    <n v="0"/>
    <n v="0"/>
    <n v="0"/>
    <n v="0"/>
    <n v="1"/>
    <n v="0"/>
    <n v="0"/>
    <n v="0"/>
    <n v="0"/>
    <n v="0"/>
    <n v="0"/>
    <n v="0"/>
    <n v="0"/>
    <s v=""/>
    <s v="savon_lessive"/>
    <n v="1"/>
    <n v="0"/>
    <n v="0"/>
    <n v="0"/>
    <n v="0"/>
    <n v="0"/>
    <n v="0"/>
    <n v="0"/>
    <x v="1"/>
    <x v="1"/>
    <x v="1"/>
    <x v="3"/>
    <x v="2"/>
    <x v="4"/>
    <x v="2"/>
    <x v="0"/>
    <s v=""/>
    <s v=""/>
    <s v=""/>
    <s v=""/>
    <s v=""/>
    <s v=""/>
    <s v=""/>
    <s v=""/>
    <s v="vols"/>
    <n v="1"/>
    <n v="0"/>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68045216-22bf-4e78-96a6-86782e410bb1"/>
    <d v="2022-02-23T00:00:00"/>
    <s v="ceci"/>
    <x v="1"/>
    <s v="Ceci enquêteur 2"/>
    <x v="1"/>
    <x v="2"/>
    <x v="2"/>
    <s v="autre"/>
    <s v="Marché des Perches"/>
    <x v="1"/>
    <x v="0"/>
    <x v="0"/>
    <s v=""/>
    <s v=""/>
    <x v="0"/>
    <s v=""/>
    <s v="Nourriture Produits d'hygiène et assainissement"/>
    <n v="1"/>
    <n v="1"/>
    <n v="0"/>
    <n v="0"/>
    <n v="0"/>
    <n v="0"/>
    <n v="0"/>
    <n v="0"/>
    <s v="nourriture"/>
    <s v="manje"/>
    <s v="En espèces (Gourde) A crédit partiel"/>
    <n v="1"/>
    <n v="0"/>
    <n v="0"/>
    <n v="0"/>
    <n v="1"/>
    <n v="0"/>
    <n v="0"/>
    <n v="0"/>
    <n v="0"/>
    <n v="0"/>
    <s v=""/>
    <x v="4"/>
    <x v="3"/>
    <s v="farine_ble riz mais sucre haricot_noir huile"/>
    <n v="1"/>
    <n v="1"/>
    <n v="1"/>
    <n v="1"/>
    <n v="1"/>
    <n v="0"/>
    <n v="1"/>
    <n v="0"/>
    <s v="oui_marmite"/>
    <n v="260"/>
    <n v="130"/>
    <x v="0"/>
    <n v="420"/>
    <n v="161.53846153846101"/>
    <x v="0"/>
    <n v="260"/>
    <n v="113.04347826086899"/>
    <x v="0"/>
    <n v="450"/>
    <n v="155.17241379999999"/>
    <x v="3"/>
    <n v="550"/>
    <n v="229.166666666666"/>
    <x v="1"/>
    <s v=""/>
    <s v=""/>
    <x v="0"/>
    <s v="remplissage_bidon_bouteil_ferme"/>
    <s v="oui"/>
    <n v="1100"/>
    <s v=""/>
    <s v=""/>
    <s v=""/>
    <s v=""/>
    <s v=""/>
    <s v=""/>
    <s v="NA"/>
    <n v="1100"/>
    <x v="3"/>
    <x v="0"/>
    <s v="taux_echange pas_assez_argent"/>
    <n v="1"/>
    <n v="0"/>
    <n v="0"/>
    <n v="0"/>
    <n v="0"/>
    <n v="1"/>
    <n v="0"/>
    <n v="0"/>
    <n v="0"/>
    <n v="0"/>
    <n v="0"/>
    <n v="0"/>
    <n v="0"/>
    <n v="0"/>
    <s v=""/>
    <s v="riz sucre"/>
    <n v="0"/>
    <n v="1"/>
    <n v="0"/>
    <n v="1"/>
    <n v="0"/>
    <n v="0"/>
    <n v="0"/>
    <n v="0"/>
    <x v="0"/>
    <x v="0"/>
    <x v="1"/>
    <x v="3"/>
    <x v="0"/>
    <x v="4"/>
    <x v="0"/>
    <s v="savon_lessive"/>
    <n v="1"/>
    <n v="0"/>
    <n v="0"/>
    <n v="0"/>
    <n v="0"/>
    <n v="0"/>
    <n v="0"/>
    <n v="0"/>
    <s v="oui"/>
    <n v="60"/>
    <s v="60"/>
    <s v=""/>
    <s v=""/>
    <s v=""/>
    <n v="60"/>
    <x v="2"/>
    <s v=""/>
    <x v="0"/>
    <s v=""/>
    <x v="0"/>
    <s v=""/>
    <s v=""/>
    <s v=""/>
    <s v=""/>
    <s v=""/>
    <x v="0"/>
    <s v=""/>
    <s v=""/>
    <s v=""/>
    <s v=""/>
    <s v=""/>
    <x v="0"/>
    <s v=""/>
    <s v=""/>
    <s v=""/>
    <s v=""/>
    <s v=""/>
    <s v=""/>
    <x v="0"/>
    <s v=""/>
    <s v=""/>
    <s v=""/>
    <s v=""/>
    <s v=""/>
    <s v=""/>
    <s v=""/>
    <s v=""/>
    <s v=""/>
    <x v="0"/>
    <s v=""/>
    <s v=""/>
    <x v="2"/>
    <s v="taux_echange pas_assez_argent"/>
    <n v="1"/>
    <n v="0"/>
    <n v="0"/>
    <n v="0"/>
    <n v="1"/>
    <n v="0"/>
    <n v="0"/>
    <n v="0"/>
    <n v="0"/>
    <n v="0"/>
    <n v="0"/>
    <n v="0"/>
    <n v="0"/>
    <s v=""/>
    <s v="savon_lessive"/>
    <n v="1"/>
    <n v="0"/>
    <n v="0"/>
    <n v="0"/>
    <n v="0"/>
    <n v="0"/>
    <n v="0"/>
    <n v="0"/>
    <x v="1"/>
    <x v="1"/>
    <x v="1"/>
    <x v="2"/>
    <x v="1"/>
    <x v="2"/>
    <x v="1"/>
    <x v="0"/>
    <s v=""/>
    <s v=""/>
    <s v=""/>
    <s v=""/>
    <s v=""/>
    <s v=""/>
    <s v=""/>
    <s v=""/>
    <s v="vols prix"/>
    <n v="1"/>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b1b2e137-991d-47d6-9a62-050e5505dab2"/>
    <d v="2022-02-23T00:00:00"/>
    <s v="ceci"/>
    <x v="1"/>
    <s v="Ceci enquêteur 2"/>
    <x v="1"/>
    <x v="2"/>
    <x v="2"/>
    <s v="autre"/>
    <s v="Marché des Perches"/>
    <x v="1"/>
    <x v="0"/>
    <x v="0"/>
    <s v=""/>
    <s v=""/>
    <x v="0"/>
    <s v=""/>
    <s v="Nourriture"/>
    <n v="1"/>
    <n v="0"/>
    <n v="0"/>
    <n v="0"/>
    <n v="0"/>
    <n v="0"/>
    <n v="0"/>
    <n v="0"/>
    <s v="nourriture"/>
    <s v="manje"/>
    <s v="En espèces (Gourde) A crédit partiel"/>
    <n v="1"/>
    <n v="0"/>
    <n v="0"/>
    <n v="0"/>
    <n v="1"/>
    <n v="0"/>
    <n v="0"/>
    <n v="0"/>
    <n v="0"/>
    <n v="0"/>
    <s v=""/>
    <x v="0"/>
    <x v="0"/>
    <s v="farine_ble riz mais sucre huile"/>
    <n v="1"/>
    <n v="1"/>
    <n v="1"/>
    <n v="1"/>
    <n v="0"/>
    <n v="0"/>
    <n v="1"/>
    <n v="0"/>
    <s v="oui_marmite"/>
    <n v="300"/>
    <n v="150"/>
    <x v="0"/>
    <n v="420"/>
    <n v="161.53846153846101"/>
    <x v="0"/>
    <n v="280"/>
    <n v="121.739130434782"/>
    <x v="0"/>
    <n v="450"/>
    <n v="155.172413793103"/>
    <x v="3"/>
    <s v=""/>
    <s v=""/>
    <x v="0"/>
    <s v=""/>
    <s v=""/>
    <x v="0"/>
    <s v="remplissage_bidon_bouteil_ferme"/>
    <s v="oui"/>
    <n v="1100"/>
    <s v=""/>
    <s v=""/>
    <s v=""/>
    <s v=""/>
    <s v=""/>
    <s v=""/>
    <s v="NA"/>
    <n v="1100"/>
    <x v="3"/>
    <x v="0"/>
    <s v="pas_assez_argent relation_f epuise_appro"/>
    <n v="0"/>
    <n v="0"/>
    <n v="0"/>
    <n v="0"/>
    <n v="0"/>
    <n v="1"/>
    <n v="0"/>
    <n v="0"/>
    <n v="1"/>
    <n v="0"/>
    <n v="0"/>
    <n v="1"/>
    <n v="0"/>
    <n v="0"/>
    <s v=""/>
    <s v="riz sucre huile"/>
    <n v="0"/>
    <n v="1"/>
    <n v="0"/>
    <n v="1"/>
    <n v="0"/>
    <n v="0"/>
    <n v="1"/>
    <n v="0"/>
    <x v="0"/>
    <x v="0"/>
    <x v="1"/>
    <x v="3"/>
    <x v="0"/>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vols reappro"/>
    <n v="1"/>
    <n v="0"/>
    <n v="0"/>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4bdad631-fa86-469a-b66a-bd7f2b1413ee"/>
    <d v="2022-02-23T00:00:00"/>
    <s v="ceci"/>
    <x v="1"/>
    <s v="Ceci enquêteur 2"/>
    <x v="1"/>
    <x v="2"/>
    <x v="2"/>
    <s v="autre"/>
    <s v="Marché des Perches"/>
    <x v="1"/>
    <x v="0"/>
    <x v="0"/>
    <s v=""/>
    <s v=""/>
    <x v="0"/>
    <s v=""/>
    <s v="Nourriture Produits d'hygiène et assainissement"/>
    <n v="1"/>
    <n v="1"/>
    <n v="0"/>
    <n v="0"/>
    <n v="0"/>
    <n v="0"/>
    <n v="0"/>
    <n v="0"/>
    <s v="nourriture"/>
    <s v="manje"/>
    <s v="En espèces (Gourde) A crédit partiel"/>
    <n v="1"/>
    <n v="0"/>
    <n v="0"/>
    <n v="0"/>
    <n v="1"/>
    <n v="0"/>
    <n v="0"/>
    <n v="0"/>
    <n v="0"/>
    <n v="0"/>
    <s v=""/>
    <x v="4"/>
    <x v="1"/>
    <s v="farine_ble riz mais sucre haricot_noir huile haricot_rouge"/>
    <n v="1"/>
    <n v="1"/>
    <n v="1"/>
    <n v="1"/>
    <n v="1"/>
    <n v="1"/>
    <n v="1"/>
    <n v="0"/>
    <s v="oui_marmite"/>
    <n v="250"/>
    <n v="125"/>
    <x v="0"/>
    <n v="400"/>
    <n v="153.84615384615299"/>
    <x v="0"/>
    <n v="250"/>
    <n v="108.695652173913"/>
    <x v="0"/>
    <n v="400"/>
    <n v="137.93103448275801"/>
    <x v="3"/>
    <n v="700"/>
    <n v="291.666666666666"/>
    <x v="1"/>
    <n v="700"/>
    <n v="291.666666666666"/>
    <x v="1"/>
    <s v="remplissage_bidon_bouteil_ferme"/>
    <s v="oui"/>
    <n v="1100"/>
    <s v=""/>
    <s v=""/>
    <s v=""/>
    <s v=""/>
    <s v=""/>
    <s v=""/>
    <s v="NA"/>
    <n v="1100"/>
    <x v="3"/>
    <x v="0"/>
    <s v="taux_echange trop_cher pas_assez_argent"/>
    <n v="1"/>
    <n v="0"/>
    <n v="0"/>
    <n v="0"/>
    <n v="1"/>
    <n v="1"/>
    <n v="0"/>
    <n v="0"/>
    <n v="0"/>
    <n v="0"/>
    <n v="0"/>
    <n v="0"/>
    <n v="0"/>
    <n v="0"/>
    <s v=""/>
    <s v="riz sucre huile"/>
    <n v="0"/>
    <n v="1"/>
    <n v="0"/>
    <n v="1"/>
    <n v="0"/>
    <n v="0"/>
    <n v="1"/>
    <n v="0"/>
    <x v="0"/>
    <x v="0"/>
    <x v="1"/>
    <x v="3"/>
    <x v="0"/>
    <x v="4"/>
    <x v="0"/>
    <s v="savon_lessive"/>
    <n v="1"/>
    <n v="0"/>
    <n v="0"/>
    <n v="0"/>
    <n v="0"/>
    <n v="0"/>
    <n v="0"/>
    <n v="0"/>
    <s v="oui"/>
    <n v="60"/>
    <s v="60"/>
    <s v=""/>
    <s v=""/>
    <s v=""/>
    <n v="60"/>
    <x v="2"/>
    <s v=""/>
    <x v="0"/>
    <s v=""/>
    <x v="0"/>
    <s v=""/>
    <s v=""/>
    <s v=""/>
    <s v=""/>
    <s v=""/>
    <x v="0"/>
    <s v=""/>
    <s v=""/>
    <s v=""/>
    <s v=""/>
    <s v=""/>
    <x v="0"/>
    <s v=""/>
    <s v=""/>
    <s v=""/>
    <s v=""/>
    <s v=""/>
    <s v=""/>
    <x v="0"/>
    <s v=""/>
    <s v=""/>
    <s v=""/>
    <s v=""/>
    <s v=""/>
    <s v=""/>
    <s v=""/>
    <s v=""/>
    <s v=""/>
    <x v="0"/>
    <s v=""/>
    <s v=""/>
    <x v="2"/>
    <s v="pas_assez_argent trop_cher"/>
    <n v="0"/>
    <n v="0"/>
    <n v="0"/>
    <n v="1"/>
    <n v="1"/>
    <n v="0"/>
    <n v="0"/>
    <n v="0"/>
    <n v="0"/>
    <n v="0"/>
    <n v="0"/>
    <n v="0"/>
    <n v="0"/>
    <s v=""/>
    <s v="savon_lessive"/>
    <n v="1"/>
    <n v="0"/>
    <n v="0"/>
    <n v="0"/>
    <n v="0"/>
    <n v="0"/>
    <n v="0"/>
    <n v="0"/>
    <x v="1"/>
    <x v="1"/>
    <x v="1"/>
    <x v="2"/>
    <x v="1"/>
    <x v="2"/>
    <x v="1"/>
    <x v="0"/>
    <s v=""/>
    <s v=""/>
    <s v=""/>
    <s v=""/>
    <s v=""/>
    <s v=""/>
    <s v=""/>
    <s v=""/>
    <s v="vols"/>
    <n v="1"/>
    <n v="0"/>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43dc2a78-5e76-459e-9e7a-f7f6dd136823"/>
    <d v="2022-02-23T00:00:00"/>
    <s v="ceci"/>
    <x v="1"/>
    <s v="Ceci enquêteur 2"/>
    <x v="1"/>
    <x v="2"/>
    <x v="2"/>
    <s v="autre"/>
    <s v="Marché des Perches"/>
    <x v="1"/>
    <x v="0"/>
    <x v="0"/>
    <s v=""/>
    <s v=""/>
    <x v="0"/>
    <s v=""/>
    <s v="Nourriture Produits d'hygiène et assainissement"/>
    <n v="1"/>
    <n v="1"/>
    <n v="0"/>
    <n v="0"/>
    <n v="0"/>
    <n v="0"/>
    <n v="0"/>
    <n v="0"/>
    <s v="nourriture"/>
    <s v="manje"/>
    <s v="En espèces (Gourde) A crédit partiel"/>
    <n v="1"/>
    <n v="0"/>
    <n v="0"/>
    <n v="0"/>
    <n v="1"/>
    <n v="0"/>
    <n v="0"/>
    <n v="0"/>
    <n v="0"/>
    <n v="0"/>
    <s v=""/>
    <x v="0"/>
    <x v="1"/>
    <s v="farine_ble riz mais sucre haricot_noir huile"/>
    <n v="1"/>
    <n v="1"/>
    <n v="1"/>
    <n v="1"/>
    <n v="1"/>
    <n v="0"/>
    <n v="1"/>
    <n v="0"/>
    <s v="oui_marmite"/>
    <n v="300"/>
    <n v="150"/>
    <x v="0"/>
    <n v="450"/>
    <n v="173.07692307692301"/>
    <x v="0"/>
    <n v="280"/>
    <n v="121.739130434782"/>
    <x v="0"/>
    <n v="450"/>
    <n v="155.172413793103"/>
    <x v="3"/>
    <n v="700"/>
    <n v="291.666666666666"/>
    <x v="2"/>
    <s v=""/>
    <s v=""/>
    <x v="0"/>
    <s v="remplissage_bidon_bouteil_ferme"/>
    <s v="oui"/>
    <n v="1050"/>
    <s v=""/>
    <s v=""/>
    <s v=""/>
    <s v=""/>
    <s v=""/>
    <s v=""/>
    <s v="NA"/>
    <n v="1050"/>
    <x v="3"/>
    <x v="0"/>
    <s v="probleme_transport pas_assez_argent"/>
    <n v="0"/>
    <n v="1"/>
    <n v="0"/>
    <n v="0"/>
    <n v="0"/>
    <n v="1"/>
    <n v="0"/>
    <n v="0"/>
    <n v="0"/>
    <n v="0"/>
    <n v="0"/>
    <n v="0"/>
    <n v="0"/>
    <n v="0"/>
    <s v=""/>
    <s v="riz sucre haricot_noir"/>
    <n v="0"/>
    <n v="1"/>
    <n v="0"/>
    <n v="1"/>
    <n v="1"/>
    <n v="0"/>
    <n v="0"/>
    <n v="0"/>
    <x v="0"/>
    <x v="0"/>
    <x v="1"/>
    <x v="3"/>
    <x v="0"/>
    <x v="4"/>
    <x v="0"/>
    <s v="savon_lessive dentrifrice papier_toilette serviettes_hygieniques savon_mains brosse_dent"/>
    <n v="1"/>
    <n v="1"/>
    <n v="1"/>
    <n v="1"/>
    <n v="1"/>
    <n v="0"/>
    <n v="1"/>
    <n v="0"/>
    <s v="oui"/>
    <n v="35"/>
    <s v="35"/>
    <s v=""/>
    <s v=""/>
    <s v=""/>
    <n v="35"/>
    <x v="2"/>
    <n v="25"/>
    <x v="2"/>
    <n v="25"/>
    <x v="2"/>
    <s v="oui"/>
    <n v="30"/>
    <s v=""/>
    <s v=""/>
    <n v="30"/>
    <x v="2"/>
    <s v="oui"/>
    <n v="125"/>
    <s v=""/>
    <s v=""/>
    <n v="125"/>
    <x v="2"/>
    <s v="oui"/>
    <n v="100"/>
    <s v=""/>
    <s v=""/>
    <s v=""/>
    <n v="100"/>
    <x v="2"/>
    <s v=""/>
    <s v=""/>
    <s v=""/>
    <s v=""/>
    <s v=""/>
    <s v=""/>
    <s v=""/>
    <s v=""/>
    <s v=""/>
    <x v="0"/>
    <s v=""/>
    <s v=""/>
    <x v="2"/>
    <s v="pas_assez_argent probleme_transport"/>
    <n v="0"/>
    <n v="1"/>
    <n v="0"/>
    <n v="0"/>
    <n v="1"/>
    <n v="0"/>
    <n v="0"/>
    <n v="0"/>
    <n v="0"/>
    <n v="0"/>
    <n v="0"/>
    <n v="0"/>
    <n v="0"/>
    <s v=""/>
    <s v="savon_lessive papier_toilette"/>
    <n v="1"/>
    <n v="0"/>
    <n v="0"/>
    <n v="1"/>
    <n v="0"/>
    <n v="0"/>
    <n v="0"/>
    <n v="0"/>
    <x v="1"/>
    <x v="1"/>
    <x v="1"/>
    <x v="2"/>
    <x v="1"/>
    <x v="2"/>
    <x v="1"/>
    <x v="0"/>
    <s v=""/>
    <s v=""/>
    <s v=""/>
    <s v=""/>
    <s v=""/>
    <s v=""/>
    <s v=""/>
    <s v=""/>
    <s v="vols"/>
    <n v="1"/>
    <n v="0"/>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3d054a83-039d-4ae1-a4b9-6bb9f70725b0"/>
    <d v="2022-02-23T00:00:00"/>
    <s v="ceci"/>
    <x v="1"/>
    <s v="Ceci enquêteur 2"/>
    <x v="1"/>
    <x v="2"/>
    <x v="2"/>
    <s v="autre"/>
    <s v="Marché des Perches"/>
    <x v="1"/>
    <x v="0"/>
    <x v="0"/>
    <s v=""/>
    <s v=""/>
    <x v="0"/>
    <s v=""/>
    <s v="Produits d'hygiène et assainissement"/>
    <n v="0"/>
    <n v="1"/>
    <n v="0"/>
    <n v="0"/>
    <n v="0"/>
    <n v="0"/>
    <n v="0"/>
    <n v="0"/>
    <s v="wash"/>
    <s v="pwodwi lijèn, netwayaj"/>
    <s v="En espèces (Gourde) A crédit partiel"/>
    <n v="1"/>
    <n v="0"/>
    <n v="0"/>
    <n v="0"/>
    <n v="1"/>
    <n v="0"/>
    <n v="0"/>
    <n v="0"/>
    <n v="0"/>
    <n v="0"/>
    <s v=""/>
    <x v="2"/>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15"/>
    <x v="2"/>
    <s v=""/>
    <x v="0"/>
    <s v="oui"/>
    <n v="35"/>
    <s v=""/>
    <s v=""/>
    <n v="35"/>
    <x v="2"/>
    <s v="oui"/>
    <n v="75"/>
    <s v=""/>
    <s v=""/>
    <n v="75"/>
    <x v="2"/>
    <s v="oui"/>
    <n v="100"/>
    <s v=""/>
    <s v=""/>
    <s v=""/>
    <n v="100"/>
    <x v="2"/>
    <s v=""/>
    <s v=""/>
    <s v=""/>
    <s v=""/>
    <s v=""/>
    <s v=""/>
    <s v=""/>
    <s v=""/>
    <s v=""/>
    <x v="0"/>
    <s v=""/>
    <s v=""/>
    <x v="2"/>
    <s v="probleme_transport indisponible_f"/>
    <n v="0"/>
    <n v="1"/>
    <n v="0"/>
    <n v="0"/>
    <n v="0"/>
    <n v="0"/>
    <n v="1"/>
    <n v="0"/>
    <n v="0"/>
    <n v="0"/>
    <n v="0"/>
    <n v="0"/>
    <n v="0"/>
    <s v=""/>
    <s v="serviettes_hygieniques savon_mains"/>
    <n v="0"/>
    <n v="0"/>
    <n v="0"/>
    <n v="0"/>
    <n v="1"/>
    <n v="0"/>
    <n v="1"/>
    <n v="0"/>
    <x v="1"/>
    <x v="1"/>
    <x v="1"/>
    <x v="3"/>
    <x v="2"/>
    <x v="4"/>
    <x v="2"/>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3ab8426d-d648-4372-8d23-714286ae5f1a"/>
    <d v="2022-02-23T00:00:00"/>
    <s v="ceci"/>
    <x v="1"/>
    <s v="Ceci enquêteur 2"/>
    <x v="1"/>
    <x v="2"/>
    <x v="2"/>
    <s v="autre"/>
    <s v="Marché des Perches"/>
    <x v="1"/>
    <x v="0"/>
    <x v="0"/>
    <s v=""/>
    <s v=""/>
    <x v="0"/>
    <s v=""/>
    <s v="Produits d'hygiène et assainissement"/>
    <n v="0"/>
    <n v="1"/>
    <n v="0"/>
    <n v="0"/>
    <n v="0"/>
    <n v="0"/>
    <n v="0"/>
    <n v="0"/>
    <s v="wash"/>
    <s v="pwodwi lijèn, netwayaj"/>
    <s v="En espèces (Gourde) A crédit partiel"/>
    <n v="1"/>
    <n v="0"/>
    <n v="0"/>
    <n v="0"/>
    <n v="1"/>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15"/>
    <x v="2"/>
    <s v=""/>
    <x v="0"/>
    <s v="oui"/>
    <n v="35"/>
    <s v=""/>
    <s v=""/>
    <n v="35"/>
    <x v="2"/>
    <s v="oui"/>
    <n v="75"/>
    <s v=""/>
    <s v=""/>
    <n v="75"/>
    <x v="2"/>
    <s v="oui"/>
    <n v="100"/>
    <s v=""/>
    <s v=""/>
    <s v=""/>
    <n v="100"/>
    <x v="2"/>
    <s v=""/>
    <s v=""/>
    <s v=""/>
    <s v=""/>
    <s v=""/>
    <s v=""/>
    <s v=""/>
    <s v=""/>
    <s v=""/>
    <x v="0"/>
    <s v=""/>
    <s v=""/>
    <x v="1"/>
    <s v=""/>
    <s v=""/>
    <s v=""/>
    <s v=""/>
    <s v=""/>
    <s v=""/>
    <s v=""/>
    <s v=""/>
    <s v=""/>
    <s v=""/>
    <s v=""/>
    <s v=""/>
    <s v=""/>
    <s v=""/>
    <s v=""/>
    <s v=""/>
    <s v=""/>
    <s v=""/>
    <s v=""/>
    <s v=""/>
    <s v=""/>
    <s v=""/>
    <s v=""/>
    <s v=""/>
    <x v="1"/>
    <x v="1"/>
    <x v="1"/>
    <x v="2"/>
    <x v="1"/>
    <x v="2"/>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14538245-0f99-49a8-80f5-c6ec916dd9db"/>
    <d v="2022-02-23T00:00:00"/>
    <s v="ceci"/>
    <x v="1"/>
    <s v="Ceci enquêteur 2"/>
    <x v="1"/>
    <x v="2"/>
    <x v="2"/>
    <s v="autre"/>
    <s v="Marché des Perches"/>
    <x v="1"/>
    <x v="0"/>
    <x v="0"/>
    <s v=""/>
    <s v=""/>
    <x v="0"/>
    <s v=""/>
    <s v="Produits d'hygiène et assainissement"/>
    <n v="0"/>
    <n v="1"/>
    <n v="0"/>
    <n v="0"/>
    <n v="0"/>
    <n v="0"/>
    <n v="0"/>
    <n v="0"/>
    <s v="wash"/>
    <s v="pwodwi lijèn, netwayaj"/>
    <s v="En espèces (Gourde) A crédit partiel"/>
    <n v="1"/>
    <n v="0"/>
    <n v="0"/>
    <n v="0"/>
    <n v="1"/>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25"/>
    <x v="2"/>
    <s v=""/>
    <x v="0"/>
    <s v="oui"/>
    <n v="50"/>
    <s v=""/>
    <s v=""/>
    <n v="50"/>
    <x v="2"/>
    <s v="oui"/>
    <n v="75"/>
    <s v=""/>
    <s v=""/>
    <n v="75"/>
    <x v="2"/>
    <s v="oui"/>
    <n v="100"/>
    <s v=""/>
    <s v=""/>
    <s v=""/>
    <n v="100"/>
    <x v="2"/>
    <s v=""/>
    <s v=""/>
    <s v=""/>
    <s v=""/>
    <s v=""/>
    <s v=""/>
    <s v=""/>
    <s v=""/>
    <s v=""/>
    <x v="0"/>
    <s v=""/>
    <s v=""/>
    <x v="1"/>
    <s v=""/>
    <s v=""/>
    <s v=""/>
    <s v=""/>
    <s v=""/>
    <s v=""/>
    <s v=""/>
    <s v=""/>
    <s v=""/>
    <s v=""/>
    <s v=""/>
    <s v=""/>
    <s v=""/>
    <s v=""/>
    <s v=""/>
    <s v=""/>
    <s v=""/>
    <s v=""/>
    <s v=""/>
    <s v=""/>
    <s v=""/>
    <s v=""/>
    <s v=""/>
    <s v=""/>
    <x v="1"/>
    <x v="1"/>
    <x v="1"/>
    <x v="3"/>
    <x v="2"/>
    <x v="4"/>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42dbd440-68aa-4355-93a8-fc829452b3fd"/>
    <d v="2022-02-23T00:00:00"/>
    <s v="ceci"/>
    <x v="1"/>
    <s v="Ceci enquêteur 2"/>
    <x v="1"/>
    <x v="2"/>
    <x v="2"/>
    <s v="autre"/>
    <s v="Marché des Perches"/>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non"/>
    <s v=""/>
    <x v="0"/>
    <s v=""/>
    <s v=""/>
    <s v=""/>
    <s v=""/>
    <s v=""/>
    <s v=""/>
    <x v="0"/>
    <s v=""/>
    <s v=""/>
    <s v=""/>
    <s v=""/>
    <s v=""/>
    <s v=""/>
    <s v=""/>
    <s v=""/>
    <s v=""/>
    <s v=""/>
    <s v=""/>
    <s v=""/>
    <s v=""/>
    <x v="0"/>
    <x v="0"/>
    <x v="0"/>
    <s v=""/>
    <s v=""/>
    <s v=""/>
    <s v=""/>
    <s v=""/>
    <s v=""/>
    <s v=""/>
    <s v=""/>
    <s v=""/>
    <s v=""/>
    <s v=""/>
    <s v=""/>
    <s v=""/>
    <s v=""/>
    <x v="2"/>
    <s v="autre"/>
    <n v="0"/>
    <n v="0"/>
    <n v="1"/>
    <s v="Les routes sont difficiles d'acces. Il n'y a pas de dirigeants"/>
    <s v="route transport"/>
    <n v="1"/>
    <n v="0"/>
    <n v="1"/>
    <n v="0"/>
    <n v="0"/>
    <n v="0"/>
    <s v=""/>
    <s v=""/>
    <s v=""/>
    <s v=""/>
    <s v=""/>
    <s v=""/>
    <s v="Rien a signaler"/>
  </r>
  <r>
    <s v="7aa4bf97-7c77-4645-bf77-55aebda9c2fe"/>
    <d v="2022-02-23T00:00:00"/>
    <s v="ceci"/>
    <x v="1"/>
    <s v="Ceci enquêteur 2"/>
    <x v="1"/>
    <x v="2"/>
    <x v="2"/>
    <s v="autre"/>
    <s v="Marché des Perches"/>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1gal"/>
    <s v="1gal"/>
    <s v="bidon ki vo 1 galon (3,78L)"/>
    <s v=""/>
    <s v=""/>
    <s v=""/>
    <s v=""/>
    <s v=""/>
    <n v="5"/>
    <n v="5"/>
    <s v=""/>
    <s v="NA"/>
    <n v="1"/>
    <x v="1"/>
    <x v="2"/>
    <x v="2"/>
    <s v="secheresse"/>
    <n v="0"/>
    <n v="0"/>
    <n v="0"/>
    <n v="1"/>
    <n v="0"/>
    <n v="0"/>
    <n v="0"/>
    <n v="0"/>
    <n v="0"/>
    <n v="0"/>
    <n v="0"/>
    <n v="0"/>
    <s v=""/>
    <x v="1"/>
    <s v=""/>
    <s v=""/>
    <s v=""/>
    <s v=""/>
    <s v=""/>
    <s v=""/>
    <s v=""/>
    <s v=""/>
    <s v=""/>
    <s v=""/>
    <s v=""/>
    <s v=""/>
    <s v=""/>
    <s v=""/>
    <s v=""/>
    <s v=""/>
    <s v=""/>
    <s v=""/>
    <s v="Rien a signaler"/>
  </r>
  <r>
    <s v="99498c62-7ae0-43f0-b85d-dbcb72960626"/>
    <d v="2022-02-23T00:00:00"/>
    <s v="ceci"/>
    <x v="1"/>
    <s v="Ceci enquêteur 2"/>
    <x v="1"/>
    <x v="2"/>
    <x v="2"/>
    <s v="autre"/>
    <s v="Marché des Perches"/>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1gal"/>
    <s v="1gal"/>
    <s v="bidon ki vo 1 galon (3,78L)"/>
    <s v=""/>
    <s v=""/>
    <s v=""/>
    <s v=""/>
    <s v=""/>
    <n v="5"/>
    <n v="5"/>
    <s v=""/>
    <s v="NA"/>
    <n v="1"/>
    <x v="2"/>
    <x v="0"/>
    <x v="2"/>
    <s v="secheresse"/>
    <n v="0"/>
    <n v="0"/>
    <n v="0"/>
    <n v="1"/>
    <n v="0"/>
    <n v="0"/>
    <n v="0"/>
    <n v="0"/>
    <n v="0"/>
    <n v="0"/>
    <n v="0"/>
    <n v="0"/>
    <s v=""/>
    <x v="2"/>
    <s v="mort_president"/>
    <n v="0"/>
    <n v="1"/>
    <n v="0"/>
    <s v=""/>
    <s v="aucun"/>
    <n v="0"/>
    <n v="0"/>
    <n v="0"/>
    <n v="1"/>
    <n v="0"/>
    <n v="0"/>
    <s v=""/>
    <s v=""/>
    <s v=""/>
    <s v=""/>
    <s v=""/>
    <s v=""/>
    <s v="Rien a signaler"/>
  </r>
  <r>
    <s v="8584ce75-9e31-4ecc-b5a6-2d2dfc9e2d9f"/>
    <d v="2022-02-23T00:00:00"/>
    <s v="ceci"/>
    <x v="1"/>
    <s v="Ceci enquêteur 2"/>
    <x v="1"/>
    <x v="2"/>
    <x v="2"/>
    <s v="autre"/>
    <s v="Marché des Perches"/>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non"/>
    <s v=""/>
    <x v="0"/>
    <s v=""/>
    <s v=""/>
    <s v=""/>
    <s v=""/>
    <s v=""/>
    <s v=""/>
    <x v="0"/>
    <s v=""/>
    <s v=""/>
    <s v=""/>
    <s v=""/>
    <s v=""/>
    <s v=""/>
    <s v=""/>
    <s v=""/>
    <s v=""/>
    <s v=""/>
    <s v=""/>
    <s v=""/>
    <s v=""/>
    <x v="0"/>
    <x v="0"/>
    <x v="0"/>
    <s v=""/>
    <s v=""/>
    <s v=""/>
    <s v=""/>
    <s v=""/>
    <s v=""/>
    <s v=""/>
    <s v=""/>
    <s v=""/>
    <s v=""/>
    <s v=""/>
    <s v=""/>
    <s v=""/>
    <s v=""/>
    <x v="2"/>
    <s v="mort_president"/>
    <n v="0"/>
    <n v="1"/>
    <n v="0"/>
    <s v=""/>
    <s v="violence"/>
    <n v="0"/>
    <n v="1"/>
    <n v="0"/>
    <n v="0"/>
    <n v="0"/>
    <n v="0"/>
    <s v=""/>
    <s v=""/>
    <s v=""/>
    <s v=""/>
    <s v=""/>
    <s v=""/>
    <s v="Rien a signaler"/>
  </r>
  <r>
    <s v="017eb079-3f45-4ba6-8ddb-c233ccd9198f"/>
    <d v="2022-02-23T00:00:00"/>
    <s v="ceci"/>
    <x v="1"/>
    <s v="Ceci enquêteur 2"/>
    <x v="1"/>
    <x v="2"/>
    <x v="2"/>
    <s v="autre"/>
    <s v="Marché des Perches"/>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1gal"/>
    <s v="1gal"/>
    <s v="bidon ki vo 1 galon (3,78L)"/>
    <s v=""/>
    <s v=""/>
    <s v=""/>
    <s v=""/>
    <s v=""/>
    <n v="0"/>
    <s v="0"/>
    <s v=""/>
    <s v="NA"/>
    <n v="0"/>
    <x v="1"/>
    <x v="2"/>
    <x v="2"/>
    <s v="secheresse"/>
    <n v="0"/>
    <n v="0"/>
    <n v="0"/>
    <n v="1"/>
    <n v="0"/>
    <n v="0"/>
    <n v="0"/>
    <n v="0"/>
    <n v="0"/>
    <n v="0"/>
    <n v="0"/>
    <n v="0"/>
    <s v=""/>
    <x v="2"/>
    <s v="autre"/>
    <n v="0"/>
    <n v="0"/>
    <n v="1"/>
    <s v="Produit plus chère"/>
    <s v="transport"/>
    <n v="0"/>
    <n v="0"/>
    <n v="1"/>
    <n v="0"/>
    <n v="0"/>
    <n v="0"/>
    <s v=""/>
    <s v=""/>
    <s v=""/>
    <s v=""/>
    <s v=""/>
    <s v=""/>
    <s v="Rien a signaler"/>
  </r>
  <r>
    <s v="10dbc908-eaf3-4b4c-b64a-c4d6bc9e065e"/>
    <d v="2022-02-24T00:00:00"/>
    <s v="gvc"/>
    <x v="2"/>
    <s v="GJ22"/>
    <x v="2"/>
    <x v="3"/>
    <x v="3"/>
    <s v="Ennery"/>
    <s v="Marché Puilboreau"/>
    <x v="1"/>
    <x v="0"/>
    <x v="0"/>
    <s v=""/>
    <s v=""/>
    <x v="2"/>
    <s v=""/>
    <s v="Nourriture Produits d'hygiène et assainissement"/>
    <n v="1"/>
    <n v="1"/>
    <n v="0"/>
    <n v="0"/>
    <n v="0"/>
    <n v="0"/>
    <n v="0"/>
    <n v="0"/>
    <s v="nourriture"/>
    <s v="manje"/>
    <s v="En espèces (Gourde)"/>
    <n v="1"/>
    <n v="0"/>
    <n v="0"/>
    <n v="0"/>
    <n v="0"/>
    <n v="0"/>
    <n v="0"/>
    <n v="0"/>
    <n v="0"/>
    <n v="0"/>
    <s v=""/>
    <x v="4"/>
    <x v="1"/>
    <s v="farine_ble riz mais sucre haricot_noir huile"/>
    <n v="1"/>
    <n v="1"/>
    <n v="1"/>
    <n v="1"/>
    <n v="1"/>
    <n v="0"/>
    <n v="1"/>
    <n v="0"/>
    <s v="oui_marmite"/>
    <n v="250"/>
    <n v="125"/>
    <x v="0"/>
    <n v="350"/>
    <n v="134.61538461538399"/>
    <x v="0"/>
    <n v="250"/>
    <n v="108.695652173913"/>
    <x v="0"/>
    <n v="350"/>
    <n v="120.689655172413"/>
    <x v="0"/>
    <n v="650"/>
    <n v="270.83333333333297"/>
    <x v="1"/>
    <s v=""/>
    <s v=""/>
    <x v="0"/>
    <s v="remplissage_drum"/>
    <s v="oui"/>
    <n v="1100"/>
    <s v=""/>
    <s v=""/>
    <s v=""/>
    <s v=""/>
    <s v=""/>
    <s v=""/>
    <s v="NA"/>
    <n v="1100"/>
    <x v="2"/>
    <x v="1"/>
    <s v=""/>
    <s v=""/>
    <s v=""/>
    <s v=""/>
    <s v=""/>
    <s v=""/>
    <s v=""/>
    <s v=""/>
    <s v=""/>
    <s v=""/>
    <s v=""/>
    <s v=""/>
    <s v=""/>
    <s v=""/>
    <s v=""/>
    <s v=""/>
    <s v=""/>
    <s v=""/>
    <s v=""/>
    <s v=""/>
    <s v=""/>
    <s v=""/>
    <s v=""/>
    <s v=""/>
    <s v=""/>
    <x v="1"/>
    <x v="0"/>
    <x v="1"/>
    <x v="4"/>
    <x v="1"/>
    <x v="6"/>
    <x v="0"/>
    <s v="savon_lessive brosse_dent dentrifrice papier_toilette serviettes_hygieniques chlore_grain"/>
    <n v="1"/>
    <n v="1"/>
    <n v="1"/>
    <n v="1"/>
    <n v="1"/>
    <n v="1"/>
    <n v="0"/>
    <n v="0"/>
    <s v="oui"/>
    <n v="30"/>
    <s v="30"/>
    <s v=""/>
    <s v=""/>
    <s v=""/>
    <n v="30"/>
    <x v="2"/>
    <n v="20"/>
    <x v="2"/>
    <n v="35"/>
    <x v="2"/>
    <s v=""/>
    <s v=""/>
    <s v=""/>
    <s v=""/>
    <s v=""/>
    <x v="0"/>
    <s v="oui"/>
    <n v="100"/>
    <s v=""/>
    <s v=""/>
    <n v="100"/>
    <x v="2"/>
    <s v="oui"/>
    <n v="100"/>
    <s v=""/>
    <s v=""/>
    <s v=""/>
    <n v="100"/>
    <x v="2"/>
    <s v="oui"/>
    <s v=""/>
    <n v="20"/>
    <s v=""/>
    <s v=""/>
    <s v=""/>
    <s v=""/>
    <s v=""/>
    <s v=""/>
    <x v="2"/>
    <s v="NA"/>
    <n v="20"/>
    <x v="2"/>
    <s v="taux_echange pas_assez_argent trop_cher"/>
    <n v="1"/>
    <n v="0"/>
    <n v="0"/>
    <n v="1"/>
    <n v="1"/>
    <n v="0"/>
    <n v="0"/>
    <n v="0"/>
    <n v="0"/>
    <n v="0"/>
    <n v="0"/>
    <n v="0"/>
    <n v="0"/>
    <s v=""/>
    <s v="savon_lessive papier_toilette dentrifrice"/>
    <n v="1"/>
    <n v="0"/>
    <n v="1"/>
    <n v="1"/>
    <n v="0"/>
    <n v="0"/>
    <n v="0"/>
    <n v="0"/>
    <x v="2"/>
    <x v="1"/>
    <x v="1"/>
    <x v="4"/>
    <x v="2"/>
    <x v="5"/>
    <x v="1"/>
    <x v="0"/>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160cf8db-e75c-4458-9e69-0455a2aa0501"/>
    <d v="2022-02-24T00:00:00"/>
    <s v="gvc"/>
    <x v="2"/>
    <s v="GJ22"/>
    <x v="2"/>
    <x v="3"/>
    <x v="3"/>
    <s v="Ennery"/>
    <s v="Marché Puilboreau"/>
    <x v="1"/>
    <x v="0"/>
    <x v="0"/>
    <s v=""/>
    <s v=""/>
    <x v="2"/>
    <s v=""/>
    <s v="Nourriture Produits d'hygiène et assainissement"/>
    <n v="1"/>
    <n v="1"/>
    <n v="0"/>
    <n v="0"/>
    <n v="0"/>
    <n v="0"/>
    <n v="0"/>
    <n v="0"/>
    <s v="nourriture"/>
    <s v="manje"/>
    <s v="En espèces (Gourde)"/>
    <n v="1"/>
    <n v="0"/>
    <n v="0"/>
    <n v="0"/>
    <n v="0"/>
    <n v="0"/>
    <n v="0"/>
    <n v="0"/>
    <n v="0"/>
    <n v="0"/>
    <s v=""/>
    <x v="4"/>
    <x v="1"/>
    <s v="farine_ble riz mais sucre haricot_noir huile"/>
    <n v="1"/>
    <n v="1"/>
    <n v="1"/>
    <n v="1"/>
    <n v="1"/>
    <n v="0"/>
    <n v="1"/>
    <n v="0"/>
    <s v="oui_marmite"/>
    <n v="250"/>
    <n v="125"/>
    <x v="0"/>
    <n v="350"/>
    <n v="134.61538461538399"/>
    <x v="0"/>
    <n v="250"/>
    <n v="108.695652173913"/>
    <x v="0"/>
    <n v="350"/>
    <n v="120.689655172413"/>
    <x v="0"/>
    <n v="600"/>
    <n v="250"/>
    <x v="1"/>
    <s v=""/>
    <s v=""/>
    <x v="0"/>
    <s v="remplissage_drum"/>
    <s v="oui"/>
    <n v="1100"/>
    <s v=""/>
    <s v=""/>
    <s v=""/>
    <s v=""/>
    <s v=""/>
    <s v=""/>
    <s v="NA"/>
    <n v="1100"/>
    <x v="2"/>
    <x v="0"/>
    <s v="taux_echange pas_assez_argent trop_cher"/>
    <n v="1"/>
    <n v="0"/>
    <n v="0"/>
    <n v="0"/>
    <n v="1"/>
    <n v="1"/>
    <n v="0"/>
    <n v="0"/>
    <n v="0"/>
    <n v="0"/>
    <n v="0"/>
    <n v="0"/>
    <n v="0"/>
    <n v="0"/>
    <s v=""/>
    <s v="farine_ble riz mais"/>
    <n v="1"/>
    <n v="1"/>
    <n v="1"/>
    <n v="0"/>
    <n v="0"/>
    <n v="0"/>
    <n v="0"/>
    <n v="0"/>
    <x v="0"/>
    <x v="0"/>
    <x v="1"/>
    <x v="4"/>
    <x v="1"/>
    <x v="6"/>
    <x v="0"/>
    <s v="savon_lessive brosse_dent dentrifrice papier_toilette chlore_grain serviettes_hygieniques"/>
    <n v="1"/>
    <n v="1"/>
    <n v="1"/>
    <n v="1"/>
    <n v="1"/>
    <n v="1"/>
    <n v="0"/>
    <n v="0"/>
    <s v="oui"/>
    <n v="30"/>
    <s v="30"/>
    <s v=""/>
    <s v=""/>
    <s v=""/>
    <n v="30"/>
    <x v="2"/>
    <n v="20"/>
    <x v="2"/>
    <n v="35"/>
    <x v="2"/>
    <s v=""/>
    <s v=""/>
    <s v=""/>
    <s v=""/>
    <s v=""/>
    <x v="0"/>
    <s v="oui"/>
    <n v="100"/>
    <s v=""/>
    <s v=""/>
    <n v="100"/>
    <x v="2"/>
    <s v="oui"/>
    <n v="100"/>
    <s v=""/>
    <s v=""/>
    <s v=""/>
    <n v="100"/>
    <x v="2"/>
    <s v="oui"/>
    <s v=""/>
    <n v="20"/>
    <s v=""/>
    <s v=""/>
    <s v=""/>
    <s v=""/>
    <s v=""/>
    <s v=""/>
    <x v="2"/>
    <s v="NA"/>
    <n v="20"/>
    <x v="2"/>
    <s v="taux_echange trop_cher pas_assez_argent"/>
    <n v="1"/>
    <n v="0"/>
    <n v="0"/>
    <n v="1"/>
    <n v="1"/>
    <n v="0"/>
    <n v="0"/>
    <n v="0"/>
    <n v="0"/>
    <n v="0"/>
    <n v="0"/>
    <n v="0"/>
    <n v="0"/>
    <s v=""/>
    <s v="savon_lessive brosse_dent papier_toilette"/>
    <n v="1"/>
    <n v="1"/>
    <n v="0"/>
    <n v="1"/>
    <n v="0"/>
    <n v="0"/>
    <n v="0"/>
    <n v="0"/>
    <x v="1"/>
    <x v="1"/>
    <x v="1"/>
    <x v="4"/>
    <x v="2"/>
    <x v="5"/>
    <x v="1"/>
    <x v="0"/>
    <s v=""/>
    <s v=""/>
    <s v=""/>
    <s v=""/>
    <s v=""/>
    <s v=""/>
    <s v=""/>
    <s v=""/>
    <s v="prix clients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c884ec8a-19f8-46f1-91a2-732818b909da"/>
    <d v="2022-02-24T00:00:00"/>
    <s v="gvc"/>
    <x v="2"/>
    <s v="GJ22"/>
    <x v="2"/>
    <x v="3"/>
    <x v="3"/>
    <s v="Ennery"/>
    <s v="Marché Puilboreau"/>
    <x v="1"/>
    <x v="0"/>
    <x v="0"/>
    <s v=""/>
    <s v=""/>
    <x v="2"/>
    <s v=""/>
    <s v="Nourriture Produits d'hygiène et assainissement"/>
    <n v="1"/>
    <n v="1"/>
    <n v="0"/>
    <n v="0"/>
    <n v="0"/>
    <n v="0"/>
    <n v="0"/>
    <n v="0"/>
    <s v="nourriture"/>
    <s v="manje"/>
    <s v="En espèces (Gourde)"/>
    <n v="1"/>
    <n v="0"/>
    <n v="0"/>
    <n v="0"/>
    <n v="0"/>
    <n v="0"/>
    <n v="0"/>
    <n v="0"/>
    <n v="0"/>
    <n v="0"/>
    <s v=""/>
    <x v="4"/>
    <x v="1"/>
    <s v="farine_ble riz mais sucre haricot_noir huile"/>
    <n v="1"/>
    <n v="1"/>
    <n v="1"/>
    <n v="1"/>
    <n v="1"/>
    <n v="0"/>
    <n v="1"/>
    <n v="0"/>
    <s v="oui_marmite"/>
    <n v="250"/>
    <n v="125"/>
    <x v="0"/>
    <n v="350"/>
    <n v="134.61538461538399"/>
    <x v="0"/>
    <n v="250"/>
    <n v="108.695652173913"/>
    <x v="0"/>
    <n v="375"/>
    <n v="129.31034482758599"/>
    <x v="0"/>
    <n v="600"/>
    <n v="250"/>
    <x v="1"/>
    <s v=""/>
    <s v=""/>
    <x v="0"/>
    <s v="remplissage_drum"/>
    <s v="oui"/>
    <n v="1100"/>
    <s v=""/>
    <s v=""/>
    <s v=""/>
    <s v=""/>
    <s v=""/>
    <s v=""/>
    <s v="NA"/>
    <n v="1100"/>
    <x v="2"/>
    <x v="1"/>
    <s v=""/>
    <s v=""/>
    <s v=""/>
    <s v=""/>
    <s v=""/>
    <s v=""/>
    <s v=""/>
    <s v=""/>
    <s v=""/>
    <s v=""/>
    <s v=""/>
    <s v=""/>
    <s v=""/>
    <s v=""/>
    <s v=""/>
    <s v=""/>
    <s v=""/>
    <s v=""/>
    <s v=""/>
    <s v=""/>
    <s v=""/>
    <s v=""/>
    <s v=""/>
    <s v=""/>
    <s v=""/>
    <x v="0"/>
    <x v="1"/>
    <x v="1"/>
    <x v="4"/>
    <x v="1"/>
    <x v="6"/>
    <x v="0"/>
    <s v="savon_lessive brosse_dent dentrifrice papier_toilette serviettes_hygieniques chlore_grain savon_mains"/>
    <n v="1"/>
    <n v="1"/>
    <n v="1"/>
    <n v="1"/>
    <n v="1"/>
    <n v="1"/>
    <n v="1"/>
    <n v="0"/>
    <s v="oui"/>
    <n v="30"/>
    <s v="30"/>
    <s v=""/>
    <s v=""/>
    <s v=""/>
    <n v="30"/>
    <x v="2"/>
    <n v="100"/>
    <x v="2"/>
    <n v="35"/>
    <x v="2"/>
    <s v="oui"/>
    <n v="25"/>
    <s v=""/>
    <s v=""/>
    <n v="25"/>
    <x v="2"/>
    <s v="oui"/>
    <n v="100"/>
    <s v=""/>
    <s v=""/>
    <n v="100"/>
    <x v="2"/>
    <s v="oui"/>
    <n v="100"/>
    <s v=""/>
    <s v=""/>
    <s v=""/>
    <n v="100"/>
    <x v="2"/>
    <s v="oui"/>
    <s v=""/>
    <n v="20"/>
    <s v=""/>
    <s v=""/>
    <s v=""/>
    <s v=""/>
    <s v=""/>
    <s v=""/>
    <x v="2"/>
    <s v="NA"/>
    <n v="20"/>
    <x v="1"/>
    <s v=""/>
    <s v=""/>
    <s v=""/>
    <s v=""/>
    <s v=""/>
    <s v=""/>
    <s v=""/>
    <s v=""/>
    <s v=""/>
    <s v=""/>
    <s v=""/>
    <s v=""/>
    <s v=""/>
    <s v=""/>
    <s v=""/>
    <s v=""/>
    <s v=""/>
    <s v=""/>
    <s v=""/>
    <s v=""/>
    <s v=""/>
    <s v=""/>
    <s v=""/>
    <s v=""/>
    <x v="2"/>
    <x v="2"/>
    <x v="1"/>
    <x v="4"/>
    <x v="2"/>
    <x v="5"/>
    <x v="1"/>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412296aa-a38b-4fcf-943b-ad2b94e8fb11"/>
    <d v="2022-02-24T00:00:00"/>
    <s v="gvc"/>
    <x v="2"/>
    <s v="GJ22"/>
    <x v="2"/>
    <x v="3"/>
    <x v="3"/>
    <s v="Ennery"/>
    <s v="Marché Puilboreau"/>
    <x v="1"/>
    <x v="0"/>
    <x v="0"/>
    <s v=""/>
    <s v=""/>
    <x v="2"/>
    <s v=""/>
    <s v="Nourriture Produits d'hygiène et assainissement"/>
    <n v="1"/>
    <n v="1"/>
    <n v="0"/>
    <n v="0"/>
    <n v="0"/>
    <n v="0"/>
    <n v="0"/>
    <n v="0"/>
    <s v="nourriture"/>
    <s v="manje"/>
    <s v="En espèces (Gourde)"/>
    <n v="1"/>
    <n v="0"/>
    <n v="0"/>
    <n v="0"/>
    <n v="0"/>
    <n v="0"/>
    <n v="0"/>
    <n v="0"/>
    <n v="0"/>
    <n v="0"/>
    <s v=""/>
    <x v="4"/>
    <x v="1"/>
    <s v="farine_ble riz mais sucre haricot_noir huile"/>
    <n v="1"/>
    <n v="1"/>
    <n v="1"/>
    <n v="1"/>
    <n v="1"/>
    <n v="0"/>
    <n v="1"/>
    <n v="0"/>
    <s v="oui_marmite"/>
    <n v="250"/>
    <n v="125"/>
    <x v="0"/>
    <n v="350"/>
    <n v="134.61538461538399"/>
    <x v="0"/>
    <n v="250"/>
    <n v="108.695652173913"/>
    <x v="0"/>
    <n v="350"/>
    <n v="120.689655172413"/>
    <x v="0"/>
    <n v="600"/>
    <n v="250"/>
    <x v="1"/>
    <s v=""/>
    <s v=""/>
    <x v="0"/>
    <s v="remplissage_drum"/>
    <s v="oui"/>
    <n v="1150"/>
    <s v=""/>
    <s v=""/>
    <s v=""/>
    <s v=""/>
    <s v=""/>
    <s v=""/>
    <s v="NA"/>
    <n v="1150"/>
    <x v="2"/>
    <x v="1"/>
    <s v=""/>
    <s v=""/>
    <s v=""/>
    <s v=""/>
    <s v=""/>
    <s v=""/>
    <s v=""/>
    <s v=""/>
    <s v=""/>
    <s v=""/>
    <s v=""/>
    <s v=""/>
    <s v=""/>
    <s v=""/>
    <s v=""/>
    <s v=""/>
    <s v=""/>
    <s v=""/>
    <s v=""/>
    <s v=""/>
    <s v=""/>
    <s v=""/>
    <s v=""/>
    <s v=""/>
    <s v=""/>
    <x v="0"/>
    <x v="0"/>
    <x v="1"/>
    <x v="4"/>
    <x v="1"/>
    <x v="6"/>
    <x v="0"/>
    <s v="savon_lessive chlore_grain"/>
    <n v="1"/>
    <n v="0"/>
    <n v="0"/>
    <n v="0"/>
    <n v="0"/>
    <n v="1"/>
    <n v="0"/>
    <n v="0"/>
    <s v="oui"/>
    <n v="30"/>
    <s v="30"/>
    <s v=""/>
    <s v=""/>
    <s v=""/>
    <n v="30"/>
    <x v="2"/>
    <s v=""/>
    <x v="0"/>
    <s v=""/>
    <x v="0"/>
    <s v=""/>
    <s v=""/>
    <s v=""/>
    <s v=""/>
    <s v=""/>
    <x v="0"/>
    <s v=""/>
    <s v=""/>
    <s v=""/>
    <s v=""/>
    <s v=""/>
    <x v="0"/>
    <s v=""/>
    <s v=""/>
    <s v=""/>
    <s v=""/>
    <s v=""/>
    <s v=""/>
    <x v="0"/>
    <s v="oui"/>
    <s v=""/>
    <n v="20"/>
    <s v=""/>
    <s v=""/>
    <s v=""/>
    <s v=""/>
    <s v=""/>
    <s v=""/>
    <x v="2"/>
    <s v="NA"/>
    <n v="20"/>
    <x v="1"/>
    <s v=""/>
    <s v=""/>
    <s v=""/>
    <s v=""/>
    <s v=""/>
    <s v=""/>
    <s v=""/>
    <s v=""/>
    <s v=""/>
    <s v=""/>
    <s v=""/>
    <s v=""/>
    <s v=""/>
    <s v=""/>
    <s v=""/>
    <s v=""/>
    <s v=""/>
    <s v=""/>
    <s v=""/>
    <s v=""/>
    <s v=""/>
    <s v=""/>
    <s v=""/>
    <s v=""/>
    <x v="1"/>
    <x v="1"/>
    <x v="1"/>
    <x v="4"/>
    <x v="2"/>
    <x v="5"/>
    <x v="1"/>
    <x v="0"/>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6ada655e-f012-4714-8814-55eab64e7612"/>
    <d v="2022-02-24T00:00:00"/>
    <s v="gvc"/>
    <x v="2"/>
    <s v="GJ22"/>
    <x v="2"/>
    <x v="3"/>
    <x v="3"/>
    <s v="Ennery"/>
    <s v="Marché Puilborea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Il n'y a pas d'autres options dans ma zone"/>
    <s v=""/>
    <x v="3"/>
    <s v="5gal"/>
    <s v="5gal"/>
    <s v="bidon ki vo 5 galon (18,9L)"/>
    <s v=""/>
    <s v=""/>
    <s v=""/>
    <s v=""/>
    <s v=""/>
    <n v="0"/>
    <s v="0"/>
    <s v=""/>
    <s v="NA"/>
    <n v="0"/>
    <x v="1"/>
    <x v="3"/>
    <x v="2"/>
    <s v="secheresse infrastructures catastrophe"/>
    <n v="0"/>
    <n v="0"/>
    <n v="1"/>
    <n v="1"/>
    <n v="1"/>
    <n v="0"/>
    <n v="0"/>
    <n v="0"/>
    <n v="0"/>
    <n v="0"/>
    <n v="0"/>
    <n v="0"/>
    <s v=""/>
    <x v="1"/>
    <s v=""/>
    <s v=""/>
    <s v=""/>
    <s v=""/>
    <s v=""/>
    <s v=""/>
    <s v=""/>
    <s v=""/>
    <s v=""/>
    <s v=""/>
    <s v=""/>
    <s v=""/>
    <s v=""/>
    <s v=""/>
    <s v=""/>
    <s v=""/>
    <s v=""/>
    <s v=""/>
    <s v="Rien a signaler"/>
  </r>
  <r>
    <s v="be5a7121-9afb-4d06-8e78-eb7498825dc8"/>
    <d v="2022-02-24T00:00:00"/>
    <s v="gvc"/>
    <x v="2"/>
    <s v="GJ22"/>
    <x v="2"/>
    <x v="3"/>
    <x v="3"/>
    <s v="Ennery"/>
    <s v="Marché Puilboreau"/>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3"/>
    <s v="5gal"/>
    <s v="5gal"/>
    <s v="bidon ki vo 5 galon (18,9L)"/>
    <s v=""/>
    <s v=""/>
    <s v=""/>
    <s v=""/>
    <s v=""/>
    <n v="0"/>
    <s v="0"/>
    <s v=""/>
    <s v="NA"/>
    <n v="0"/>
    <x v="1"/>
    <x v="3"/>
    <x v="2"/>
    <s v="catastrophe secheresse infrastructures"/>
    <n v="0"/>
    <n v="0"/>
    <n v="1"/>
    <n v="1"/>
    <n v="1"/>
    <n v="0"/>
    <n v="0"/>
    <n v="0"/>
    <n v="0"/>
    <n v="0"/>
    <n v="0"/>
    <n v="0"/>
    <s v=""/>
    <x v="1"/>
    <s v=""/>
    <s v=""/>
    <s v=""/>
    <s v=""/>
    <s v=""/>
    <s v=""/>
    <s v=""/>
    <s v=""/>
    <s v=""/>
    <s v=""/>
    <s v=""/>
    <s v=""/>
    <s v=""/>
    <s v=""/>
    <s v=""/>
    <s v=""/>
    <s v=""/>
    <s v=""/>
    <s v="Rien a signaler"/>
  </r>
  <r>
    <s v="4d365c05-ed0a-48b0-ad28-2cc0b77c3ecb"/>
    <d v="2022-02-24T00:00:00"/>
    <s v="gvc"/>
    <x v="2"/>
    <s v="GJ22"/>
    <x v="2"/>
    <x v="3"/>
    <x v="3"/>
    <s v="Ennery"/>
    <s v="Marché Puilborea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3"/>
    <s v="5gal"/>
    <s v="5gal"/>
    <s v="bidon ki vo 5 galon (18,9L)"/>
    <s v=""/>
    <s v=""/>
    <s v=""/>
    <s v=""/>
    <s v=""/>
    <n v="0"/>
    <s v="0"/>
    <s v=""/>
    <s v="NA"/>
    <n v="0"/>
    <x v="1"/>
    <x v="3"/>
    <x v="2"/>
    <s v="catastrophe secheresse infrastructures"/>
    <n v="0"/>
    <n v="0"/>
    <n v="1"/>
    <n v="1"/>
    <n v="1"/>
    <n v="0"/>
    <n v="0"/>
    <n v="0"/>
    <n v="0"/>
    <n v="0"/>
    <n v="0"/>
    <n v="0"/>
    <s v=""/>
    <x v="1"/>
    <s v=""/>
    <s v=""/>
    <s v=""/>
    <s v=""/>
    <s v=""/>
    <s v=""/>
    <s v=""/>
    <s v=""/>
    <s v=""/>
    <s v=""/>
    <s v=""/>
    <s v=""/>
    <s v=""/>
    <s v=""/>
    <s v=""/>
    <s v=""/>
    <s v=""/>
    <s v=""/>
    <s v="Rien a signaler"/>
  </r>
  <r>
    <s v="15fdb0c6-f278-4c70-9c0a-667cb67cb9a8"/>
    <d v="2022-02-24T00:00:00"/>
    <s v="gvc"/>
    <x v="2"/>
    <s v="GJ22"/>
    <x v="2"/>
    <x v="3"/>
    <x v="3"/>
    <s v="Ennery"/>
    <s v="Marché Puilborea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4"/>
    <s v="5gal"/>
    <s v="5gal"/>
    <s v="bidon ki vo 5 galon (18,9L)"/>
    <s v=""/>
    <s v=""/>
    <s v=""/>
    <s v=""/>
    <s v=""/>
    <n v="0"/>
    <s v="0"/>
    <s v=""/>
    <s v="NA"/>
    <n v="0"/>
    <x v="1"/>
    <x v="3"/>
    <x v="2"/>
    <s v="catastrophe secheresse infrastructures"/>
    <n v="0"/>
    <n v="0"/>
    <n v="1"/>
    <n v="1"/>
    <n v="1"/>
    <n v="0"/>
    <n v="0"/>
    <n v="0"/>
    <n v="0"/>
    <n v="0"/>
    <n v="0"/>
    <n v="0"/>
    <s v=""/>
    <x v="1"/>
    <s v=""/>
    <s v=""/>
    <s v=""/>
    <s v=""/>
    <s v=""/>
    <s v=""/>
    <s v=""/>
    <s v=""/>
    <s v=""/>
    <s v=""/>
    <s v=""/>
    <s v=""/>
    <s v=""/>
    <s v=""/>
    <s v=""/>
    <s v=""/>
    <s v=""/>
    <s v=""/>
    <s v="Rien a signaler"/>
  </r>
  <r>
    <s v="21f38c9c-2697-43d9-b5c2-76413d943671"/>
    <d v="2022-02-24T00:00:00"/>
    <s v="gvc"/>
    <x v="2"/>
    <s v="GJ22"/>
    <x v="2"/>
    <x v="3"/>
    <x v="3"/>
    <s v="Ennery"/>
    <s v="Marché Puilborea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4"/>
    <s v="5gal"/>
    <s v="5gal"/>
    <s v="bidon ki vo 5 galon (18,9L)"/>
    <s v=""/>
    <s v=""/>
    <s v=""/>
    <s v=""/>
    <s v=""/>
    <n v="0"/>
    <s v="0"/>
    <s v=""/>
    <s v="NA"/>
    <n v="0"/>
    <x v="1"/>
    <x v="3"/>
    <x v="2"/>
    <s v="secheresse catastrophe infrastructures"/>
    <n v="0"/>
    <n v="0"/>
    <n v="1"/>
    <n v="1"/>
    <n v="1"/>
    <n v="0"/>
    <n v="0"/>
    <n v="0"/>
    <n v="0"/>
    <n v="0"/>
    <n v="0"/>
    <n v="0"/>
    <s v=""/>
    <x v="1"/>
    <s v=""/>
    <s v=""/>
    <s v=""/>
    <s v=""/>
    <s v=""/>
    <s v=""/>
    <s v=""/>
    <s v=""/>
    <s v=""/>
    <s v=""/>
    <s v=""/>
    <s v=""/>
    <s v=""/>
    <s v=""/>
    <s v=""/>
    <s v=""/>
    <s v=""/>
    <s v=""/>
    <s v="Rien a signaler"/>
  </r>
  <r>
    <s v="36bdec42-fd0e-487e-8dec-c967447bd142"/>
    <d v="2022-02-24T00:00:00"/>
    <s v="crs"/>
    <x v="3"/>
    <s v="O86"/>
    <x v="3"/>
    <x v="4"/>
    <x v="4"/>
    <s v="petit_trou_1"/>
    <s v="Marché du centre-ville de Petit Trou des Nippes / Ste Thérèse"/>
    <x v="1"/>
    <x v="0"/>
    <x v="0"/>
    <s v=""/>
    <s v=""/>
    <x v="2"/>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2"/>
    <n v="25"/>
    <x v="2"/>
    <n v="50"/>
    <x v="2"/>
    <s v="oui"/>
    <n v="30"/>
    <s v=""/>
    <s v=""/>
    <n v="30"/>
    <x v="2"/>
    <s v="oui"/>
    <n v="125"/>
    <s v=""/>
    <s v=""/>
    <n v="125"/>
    <x v="2"/>
    <s v="oui"/>
    <n v="125"/>
    <s v=""/>
    <s v=""/>
    <s v=""/>
    <n v="125"/>
    <x v="2"/>
    <s v="oui"/>
    <s v=""/>
    <n v="10"/>
    <s v=""/>
    <s v=""/>
    <s v=""/>
    <s v=""/>
    <s v=""/>
    <s v=""/>
    <x v="2"/>
    <s v="NA"/>
    <n v="10"/>
    <x v="2"/>
    <s v="probleme_transport"/>
    <n v="0"/>
    <n v="1"/>
    <n v="0"/>
    <n v="0"/>
    <n v="0"/>
    <n v="0"/>
    <n v="0"/>
    <n v="0"/>
    <n v="0"/>
    <n v="0"/>
    <n v="0"/>
    <n v="0"/>
    <n v="0"/>
    <s v=""/>
    <s v="savon_lessive papier_toilette savon_mains"/>
    <n v="1"/>
    <n v="0"/>
    <n v="0"/>
    <n v="1"/>
    <n v="0"/>
    <n v="0"/>
    <n v="1"/>
    <n v="0"/>
    <x v="1"/>
    <x v="1"/>
    <x v="1"/>
    <x v="5"/>
    <x v="2"/>
    <x v="6"/>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d3846787-b789-48a2-9c84-085c30cbcfc2"/>
    <d v="2022-02-24T00:00:00"/>
    <s v="crs"/>
    <x v="3"/>
    <s v="O86"/>
    <x v="3"/>
    <x v="4"/>
    <x v="4"/>
    <s v="petit_trou_1"/>
    <s v="Marché du centre-ville de Petit Trou des Nippes / Ste Thérèse"/>
    <x v="1"/>
    <x v="0"/>
    <x v="0"/>
    <s v=""/>
    <s v=""/>
    <x v="2"/>
    <s v=""/>
    <s v="Nourriture"/>
    <n v="1"/>
    <n v="0"/>
    <n v="0"/>
    <n v="0"/>
    <n v="0"/>
    <n v="0"/>
    <n v="0"/>
    <n v="0"/>
    <s v="nourriture"/>
    <s v="manje"/>
    <s v="En espèces (Gourde)"/>
    <n v="1"/>
    <n v="0"/>
    <n v="0"/>
    <n v="0"/>
    <n v="0"/>
    <n v="0"/>
    <n v="0"/>
    <n v="0"/>
    <n v="0"/>
    <n v="0"/>
    <s v=""/>
    <x v="4"/>
    <x v="1"/>
    <s v="farine_ble riz mais sucre haricot_noir haricot_rouge huile"/>
    <n v="1"/>
    <n v="1"/>
    <n v="1"/>
    <n v="1"/>
    <n v="1"/>
    <n v="1"/>
    <n v="1"/>
    <n v="0"/>
    <s v="oui_marmite"/>
    <n v="250"/>
    <n v="125"/>
    <x v="0"/>
    <n v="350"/>
    <n v="134.61538461538399"/>
    <x v="0"/>
    <n v="300"/>
    <n v="130.434782608695"/>
    <x v="3"/>
    <n v="400"/>
    <n v="137.93103448275801"/>
    <x v="0"/>
    <n v="600"/>
    <n v="250"/>
    <x v="2"/>
    <n v="650"/>
    <n v="270.83333333333297"/>
    <x v="2"/>
    <s v="remplissage_drum"/>
    <s v="oui"/>
    <n v="1000"/>
    <s v=""/>
    <s v=""/>
    <s v=""/>
    <s v=""/>
    <s v=""/>
    <s v=""/>
    <s v="NA"/>
    <n v="1000"/>
    <x v="2"/>
    <x v="0"/>
    <s v="probleme_transport"/>
    <n v="0"/>
    <n v="1"/>
    <n v="0"/>
    <n v="0"/>
    <n v="0"/>
    <n v="0"/>
    <n v="0"/>
    <n v="0"/>
    <n v="0"/>
    <n v="0"/>
    <n v="0"/>
    <n v="0"/>
    <n v="0"/>
    <n v="0"/>
    <s v=""/>
    <s v="mais haricot_noir"/>
    <n v="0"/>
    <n v="0"/>
    <n v="1"/>
    <n v="0"/>
    <n v="1"/>
    <n v="0"/>
    <n v="0"/>
    <n v="0"/>
    <x v="0"/>
    <x v="0"/>
    <x v="1"/>
    <x v="5"/>
    <x v="1"/>
    <x v="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b5cc560a-86ad-4172-b02b-ab6a729e49b7"/>
    <d v="2022-02-24T00:00:00"/>
    <s v="crs"/>
    <x v="3"/>
    <s v="O86"/>
    <x v="3"/>
    <x v="4"/>
    <x v="4"/>
    <s v="petit_trou_1"/>
    <s v="Marché du centre-ville de Petit Trou des Nippes / Ste Thérèse"/>
    <x v="1"/>
    <x v="0"/>
    <x v="0"/>
    <s v=""/>
    <s v=""/>
    <x v="2"/>
    <s v=""/>
    <s v="Nourriture Produits d'hygiène et assainissement"/>
    <n v="1"/>
    <n v="1"/>
    <n v="0"/>
    <n v="0"/>
    <n v="0"/>
    <n v="0"/>
    <n v="0"/>
    <n v="0"/>
    <s v="nourriture"/>
    <s v="manje"/>
    <s v="En espèces (Gourde)"/>
    <n v="1"/>
    <n v="0"/>
    <n v="0"/>
    <n v="0"/>
    <n v="0"/>
    <n v="0"/>
    <n v="0"/>
    <n v="0"/>
    <n v="0"/>
    <n v="0"/>
    <s v=""/>
    <x v="4"/>
    <x v="1"/>
    <s v="farine_ble riz mais sucre haricot_noir haricot_rouge huile"/>
    <n v="1"/>
    <n v="1"/>
    <n v="1"/>
    <n v="1"/>
    <n v="1"/>
    <n v="1"/>
    <n v="1"/>
    <n v="0"/>
    <s v="oui_marmite"/>
    <n v="250"/>
    <n v="125"/>
    <x v="0"/>
    <n v="350"/>
    <n v="134.61538461538399"/>
    <x v="0"/>
    <n v="250"/>
    <n v="108.695652173913"/>
    <x v="0"/>
    <n v="350"/>
    <n v="120.689655172413"/>
    <x v="0"/>
    <n v="500"/>
    <n v="208.333333333333"/>
    <x v="2"/>
    <n v="650"/>
    <n v="270.83333333333297"/>
    <x v="2"/>
    <s v="remplissage_bidon_bouteil_ferme"/>
    <s v="oui"/>
    <n v="1200"/>
    <s v=""/>
    <s v=""/>
    <s v=""/>
    <s v=""/>
    <s v=""/>
    <s v=""/>
    <s v="NA"/>
    <n v="1200"/>
    <x v="2"/>
    <x v="0"/>
    <s v="taux_echange"/>
    <n v="1"/>
    <n v="0"/>
    <n v="0"/>
    <n v="0"/>
    <n v="0"/>
    <n v="0"/>
    <n v="0"/>
    <n v="0"/>
    <n v="0"/>
    <n v="0"/>
    <n v="0"/>
    <n v="0"/>
    <n v="0"/>
    <n v="0"/>
    <s v=""/>
    <s v="farine_ble sucre haricot_noir"/>
    <n v="1"/>
    <n v="0"/>
    <n v="0"/>
    <n v="1"/>
    <n v="1"/>
    <n v="0"/>
    <n v="0"/>
    <n v="0"/>
    <x v="0"/>
    <x v="0"/>
    <x v="1"/>
    <x v="5"/>
    <x v="1"/>
    <x v="7"/>
    <x v="0"/>
    <s v="savon_lessive brosse_dent dentrifrice papier_toilette serviettes_hygieniques chlore_grain savon_mains"/>
    <n v="1"/>
    <n v="1"/>
    <n v="1"/>
    <n v="1"/>
    <n v="1"/>
    <n v="1"/>
    <n v="1"/>
    <n v="0"/>
    <s v="oui"/>
    <n v="60"/>
    <s v="60"/>
    <s v=""/>
    <s v=""/>
    <s v=""/>
    <n v="60"/>
    <x v="2"/>
    <n v="50"/>
    <x v="2"/>
    <n v="50"/>
    <x v="2"/>
    <s v="oui"/>
    <n v="30"/>
    <s v=""/>
    <s v=""/>
    <n v="30"/>
    <x v="2"/>
    <s v="oui"/>
    <n v="75"/>
    <s v=""/>
    <s v=""/>
    <n v="75"/>
    <x v="2"/>
    <s v="oui"/>
    <n v="100"/>
    <s v=""/>
    <s v=""/>
    <s v=""/>
    <n v="100"/>
    <x v="2"/>
    <s v="oui"/>
    <s v=""/>
    <n v="25"/>
    <s v=""/>
    <s v=""/>
    <s v=""/>
    <s v=""/>
    <s v=""/>
    <s v=""/>
    <x v="2"/>
    <s v="NA"/>
    <n v="25"/>
    <x v="1"/>
    <s v=""/>
    <s v=""/>
    <s v=""/>
    <s v=""/>
    <s v=""/>
    <s v=""/>
    <s v=""/>
    <s v=""/>
    <s v=""/>
    <s v=""/>
    <s v=""/>
    <s v=""/>
    <s v=""/>
    <s v=""/>
    <s v=""/>
    <s v=""/>
    <s v=""/>
    <s v=""/>
    <s v=""/>
    <s v=""/>
    <s v=""/>
    <s v=""/>
    <s v=""/>
    <s v=""/>
    <x v="1"/>
    <x v="1"/>
    <x v="1"/>
    <x v="5"/>
    <x v="2"/>
    <x v="7"/>
    <x v="1"/>
    <x v="0"/>
    <s v=""/>
    <s v=""/>
    <s v=""/>
    <s v=""/>
    <s v=""/>
    <s v=""/>
    <s v=""/>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f210331-491c-4d2e-9311-e6d92015cdea"/>
    <d v="2022-02-24T00:00:00"/>
    <s v="crs"/>
    <x v="3"/>
    <s v="O86"/>
    <x v="3"/>
    <x v="4"/>
    <x v="4"/>
    <s v="petit_trou_1"/>
    <s v="Marché du centre-ville de Petit Trou des Nippes / Ste Thérèse"/>
    <x v="1"/>
    <x v="0"/>
    <x v="0"/>
    <s v=""/>
    <s v=""/>
    <x v="2"/>
    <s v=""/>
    <s v="Nourriture Produits d'hygiène et assainissement"/>
    <n v="1"/>
    <n v="1"/>
    <n v="0"/>
    <n v="0"/>
    <n v="0"/>
    <n v="0"/>
    <n v="0"/>
    <n v="0"/>
    <s v="nourriture"/>
    <s v="manje"/>
    <s v="En espèces (Gourde)"/>
    <n v="1"/>
    <n v="0"/>
    <n v="0"/>
    <n v="0"/>
    <n v="0"/>
    <n v="0"/>
    <n v="0"/>
    <n v="0"/>
    <n v="0"/>
    <n v="0"/>
    <s v=""/>
    <x v="4"/>
    <x v="4"/>
    <s v="farine_ble riz mais sucre haricot_noir haricot_rouge huile"/>
    <n v="1"/>
    <n v="1"/>
    <n v="1"/>
    <n v="1"/>
    <n v="1"/>
    <n v="1"/>
    <n v="1"/>
    <n v="0"/>
    <s v="oui_marmite"/>
    <n v="250"/>
    <n v="125"/>
    <x v="0"/>
    <n v="300"/>
    <n v="115.384615384615"/>
    <x v="0"/>
    <n v="250"/>
    <n v="108.695652173913"/>
    <x v="0"/>
    <n v="350"/>
    <n v="120.689655172413"/>
    <x v="0"/>
    <n v="600"/>
    <n v="250"/>
    <x v="2"/>
    <n v="350"/>
    <n v="145.833333333333"/>
    <x v="2"/>
    <s v="remplissage_bidon_bouteil_ferme"/>
    <s v="oui"/>
    <n v="1200"/>
    <s v=""/>
    <s v=""/>
    <s v=""/>
    <s v=""/>
    <s v=""/>
    <s v=""/>
    <s v="NA"/>
    <n v="1200"/>
    <x v="2"/>
    <x v="0"/>
    <s v="probleme_transport"/>
    <n v="0"/>
    <n v="1"/>
    <n v="0"/>
    <n v="0"/>
    <n v="0"/>
    <n v="0"/>
    <n v="0"/>
    <n v="0"/>
    <n v="0"/>
    <n v="0"/>
    <n v="0"/>
    <n v="0"/>
    <n v="0"/>
    <n v="0"/>
    <s v=""/>
    <s v="farine_ble mais haricot_noir haricot_rouge"/>
    <n v="1"/>
    <n v="0"/>
    <n v="1"/>
    <n v="0"/>
    <n v="1"/>
    <n v="1"/>
    <n v="0"/>
    <n v="0"/>
    <x v="0"/>
    <x v="0"/>
    <x v="1"/>
    <x v="5"/>
    <x v="1"/>
    <x v="8"/>
    <x v="0"/>
    <s v="savon_lessive brosse_dent dentrifrice papier_toilette serviettes_hygieniques chlore_grain savon_mains"/>
    <n v="1"/>
    <n v="1"/>
    <n v="1"/>
    <n v="1"/>
    <n v="1"/>
    <n v="1"/>
    <n v="1"/>
    <n v="0"/>
    <s v="oui"/>
    <n v="35"/>
    <s v="35"/>
    <s v=""/>
    <s v=""/>
    <s v=""/>
    <n v="35"/>
    <x v="2"/>
    <n v="25"/>
    <x v="2"/>
    <n v="50"/>
    <x v="2"/>
    <s v="oui"/>
    <n v="25"/>
    <s v=""/>
    <s v=""/>
    <n v="25"/>
    <x v="2"/>
    <s v="oui"/>
    <n v="100"/>
    <s v=""/>
    <s v=""/>
    <n v="100"/>
    <x v="2"/>
    <s v="oui"/>
    <n v="100"/>
    <s v=""/>
    <s v=""/>
    <s v=""/>
    <n v="100"/>
    <x v="2"/>
    <s v="oui"/>
    <s v=""/>
    <n v="25"/>
    <s v=""/>
    <s v=""/>
    <s v=""/>
    <s v=""/>
    <s v=""/>
    <s v=""/>
    <x v="2"/>
    <s v="NA"/>
    <n v="25"/>
    <x v="1"/>
    <s v=""/>
    <s v=""/>
    <s v=""/>
    <s v=""/>
    <s v=""/>
    <s v=""/>
    <s v=""/>
    <s v=""/>
    <s v=""/>
    <s v=""/>
    <s v=""/>
    <s v=""/>
    <s v=""/>
    <s v=""/>
    <s v=""/>
    <s v=""/>
    <s v=""/>
    <s v=""/>
    <s v=""/>
    <s v=""/>
    <s v=""/>
    <s v=""/>
    <s v=""/>
    <s v=""/>
    <x v="1"/>
    <x v="1"/>
    <x v="1"/>
    <x v="5"/>
    <x v="2"/>
    <x v="6"/>
    <x v="1"/>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12478f6b-375d-41bc-af5c-f87213880fcf"/>
    <d v="2022-02-24T00:00:00"/>
    <s v="crs"/>
    <x v="3"/>
    <s v="O86"/>
    <x v="3"/>
    <x v="4"/>
    <x v="4"/>
    <s v="petit_trou_1"/>
    <s v="Marché du centre-ville de Petit Trou des Nippes / Ste Thérèse"/>
    <x v="1"/>
    <x v="0"/>
    <x v="0"/>
    <s v=""/>
    <s v=""/>
    <x v="2"/>
    <s v=""/>
    <s v="Nourriture"/>
    <n v="1"/>
    <n v="0"/>
    <n v="0"/>
    <n v="0"/>
    <n v="0"/>
    <n v="0"/>
    <n v="0"/>
    <n v="0"/>
    <s v="nourriture"/>
    <s v="manje"/>
    <s v="En espèces (Gourde)"/>
    <n v="1"/>
    <n v="0"/>
    <n v="0"/>
    <n v="0"/>
    <n v="0"/>
    <n v="0"/>
    <n v="0"/>
    <n v="0"/>
    <n v="0"/>
    <n v="0"/>
    <s v=""/>
    <x v="4"/>
    <x v="1"/>
    <s v="farine_ble riz mais sucre haricot_noir haricot_rouge huile"/>
    <n v="1"/>
    <n v="1"/>
    <n v="1"/>
    <n v="1"/>
    <n v="1"/>
    <n v="1"/>
    <n v="1"/>
    <n v="0"/>
    <s v="oui_marmite"/>
    <n v="250"/>
    <n v="125"/>
    <x v="0"/>
    <n v="350"/>
    <n v="134.61538461538399"/>
    <x v="0"/>
    <n v="300"/>
    <n v="130.434782608695"/>
    <x v="3"/>
    <n v="400"/>
    <n v="137.93103448275801"/>
    <x v="0"/>
    <n v="600"/>
    <n v="250"/>
    <x v="2"/>
    <n v="650"/>
    <n v="270.83333333333297"/>
    <x v="2"/>
    <s v="remplissage_drum"/>
    <s v="oui"/>
    <n v="1000"/>
    <s v=""/>
    <s v=""/>
    <s v=""/>
    <s v=""/>
    <s v=""/>
    <s v=""/>
    <s v="NA"/>
    <n v="1000"/>
    <x v="2"/>
    <x v="0"/>
    <s v="probleme_transport"/>
    <n v="0"/>
    <n v="1"/>
    <n v="0"/>
    <n v="0"/>
    <n v="0"/>
    <n v="0"/>
    <n v="0"/>
    <n v="0"/>
    <n v="0"/>
    <n v="0"/>
    <n v="0"/>
    <n v="0"/>
    <n v="0"/>
    <n v="0"/>
    <s v=""/>
    <s v="mais sucre"/>
    <n v="0"/>
    <n v="0"/>
    <n v="1"/>
    <n v="1"/>
    <n v="0"/>
    <n v="0"/>
    <n v="0"/>
    <n v="0"/>
    <x v="0"/>
    <x v="0"/>
    <x v="1"/>
    <x v="5"/>
    <x v="1"/>
    <x v="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36b7a10c-fc02-456d-9fc4-bc6042737f64"/>
    <d v="2022-02-24T00:00:00"/>
    <s v="crs"/>
    <x v="3"/>
    <s v="O86"/>
    <x v="3"/>
    <x v="4"/>
    <x v="4"/>
    <s v="petit_trou_1"/>
    <s v="Marché du centre-ville de Petit Trou des Nippes / Ste Thérèse"/>
    <x v="1"/>
    <x v="0"/>
    <x v="0"/>
    <s v=""/>
    <s v=""/>
    <x v="2"/>
    <s v=""/>
    <s v="Nourriture"/>
    <n v="1"/>
    <n v="0"/>
    <n v="0"/>
    <n v="0"/>
    <n v="0"/>
    <n v="0"/>
    <n v="0"/>
    <n v="0"/>
    <s v="nourriture"/>
    <s v="manje"/>
    <s v="En espèces (Gourde)"/>
    <n v="1"/>
    <n v="0"/>
    <n v="0"/>
    <n v="0"/>
    <n v="0"/>
    <n v="0"/>
    <n v="0"/>
    <n v="0"/>
    <n v="0"/>
    <n v="0"/>
    <s v=""/>
    <x v="4"/>
    <x v="1"/>
    <s v="farine_ble riz mais sucre haricot_noir haricot_rouge huile"/>
    <n v="1"/>
    <n v="1"/>
    <n v="1"/>
    <n v="1"/>
    <n v="1"/>
    <n v="1"/>
    <n v="1"/>
    <n v="0"/>
    <s v="oui_marmite"/>
    <n v="250"/>
    <n v="125"/>
    <x v="0"/>
    <n v="350"/>
    <n v="134.61538461538399"/>
    <x v="0"/>
    <n v="300"/>
    <n v="130.434782608695"/>
    <x v="3"/>
    <n v="400"/>
    <n v="137.93103448275801"/>
    <x v="0"/>
    <n v="600"/>
    <n v="250"/>
    <x v="2"/>
    <n v="650"/>
    <n v="270.83333333333297"/>
    <x v="2"/>
    <s v="remplissage_drum"/>
    <s v="oui"/>
    <n v="1000"/>
    <s v=""/>
    <s v=""/>
    <s v=""/>
    <s v=""/>
    <s v=""/>
    <s v=""/>
    <s v="NA"/>
    <n v="1000"/>
    <x v="2"/>
    <x v="0"/>
    <s v="probleme_transport trop_cher"/>
    <n v="0"/>
    <n v="1"/>
    <n v="0"/>
    <n v="0"/>
    <n v="1"/>
    <n v="0"/>
    <n v="0"/>
    <n v="0"/>
    <n v="0"/>
    <n v="0"/>
    <n v="0"/>
    <n v="0"/>
    <n v="0"/>
    <n v="0"/>
    <s v=""/>
    <s v="farine_ble riz mais haricot_noir"/>
    <n v="1"/>
    <n v="1"/>
    <n v="1"/>
    <n v="0"/>
    <n v="1"/>
    <n v="0"/>
    <n v="0"/>
    <n v="0"/>
    <x v="0"/>
    <x v="0"/>
    <x v="1"/>
    <x v="5"/>
    <x v="1"/>
    <x v="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fa85a595-8dc6-402a-958d-35b79c13264d"/>
    <d v="2022-02-24T00:00:00"/>
    <s v="crs"/>
    <x v="3"/>
    <s v="O86"/>
    <x v="3"/>
    <x v="4"/>
    <x v="4"/>
    <s v="petit_trou_1"/>
    <s v="Marché du centre-ville de Petit Trou des Nippes / Ste Thérèse"/>
    <x v="1"/>
    <x v="0"/>
    <x v="0"/>
    <s v=""/>
    <s v=""/>
    <x v="2"/>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2"/>
    <n v="25"/>
    <x v="2"/>
    <n v="50"/>
    <x v="2"/>
    <s v="oui"/>
    <n v="25"/>
    <s v=""/>
    <s v=""/>
    <n v="25"/>
    <x v="2"/>
    <s v="oui"/>
    <n v="100"/>
    <s v=""/>
    <s v=""/>
    <n v="100"/>
    <x v="2"/>
    <s v="oui"/>
    <n v="75"/>
    <s v=""/>
    <s v=""/>
    <s v=""/>
    <n v="75"/>
    <x v="2"/>
    <s v="oui"/>
    <s v=""/>
    <n v="25"/>
    <s v=""/>
    <s v=""/>
    <s v=""/>
    <s v=""/>
    <s v=""/>
    <s v=""/>
    <x v="2"/>
    <s v="NA"/>
    <n v="25"/>
    <x v="2"/>
    <s v="trop_cher"/>
    <n v="0"/>
    <n v="0"/>
    <n v="0"/>
    <n v="1"/>
    <n v="0"/>
    <n v="0"/>
    <n v="0"/>
    <n v="0"/>
    <n v="0"/>
    <n v="0"/>
    <n v="0"/>
    <n v="0"/>
    <n v="0"/>
    <s v=""/>
    <s v="savon_lessive dentrifrice serviettes_hygieniques"/>
    <n v="1"/>
    <n v="0"/>
    <n v="1"/>
    <n v="0"/>
    <n v="1"/>
    <n v="0"/>
    <n v="0"/>
    <n v="0"/>
    <x v="1"/>
    <x v="1"/>
    <x v="1"/>
    <x v="5"/>
    <x v="2"/>
    <x v="7"/>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7cbc7d4c-d42e-4e72-b4fa-4e7f2608c8af"/>
    <d v="2022-02-24T00:00:00"/>
    <s v="crs"/>
    <x v="3"/>
    <s v="O86"/>
    <x v="3"/>
    <x v="4"/>
    <x v="4"/>
    <s v="petit_trou_1"/>
    <s v="Marché du centre-ville de Petit Trou des Nippes / Ste Thérèse"/>
    <x v="1"/>
    <x v="0"/>
    <x v="0"/>
    <s v=""/>
    <s v=""/>
    <x v="2"/>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35"/>
    <s v="35"/>
    <s v=""/>
    <s v=""/>
    <s v=""/>
    <n v="35"/>
    <x v="2"/>
    <n v="25"/>
    <x v="2"/>
    <n v="75"/>
    <x v="2"/>
    <s v="oui"/>
    <n v="50"/>
    <s v=""/>
    <s v=""/>
    <n v="50"/>
    <x v="2"/>
    <s v="oui"/>
    <n v="100"/>
    <s v=""/>
    <s v=""/>
    <n v="100"/>
    <x v="2"/>
    <s v="oui"/>
    <n v="100"/>
    <s v=""/>
    <s v=""/>
    <s v=""/>
    <n v="100"/>
    <x v="2"/>
    <s v="oui"/>
    <s v=""/>
    <n v="25"/>
    <s v=""/>
    <s v=""/>
    <s v=""/>
    <s v=""/>
    <s v=""/>
    <s v=""/>
    <x v="2"/>
    <s v="NA"/>
    <n v="25"/>
    <x v="2"/>
    <s v="trop_cher"/>
    <n v="0"/>
    <n v="0"/>
    <n v="0"/>
    <n v="1"/>
    <n v="0"/>
    <n v="0"/>
    <n v="0"/>
    <n v="0"/>
    <n v="0"/>
    <n v="0"/>
    <n v="0"/>
    <n v="0"/>
    <n v="0"/>
    <s v=""/>
    <s v="savon_lessive dentrifrice papier_toilette serviettes_hygieniques"/>
    <n v="1"/>
    <n v="0"/>
    <n v="1"/>
    <n v="1"/>
    <n v="1"/>
    <n v="0"/>
    <n v="0"/>
    <n v="0"/>
    <x v="1"/>
    <x v="1"/>
    <x v="1"/>
    <x v="5"/>
    <x v="2"/>
    <x v="7"/>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9c91be65-dff8-4077-820e-8a2e99df7583"/>
    <d v="2022-02-24T00:00:00"/>
    <s v="crs"/>
    <x v="3"/>
    <s v="O86"/>
    <x v="3"/>
    <x v="4"/>
    <x v="4"/>
    <s v="petit_trou_1"/>
    <s v="Marché du centre-ville de Petit Trou des Nippes / Ste Thérès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5gal"/>
    <s v="5gal"/>
    <s v="bidon ki vo 5 galon (18,9L)"/>
    <s v=""/>
    <s v=""/>
    <s v=""/>
    <s v=""/>
    <s v=""/>
    <n v="0"/>
    <s v="0"/>
    <s v=""/>
    <s v="NA"/>
    <n v="0"/>
    <x v="1"/>
    <x v="1"/>
    <x v="2"/>
    <s v="secheresse"/>
    <n v="0"/>
    <n v="0"/>
    <n v="0"/>
    <n v="1"/>
    <n v="0"/>
    <n v="0"/>
    <n v="0"/>
    <n v="0"/>
    <n v="0"/>
    <n v="0"/>
    <n v="0"/>
    <n v="0"/>
    <s v=""/>
    <x v="2"/>
    <s v="mort_president"/>
    <n v="0"/>
    <n v="1"/>
    <n v="0"/>
    <s v=""/>
    <s v="transport"/>
    <n v="0"/>
    <n v="0"/>
    <n v="1"/>
    <n v="0"/>
    <n v="0"/>
    <n v="0"/>
    <s v=""/>
    <s v=""/>
    <s v=""/>
    <s v=""/>
    <s v=""/>
    <s v=""/>
    <s v="Rien a signaler"/>
  </r>
  <r>
    <s v="250ac9ca-8dd6-4ecd-9931-0675b27e7ce9"/>
    <d v="2022-02-24T00:00:00"/>
    <s v="crs"/>
    <x v="3"/>
    <s v="O86"/>
    <x v="3"/>
    <x v="4"/>
    <x v="4"/>
    <s v="petit_trou_1"/>
    <s v="Marché du centre-ville de Petit Trou des Nippes / Ste Thérès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5gal"/>
    <s v="5gal"/>
    <s v="bidon ki vo 5 galon (18,9L)"/>
    <s v=""/>
    <s v=""/>
    <s v=""/>
    <s v=""/>
    <s v=""/>
    <n v="0"/>
    <s v="0"/>
    <s v=""/>
    <s v="NA"/>
    <n v="0"/>
    <x v="1"/>
    <x v="1"/>
    <x v="1"/>
    <s v=""/>
    <s v=""/>
    <s v=""/>
    <s v=""/>
    <s v=""/>
    <s v=""/>
    <s v=""/>
    <s v=""/>
    <s v=""/>
    <s v=""/>
    <s v=""/>
    <s v=""/>
    <s v=""/>
    <s v=""/>
    <x v="2"/>
    <s v="mort_president"/>
    <n v="0"/>
    <n v="1"/>
    <n v="0"/>
    <s v=""/>
    <s v="transport"/>
    <n v="0"/>
    <n v="0"/>
    <n v="1"/>
    <n v="0"/>
    <n v="0"/>
    <n v="0"/>
    <s v=""/>
    <s v=""/>
    <s v=""/>
    <s v=""/>
    <s v=""/>
    <s v=""/>
    <s v="Rien a signaler"/>
  </r>
  <r>
    <s v="3e1ef6dd-2222-483f-ae28-7f3d2c74b71e"/>
    <d v="2022-02-24T00:00:00"/>
    <s v="crs"/>
    <x v="3"/>
    <s v="O86"/>
    <x v="3"/>
    <x v="4"/>
    <x v="4"/>
    <s v="petit_trou_1"/>
    <s v="Marché du centre-ville de Petit Trou des Nippes / Ste Thérès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1"/>
    <s v="5gal"/>
    <s v="5gal"/>
    <s v="bidon ki vo 5 galon (18,9L)"/>
    <s v=""/>
    <s v=""/>
    <s v=""/>
    <s v=""/>
    <s v=""/>
    <n v="0"/>
    <s v="0"/>
    <s v=""/>
    <s v="NA"/>
    <n v="0"/>
    <x v="1"/>
    <x v="1"/>
    <x v="2"/>
    <s v="secheresse"/>
    <n v="0"/>
    <n v="0"/>
    <n v="0"/>
    <n v="1"/>
    <n v="0"/>
    <n v="0"/>
    <n v="0"/>
    <n v="0"/>
    <n v="0"/>
    <n v="0"/>
    <n v="0"/>
    <n v="0"/>
    <s v=""/>
    <x v="2"/>
    <s v="mort_president"/>
    <n v="0"/>
    <n v="1"/>
    <n v="0"/>
    <s v=""/>
    <s v="transport"/>
    <n v="0"/>
    <n v="0"/>
    <n v="1"/>
    <n v="0"/>
    <n v="0"/>
    <n v="0"/>
    <s v=""/>
    <s v=""/>
    <s v=""/>
    <s v=""/>
    <s v=""/>
    <s v=""/>
    <s v="Rien a signaler"/>
  </r>
  <r>
    <s v="c313c9cf-1a30-4cba-93f6-499d18c771e6"/>
    <d v="2022-02-24T00:00:00"/>
    <s v="crs"/>
    <x v="3"/>
    <s v="O86"/>
    <x v="3"/>
    <x v="4"/>
    <x v="4"/>
    <s v="petit_trou_1"/>
    <s v="Marché du centre-ville de Petit Trou des Nippes / Ste Thérès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2"/>
    <s v="5gal"/>
    <s v="5gal"/>
    <s v="bidon ki vo 5 galon (18,9L)"/>
    <s v=""/>
    <s v=""/>
    <s v=""/>
    <s v=""/>
    <s v=""/>
    <n v="0"/>
    <s v="0"/>
    <s v=""/>
    <s v="NA"/>
    <n v="0"/>
    <x v="1"/>
    <x v="1"/>
    <x v="1"/>
    <s v=""/>
    <s v=""/>
    <s v=""/>
    <s v=""/>
    <s v=""/>
    <s v=""/>
    <s v=""/>
    <s v=""/>
    <s v=""/>
    <s v=""/>
    <s v=""/>
    <s v=""/>
    <s v=""/>
    <s v=""/>
    <x v="2"/>
    <s v="mort_president"/>
    <n v="0"/>
    <n v="1"/>
    <n v="0"/>
    <s v=""/>
    <s v="transport"/>
    <n v="0"/>
    <n v="0"/>
    <n v="1"/>
    <n v="0"/>
    <n v="0"/>
    <n v="0"/>
    <s v=""/>
    <s v=""/>
    <s v=""/>
    <s v=""/>
    <s v=""/>
    <s v=""/>
    <s v="Rien a signaler"/>
  </r>
  <r>
    <s v="856ba9e3-9697-48d9-905c-6d22c19ea867"/>
    <d v="2022-02-24T00:00:00"/>
    <s v="crs"/>
    <x v="3"/>
    <s v="O86"/>
    <x v="3"/>
    <x v="4"/>
    <x v="4"/>
    <s v="petit_trou_1"/>
    <s v="Marché du centre-ville de Petit Trou des Nippes / Ste Thérès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3"/>
    <s v="5gal"/>
    <s v="5gal"/>
    <s v="bidon ki vo 5 galon (18,9L)"/>
    <s v=""/>
    <s v=""/>
    <s v=""/>
    <s v=""/>
    <s v=""/>
    <n v="0"/>
    <s v="0"/>
    <s v=""/>
    <s v="NA"/>
    <n v="0"/>
    <x v="1"/>
    <x v="1"/>
    <x v="1"/>
    <s v=""/>
    <s v=""/>
    <s v=""/>
    <s v=""/>
    <s v=""/>
    <s v=""/>
    <s v=""/>
    <s v=""/>
    <s v=""/>
    <s v=""/>
    <s v=""/>
    <s v=""/>
    <s v=""/>
    <s v=""/>
    <x v="2"/>
    <s v="mort_president"/>
    <n v="0"/>
    <n v="1"/>
    <n v="0"/>
    <s v=""/>
    <s v="transport"/>
    <n v="0"/>
    <n v="0"/>
    <n v="1"/>
    <n v="0"/>
    <n v="0"/>
    <n v="0"/>
    <s v=""/>
    <s v=""/>
    <s v=""/>
    <s v=""/>
    <s v=""/>
    <s v=""/>
    <s v="Rien a signaler"/>
  </r>
  <r>
    <s v="4b6a1f99-6cf7-452d-9f3a-e95e017f7c44"/>
    <d v="2022-02-22T00:00:00"/>
    <s v="ceci"/>
    <x v="1"/>
    <s v="Ceci enquêteur 3"/>
    <x v="1"/>
    <x v="5"/>
    <x v="5"/>
    <s v="autre"/>
    <s v="Marché Lassaire"/>
    <x v="1"/>
    <x v="0"/>
    <x v="0"/>
    <s v=""/>
    <s v=""/>
    <x v="2"/>
    <s v=""/>
    <s v="Nourriture Produits d'hygiène et assainissement"/>
    <n v="1"/>
    <n v="1"/>
    <n v="0"/>
    <n v="0"/>
    <n v="0"/>
    <n v="0"/>
    <n v="0"/>
    <n v="0"/>
    <s v="nourriture"/>
    <s v="manje"/>
    <s v="En espèces (Gourde) A crédit partiel"/>
    <n v="1"/>
    <n v="0"/>
    <n v="0"/>
    <n v="0"/>
    <n v="1"/>
    <n v="0"/>
    <n v="0"/>
    <n v="0"/>
    <n v="0"/>
    <n v="0"/>
    <s v=""/>
    <x v="3"/>
    <x v="0"/>
    <s v="farine_ble riz sucre huile"/>
    <n v="1"/>
    <n v="1"/>
    <n v="0"/>
    <n v="1"/>
    <n v="0"/>
    <n v="0"/>
    <n v="1"/>
    <n v="0"/>
    <s v="oui_marmite"/>
    <n v="280"/>
    <n v="140"/>
    <x v="0"/>
    <n v="450"/>
    <n v="173.07692307692301"/>
    <x v="0"/>
    <s v=""/>
    <s v=""/>
    <x v="2"/>
    <n v="450"/>
    <n v="155.172413793103"/>
    <x v="0"/>
    <s v=""/>
    <s v=""/>
    <x v="0"/>
    <s v=""/>
    <s v=""/>
    <x v="0"/>
    <s v="remplissage_drum"/>
    <s v="oui"/>
    <n v="1100"/>
    <s v=""/>
    <s v=""/>
    <s v=""/>
    <s v=""/>
    <s v=""/>
    <s v=""/>
    <s v="NA"/>
    <n v="1100"/>
    <x v="2"/>
    <x v="0"/>
    <s v="trop_cher pas_assez_argent"/>
    <n v="0"/>
    <n v="0"/>
    <n v="0"/>
    <n v="0"/>
    <n v="1"/>
    <n v="1"/>
    <n v="0"/>
    <n v="0"/>
    <n v="0"/>
    <n v="0"/>
    <n v="0"/>
    <n v="0"/>
    <n v="0"/>
    <n v="0"/>
    <s v=""/>
    <s v="riz"/>
    <n v="0"/>
    <n v="1"/>
    <n v="0"/>
    <n v="0"/>
    <n v="0"/>
    <n v="0"/>
    <n v="0"/>
    <n v="0"/>
    <x v="0"/>
    <x v="0"/>
    <x v="1"/>
    <x v="2"/>
    <x v="1"/>
    <x v="2"/>
    <x v="0"/>
    <s v="savon_lessive chlore_grain"/>
    <n v="1"/>
    <n v="0"/>
    <n v="0"/>
    <n v="0"/>
    <n v="0"/>
    <n v="1"/>
    <n v="0"/>
    <n v="0"/>
    <s v="oui"/>
    <n v="60"/>
    <s v="60"/>
    <s v=""/>
    <s v=""/>
    <s v=""/>
    <n v="60"/>
    <x v="2"/>
    <s v=""/>
    <x v="0"/>
    <s v=""/>
    <x v="0"/>
    <s v=""/>
    <s v=""/>
    <s v=""/>
    <s v=""/>
    <s v=""/>
    <x v="0"/>
    <s v=""/>
    <s v=""/>
    <s v=""/>
    <s v=""/>
    <s v=""/>
    <x v="0"/>
    <s v=""/>
    <s v=""/>
    <s v=""/>
    <s v=""/>
    <s v=""/>
    <s v=""/>
    <x v="0"/>
    <s v="oui"/>
    <s v=""/>
    <n v="10"/>
    <s v=""/>
    <s v=""/>
    <s v=""/>
    <s v=""/>
    <s v=""/>
    <s v=""/>
    <x v="2"/>
    <s v="NA"/>
    <n v="10"/>
    <x v="2"/>
    <s v="pas_assez_argent"/>
    <n v="0"/>
    <n v="0"/>
    <n v="0"/>
    <n v="0"/>
    <n v="1"/>
    <n v="0"/>
    <n v="0"/>
    <n v="0"/>
    <n v="0"/>
    <n v="0"/>
    <n v="0"/>
    <n v="0"/>
    <n v="0"/>
    <s v=""/>
    <s v="savon_lessive"/>
    <n v="1"/>
    <n v="0"/>
    <n v="0"/>
    <n v="0"/>
    <n v="0"/>
    <n v="0"/>
    <n v="0"/>
    <n v="0"/>
    <x v="1"/>
    <x v="1"/>
    <x v="1"/>
    <x v="3"/>
    <x v="2"/>
    <x v="3"/>
    <x v="1"/>
    <x v="0"/>
    <s v=""/>
    <s v=""/>
    <s v=""/>
    <s v=""/>
    <s v=""/>
    <s v=""/>
    <s v=""/>
    <s v=""/>
    <s v="clients"/>
    <n v="0"/>
    <n v="1"/>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e9eb77f4-fe6d-44b9-a6c1-39d71d61e1d3"/>
    <d v="2022-02-22T00:00:00"/>
    <s v="ceci"/>
    <x v="1"/>
    <s v="Ceci enquêteur 3"/>
    <x v="1"/>
    <x v="5"/>
    <x v="5"/>
    <s v="autre"/>
    <s v="Marché Lassaire"/>
    <x v="1"/>
    <x v="0"/>
    <x v="0"/>
    <s v=""/>
    <s v=""/>
    <x v="2"/>
    <s v=""/>
    <s v="Produits d'hygiène et assainissement"/>
    <n v="0"/>
    <n v="1"/>
    <n v="0"/>
    <n v="0"/>
    <n v="0"/>
    <n v="0"/>
    <n v="0"/>
    <n v="0"/>
    <s v="wash"/>
    <s v="pwodwi lijèn, netwayaj"/>
    <s v="En espèces (Gourde) A crédit partiel"/>
    <n v="1"/>
    <n v="0"/>
    <n v="0"/>
    <n v="0"/>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mains dentrifrice serviettes_hygieniques brosse_dent"/>
    <n v="0"/>
    <n v="1"/>
    <n v="1"/>
    <n v="0"/>
    <n v="1"/>
    <n v="0"/>
    <n v="1"/>
    <n v="0"/>
    <s v=""/>
    <s v=""/>
    <s v=""/>
    <s v=""/>
    <s v=""/>
    <s v=""/>
    <s v=""/>
    <x v="0"/>
    <n v="25"/>
    <x v="2"/>
    <s v=""/>
    <x v="0"/>
    <s v="oui"/>
    <n v="35"/>
    <s v=""/>
    <s v=""/>
    <n v="35"/>
    <x v="2"/>
    <s v="oui"/>
    <n v="125"/>
    <s v=""/>
    <s v=""/>
    <n v="125"/>
    <x v="2"/>
    <s v="oui"/>
    <n v="125"/>
    <s v=""/>
    <s v=""/>
    <s v=""/>
    <n v="125"/>
    <x v="2"/>
    <s v=""/>
    <s v=""/>
    <s v=""/>
    <s v=""/>
    <s v=""/>
    <s v=""/>
    <s v=""/>
    <s v=""/>
    <s v=""/>
    <x v="0"/>
    <s v=""/>
    <s v=""/>
    <x v="2"/>
    <s v="trop_cher"/>
    <n v="0"/>
    <n v="0"/>
    <n v="0"/>
    <n v="1"/>
    <n v="0"/>
    <n v="0"/>
    <n v="0"/>
    <n v="0"/>
    <n v="0"/>
    <n v="0"/>
    <n v="0"/>
    <n v="0"/>
    <n v="0"/>
    <s v=""/>
    <s v="savon_mains"/>
    <n v="0"/>
    <n v="0"/>
    <n v="0"/>
    <n v="0"/>
    <n v="0"/>
    <n v="0"/>
    <n v="1"/>
    <n v="0"/>
    <x v="1"/>
    <x v="1"/>
    <x v="1"/>
    <x v="2"/>
    <x v="1"/>
    <x v="2"/>
    <x v="1"/>
    <x v="0"/>
    <s v=""/>
    <s v=""/>
    <s v=""/>
    <s v=""/>
    <s v=""/>
    <s v=""/>
    <s v=""/>
    <s v=""/>
    <s v="clients"/>
    <n v="0"/>
    <n v="1"/>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18dafb57-f422-43a5-9503-691201910cae"/>
    <d v="2022-02-22T00:00:00"/>
    <s v="ceci"/>
    <x v="1"/>
    <s v="Ceci enquêteur 3"/>
    <x v="1"/>
    <x v="5"/>
    <x v="5"/>
    <s v="autre"/>
    <s v="Marché Lassaire"/>
    <x v="1"/>
    <x v="0"/>
    <x v="0"/>
    <s v=""/>
    <s v=""/>
    <x v="2"/>
    <s v=""/>
    <s v="Nourriture Produits d'hygiène et assainissement"/>
    <n v="1"/>
    <n v="1"/>
    <n v="0"/>
    <n v="0"/>
    <n v="0"/>
    <n v="0"/>
    <n v="0"/>
    <n v="0"/>
    <s v="nourriture"/>
    <s v="manje"/>
    <s v="En espèces (Gourde) A crédit partiel"/>
    <n v="1"/>
    <n v="0"/>
    <n v="0"/>
    <n v="0"/>
    <n v="1"/>
    <n v="0"/>
    <n v="0"/>
    <n v="0"/>
    <n v="0"/>
    <n v="0"/>
    <s v=""/>
    <x v="0"/>
    <x v="1"/>
    <s v="farine_ble riz mais sucre haricot_noir huile"/>
    <n v="1"/>
    <n v="1"/>
    <n v="1"/>
    <n v="1"/>
    <n v="1"/>
    <n v="0"/>
    <n v="1"/>
    <n v="0"/>
    <s v="oui_marmite"/>
    <n v="350"/>
    <n v="175"/>
    <x v="0"/>
    <n v="500"/>
    <n v="192.30769230769201"/>
    <x v="0"/>
    <n v="350"/>
    <n v="152.173913043478"/>
    <x v="0"/>
    <n v="450"/>
    <n v="155.172413793103"/>
    <x v="0"/>
    <n v="700"/>
    <n v="291.666666666666"/>
    <x v="2"/>
    <s v=""/>
    <s v=""/>
    <x v="0"/>
    <s v="remplissage_drum"/>
    <s v="oui"/>
    <n v="1100"/>
    <s v=""/>
    <s v=""/>
    <s v=""/>
    <s v=""/>
    <s v=""/>
    <s v=""/>
    <s v="NA"/>
    <n v="1100"/>
    <x v="2"/>
    <x v="0"/>
    <s v="pas_assez_argent trop_cher"/>
    <n v="0"/>
    <n v="0"/>
    <n v="0"/>
    <n v="0"/>
    <n v="1"/>
    <n v="1"/>
    <n v="0"/>
    <n v="0"/>
    <n v="0"/>
    <n v="0"/>
    <n v="0"/>
    <n v="0"/>
    <n v="0"/>
    <n v="0"/>
    <s v=""/>
    <s v="riz"/>
    <n v="0"/>
    <n v="1"/>
    <n v="0"/>
    <n v="0"/>
    <n v="0"/>
    <n v="0"/>
    <n v="0"/>
    <n v="0"/>
    <x v="1"/>
    <x v="0"/>
    <x v="1"/>
    <x v="2"/>
    <x v="1"/>
    <x v="2"/>
    <x v="0"/>
    <s v="savon_lessive chlore_grain"/>
    <n v="1"/>
    <n v="0"/>
    <n v="0"/>
    <n v="0"/>
    <n v="0"/>
    <n v="1"/>
    <n v="0"/>
    <n v="0"/>
    <s v="oui"/>
    <n v="65"/>
    <s v="65"/>
    <s v=""/>
    <s v=""/>
    <s v=""/>
    <n v="65"/>
    <x v="2"/>
    <s v=""/>
    <x v="0"/>
    <s v=""/>
    <x v="0"/>
    <s v=""/>
    <s v=""/>
    <s v=""/>
    <s v=""/>
    <s v=""/>
    <x v="0"/>
    <s v=""/>
    <s v=""/>
    <s v=""/>
    <s v=""/>
    <s v=""/>
    <x v="0"/>
    <s v=""/>
    <s v=""/>
    <s v=""/>
    <s v=""/>
    <s v=""/>
    <s v=""/>
    <x v="0"/>
    <s v="oui"/>
    <s v=""/>
    <n v="10"/>
    <s v=""/>
    <s v=""/>
    <s v=""/>
    <s v=""/>
    <s v=""/>
    <s v=""/>
    <x v="2"/>
    <s v="NA"/>
    <n v="10"/>
    <x v="2"/>
    <s v="trop_cher pas_assez_argent"/>
    <n v="0"/>
    <n v="0"/>
    <n v="0"/>
    <n v="1"/>
    <n v="1"/>
    <n v="0"/>
    <n v="0"/>
    <n v="0"/>
    <n v="0"/>
    <n v="0"/>
    <n v="0"/>
    <n v="0"/>
    <n v="0"/>
    <s v=""/>
    <s v="savon_lessive"/>
    <n v="1"/>
    <n v="0"/>
    <n v="0"/>
    <n v="0"/>
    <n v="0"/>
    <n v="0"/>
    <n v="0"/>
    <n v="0"/>
    <x v="2"/>
    <x v="1"/>
    <x v="1"/>
    <x v="3"/>
    <x v="2"/>
    <x v="8"/>
    <x v="1"/>
    <x v="0"/>
    <s v=""/>
    <s v=""/>
    <s v=""/>
    <s v=""/>
    <s v=""/>
    <s v=""/>
    <s v=""/>
    <s v=""/>
    <s v="clients prix"/>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2abb1d7f-10c7-4d54-be38-f0fe630fa3e7"/>
    <d v="2022-02-22T00:00:00"/>
    <s v="ceci"/>
    <x v="1"/>
    <s v="Ceci enquêteur 3"/>
    <x v="1"/>
    <x v="5"/>
    <x v="5"/>
    <s v="autre"/>
    <s v="Marché Lassaire"/>
    <x v="1"/>
    <x v="0"/>
    <x v="0"/>
    <s v=""/>
    <s v=""/>
    <x v="2"/>
    <s v=""/>
    <s v="Nourriture"/>
    <n v="1"/>
    <n v="0"/>
    <n v="0"/>
    <n v="0"/>
    <n v="0"/>
    <n v="0"/>
    <n v="0"/>
    <n v="0"/>
    <s v="nourriture"/>
    <s v="manje"/>
    <s v="En espèces (Gourde) A crédit partiel"/>
    <n v="1"/>
    <n v="0"/>
    <n v="0"/>
    <n v="0"/>
    <n v="1"/>
    <n v="0"/>
    <n v="0"/>
    <n v="0"/>
    <n v="0"/>
    <n v="0"/>
    <s v=""/>
    <x v="0"/>
    <x v="0"/>
    <s v="riz sucre"/>
    <n v="0"/>
    <n v="1"/>
    <n v="0"/>
    <n v="1"/>
    <n v="0"/>
    <n v="0"/>
    <n v="0"/>
    <n v="0"/>
    <s v="oui_marmite"/>
    <s v=""/>
    <s v=""/>
    <x v="2"/>
    <n v="500"/>
    <n v="192.30769230769201"/>
    <x v="0"/>
    <s v=""/>
    <s v=""/>
    <x v="2"/>
    <n v="450"/>
    <n v="155.172413793103"/>
    <x v="0"/>
    <s v=""/>
    <s v=""/>
    <x v="0"/>
    <s v=""/>
    <s v=""/>
    <x v="0"/>
    <s v=""/>
    <s v=""/>
    <s v=""/>
    <s v=""/>
    <s v=""/>
    <s v=""/>
    <s v=""/>
    <s v=""/>
    <s v=""/>
    <s v=""/>
    <s v=""/>
    <x v="0"/>
    <x v="0"/>
    <s v="trop_cher pas_assez_argent"/>
    <n v="0"/>
    <n v="0"/>
    <n v="0"/>
    <n v="0"/>
    <n v="1"/>
    <n v="1"/>
    <n v="0"/>
    <n v="0"/>
    <n v="0"/>
    <n v="0"/>
    <n v="0"/>
    <n v="0"/>
    <n v="0"/>
    <n v="0"/>
    <s v=""/>
    <s v="riz"/>
    <n v="0"/>
    <n v="1"/>
    <n v="0"/>
    <n v="0"/>
    <n v="0"/>
    <n v="0"/>
    <n v="0"/>
    <n v="0"/>
    <x v="0"/>
    <x v="0"/>
    <x v="1"/>
    <x v="2"/>
    <x v="1"/>
    <x v="2"/>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3a4551e4-dd44-4697-b601-1b1808d77edb"/>
    <d v="2022-02-22T00:00:00"/>
    <s v="ceci"/>
    <x v="1"/>
    <s v="Ceci enquêteur 3"/>
    <x v="1"/>
    <x v="5"/>
    <x v="5"/>
    <s v="autre"/>
    <s v="Marché Lassair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5gal"/>
    <s v="5gal"/>
    <s v="bidon ki vo 5 galon (18,9L)"/>
    <s v=""/>
    <s v=""/>
    <s v=""/>
    <s v=""/>
    <s v=""/>
    <n v="0"/>
    <s v="0"/>
    <s v=""/>
    <s v="NA"/>
    <n v="0"/>
    <x v="1"/>
    <x v="1"/>
    <x v="1"/>
    <s v=""/>
    <s v=""/>
    <s v=""/>
    <s v=""/>
    <s v=""/>
    <s v=""/>
    <s v=""/>
    <s v=""/>
    <s v=""/>
    <s v=""/>
    <s v=""/>
    <s v=""/>
    <s v=""/>
    <s v=""/>
    <x v="2"/>
    <s v="autre"/>
    <n v="0"/>
    <n v="0"/>
    <n v="1"/>
    <s v="Pas d'argent"/>
    <s v="violence"/>
    <n v="0"/>
    <n v="1"/>
    <n v="0"/>
    <n v="0"/>
    <n v="0"/>
    <n v="0"/>
    <s v=""/>
    <s v=""/>
    <s v=""/>
    <s v=""/>
    <s v=""/>
    <s v=""/>
    <s v="Rien a signaler"/>
  </r>
  <r>
    <s v="8630f6d2-05be-4c6f-9d81-20f393b0acbb"/>
    <d v="2022-02-22T00:00:00"/>
    <s v="ceci"/>
    <x v="1"/>
    <s v="Ceci enquêteur 3"/>
    <x v="1"/>
    <x v="5"/>
    <x v="5"/>
    <s v="autre"/>
    <s v="Marché Lassair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1"/>
    <s v="5gal"/>
    <s v="5gal"/>
    <s v="bidon ki vo 5 galon (18,9L)"/>
    <s v=""/>
    <s v=""/>
    <s v=""/>
    <s v=""/>
    <s v=""/>
    <n v="0"/>
    <s v="0"/>
    <s v=""/>
    <s v="NA"/>
    <n v="0"/>
    <x v="1"/>
    <x v="3"/>
    <x v="1"/>
    <s v=""/>
    <s v=""/>
    <s v=""/>
    <s v=""/>
    <s v=""/>
    <s v=""/>
    <s v=""/>
    <s v=""/>
    <s v=""/>
    <s v=""/>
    <s v=""/>
    <s v=""/>
    <s v=""/>
    <s v=""/>
    <x v="1"/>
    <s v=""/>
    <s v=""/>
    <s v=""/>
    <s v=""/>
    <s v=""/>
    <s v=""/>
    <s v=""/>
    <s v=""/>
    <s v=""/>
    <s v=""/>
    <s v=""/>
    <s v=""/>
    <s v=""/>
    <s v=""/>
    <s v=""/>
    <s v=""/>
    <s v=""/>
    <s v=""/>
    <s v="Rien a signaler"/>
  </r>
  <r>
    <s v="b2c1ff39-9de3-48c7-a05a-8a21c1a225c2"/>
    <d v="2022-02-22T00:00:00"/>
    <s v="ceci"/>
    <x v="1"/>
    <s v="Ceci enquêteur 3"/>
    <x v="1"/>
    <x v="5"/>
    <x v="5"/>
    <s v="autre"/>
    <s v="Marché Lassair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5gal"/>
    <s v="5gal"/>
    <s v="bidon ki vo 5 galon (18,9L)"/>
    <s v=""/>
    <s v=""/>
    <s v=""/>
    <s v=""/>
    <s v=""/>
    <n v="0"/>
    <s v="0"/>
    <s v=""/>
    <s v="NA"/>
    <n v="0"/>
    <x v="1"/>
    <x v="3"/>
    <x v="1"/>
    <s v=""/>
    <s v=""/>
    <s v=""/>
    <s v=""/>
    <s v=""/>
    <s v=""/>
    <s v=""/>
    <s v=""/>
    <s v=""/>
    <s v=""/>
    <s v=""/>
    <s v=""/>
    <s v=""/>
    <s v=""/>
    <x v="2"/>
    <s v="autre"/>
    <n v="0"/>
    <n v="0"/>
    <n v="1"/>
    <s v="J'ai peur de me faire derober sur la route. "/>
    <s v="violence"/>
    <n v="0"/>
    <n v="1"/>
    <n v="0"/>
    <n v="0"/>
    <n v="0"/>
    <n v="0"/>
    <s v=""/>
    <s v=""/>
    <s v=""/>
    <s v=""/>
    <s v=""/>
    <s v=""/>
    <s v="Rien a signaler"/>
  </r>
  <r>
    <s v="46904cf1-3ad9-44fd-8935-b165038aed80"/>
    <d v="2022-02-22T00:00:00"/>
    <s v="ceci"/>
    <x v="1"/>
    <s v="Ceci enquêteur 3"/>
    <x v="1"/>
    <x v="5"/>
    <x v="5"/>
    <s v="autre"/>
    <s v="Marché Lassair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1gal"/>
    <s v="1gal"/>
    <s v="bidon ki vo 1 galon (3,78L)"/>
    <s v=""/>
    <s v=""/>
    <s v=""/>
    <s v=""/>
    <s v=""/>
    <n v="0"/>
    <s v="0"/>
    <s v=""/>
    <s v="NA"/>
    <n v="0"/>
    <x v="1"/>
    <x v="3"/>
    <x v="2"/>
    <s v="catastrophe"/>
    <n v="0"/>
    <n v="0"/>
    <n v="1"/>
    <n v="0"/>
    <n v="0"/>
    <n v="0"/>
    <n v="0"/>
    <n v="0"/>
    <n v="0"/>
    <n v="0"/>
    <n v="0"/>
    <n v="0"/>
    <s v=""/>
    <x v="1"/>
    <s v=""/>
    <s v=""/>
    <s v=""/>
    <s v=""/>
    <s v=""/>
    <s v=""/>
    <s v=""/>
    <s v=""/>
    <s v=""/>
    <s v=""/>
    <s v=""/>
    <s v=""/>
    <s v=""/>
    <s v=""/>
    <s v=""/>
    <s v=""/>
    <s v=""/>
    <s v=""/>
    <s v="Rien a signaler"/>
  </r>
  <r>
    <s v="c6925611-ea22-4a78-9a61-ef9ede5b16de"/>
    <d v="2022-02-22T00:00:00"/>
    <s v="ceci"/>
    <x v="1"/>
    <s v="Ceci enquêteur 3"/>
    <x v="1"/>
    <x v="5"/>
    <x v="5"/>
    <s v="autre"/>
    <s v="Marché Lassair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1"/>
    <s v="5gal"/>
    <s v="5gal"/>
    <s v="bidon ki vo 5 galon (18,9L)"/>
    <s v=""/>
    <s v=""/>
    <s v=""/>
    <s v=""/>
    <s v=""/>
    <n v="0"/>
    <s v="0"/>
    <s v=""/>
    <s v="NA"/>
    <n v="0"/>
    <x v="1"/>
    <x v="3"/>
    <x v="1"/>
    <s v=""/>
    <s v=""/>
    <s v=""/>
    <s v=""/>
    <s v=""/>
    <s v=""/>
    <s v=""/>
    <s v=""/>
    <s v=""/>
    <s v=""/>
    <s v=""/>
    <s v=""/>
    <s v=""/>
    <s v=""/>
    <x v="1"/>
    <s v=""/>
    <s v=""/>
    <s v=""/>
    <s v=""/>
    <s v=""/>
    <s v=""/>
    <s v=""/>
    <s v=""/>
    <s v=""/>
    <s v=""/>
    <s v=""/>
    <s v=""/>
    <s v=""/>
    <s v=""/>
    <s v=""/>
    <s v=""/>
    <s v=""/>
    <s v=""/>
    <s v="Rien a signaler"/>
  </r>
  <r>
    <s v="c669dc1e-9337-4d04-8fa4-ca4475d45654"/>
    <d v="2022-02-24T00:00:00"/>
    <s v="ceci"/>
    <x v="1"/>
    <s v="Ceci enquêteur 3"/>
    <x v="1"/>
    <x v="5"/>
    <x v="6"/>
    <s v="autre"/>
    <s v="Marché Cotelette"/>
    <x v="1"/>
    <x v="0"/>
    <x v="0"/>
    <s v=""/>
    <s v=""/>
    <x v="2"/>
    <s v=""/>
    <s v="Nourriture Produits d'hygiène et assainissement"/>
    <n v="1"/>
    <n v="1"/>
    <n v="0"/>
    <n v="0"/>
    <n v="0"/>
    <n v="0"/>
    <n v="0"/>
    <n v="0"/>
    <s v="nourriture"/>
    <s v="manje"/>
    <s v="En espèces (Gourde) A crédit partiel"/>
    <n v="1"/>
    <n v="0"/>
    <n v="0"/>
    <n v="0"/>
    <n v="1"/>
    <n v="0"/>
    <n v="0"/>
    <n v="0"/>
    <n v="0"/>
    <n v="0"/>
    <s v=""/>
    <x v="0"/>
    <x v="0"/>
    <s v="farine_ble riz mais sucre haricot_noir huile"/>
    <n v="1"/>
    <n v="1"/>
    <n v="1"/>
    <n v="1"/>
    <n v="1"/>
    <n v="0"/>
    <n v="1"/>
    <n v="0"/>
    <s v="oui_marmite"/>
    <n v="350"/>
    <n v="175"/>
    <x v="0"/>
    <n v="450"/>
    <n v="173.07692307692301"/>
    <x v="0"/>
    <n v="350"/>
    <n v="152.173913043478"/>
    <x v="0"/>
    <n v="450"/>
    <n v="155.172413793103"/>
    <x v="0"/>
    <n v="700"/>
    <n v="291.666666666666"/>
    <x v="2"/>
    <s v=""/>
    <s v=""/>
    <x v="0"/>
    <s v="remplissage_drum"/>
    <s v="oui"/>
    <n v="1200"/>
    <s v=""/>
    <s v=""/>
    <s v=""/>
    <s v=""/>
    <s v=""/>
    <s v=""/>
    <s v="NA"/>
    <n v="1200"/>
    <x v="2"/>
    <x v="0"/>
    <s v="pas_assez_argent trop_cher"/>
    <n v="0"/>
    <n v="0"/>
    <n v="0"/>
    <n v="0"/>
    <n v="1"/>
    <n v="1"/>
    <n v="0"/>
    <n v="0"/>
    <n v="0"/>
    <n v="0"/>
    <n v="0"/>
    <n v="0"/>
    <n v="0"/>
    <n v="0"/>
    <s v=""/>
    <s v="riz"/>
    <n v="0"/>
    <n v="1"/>
    <n v="0"/>
    <n v="0"/>
    <n v="0"/>
    <n v="0"/>
    <n v="0"/>
    <n v="0"/>
    <x v="0"/>
    <x v="0"/>
    <x v="1"/>
    <x v="2"/>
    <x v="1"/>
    <x v="2"/>
    <x v="0"/>
    <s v="savon_lessive chlore_grain"/>
    <n v="1"/>
    <n v="0"/>
    <n v="0"/>
    <n v="0"/>
    <n v="0"/>
    <n v="1"/>
    <n v="0"/>
    <n v="0"/>
    <s v="oui"/>
    <n v="65"/>
    <s v="65"/>
    <s v=""/>
    <s v=""/>
    <s v=""/>
    <n v="65"/>
    <x v="2"/>
    <s v=""/>
    <x v="0"/>
    <s v=""/>
    <x v="0"/>
    <s v=""/>
    <s v=""/>
    <s v=""/>
    <s v=""/>
    <s v=""/>
    <x v="0"/>
    <s v=""/>
    <s v=""/>
    <s v=""/>
    <s v=""/>
    <s v=""/>
    <x v="0"/>
    <s v=""/>
    <s v=""/>
    <s v=""/>
    <s v=""/>
    <s v=""/>
    <s v=""/>
    <x v="0"/>
    <s v="oui"/>
    <s v=""/>
    <n v="10"/>
    <s v=""/>
    <s v=""/>
    <s v=""/>
    <s v=""/>
    <s v=""/>
    <s v=""/>
    <x v="2"/>
    <s v="NA"/>
    <n v="10"/>
    <x v="2"/>
    <s v="pas_assez_argent trop_cher"/>
    <n v="0"/>
    <n v="0"/>
    <n v="0"/>
    <n v="1"/>
    <n v="1"/>
    <n v="0"/>
    <n v="0"/>
    <n v="0"/>
    <n v="0"/>
    <n v="0"/>
    <n v="0"/>
    <n v="0"/>
    <n v="0"/>
    <s v=""/>
    <s v="savon_lessive"/>
    <n v="1"/>
    <n v="0"/>
    <n v="0"/>
    <n v="0"/>
    <n v="0"/>
    <n v="0"/>
    <n v="0"/>
    <n v="0"/>
    <x v="1"/>
    <x v="1"/>
    <x v="1"/>
    <x v="3"/>
    <x v="2"/>
    <x v="3"/>
    <x v="1"/>
    <x v="0"/>
    <s v=""/>
    <s v=""/>
    <s v=""/>
    <s v=""/>
    <s v=""/>
    <s v=""/>
    <s v=""/>
    <s v=""/>
    <s v="reappro"/>
    <n v="0"/>
    <n v="0"/>
    <n v="0"/>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d066815-0708-4041-b67a-7d79a88ef74d"/>
    <d v="2022-02-24T00:00:00"/>
    <s v="ceci"/>
    <x v="1"/>
    <s v="Ceci enquêteur 3"/>
    <x v="1"/>
    <x v="5"/>
    <x v="6"/>
    <s v="autre"/>
    <s v="Marché Cotelette"/>
    <x v="1"/>
    <x v="0"/>
    <x v="0"/>
    <s v=""/>
    <s v=""/>
    <x v="2"/>
    <s v=""/>
    <s v="Nourriture Produits d'hygiène et assainissement"/>
    <n v="1"/>
    <n v="1"/>
    <n v="0"/>
    <n v="0"/>
    <n v="0"/>
    <n v="0"/>
    <n v="0"/>
    <n v="0"/>
    <s v="nourriture"/>
    <s v="manje"/>
    <s v="En espèces (Gourde) A crédit partiel"/>
    <n v="1"/>
    <n v="0"/>
    <n v="0"/>
    <n v="0"/>
    <n v="1"/>
    <n v="0"/>
    <n v="0"/>
    <n v="0"/>
    <n v="0"/>
    <n v="0"/>
    <s v=""/>
    <x v="0"/>
    <x v="0"/>
    <s v="riz sucre mais huile haricot_noir"/>
    <n v="0"/>
    <n v="1"/>
    <n v="1"/>
    <n v="1"/>
    <n v="1"/>
    <n v="0"/>
    <n v="1"/>
    <n v="0"/>
    <s v="oui_marmite"/>
    <s v=""/>
    <s v=""/>
    <x v="2"/>
    <n v="450"/>
    <n v="173.07692307692301"/>
    <x v="0"/>
    <n v="350"/>
    <n v="152.173913043478"/>
    <x v="0"/>
    <n v="450"/>
    <n v="155.172413793103"/>
    <x v="0"/>
    <n v="700"/>
    <n v="291.666666666666"/>
    <x v="2"/>
    <s v=""/>
    <s v=""/>
    <x v="0"/>
    <s v="remplissage_drum"/>
    <s v="oui"/>
    <n v="1250"/>
    <s v=""/>
    <s v=""/>
    <s v=""/>
    <s v=""/>
    <s v=""/>
    <s v=""/>
    <s v="NA"/>
    <n v="1250"/>
    <x v="2"/>
    <x v="1"/>
    <s v=""/>
    <s v=""/>
    <s v=""/>
    <s v=""/>
    <s v=""/>
    <s v=""/>
    <s v=""/>
    <s v=""/>
    <s v=""/>
    <s v=""/>
    <s v=""/>
    <s v=""/>
    <s v=""/>
    <s v=""/>
    <s v=""/>
    <s v=""/>
    <s v=""/>
    <s v=""/>
    <s v=""/>
    <s v=""/>
    <s v=""/>
    <s v=""/>
    <s v=""/>
    <s v=""/>
    <s v=""/>
    <x v="1"/>
    <x v="0"/>
    <x v="1"/>
    <x v="2"/>
    <x v="1"/>
    <x v="2"/>
    <x v="0"/>
    <s v="brosse_dent savon_lessive serviettes_hygieniques chlore_grain"/>
    <n v="1"/>
    <n v="1"/>
    <n v="0"/>
    <n v="0"/>
    <n v="1"/>
    <n v="1"/>
    <n v="0"/>
    <n v="0"/>
    <s v="oui"/>
    <n v="65"/>
    <s v="65"/>
    <s v=""/>
    <s v=""/>
    <s v=""/>
    <n v="65"/>
    <x v="2"/>
    <n v="25"/>
    <x v="2"/>
    <s v=""/>
    <x v="0"/>
    <s v=""/>
    <s v=""/>
    <s v=""/>
    <s v=""/>
    <s v=""/>
    <x v="0"/>
    <s v=""/>
    <s v=""/>
    <s v=""/>
    <s v=""/>
    <s v=""/>
    <x v="0"/>
    <s v="oui"/>
    <n v="125"/>
    <s v=""/>
    <s v=""/>
    <s v=""/>
    <n v="125"/>
    <x v="2"/>
    <s v="oui"/>
    <s v=""/>
    <n v="10"/>
    <s v=""/>
    <s v=""/>
    <s v=""/>
    <s v=""/>
    <s v=""/>
    <s v=""/>
    <x v="2"/>
    <s v="NA"/>
    <n v="10"/>
    <x v="2"/>
    <s v="pas_assez_argent trop_cher"/>
    <n v="0"/>
    <n v="0"/>
    <n v="0"/>
    <n v="1"/>
    <n v="1"/>
    <n v="0"/>
    <n v="0"/>
    <n v="0"/>
    <n v="0"/>
    <n v="0"/>
    <n v="0"/>
    <n v="0"/>
    <n v="0"/>
    <s v=""/>
    <s v="savon_lessive"/>
    <n v="1"/>
    <n v="0"/>
    <n v="0"/>
    <n v="0"/>
    <n v="0"/>
    <n v="0"/>
    <n v="0"/>
    <n v="0"/>
    <x v="1"/>
    <x v="1"/>
    <x v="1"/>
    <x v="2"/>
    <x v="1"/>
    <x v="2"/>
    <x v="1"/>
    <x v="0"/>
    <s v=""/>
    <s v=""/>
    <s v=""/>
    <s v=""/>
    <s v=""/>
    <s v=""/>
    <s v=""/>
    <s v=""/>
    <s v="reappro prix"/>
    <n v="0"/>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75ca04a9-effb-45aa-a2b8-ce067511830b"/>
    <d v="2022-02-24T00:00:00"/>
    <s v="ceci"/>
    <x v="1"/>
    <s v="Ceci enquêteur 3"/>
    <x v="1"/>
    <x v="5"/>
    <x v="6"/>
    <s v="autre"/>
    <s v="Marché Cotelette"/>
    <x v="1"/>
    <x v="0"/>
    <x v="0"/>
    <s v=""/>
    <s v=""/>
    <x v="2"/>
    <s v=""/>
    <s v="Nourriture Produits d'hygiène et assainissement"/>
    <n v="1"/>
    <n v="1"/>
    <n v="0"/>
    <n v="0"/>
    <n v="0"/>
    <n v="0"/>
    <n v="0"/>
    <n v="0"/>
    <s v="nourriture"/>
    <s v="manje"/>
    <s v="En espèces (Gourde) A crédit partiel"/>
    <n v="1"/>
    <n v="0"/>
    <n v="0"/>
    <n v="0"/>
    <n v="1"/>
    <n v="0"/>
    <n v="0"/>
    <n v="0"/>
    <n v="0"/>
    <n v="0"/>
    <s v=""/>
    <x v="0"/>
    <x v="0"/>
    <s v="riz sucre haricot_noir huile farine_ble"/>
    <n v="1"/>
    <n v="1"/>
    <n v="0"/>
    <n v="1"/>
    <n v="1"/>
    <n v="0"/>
    <n v="1"/>
    <n v="0"/>
    <s v="oui_marmite"/>
    <n v="350"/>
    <n v="175"/>
    <x v="0"/>
    <n v="450"/>
    <n v="173.07692307692301"/>
    <x v="0"/>
    <s v=""/>
    <s v=""/>
    <x v="2"/>
    <n v="450"/>
    <n v="155.172413793103"/>
    <x v="0"/>
    <n v="700"/>
    <n v="291.666666666666"/>
    <x v="2"/>
    <s v=""/>
    <s v=""/>
    <x v="0"/>
    <s v="remplissage_drum"/>
    <s v="oui"/>
    <n v="1200"/>
    <s v=""/>
    <s v=""/>
    <s v=""/>
    <s v=""/>
    <s v=""/>
    <s v=""/>
    <s v="NA"/>
    <n v="1200"/>
    <x v="2"/>
    <x v="0"/>
    <s v="pas_assez_argent trop_cher"/>
    <n v="0"/>
    <n v="0"/>
    <n v="0"/>
    <n v="0"/>
    <n v="1"/>
    <n v="1"/>
    <n v="0"/>
    <n v="0"/>
    <n v="0"/>
    <n v="0"/>
    <n v="0"/>
    <n v="0"/>
    <n v="0"/>
    <n v="0"/>
    <s v=""/>
    <s v="riz"/>
    <n v="0"/>
    <n v="1"/>
    <n v="0"/>
    <n v="0"/>
    <n v="0"/>
    <n v="0"/>
    <n v="0"/>
    <n v="0"/>
    <x v="0"/>
    <x v="0"/>
    <x v="1"/>
    <x v="2"/>
    <x v="1"/>
    <x v="2"/>
    <x v="0"/>
    <s v="savon_lessive chlore_grain dentrifrice brosse_dent savon_mains"/>
    <n v="1"/>
    <n v="1"/>
    <n v="1"/>
    <n v="0"/>
    <n v="0"/>
    <n v="1"/>
    <n v="1"/>
    <n v="0"/>
    <s v="oui"/>
    <n v="70"/>
    <s v="70"/>
    <s v=""/>
    <s v=""/>
    <s v=""/>
    <n v="70"/>
    <x v="2"/>
    <n v="25"/>
    <x v="2"/>
    <s v=""/>
    <x v="0"/>
    <s v="oui"/>
    <n v="35"/>
    <s v=""/>
    <s v=""/>
    <n v="35"/>
    <x v="2"/>
    <s v="oui"/>
    <n v="125"/>
    <s v=""/>
    <s v=""/>
    <n v="125"/>
    <x v="2"/>
    <s v=""/>
    <s v=""/>
    <s v=""/>
    <s v=""/>
    <s v=""/>
    <s v=""/>
    <x v="0"/>
    <s v="oui"/>
    <s v=""/>
    <n v="10"/>
    <s v=""/>
    <s v=""/>
    <s v=""/>
    <s v=""/>
    <s v=""/>
    <s v=""/>
    <x v="2"/>
    <s v="NA"/>
    <n v="10"/>
    <x v="2"/>
    <s v="trop_cher taux_echange"/>
    <n v="1"/>
    <n v="0"/>
    <n v="0"/>
    <n v="1"/>
    <n v="0"/>
    <n v="0"/>
    <n v="0"/>
    <n v="0"/>
    <n v="0"/>
    <n v="0"/>
    <n v="0"/>
    <n v="0"/>
    <n v="0"/>
    <s v=""/>
    <s v="savon_lessive"/>
    <n v="1"/>
    <n v="0"/>
    <n v="0"/>
    <n v="0"/>
    <n v="0"/>
    <n v="0"/>
    <n v="0"/>
    <n v="0"/>
    <x v="1"/>
    <x v="1"/>
    <x v="1"/>
    <x v="3"/>
    <x v="2"/>
    <x v="3"/>
    <x v="1"/>
    <x v="0"/>
    <s v=""/>
    <s v=""/>
    <s v=""/>
    <s v=""/>
    <s v=""/>
    <s v=""/>
    <s v=""/>
    <s v=""/>
    <s v="clients"/>
    <n v="0"/>
    <n v="1"/>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db21ac77-61ed-4c01-b234-cba281262070"/>
    <d v="2022-02-24T00:00:00"/>
    <s v="ceci"/>
    <x v="1"/>
    <s v="Ceci enquêteur 3"/>
    <x v="1"/>
    <x v="5"/>
    <x v="6"/>
    <s v="autre"/>
    <s v="Marché Cotelette"/>
    <x v="1"/>
    <x v="0"/>
    <x v="0"/>
    <s v=""/>
    <s v=""/>
    <x v="2"/>
    <s v=""/>
    <s v="Nourriture Produits d'hygiène et assainissement"/>
    <n v="1"/>
    <n v="1"/>
    <n v="0"/>
    <n v="0"/>
    <n v="0"/>
    <n v="0"/>
    <n v="0"/>
    <n v="0"/>
    <s v="nourriture"/>
    <s v="manje"/>
    <s v="En espèces (Gourde) A crédit partiel"/>
    <n v="1"/>
    <n v="0"/>
    <n v="0"/>
    <n v="0"/>
    <n v="1"/>
    <n v="0"/>
    <n v="0"/>
    <n v="0"/>
    <n v="0"/>
    <n v="0"/>
    <s v=""/>
    <x v="0"/>
    <x v="0"/>
    <s v="riz sucre haricot_noir huile farine_ble"/>
    <n v="1"/>
    <n v="1"/>
    <n v="0"/>
    <n v="1"/>
    <n v="1"/>
    <n v="0"/>
    <n v="1"/>
    <n v="0"/>
    <s v="oui_marmite"/>
    <n v="350"/>
    <n v="175"/>
    <x v="0"/>
    <n v="450"/>
    <n v="173.07692307692301"/>
    <x v="0"/>
    <s v=""/>
    <s v=""/>
    <x v="2"/>
    <n v="450"/>
    <n v="155.172413793103"/>
    <x v="0"/>
    <n v="700"/>
    <n v="291.666666666666"/>
    <x v="2"/>
    <s v=""/>
    <s v=""/>
    <x v="0"/>
    <s v="remplissage_drum"/>
    <s v="oui"/>
    <n v="1200"/>
    <s v=""/>
    <s v=""/>
    <s v=""/>
    <s v=""/>
    <s v=""/>
    <s v=""/>
    <s v="NA"/>
    <n v="1200"/>
    <x v="2"/>
    <x v="0"/>
    <s v="trop_cher temps"/>
    <n v="0"/>
    <n v="0"/>
    <n v="0"/>
    <n v="0"/>
    <n v="1"/>
    <n v="0"/>
    <n v="1"/>
    <n v="0"/>
    <n v="0"/>
    <n v="0"/>
    <n v="0"/>
    <n v="0"/>
    <n v="0"/>
    <n v="0"/>
    <s v=""/>
    <s v="riz"/>
    <n v="0"/>
    <n v="1"/>
    <n v="0"/>
    <n v="0"/>
    <n v="0"/>
    <n v="0"/>
    <n v="0"/>
    <n v="0"/>
    <x v="0"/>
    <x v="0"/>
    <x v="1"/>
    <x v="2"/>
    <x v="1"/>
    <x v="2"/>
    <x v="0"/>
    <s v="savon_lessive savon_mains brosse_dent serviettes_hygieniques dentrifrice"/>
    <n v="1"/>
    <n v="1"/>
    <n v="1"/>
    <n v="0"/>
    <n v="1"/>
    <n v="0"/>
    <n v="1"/>
    <n v="0"/>
    <s v="oui"/>
    <n v="70"/>
    <s v="70"/>
    <s v=""/>
    <s v=""/>
    <s v=""/>
    <n v="70"/>
    <x v="2"/>
    <n v="25"/>
    <x v="2"/>
    <s v=""/>
    <x v="0"/>
    <s v="oui"/>
    <n v="35"/>
    <s v=""/>
    <s v=""/>
    <n v="35"/>
    <x v="2"/>
    <s v="oui"/>
    <n v="125"/>
    <s v=""/>
    <s v=""/>
    <n v="125"/>
    <x v="2"/>
    <s v="oui"/>
    <n v="125"/>
    <s v=""/>
    <s v=""/>
    <s v=""/>
    <n v="125"/>
    <x v="2"/>
    <s v=""/>
    <s v=""/>
    <s v=""/>
    <s v=""/>
    <s v=""/>
    <s v=""/>
    <s v=""/>
    <s v=""/>
    <s v=""/>
    <x v="0"/>
    <s v=""/>
    <s v=""/>
    <x v="2"/>
    <s v="pas_assez_argent"/>
    <n v="0"/>
    <n v="0"/>
    <n v="0"/>
    <n v="0"/>
    <n v="1"/>
    <n v="0"/>
    <n v="0"/>
    <n v="0"/>
    <n v="0"/>
    <n v="0"/>
    <n v="0"/>
    <n v="0"/>
    <n v="0"/>
    <s v=""/>
    <s v="savon_lessive"/>
    <n v="1"/>
    <n v="0"/>
    <n v="0"/>
    <n v="0"/>
    <n v="0"/>
    <n v="0"/>
    <n v="0"/>
    <n v="0"/>
    <x v="1"/>
    <x v="1"/>
    <x v="1"/>
    <x v="3"/>
    <x v="2"/>
    <x v="3"/>
    <x v="1"/>
    <x v="0"/>
    <s v=""/>
    <s v=""/>
    <s v=""/>
    <s v=""/>
    <s v=""/>
    <s v=""/>
    <s v=""/>
    <s v=""/>
    <s v="clients"/>
    <n v="0"/>
    <n v="1"/>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7f7e8cb0-a3c5-4fbc-8255-9b71a81222f4"/>
    <d v="2022-02-24T00:00:00"/>
    <s v="ceci"/>
    <x v="1"/>
    <s v="Ceci enquêteur 3"/>
    <x v="1"/>
    <x v="5"/>
    <x v="6"/>
    <s v="autre"/>
    <s v="Marché Cotelette"/>
    <x v="1"/>
    <x v="0"/>
    <x v="0"/>
    <s v=""/>
    <s v=""/>
    <x v="2"/>
    <s v=""/>
    <s v="Nourriture Produits d'hygiène et assainissement"/>
    <n v="1"/>
    <n v="1"/>
    <n v="0"/>
    <n v="0"/>
    <n v="0"/>
    <n v="0"/>
    <n v="0"/>
    <n v="0"/>
    <s v="nourriture"/>
    <s v="manje"/>
    <s v="En espèces (Gourde) A crédit partiel"/>
    <n v="1"/>
    <n v="0"/>
    <n v="0"/>
    <n v="0"/>
    <n v="1"/>
    <n v="0"/>
    <n v="0"/>
    <n v="0"/>
    <n v="0"/>
    <n v="0"/>
    <s v=""/>
    <x v="3"/>
    <x v="0"/>
    <s v="farine_ble riz sucre haricot_noir huile"/>
    <n v="1"/>
    <n v="1"/>
    <n v="0"/>
    <n v="1"/>
    <n v="1"/>
    <n v="0"/>
    <n v="1"/>
    <n v="0"/>
    <s v="oui_marmite"/>
    <n v="350"/>
    <n v="175"/>
    <x v="0"/>
    <n v="450"/>
    <n v="173.07692307692301"/>
    <x v="0"/>
    <s v=""/>
    <s v=""/>
    <x v="2"/>
    <n v="450"/>
    <n v="155.172413793103"/>
    <x v="0"/>
    <n v="700"/>
    <n v="291.666666666666"/>
    <x v="2"/>
    <s v=""/>
    <s v=""/>
    <x v="0"/>
    <s v="remplissage_drum"/>
    <s v="oui"/>
    <n v="1200"/>
    <s v=""/>
    <s v=""/>
    <s v=""/>
    <s v=""/>
    <s v=""/>
    <s v=""/>
    <s v="NA"/>
    <n v="1200"/>
    <x v="2"/>
    <x v="0"/>
    <s v="pas_assez_argent"/>
    <n v="0"/>
    <n v="0"/>
    <n v="0"/>
    <n v="0"/>
    <n v="0"/>
    <n v="1"/>
    <n v="0"/>
    <n v="0"/>
    <n v="0"/>
    <n v="0"/>
    <n v="0"/>
    <n v="0"/>
    <n v="0"/>
    <n v="0"/>
    <s v=""/>
    <s v="riz"/>
    <n v="0"/>
    <n v="1"/>
    <n v="0"/>
    <n v="0"/>
    <n v="0"/>
    <n v="0"/>
    <n v="0"/>
    <n v="0"/>
    <x v="0"/>
    <x v="0"/>
    <x v="1"/>
    <x v="2"/>
    <x v="1"/>
    <x v="2"/>
    <x v="0"/>
    <s v="savon_lessive chlore_grain savon_mains brosse_dent"/>
    <n v="1"/>
    <n v="1"/>
    <n v="0"/>
    <n v="0"/>
    <n v="0"/>
    <n v="1"/>
    <n v="1"/>
    <n v="0"/>
    <s v="oui"/>
    <n v="65"/>
    <s v="65"/>
    <s v=""/>
    <s v=""/>
    <s v=""/>
    <n v="65"/>
    <x v="2"/>
    <n v="25"/>
    <x v="2"/>
    <s v=""/>
    <x v="0"/>
    <s v="oui"/>
    <n v="40"/>
    <s v=""/>
    <s v=""/>
    <n v="40"/>
    <x v="2"/>
    <s v=""/>
    <s v=""/>
    <s v=""/>
    <s v=""/>
    <s v=""/>
    <x v="0"/>
    <s v=""/>
    <s v=""/>
    <s v=""/>
    <s v=""/>
    <s v=""/>
    <s v=""/>
    <x v="0"/>
    <s v="oui"/>
    <s v=""/>
    <n v="10"/>
    <s v=""/>
    <s v=""/>
    <s v=""/>
    <s v=""/>
    <s v=""/>
    <s v=""/>
    <x v="2"/>
    <s v="NA"/>
    <n v="10"/>
    <x v="1"/>
    <s v=""/>
    <s v=""/>
    <s v=""/>
    <s v=""/>
    <s v=""/>
    <s v=""/>
    <s v=""/>
    <s v=""/>
    <s v=""/>
    <s v=""/>
    <s v=""/>
    <s v=""/>
    <s v=""/>
    <s v=""/>
    <s v=""/>
    <s v=""/>
    <s v=""/>
    <s v=""/>
    <s v=""/>
    <s v=""/>
    <s v=""/>
    <s v=""/>
    <s v=""/>
    <s v=""/>
    <x v="1"/>
    <x v="1"/>
    <x v="1"/>
    <x v="3"/>
    <x v="2"/>
    <x v="3"/>
    <x v="1"/>
    <x v="0"/>
    <s v=""/>
    <s v=""/>
    <s v=""/>
    <s v=""/>
    <s v=""/>
    <s v=""/>
    <s v=""/>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2c044332-a1a6-4bc1-8bb2-de48d9ddf041"/>
    <d v="2022-02-24T00:00:00"/>
    <s v="ceci"/>
    <x v="1"/>
    <s v="Ceci enquêteur 3"/>
    <x v="1"/>
    <x v="5"/>
    <x v="6"/>
    <s v="autre"/>
    <s v="Marché Cotelett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5gal"/>
    <s v="5gal"/>
    <s v="bidon ki vo 5 galon (18,9L)"/>
    <s v=""/>
    <s v=""/>
    <s v=""/>
    <s v=""/>
    <s v=""/>
    <n v="0"/>
    <s v="0"/>
    <s v=""/>
    <s v="NA"/>
    <n v="0"/>
    <x v="1"/>
    <x v="3"/>
    <x v="1"/>
    <s v=""/>
    <s v=""/>
    <s v=""/>
    <s v=""/>
    <s v=""/>
    <s v=""/>
    <s v=""/>
    <s v=""/>
    <s v=""/>
    <s v=""/>
    <s v=""/>
    <s v=""/>
    <s v=""/>
    <s v=""/>
    <x v="1"/>
    <s v=""/>
    <s v=""/>
    <s v=""/>
    <s v=""/>
    <s v=""/>
    <s v=""/>
    <s v=""/>
    <s v=""/>
    <s v=""/>
    <s v=""/>
    <s v=""/>
    <s v=""/>
    <s v=""/>
    <s v=""/>
    <s v=""/>
    <s v=""/>
    <s v=""/>
    <s v=""/>
    <s v="Rien a signaler"/>
  </r>
  <r>
    <s v="2fc09423-6340-4372-a966-99902c591e71"/>
    <d v="2022-02-24T00:00:00"/>
    <s v="ceci"/>
    <x v="1"/>
    <s v="Ceci enquêteur 3"/>
    <x v="1"/>
    <x v="5"/>
    <x v="6"/>
    <s v="autre"/>
    <s v="Marché Cotelett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L'eau est de meilleure qualité"/>
    <s v=""/>
    <x v="1"/>
    <s v="5gal"/>
    <s v="5gal"/>
    <s v="bidon ki vo 5 galon (18,9L)"/>
    <s v=""/>
    <s v=""/>
    <s v=""/>
    <s v=""/>
    <s v=""/>
    <n v="0"/>
    <s v="0"/>
    <s v=""/>
    <s v="NA"/>
    <n v="0"/>
    <x v="1"/>
    <x v="1"/>
    <x v="1"/>
    <s v=""/>
    <s v=""/>
    <s v=""/>
    <s v=""/>
    <s v=""/>
    <s v=""/>
    <s v=""/>
    <s v=""/>
    <s v=""/>
    <s v=""/>
    <s v=""/>
    <s v=""/>
    <s v=""/>
    <s v=""/>
    <x v="1"/>
    <s v=""/>
    <s v=""/>
    <s v=""/>
    <s v=""/>
    <s v=""/>
    <s v=""/>
    <s v=""/>
    <s v=""/>
    <s v=""/>
    <s v=""/>
    <s v=""/>
    <s v=""/>
    <s v=""/>
    <s v=""/>
    <s v=""/>
    <s v=""/>
    <s v=""/>
    <s v=""/>
    <s v="Rien a signaler"/>
  </r>
  <r>
    <s v="5af39faf-b931-4928-a17d-1f612105832c"/>
    <d v="2022-02-24T00:00:00"/>
    <s v="ceci"/>
    <x v="1"/>
    <s v="Ceci enquêteur 3"/>
    <x v="1"/>
    <x v="5"/>
    <x v="6"/>
    <s v="autre"/>
    <s v="Marché Cotelett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5gal"/>
    <s v="5gal"/>
    <s v="bidon ki vo 5 galon (18,9L)"/>
    <s v=""/>
    <s v=""/>
    <s v=""/>
    <s v=""/>
    <s v=""/>
    <n v="0"/>
    <s v="0"/>
    <s v=""/>
    <s v="NA"/>
    <n v="0"/>
    <x v="1"/>
    <x v="3"/>
    <x v="2"/>
    <s v="secheresse"/>
    <n v="0"/>
    <n v="0"/>
    <n v="0"/>
    <n v="1"/>
    <n v="0"/>
    <n v="0"/>
    <n v="0"/>
    <n v="0"/>
    <n v="0"/>
    <n v="0"/>
    <n v="0"/>
    <n v="0"/>
    <s v=""/>
    <x v="1"/>
    <s v=""/>
    <s v=""/>
    <s v=""/>
    <s v=""/>
    <s v=""/>
    <s v=""/>
    <s v=""/>
    <s v=""/>
    <s v=""/>
    <s v=""/>
    <s v=""/>
    <s v=""/>
    <s v=""/>
    <s v=""/>
    <s v=""/>
    <s v=""/>
    <s v=""/>
    <s v=""/>
    <s v="Rien a signaler"/>
  </r>
  <r>
    <s v="5ce7029d-87e7-4d62-b560-bda09fa0feed"/>
    <d v="2022-02-24T00:00:00"/>
    <s v="ceci"/>
    <x v="1"/>
    <s v="Ceci enquêteur 3"/>
    <x v="1"/>
    <x v="5"/>
    <x v="6"/>
    <s v="autre"/>
    <s v="Marché Cotelett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1"/>
    <s v="5gal"/>
    <s v="5gal"/>
    <s v="bidon ki vo 5 galon (18,9L)"/>
    <s v=""/>
    <s v=""/>
    <s v=""/>
    <s v=""/>
    <s v=""/>
    <n v="0"/>
    <s v="0"/>
    <s v=""/>
    <s v="NA"/>
    <n v="0"/>
    <x v="1"/>
    <x v="3"/>
    <x v="1"/>
    <s v=""/>
    <s v=""/>
    <s v=""/>
    <s v=""/>
    <s v=""/>
    <s v=""/>
    <s v=""/>
    <s v=""/>
    <s v=""/>
    <s v=""/>
    <s v=""/>
    <s v=""/>
    <s v=""/>
    <s v=""/>
    <x v="1"/>
    <s v=""/>
    <s v=""/>
    <s v=""/>
    <s v=""/>
    <s v=""/>
    <s v=""/>
    <s v=""/>
    <s v=""/>
    <s v=""/>
    <s v=""/>
    <s v=""/>
    <s v=""/>
    <s v=""/>
    <s v=""/>
    <s v=""/>
    <s v=""/>
    <s v=""/>
    <s v=""/>
    <s v="Rien a signaler"/>
  </r>
  <r>
    <s v="7f6aad00-df3b-495c-adff-561cd9d15219"/>
    <d v="2022-02-24T00:00:00"/>
    <s v="ceci"/>
    <x v="1"/>
    <s v="Ceci enquêteur 3"/>
    <x v="1"/>
    <x v="5"/>
    <x v="6"/>
    <s v="autre"/>
    <s v="Marché Cotelett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5gal"/>
    <s v="5gal"/>
    <s v="bidon ki vo 5 galon (18,9L)"/>
    <s v=""/>
    <s v=""/>
    <s v=""/>
    <s v=""/>
    <s v=""/>
    <n v="0"/>
    <s v="0"/>
    <s v=""/>
    <s v="NA"/>
    <n v="0"/>
    <x v="1"/>
    <x v="3"/>
    <x v="1"/>
    <s v=""/>
    <s v=""/>
    <s v=""/>
    <s v=""/>
    <s v=""/>
    <s v=""/>
    <s v=""/>
    <s v=""/>
    <s v=""/>
    <s v=""/>
    <s v=""/>
    <s v=""/>
    <s v=""/>
    <s v=""/>
    <x v="1"/>
    <s v=""/>
    <s v=""/>
    <s v=""/>
    <s v=""/>
    <s v=""/>
    <s v=""/>
    <s v=""/>
    <s v=""/>
    <s v=""/>
    <s v=""/>
    <s v=""/>
    <s v=""/>
    <s v=""/>
    <s v=""/>
    <s v=""/>
    <s v=""/>
    <s v=""/>
    <s v=""/>
    <s v="Rien a signaler"/>
  </r>
  <r>
    <s v="ed0b9cd7-aa81-4945-8ce6-5219ec162030"/>
    <d v="2022-02-22T00:00:00"/>
    <s v="ceci"/>
    <x v="1"/>
    <s v="Ceci enquêteur 3"/>
    <x v="1"/>
    <x v="5"/>
    <x v="5"/>
    <s v="autre"/>
    <s v="Marché Lassaire"/>
    <x v="1"/>
    <x v="0"/>
    <x v="0"/>
    <s v=""/>
    <s v=""/>
    <x v="2"/>
    <s v=""/>
    <s v="Nourriture Produits d'hygiène et assainissement"/>
    <n v="1"/>
    <n v="1"/>
    <n v="0"/>
    <n v="0"/>
    <n v="0"/>
    <n v="0"/>
    <n v="0"/>
    <n v="0"/>
    <s v="nourriture"/>
    <s v="manje"/>
    <s v="En espèces (Gourde) A crédit partiel"/>
    <n v="1"/>
    <n v="0"/>
    <n v="0"/>
    <n v="0"/>
    <n v="1"/>
    <n v="0"/>
    <n v="0"/>
    <n v="0"/>
    <n v="0"/>
    <n v="0"/>
    <s v=""/>
    <x v="3"/>
    <x v="0"/>
    <s v="riz sucre huile"/>
    <n v="0"/>
    <n v="1"/>
    <n v="0"/>
    <n v="1"/>
    <n v="0"/>
    <n v="0"/>
    <n v="1"/>
    <n v="0"/>
    <s v="oui_marmite"/>
    <s v=""/>
    <s v=""/>
    <x v="2"/>
    <n v="450"/>
    <n v="173.07692307692301"/>
    <x v="0"/>
    <s v=""/>
    <s v=""/>
    <x v="2"/>
    <n v="450"/>
    <n v="155.172413793103"/>
    <x v="0"/>
    <s v=""/>
    <s v=""/>
    <x v="0"/>
    <s v=""/>
    <s v=""/>
    <x v="0"/>
    <s v="remplissage_drum"/>
    <s v="oui"/>
    <n v="1200"/>
    <s v=""/>
    <s v=""/>
    <s v=""/>
    <s v=""/>
    <s v=""/>
    <s v=""/>
    <s v="NA"/>
    <n v="1200"/>
    <x v="2"/>
    <x v="0"/>
    <s v="pas_assez_argent"/>
    <n v="0"/>
    <n v="0"/>
    <n v="0"/>
    <n v="0"/>
    <n v="0"/>
    <n v="1"/>
    <n v="0"/>
    <n v="0"/>
    <n v="0"/>
    <n v="0"/>
    <n v="0"/>
    <n v="0"/>
    <n v="0"/>
    <n v="0"/>
    <s v=""/>
    <s v="riz"/>
    <n v="0"/>
    <n v="1"/>
    <n v="0"/>
    <n v="0"/>
    <n v="0"/>
    <n v="0"/>
    <n v="0"/>
    <n v="0"/>
    <x v="1"/>
    <x v="0"/>
    <x v="1"/>
    <x v="3"/>
    <x v="0"/>
    <x v="9"/>
    <x v="0"/>
    <s v="savon_lessive chlore_grain"/>
    <n v="1"/>
    <n v="0"/>
    <n v="0"/>
    <n v="0"/>
    <n v="0"/>
    <n v="1"/>
    <n v="0"/>
    <n v="0"/>
    <s v="oui"/>
    <n v="65"/>
    <s v="65"/>
    <s v=""/>
    <s v=""/>
    <s v=""/>
    <n v="65"/>
    <x v="2"/>
    <s v=""/>
    <x v="0"/>
    <s v=""/>
    <x v="0"/>
    <s v=""/>
    <s v=""/>
    <s v=""/>
    <s v=""/>
    <s v=""/>
    <x v="0"/>
    <s v=""/>
    <s v=""/>
    <s v=""/>
    <s v=""/>
    <s v=""/>
    <x v="0"/>
    <s v=""/>
    <s v=""/>
    <s v=""/>
    <s v=""/>
    <s v=""/>
    <s v=""/>
    <x v="0"/>
    <s v="oui"/>
    <s v=""/>
    <n v="10"/>
    <s v=""/>
    <s v=""/>
    <s v=""/>
    <s v=""/>
    <s v=""/>
    <s v=""/>
    <x v="2"/>
    <s v="NA"/>
    <n v="10"/>
    <x v="2"/>
    <s v="trop_cher"/>
    <n v="0"/>
    <n v="0"/>
    <n v="0"/>
    <n v="1"/>
    <n v="0"/>
    <n v="0"/>
    <n v="0"/>
    <n v="0"/>
    <n v="0"/>
    <n v="0"/>
    <n v="0"/>
    <n v="0"/>
    <n v="0"/>
    <s v=""/>
    <s v="savon_lessive"/>
    <n v="1"/>
    <n v="0"/>
    <n v="0"/>
    <n v="0"/>
    <n v="0"/>
    <n v="0"/>
    <n v="0"/>
    <n v="0"/>
    <x v="2"/>
    <x v="1"/>
    <x v="1"/>
    <x v="2"/>
    <x v="1"/>
    <x v="9"/>
    <x v="1"/>
    <x v="0"/>
    <s v=""/>
    <s v=""/>
    <s v=""/>
    <s v=""/>
    <s v=""/>
    <s v=""/>
    <s v=""/>
    <s v=""/>
    <s v="clients"/>
    <n v="0"/>
    <n v="1"/>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10f6d971-9779-416a-8b30-4560d97d6bdd"/>
    <d v="2022-02-24T00:00:00"/>
    <s v="wfp"/>
    <x v="4"/>
    <s v="FM"/>
    <x v="4"/>
    <x v="6"/>
    <x v="7"/>
    <s v="lescayes"/>
    <s v="Marché communal des Cayes"/>
    <x v="0"/>
    <x v="0"/>
    <x v="0"/>
    <s v=""/>
    <s v=""/>
    <x v="0"/>
    <s v=""/>
    <s v="Nourriture Produits d'hygiène et assainissement"/>
    <n v="1"/>
    <n v="1"/>
    <n v="0"/>
    <n v="0"/>
    <n v="0"/>
    <n v="0"/>
    <n v="0"/>
    <n v="0"/>
    <s v="nourriture"/>
    <s v="manje"/>
    <s v="En espèces (Gourde)"/>
    <n v="1"/>
    <n v="0"/>
    <n v="0"/>
    <n v="0"/>
    <n v="0"/>
    <n v="0"/>
    <n v="0"/>
    <n v="0"/>
    <n v="0"/>
    <n v="0"/>
    <s v=""/>
    <x v="2"/>
    <x v="3"/>
    <s v="farine_ble riz mais sucre haricot_noir haricot_rouge huile"/>
    <n v="1"/>
    <n v="1"/>
    <n v="1"/>
    <n v="1"/>
    <n v="1"/>
    <n v="1"/>
    <n v="1"/>
    <n v="0"/>
    <s v="oui_marmite"/>
    <n v="300"/>
    <n v="150"/>
    <x v="3"/>
    <n v="375"/>
    <n v="144.230769230769"/>
    <x v="0"/>
    <n v="250"/>
    <n v="108.695652173913"/>
    <x v="0"/>
    <n v="400"/>
    <n v="137.93103448275801"/>
    <x v="0"/>
    <n v="575"/>
    <n v="239.583333333333"/>
    <x v="1"/>
    <n v="650"/>
    <n v="270.83333333333297"/>
    <x v="2"/>
    <s v="remplissage_drum"/>
    <s v="non"/>
    <s v=""/>
    <s v=""/>
    <s v="mililitre"/>
    <s v="mililitre"/>
    <s v="mililit"/>
    <n v="591"/>
    <n v="150"/>
    <s v="960.6598984771573"/>
    <n v="960.65989847715696"/>
    <x v="2"/>
    <x v="0"/>
    <s v="taux_echange probleme_transport trop_cher indisponible_f"/>
    <n v="1"/>
    <n v="1"/>
    <n v="0"/>
    <n v="0"/>
    <n v="1"/>
    <n v="0"/>
    <n v="0"/>
    <n v="1"/>
    <n v="0"/>
    <n v="0"/>
    <n v="0"/>
    <n v="0"/>
    <n v="0"/>
    <n v="0"/>
    <s v=""/>
    <s v="farine_ble riz sucre"/>
    <n v="1"/>
    <n v="1"/>
    <n v="0"/>
    <n v="1"/>
    <n v="0"/>
    <n v="0"/>
    <n v="0"/>
    <n v="0"/>
    <x v="1"/>
    <x v="3"/>
    <x v="1"/>
    <x v="6"/>
    <x v="1"/>
    <x v="10"/>
    <x v="1"/>
    <s v="savon_lessive brosse_dent dentrifrice papier_toilette serviettes_hygieniques chlore_grain savon_mains"/>
    <n v="1"/>
    <n v="1"/>
    <n v="1"/>
    <n v="1"/>
    <n v="1"/>
    <n v="1"/>
    <n v="1"/>
    <n v="0"/>
    <s v="oui"/>
    <n v="40"/>
    <s v="40"/>
    <s v=""/>
    <s v=""/>
    <s v=""/>
    <n v="40"/>
    <x v="3"/>
    <n v="25"/>
    <x v="3"/>
    <n v="35"/>
    <x v="2"/>
    <s v="oui"/>
    <n v="75"/>
    <s v=""/>
    <s v=""/>
    <n v="75"/>
    <x v="2"/>
    <s v="oui"/>
    <n v="75"/>
    <s v=""/>
    <s v=""/>
    <n v="75"/>
    <x v="3"/>
    <s v="oui"/>
    <n v="100"/>
    <s v=""/>
    <s v=""/>
    <s v=""/>
    <n v="100"/>
    <x v="3"/>
    <s v="oui"/>
    <s v=""/>
    <n v="25"/>
    <s v=""/>
    <s v=""/>
    <s v=""/>
    <s v=""/>
    <s v=""/>
    <s v=""/>
    <x v="1"/>
    <s v="NA"/>
    <n v="25"/>
    <x v="1"/>
    <s v=""/>
    <s v=""/>
    <s v=""/>
    <s v=""/>
    <s v=""/>
    <s v=""/>
    <s v=""/>
    <s v=""/>
    <s v=""/>
    <s v=""/>
    <s v=""/>
    <s v=""/>
    <s v=""/>
    <s v=""/>
    <s v=""/>
    <s v=""/>
    <s v=""/>
    <s v=""/>
    <s v=""/>
    <s v=""/>
    <s v=""/>
    <s v=""/>
    <s v=""/>
    <s v=""/>
    <x v="2"/>
    <x v="3"/>
    <x v="1"/>
    <x v="1"/>
    <x v="2"/>
    <x v="1"/>
    <x v="2"/>
    <x v="3"/>
    <s v=""/>
    <s v=""/>
    <s v=""/>
    <s v=""/>
    <s v=""/>
    <s v=""/>
    <s v=""/>
    <s v=""/>
    <s v="vols prix"/>
    <n v="1"/>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Les prix augmentent de jour en jour a cause du haussement du dollars"/>
  </r>
  <r>
    <s v="0ec5f003-0e55-43de-90a4-f6ec47ee6bee"/>
    <d v="2022-02-24T00:00:00"/>
    <s v="wfp"/>
    <x v="4"/>
    <s v="FM"/>
    <x v="4"/>
    <x v="6"/>
    <x v="7"/>
    <s v="lescayes"/>
    <s v="Marché communal des Cayes"/>
    <x v="0"/>
    <x v="0"/>
    <x v="1"/>
    <s v=""/>
    <s v=""/>
    <x v="0"/>
    <s v=""/>
    <s v="Nourriture Produits d'hygiène et assainissement"/>
    <n v="1"/>
    <n v="1"/>
    <n v="0"/>
    <n v="0"/>
    <n v="0"/>
    <n v="0"/>
    <n v="0"/>
    <n v="0"/>
    <s v="nourriture"/>
    <s v="manje"/>
    <s v="En espèces (Gourde)"/>
    <n v="1"/>
    <n v="0"/>
    <n v="0"/>
    <n v="0"/>
    <n v="0"/>
    <n v="0"/>
    <n v="0"/>
    <n v="0"/>
    <n v="0"/>
    <n v="0"/>
    <s v=""/>
    <x v="0"/>
    <x v="1"/>
    <s v="farine_ble riz mais sucre haricot_noir haricot_rouge huile"/>
    <n v="1"/>
    <n v="1"/>
    <n v="1"/>
    <n v="1"/>
    <n v="1"/>
    <n v="1"/>
    <n v="1"/>
    <n v="0"/>
    <s v="oui_marmite"/>
    <n v="300"/>
    <n v="150"/>
    <x v="0"/>
    <n v="375"/>
    <n v="144.230769230769"/>
    <x v="0"/>
    <n v="250"/>
    <n v="108.695652173913"/>
    <x v="0"/>
    <n v="400"/>
    <n v="137.93103448275801"/>
    <x v="3"/>
    <n v="575"/>
    <n v="239.583333333333"/>
    <x v="1"/>
    <n v="650"/>
    <n v="270.83333333333297"/>
    <x v="2"/>
    <s v="remplissage_drum"/>
    <s v="non"/>
    <s v=""/>
    <s v=""/>
    <s v="mililitre"/>
    <s v="mililitre"/>
    <s v="mililit"/>
    <n v="591"/>
    <n v="150"/>
    <s v="960.6598984771573"/>
    <n v="960.65989847715696"/>
    <x v="3"/>
    <x v="1"/>
    <s v=""/>
    <s v=""/>
    <s v=""/>
    <s v=""/>
    <s v=""/>
    <s v=""/>
    <s v=""/>
    <s v=""/>
    <s v=""/>
    <s v=""/>
    <s v=""/>
    <s v=""/>
    <s v=""/>
    <s v=""/>
    <s v=""/>
    <s v=""/>
    <s v=""/>
    <s v=""/>
    <s v=""/>
    <s v=""/>
    <s v=""/>
    <s v=""/>
    <s v=""/>
    <s v=""/>
    <s v=""/>
    <x v="1"/>
    <x v="3"/>
    <x v="1"/>
    <x v="6"/>
    <x v="1"/>
    <x v="10"/>
    <x v="1"/>
    <s v="savon_lessive brosse_dent dentrifrice papier_toilette serviettes_hygieniques chlore_grain savon_mains"/>
    <n v="1"/>
    <n v="1"/>
    <n v="1"/>
    <n v="1"/>
    <n v="1"/>
    <n v="1"/>
    <n v="1"/>
    <n v="0"/>
    <s v="oui"/>
    <n v="40"/>
    <s v="40"/>
    <s v=""/>
    <s v=""/>
    <s v=""/>
    <n v="40"/>
    <x v="3"/>
    <n v="25"/>
    <x v="3"/>
    <n v="35"/>
    <x v="1"/>
    <s v="oui"/>
    <n v="50"/>
    <s v=""/>
    <s v=""/>
    <n v="50"/>
    <x v="1"/>
    <s v="oui"/>
    <n v="75"/>
    <s v=""/>
    <s v=""/>
    <n v="75"/>
    <x v="1"/>
    <s v="oui"/>
    <n v="100"/>
    <s v=""/>
    <s v=""/>
    <s v=""/>
    <n v="100"/>
    <x v="3"/>
    <s v="oui"/>
    <s v=""/>
    <n v="25"/>
    <s v=""/>
    <s v=""/>
    <s v=""/>
    <s v=""/>
    <s v=""/>
    <s v=""/>
    <x v="2"/>
    <s v="NA"/>
    <n v="25"/>
    <x v="1"/>
    <s v=""/>
    <s v=""/>
    <s v=""/>
    <s v=""/>
    <s v=""/>
    <s v=""/>
    <s v=""/>
    <s v=""/>
    <s v=""/>
    <s v=""/>
    <s v=""/>
    <s v=""/>
    <s v=""/>
    <s v=""/>
    <s v=""/>
    <s v=""/>
    <s v=""/>
    <s v=""/>
    <s v=""/>
    <s v=""/>
    <s v=""/>
    <s v=""/>
    <s v=""/>
    <s v=""/>
    <x v="1"/>
    <x v="1"/>
    <x v="1"/>
    <x v="1"/>
    <x v="2"/>
    <x v="1"/>
    <x v="2"/>
    <x v="0"/>
    <s v=""/>
    <s v=""/>
    <s v=""/>
    <s v=""/>
    <s v=""/>
    <s v=""/>
    <s v=""/>
    <s v=""/>
    <s v="vols clients prix reappro"/>
    <n v="1"/>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1604b315-a288-438f-865a-2518431596eb"/>
    <d v="2022-02-24T00:00:00"/>
    <s v="wfp"/>
    <x v="4"/>
    <s v="FM"/>
    <x v="4"/>
    <x v="6"/>
    <x v="7"/>
    <s v="lescayes"/>
    <s v="Marché communal des Cayes"/>
    <x v="0"/>
    <x v="0"/>
    <x v="0"/>
    <s v=""/>
    <s v=""/>
    <x v="2"/>
    <s v=""/>
    <s v="Nourriture Produits d'hygiène et assainissement"/>
    <n v="1"/>
    <n v="1"/>
    <n v="0"/>
    <n v="0"/>
    <n v="0"/>
    <n v="0"/>
    <n v="0"/>
    <n v="0"/>
    <s v="nourriture"/>
    <s v="manje"/>
    <s v="En espèces (Gourde) A crédit partiel"/>
    <n v="1"/>
    <n v="0"/>
    <n v="0"/>
    <n v="0"/>
    <n v="1"/>
    <n v="0"/>
    <n v="0"/>
    <n v="0"/>
    <n v="0"/>
    <n v="0"/>
    <s v=""/>
    <x v="0"/>
    <x v="1"/>
    <s v="farine_ble riz mais sucre haricot_noir haricot_rouge huile"/>
    <n v="1"/>
    <n v="1"/>
    <n v="1"/>
    <n v="1"/>
    <n v="1"/>
    <n v="1"/>
    <n v="1"/>
    <n v="0"/>
    <s v="oui_marmite"/>
    <n v="300"/>
    <n v="150"/>
    <x v="0"/>
    <n v="375"/>
    <n v="144.230769230769"/>
    <x v="0"/>
    <n v="250"/>
    <n v="108.695652173913"/>
    <x v="3"/>
    <n v="400"/>
    <n v="137.93103448275801"/>
    <x v="3"/>
    <n v="575"/>
    <n v="239.583333333333"/>
    <x v="1"/>
    <n v="675"/>
    <n v="281.25"/>
    <x v="2"/>
    <s v="remplissage_drum"/>
    <s v="non"/>
    <s v=""/>
    <s v=""/>
    <s v="mililitre"/>
    <s v="mililitre"/>
    <s v="mililit"/>
    <n v="591"/>
    <n v="150"/>
    <s v="960.6598984771573"/>
    <n v="960.65989847715696"/>
    <x v="3"/>
    <x v="1"/>
    <s v=""/>
    <s v=""/>
    <s v=""/>
    <s v=""/>
    <s v=""/>
    <s v=""/>
    <s v=""/>
    <s v=""/>
    <s v=""/>
    <s v=""/>
    <s v=""/>
    <s v=""/>
    <s v=""/>
    <s v=""/>
    <s v=""/>
    <s v=""/>
    <s v=""/>
    <s v=""/>
    <s v=""/>
    <s v=""/>
    <s v=""/>
    <s v=""/>
    <s v=""/>
    <s v=""/>
    <s v=""/>
    <x v="0"/>
    <x v="3"/>
    <x v="1"/>
    <x v="6"/>
    <x v="1"/>
    <x v="10"/>
    <x v="1"/>
    <s v="savon_lessive brosse_dent papier_toilette serviettes_hygieniques dentrifrice chlore_grain savon_mains"/>
    <n v="1"/>
    <n v="1"/>
    <n v="1"/>
    <n v="1"/>
    <n v="1"/>
    <n v="1"/>
    <n v="1"/>
    <n v="0"/>
    <s v="oui"/>
    <n v="40"/>
    <s v="40"/>
    <s v=""/>
    <s v=""/>
    <s v=""/>
    <n v="40"/>
    <x v="3"/>
    <n v="25"/>
    <x v="3"/>
    <n v="35"/>
    <x v="1"/>
    <s v="oui"/>
    <n v="75"/>
    <s v=""/>
    <s v=""/>
    <n v="75"/>
    <x v="2"/>
    <s v="oui"/>
    <n v="50"/>
    <s v=""/>
    <s v=""/>
    <n v="50"/>
    <x v="3"/>
    <s v="oui"/>
    <n v="100"/>
    <s v=""/>
    <s v=""/>
    <s v=""/>
    <n v="100"/>
    <x v="3"/>
    <s v="oui"/>
    <s v=""/>
    <n v="25"/>
    <s v=""/>
    <s v=""/>
    <s v=""/>
    <s v=""/>
    <s v=""/>
    <s v=""/>
    <x v="1"/>
    <s v="NA"/>
    <n v="25"/>
    <x v="1"/>
    <s v=""/>
    <s v=""/>
    <s v=""/>
    <s v=""/>
    <s v=""/>
    <s v=""/>
    <s v=""/>
    <s v=""/>
    <s v=""/>
    <s v=""/>
    <s v=""/>
    <s v=""/>
    <s v=""/>
    <s v=""/>
    <s v=""/>
    <s v=""/>
    <s v=""/>
    <s v=""/>
    <s v=""/>
    <s v=""/>
    <s v=""/>
    <s v=""/>
    <s v=""/>
    <s v=""/>
    <x v="2"/>
    <x v="3"/>
    <x v="1"/>
    <x v="1"/>
    <x v="2"/>
    <x v="1"/>
    <x v="2"/>
    <x v="0"/>
    <s v=""/>
    <s v=""/>
    <s v=""/>
    <s v=""/>
    <s v=""/>
    <s v=""/>
    <s v=""/>
    <s v=""/>
    <s v="vols clients reappro violence"/>
    <n v="1"/>
    <n v="1"/>
    <n v="0"/>
    <n v="1"/>
    <n v="1"/>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818284b1-9215-4064-b564-f71b5304c6b5"/>
    <d v="2022-02-24T00:00:00"/>
    <s v="wfp"/>
    <x v="4"/>
    <s v="FM"/>
    <x v="4"/>
    <x v="6"/>
    <x v="7"/>
    <s v="lescayes"/>
    <s v="Marché communal des Cayes"/>
    <x v="0"/>
    <x v="0"/>
    <x v="0"/>
    <s v=""/>
    <s v=""/>
    <x v="0"/>
    <s v=""/>
    <s v="Nourriture Produits d'hygiène et assainissement"/>
    <n v="1"/>
    <n v="1"/>
    <n v="0"/>
    <n v="0"/>
    <n v="0"/>
    <n v="0"/>
    <n v="0"/>
    <n v="0"/>
    <s v="nourriture"/>
    <s v="manje"/>
    <s v="En espèces (Gourde) A crédit partiel"/>
    <n v="1"/>
    <n v="0"/>
    <n v="0"/>
    <n v="0"/>
    <n v="1"/>
    <n v="0"/>
    <n v="0"/>
    <n v="0"/>
    <n v="0"/>
    <n v="0"/>
    <s v=""/>
    <x v="3"/>
    <x v="3"/>
    <s v="farine_ble riz mais haricot_rouge sucre haricot_noir huile"/>
    <n v="1"/>
    <n v="1"/>
    <n v="1"/>
    <n v="1"/>
    <n v="1"/>
    <n v="1"/>
    <n v="1"/>
    <n v="0"/>
    <s v="oui_marmite"/>
    <n v="300"/>
    <n v="150"/>
    <x v="0"/>
    <n v="400"/>
    <n v="153.84615384615299"/>
    <x v="0"/>
    <n v="250"/>
    <n v="108.695652173913"/>
    <x v="0"/>
    <n v="400"/>
    <n v="137.93103448275801"/>
    <x v="3"/>
    <n v="575"/>
    <n v="239.583333333333"/>
    <x v="1"/>
    <n v="672"/>
    <n v="280"/>
    <x v="2"/>
    <s v="remplissage_drum"/>
    <s v="non"/>
    <s v=""/>
    <s v=""/>
    <s v="mililitre"/>
    <s v="mililitre"/>
    <s v="mililit"/>
    <n v="591"/>
    <n v="150"/>
    <s v="960.6598984771573"/>
    <n v="960.65989847715696"/>
    <x v="3"/>
    <x v="1"/>
    <s v=""/>
    <s v=""/>
    <s v=""/>
    <s v=""/>
    <s v=""/>
    <s v=""/>
    <s v=""/>
    <s v=""/>
    <s v=""/>
    <s v=""/>
    <s v=""/>
    <s v=""/>
    <s v=""/>
    <s v=""/>
    <s v=""/>
    <s v=""/>
    <s v=""/>
    <s v=""/>
    <s v=""/>
    <s v=""/>
    <s v=""/>
    <s v=""/>
    <s v=""/>
    <s v=""/>
    <s v=""/>
    <x v="0"/>
    <x v="3"/>
    <x v="0"/>
    <x v="0"/>
    <x v="0"/>
    <x v="0"/>
    <x v="0"/>
    <s v="savon_lessive brosse_dent dentrifrice papier_toilette serviettes_hygieniques savon_mains chlore_grain"/>
    <n v="1"/>
    <n v="1"/>
    <n v="1"/>
    <n v="1"/>
    <n v="1"/>
    <n v="1"/>
    <n v="1"/>
    <n v="0"/>
    <s v="oui"/>
    <n v="40"/>
    <s v="40"/>
    <s v=""/>
    <s v=""/>
    <s v=""/>
    <n v="40"/>
    <x v="3"/>
    <n v="25"/>
    <x v="3"/>
    <n v="35"/>
    <x v="3"/>
    <s v="oui"/>
    <n v="50"/>
    <s v=""/>
    <s v=""/>
    <n v="50"/>
    <x v="3"/>
    <s v="oui"/>
    <n v="50"/>
    <s v=""/>
    <s v=""/>
    <n v="50"/>
    <x v="3"/>
    <s v="oui"/>
    <n v="100"/>
    <s v=""/>
    <s v=""/>
    <s v=""/>
    <n v="100"/>
    <x v="3"/>
    <s v="oui"/>
    <s v=""/>
    <n v="25"/>
    <s v=""/>
    <s v=""/>
    <s v=""/>
    <s v=""/>
    <s v=""/>
    <s v=""/>
    <x v="1"/>
    <s v="NA"/>
    <n v="25"/>
    <x v="1"/>
    <s v=""/>
    <s v=""/>
    <s v=""/>
    <s v=""/>
    <s v=""/>
    <s v=""/>
    <s v=""/>
    <s v=""/>
    <s v=""/>
    <s v=""/>
    <s v=""/>
    <s v=""/>
    <s v=""/>
    <s v=""/>
    <s v=""/>
    <s v=""/>
    <s v=""/>
    <s v=""/>
    <s v=""/>
    <s v=""/>
    <s v=""/>
    <s v=""/>
    <s v=""/>
    <s v=""/>
    <x v="2"/>
    <x v="3"/>
    <x v="1"/>
    <x v="1"/>
    <x v="2"/>
    <x v="1"/>
    <x v="2"/>
    <x v="0"/>
    <s v=""/>
    <s v=""/>
    <s v=""/>
    <s v=""/>
    <s v=""/>
    <s v=""/>
    <s v=""/>
    <s v=""/>
    <s v="vols clients prix reappro violence"/>
    <n v="1"/>
    <n v="1"/>
    <n v="1"/>
    <n v="1"/>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43165227-de1d-4bc6-9bc5-4f9c8f15e406"/>
    <d v="2022-02-24T00:00:00"/>
    <s v="wfp"/>
    <x v="4"/>
    <s v="FM"/>
    <x v="4"/>
    <x v="6"/>
    <x v="7"/>
    <s v="lescayes"/>
    <s v="Marché communal des Cay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2"/>
    <s v="5gal"/>
    <s v="5gal"/>
    <s v="bidon ki vo 5 galon (18,9L)"/>
    <s v=""/>
    <s v=""/>
    <s v=""/>
    <s v=""/>
    <s v=""/>
    <n v="50"/>
    <s v="10"/>
    <s v=""/>
    <s v="NA"/>
    <n v="10"/>
    <x v="2"/>
    <x v="0"/>
    <x v="1"/>
    <s v=""/>
    <s v=""/>
    <s v=""/>
    <s v=""/>
    <s v=""/>
    <s v=""/>
    <s v=""/>
    <s v=""/>
    <s v=""/>
    <s v=""/>
    <s v=""/>
    <s v=""/>
    <s v=""/>
    <s v=""/>
    <x v="1"/>
    <s v=""/>
    <s v=""/>
    <s v=""/>
    <s v=""/>
    <s v=""/>
    <s v=""/>
    <s v=""/>
    <s v=""/>
    <s v=""/>
    <s v=""/>
    <s v=""/>
    <s v=""/>
    <s v=""/>
    <s v=""/>
    <s v=""/>
    <s v=""/>
    <s v=""/>
    <s v=""/>
    <s v=""/>
  </r>
  <r>
    <s v="0bbc2cc8-8045-4c87-9598-a616ca717d0f"/>
    <d v="2022-02-24T00:00:00"/>
    <s v="wfp"/>
    <x v="4"/>
    <s v="FM"/>
    <x v="4"/>
    <x v="6"/>
    <x v="7"/>
    <s v="lescayes"/>
    <s v="Marché communal des Cayes"/>
    <x v="0"/>
    <x v="0"/>
    <x v="0"/>
    <s v=""/>
    <s v=""/>
    <x v="2"/>
    <s v=""/>
    <s v="Nourriture Produits d'hygiène et assainissement"/>
    <n v="1"/>
    <n v="1"/>
    <n v="0"/>
    <n v="0"/>
    <n v="0"/>
    <n v="0"/>
    <n v="0"/>
    <n v="0"/>
    <s v="nourriture"/>
    <s v="manje"/>
    <s v="En espèces (Gourde) A crédit partiel"/>
    <n v="1"/>
    <n v="0"/>
    <n v="0"/>
    <n v="0"/>
    <n v="1"/>
    <n v="0"/>
    <n v="0"/>
    <n v="0"/>
    <n v="0"/>
    <n v="0"/>
    <s v=""/>
    <x v="3"/>
    <x v="1"/>
    <s v="farine_ble riz mais sucre haricot_noir haricot_rouge huile"/>
    <n v="1"/>
    <n v="1"/>
    <n v="1"/>
    <n v="1"/>
    <n v="1"/>
    <n v="1"/>
    <n v="1"/>
    <n v="0"/>
    <s v="oui_marmite"/>
    <n v="300"/>
    <n v="150"/>
    <x v="0"/>
    <n v="450"/>
    <n v="173.07692307692301"/>
    <x v="0"/>
    <n v="250"/>
    <n v="108.695652173913"/>
    <x v="0"/>
    <n v="450"/>
    <n v="155.172413793103"/>
    <x v="3"/>
    <n v="575"/>
    <n v="239.583333333333"/>
    <x v="1"/>
    <n v="650"/>
    <n v="270.83333333333297"/>
    <x v="2"/>
    <s v="remplissage_drum"/>
    <s v="non"/>
    <s v=""/>
    <s v=""/>
    <s v="mililitre"/>
    <s v="mililitre"/>
    <s v="mililit"/>
    <n v="591"/>
    <n v="150"/>
    <s v="960.6598984771573"/>
    <n v="960.65989847715696"/>
    <x v="3"/>
    <x v="0"/>
    <s v="taux_echange probleme_transport"/>
    <n v="1"/>
    <n v="1"/>
    <n v="0"/>
    <n v="0"/>
    <n v="0"/>
    <n v="0"/>
    <n v="0"/>
    <n v="0"/>
    <n v="0"/>
    <n v="0"/>
    <n v="0"/>
    <n v="0"/>
    <n v="0"/>
    <n v="0"/>
    <s v=""/>
    <s v="riz sucre huile"/>
    <n v="0"/>
    <n v="1"/>
    <n v="0"/>
    <n v="1"/>
    <n v="0"/>
    <n v="0"/>
    <n v="1"/>
    <n v="0"/>
    <x v="0"/>
    <x v="3"/>
    <x v="1"/>
    <x v="7"/>
    <x v="0"/>
    <x v="3"/>
    <x v="0"/>
    <s v="savon_lessive brosse_dent dentrifrice papier_toilette serviettes_hygieniques chlore_grain savon_mains"/>
    <n v="1"/>
    <n v="1"/>
    <n v="1"/>
    <n v="1"/>
    <n v="1"/>
    <n v="1"/>
    <n v="1"/>
    <n v="0"/>
    <s v="oui"/>
    <n v="40"/>
    <s v="40"/>
    <s v=""/>
    <s v=""/>
    <s v=""/>
    <n v="40"/>
    <x v="3"/>
    <n v="25"/>
    <x v="3"/>
    <n v="35"/>
    <x v="3"/>
    <s v="oui"/>
    <n v="50"/>
    <s v=""/>
    <s v=""/>
    <n v="50"/>
    <x v="2"/>
    <s v="oui"/>
    <n v="50"/>
    <s v=""/>
    <s v=""/>
    <n v="50"/>
    <x v="3"/>
    <s v="oui"/>
    <n v="100"/>
    <s v=""/>
    <s v=""/>
    <s v=""/>
    <n v="100"/>
    <x v="3"/>
    <s v="oui"/>
    <s v=""/>
    <n v="25"/>
    <s v=""/>
    <s v=""/>
    <s v=""/>
    <s v=""/>
    <s v=""/>
    <s v=""/>
    <x v="3"/>
    <s v="NA"/>
    <n v="25"/>
    <x v="1"/>
    <s v=""/>
    <s v=""/>
    <s v=""/>
    <s v=""/>
    <s v=""/>
    <s v=""/>
    <s v=""/>
    <s v=""/>
    <s v=""/>
    <s v=""/>
    <s v=""/>
    <s v=""/>
    <s v=""/>
    <s v=""/>
    <s v=""/>
    <s v=""/>
    <s v=""/>
    <s v=""/>
    <s v=""/>
    <s v=""/>
    <s v=""/>
    <s v=""/>
    <s v=""/>
    <s v=""/>
    <x v="1"/>
    <x v="3"/>
    <x v="1"/>
    <x v="1"/>
    <x v="2"/>
    <x v="1"/>
    <x v="2"/>
    <x v="0"/>
    <s v=""/>
    <s v=""/>
    <s v=""/>
    <s v=""/>
    <s v=""/>
    <s v=""/>
    <s v=""/>
    <s v=""/>
    <s v="vols prix reappro violence"/>
    <n v="1"/>
    <n v="0"/>
    <n v="1"/>
    <n v="1"/>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df9b19a5-6e1c-449e-8b19-fd9e1aca0df4"/>
    <d v="2022-02-24T00:00:00"/>
    <s v="wfp"/>
    <x v="4"/>
    <s v="FM"/>
    <x v="4"/>
    <x v="6"/>
    <x v="7"/>
    <s v="lescayes"/>
    <s v="Marché communal des Cayes"/>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
  </r>
  <r>
    <s v="76240e82-0141-41d5-aef7-606dd1ae5c23"/>
    <d v="2022-02-24T00:00:00"/>
    <s v="wfp"/>
    <x v="4"/>
    <s v="FM"/>
    <x v="4"/>
    <x v="6"/>
    <x v="7"/>
    <s v="lescayes"/>
    <s v="Marché communal des Cay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5gal"/>
    <s v="5gal"/>
    <s v="bidon ki vo 5 galon (18,9L)"/>
    <s v=""/>
    <s v=""/>
    <s v=""/>
    <s v=""/>
    <s v=""/>
    <n v="50"/>
    <s v="10"/>
    <s v=""/>
    <s v="NA"/>
    <n v="10"/>
    <x v="2"/>
    <x v="0"/>
    <x v="1"/>
    <s v=""/>
    <s v=""/>
    <s v=""/>
    <s v=""/>
    <s v=""/>
    <s v=""/>
    <s v=""/>
    <s v=""/>
    <s v=""/>
    <s v=""/>
    <s v=""/>
    <s v=""/>
    <s v=""/>
    <s v=""/>
    <x v="1"/>
    <s v=""/>
    <s v=""/>
    <s v=""/>
    <s v=""/>
    <s v=""/>
    <s v=""/>
    <s v=""/>
    <s v=""/>
    <s v=""/>
    <s v=""/>
    <s v=""/>
    <s v=""/>
    <s v=""/>
    <s v=""/>
    <s v=""/>
    <s v=""/>
    <s v=""/>
    <s v=""/>
    <s v=""/>
  </r>
  <r>
    <s v="6cdbafb5-ae42-43e1-b508-3a1c914f8efd"/>
    <d v="2022-02-25T00:00:00"/>
    <s v="wfp"/>
    <x v="4"/>
    <s v="nord_PT01"/>
    <x v="5"/>
    <x v="7"/>
    <x v="8"/>
    <s v="Limonade"/>
    <s v="Marché principal de Limonade"/>
    <x v="0"/>
    <x v="0"/>
    <x v="0"/>
    <s v=""/>
    <s v=""/>
    <x v="0"/>
    <s v=""/>
    <s v="Nourriture"/>
    <n v="1"/>
    <n v="0"/>
    <n v="0"/>
    <n v="0"/>
    <n v="0"/>
    <n v="0"/>
    <n v="0"/>
    <n v="0"/>
    <s v="nourriture"/>
    <s v="manje"/>
    <s v="En espèces (Gourde)"/>
    <n v="1"/>
    <n v="0"/>
    <n v="0"/>
    <n v="0"/>
    <n v="0"/>
    <n v="0"/>
    <n v="0"/>
    <n v="0"/>
    <n v="0"/>
    <n v="0"/>
    <s v=""/>
    <x v="3"/>
    <x v="0"/>
    <s v="farine_ble riz mais sucre haricot_noir haricot_rouge huile"/>
    <n v="1"/>
    <n v="1"/>
    <n v="1"/>
    <n v="1"/>
    <n v="1"/>
    <n v="1"/>
    <n v="1"/>
    <n v="0"/>
    <s v="oui_marmite"/>
    <n v="350"/>
    <n v="175"/>
    <x v="0"/>
    <n v="420"/>
    <n v="161.53846153846101"/>
    <x v="0"/>
    <n v="280"/>
    <n v="121.739130434782"/>
    <x v="0"/>
    <n v="455"/>
    <n v="156.896551724137"/>
    <x v="0"/>
    <n v="700"/>
    <n v="291.666666666666"/>
    <x v="2"/>
    <n v="1010"/>
    <n v="420.83333333333297"/>
    <x v="2"/>
    <s v="remplissage_bidon_bouteil_ferme"/>
    <s v="oui"/>
    <n v="1100"/>
    <s v=""/>
    <s v=""/>
    <s v=""/>
    <s v=""/>
    <s v=""/>
    <s v=""/>
    <s v="NA"/>
    <n v="1100"/>
    <x v="3"/>
    <x v="0"/>
    <s v="pas_assez_argent"/>
    <n v="0"/>
    <n v="0"/>
    <n v="0"/>
    <n v="0"/>
    <n v="0"/>
    <n v="1"/>
    <n v="0"/>
    <n v="0"/>
    <n v="0"/>
    <n v="0"/>
    <n v="0"/>
    <n v="0"/>
    <n v="0"/>
    <n v="0"/>
    <s v=""/>
    <s v="haricot_rouge huile"/>
    <n v="0"/>
    <n v="0"/>
    <n v="0"/>
    <n v="0"/>
    <n v="0"/>
    <n v="1"/>
    <n v="1"/>
    <n v="0"/>
    <x v="1"/>
    <x v="1"/>
    <x v="1"/>
    <x v="3"/>
    <x v="1"/>
    <x v="11"/>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n v="0"/>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2fb400d-ccf7-47f8-b992-e2e9c34dde69"/>
    <d v="2022-02-25T00:00:00"/>
    <s v="wfp"/>
    <x v="4"/>
    <s v="nord_PT01"/>
    <x v="5"/>
    <x v="7"/>
    <x v="8"/>
    <s v="Limonade"/>
    <s v="Marché principal de Limonade"/>
    <x v="0"/>
    <x v="0"/>
    <x v="0"/>
    <s v=""/>
    <s v=""/>
    <x v="0"/>
    <s v=""/>
    <s v="Nourriture"/>
    <n v="1"/>
    <n v="0"/>
    <n v="0"/>
    <n v="0"/>
    <n v="0"/>
    <n v="0"/>
    <n v="0"/>
    <n v="0"/>
    <s v="nourriture"/>
    <s v="manje"/>
    <s v="En espèces (Gourde)"/>
    <n v="1"/>
    <n v="0"/>
    <n v="0"/>
    <n v="0"/>
    <n v="0"/>
    <n v="0"/>
    <n v="0"/>
    <n v="0"/>
    <n v="0"/>
    <n v="0"/>
    <s v=""/>
    <x v="3"/>
    <x v="0"/>
    <s v="farine_ble riz mais sucre haricot_noir haricot_rouge huile"/>
    <n v="1"/>
    <n v="1"/>
    <n v="1"/>
    <n v="1"/>
    <n v="1"/>
    <n v="1"/>
    <n v="1"/>
    <n v="0"/>
    <s v="oui_marmite"/>
    <n v="315"/>
    <n v="157.5"/>
    <x v="0"/>
    <n v="420"/>
    <n v="161.53846153846101"/>
    <x v="0"/>
    <n v="270"/>
    <n v="117.39130434782599"/>
    <x v="0"/>
    <n v="455"/>
    <n v="156.896551724137"/>
    <x v="0"/>
    <n v="875"/>
    <n v="364.58333333333297"/>
    <x v="2"/>
    <n v="875"/>
    <n v="364.58333333333297"/>
    <x v="2"/>
    <s v="remplissage_bidon_bouteil_ferme"/>
    <s v="oui"/>
    <n v="1150"/>
    <s v=""/>
    <s v=""/>
    <s v=""/>
    <s v=""/>
    <s v=""/>
    <s v=""/>
    <s v="NA"/>
    <n v="1150"/>
    <x v="2"/>
    <x v="1"/>
    <s v=""/>
    <s v=""/>
    <s v=""/>
    <s v=""/>
    <s v=""/>
    <s v=""/>
    <s v=""/>
    <s v=""/>
    <s v=""/>
    <s v=""/>
    <s v=""/>
    <s v=""/>
    <s v=""/>
    <s v=""/>
    <s v=""/>
    <s v=""/>
    <s v=""/>
    <s v=""/>
    <s v=""/>
    <s v=""/>
    <s v=""/>
    <s v=""/>
    <s v=""/>
    <s v=""/>
    <s v=""/>
    <x v="1"/>
    <x v="1"/>
    <x v="1"/>
    <x v="3"/>
    <x v="1"/>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n v="0"/>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5f3f1f5-b255-4b74-8a53-92efcb7529b5"/>
    <d v="2022-02-25T00:00:00"/>
    <s v="wfp"/>
    <x v="4"/>
    <s v="nord_PT01"/>
    <x v="5"/>
    <x v="7"/>
    <x v="8"/>
    <s v="Limonade"/>
    <s v="Marché principal de Limonade"/>
    <x v="0"/>
    <x v="0"/>
    <x v="0"/>
    <s v=""/>
    <s v=""/>
    <x v="0"/>
    <s v=""/>
    <s v="Nourriture"/>
    <n v="1"/>
    <n v="0"/>
    <n v="0"/>
    <n v="0"/>
    <n v="0"/>
    <n v="0"/>
    <n v="0"/>
    <n v="0"/>
    <s v="nourriture"/>
    <s v="manje"/>
    <s v="En espèces (Gourde)"/>
    <n v="1"/>
    <n v="0"/>
    <n v="0"/>
    <n v="0"/>
    <n v="0"/>
    <n v="0"/>
    <n v="0"/>
    <n v="0"/>
    <n v="0"/>
    <n v="0"/>
    <s v=""/>
    <x v="3"/>
    <x v="0"/>
    <s v="farine_ble riz mais sucre haricot_noir haricot_rouge huile"/>
    <n v="1"/>
    <n v="1"/>
    <n v="1"/>
    <n v="1"/>
    <n v="1"/>
    <n v="1"/>
    <n v="1"/>
    <n v="0"/>
    <s v="oui_marmite"/>
    <n v="315"/>
    <n v="157.5"/>
    <x v="0"/>
    <n v="420"/>
    <n v="161.53846153846101"/>
    <x v="0"/>
    <n v="280"/>
    <n v="121.739130434782"/>
    <x v="0"/>
    <n v="455"/>
    <n v="156.896551724137"/>
    <x v="0"/>
    <n v="875"/>
    <n v="364.58333333333297"/>
    <x v="2"/>
    <n v="875"/>
    <n v="364.58333333333297"/>
    <x v="2"/>
    <s v="remplissage_bidon_bouteil_ferme"/>
    <s v="oui"/>
    <n v="1125"/>
    <s v=""/>
    <s v=""/>
    <s v=""/>
    <s v=""/>
    <s v=""/>
    <s v=""/>
    <s v="NA"/>
    <n v="1125"/>
    <x v="2"/>
    <x v="1"/>
    <s v=""/>
    <s v=""/>
    <s v=""/>
    <s v=""/>
    <s v=""/>
    <s v=""/>
    <s v=""/>
    <s v=""/>
    <s v=""/>
    <s v=""/>
    <s v=""/>
    <s v=""/>
    <s v=""/>
    <s v=""/>
    <s v=""/>
    <s v=""/>
    <s v=""/>
    <s v=""/>
    <s v=""/>
    <s v=""/>
    <s v=""/>
    <s v=""/>
    <s v=""/>
    <s v=""/>
    <s v=""/>
    <x v="1"/>
    <x v="1"/>
    <x v="1"/>
    <x v="3"/>
    <x v="1"/>
    <x v="4"/>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cb7e34c8-49a4-4bc7-9222-f4bd4646a262"/>
    <d v="2022-02-25T00:00:00"/>
    <s v="wfp"/>
    <x v="4"/>
    <s v="nord_PT01"/>
    <x v="5"/>
    <x v="7"/>
    <x v="8"/>
    <s v="Limonade"/>
    <s v="Marché principal de Limonade"/>
    <x v="0"/>
    <x v="0"/>
    <x v="0"/>
    <s v=""/>
    <s v=""/>
    <x v="0"/>
    <s v=""/>
    <s v="Nourriture"/>
    <n v="1"/>
    <n v="0"/>
    <n v="0"/>
    <n v="0"/>
    <n v="0"/>
    <n v="0"/>
    <n v="0"/>
    <n v="0"/>
    <s v="nourriture"/>
    <s v="manje"/>
    <s v="En espèces (Gourde)"/>
    <n v="1"/>
    <n v="0"/>
    <n v="0"/>
    <n v="0"/>
    <n v="0"/>
    <n v="0"/>
    <n v="0"/>
    <n v="0"/>
    <n v="0"/>
    <n v="0"/>
    <s v=""/>
    <x v="3"/>
    <x v="0"/>
    <s v="farine_ble riz mais sucre haricot_noir haricot_rouge huile"/>
    <n v="1"/>
    <n v="1"/>
    <n v="1"/>
    <n v="1"/>
    <n v="1"/>
    <n v="1"/>
    <n v="1"/>
    <n v="0"/>
    <s v="oui_marmite"/>
    <n v="350"/>
    <n v="175"/>
    <x v="0"/>
    <n v="420"/>
    <n v="161.53846153846101"/>
    <x v="0"/>
    <n v="450"/>
    <n v="195.65217391304299"/>
    <x v="0"/>
    <n v="450"/>
    <n v="155.172413793103"/>
    <x v="0"/>
    <n v="875"/>
    <n v="364.58333333333297"/>
    <x v="2"/>
    <n v="875"/>
    <n v="364.58333333333297"/>
    <x v="2"/>
    <s v="remplissage_bidon_bouteil_ferme"/>
    <s v="oui"/>
    <n v="1200"/>
    <s v=""/>
    <s v=""/>
    <s v=""/>
    <s v=""/>
    <s v=""/>
    <s v=""/>
    <s v="NA"/>
    <n v="1200"/>
    <x v="2"/>
    <x v="1"/>
    <s v=""/>
    <s v=""/>
    <s v=""/>
    <s v=""/>
    <s v=""/>
    <s v=""/>
    <s v=""/>
    <s v=""/>
    <s v=""/>
    <s v=""/>
    <s v=""/>
    <s v=""/>
    <s v=""/>
    <s v=""/>
    <s v=""/>
    <s v=""/>
    <s v=""/>
    <s v=""/>
    <s v=""/>
    <s v=""/>
    <s v=""/>
    <s v=""/>
    <s v=""/>
    <s v=""/>
    <s v=""/>
    <x v="1"/>
    <x v="1"/>
    <x v="1"/>
    <x v="3"/>
    <x v="1"/>
    <x v="11"/>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0d698bf0-a7f0-4531-98e7-bbc7570134e5"/>
    <d v="2022-02-25T00:00:00"/>
    <s v="wfp"/>
    <x v="4"/>
    <s v="nord_PT01"/>
    <x v="5"/>
    <x v="7"/>
    <x v="8"/>
    <s v="Limonade"/>
    <s v="Marché principal de Limonad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Rien a signaler"/>
  </r>
  <r>
    <s v="bed77b5e-30b8-45c4-bae3-c5c68e2acf78"/>
    <d v="2022-02-25T00:00:00"/>
    <s v="wfp"/>
    <x v="4"/>
    <s v="nord_PT01"/>
    <x v="5"/>
    <x v="7"/>
    <x v="8"/>
    <s v="Limonade"/>
    <s v="Marché principal de Limonad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Rien a signaler"/>
  </r>
  <r>
    <s v="3f8743b2-7f78-4dc8-ae75-cf605b4cbdec"/>
    <d v="2022-02-25T00:00:00"/>
    <s v="wfp"/>
    <x v="4"/>
    <s v="nord_PT01"/>
    <x v="5"/>
    <x v="7"/>
    <x v="8"/>
    <s v="Limonade"/>
    <s v="Marché principal de Limonad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Rien a signaler"/>
  </r>
  <r>
    <s v="14ac6c54-4d98-4ef9-8a3f-e9b1ab421d1e"/>
    <d v="2022-02-25T00:00:00"/>
    <s v="wfp"/>
    <x v="4"/>
    <s v="nord_PT01"/>
    <x v="5"/>
    <x v="7"/>
    <x v="8"/>
    <s v="Limonade"/>
    <s v="Marché principal de Limonad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40"/>
    <s v="8"/>
    <s v=""/>
    <s v="NA"/>
    <n v="8"/>
    <x v="2"/>
    <x v="0"/>
    <x v="1"/>
    <s v=""/>
    <s v=""/>
    <s v=""/>
    <s v=""/>
    <s v=""/>
    <s v=""/>
    <s v=""/>
    <s v=""/>
    <s v=""/>
    <s v=""/>
    <s v=""/>
    <s v=""/>
    <s v=""/>
    <s v=""/>
    <x v="1"/>
    <s v=""/>
    <s v=""/>
    <s v=""/>
    <s v=""/>
    <s v=""/>
    <s v=""/>
    <s v=""/>
    <s v=""/>
    <s v=""/>
    <s v=""/>
    <s v=""/>
    <s v=""/>
    <s v=""/>
    <s v=""/>
    <s v=""/>
    <s v=""/>
    <s v=""/>
    <s v=""/>
    <s v="Rien a signaler"/>
  </r>
  <r>
    <s v="3c09b4af-e045-4516-9100-f00bd6f64c6c"/>
    <d v="2022-02-25T00:00:00"/>
    <s v="wfp"/>
    <x v="4"/>
    <s v="nord_PT01"/>
    <x v="5"/>
    <x v="7"/>
    <x v="8"/>
    <s v="Limonade"/>
    <s v="Marché principal de Limonad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2"/>
    <s v="5gal"/>
    <s v="5gal"/>
    <s v="bidon ki vo 5 galon (18,9L)"/>
    <s v=""/>
    <s v=""/>
    <s v=""/>
    <s v=""/>
    <s v=""/>
    <n v="40"/>
    <s v="8"/>
    <s v=""/>
    <s v="NA"/>
    <n v="8"/>
    <x v="2"/>
    <x v="0"/>
    <x v="1"/>
    <s v=""/>
    <s v=""/>
    <s v=""/>
    <s v=""/>
    <s v=""/>
    <s v=""/>
    <s v=""/>
    <s v=""/>
    <s v=""/>
    <s v=""/>
    <s v=""/>
    <s v=""/>
    <s v=""/>
    <s v=""/>
    <x v="1"/>
    <s v=""/>
    <s v=""/>
    <s v=""/>
    <s v=""/>
    <s v=""/>
    <s v=""/>
    <s v=""/>
    <s v=""/>
    <s v=""/>
    <s v=""/>
    <s v=""/>
    <s v=""/>
    <s v=""/>
    <s v=""/>
    <s v=""/>
    <s v=""/>
    <s v=""/>
    <s v=""/>
    <s v="Rien a signaler"/>
  </r>
  <r>
    <s v="f24bc4a7-a3bd-4ad5-89c4-cec2136bfabf"/>
    <d v="2022-02-25T00:00:00"/>
    <s v="concern"/>
    <x v="5"/>
    <s v="CWW-03"/>
    <x v="6"/>
    <x v="8"/>
    <x v="9"/>
    <s v="terre_noir"/>
    <s v="Marché de Terre Noire"/>
    <x v="0"/>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15"/>
    <x v="2"/>
    <s v=""/>
    <x v="0"/>
    <s v="oui"/>
    <n v="35"/>
    <s v=""/>
    <s v=""/>
    <n v="35"/>
    <x v="2"/>
    <s v="oui"/>
    <n v="125"/>
    <s v=""/>
    <s v=""/>
    <n v="125"/>
    <x v="2"/>
    <s v=""/>
    <s v=""/>
    <s v=""/>
    <s v=""/>
    <s v=""/>
    <s v=""/>
    <x v="0"/>
    <s v=""/>
    <s v=""/>
    <s v=""/>
    <s v=""/>
    <s v=""/>
    <s v=""/>
    <s v=""/>
    <s v=""/>
    <s v=""/>
    <x v="0"/>
    <s v=""/>
    <s v=""/>
    <x v="1"/>
    <s v=""/>
    <s v=""/>
    <s v=""/>
    <s v=""/>
    <s v=""/>
    <s v=""/>
    <s v=""/>
    <s v=""/>
    <s v=""/>
    <s v=""/>
    <s v=""/>
    <s v=""/>
    <s v=""/>
    <s v=""/>
    <s v=""/>
    <s v=""/>
    <s v=""/>
    <s v=""/>
    <s v=""/>
    <s v=""/>
    <s v=""/>
    <s v=""/>
    <s v=""/>
    <s v=""/>
    <x v="1"/>
    <x v="1"/>
    <x v="1"/>
    <x v="6"/>
    <x v="2"/>
    <x v="10"/>
    <x v="1"/>
    <x v="0"/>
    <s v=""/>
    <s v=""/>
    <s v=""/>
    <s v=""/>
    <s v=""/>
    <s v=""/>
    <s v=""/>
    <s v=""/>
    <s v="violence"/>
    <n v="0"/>
    <n v="0"/>
    <n v="0"/>
    <n v="0"/>
    <n v="1"/>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63af94e8-ff7a-4bf9-bf81-dc1b9754eab1"/>
    <d v="2022-02-25T00:00:00"/>
    <s v="concern"/>
    <x v="5"/>
    <s v="CWW-03"/>
    <x v="6"/>
    <x v="8"/>
    <x v="9"/>
    <s v="terre_noir"/>
    <s v="Marché de Terre Noire"/>
    <x v="0"/>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chlore_grain papier_toilette serviettes_hygieniques savon_mains"/>
    <n v="1"/>
    <n v="0"/>
    <n v="0"/>
    <n v="1"/>
    <n v="1"/>
    <n v="1"/>
    <n v="1"/>
    <n v="0"/>
    <s v="oui"/>
    <n v="50"/>
    <s v="50"/>
    <s v=""/>
    <s v=""/>
    <s v=""/>
    <n v="50"/>
    <x v="2"/>
    <s v=""/>
    <x v="0"/>
    <n v="50"/>
    <x v="2"/>
    <s v="oui"/>
    <n v="50"/>
    <s v=""/>
    <s v=""/>
    <n v="50"/>
    <x v="2"/>
    <s v=""/>
    <s v=""/>
    <s v=""/>
    <s v=""/>
    <s v=""/>
    <x v="0"/>
    <s v="oui"/>
    <n v="100"/>
    <s v=""/>
    <s v=""/>
    <s v=""/>
    <n v="100"/>
    <x v="1"/>
    <s v="oui"/>
    <s v=""/>
    <n v="10"/>
    <s v=""/>
    <s v=""/>
    <s v=""/>
    <s v=""/>
    <s v=""/>
    <s v=""/>
    <x v="2"/>
    <s v="NA"/>
    <n v="10"/>
    <x v="2"/>
    <s v="epuise"/>
    <n v="0"/>
    <n v="0"/>
    <n v="0"/>
    <n v="0"/>
    <n v="0"/>
    <n v="0"/>
    <n v="0"/>
    <n v="0"/>
    <n v="0"/>
    <n v="1"/>
    <n v="0"/>
    <n v="0"/>
    <n v="0"/>
    <s v=""/>
    <s v="savon_lessive papier_toilette serviettes_hygieniques chlore_grain savon_mains"/>
    <n v="1"/>
    <n v="0"/>
    <n v="0"/>
    <n v="1"/>
    <n v="1"/>
    <n v="1"/>
    <n v="1"/>
    <n v="0"/>
    <x v="1"/>
    <x v="1"/>
    <x v="1"/>
    <x v="6"/>
    <x v="2"/>
    <x v="11"/>
    <x v="2"/>
    <x v="0"/>
    <s v=""/>
    <s v=""/>
    <s v=""/>
    <s v=""/>
    <s v=""/>
    <s v=""/>
    <s v=""/>
    <s v=""/>
    <s v="clients aucune"/>
    <n v="0"/>
    <n v="1"/>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c5d841cf-646d-4b78-b7d9-97b9308f3508"/>
    <d v="2022-02-25T00:00:00"/>
    <s v="concern"/>
    <x v="5"/>
    <s v="CWW-03"/>
    <x v="6"/>
    <x v="8"/>
    <x v="9"/>
    <s v="terre_noir"/>
    <s v="Marché de Terre Noire"/>
    <x v="0"/>
    <x v="0"/>
    <x v="0"/>
    <s v=""/>
    <s v=""/>
    <x v="0"/>
    <s v=""/>
    <s v="Produits d'hygiène et assainissement"/>
    <n v="0"/>
    <n v="1"/>
    <n v="0"/>
    <n v="0"/>
    <n v="0"/>
    <n v="0"/>
    <n v="0"/>
    <n v="0"/>
    <s v="wash"/>
    <s v="pwodwi lijèn, netwayaj"/>
    <s v="En espèces (Gourde)"/>
    <n v="1"/>
    <n v="0"/>
    <n v="0"/>
    <n v="0"/>
    <n v="0"/>
    <n v="0"/>
    <n v="0"/>
    <n v="0"/>
    <n v="0"/>
    <n v="0"/>
    <s v=""/>
    <x v="2"/>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chlore_grain savon_mains"/>
    <n v="1"/>
    <n v="0"/>
    <n v="0"/>
    <n v="0"/>
    <n v="0"/>
    <n v="1"/>
    <n v="1"/>
    <n v="0"/>
    <s v="oui"/>
    <n v="40"/>
    <s v="40"/>
    <s v=""/>
    <s v=""/>
    <s v=""/>
    <n v="40"/>
    <x v="1"/>
    <s v=""/>
    <x v="0"/>
    <s v=""/>
    <x v="0"/>
    <s v="oui"/>
    <n v="50"/>
    <s v=""/>
    <s v=""/>
    <n v="50"/>
    <x v="1"/>
    <s v=""/>
    <s v=""/>
    <s v=""/>
    <s v=""/>
    <s v=""/>
    <x v="0"/>
    <s v=""/>
    <s v=""/>
    <s v=""/>
    <s v=""/>
    <s v=""/>
    <s v=""/>
    <x v="0"/>
    <s v="oui"/>
    <s v=""/>
    <n v="10"/>
    <s v=""/>
    <s v=""/>
    <s v=""/>
    <s v=""/>
    <s v=""/>
    <s v=""/>
    <x v="1"/>
    <s v="NA"/>
    <n v="10"/>
    <x v="2"/>
    <s v="epuise"/>
    <n v="0"/>
    <n v="0"/>
    <n v="0"/>
    <n v="0"/>
    <n v="0"/>
    <n v="0"/>
    <n v="0"/>
    <n v="0"/>
    <n v="0"/>
    <n v="1"/>
    <n v="0"/>
    <n v="0"/>
    <n v="0"/>
    <s v=""/>
    <s v="savon_lessive savon_mains chlore_grain"/>
    <n v="1"/>
    <n v="0"/>
    <n v="0"/>
    <n v="0"/>
    <n v="0"/>
    <n v="1"/>
    <n v="1"/>
    <n v="0"/>
    <x v="1"/>
    <x v="1"/>
    <x v="1"/>
    <x v="6"/>
    <x v="2"/>
    <x v="11"/>
    <x v="2"/>
    <x v="0"/>
    <s v=""/>
    <s v=""/>
    <s v=""/>
    <s v=""/>
    <s v=""/>
    <s v=""/>
    <s v=""/>
    <s v=""/>
    <s v="autre"/>
    <n v="0"/>
    <n v="0"/>
    <n v="0"/>
    <n v="0"/>
    <n v="0"/>
    <n v="0"/>
    <n v="1"/>
    <n v="0"/>
    <s v="Il n'a pas d'inquietude"/>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91d43be-eeda-43d9-b2da-2ff8aee3b60e"/>
    <d v="2022-02-25T00:00:00"/>
    <s v="concern"/>
    <x v="5"/>
    <s v="CWW-03"/>
    <x v="6"/>
    <x v="8"/>
    <x v="9"/>
    <s v="terre_noir"/>
    <s v="Marché de Terre Noire"/>
    <x v="0"/>
    <x v="0"/>
    <x v="0"/>
    <s v=""/>
    <s v=""/>
    <x v="2"/>
    <s v=""/>
    <s v="Produits d'hygiène et assainissement"/>
    <n v="0"/>
    <n v="1"/>
    <n v="0"/>
    <n v="0"/>
    <n v="0"/>
    <n v="0"/>
    <n v="0"/>
    <n v="0"/>
    <s v="wash"/>
    <s v="pwodwi lijèn, netwayaj"/>
    <s v="En espèces (Gourde) Coupon Paiement mobile (téléphone) À crédit total"/>
    <n v="1"/>
    <n v="0"/>
    <n v="1"/>
    <n v="1"/>
    <n v="0"/>
    <n v="0"/>
    <n v="1"/>
    <n v="0"/>
    <n v="0"/>
    <n v="0"/>
    <s v=""/>
    <x v="0"/>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35"/>
    <s v="35"/>
    <s v=""/>
    <s v=""/>
    <s v=""/>
    <n v="35"/>
    <x v="3"/>
    <n v="25"/>
    <x v="2"/>
    <n v="25"/>
    <x v="2"/>
    <s v="oui"/>
    <n v="35"/>
    <s v=""/>
    <s v=""/>
    <n v="35"/>
    <x v="2"/>
    <s v="oui"/>
    <n v="100"/>
    <s v=""/>
    <s v=""/>
    <n v="100"/>
    <x v="1"/>
    <s v="oui"/>
    <n v="100"/>
    <s v=""/>
    <s v=""/>
    <s v=""/>
    <n v="100"/>
    <x v="2"/>
    <s v="oui"/>
    <s v=""/>
    <n v="10"/>
    <s v=""/>
    <s v=""/>
    <s v=""/>
    <s v=""/>
    <s v=""/>
    <s v=""/>
    <x v="2"/>
    <s v="NA"/>
    <n v="10"/>
    <x v="2"/>
    <s v="epuise"/>
    <n v="0"/>
    <n v="0"/>
    <n v="0"/>
    <n v="0"/>
    <n v="0"/>
    <n v="0"/>
    <n v="0"/>
    <n v="0"/>
    <n v="0"/>
    <n v="1"/>
    <n v="0"/>
    <n v="0"/>
    <n v="0"/>
    <s v=""/>
    <s v="savon_lessive dentrifrice brosse_dent papier_toilette serviettes_hygieniques chlore_grain savon_mains"/>
    <n v="1"/>
    <n v="1"/>
    <n v="1"/>
    <n v="1"/>
    <n v="1"/>
    <n v="1"/>
    <n v="1"/>
    <n v="0"/>
    <x v="1"/>
    <x v="2"/>
    <x v="1"/>
    <x v="6"/>
    <x v="2"/>
    <x v="11"/>
    <x v="2"/>
    <x v="0"/>
    <s v=""/>
    <s v=""/>
    <s v=""/>
    <s v=""/>
    <s v=""/>
    <s v=""/>
    <s v=""/>
    <s v=""/>
    <s v="autre"/>
    <n v="0"/>
    <n v="0"/>
    <n v="0"/>
    <n v="0"/>
    <n v="0"/>
    <n v="0"/>
    <n v="1"/>
    <n v="0"/>
    <s v="Aucun risque"/>
    <x v="1"/>
    <s v=""/>
    <s v=""/>
    <s v=""/>
    <s v=""/>
    <s v=""/>
    <s v=""/>
    <s v=""/>
    <x v="0"/>
    <s v=""/>
    <s v=""/>
    <s v=""/>
    <s v=""/>
    <s v=""/>
    <s v=""/>
    <x v="0"/>
    <s v=""/>
    <s v=""/>
    <s v=""/>
    <s v=""/>
    <s v=""/>
    <s v=""/>
    <s v=""/>
    <s v=""/>
    <s v=""/>
    <s v=""/>
    <s v=""/>
    <s v=""/>
    <s v=""/>
    <x v="0"/>
    <x v="0"/>
    <x v="0"/>
    <s v=""/>
    <s v=""/>
    <s v=""/>
    <s v=""/>
    <s v=""/>
    <s v=""/>
    <s v=""/>
    <s v=""/>
    <s v=""/>
    <s v=""/>
    <s v=""/>
    <s v=""/>
    <s v=""/>
    <s v=""/>
    <x v="0"/>
    <s v=""/>
    <s v=""/>
    <s v=""/>
    <s v=""/>
    <s v=""/>
    <s v=""/>
    <s v=""/>
    <s v=""/>
    <s v=""/>
    <s v=""/>
    <s v=""/>
    <s v=""/>
    <s v=""/>
    <s v=""/>
    <s v=""/>
    <s v=""/>
    <s v=""/>
    <s v=""/>
    <s v=""/>
  </r>
  <r>
    <s v="41785127-644f-40dd-8e07-3fe1dae927af"/>
    <d v="2022-02-25T00:00:00"/>
    <s v="concern"/>
    <x v="5"/>
    <s v="CWW-01"/>
    <x v="6"/>
    <x v="8"/>
    <x v="9"/>
    <s v="terre_noir"/>
    <s v="Marché de Terre Noire"/>
    <x v="0"/>
    <x v="0"/>
    <x v="0"/>
    <s v=""/>
    <s v=""/>
    <x v="0"/>
    <s v=""/>
    <s v="Nourriture"/>
    <n v="1"/>
    <n v="0"/>
    <n v="0"/>
    <n v="0"/>
    <n v="0"/>
    <n v="0"/>
    <n v="0"/>
    <n v="0"/>
    <s v="nourriture"/>
    <s v="manje"/>
    <s v="En espèces (Gourde) A crédit partiel"/>
    <n v="1"/>
    <n v="0"/>
    <n v="0"/>
    <n v="0"/>
    <n v="1"/>
    <n v="0"/>
    <n v="0"/>
    <n v="0"/>
    <n v="0"/>
    <n v="0"/>
    <s v=""/>
    <x v="4"/>
    <x v="3"/>
    <s v="farine_ble riz mais sucre haricot_noir huile"/>
    <n v="1"/>
    <n v="1"/>
    <n v="1"/>
    <n v="1"/>
    <n v="1"/>
    <n v="0"/>
    <n v="1"/>
    <n v="0"/>
    <s v="oui_marmite"/>
    <n v="250"/>
    <n v="125"/>
    <x v="0"/>
    <n v="350"/>
    <n v="134.61538461538399"/>
    <x v="0"/>
    <n v="300"/>
    <n v="130.434782608695"/>
    <x v="0"/>
    <n v="325"/>
    <n v="112.068965517241"/>
    <x v="0"/>
    <n v="600"/>
    <n v="250"/>
    <x v="1"/>
    <s v=""/>
    <s v=""/>
    <x v="0"/>
    <s v="remplissage_bidon_bouteil_ferme"/>
    <s v="oui"/>
    <n v="1150"/>
    <s v=""/>
    <s v=""/>
    <s v=""/>
    <s v=""/>
    <s v=""/>
    <s v=""/>
    <s v="NA"/>
    <n v="1150"/>
    <x v="2"/>
    <x v="1"/>
    <s v=""/>
    <s v=""/>
    <s v=""/>
    <s v=""/>
    <s v=""/>
    <s v=""/>
    <s v=""/>
    <s v=""/>
    <s v=""/>
    <s v=""/>
    <s v=""/>
    <s v=""/>
    <s v=""/>
    <s v=""/>
    <s v=""/>
    <s v=""/>
    <s v=""/>
    <s v=""/>
    <s v=""/>
    <s v=""/>
    <s v=""/>
    <s v=""/>
    <s v=""/>
    <s v=""/>
    <s v=""/>
    <x v="1"/>
    <x v="1"/>
    <x v="1"/>
    <x v="7"/>
    <x v="1"/>
    <x v="1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tre"/>
    <n v="0"/>
    <n v="0"/>
    <n v="0"/>
    <n v="0"/>
    <n v="0"/>
    <n v="0"/>
    <n v="1"/>
    <n v="0"/>
    <s v="Je ne suis pas inquietee, je suis sous la protection de Dieu"/>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82e6ed13-b461-45e2-89f8-3a7d68100262"/>
    <d v="2022-02-25T00:00:00"/>
    <s v="concern"/>
    <x v="5"/>
    <s v="CWW-01"/>
    <x v="6"/>
    <x v="8"/>
    <x v="9"/>
    <s v="terre_noir"/>
    <s v="Marché de Terre Noire"/>
    <x v="0"/>
    <x v="0"/>
    <x v="0"/>
    <s v=""/>
    <s v=""/>
    <x v="0"/>
    <s v=""/>
    <s v="Nourriture"/>
    <n v="1"/>
    <n v="0"/>
    <n v="0"/>
    <n v="0"/>
    <n v="0"/>
    <n v="0"/>
    <n v="0"/>
    <n v="0"/>
    <s v="nourriture"/>
    <s v="manje"/>
    <s v="En espèces (Gourde)"/>
    <n v="1"/>
    <n v="0"/>
    <n v="0"/>
    <n v="0"/>
    <n v="0"/>
    <n v="0"/>
    <n v="0"/>
    <n v="0"/>
    <n v="0"/>
    <n v="0"/>
    <s v=""/>
    <x v="3"/>
    <x v="3"/>
    <s v="farine_ble riz mais sucre haricot_noir haricot_rouge huile"/>
    <n v="1"/>
    <n v="1"/>
    <n v="1"/>
    <n v="1"/>
    <n v="1"/>
    <n v="1"/>
    <n v="1"/>
    <n v="0"/>
    <s v="oui_marmite"/>
    <n v="300"/>
    <n v="150"/>
    <x v="3"/>
    <n v="350"/>
    <n v="134.61538461538399"/>
    <x v="0"/>
    <n v="250"/>
    <n v="108.695652173913"/>
    <x v="0"/>
    <n v="400"/>
    <n v="137.93103448275801"/>
    <x v="0"/>
    <n v="600"/>
    <n v="250"/>
    <x v="1"/>
    <n v="750"/>
    <n v="312.5"/>
    <x v="1"/>
    <s v="remplissage_bidon_bouteil_ferme"/>
    <s v="oui"/>
    <n v="1250"/>
    <s v=""/>
    <s v=""/>
    <s v=""/>
    <s v=""/>
    <s v=""/>
    <s v=""/>
    <s v="NA"/>
    <n v="1250"/>
    <x v="2"/>
    <x v="1"/>
    <s v=""/>
    <s v=""/>
    <s v=""/>
    <s v=""/>
    <s v=""/>
    <s v=""/>
    <s v=""/>
    <s v=""/>
    <s v=""/>
    <s v=""/>
    <s v=""/>
    <s v=""/>
    <s v=""/>
    <s v=""/>
    <s v=""/>
    <s v=""/>
    <s v=""/>
    <s v=""/>
    <s v=""/>
    <s v=""/>
    <s v=""/>
    <s v=""/>
    <s v=""/>
    <s v=""/>
    <s v=""/>
    <x v="0"/>
    <x v="0"/>
    <x v="1"/>
    <x v="7"/>
    <x v="1"/>
    <x v="1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nsnr"/>
    <n v="0"/>
    <n v="0"/>
    <n v="0"/>
    <n v="0"/>
    <n v="0"/>
    <n v="0"/>
    <n v="0"/>
    <n v="1"/>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38206a7d-c7c7-445c-90ec-5db42093139d"/>
    <d v="2022-02-25T00:00:00"/>
    <s v="concern"/>
    <x v="5"/>
    <s v="CWW-01"/>
    <x v="6"/>
    <x v="8"/>
    <x v="9"/>
    <s v="terre_noir"/>
    <s v="Marché de Terre Noire"/>
    <x v="0"/>
    <x v="0"/>
    <x v="0"/>
    <s v=""/>
    <s v=""/>
    <x v="0"/>
    <s v=""/>
    <s v="Nourriture"/>
    <n v="1"/>
    <n v="0"/>
    <n v="0"/>
    <n v="0"/>
    <n v="0"/>
    <n v="0"/>
    <n v="0"/>
    <n v="0"/>
    <s v="nourriture"/>
    <s v="manje"/>
    <s v="En espèces (Gourde)"/>
    <n v="1"/>
    <n v="0"/>
    <n v="0"/>
    <n v="0"/>
    <n v="0"/>
    <n v="0"/>
    <n v="0"/>
    <n v="0"/>
    <n v="0"/>
    <n v="0"/>
    <s v=""/>
    <x v="3"/>
    <x v="3"/>
    <s v="farine_ble riz mais sucre haricot_noir huile haricot_rouge"/>
    <n v="1"/>
    <n v="1"/>
    <n v="1"/>
    <n v="1"/>
    <n v="1"/>
    <n v="1"/>
    <n v="1"/>
    <n v="0"/>
    <s v="oui_marmite"/>
    <n v="240"/>
    <n v="120"/>
    <x v="0"/>
    <n v="340"/>
    <n v="130.76923076923001"/>
    <x v="0"/>
    <n v="260"/>
    <n v="113.04347826086899"/>
    <x v="3"/>
    <n v="400"/>
    <n v="137.93103448275801"/>
    <x v="0"/>
    <n v="600"/>
    <n v="250"/>
    <x v="1"/>
    <n v="750"/>
    <n v="312.5"/>
    <x v="1"/>
    <s v="remplissage_bidon_bouteil_ferme"/>
    <s v="oui"/>
    <n v="1150"/>
    <s v=""/>
    <s v=""/>
    <s v=""/>
    <s v=""/>
    <s v=""/>
    <s v=""/>
    <s v="NA"/>
    <n v="1150"/>
    <x v="2"/>
    <x v="0"/>
    <s v="indisponible_f"/>
    <n v="0"/>
    <n v="0"/>
    <n v="0"/>
    <n v="0"/>
    <n v="0"/>
    <n v="0"/>
    <n v="0"/>
    <n v="1"/>
    <n v="0"/>
    <n v="0"/>
    <n v="0"/>
    <n v="0"/>
    <n v="0"/>
    <n v="0"/>
    <s v=""/>
    <s v="farine_ble sucre riz"/>
    <n v="1"/>
    <n v="1"/>
    <n v="0"/>
    <n v="1"/>
    <n v="0"/>
    <n v="0"/>
    <n v="0"/>
    <n v="0"/>
    <x v="1"/>
    <x v="1"/>
    <x v="1"/>
    <x v="7"/>
    <x v="1"/>
    <x v="1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tre"/>
    <n v="0"/>
    <n v="0"/>
    <n v="0"/>
    <n v="0"/>
    <n v="0"/>
    <n v="0"/>
    <n v="1"/>
    <n v="0"/>
    <s v="Je n'en ai pas"/>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b8d1e2da-9127-46de-b66d-c5d296473e0f"/>
    <d v="2022-02-25T00:00:00"/>
    <s v="concern"/>
    <x v="5"/>
    <s v="CWW-01"/>
    <x v="6"/>
    <x v="8"/>
    <x v="9"/>
    <s v="terre_noir"/>
    <s v="Marché de Terre Noire"/>
    <x v="0"/>
    <x v="0"/>
    <x v="0"/>
    <s v=""/>
    <s v=""/>
    <x v="0"/>
    <s v=""/>
    <s v="Nourriture"/>
    <n v="1"/>
    <n v="0"/>
    <n v="0"/>
    <n v="0"/>
    <n v="0"/>
    <n v="0"/>
    <n v="0"/>
    <n v="0"/>
    <s v="nourriture"/>
    <s v="manje"/>
    <s v="En espèces (Gourde) A crédit partiel"/>
    <n v="1"/>
    <n v="0"/>
    <n v="0"/>
    <n v="0"/>
    <n v="1"/>
    <n v="0"/>
    <n v="0"/>
    <n v="0"/>
    <n v="0"/>
    <n v="0"/>
    <s v=""/>
    <x v="2"/>
    <x v="3"/>
    <s v="farine_ble riz mais sucre haricot_noir haricot_rouge huile"/>
    <n v="1"/>
    <n v="1"/>
    <n v="1"/>
    <n v="1"/>
    <n v="1"/>
    <n v="1"/>
    <n v="1"/>
    <n v="0"/>
    <s v="oui_marmite"/>
    <n v="300"/>
    <n v="150"/>
    <x v="0"/>
    <n v="350"/>
    <n v="134.61538461538399"/>
    <x v="0"/>
    <n v="300"/>
    <n v="130.434782608695"/>
    <x v="0"/>
    <n v="375"/>
    <n v="129.31034482758599"/>
    <x v="0"/>
    <n v="650"/>
    <n v="270.83333333333297"/>
    <x v="1"/>
    <n v="750"/>
    <n v="312.5"/>
    <x v="1"/>
    <s v="remplissage_drum"/>
    <s v="oui"/>
    <n v="1000"/>
    <s v=""/>
    <s v=""/>
    <s v=""/>
    <s v=""/>
    <s v=""/>
    <s v=""/>
    <s v="NA"/>
    <n v="1000"/>
    <x v="2"/>
    <x v="0"/>
    <s v="pas_assez_argent"/>
    <n v="0"/>
    <n v="0"/>
    <n v="0"/>
    <n v="0"/>
    <n v="0"/>
    <n v="1"/>
    <n v="0"/>
    <n v="0"/>
    <n v="0"/>
    <n v="0"/>
    <n v="0"/>
    <n v="0"/>
    <n v="0"/>
    <n v="0"/>
    <s v=""/>
    <s v="haricot_rouge"/>
    <n v="0"/>
    <n v="0"/>
    <n v="0"/>
    <n v="0"/>
    <n v="0"/>
    <n v="1"/>
    <n v="0"/>
    <n v="0"/>
    <x v="0"/>
    <x v="1"/>
    <x v="1"/>
    <x v="7"/>
    <x v="1"/>
    <x v="1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3"/>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e8736c36-7f0e-4ad7-95b5-87af0ec3ee18"/>
    <d v="2022-02-25T00:00:00"/>
    <s v="concern"/>
    <x v="5"/>
    <s v="CWW-01"/>
    <x v="6"/>
    <x v="8"/>
    <x v="9"/>
    <s v="terre_noir"/>
    <s v="Marché de Terre Noire"/>
    <x v="0"/>
    <x v="0"/>
    <x v="0"/>
    <s v=""/>
    <s v=""/>
    <x v="0"/>
    <s v=""/>
    <s v="Nourriture"/>
    <n v="1"/>
    <n v="0"/>
    <n v="0"/>
    <n v="0"/>
    <n v="0"/>
    <n v="0"/>
    <n v="0"/>
    <n v="0"/>
    <s v="nourriture"/>
    <s v="manje"/>
    <s v="En espèces (Gourde) A crédit partiel"/>
    <n v="1"/>
    <n v="0"/>
    <n v="0"/>
    <n v="0"/>
    <n v="1"/>
    <n v="0"/>
    <n v="0"/>
    <n v="0"/>
    <n v="0"/>
    <n v="0"/>
    <s v=""/>
    <x v="4"/>
    <x v="3"/>
    <s v="farine_ble riz mais sucre haricot_noir haricot_rouge huile"/>
    <n v="1"/>
    <n v="1"/>
    <n v="1"/>
    <n v="1"/>
    <n v="1"/>
    <n v="1"/>
    <n v="1"/>
    <n v="0"/>
    <s v="oui_marmite"/>
    <n v="300"/>
    <n v="150"/>
    <x v="0"/>
    <n v="350"/>
    <n v="134.61538461538399"/>
    <x v="0"/>
    <n v="255"/>
    <n v="110.869565217391"/>
    <x v="3"/>
    <n v="375"/>
    <n v="129.31034482758599"/>
    <x v="0"/>
    <n v="600"/>
    <n v="250"/>
    <x v="1"/>
    <n v="760"/>
    <n v="316.666666666666"/>
    <x v="1"/>
    <s v="remplissage_drum"/>
    <s v="oui"/>
    <n v="1100"/>
    <s v=""/>
    <s v=""/>
    <s v=""/>
    <s v=""/>
    <s v=""/>
    <s v=""/>
    <s v="NA"/>
    <n v="1100"/>
    <x v="2"/>
    <x v="1"/>
    <s v=""/>
    <s v=""/>
    <s v=""/>
    <s v=""/>
    <s v=""/>
    <s v=""/>
    <s v=""/>
    <s v=""/>
    <s v=""/>
    <s v=""/>
    <s v=""/>
    <s v=""/>
    <s v=""/>
    <s v=""/>
    <s v=""/>
    <s v=""/>
    <s v=""/>
    <s v=""/>
    <s v=""/>
    <s v=""/>
    <s v=""/>
    <s v=""/>
    <s v=""/>
    <s v=""/>
    <s v=""/>
    <x v="1"/>
    <x v="1"/>
    <x v="1"/>
    <x v="7"/>
    <x v="1"/>
    <x v="1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L'huile vendue est de marque &quot;gourmet&quot; et le commercant l'achete aussi a Pont Sonde."/>
  </r>
  <r>
    <s v="36864476-42f5-41af-a577-9408e8cef625"/>
    <d v="2022-02-25T00:00:00"/>
    <s v="concern"/>
    <x v="5"/>
    <s v="CWW-03"/>
    <x v="6"/>
    <x v="8"/>
    <x v="9"/>
    <s v="terre_noir"/>
    <s v="Marché de Terre Noire"/>
    <x v="0"/>
    <x v="0"/>
    <x v="0"/>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50"/>
    <x v="1"/>
    <s v="oui"/>
    <n v="35"/>
    <s v=""/>
    <s v=""/>
    <n v="35"/>
    <x v="1"/>
    <s v="oui"/>
    <n v="125"/>
    <s v=""/>
    <s v=""/>
    <n v="125"/>
    <x v="2"/>
    <s v="oui"/>
    <n v="100"/>
    <s v=""/>
    <s v=""/>
    <s v=""/>
    <n v="100"/>
    <x v="2"/>
    <s v=""/>
    <s v=""/>
    <s v=""/>
    <s v=""/>
    <s v=""/>
    <s v=""/>
    <s v=""/>
    <s v=""/>
    <s v=""/>
    <x v="0"/>
    <s v=""/>
    <s v=""/>
    <x v="2"/>
    <s v="taux_echange epuise"/>
    <n v="1"/>
    <n v="0"/>
    <n v="0"/>
    <n v="0"/>
    <n v="0"/>
    <n v="0"/>
    <n v="0"/>
    <n v="0"/>
    <n v="0"/>
    <n v="1"/>
    <n v="0"/>
    <n v="0"/>
    <n v="0"/>
    <s v=""/>
    <s v="brosse_dent dentrifrice papier_toilette serviettes_hygieniques savon_mains"/>
    <n v="0"/>
    <n v="1"/>
    <n v="1"/>
    <n v="1"/>
    <n v="1"/>
    <n v="0"/>
    <n v="1"/>
    <n v="0"/>
    <x v="3"/>
    <x v="3"/>
    <x v="1"/>
    <x v="6"/>
    <x v="2"/>
    <x v="11"/>
    <x v="2"/>
    <x v="0"/>
    <s v=""/>
    <s v=""/>
    <s v=""/>
    <s v=""/>
    <s v=""/>
    <s v=""/>
    <s v=""/>
    <s v=""/>
    <s v="nsnr"/>
    <n v="0"/>
    <n v="0"/>
    <n v="0"/>
    <n v="0"/>
    <n v="0"/>
    <n v="0"/>
    <n v="0"/>
    <n v="1"/>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7fac9c57-7029-41f5-a034-9d63965517bc"/>
    <d v="2022-02-25T00:00:00"/>
    <s v="concern"/>
    <x v="5"/>
    <s v="CWW-03"/>
    <x v="6"/>
    <x v="8"/>
    <x v="9"/>
    <s v="terre_noir"/>
    <s v="Marché de Terre Noire"/>
    <x v="0"/>
    <x v="0"/>
    <x v="0"/>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avon_mains"/>
    <n v="1"/>
    <n v="1"/>
    <n v="1"/>
    <n v="1"/>
    <n v="0"/>
    <n v="0"/>
    <n v="1"/>
    <n v="0"/>
    <s v="oui"/>
    <n v="35"/>
    <s v="35"/>
    <s v=""/>
    <s v=""/>
    <s v=""/>
    <n v="35"/>
    <x v="1"/>
    <n v="25"/>
    <x v="2"/>
    <n v="50"/>
    <x v="1"/>
    <s v="oui"/>
    <n v="35"/>
    <s v=""/>
    <s v=""/>
    <n v="35"/>
    <x v="1"/>
    <s v="oui"/>
    <n v="100"/>
    <s v=""/>
    <s v=""/>
    <n v="100"/>
    <x v="1"/>
    <s v=""/>
    <s v=""/>
    <s v=""/>
    <s v=""/>
    <s v=""/>
    <s v=""/>
    <x v="0"/>
    <s v=""/>
    <s v=""/>
    <s v=""/>
    <s v=""/>
    <s v=""/>
    <s v=""/>
    <s v=""/>
    <s v=""/>
    <s v=""/>
    <x v="0"/>
    <s v=""/>
    <s v=""/>
    <x v="1"/>
    <s v=""/>
    <s v=""/>
    <s v=""/>
    <s v=""/>
    <s v=""/>
    <s v=""/>
    <s v=""/>
    <s v=""/>
    <s v=""/>
    <s v=""/>
    <s v=""/>
    <s v=""/>
    <s v=""/>
    <s v=""/>
    <s v=""/>
    <s v=""/>
    <s v=""/>
    <s v=""/>
    <s v=""/>
    <s v=""/>
    <s v=""/>
    <s v=""/>
    <s v=""/>
    <s v=""/>
    <x v="1"/>
    <x v="1"/>
    <x v="1"/>
    <x v="6"/>
    <x v="2"/>
    <x v="10"/>
    <x v="1"/>
    <x v="0"/>
    <s v=""/>
    <s v=""/>
    <s v=""/>
    <s v=""/>
    <s v=""/>
    <s v=""/>
    <s v=""/>
    <s v=""/>
    <s v="nsnr"/>
    <n v="0"/>
    <n v="0"/>
    <n v="0"/>
    <n v="0"/>
    <n v="0"/>
    <n v="0"/>
    <n v="0"/>
    <n v="1"/>
    <s v=""/>
    <x v="1"/>
    <s v=""/>
    <s v=""/>
    <s v=""/>
    <s v=""/>
    <s v=""/>
    <s v=""/>
    <s v=""/>
    <x v="0"/>
    <s v=""/>
    <s v=""/>
    <s v=""/>
    <s v=""/>
    <s v=""/>
    <s v=""/>
    <x v="0"/>
    <s v=""/>
    <s v=""/>
    <s v=""/>
    <s v=""/>
    <s v=""/>
    <s v=""/>
    <s v=""/>
    <s v=""/>
    <s v=""/>
    <s v=""/>
    <s v=""/>
    <s v=""/>
    <s v=""/>
    <x v="0"/>
    <x v="0"/>
    <x v="0"/>
    <s v=""/>
    <s v=""/>
    <s v=""/>
    <s v=""/>
    <s v=""/>
    <s v=""/>
    <s v=""/>
    <s v=""/>
    <s v=""/>
    <s v=""/>
    <s v=""/>
    <s v=""/>
    <s v=""/>
    <s v=""/>
    <x v="0"/>
    <s v=""/>
    <s v=""/>
    <s v=""/>
    <s v=""/>
    <s v=""/>
    <s v=""/>
    <s v=""/>
    <s v=""/>
    <s v=""/>
    <s v=""/>
    <s v=""/>
    <s v=""/>
    <s v=""/>
    <s v=""/>
    <s v=""/>
    <s v=""/>
    <s v=""/>
    <s v=""/>
    <s v="Quelque commercants ne veulent pas livrer des informations parce que chaque mois on les pose des questions sans suites utiles"/>
  </r>
  <r>
    <s v="1c764797-2a5e-4ea6-9b37-f2865efbad2a"/>
    <d v="2022-02-25T00:00:00"/>
    <s v="concern"/>
    <x v="5"/>
    <s v="CWW-02"/>
    <x v="6"/>
    <x v="8"/>
    <x v="9"/>
    <s v="terre_noir"/>
    <s v="Marché de Terre Noir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C'est le moins cher"/>
    <s v=""/>
    <x v="1"/>
    <s v="5gal"/>
    <s v="5gal"/>
    <s v="bidon ki vo 5 galon (18,9L)"/>
    <s v=""/>
    <s v=""/>
    <s v=""/>
    <s v=""/>
    <s v=""/>
    <n v="50"/>
    <s v="10"/>
    <s v=""/>
    <s v="NA"/>
    <n v="10"/>
    <x v="3"/>
    <x v="0"/>
    <x v="1"/>
    <s v=""/>
    <s v=""/>
    <s v=""/>
    <s v=""/>
    <s v=""/>
    <s v=""/>
    <s v=""/>
    <s v=""/>
    <s v=""/>
    <s v=""/>
    <s v=""/>
    <s v=""/>
    <s v=""/>
    <s v=""/>
    <x v="1"/>
    <s v=""/>
    <s v=""/>
    <s v=""/>
    <s v=""/>
    <s v=""/>
    <s v=""/>
    <s v=""/>
    <s v=""/>
    <s v=""/>
    <s v=""/>
    <s v=""/>
    <s v=""/>
    <s v=""/>
    <s v=""/>
    <s v=""/>
    <s v=""/>
    <s v=""/>
    <s v=""/>
    <s v=""/>
  </r>
  <r>
    <s v="d05cf998-5cb6-429d-9887-bebf000fdc41"/>
    <d v="2022-02-25T00:00:00"/>
    <s v="concern"/>
    <x v="5"/>
    <s v="CWW-02"/>
    <x v="6"/>
    <x v="8"/>
    <x v="9"/>
    <s v="terre_noir"/>
    <s v="Marché de Terre Noir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1gal"/>
    <s v="1gal"/>
    <s v="bidon ki vo 1 galon (3,78L)"/>
    <s v=""/>
    <s v=""/>
    <s v=""/>
    <s v=""/>
    <s v=""/>
    <n v="10"/>
    <s v="10"/>
    <s v=""/>
    <s v="NA"/>
    <n v="10"/>
    <x v="3"/>
    <x v="0"/>
    <x v="2"/>
    <s v="insecu"/>
    <n v="1"/>
    <n v="0"/>
    <n v="0"/>
    <n v="0"/>
    <n v="0"/>
    <n v="0"/>
    <n v="0"/>
    <n v="0"/>
    <n v="0"/>
    <n v="0"/>
    <n v="0"/>
    <n v="0"/>
    <s v=""/>
    <x v="2"/>
    <s v="mort_president"/>
    <n v="0"/>
    <n v="1"/>
    <n v="0"/>
    <s v=""/>
    <s v="aucun"/>
    <n v="0"/>
    <n v="0"/>
    <n v="0"/>
    <n v="1"/>
    <n v="0"/>
    <n v="0"/>
    <s v=""/>
    <s v=""/>
    <s v=""/>
    <s v=""/>
    <s v=""/>
    <s v=""/>
    <s v=""/>
  </r>
  <r>
    <s v="646810dd-ecee-49e1-8568-890e28f9c464"/>
    <d v="2022-02-25T00:00:00"/>
    <s v="concern"/>
    <x v="5"/>
    <s v="CWW-02"/>
    <x v="6"/>
    <x v="8"/>
    <x v="9"/>
    <s v="terre_noir"/>
    <s v="Marché de Terre Noir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5gal"/>
    <s v="5gal"/>
    <s v="bidon ki vo 5 galon (18,9L)"/>
    <s v=""/>
    <s v=""/>
    <s v=""/>
    <s v=""/>
    <s v=""/>
    <n v="40"/>
    <s v="8"/>
    <s v=""/>
    <s v="NA"/>
    <n v="8"/>
    <x v="3"/>
    <x v="0"/>
    <x v="3"/>
    <s v=""/>
    <s v=""/>
    <s v=""/>
    <s v=""/>
    <s v=""/>
    <s v=""/>
    <s v=""/>
    <s v=""/>
    <s v=""/>
    <s v=""/>
    <s v=""/>
    <s v=""/>
    <s v=""/>
    <s v=""/>
    <x v="1"/>
    <s v=""/>
    <s v=""/>
    <s v=""/>
    <s v=""/>
    <s v=""/>
    <s v=""/>
    <s v=""/>
    <s v=""/>
    <s v=""/>
    <s v=""/>
    <s v=""/>
    <s v=""/>
    <s v=""/>
    <s v=""/>
    <s v=""/>
    <s v=""/>
    <s v=""/>
    <s v=""/>
    <s v="Kiosque prive"/>
  </r>
  <r>
    <s v="95fe5522-8348-499b-b827-17d92856f92b"/>
    <d v="2022-02-25T00:00:00"/>
    <s v="concern"/>
    <x v="5"/>
    <s v="CWW-02"/>
    <x v="6"/>
    <x v="8"/>
    <x v="9"/>
    <s v="terre_noir"/>
    <s v="Marché de Terre Noir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autre"/>
    <s v="autre"/>
    <s v="lòt ( bay presizyon )"/>
    <s v=""/>
    <s v="nsnr"/>
    <s v="nsnr"/>
    <s v="mwen pa konnen"/>
    <s v=""/>
    <s v=""/>
    <s v="NA"/>
    <s v=""/>
    <s v="NA"/>
    <s v="NA"/>
    <x v="3"/>
    <x v="0"/>
    <x v="1"/>
    <s v=""/>
    <s v=""/>
    <s v=""/>
    <s v=""/>
    <s v=""/>
    <s v=""/>
    <s v=""/>
    <s v=""/>
    <s v=""/>
    <s v=""/>
    <s v=""/>
    <s v=""/>
    <s v=""/>
    <s v=""/>
    <x v="1"/>
    <s v=""/>
    <s v=""/>
    <s v=""/>
    <s v=""/>
    <s v=""/>
    <s v=""/>
    <s v=""/>
    <s v=""/>
    <s v=""/>
    <s v=""/>
    <s v=""/>
    <s v=""/>
    <s v=""/>
    <s v=""/>
    <s v=""/>
    <s v=""/>
    <s v=""/>
    <s v=""/>
    <s v="Rien a signaler"/>
  </r>
  <r>
    <s v="135ec510-78ff-44d6-9dfd-fcc5fc503591"/>
    <d v="2022-02-25T00:00:00"/>
    <s v="concern"/>
    <x v="5"/>
    <s v="CWW-02"/>
    <x v="6"/>
    <x v="8"/>
    <x v="9"/>
    <s v="terre_noir"/>
    <s v="Marché de Terre Noir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3"/>
    <x v="0"/>
    <x v="1"/>
    <s v=""/>
    <s v=""/>
    <s v=""/>
    <s v=""/>
    <s v=""/>
    <s v=""/>
    <s v=""/>
    <s v=""/>
    <s v=""/>
    <s v=""/>
    <s v=""/>
    <s v=""/>
    <s v=""/>
    <s v=""/>
    <x v="2"/>
    <s v="affrontements_pap"/>
    <n v="1"/>
    <n v="0"/>
    <n v="0"/>
    <s v=""/>
    <s v="violence"/>
    <n v="0"/>
    <n v="1"/>
    <n v="0"/>
    <n v="0"/>
    <n v="0"/>
    <n v="0"/>
    <s v=""/>
    <s v=""/>
    <s v=""/>
    <s v=""/>
    <s v=""/>
    <s v=""/>
    <s v=""/>
  </r>
  <r>
    <s v="701a0e48-85bd-4b3a-a75e-ae929155e678"/>
    <d v="2022-02-25T00:00:00"/>
    <s v="concern"/>
    <x v="5"/>
    <s v="CWW-02"/>
    <x v="6"/>
    <x v="8"/>
    <x v="9"/>
    <s v="terre_noir"/>
    <s v="Marché de Terre Noir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1"/>
    <s v="5gal"/>
    <s v="5gal"/>
    <s v="bidon ki vo 5 galon (18,9L)"/>
    <s v=""/>
    <s v=""/>
    <s v=""/>
    <s v=""/>
    <s v=""/>
    <n v="7"/>
    <s v="1.4"/>
    <s v=""/>
    <s v="NA"/>
    <n v="1.4"/>
    <x v="1"/>
    <x v="1"/>
    <x v="2"/>
    <s v="autre"/>
    <n v="0"/>
    <n v="0"/>
    <n v="0"/>
    <n v="0"/>
    <n v="0"/>
    <n v="0"/>
    <n v="0"/>
    <n v="0"/>
    <n v="0"/>
    <n v="0"/>
    <n v="1"/>
    <n v="0"/>
    <s v="Il n'y avait pas eu d'electricite"/>
    <x v="1"/>
    <s v=""/>
    <s v=""/>
    <s v=""/>
    <s v=""/>
    <s v=""/>
    <s v=""/>
    <s v=""/>
    <s v=""/>
    <s v=""/>
    <s v=""/>
    <s v=""/>
    <s v=""/>
    <s v=""/>
    <s v=""/>
    <s v=""/>
    <s v=""/>
    <s v=""/>
    <s v=""/>
    <s v=""/>
  </r>
  <r>
    <s v="fd51b0ed-8d64-43af-8010-cd09f860caf3"/>
    <d v="2022-02-25T00:00:00"/>
    <s v="concern"/>
    <x v="5"/>
    <s v="CWW-05"/>
    <x v="7"/>
    <x v="9"/>
    <x v="10"/>
    <s v="autre"/>
    <s v="Marché de Thomassique"/>
    <x v="0"/>
    <x v="0"/>
    <x v="0"/>
    <s v=""/>
    <s v=""/>
    <x v="0"/>
    <s v=""/>
    <s v="Nourriture"/>
    <n v="1"/>
    <n v="0"/>
    <n v="0"/>
    <n v="0"/>
    <n v="0"/>
    <n v="0"/>
    <n v="0"/>
    <n v="0"/>
    <s v="nourriture"/>
    <s v="manje"/>
    <s v="En espèces (Gourde)"/>
    <n v="1"/>
    <n v="0"/>
    <n v="0"/>
    <n v="0"/>
    <n v="0"/>
    <n v="0"/>
    <n v="0"/>
    <n v="0"/>
    <n v="0"/>
    <n v="0"/>
    <s v=""/>
    <x v="4"/>
    <x v="3"/>
    <s v="farine_ble riz mais sucre haricot_noir haricot_rouge huile"/>
    <n v="1"/>
    <n v="1"/>
    <n v="1"/>
    <n v="1"/>
    <n v="1"/>
    <n v="1"/>
    <n v="1"/>
    <n v="0"/>
    <s v="oui_marmite"/>
    <n v="250"/>
    <n v="125"/>
    <x v="0"/>
    <n v="420"/>
    <n v="161.53846153846101"/>
    <x v="0"/>
    <n v="250"/>
    <n v="108.695652173913"/>
    <x v="0"/>
    <n v="420"/>
    <n v="144.827586206896"/>
    <x v="0"/>
    <n v="700"/>
    <n v="291.666666666666"/>
    <x v="1"/>
    <n v="600"/>
    <n v="250"/>
    <x v="1"/>
    <s v="remplissage_bidon_bouteil_ferme"/>
    <s v="oui"/>
    <n v="1100"/>
    <s v=""/>
    <s v=""/>
    <s v=""/>
    <s v=""/>
    <s v=""/>
    <s v=""/>
    <s v="NA"/>
    <n v="1100"/>
    <x v="2"/>
    <x v="0"/>
    <s v="pas_assez_argent"/>
    <n v="0"/>
    <n v="0"/>
    <n v="0"/>
    <n v="0"/>
    <n v="0"/>
    <n v="1"/>
    <n v="0"/>
    <n v="0"/>
    <n v="0"/>
    <n v="0"/>
    <n v="0"/>
    <n v="0"/>
    <n v="0"/>
    <n v="0"/>
    <s v=""/>
    <s v="riz haricot_noir"/>
    <n v="0"/>
    <n v="1"/>
    <n v="0"/>
    <n v="0"/>
    <n v="1"/>
    <n v="0"/>
    <n v="0"/>
    <n v="0"/>
    <x v="0"/>
    <x v="0"/>
    <x v="1"/>
    <x v="8"/>
    <x v="1"/>
    <x v="1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43172238-93ef-41d3-b1fd-66e9d3e3d9df"/>
    <d v="2022-02-25T00:00:00"/>
    <s v="concern"/>
    <x v="5"/>
    <s v="CWW-05"/>
    <x v="7"/>
    <x v="9"/>
    <x v="10"/>
    <s v="autre"/>
    <s v="Marché de Thomassique"/>
    <x v="0"/>
    <x v="0"/>
    <x v="0"/>
    <s v=""/>
    <s v=""/>
    <x v="0"/>
    <s v=""/>
    <s v="Nourriture"/>
    <n v="1"/>
    <n v="0"/>
    <n v="0"/>
    <n v="0"/>
    <n v="0"/>
    <n v="0"/>
    <n v="0"/>
    <n v="0"/>
    <s v="nourriture"/>
    <s v="manje"/>
    <s v="En espèces (Gourde)"/>
    <n v="1"/>
    <n v="0"/>
    <n v="0"/>
    <n v="0"/>
    <n v="0"/>
    <n v="0"/>
    <n v="0"/>
    <n v="0"/>
    <n v="0"/>
    <n v="0"/>
    <s v=""/>
    <x v="0"/>
    <x v="3"/>
    <s v="farine_ble riz mais sucre haricot_noir haricot_rouge huile"/>
    <n v="1"/>
    <n v="1"/>
    <n v="1"/>
    <n v="1"/>
    <n v="1"/>
    <n v="1"/>
    <n v="1"/>
    <n v="0"/>
    <s v="oui_marmite"/>
    <n v="210"/>
    <n v="105"/>
    <x v="0"/>
    <n v="350"/>
    <n v="134.61538461538399"/>
    <x v="0"/>
    <n v="200"/>
    <n v="86.956521739130395"/>
    <x v="0"/>
    <n v="350"/>
    <n v="120.689655172413"/>
    <x v="0"/>
    <n v="550"/>
    <n v="229.166666666666"/>
    <x v="1"/>
    <n v="500"/>
    <n v="208.333333333333"/>
    <x v="1"/>
    <s v="remplissage_bidon_bouteil_ferme"/>
    <s v="oui"/>
    <n v="1000"/>
    <s v=""/>
    <s v=""/>
    <s v=""/>
    <s v=""/>
    <s v=""/>
    <s v=""/>
    <s v="NA"/>
    <n v="1000"/>
    <x v="2"/>
    <x v="1"/>
    <s v=""/>
    <s v=""/>
    <s v=""/>
    <s v=""/>
    <s v=""/>
    <s v=""/>
    <s v=""/>
    <s v=""/>
    <s v=""/>
    <s v=""/>
    <s v=""/>
    <s v=""/>
    <s v=""/>
    <s v=""/>
    <s v=""/>
    <s v=""/>
    <s v=""/>
    <s v=""/>
    <s v=""/>
    <s v=""/>
    <s v=""/>
    <s v=""/>
    <s v=""/>
    <s v=""/>
    <s v=""/>
    <x v="0"/>
    <x v="0"/>
    <x v="1"/>
    <x v="8"/>
    <x v="1"/>
    <x v="1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7a21e8de-21cb-43ee-ba3d-427cf18b9c1d"/>
    <d v="2022-02-25T00:00:00"/>
    <s v="concern"/>
    <x v="5"/>
    <s v="CWW-05"/>
    <x v="7"/>
    <x v="9"/>
    <x v="10"/>
    <s v="autre"/>
    <s v="Marché de Thomassique"/>
    <x v="0"/>
    <x v="0"/>
    <x v="0"/>
    <s v=""/>
    <s v=""/>
    <x v="0"/>
    <s v=""/>
    <s v="Produits d'hygiène et assainissement"/>
    <n v="0"/>
    <n v="1"/>
    <n v="0"/>
    <n v="0"/>
    <n v="0"/>
    <n v="0"/>
    <n v="0"/>
    <n v="0"/>
    <s v="wash"/>
    <s v="pwodwi lijèn, netwayaj"/>
    <s v="En espèces (Gourde)"/>
    <n v="1"/>
    <n v="0"/>
    <n v="0"/>
    <n v="0"/>
    <n v="0"/>
    <n v="0"/>
    <n v="0"/>
    <n v="0"/>
    <n v="0"/>
    <n v="0"/>
    <s v=""/>
    <x v="2"/>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chlore_grain savon_mains"/>
    <n v="1"/>
    <n v="1"/>
    <n v="1"/>
    <n v="1"/>
    <n v="0"/>
    <n v="1"/>
    <n v="1"/>
    <n v="0"/>
    <s v="oui"/>
    <n v="75"/>
    <n v="75"/>
    <s v=""/>
    <s v=""/>
    <s v=""/>
    <n v="75"/>
    <x v="2"/>
    <n v="25"/>
    <x v="2"/>
    <n v="75"/>
    <x v="2"/>
    <s v="non"/>
    <s v=""/>
    <n v="300"/>
    <n v="60"/>
    <n v="15"/>
    <x v="2"/>
    <s v="oui"/>
    <n v="100"/>
    <s v=""/>
    <s v=""/>
    <n v="100"/>
    <x v="2"/>
    <s v=""/>
    <s v=""/>
    <s v=""/>
    <s v=""/>
    <s v=""/>
    <s v=""/>
    <x v="0"/>
    <s v="oui"/>
    <s v=""/>
    <n v="25"/>
    <s v=""/>
    <s v=""/>
    <s v=""/>
    <s v=""/>
    <s v=""/>
    <s v=""/>
    <x v="2"/>
    <s v="NA"/>
    <n v="25"/>
    <x v="2"/>
    <s v="pas_assez_argent"/>
    <n v="0"/>
    <n v="0"/>
    <n v="0"/>
    <n v="0"/>
    <n v="1"/>
    <n v="0"/>
    <n v="0"/>
    <n v="0"/>
    <n v="0"/>
    <n v="0"/>
    <n v="0"/>
    <n v="0"/>
    <n v="0"/>
    <s v=""/>
    <s v="savon_lessive chlore_grain"/>
    <n v="1"/>
    <n v="0"/>
    <n v="0"/>
    <n v="0"/>
    <n v="0"/>
    <n v="1"/>
    <n v="0"/>
    <n v="0"/>
    <x v="1"/>
    <x v="1"/>
    <x v="1"/>
    <x v="7"/>
    <x v="2"/>
    <x v="12"/>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566221e5-06c6-48e4-b68c-4b7bc8ddf286"/>
    <d v="2022-02-25T00:00:00"/>
    <s v="concern"/>
    <x v="5"/>
    <s v="CWW-05"/>
    <x v="7"/>
    <x v="9"/>
    <x v="10"/>
    <s v="autre"/>
    <s v="Marché de Thomassique"/>
    <x v="0"/>
    <x v="0"/>
    <x v="0"/>
    <s v=""/>
    <s v=""/>
    <x v="2"/>
    <s v=""/>
    <s v="Produits d'hygiène et assainissement"/>
    <n v="0"/>
    <n v="1"/>
    <n v="0"/>
    <n v="0"/>
    <n v="0"/>
    <n v="0"/>
    <n v="0"/>
    <n v="0"/>
    <s v="wash"/>
    <s v="pwodwi lijèn, netwayaj"/>
    <s v="En espèces (Gourde)"/>
    <n v="1"/>
    <n v="0"/>
    <n v="0"/>
    <n v="0"/>
    <n v="0"/>
    <n v="0"/>
    <n v="0"/>
    <n v="0"/>
    <n v="0"/>
    <n v="0"/>
    <s v=""/>
    <x v="0"/>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papier_toilette dentrifrice chlore_grain savon_mains"/>
    <n v="1"/>
    <n v="1"/>
    <n v="1"/>
    <n v="1"/>
    <n v="0"/>
    <n v="1"/>
    <n v="1"/>
    <n v="0"/>
    <s v="oui"/>
    <n v="75"/>
    <n v="75"/>
    <s v=""/>
    <s v=""/>
    <s v=""/>
    <n v="75"/>
    <x v="2"/>
    <n v="25"/>
    <x v="2"/>
    <n v="25"/>
    <x v="2"/>
    <s v="oui"/>
    <n v="35"/>
    <s v=""/>
    <s v=""/>
    <n v="35"/>
    <x v="2"/>
    <s v="oui"/>
    <n v="125"/>
    <s v=""/>
    <s v=""/>
    <n v="125"/>
    <x v="2"/>
    <s v=""/>
    <s v=""/>
    <s v=""/>
    <s v=""/>
    <s v=""/>
    <s v=""/>
    <x v="0"/>
    <s v="oui"/>
    <s v=""/>
    <n v="25"/>
    <s v=""/>
    <s v=""/>
    <s v=""/>
    <s v=""/>
    <s v=""/>
    <s v=""/>
    <x v="2"/>
    <s v="NA"/>
    <n v="25"/>
    <x v="2"/>
    <s v="pas_assez_argent"/>
    <n v="0"/>
    <n v="0"/>
    <n v="0"/>
    <n v="0"/>
    <n v="1"/>
    <n v="0"/>
    <n v="0"/>
    <n v="0"/>
    <n v="0"/>
    <n v="0"/>
    <n v="0"/>
    <n v="0"/>
    <n v="0"/>
    <s v=""/>
    <s v="savon_lessive chlore_grain brosse_dent"/>
    <n v="1"/>
    <n v="1"/>
    <n v="0"/>
    <n v="0"/>
    <n v="0"/>
    <n v="1"/>
    <n v="0"/>
    <n v="0"/>
    <x v="1"/>
    <x v="1"/>
    <x v="1"/>
    <x v="7"/>
    <x v="2"/>
    <x v="12"/>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c30bebda-53f0-40a4-a77a-2e627f1a2242"/>
    <d v="2022-02-25T00:00:00"/>
    <s v="concern"/>
    <x v="5"/>
    <s v="CWW-05"/>
    <x v="7"/>
    <x v="9"/>
    <x v="10"/>
    <s v="autre"/>
    <s v="Marché de Thomassiqu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C'est le moins cher"/>
    <s v=""/>
    <x v="1"/>
    <s v="5gal"/>
    <s v="5gal"/>
    <s v="bidon ki vo 5 galon (18,9L)"/>
    <s v=""/>
    <s v=""/>
    <s v=""/>
    <s v=""/>
    <s v=""/>
    <n v="10"/>
    <s v="2"/>
    <s v=""/>
    <s v="NA"/>
    <n v="2"/>
    <x v="1"/>
    <x v="1"/>
    <x v="2"/>
    <s v="secheresse"/>
    <n v="0"/>
    <n v="0"/>
    <n v="0"/>
    <n v="1"/>
    <n v="0"/>
    <n v="0"/>
    <n v="0"/>
    <n v="0"/>
    <n v="0"/>
    <n v="0"/>
    <n v="0"/>
    <n v="0"/>
    <s v=""/>
    <x v="1"/>
    <s v=""/>
    <s v=""/>
    <s v=""/>
    <s v=""/>
    <s v=""/>
    <s v=""/>
    <s v=""/>
    <s v=""/>
    <s v=""/>
    <s v=""/>
    <s v=""/>
    <s v=""/>
    <s v=""/>
    <s v=""/>
    <s v=""/>
    <s v=""/>
    <s v=""/>
    <s v=""/>
    <s v="Rien a signaler"/>
  </r>
  <r>
    <s v="c5434181-b059-4920-8a93-35f9ddff45ea"/>
    <d v="2022-02-25T00:00:00"/>
    <s v="concern"/>
    <x v="5"/>
    <s v="CWW-05"/>
    <x v="7"/>
    <x v="9"/>
    <x v="10"/>
    <s v="autre"/>
    <s v="Marché de Thomassiqu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C'est le moins cher"/>
    <s v=""/>
    <x v="5"/>
    <s v="5gal"/>
    <s v="5gal"/>
    <s v="bidon ki vo 5 galon (18,9L)"/>
    <s v=""/>
    <s v=""/>
    <s v=""/>
    <s v=""/>
    <s v=""/>
    <n v="15"/>
    <s v="3"/>
    <s v=""/>
    <s v="NA"/>
    <n v="3"/>
    <x v="1"/>
    <x v="1"/>
    <x v="2"/>
    <s v="secheresse"/>
    <n v="0"/>
    <n v="0"/>
    <n v="0"/>
    <n v="1"/>
    <n v="0"/>
    <n v="0"/>
    <n v="0"/>
    <n v="0"/>
    <n v="0"/>
    <n v="0"/>
    <n v="0"/>
    <n v="0"/>
    <s v=""/>
    <x v="1"/>
    <s v=""/>
    <s v=""/>
    <s v=""/>
    <s v=""/>
    <s v=""/>
    <s v=""/>
    <s v=""/>
    <s v=""/>
    <s v=""/>
    <s v=""/>
    <s v=""/>
    <s v=""/>
    <s v=""/>
    <s v=""/>
    <s v=""/>
    <s v=""/>
    <s v=""/>
    <s v=""/>
    <s v="Rien a signaler"/>
  </r>
  <r>
    <s v="2f219728-e30e-4999-a975-13f6f94a6688"/>
    <d v="2022-02-25T00:00:00"/>
    <s v="concern"/>
    <x v="5"/>
    <s v="CWW-05"/>
    <x v="7"/>
    <x v="9"/>
    <x v="10"/>
    <s v="autre"/>
    <s v="Marché de Thomassiqu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C'est le moins cher"/>
    <s v=""/>
    <x v="1"/>
    <s v="5gal"/>
    <s v="5gal"/>
    <s v="bidon ki vo 5 galon (18,9L)"/>
    <s v=""/>
    <s v=""/>
    <s v=""/>
    <s v=""/>
    <s v=""/>
    <n v="25"/>
    <s v="5"/>
    <s v=""/>
    <s v="NA"/>
    <n v="5"/>
    <x v="1"/>
    <x v="1"/>
    <x v="2"/>
    <s v="secheresse"/>
    <n v="0"/>
    <n v="0"/>
    <n v="0"/>
    <n v="1"/>
    <n v="0"/>
    <n v="0"/>
    <n v="0"/>
    <n v="0"/>
    <n v="0"/>
    <n v="0"/>
    <n v="0"/>
    <n v="0"/>
    <s v=""/>
    <x v="1"/>
    <s v=""/>
    <s v=""/>
    <s v=""/>
    <s v=""/>
    <s v=""/>
    <s v=""/>
    <s v=""/>
    <s v=""/>
    <s v=""/>
    <s v=""/>
    <s v=""/>
    <s v=""/>
    <s v=""/>
    <s v=""/>
    <s v=""/>
    <s v=""/>
    <s v=""/>
    <s v=""/>
    <s v="Rien a signaler"/>
  </r>
  <r>
    <s v="03bb8c69-8c08-4ce3-a520-6110ff8eff39"/>
    <d v="2022-02-23T00:00:00"/>
    <s v="wfp"/>
    <x v="4"/>
    <s v="MA"/>
    <x v="5"/>
    <x v="10"/>
    <x v="11"/>
    <s v="cap-haitien"/>
    <s v="Marché de Cluny"/>
    <x v="0"/>
    <x v="0"/>
    <x v="0"/>
    <s v=""/>
    <s v=""/>
    <x v="0"/>
    <s v=""/>
    <s v="Nourriture"/>
    <n v="1"/>
    <n v="0"/>
    <n v="0"/>
    <n v="0"/>
    <n v="0"/>
    <n v="0"/>
    <n v="0"/>
    <n v="0"/>
    <s v="nourriture"/>
    <s v="manje"/>
    <s v="En espèces (Gourde)"/>
    <n v="1"/>
    <n v="0"/>
    <n v="0"/>
    <n v="0"/>
    <n v="0"/>
    <n v="0"/>
    <n v="0"/>
    <n v="0"/>
    <n v="0"/>
    <n v="0"/>
    <s v=""/>
    <x v="4"/>
    <x v="1"/>
    <s v="farine_ble riz mais sucre haricot_noir huile haricot_rouge"/>
    <n v="1"/>
    <n v="1"/>
    <n v="1"/>
    <n v="1"/>
    <n v="1"/>
    <n v="1"/>
    <n v="1"/>
    <n v="0"/>
    <s v="oui_marmite"/>
    <n v="300"/>
    <n v="150"/>
    <x v="0"/>
    <n v="390"/>
    <n v="150"/>
    <x v="0"/>
    <n v="300"/>
    <n v="130.434782608695"/>
    <x v="0"/>
    <n v="390"/>
    <n v="134.482758620689"/>
    <x v="0"/>
    <n v="660"/>
    <n v="275"/>
    <x v="1"/>
    <n v="600"/>
    <n v="250"/>
    <x v="2"/>
    <s v="remplissage_bidon_bouteil_ferme"/>
    <s v="oui"/>
    <n v="1100"/>
    <s v=""/>
    <s v=""/>
    <s v=""/>
    <s v=""/>
    <s v=""/>
    <s v=""/>
    <s v="NA"/>
    <n v="1100"/>
    <x v="2"/>
    <x v="1"/>
    <s v=""/>
    <s v=""/>
    <s v=""/>
    <s v=""/>
    <s v=""/>
    <s v=""/>
    <s v=""/>
    <s v=""/>
    <s v=""/>
    <s v=""/>
    <s v=""/>
    <s v=""/>
    <s v=""/>
    <s v=""/>
    <s v=""/>
    <s v=""/>
    <s v=""/>
    <s v=""/>
    <s v=""/>
    <s v=""/>
    <s v=""/>
    <s v=""/>
    <s v=""/>
    <s v=""/>
    <s v=""/>
    <x v="1"/>
    <x v="0"/>
    <x v="1"/>
    <x v="3"/>
    <x v="1"/>
    <x v="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3a794562-6b74-4ffb-b385-5ac3b8123c73"/>
    <d v="2022-02-23T00:00:00"/>
    <s v="wfp"/>
    <x v="4"/>
    <s v="MA"/>
    <x v="5"/>
    <x v="10"/>
    <x v="11"/>
    <s v="cap-haitien"/>
    <s v="Marché de Cluny"/>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5gal"/>
    <s v="5gal"/>
    <s v="bidon ki vo 5 galon (18,9L)"/>
    <s v=""/>
    <s v=""/>
    <s v=""/>
    <s v=""/>
    <s v=""/>
    <n v="50"/>
    <s v="10"/>
    <s v=""/>
    <s v="NA"/>
    <n v="10"/>
    <x v="2"/>
    <x v="0"/>
    <x v="2"/>
    <s v="autre"/>
    <n v="0"/>
    <n v="0"/>
    <n v="0"/>
    <n v="0"/>
    <n v="0"/>
    <n v="0"/>
    <n v="0"/>
    <n v="0"/>
    <n v="0"/>
    <n v="0"/>
    <n v="1"/>
    <n v="0"/>
    <s v="Au moment de la rarete de carburant"/>
    <x v="1"/>
    <s v=""/>
    <s v=""/>
    <s v=""/>
    <s v=""/>
    <s v=""/>
    <s v=""/>
    <s v=""/>
    <s v=""/>
    <s v=""/>
    <s v=""/>
    <s v=""/>
    <s v=""/>
    <s v=""/>
    <s v=""/>
    <s v=""/>
    <s v=""/>
    <s v=""/>
    <s v=""/>
    <s v=""/>
  </r>
  <r>
    <s v="164afa68-ba78-43f0-9361-943e6e48c092"/>
    <d v="2022-02-25T00:00:00"/>
    <s v="wfp"/>
    <x v="4"/>
    <s v="MA"/>
    <x v="5"/>
    <x v="10"/>
    <x v="11"/>
    <s v="cap-haitien"/>
    <s v="Marché de Cluny"/>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7"/>
    <s v="Busness eau traitée"/>
    <s v="autre"/>
    <s v="lòt"/>
    <s v="Busness eau traitée"/>
    <s v="Il n'y a pas d'autres options dans ma zone"/>
    <s v=""/>
    <x v="2"/>
    <s v="5gal"/>
    <s v="5gal"/>
    <s v="bidon ki vo 5 galon (18,9L)"/>
    <s v=""/>
    <s v=""/>
    <s v=""/>
    <s v=""/>
    <s v=""/>
    <n v="50"/>
    <s v="10"/>
    <s v=""/>
    <s v="NA"/>
    <n v="10"/>
    <x v="2"/>
    <x v="0"/>
    <x v="1"/>
    <s v=""/>
    <s v=""/>
    <s v=""/>
    <s v=""/>
    <s v=""/>
    <s v=""/>
    <s v=""/>
    <s v=""/>
    <s v=""/>
    <s v=""/>
    <s v=""/>
    <s v=""/>
    <s v=""/>
    <s v=""/>
    <x v="1"/>
    <s v=""/>
    <s v=""/>
    <s v=""/>
    <s v=""/>
    <s v=""/>
    <s v=""/>
    <s v=""/>
    <s v=""/>
    <s v=""/>
    <s v=""/>
    <s v=""/>
    <s v=""/>
    <s v=""/>
    <s v=""/>
    <s v=""/>
    <s v=""/>
    <s v=""/>
    <s v=""/>
    <s v=""/>
  </r>
  <r>
    <s v="41a2e72b-0010-4c82-82c7-318e7dd6bcb4"/>
    <d v="2022-02-25T00:00:00"/>
    <s v="wfp"/>
    <x v="4"/>
    <s v="MA"/>
    <x v="5"/>
    <x v="10"/>
    <x v="11"/>
    <s v="cap-haitien"/>
    <s v="Marché de Cluny"/>
    <x v="0"/>
    <x v="0"/>
    <x v="0"/>
    <s v=""/>
    <s v=""/>
    <x v="0"/>
    <s v=""/>
    <s v="Nourriture"/>
    <n v="1"/>
    <n v="0"/>
    <n v="0"/>
    <n v="0"/>
    <n v="0"/>
    <n v="0"/>
    <n v="0"/>
    <n v="0"/>
    <s v="nourriture"/>
    <s v="manje"/>
    <s v="En espèces (Gourde) A crédit partiel"/>
    <n v="1"/>
    <n v="0"/>
    <n v="0"/>
    <n v="0"/>
    <n v="1"/>
    <n v="0"/>
    <n v="0"/>
    <n v="0"/>
    <n v="0"/>
    <n v="0"/>
    <s v=""/>
    <x v="3"/>
    <x v="1"/>
    <s v="farine_ble riz mais sucre haricot_noir haricot_rouge huile"/>
    <n v="1"/>
    <n v="1"/>
    <n v="1"/>
    <n v="1"/>
    <n v="1"/>
    <n v="1"/>
    <n v="1"/>
    <n v="0"/>
    <s v="oui_marmite"/>
    <n v="300"/>
    <n v="150"/>
    <x v="0"/>
    <n v="360"/>
    <n v="138.461538461538"/>
    <x v="0"/>
    <n v="420"/>
    <n v="182.608695652173"/>
    <x v="0"/>
    <n v="360"/>
    <n v="124.13793103448199"/>
    <x v="0"/>
    <n v="660"/>
    <n v="275"/>
    <x v="1"/>
    <n v="450"/>
    <n v="187.5"/>
    <x v="2"/>
    <s v="remplissage_bidon_bouteil_ferme"/>
    <s v="oui"/>
    <n v="1100"/>
    <s v=""/>
    <s v=""/>
    <s v=""/>
    <s v=""/>
    <s v=""/>
    <s v=""/>
    <s v="NA"/>
    <n v="1100"/>
    <x v="2"/>
    <x v="1"/>
    <s v=""/>
    <s v=""/>
    <s v=""/>
    <s v=""/>
    <s v=""/>
    <s v=""/>
    <s v=""/>
    <s v=""/>
    <s v=""/>
    <s v=""/>
    <s v=""/>
    <s v=""/>
    <s v=""/>
    <s v=""/>
    <s v=""/>
    <s v=""/>
    <s v=""/>
    <s v=""/>
    <s v=""/>
    <s v=""/>
    <s v=""/>
    <s v=""/>
    <s v=""/>
    <s v=""/>
    <s v=""/>
    <x v="0"/>
    <x v="0"/>
    <x v="1"/>
    <x v="3"/>
    <x v="1"/>
    <x v="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009d5b98-f8d6-4783-86f6-6069fff54494"/>
    <d v="2022-02-25T00:00:00"/>
    <s v="wfp"/>
    <x v="4"/>
    <s v="MA"/>
    <x v="5"/>
    <x v="10"/>
    <x v="11"/>
    <s v="cap-haitien"/>
    <s v="Marché de Cluny"/>
    <x v="0"/>
    <x v="0"/>
    <x v="0"/>
    <s v=""/>
    <s v=""/>
    <x v="0"/>
    <s v=""/>
    <s v="Nourriture"/>
    <n v="1"/>
    <n v="0"/>
    <n v="0"/>
    <n v="0"/>
    <n v="0"/>
    <n v="0"/>
    <n v="0"/>
    <n v="0"/>
    <s v="nourriture"/>
    <s v="manje"/>
    <s v="En espèces (Gourde)"/>
    <n v="1"/>
    <n v="0"/>
    <n v="0"/>
    <n v="0"/>
    <n v="0"/>
    <n v="0"/>
    <n v="0"/>
    <n v="0"/>
    <n v="0"/>
    <n v="0"/>
    <s v=""/>
    <x v="2"/>
    <x v="1"/>
    <s v="farine_ble riz mais sucre haricot_noir haricot_rouge huile"/>
    <n v="1"/>
    <n v="1"/>
    <n v="1"/>
    <n v="1"/>
    <n v="1"/>
    <n v="1"/>
    <n v="1"/>
    <n v="0"/>
    <s v="oui_marmite"/>
    <n v="300"/>
    <n v="150"/>
    <x v="0"/>
    <n v="375"/>
    <n v="144.230769230769"/>
    <x v="0"/>
    <n v="300"/>
    <n v="130.434782608695"/>
    <x v="0"/>
    <n v="360"/>
    <n v="124.13793103448199"/>
    <x v="0"/>
    <n v="650"/>
    <n v="270.83333333333297"/>
    <x v="1"/>
    <n v="750"/>
    <n v="312.5"/>
    <x v="2"/>
    <s v="remplissage_drum"/>
    <s v="oui"/>
    <n v="1100"/>
    <s v=""/>
    <s v=""/>
    <s v=""/>
    <s v=""/>
    <s v=""/>
    <s v=""/>
    <s v="NA"/>
    <n v="1100"/>
    <x v="2"/>
    <x v="1"/>
    <s v=""/>
    <s v=""/>
    <s v=""/>
    <s v=""/>
    <s v=""/>
    <s v=""/>
    <s v=""/>
    <s v=""/>
    <s v=""/>
    <s v=""/>
    <s v=""/>
    <s v=""/>
    <s v=""/>
    <s v=""/>
    <s v=""/>
    <s v=""/>
    <s v=""/>
    <s v=""/>
    <s v=""/>
    <s v=""/>
    <s v=""/>
    <s v=""/>
    <s v=""/>
    <s v=""/>
    <s v=""/>
    <x v="0"/>
    <x v="0"/>
    <x v="1"/>
    <x v="3"/>
    <x v="1"/>
    <x v="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7de4c4a3-563f-4f0f-a206-7cece8e40916"/>
    <d v="2022-02-25T00:00:00"/>
    <s v="wfp"/>
    <x v="4"/>
    <s v="MA"/>
    <x v="5"/>
    <x v="10"/>
    <x v="11"/>
    <s v="cap-haitien"/>
    <s v="Marché de Cluny"/>
    <x v="0"/>
    <x v="0"/>
    <x v="0"/>
    <s v=""/>
    <s v=""/>
    <x v="0"/>
    <s v=""/>
    <s v="Nourriture"/>
    <n v="1"/>
    <n v="0"/>
    <n v="0"/>
    <n v="0"/>
    <n v="0"/>
    <n v="0"/>
    <n v="0"/>
    <n v="0"/>
    <s v="nourriture"/>
    <s v="manje"/>
    <s v="En espèces (Gourde)"/>
    <n v="1"/>
    <n v="0"/>
    <n v="0"/>
    <n v="0"/>
    <n v="0"/>
    <n v="0"/>
    <n v="0"/>
    <n v="0"/>
    <n v="0"/>
    <n v="0"/>
    <s v=""/>
    <x v="3"/>
    <x v="0"/>
    <s v="riz mais sucre haricot_noir haricot_rouge huile farine_ble"/>
    <n v="1"/>
    <n v="1"/>
    <n v="1"/>
    <n v="1"/>
    <n v="1"/>
    <n v="1"/>
    <n v="1"/>
    <n v="0"/>
    <s v="oui_marmite"/>
    <n v="300"/>
    <n v="150"/>
    <x v="0"/>
    <n v="390"/>
    <n v="150"/>
    <x v="0"/>
    <n v="450"/>
    <n v="195.65217391304299"/>
    <x v="0"/>
    <n v="450"/>
    <n v="155.172413793103"/>
    <x v="0"/>
    <n v="660"/>
    <n v="275"/>
    <x v="2"/>
    <n v="300"/>
    <n v="125"/>
    <x v="2"/>
    <s v="remplissage_bidon_bouteil_ferme"/>
    <s v="oui"/>
    <n v="1200"/>
    <s v=""/>
    <s v=""/>
    <s v=""/>
    <s v=""/>
    <s v=""/>
    <s v=""/>
    <s v="NA"/>
    <n v="1200"/>
    <x v="2"/>
    <x v="1"/>
    <s v=""/>
    <s v=""/>
    <s v=""/>
    <s v=""/>
    <s v=""/>
    <s v=""/>
    <s v=""/>
    <s v=""/>
    <s v=""/>
    <s v=""/>
    <s v=""/>
    <s v=""/>
    <s v=""/>
    <s v=""/>
    <s v=""/>
    <s v=""/>
    <s v=""/>
    <s v=""/>
    <s v=""/>
    <s v=""/>
    <s v=""/>
    <s v=""/>
    <s v=""/>
    <s v=""/>
    <s v=""/>
    <x v="0"/>
    <x v="0"/>
    <x v="1"/>
    <x v="3"/>
    <x v="1"/>
    <x v="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c476bcdb-6c79-4dd3-ac90-5e913f3d7480"/>
    <d v="2022-02-25T00:00:00"/>
    <s v="wfp"/>
    <x v="4"/>
    <s v="MA"/>
    <x v="5"/>
    <x v="10"/>
    <x v="11"/>
    <s v="cap-haitien"/>
    <s v="Marché de Cluny"/>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5gal"/>
    <s v="5gal"/>
    <s v="bidon ki vo 5 galon (18,9L)"/>
    <s v=""/>
    <s v=""/>
    <s v=""/>
    <s v=""/>
    <s v=""/>
    <n v="50"/>
    <s v="10"/>
    <s v=""/>
    <s v="NA"/>
    <n v="10"/>
    <x v="3"/>
    <x v="0"/>
    <x v="1"/>
    <s v=""/>
    <s v=""/>
    <s v=""/>
    <s v=""/>
    <s v=""/>
    <s v=""/>
    <s v=""/>
    <s v=""/>
    <s v=""/>
    <s v=""/>
    <s v=""/>
    <s v=""/>
    <s v=""/>
    <s v=""/>
    <x v="1"/>
    <s v=""/>
    <s v=""/>
    <s v=""/>
    <s v=""/>
    <s v=""/>
    <s v=""/>
    <s v=""/>
    <s v=""/>
    <s v=""/>
    <s v=""/>
    <s v=""/>
    <s v=""/>
    <s v=""/>
    <s v=""/>
    <s v=""/>
    <s v=""/>
    <s v=""/>
    <s v=""/>
    <s v="Rien a signaler"/>
  </r>
  <r>
    <s v="e342d107-9396-4104-9a76-4ae874e5b156"/>
    <d v="2022-02-25T00:00:00"/>
    <s v="concern"/>
    <x v="5"/>
    <s v="CWW-04"/>
    <x v="7"/>
    <x v="9"/>
    <x v="10"/>
    <s v="autre"/>
    <s v="Marché de Thomassique"/>
    <x v="0"/>
    <x v="0"/>
    <x v="0"/>
    <s v=""/>
    <s v=""/>
    <x v="0"/>
    <s v=""/>
    <s v="Nourriture"/>
    <n v="1"/>
    <n v="0"/>
    <n v="0"/>
    <n v="0"/>
    <n v="0"/>
    <n v="0"/>
    <n v="0"/>
    <n v="0"/>
    <s v="nourriture"/>
    <s v="manje"/>
    <s v="En espèces (Gourde)"/>
    <n v="1"/>
    <n v="0"/>
    <n v="0"/>
    <n v="0"/>
    <n v="0"/>
    <n v="0"/>
    <n v="0"/>
    <n v="0"/>
    <n v="0"/>
    <n v="0"/>
    <s v=""/>
    <x v="3"/>
    <x v="4"/>
    <s v="farine_ble riz mais sucre haricot_noir haricot_rouge huile"/>
    <n v="1"/>
    <n v="1"/>
    <n v="1"/>
    <n v="1"/>
    <n v="1"/>
    <n v="1"/>
    <n v="1"/>
    <n v="0"/>
    <s v="oui_marmite"/>
    <n v="250"/>
    <n v="125"/>
    <x v="0"/>
    <n v="400"/>
    <n v="153.84615384615299"/>
    <x v="0"/>
    <n v="250"/>
    <n v="108.695652173913"/>
    <x v="0"/>
    <n v="400"/>
    <n v="137.93103448275801"/>
    <x v="0"/>
    <n v="600"/>
    <n v="250"/>
    <x v="1"/>
    <n v="500"/>
    <n v="208.333333333333"/>
    <x v="1"/>
    <s v="remplissage_bidon_bouteil_ferme"/>
    <s v="oui"/>
    <n v="1100"/>
    <s v=""/>
    <s v=""/>
    <s v=""/>
    <s v=""/>
    <s v=""/>
    <s v=""/>
    <s v="NA"/>
    <n v="1100"/>
    <x v="2"/>
    <x v="0"/>
    <s v="taux_echange"/>
    <n v="1"/>
    <n v="0"/>
    <n v="0"/>
    <n v="0"/>
    <n v="0"/>
    <n v="0"/>
    <n v="0"/>
    <n v="0"/>
    <n v="0"/>
    <n v="0"/>
    <n v="0"/>
    <n v="0"/>
    <n v="0"/>
    <n v="0"/>
    <s v=""/>
    <s v="farine_ble riz mais sucre haricot_noir haricot_rouge huile"/>
    <n v="1"/>
    <n v="1"/>
    <n v="1"/>
    <n v="1"/>
    <n v="1"/>
    <n v="1"/>
    <n v="1"/>
    <n v="0"/>
    <x v="1"/>
    <x v="0"/>
    <x v="1"/>
    <x v="8"/>
    <x v="1"/>
    <x v="1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a96733e8-d5da-445a-9e4d-6d1ac7850212"/>
    <d v="2022-02-25T00:00:00"/>
    <s v="concern"/>
    <x v="5"/>
    <s v="CWW-04"/>
    <x v="7"/>
    <x v="9"/>
    <x v="10"/>
    <s v="autre"/>
    <s v="Marché de Thomassique"/>
    <x v="0"/>
    <x v="0"/>
    <x v="0"/>
    <s v=""/>
    <s v=""/>
    <x v="2"/>
    <s v=""/>
    <s v="Nourriture"/>
    <n v="1"/>
    <n v="0"/>
    <n v="0"/>
    <n v="0"/>
    <n v="0"/>
    <n v="0"/>
    <n v="0"/>
    <n v="0"/>
    <s v="nourriture"/>
    <s v="manje"/>
    <s v="En espèces (Gourde)"/>
    <n v="1"/>
    <n v="0"/>
    <n v="0"/>
    <n v="0"/>
    <n v="0"/>
    <n v="0"/>
    <n v="0"/>
    <n v="0"/>
    <n v="0"/>
    <n v="0"/>
    <s v=""/>
    <x v="3"/>
    <x v="4"/>
    <s v="farine_ble riz mais sucre haricot_noir haricot_rouge huile"/>
    <n v="1"/>
    <n v="1"/>
    <n v="1"/>
    <n v="1"/>
    <n v="1"/>
    <n v="1"/>
    <n v="1"/>
    <n v="0"/>
    <s v="oui_marmite"/>
    <n v="250"/>
    <n v="125"/>
    <x v="0"/>
    <n v="350"/>
    <n v="134.61538461538399"/>
    <x v="0"/>
    <n v="245"/>
    <n v="106.521739130434"/>
    <x v="0"/>
    <n v="400"/>
    <n v="137.93103448275801"/>
    <x v="0"/>
    <n v="600"/>
    <n v="250"/>
    <x v="1"/>
    <n v="700"/>
    <n v="291.666666666666"/>
    <x v="1"/>
    <s v="remplissage_bidon_bouteil_ferme"/>
    <s v="oui"/>
    <n v="1100"/>
    <s v=""/>
    <s v=""/>
    <s v=""/>
    <s v=""/>
    <s v=""/>
    <s v=""/>
    <s v="NA"/>
    <n v="1100"/>
    <x v="2"/>
    <x v="1"/>
    <s v=""/>
    <s v=""/>
    <s v=""/>
    <s v=""/>
    <s v=""/>
    <s v=""/>
    <s v=""/>
    <s v=""/>
    <s v=""/>
    <s v=""/>
    <s v=""/>
    <s v=""/>
    <s v=""/>
    <s v=""/>
    <s v=""/>
    <s v=""/>
    <s v=""/>
    <s v=""/>
    <s v=""/>
    <s v=""/>
    <s v=""/>
    <s v=""/>
    <s v=""/>
    <s v=""/>
    <s v=""/>
    <x v="0"/>
    <x v="0"/>
    <x v="1"/>
    <x v="8"/>
    <x v="1"/>
    <x v="1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eba2091f-1786-48f6-b8a6-65f55cea4c0a"/>
    <d v="2022-02-25T00:00:00"/>
    <s v="concern"/>
    <x v="5"/>
    <s v="CWW-04"/>
    <x v="7"/>
    <x v="9"/>
    <x v="10"/>
    <s v="autre"/>
    <s v="Marché de Thomassique"/>
    <x v="0"/>
    <x v="0"/>
    <x v="0"/>
    <s v=""/>
    <s v=""/>
    <x v="2"/>
    <s v=""/>
    <s v="Produits d'hygiène et assainissement"/>
    <n v="0"/>
    <n v="1"/>
    <n v="0"/>
    <n v="0"/>
    <n v="0"/>
    <n v="0"/>
    <n v="0"/>
    <n v="0"/>
    <s v="wash"/>
    <s v="pwodwi lijèn, netwayaj"/>
    <s v="En espèces (Gourde)"/>
    <n v="1"/>
    <n v="0"/>
    <n v="0"/>
    <n v="0"/>
    <n v="0"/>
    <n v="0"/>
    <n v="0"/>
    <n v="0"/>
    <n v="0"/>
    <n v="0"/>
    <s v=""/>
    <x v="3"/>
    <x v="4"/>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savon_lessive dentrifrice papier_toilette serviettes_hygieniques chlore_grain savon_mains"/>
    <n v="1"/>
    <n v="1"/>
    <n v="1"/>
    <n v="1"/>
    <n v="1"/>
    <n v="1"/>
    <n v="1"/>
    <n v="0"/>
    <s v="oui"/>
    <n v="75"/>
    <n v="75"/>
    <s v=""/>
    <s v=""/>
    <s v=""/>
    <n v="75"/>
    <x v="2"/>
    <n v="25"/>
    <x v="2"/>
    <n v="25"/>
    <x v="2"/>
    <s v="oui"/>
    <n v="35"/>
    <s v=""/>
    <s v=""/>
    <n v="35"/>
    <x v="2"/>
    <s v="oui"/>
    <n v="100"/>
    <s v=""/>
    <s v=""/>
    <n v="100"/>
    <x v="2"/>
    <s v="oui"/>
    <n v="100"/>
    <s v=""/>
    <s v=""/>
    <s v=""/>
    <n v="100"/>
    <x v="2"/>
    <s v="oui"/>
    <s v=""/>
    <n v="25"/>
    <s v=""/>
    <s v=""/>
    <s v=""/>
    <s v=""/>
    <s v=""/>
    <s v=""/>
    <x v="2"/>
    <s v="NA"/>
    <n v="25"/>
    <x v="1"/>
    <s v=""/>
    <s v=""/>
    <s v=""/>
    <s v=""/>
    <s v=""/>
    <s v=""/>
    <s v=""/>
    <s v=""/>
    <s v=""/>
    <s v=""/>
    <s v=""/>
    <s v=""/>
    <s v=""/>
    <s v=""/>
    <s v=""/>
    <s v=""/>
    <s v=""/>
    <s v=""/>
    <s v=""/>
    <s v=""/>
    <s v=""/>
    <s v=""/>
    <s v=""/>
    <s v=""/>
    <x v="1"/>
    <x v="1"/>
    <x v="1"/>
    <x v="7"/>
    <x v="2"/>
    <x v="12"/>
    <x v="1"/>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e43adba7-2b14-4baf-8467-52c903c0ac53"/>
    <d v="2022-02-25T00:00:00"/>
    <s v="concern"/>
    <x v="5"/>
    <s v="CWW-04"/>
    <x v="7"/>
    <x v="9"/>
    <x v="10"/>
    <s v="autre"/>
    <s v="Marché de Thomassique"/>
    <x v="0"/>
    <x v="0"/>
    <x v="0"/>
    <s v=""/>
    <s v=""/>
    <x v="0"/>
    <s v=""/>
    <s v="Produits d'hygiène et assainissement"/>
    <n v="0"/>
    <n v="1"/>
    <n v="0"/>
    <n v="0"/>
    <n v="0"/>
    <n v="0"/>
    <n v="0"/>
    <n v="0"/>
    <s v="wash"/>
    <s v="pwodwi lijèn, netwayaj"/>
    <s v="En espèces (Gourde)"/>
    <n v="1"/>
    <n v="0"/>
    <n v="0"/>
    <n v="0"/>
    <n v="0"/>
    <n v="0"/>
    <n v="0"/>
    <n v="0"/>
    <n v="0"/>
    <n v="0"/>
    <s v=""/>
    <x v="2"/>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savon_lessive dentrifrice papier_toilette serviettes_hygieniques chlore_grain savon_mains"/>
    <n v="1"/>
    <n v="1"/>
    <n v="1"/>
    <n v="1"/>
    <n v="1"/>
    <n v="1"/>
    <n v="1"/>
    <n v="0"/>
    <s v="oui"/>
    <n v="75"/>
    <n v="75"/>
    <s v=""/>
    <s v=""/>
    <s v=""/>
    <n v="75"/>
    <x v="2"/>
    <n v="25"/>
    <x v="2"/>
    <n v="25"/>
    <x v="2"/>
    <s v="oui"/>
    <n v="25"/>
    <s v=""/>
    <s v=""/>
    <n v="25"/>
    <x v="2"/>
    <s v="oui"/>
    <n v="125"/>
    <s v=""/>
    <s v=""/>
    <n v="125"/>
    <x v="2"/>
    <s v="oui"/>
    <n v="100"/>
    <s v=""/>
    <s v=""/>
    <s v=""/>
    <n v="100"/>
    <x v="2"/>
    <s v="oui"/>
    <s v=""/>
    <n v="25"/>
    <s v=""/>
    <s v=""/>
    <s v=""/>
    <s v=""/>
    <s v=""/>
    <s v=""/>
    <x v="2"/>
    <s v="NA"/>
    <n v="25"/>
    <x v="1"/>
    <s v=""/>
    <s v=""/>
    <s v=""/>
    <s v=""/>
    <s v=""/>
    <s v=""/>
    <s v=""/>
    <s v=""/>
    <s v=""/>
    <s v=""/>
    <s v=""/>
    <s v=""/>
    <s v=""/>
    <s v=""/>
    <s v=""/>
    <s v=""/>
    <s v=""/>
    <s v=""/>
    <s v=""/>
    <s v=""/>
    <s v=""/>
    <s v=""/>
    <s v=""/>
    <s v=""/>
    <x v="1"/>
    <x v="1"/>
    <x v="1"/>
    <x v="7"/>
    <x v="2"/>
    <x v="12"/>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1b7814a7-c6f0-455c-8703-3f40ac2d4701"/>
    <d v="2022-02-25T00:00:00"/>
    <s v="concern"/>
    <x v="5"/>
    <s v="CWW-04"/>
    <x v="7"/>
    <x v="9"/>
    <x v="10"/>
    <s v="autre"/>
    <s v="Marché de Thomassiqu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C'est le moins cher"/>
    <s v=""/>
    <x v="1"/>
    <s v="5gal"/>
    <s v="5gal"/>
    <s v="bidon ki vo 5 galon (18,9L)"/>
    <s v=""/>
    <s v=""/>
    <s v=""/>
    <s v=""/>
    <s v=""/>
    <n v="25"/>
    <s v="5"/>
    <s v=""/>
    <s v="NA"/>
    <n v="5"/>
    <x v="1"/>
    <x v="1"/>
    <x v="2"/>
    <s v="secheresse"/>
    <n v="0"/>
    <n v="0"/>
    <n v="0"/>
    <n v="1"/>
    <n v="0"/>
    <n v="0"/>
    <n v="0"/>
    <n v="0"/>
    <n v="0"/>
    <n v="0"/>
    <n v="0"/>
    <n v="0"/>
    <s v=""/>
    <x v="1"/>
    <s v=""/>
    <s v=""/>
    <s v=""/>
    <s v=""/>
    <s v=""/>
    <s v=""/>
    <s v=""/>
    <s v=""/>
    <s v=""/>
    <s v=""/>
    <s v=""/>
    <s v=""/>
    <s v=""/>
    <s v=""/>
    <s v=""/>
    <s v=""/>
    <s v=""/>
    <s v=""/>
    <s v="Rien a signaler"/>
  </r>
  <r>
    <s v="e60a669a-2c7e-4cb3-b1e4-451a17fe0df0"/>
    <d v="2022-02-25T00:00:00"/>
    <s v="concern"/>
    <x v="5"/>
    <s v="CWW-04"/>
    <x v="7"/>
    <x v="9"/>
    <x v="10"/>
    <s v="autre"/>
    <s v="Marché de Thomassiqu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Il n'y a pas d'autres options dans ma zone"/>
    <s v=""/>
    <x v="1"/>
    <s v="5gal"/>
    <s v="5gal"/>
    <s v="bidon ki vo 5 galon (18,9L)"/>
    <s v=""/>
    <s v=""/>
    <s v=""/>
    <s v=""/>
    <s v=""/>
    <n v="25"/>
    <s v="5"/>
    <s v=""/>
    <s v="NA"/>
    <n v="5"/>
    <x v="1"/>
    <x v="1"/>
    <x v="1"/>
    <s v=""/>
    <s v=""/>
    <s v=""/>
    <s v=""/>
    <s v=""/>
    <s v=""/>
    <s v=""/>
    <s v=""/>
    <s v=""/>
    <s v=""/>
    <s v=""/>
    <s v=""/>
    <s v=""/>
    <s v=""/>
    <x v="1"/>
    <s v=""/>
    <s v=""/>
    <s v=""/>
    <s v=""/>
    <s v=""/>
    <s v=""/>
    <s v=""/>
    <s v=""/>
    <s v=""/>
    <s v=""/>
    <s v=""/>
    <s v=""/>
    <s v=""/>
    <s v=""/>
    <s v=""/>
    <s v=""/>
    <s v=""/>
    <s v=""/>
    <s v="Rien a signaler"/>
  </r>
  <r>
    <s v="7db5328f-c14d-47b8-a25b-27756280dd1f"/>
    <d v="2022-02-25T00:00:00"/>
    <s v="concern"/>
    <x v="5"/>
    <s v="CWW-04"/>
    <x v="7"/>
    <x v="9"/>
    <x v="10"/>
    <s v="autre"/>
    <s v="Marché de Thomassiqu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C'est le moins cher"/>
    <s v=""/>
    <x v="1"/>
    <s v="5gal"/>
    <s v="5gal"/>
    <s v="bidon ki vo 5 galon (18,9L)"/>
    <s v=""/>
    <s v=""/>
    <s v=""/>
    <s v=""/>
    <s v=""/>
    <n v="5"/>
    <s v="1"/>
    <s v=""/>
    <s v="NA"/>
    <n v="1"/>
    <x v="1"/>
    <x v="1"/>
    <x v="2"/>
    <s v="secheresse"/>
    <n v="0"/>
    <n v="0"/>
    <n v="0"/>
    <n v="1"/>
    <n v="0"/>
    <n v="0"/>
    <n v="0"/>
    <n v="0"/>
    <n v="0"/>
    <n v="0"/>
    <n v="0"/>
    <n v="0"/>
    <s v=""/>
    <x v="1"/>
    <s v=""/>
    <s v=""/>
    <s v=""/>
    <s v=""/>
    <s v=""/>
    <s v=""/>
    <s v=""/>
    <s v=""/>
    <s v=""/>
    <s v=""/>
    <s v=""/>
    <s v=""/>
    <s v=""/>
    <s v=""/>
    <s v=""/>
    <s v=""/>
    <s v=""/>
    <s v=""/>
    <s v="Rien a signaler"/>
  </r>
  <r>
    <s v="484b2856-2f2a-4689-8554-510c3c5878bb"/>
    <d v="2022-02-26T00:00:00"/>
    <s v="concern"/>
    <x v="5"/>
    <s v="CWw-09"/>
    <x v="7"/>
    <x v="11"/>
    <x v="12"/>
    <s v="mirebalais"/>
    <s v="Marché communal de Mirebalai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2"/>
    <s v="affrontements_pap"/>
    <n v="1"/>
    <n v="0"/>
    <n v="0"/>
    <s v=""/>
    <s v="route"/>
    <n v="1"/>
    <n v="0"/>
    <n v="0"/>
    <n v="0"/>
    <n v="0"/>
    <n v="0"/>
    <s v=""/>
    <s v=""/>
    <s v=""/>
    <s v=""/>
    <s v=""/>
    <s v=""/>
    <s v=""/>
  </r>
  <r>
    <s v="a55dd8b3-b393-45b3-aed0-dd9341b17504"/>
    <d v="2022-02-26T00:00:00"/>
    <s v="concern"/>
    <x v="5"/>
    <s v="Cww_09"/>
    <x v="7"/>
    <x v="11"/>
    <x v="12"/>
    <s v="mirebalais"/>
    <s v="Marché communal de Mirebalai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2"/>
    <s v="pb_transport"/>
    <n v="0"/>
    <n v="1"/>
    <n v="0"/>
    <n v="0"/>
    <n v="0"/>
    <n v="0"/>
    <n v="0"/>
    <n v="0"/>
    <n v="0"/>
    <n v="0"/>
    <n v="0"/>
    <n v="0"/>
    <s v=""/>
    <x v="2"/>
    <s v="affrontements_pap"/>
    <n v="1"/>
    <n v="0"/>
    <n v="0"/>
    <s v=""/>
    <s v="violence"/>
    <n v="0"/>
    <n v="1"/>
    <n v="0"/>
    <n v="0"/>
    <n v="0"/>
    <n v="0"/>
    <s v=""/>
    <s v=""/>
    <s v=""/>
    <s v=""/>
    <s v=""/>
    <s v=""/>
    <s v=""/>
  </r>
  <r>
    <s v="5b4e6184-eed8-4fe7-a328-de2aa1bd0617"/>
    <d v="2022-02-26T00:00:00"/>
    <s v="concern"/>
    <x v="5"/>
    <s v="Cww_09"/>
    <x v="7"/>
    <x v="11"/>
    <x v="12"/>
    <s v="mirebalais"/>
    <s v="Marché communal de Mirebalais"/>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C'est le moins cher"/>
    <s v=""/>
    <x v="5"/>
    <s v="5gal"/>
    <s v="5gal"/>
    <s v="bidon ki vo 5 galon (18,9L)"/>
    <s v=""/>
    <s v=""/>
    <s v=""/>
    <s v=""/>
    <s v=""/>
    <n v="20"/>
    <s v="4"/>
    <s v=""/>
    <s v="NA"/>
    <n v="4"/>
    <x v="3"/>
    <x v="0"/>
    <x v="2"/>
    <s v="secheresse"/>
    <n v="0"/>
    <n v="0"/>
    <n v="0"/>
    <n v="1"/>
    <n v="0"/>
    <n v="0"/>
    <n v="0"/>
    <n v="0"/>
    <n v="0"/>
    <n v="0"/>
    <n v="0"/>
    <n v="0"/>
    <s v=""/>
    <x v="2"/>
    <s v="affrontements_pap"/>
    <n v="1"/>
    <n v="0"/>
    <n v="0"/>
    <s v=""/>
    <s v="route nsnr"/>
    <n v="1"/>
    <n v="0"/>
    <n v="0"/>
    <n v="0"/>
    <n v="0"/>
    <n v="1"/>
    <s v=""/>
    <s v=""/>
    <s v=""/>
    <s v=""/>
    <s v=""/>
    <s v=""/>
    <s v=""/>
  </r>
  <r>
    <s v="7eaf1ac2-d31e-483f-bc52-d1f83178c114"/>
    <d v="2022-02-26T00:00:00"/>
    <s v="concern"/>
    <x v="5"/>
    <s v="Cww_09"/>
    <x v="7"/>
    <x v="11"/>
    <x v="12"/>
    <s v="mirebalais"/>
    <s v="Marché communal de Mirebalai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
  </r>
  <r>
    <s v="790f3d24-cf5c-4c0e-a2c5-06f9aa554d57"/>
    <d v="2022-02-26T00:00:00"/>
    <s v="concern"/>
    <x v="5"/>
    <s v="Cww_09"/>
    <x v="7"/>
    <x v="11"/>
    <x v="12"/>
    <s v="mirebalais"/>
    <s v="Marché communal de Mirebalais"/>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C'est le moins cher"/>
    <s v=""/>
    <x v="5"/>
    <s v="5gal"/>
    <s v="5gal"/>
    <s v="bidon ki vo 5 galon (18,9L)"/>
    <s v=""/>
    <s v=""/>
    <s v=""/>
    <s v=""/>
    <s v=""/>
    <n v="10"/>
    <s v="2"/>
    <s v=""/>
    <s v="NA"/>
    <n v="2"/>
    <x v="1"/>
    <x v="1"/>
    <x v="2"/>
    <s v="secheresse"/>
    <n v="0"/>
    <n v="0"/>
    <n v="0"/>
    <n v="1"/>
    <n v="0"/>
    <n v="0"/>
    <n v="0"/>
    <n v="0"/>
    <n v="0"/>
    <n v="0"/>
    <n v="0"/>
    <n v="0"/>
    <s v=""/>
    <x v="1"/>
    <s v=""/>
    <s v=""/>
    <s v=""/>
    <s v=""/>
    <s v=""/>
    <s v=""/>
    <s v=""/>
    <s v=""/>
    <s v=""/>
    <s v=""/>
    <s v=""/>
    <s v=""/>
    <s v=""/>
    <s v=""/>
    <s v=""/>
    <s v=""/>
    <s v=""/>
    <s v=""/>
    <s v=""/>
  </r>
  <r>
    <s v="06cfed97-ad0f-4dcd-82dc-d7ff186b4099"/>
    <d v="2022-02-26T00:00:00"/>
    <s v="concern"/>
    <x v="5"/>
    <s v="CWw-09"/>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n v="1"/>
    <n v="1"/>
    <n v="1"/>
    <n v="1"/>
    <n v="0"/>
    <n v="0"/>
    <n v="0"/>
    <n v="0"/>
    <s v="oui"/>
    <n v="35"/>
    <s v="35"/>
    <s v=""/>
    <s v=""/>
    <s v=""/>
    <n v="35"/>
    <x v="2"/>
    <n v="25"/>
    <x v="2"/>
    <n v="20"/>
    <x v="2"/>
    <s v=""/>
    <s v=""/>
    <s v=""/>
    <s v=""/>
    <s v=""/>
    <x v="0"/>
    <s v="oui"/>
    <n v="125"/>
    <s v=""/>
    <s v=""/>
    <n v="125"/>
    <x v="2"/>
    <s v=""/>
    <s v=""/>
    <s v=""/>
    <s v=""/>
    <s v=""/>
    <s v=""/>
    <x v="0"/>
    <s v=""/>
    <s v=""/>
    <s v=""/>
    <s v=""/>
    <s v=""/>
    <s v=""/>
    <s v=""/>
    <s v=""/>
    <s v=""/>
    <x v="0"/>
    <s v=""/>
    <s v=""/>
    <x v="2"/>
    <s v="epuise"/>
    <n v="0"/>
    <n v="0"/>
    <n v="0"/>
    <n v="0"/>
    <n v="0"/>
    <n v="0"/>
    <n v="0"/>
    <n v="0"/>
    <n v="0"/>
    <n v="1"/>
    <n v="0"/>
    <n v="0"/>
    <n v="0"/>
    <s v=""/>
    <s v="savon_lessive papier_toilette"/>
    <n v="1"/>
    <n v="0"/>
    <n v="0"/>
    <n v="1"/>
    <n v="0"/>
    <n v="0"/>
    <n v="0"/>
    <n v="0"/>
    <x v="1"/>
    <x v="2"/>
    <x v="1"/>
    <x v="6"/>
    <x v="1"/>
    <x v="13"/>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d75407fe-a1bf-43d2-8efd-58c339804e2d"/>
    <d v="2022-02-26T00:00:00"/>
    <s v="concern"/>
    <x v="5"/>
    <s v="Cww_09"/>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35"/>
    <s v="35"/>
    <s v=""/>
    <s v=""/>
    <s v=""/>
    <n v="35"/>
    <x v="2"/>
    <n v="25"/>
    <x v="2"/>
    <n v="20"/>
    <x v="2"/>
    <s v="oui"/>
    <n v="25"/>
    <s v=""/>
    <s v=""/>
    <n v="25"/>
    <x v="2"/>
    <s v="oui"/>
    <n v="125"/>
    <s v=""/>
    <s v=""/>
    <n v="125"/>
    <x v="2"/>
    <s v="oui"/>
    <n v="100"/>
    <s v=""/>
    <s v=""/>
    <s v=""/>
    <n v="100"/>
    <x v="2"/>
    <s v="oui"/>
    <s v=""/>
    <n v="25"/>
    <s v=""/>
    <s v=""/>
    <s v=""/>
    <s v=""/>
    <s v=""/>
    <s v=""/>
    <x v="2"/>
    <s v="NA"/>
    <n v="25"/>
    <x v="2"/>
    <s v="epuise"/>
    <n v="0"/>
    <n v="0"/>
    <n v="0"/>
    <n v="0"/>
    <n v="0"/>
    <n v="0"/>
    <n v="0"/>
    <n v="0"/>
    <n v="0"/>
    <n v="1"/>
    <n v="0"/>
    <n v="0"/>
    <n v="0"/>
    <s v=""/>
    <s v="savon_lessive papier_toilette chlore_grain serviettes_hygieniques"/>
    <n v="1"/>
    <n v="0"/>
    <n v="0"/>
    <n v="1"/>
    <n v="1"/>
    <n v="1"/>
    <n v="0"/>
    <n v="0"/>
    <x v="1"/>
    <x v="2"/>
    <x v="1"/>
    <x v="7"/>
    <x v="2"/>
    <x v="14"/>
    <x v="1"/>
    <x v="0"/>
    <s v=""/>
    <s v=""/>
    <s v=""/>
    <s v=""/>
    <s v=""/>
    <s v=""/>
    <s v=""/>
    <s v=""/>
    <s v="reappro"/>
    <n v="0"/>
    <n v="0"/>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254e9b0d-2470-4738-8492-ef7f27af56ac"/>
    <d v="2022-02-26T00:00:00"/>
    <s v="concern"/>
    <x v="5"/>
    <s v="Cww_09"/>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0"/>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papier_toilette chlore_grain savon_mains serviettes_hygieniques"/>
    <n v="1"/>
    <n v="1"/>
    <n v="0"/>
    <n v="1"/>
    <n v="1"/>
    <n v="1"/>
    <n v="1"/>
    <n v="0"/>
    <s v="oui"/>
    <n v="35"/>
    <s v="35"/>
    <s v=""/>
    <s v=""/>
    <s v=""/>
    <n v="35"/>
    <x v="2"/>
    <n v="25"/>
    <x v="2"/>
    <n v="20"/>
    <x v="2"/>
    <s v="oui"/>
    <n v="25"/>
    <s v=""/>
    <s v=""/>
    <n v="25"/>
    <x v="2"/>
    <s v=""/>
    <s v=""/>
    <s v=""/>
    <s v=""/>
    <s v=""/>
    <x v="0"/>
    <s v="oui"/>
    <n v="100"/>
    <s v=""/>
    <s v=""/>
    <s v=""/>
    <n v="100"/>
    <x v="2"/>
    <s v="oui"/>
    <s v=""/>
    <n v="25"/>
    <s v=""/>
    <s v=""/>
    <s v=""/>
    <s v=""/>
    <s v=""/>
    <s v=""/>
    <x v="2"/>
    <s v="NA"/>
    <n v="25"/>
    <x v="2"/>
    <s v="epuise"/>
    <n v="0"/>
    <n v="0"/>
    <n v="0"/>
    <n v="0"/>
    <n v="0"/>
    <n v="0"/>
    <n v="0"/>
    <n v="0"/>
    <n v="0"/>
    <n v="1"/>
    <n v="0"/>
    <n v="0"/>
    <n v="0"/>
    <s v=""/>
    <s v="savon_lessive papier_toilette serviettes_hygieniques chlore_grain savon_mains"/>
    <n v="1"/>
    <n v="0"/>
    <n v="0"/>
    <n v="1"/>
    <n v="1"/>
    <n v="1"/>
    <n v="1"/>
    <n v="0"/>
    <x v="1"/>
    <x v="1"/>
    <x v="1"/>
    <x v="6"/>
    <x v="1"/>
    <x v="13"/>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cfc045f8-b75a-4dba-a56a-e0c804f155eb"/>
    <d v="2022-02-26T00:00:00"/>
    <s v="concern"/>
    <x v="5"/>
    <s v="CWw-09"/>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4"/>
    <x v="4"/>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papier_toilette serviettes_hygieniques chlore_grain"/>
    <n v="1"/>
    <n v="0"/>
    <n v="0"/>
    <n v="1"/>
    <n v="1"/>
    <n v="1"/>
    <n v="0"/>
    <n v="0"/>
    <s v="oui"/>
    <n v="25"/>
    <s v="25"/>
    <s v=""/>
    <s v=""/>
    <s v=""/>
    <n v="25"/>
    <x v="2"/>
    <s v=""/>
    <x v="0"/>
    <n v="25"/>
    <x v="2"/>
    <s v=""/>
    <s v=""/>
    <s v=""/>
    <s v=""/>
    <s v=""/>
    <x v="0"/>
    <s v=""/>
    <s v=""/>
    <s v=""/>
    <s v=""/>
    <s v=""/>
    <x v="0"/>
    <s v="oui"/>
    <n v="125"/>
    <s v=""/>
    <s v=""/>
    <s v=""/>
    <n v="125"/>
    <x v="2"/>
    <s v="oui"/>
    <s v=""/>
    <n v="25"/>
    <s v=""/>
    <s v=""/>
    <s v=""/>
    <s v=""/>
    <s v=""/>
    <s v=""/>
    <x v="2"/>
    <s v="NA"/>
    <n v="25"/>
    <x v="2"/>
    <s v="epuise"/>
    <n v="0"/>
    <n v="0"/>
    <n v="0"/>
    <n v="0"/>
    <n v="0"/>
    <n v="0"/>
    <n v="0"/>
    <n v="0"/>
    <n v="0"/>
    <n v="1"/>
    <n v="0"/>
    <n v="0"/>
    <n v="0"/>
    <s v=""/>
    <s v="savon_lessive papier_toilette chlore_grain"/>
    <n v="1"/>
    <n v="0"/>
    <n v="0"/>
    <n v="1"/>
    <n v="0"/>
    <n v="1"/>
    <n v="0"/>
    <n v="0"/>
    <x v="1"/>
    <x v="2"/>
    <x v="1"/>
    <x v="7"/>
    <x v="2"/>
    <x v="14"/>
    <x v="1"/>
    <x v="0"/>
    <s v=""/>
    <s v=""/>
    <s v=""/>
    <s v=""/>
    <s v=""/>
    <s v=""/>
    <s v=""/>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72f0ac12-75b4-4f8c-a78e-5c3b91519c3c"/>
    <d v="2022-02-26T00:00:00"/>
    <s v="concern"/>
    <x v="5"/>
    <s v="CWW-06"/>
    <x v="7"/>
    <x v="12"/>
    <x v="13"/>
    <s v="autre"/>
    <s v="Marché Quouette"/>
    <x v="0"/>
    <x v="0"/>
    <x v="0"/>
    <s v=""/>
    <s v=""/>
    <x v="0"/>
    <s v=""/>
    <s v="Nourriture"/>
    <n v="1"/>
    <n v="0"/>
    <n v="0"/>
    <n v="0"/>
    <n v="0"/>
    <n v="0"/>
    <n v="0"/>
    <n v="0"/>
    <s v="nourriture"/>
    <s v="manje"/>
    <s v="En espèces (Gourde)"/>
    <n v="1"/>
    <n v="0"/>
    <n v="0"/>
    <n v="0"/>
    <n v="0"/>
    <n v="0"/>
    <n v="0"/>
    <n v="0"/>
    <n v="0"/>
    <n v="0"/>
    <s v=""/>
    <x v="2"/>
    <x v="0"/>
    <s v="farine_ble riz mais sucre haricot_noir haricot_rouge huile"/>
    <n v="1"/>
    <n v="1"/>
    <n v="1"/>
    <n v="1"/>
    <n v="1"/>
    <n v="1"/>
    <n v="1"/>
    <n v="0"/>
    <s v="oui_marmite"/>
    <n v="280"/>
    <n v="140"/>
    <x v="0"/>
    <n v="350"/>
    <n v="134.61538461538399"/>
    <x v="0"/>
    <n v="250"/>
    <n v="108.695652173913"/>
    <x v="0"/>
    <n v="400"/>
    <n v="137.93103448275801"/>
    <x v="0"/>
    <n v="700"/>
    <n v="291.666666666666"/>
    <x v="1"/>
    <n v="700"/>
    <n v="291.666666666666"/>
    <x v="1"/>
    <s v="remplissage_bidon_bouteil_ferme"/>
    <s v="oui"/>
    <n v="1100"/>
    <s v=""/>
    <s v=""/>
    <s v=""/>
    <s v=""/>
    <s v=""/>
    <s v=""/>
    <s v="NA"/>
    <n v="1100"/>
    <x v="2"/>
    <x v="1"/>
    <s v=""/>
    <s v=""/>
    <s v=""/>
    <s v=""/>
    <s v=""/>
    <s v=""/>
    <s v=""/>
    <s v=""/>
    <s v=""/>
    <s v=""/>
    <s v=""/>
    <s v=""/>
    <s v=""/>
    <s v=""/>
    <s v=""/>
    <s v=""/>
    <s v=""/>
    <s v=""/>
    <s v=""/>
    <s v=""/>
    <s v=""/>
    <s v=""/>
    <s v=""/>
    <s v=""/>
    <s v=""/>
    <x v="0"/>
    <x v="1"/>
    <x v="1"/>
    <x v="8"/>
    <x v="1"/>
    <x v="13"/>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62a81d8c-221a-4544-872a-89033f21341e"/>
    <d v="2022-02-26T00:00:00"/>
    <s v="concern"/>
    <x v="5"/>
    <s v="CWW-06"/>
    <x v="7"/>
    <x v="12"/>
    <x v="13"/>
    <s v="autre"/>
    <s v="Marché Quouette"/>
    <x v="0"/>
    <x v="0"/>
    <x v="0"/>
    <s v=""/>
    <s v=""/>
    <x v="0"/>
    <s v=""/>
    <s v="Nourriture"/>
    <n v="1"/>
    <n v="0"/>
    <n v="0"/>
    <n v="0"/>
    <n v="0"/>
    <n v="0"/>
    <n v="0"/>
    <n v="0"/>
    <s v="nourriture"/>
    <s v="manje"/>
    <s v="En espèces (Gourde)"/>
    <n v="1"/>
    <n v="0"/>
    <n v="0"/>
    <n v="0"/>
    <n v="0"/>
    <n v="0"/>
    <n v="0"/>
    <n v="0"/>
    <n v="0"/>
    <n v="0"/>
    <s v=""/>
    <x v="2"/>
    <x v="1"/>
    <s v="farine_ble riz mais sucre haricot_noir haricot_rouge huile"/>
    <n v="1"/>
    <n v="1"/>
    <n v="1"/>
    <n v="1"/>
    <n v="1"/>
    <n v="1"/>
    <n v="1"/>
    <n v="0"/>
    <s v="oui_marmite"/>
    <n v="270"/>
    <n v="135"/>
    <x v="0"/>
    <n v="350"/>
    <n v="134.61538461538399"/>
    <x v="0"/>
    <n v="200"/>
    <n v="86.956521739130395"/>
    <x v="3"/>
    <n v="400"/>
    <n v="137.93103448275801"/>
    <x v="0"/>
    <n v="650"/>
    <n v="270.83333333333297"/>
    <x v="2"/>
    <n v="700"/>
    <n v="291.666666666666"/>
    <x v="1"/>
    <s v="remplissage_drum"/>
    <s v="oui"/>
    <n v="1000"/>
    <s v=""/>
    <s v=""/>
    <s v=""/>
    <s v=""/>
    <s v=""/>
    <s v=""/>
    <s v="NA"/>
    <n v="1000"/>
    <x v="2"/>
    <x v="1"/>
    <s v=""/>
    <s v=""/>
    <s v=""/>
    <s v=""/>
    <s v=""/>
    <s v=""/>
    <s v=""/>
    <s v=""/>
    <s v=""/>
    <s v=""/>
    <s v=""/>
    <s v=""/>
    <s v=""/>
    <s v=""/>
    <s v=""/>
    <s v=""/>
    <s v=""/>
    <s v=""/>
    <s v=""/>
    <s v=""/>
    <s v=""/>
    <s v=""/>
    <s v=""/>
    <s v=""/>
    <s v=""/>
    <x v="1"/>
    <x v="1"/>
    <x v="1"/>
    <x v="8"/>
    <x v="1"/>
    <x v="13"/>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627a11fd-8728-4883-9bba-619aace04b10"/>
    <d v="2022-02-26T00:00:00"/>
    <s v="concern"/>
    <x v="5"/>
    <s v="CWW-07"/>
    <x v="7"/>
    <x v="12"/>
    <x v="13"/>
    <s v="autre"/>
    <s v="Marché Quouette"/>
    <x v="0"/>
    <x v="0"/>
    <x v="0"/>
    <s v=""/>
    <s v=""/>
    <x v="0"/>
    <s v=""/>
    <s v="Nourriture"/>
    <n v="1"/>
    <n v="0"/>
    <n v="0"/>
    <n v="0"/>
    <n v="0"/>
    <n v="0"/>
    <n v="0"/>
    <n v="0"/>
    <s v="nourriture"/>
    <s v="manje"/>
    <s v="En espèces (Gourde)"/>
    <n v="1"/>
    <n v="0"/>
    <n v="0"/>
    <n v="0"/>
    <n v="0"/>
    <n v="0"/>
    <n v="0"/>
    <n v="0"/>
    <n v="0"/>
    <n v="0"/>
    <s v=""/>
    <x v="2"/>
    <x v="0"/>
    <s v="farine_ble riz mais sucre haricot_noir haricot_rouge huile"/>
    <n v="1"/>
    <n v="1"/>
    <n v="1"/>
    <n v="1"/>
    <n v="1"/>
    <n v="1"/>
    <n v="1"/>
    <n v="0"/>
    <s v="oui_marmite"/>
    <n v="280"/>
    <n v="140"/>
    <x v="0"/>
    <n v="350"/>
    <n v="134.61538461538399"/>
    <x v="0"/>
    <n v="250"/>
    <n v="108.695652173913"/>
    <x v="0"/>
    <n v="420"/>
    <n v="144.827586206896"/>
    <x v="0"/>
    <n v="700"/>
    <n v="291.666666666666"/>
    <x v="2"/>
    <n v="750"/>
    <n v="312.5"/>
    <x v="1"/>
    <s v="remplissage_drum"/>
    <s v="oui"/>
    <n v="1000"/>
    <s v=""/>
    <s v=""/>
    <s v=""/>
    <s v=""/>
    <s v=""/>
    <s v=""/>
    <s v="NA"/>
    <n v="1000"/>
    <x v="2"/>
    <x v="1"/>
    <s v=""/>
    <s v=""/>
    <s v=""/>
    <s v=""/>
    <s v=""/>
    <s v=""/>
    <s v=""/>
    <s v=""/>
    <s v=""/>
    <s v=""/>
    <s v=""/>
    <s v=""/>
    <s v=""/>
    <s v=""/>
    <s v=""/>
    <s v=""/>
    <s v=""/>
    <s v=""/>
    <s v=""/>
    <s v=""/>
    <s v=""/>
    <s v=""/>
    <s v=""/>
    <s v=""/>
    <s v=""/>
    <x v="1"/>
    <x v="0"/>
    <x v="1"/>
    <x v="8"/>
    <x v="1"/>
    <x v="13"/>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4e9ae425-5fc9-4528-aaef-828f83ea6ace"/>
    <d v="2022-02-26T00:00:00"/>
    <s v="concern"/>
    <x v="5"/>
    <s v="CWW-07"/>
    <x v="7"/>
    <x v="12"/>
    <x v="13"/>
    <s v="autre"/>
    <s v="Marché Quouette"/>
    <x v="0"/>
    <x v="0"/>
    <x v="0"/>
    <s v=""/>
    <s v=""/>
    <x v="0"/>
    <s v=""/>
    <s v="Nourriture"/>
    <n v="1"/>
    <n v="0"/>
    <n v="0"/>
    <n v="0"/>
    <n v="0"/>
    <n v="0"/>
    <n v="0"/>
    <n v="0"/>
    <s v="nourriture"/>
    <s v="manje"/>
    <s v="En espèces (Gourde)"/>
    <n v="1"/>
    <n v="0"/>
    <n v="0"/>
    <n v="0"/>
    <n v="0"/>
    <n v="0"/>
    <n v="0"/>
    <n v="0"/>
    <n v="0"/>
    <n v="0"/>
    <s v=""/>
    <x v="2"/>
    <x v="0"/>
    <s v="riz farine_ble sucre mais haricot_noir haricot_rouge huile"/>
    <n v="1"/>
    <n v="1"/>
    <n v="1"/>
    <n v="1"/>
    <n v="1"/>
    <n v="1"/>
    <n v="1"/>
    <n v="0"/>
    <s v="oui_marmite"/>
    <n v="270"/>
    <n v="135"/>
    <x v="0"/>
    <n v="350"/>
    <n v="134.61538461538399"/>
    <x v="0"/>
    <n v="250"/>
    <n v="108.695652173913"/>
    <x v="3"/>
    <n v="400"/>
    <n v="137.93103448275801"/>
    <x v="0"/>
    <n v="700"/>
    <n v="291.666666666666"/>
    <x v="1"/>
    <n v="700"/>
    <n v="291.666666666666"/>
    <x v="1"/>
    <s v="remplissage_bidon_bouteil_ferme"/>
    <s v="oui"/>
    <n v="1100"/>
    <s v=""/>
    <s v=""/>
    <s v=""/>
    <s v=""/>
    <s v=""/>
    <s v=""/>
    <s v="NA"/>
    <n v="1100"/>
    <x v="2"/>
    <x v="1"/>
    <s v=""/>
    <s v=""/>
    <s v=""/>
    <s v=""/>
    <s v=""/>
    <s v=""/>
    <s v=""/>
    <s v=""/>
    <s v=""/>
    <s v=""/>
    <s v=""/>
    <s v=""/>
    <s v=""/>
    <s v=""/>
    <s v=""/>
    <s v=""/>
    <s v=""/>
    <s v=""/>
    <s v=""/>
    <s v=""/>
    <s v=""/>
    <s v=""/>
    <s v=""/>
    <s v=""/>
    <s v=""/>
    <x v="0"/>
    <x v="1"/>
    <x v="1"/>
    <x v="8"/>
    <x v="1"/>
    <x v="13"/>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26d7c8c9-3999-4df9-85d0-a3452b786ba4"/>
    <d v="2022-02-26T00:00:00"/>
    <s v="concern"/>
    <x v="5"/>
    <s v="CWW-06"/>
    <x v="7"/>
    <x v="12"/>
    <x v="13"/>
    <s v="autre"/>
    <s v="Marché Quouette"/>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2"/>
    <n v="25"/>
    <x v="2"/>
    <n v="25"/>
    <x v="2"/>
    <s v="oui"/>
    <n v="25"/>
    <s v=""/>
    <s v=""/>
    <n v="25"/>
    <x v="1"/>
    <s v="oui"/>
    <n v="25"/>
    <s v=""/>
    <s v=""/>
    <n v="25"/>
    <x v="2"/>
    <s v="oui"/>
    <n v="100"/>
    <s v=""/>
    <s v=""/>
    <s v=""/>
    <n v="100"/>
    <x v="2"/>
    <s v="oui"/>
    <s v=""/>
    <n v="10"/>
    <s v=""/>
    <s v=""/>
    <s v=""/>
    <s v=""/>
    <s v=""/>
    <s v=""/>
    <x v="1"/>
    <s v="NA"/>
    <n v="10"/>
    <x v="1"/>
    <s v=""/>
    <s v=""/>
    <s v=""/>
    <s v=""/>
    <s v=""/>
    <s v=""/>
    <s v=""/>
    <s v=""/>
    <s v=""/>
    <s v=""/>
    <s v=""/>
    <s v=""/>
    <s v=""/>
    <s v=""/>
    <s v=""/>
    <s v=""/>
    <s v=""/>
    <s v=""/>
    <s v=""/>
    <s v=""/>
    <s v=""/>
    <s v=""/>
    <s v=""/>
    <s v=""/>
    <x v="2"/>
    <x v="2"/>
    <x v="1"/>
    <x v="7"/>
    <x v="2"/>
    <x v="12"/>
    <x v="2"/>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1d7a4f35-40d9-441b-ae32-ad90888b81b1"/>
    <d v="2022-02-26T00:00:00"/>
    <s v="concern"/>
    <x v="5"/>
    <s v="CWW-06"/>
    <x v="7"/>
    <x v="12"/>
    <x v="13"/>
    <s v="autre"/>
    <s v="Marché Quouette"/>
    <x v="0"/>
    <x v="0"/>
    <x v="1"/>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2"/>
    <n v="25"/>
    <x v="2"/>
    <n v="25"/>
    <x v="2"/>
    <s v="oui"/>
    <n v="25"/>
    <s v=""/>
    <s v=""/>
    <n v="25"/>
    <x v="2"/>
    <s v="oui"/>
    <n v="100"/>
    <s v=""/>
    <s v=""/>
    <n v="100"/>
    <x v="2"/>
    <s v="oui"/>
    <n v="100"/>
    <s v=""/>
    <s v=""/>
    <s v=""/>
    <n v="100"/>
    <x v="2"/>
    <s v="oui"/>
    <s v=""/>
    <n v="10"/>
    <s v=""/>
    <s v=""/>
    <s v=""/>
    <s v=""/>
    <s v=""/>
    <s v=""/>
    <x v="2"/>
    <s v="NA"/>
    <n v="10"/>
    <x v="1"/>
    <s v=""/>
    <s v=""/>
    <s v=""/>
    <s v=""/>
    <s v=""/>
    <s v=""/>
    <s v=""/>
    <s v=""/>
    <s v=""/>
    <s v=""/>
    <s v=""/>
    <s v=""/>
    <s v=""/>
    <s v=""/>
    <s v=""/>
    <s v=""/>
    <s v=""/>
    <s v=""/>
    <s v=""/>
    <s v=""/>
    <s v=""/>
    <s v=""/>
    <s v=""/>
    <s v=""/>
    <x v="2"/>
    <x v="2"/>
    <x v="1"/>
    <x v="6"/>
    <x v="1"/>
    <x v="10"/>
    <x v="1"/>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0431e21a-d051-4276-9941-39c0abfb4315"/>
    <d v="2022-02-26T00:00:00"/>
    <s v="concern"/>
    <x v="5"/>
    <s v="CWW-07"/>
    <x v="7"/>
    <x v="12"/>
    <x v="13"/>
    <s v="autre"/>
    <s v="Marché Quouette"/>
    <x v="0"/>
    <x v="0"/>
    <x v="0"/>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50"/>
    <s v="50"/>
    <s v=""/>
    <s v=""/>
    <s v=""/>
    <n v="50"/>
    <x v="2"/>
    <n v="25"/>
    <x v="2"/>
    <n v="25"/>
    <x v="2"/>
    <s v="oui"/>
    <n v="25"/>
    <s v=""/>
    <s v=""/>
    <n v="25"/>
    <x v="2"/>
    <s v="oui"/>
    <n v="100"/>
    <s v=""/>
    <s v=""/>
    <n v="100"/>
    <x v="2"/>
    <s v="oui"/>
    <n v="100"/>
    <s v=""/>
    <s v=""/>
    <s v=""/>
    <n v="100"/>
    <x v="2"/>
    <s v="oui"/>
    <s v=""/>
    <n v="10"/>
    <s v=""/>
    <s v=""/>
    <s v=""/>
    <s v=""/>
    <s v=""/>
    <s v=""/>
    <x v="2"/>
    <s v="NA"/>
    <n v="10"/>
    <x v="1"/>
    <s v=""/>
    <s v=""/>
    <s v=""/>
    <s v=""/>
    <s v=""/>
    <s v=""/>
    <s v=""/>
    <s v=""/>
    <s v=""/>
    <s v=""/>
    <s v=""/>
    <s v=""/>
    <s v=""/>
    <s v=""/>
    <s v=""/>
    <s v=""/>
    <s v=""/>
    <s v=""/>
    <s v=""/>
    <s v=""/>
    <s v=""/>
    <s v=""/>
    <s v=""/>
    <s v=""/>
    <x v="2"/>
    <x v="2"/>
    <x v="1"/>
    <x v="7"/>
    <x v="2"/>
    <x v="12"/>
    <x v="2"/>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45f5905a-4020-4fac-86ad-252e869612d7"/>
    <d v="2022-02-26T00:00:00"/>
    <s v="concern"/>
    <x v="5"/>
    <s v="CWW-07"/>
    <x v="7"/>
    <x v="12"/>
    <x v="13"/>
    <s v="autre"/>
    <s v="Marché Quouette"/>
    <x v="0"/>
    <x v="0"/>
    <x v="0"/>
    <s v=""/>
    <s v=""/>
    <x v="0"/>
    <s v=""/>
    <s v="Produits d'hygiène et assainissement"/>
    <n v="0"/>
    <n v="1"/>
    <n v="0"/>
    <n v="0"/>
    <n v="0"/>
    <n v="0"/>
    <n v="0"/>
    <n v="0"/>
    <s v="wash"/>
    <s v="pwodwi lijèn, netwayaj"/>
    <s v="En espèces (Gourde)"/>
    <n v="1"/>
    <n v="0"/>
    <n v="0"/>
    <n v="0"/>
    <n v="0"/>
    <n v="0"/>
    <n v="0"/>
    <n v="0"/>
    <n v="0"/>
    <n v="0"/>
    <s v=""/>
    <x v="2"/>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dentrifrice brosse_dent papier_toilette serviettes_hygieniques chlore_grain savon_mains"/>
    <n v="1"/>
    <n v="1"/>
    <n v="1"/>
    <n v="1"/>
    <n v="1"/>
    <n v="1"/>
    <n v="1"/>
    <n v="0"/>
    <s v="oui"/>
    <n v="40"/>
    <s v="40"/>
    <s v=""/>
    <s v=""/>
    <s v=""/>
    <n v="40"/>
    <x v="2"/>
    <n v="25"/>
    <x v="2"/>
    <n v="25"/>
    <x v="2"/>
    <s v="oui"/>
    <n v="25"/>
    <s v=""/>
    <s v=""/>
    <n v="25"/>
    <x v="2"/>
    <s v="oui"/>
    <n v="100"/>
    <s v=""/>
    <s v=""/>
    <n v="100"/>
    <x v="2"/>
    <s v="oui"/>
    <n v="100"/>
    <s v=""/>
    <s v=""/>
    <s v=""/>
    <n v="100"/>
    <x v="2"/>
    <s v="oui"/>
    <s v=""/>
    <n v="10"/>
    <s v=""/>
    <s v=""/>
    <s v=""/>
    <s v=""/>
    <s v=""/>
    <s v=""/>
    <x v="2"/>
    <s v="NA"/>
    <n v="10"/>
    <x v="1"/>
    <s v=""/>
    <s v=""/>
    <s v=""/>
    <s v=""/>
    <s v=""/>
    <s v=""/>
    <s v=""/>
    <s v=""/>
    <s v=""/>
    <s v=""/>
    <s v=""/>
    <s v=""/>
    <s v=""/>
    <s v=""/>
    <s v=""/>
    <s v=""/>
    <s v=""/>
    <s v=""/>
    <s v=""/>
    <s v=""/>
    <s v=""/>
    <s v=""/>
    <s v=""/>
    <s v=""/>
    <x v="2"/>
    <x v="2"/>
    <x v="1"/>
    <x v="6"/>
    <x v="1"/>
    <x v="10"/>
    <x v="1"/>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2f84a95f-08f6-4c20-bd0b-35a25f6d0f74"/>
    <d v="2022-02-26T00:00:00"/>
    <s v="concern"/>
    <x v="5"/>
    <s v="CWW-06"/>
    <x v="7"/>
    <x v="12"/>
    <x v="13"/>
    <s v="autre"/>
    <s v="Marché Quouett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
  </r>
  <r>
    <s v="3e41e5f1-bf28-4d2e-911b-0ab4fa6195d4"/>
    <d v="2022-02-26T00:00:00"/>
    <s v="concern"/>
    <x v="5"/>
    <s v="CWW-06"/>
    <x v="7"/>
    <x v="12"/>
    <x v="13"/>
    <s v="autre"/>
    <s v="Marché Quouett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7"/>
    <s v="Sarazine"/>
    <s v="autre"/>
    <s v="lòt"/>
    <s v="Sarazine"/>
    <s v="L'eau est de meilleure qualité"/>
    <s v=""/>
    <x v="2"/>
    <s v="5gal"/>
    <s v="5gal"/>
    <s v="bidon ki vo 5 galon (18,9L)"/>
    <s v=""/>
    <s v=""/>
    <s v=""/>
    <s v=""/>
    <s v=""/>
    <n v="75"/>
    <s v="15"/>
    <s v=""/>
    <s v="NA"/>
    <n v="15"/>
    <x v="2"/>
    <x v="0"/>
    <x v="1"/>
    <s v=""/>
    <s v=""/>
    <s v=""/>
    <s v=""/>
    <s v=""/>
    <s v=""/>
    <s v=""/>
    <s v=""/>
    <s v=""/>
    <s v=""/>
    <s v=""/>
    <s v=""/>
    <s v=""/>
    <s v=""/>
    <x v="1"/>
    <s v=""/>
    <s v=""/>
    <s v=""/>
    <s v=""/>
    <s v=""/>
    <s v=""/>
    <s v=""/>
    <s v=""/>
    <s v=""/>
    <s v=""/>
    <s v=""/>
    <s v=""/>
    <s v=""/>
    <s v=""/>
    <s v=""/>
    <s v=""/>
    <s v=""/>
    <s v=""/>
    <s v=""/>
  </r>
  <r>
    <s v="f7caabb6-aafa-41b2-b72f-5be2240a2fa3"/>
    <d v="2022-02-26T00:00:00"/>
    <s v="concern"/>
    <x v="5"/>
    <s v="CWW-06"/>
    <x v="7"/>
    <x v="12"/>
    <x v="13"/>
    <s v="autre"/>
    <s v="Marché Quouett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7"/>
    <s v="Eau Dave"/>
    <s v="autre"/>
    <s v="lòt"/>
    <s v="Eau Dave"/>
    <s v="L'eau est de meilleure qualité"/>
    <s v=""/>
    <x v="2"/>
    <s v="5gal"/>
    <s v="5gal"/>
    <s v="bidon ki vo 5 galon (18,9L)"/>
    <s v=""/>
    <s v=""/>
    <s v=""/>
    <s v=""/>
    <s v=""/>
    <n v="50"/>
    <s v="10"/>
    <s v=""/>
    <s v="NA"/>
    <n v="10"/>
    <x v="2"/>
    <x v="0"/>
    <x v="1"/>
    <s v=""/>
    <s v=""/>
    <s v=""/>
    <s v=""/>
    <s v=""/>
    <s v=""/>
    <s v=""/>
    <s v=""/>
    <s v=""/>
    <s v=""/>
    <s v=""/>
    <s v=""/>
    <s v=""/>
    <s v=""/>
    <x v="1"/>
    <s v=""/>
    <s v=""/>
    <s v=""/>
    <s v=""/>
    <s v=""/>
    <s v=""/>
    <s v=""/>
    <s v=""/>
    <s v=""/>
    <s v=""/>
    <s v=""/>
    <s v=""/>
    <s v=""/>
    <s v=""/>
    <s v=""/>
    <s v=""/>
    <s v=""/>
    <s v=""/>
    <s v=""/>
  </r>
  <r>
    <s v="9a6f1efb-0db9-4a6b-aecf-39efdaca59e3"/>
    <d v="2022-02-26T00:00:00"/>
    <s v="concern"/>
    <x v="5"/>
    <s v="CWW-07 "/>
    <x v="7"/>
    <x v="12"/>
    <x v="13"/>
    <s v="autre"/>
    <s v="Marché Quouett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C'est le moins cher"/>
    <s v=""/>
    <x v="1"/>
    <s v="5gal"/>
    <s v="5gal"/>
    <s v="bidon ki vo 5 galon (18,9L)"/>
    <s v=""/>
    <s v=""/>
    <s v=""/>
    <s v=""/>
    <s v=""/>
    <n v="10"/>
    <s v="2"/>
    <s v=""/>
    <s v="NA"/>
    <n v="2"/>
    <x v="1"/>
    <x v="1"/>
    <x v="1"/>
    <s v=""/>
    <s v=""/>
    <s v=""/>
    <s v=""/>
    <s v=""/>
    <s v=""/>
    <s v=""/>
    <s v=""/>
    <s v=""/>
    <s v=""/>
    <s v=""/>
    <s v=""/>
    <s v=""/>
    <s v=""/>
    <x v="1"/>
    <s v=""/>
    <s v=""/>
    <s v=""/>
    <s v=""/>
    <s v=""/>
    <s v=""/>
    <s v=""/>
    <s v=""/>
    <s v=""/>
    <s v=""/>
    <s v=""/>
    <s v=""/>
    <s v=""/>
    <s v=""/>
    <s v=""/>
    <s v=""/>
    <s v=""/>
    <s v=""/>
    <s v=""/>
  </r>
  <r>
    <s v="8bfbacee-0fb6-41bf-b5a6-049b9966a40f"/>
    <d v="2022-02-26T00:00:00"/>
    <s v="concern"/>
    <x v="5"/>
    <s v="CWW-07 "/>
    <x v="7"/>
    <x v="12"/>
    <x v="13"/>
    <s v="autre"/>
    <s v="Marché Quouett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7"/>
    <s v="Eau Dave"/>
    <s v="autre"/>
    <s v="lòt"/>
    <s v="Eau Dav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
  </r>
  <r>
    <s v="ef48fc02-7340-473e-a936-465cda4c3e68"/>
    <d v="2022-02-26T00:00:00"/>
    <s v="concern"/>
    <x v="5"/>
    <s v="CWW-07 "/>
    <x v="7"/>
    <x v="12"/>
    <x v="13"/>
    <s v="autre"/>
    <s v="Marché Quouett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C'est le moins cher"/>
    <s v=""/>
    <x v="1"/>
    <s v="5gal"/>
    <s v="5gal"/>
    <s v="bidon ki vo 5 galon (18,9L)"/>
    <s v=""/>
    <s v=""/>
    <s v=""/>
    <s v=""/>
    <s v=""/>
    <n v="10"/>
    <s v="2"/>
    <s v=""/>
    <s v="NA"/>
    <n v="2"/>
    <x v="1"/>
    <x v="1"/>
    <x v="1"/>
    <s v=""/>
    <s v=""/>
    <s v=""/>
    <s v=""/>
    <s v=""/>
    <s v=""/>
    <s v=""/>
    <s v=""/>
    <s v=""/>
    <s v=""/>
    <s v=""/>
    <s v=""/>
    <s v=""/>
    <s v=""/>
    <x v="1"/>
    <s v=""/>
    <s v=""/>
    <s v=""/>
    <s v=""/>
    <s v=""/>
    <s v=""/>
    <s v=""/>
    <s v=""/>
    <s v=""/>
    <s v=""/>
    <s v=""/>
    <s v=""/>
    <s v=""/>
    <s v=""/>
    <s v=""/>
    <s v=""/>
    <s v=""/>
    <s v=""/>
    <s v=""/>
  </r>
  <r>
    <s v="765405f0-ad0a-458e-887d-aa0dbe15168c"/>
    <d v="2022-02-26T00:00:00"/>
    <s v="mojdde"/>
    <x v="6"/>
    <s v="PL0063"/>
    <x v="4"/>
    <x v="13"/>
    <x v="14"/>
    <s v="port-piment"/>
    <s v="Marché de Port-à-Piment"/>
    <x v="1"/>
    <x v="0"/>
    <x v="0"/>
    <s v=""/>
    <s v=""/>
    <x v="0"/>
    <s v=""/>
    <s v="Nourriture"/>
    <n v="1"/>
    <n v="0"/>
    <n v="0"/>
    <n v="0"/>
    <n v="0"/>
    <n v="0"/>
    <n v="0"/>
    <n v="0"/>
    <s v="nourriture"/>
    <s v="manje"/>
    <s v="En espèces (Gourde)"/>
    <n v="1"/>
    <n v="0"/>
    <n v="0"/>
    <n v="0"/>
    <n v="0"/>
    <n v="0"/>
    <n v="0"/>
    <n v="0"/>
    <n v="0"/>
    <n v="0"/>
    <s v=""/>
    <x v="3"/>
    <x v="0"/>
    <s v="farine_ble riz mais sucre haricot_noir haricot_rouge huile"/>
    <n v="1"/>
    <n v="1"/>
    <n v="1"/>
    <n v="1"/>
    <n v="1"/>
    <n v="1"/>
    <n v="1"/>
    <n v="0"/>
    <s v="oui_marmite"/>
    <n v="275"/>
    <n v="137.5"/>
    <x v="0"/>
    <n v="400"/>
    <n v="153.84615384615299"/>
    <x v="0"/>
    <n v="275"/>
    <n v="119.565217391304"/>
    <x v="1"/>
    <n v="400"/>
    <n v="137.93103448275801"/>
    <x v="0"/>
    <n v="750"/>
    <n v="312.5"/>
    <x v="3"/>
    <n v="800"/>
    <n v="333.33333333333297"/>
    <x v="3"/>
    <s v="remplissage_bidon_bouteil_ferme"/>
    <s v="oui"/>
    <n v="1100"/>
    <s v=""/>
    <s v=""/>
    <s v=""/>
    <s v=""/>
    <s v=""/>
    <s v=""/>
    <s v="NA"/>
    <n v="1100"/>
    <x v="2"/>
    <x v="1"/>
    <s v=""/>
    <s v=""/>
    <s v=""/>
    <s v=""/>
    <s v=""/>
    <s v=""/>
    <s v=""/>
    <s v=""/>
    <s v=""/>
    <s v=""/>
    <s v=""/>
    <s v=""/>
    <s v=""/>
    <s v=""/>
    <s v=""/>
    <s v=""/>
    <s v=""/>
    <s v=""/>
    <s v=""/>
    <s v=""/>
    <s v=""/>
    <s v=""/>
    <s v=""/>
    <s v=""/>
    <s v=""/>
    <x v="0"/>
    <x v="0"/>
    <x v="1"/>
    <x v="6"/>
    <x v="1"/>
    <x v="10"/>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6e0bb209-f32f-419e-942f-14c68812dc99"/>
    <d v="2022-02-26T00:00:00"/>
    <s v="mojdde"/>
    <x v="6"/>
    <s v="PL0063"/>
    <x v="4"/>
    <x v="13"/>
    <x v="14"/>
    <s v="port-piment"/>
    <s v="Marché de Port-à-Piment"/>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1"/>
    <n v="25"/>
    <x v="2"/>
    <n v="100"/>
    <x v="1"/>
    <s v="oui"/>
    <n v="25"/>
    <s v=""/>
    <s v=""/>
    <n v="25"/>
    <x v="2"/>
    <s v="oui"/>
    <n v="100"/>
    <s v=""/>
    <s v=""/>
    <n v="100"/>
    <x v="2"/>
    <s v="oui"/>
    <n v="125"/>
    <s v=""/>
    <s v=""/>
    <s v=""/>
    <n v="125"/>
    <x v="1"/>
    <s v="oui"/>
    <s v=""/>
    <n v="25"/>
    <s v=""/>
    <s v=""/>
    <s v=""/>
    <s v=""/>
    <s v=""/>
    <s v=""/>
    <x v="1"/>
    <s v="NA"/>
    <n v="25"/>
    <x v="1"/>
    <s v=""/>
    <s v=""/>
    <s v=""/>
    <s v=""/>
    <s v=""/>
    <s v=""/>
    <s v=""/>
    <s v=""/>
    <s v=""/>
    <s v=""/>
    <s v=""/>
    <s v=""/>
    <s v=""/>
    <s v=""/>
    <s v=""/>
    <s v=""/>
    <s v=""/>
    <s v=""/>
    <s v=""/>
    <s v=""/>
    <s v=""/>
    <s v=""/>
    <s v=""/>
    <s v=""/>
    <x v="1"/>
    <x v="2"/>
    <x v="1"/>
    <x v="1"/>
    <x v="2"/>
    <x v="1"/>
    <x v="1"/>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32d968b3-8840-4437-8916-8daa6d7a475f"/>
    <d v="2022-02-26T00:00:00"/>
    <s v="mojdde"/>
    <x v="6"/>
    <s v="PL0063"/>
    <x v="4"/>
    <x v="13"/>
    <x v="14"/>
    <s v="port-piment"/>
    <s v="Marché de Port-à-Piment"/>
    <x v="1"/>
    <x v="0"/>
    <x v="0"/>
    <s v=""/>
    <s v=""/>
    <x v="2"/>
    <s v=""/>
    <s v="Nourriture Produits d'hygiène et assainissement"/>
    <n v="1"/>
    <n v="1"/>
    <n v="0"/>
    <n v="0"/>
    <n v="0"/>
    <n v="0"/>
    <n v="0"/>
    <n v="0"/>
    <s v="nourriture"/>
    <s v="manje"/>
    <s v="En espèces (Gourde)"/>
    <n v="1"/>
    <n v="0"/>
    <n v="0"/>
    <n v="0"/>
    <n v="0"/>
    <n v="0"/>
    <n v="0"/>
    <n v="0"/>
    <n v="0"/>
    <n v="0"/>
    <s v=""/>
    <x v="3"/>
    <x v="0"/>
    <s v="farine_ble riz mais sucre haricot_noir haricot_rouge huile"/>
    <n v="1"/>
    <n v="1"/>
    <n v="1"/>
    <n v="1"/>
    <n v="1"/>
    <n v="1"/>
    <n v="1"/>
    <n v="0"/>
    <s v="oui_marmite"/>
    <n v="250"/>
    <n v="125"/>
    <x v="0"/>
    <n v="350"/>
    <n v="134.61538461538399"/>
    <x v="0"/>
    <n v="300"/>
    <n v="130.434782608695"/>
    <x v="0"/>
    <n v="400"/>
    <n v="137.93103448275801"/>
    <x v="0"/>
    <n v="800"/>
    <n v="333.33333333333297"/>
    <x v="1"/>
    <n v="900"/>
    <n v="375"/>
    <x v="1"/>
    <s v="remplissage_bidon_bouteil_ferme"/>
    <s v="oui"/>
    <n v="1000"/>
    <s v=""/>
    <s v=""/>
    <s v=""/>
    <s v=""/>
    <s v=""/>
    <s v=""/>
    <s v="NA"/>
    <n v="1000"/>
    <x v="2"/>
    <x v="1"/>
    <s v=""/>
    <s v=""/>
    <s v=""/>
    <s v=""/>
    <s v=""/>
    <s v=""/>
    <s v=""/>
    <s v=""/>
    <s v=""/>
    <s v=""/>
    <s v=""/>
    <s v=""/>
    <s v=""/>
    <s v=""/>
    <s v=""/>
    <s v=""/>
    <s v=""/>
    <s v=""/>
    <s v=""/>
    <s v=""/>
    <s v=""/>
    <s v=""/>
    <s v=""/>
    <s v=""/>
    <s v=""/>
    <x v="1"/>
    <x v="0"/>
    <x v="1"/>
    <x v="6"/>
    <x v="1"/>
    <x v="10"/>
    <x v="0"/>
    <s v="savon_lessive brosse_dent dentrifrice papier_toilette serviettes_hygieniques chlore_grain savon_mains"/>
    <n v="1"/>
    <n v="1"/>
    <n v="1"/>
    <n v="1"/>
    <n v="1"/>
    <n v="1"/>
    <n v="1"/>
    <n v="0"/>
    <s v="oui"/>
    <n v="40"/>
    <s v="40"/>
    <s v=""/>
    <s v=""/>
    <s v=""/>
    <n v="40"/>
    <x v="1"/>
    <n v="25"/>
    <x v="2"/>
    <n v="75"/>
    <x v="1"/>
    <s v="oui"/>
    <n v="25"/>
    <s v=""/>
    <s v=""/>
    <n v="25"/>
    <x v="1"/>
    <s v="oui"/>
    <n v="125"/>
    <s v=""/>
    <s v=""/>
    <n v="125"/>
    <x v="2"/>
    <s v="oui"/>
    <n v="100"/>
    <s v=""/>
    <s v=""/>
    <s v=""/>
    <n v="100"/>
    <x v="1"/>
    <s v="oui"/>
    <s v=""/>
    <n v="25"/>
    <s v=""/>
    <s v=""/>
    <s v=""/>
    <s v=""/>
    <s v=""/>
    <s v=""/>
    <x v="1"/>
    <s v="NA"/>
    <n v="25"/>
    <x v="1"/>
    <s v=""/>
    <s v=""/>
    <s v=""/>
    <s v=""/>
    <s v=""/>
    <s v=""/>
    <s v=""/>
    <s v=""/>
    <s v=""/>
    <s v=""/>
    <s v=""/>
    <s v=""/>
    <s v=""/>
    <s v=""/>
    <s v=""/>
    <s v=""/>
    <s v=""/>
    <s v=""/>
    <s v=""/>
    <s v=""/>
    <s v=""/>
    <s v=""/>
    <s v=""/>
    <s v=""/>
    <x v="1"/>
    <x v="1"/>
    <x v="1"/>
    <x v="1"/>
    <x v="2"/>
    <x v="1"/>
    <x v="1"/>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9deeb242-ddff-4a60-8b0e-85538f63d574"/>
    <d v="2022-02-26T00:00:00"/>
    <s v="mojdde"/>
    <x v="6"/>
    <s v="PL0063"/>
    <x v="4"/>
    <x v="13"/>
    <x v="14"/>
    <s v="port-piment"/>
    <s v="Marché de Port-à-Piment"/>
    <x v="1"/>
    <x v="0"/>
    <x v="0"/>
    <s v=""/>
    <s v=""/>
    <x v="0"/>
    <s v=""/>
    <s v="Nourriture Produits d'hygiène et assainissement"/>
    <n v="1"/>
    <n v="1"/>
    <n v="0"/>
    <n v="0"/>
    <n v="0"/>
    <n v="0"/>
    <n v="0"/>
    <n v="0"/>
    <s v="nourriture"/>
    <s v="manje"/>
    <s v="En espèces (Gourde)"/>
    <n v="1"/>
    <n v="0"/>
    <n v="0"/>
    <n v="0"/>
    <n v="0"/>
    <n v="0"/>
    <n v="0"/>
    <n v="0"/>
    <n v="0"/>
    <n v="0"/>
    <s v=""/>
    <x v="2"/>
    <x v="0"/>
    <s v="farine_ble riz mais sucre haricot_noir haricot_rouge huile"/>
    <n v="1"/>
    <n v="1"/>
    <n v="1"/>
    <n v="1"/>
    <n v="1"/>
    <n v="1"/>
    <n v="1"/>
    <n v="0"/>
    <s v="oui_marmite"/>
    <n v="250"/>
    <n v="125"/>
    <x v="0"/>
    <n v="400"/>
    <n v="153.84615384615299"/>
    <x v="0"/>
    <n v="300"/>
    <n v="130.434782608695"/>
    <x v="1"/>
    <n v="400"/>
    <n v="137.93103448275801"/>
    <x v="0"/>
    <n v="800"/>
    <n v="333.33333333333297"/>
    <x v="1"/>
    <n v="850"/>
    <n v="354.166666666666"/>
    <x v="1"/>
    <s v="remplissage_bidon_bouteil_ferme"/>
    <s v="oui"/>
    <n v="1000"/>
    <s v=""/>
    <s v=""/>
    <s v=""/>
    <s v=""/>
    <s v=""/>
    <s v=""/>
    <s v="NA"/>
    <n v="1000"/>
    <x v="2"/>
    <x v="1"/>
    <s v=""/>
    <s v=""/>
    <s v=""/>
    <s v=""/>
    <s v=""/>
    <s v=""/>
    <s v=""/>
    <s v=""/>
    <s v=""/>
    <s v=""/>
    <s v=""/>
    <s v=""/>
    <s v=""/>
    <s v=""/>
    <s v=""/>
    <s v=""/>
    <s v=""/>
    <s v=""/>
    <s v=""/>
    <s v=""/>
    <s v=""/>
    <s v=""/>
    <s v=""/>
    <s v=""/>
    <s v=""/>
    <x v="0"/>
    <x v="0"/>
    <x v="1"/>
    <x v="6"/>
    <x v="1"/>
    <x v="10"/>
    <x v="0"/>
    <s v="savon_lessive brosse_dent dentrifrice papier_toilette serviettes_hygieniques chlore_grain savon_mains"/>
    <n v="1"/>
    <n v="1"/>
    <n v="1"/>
    <n v="1"/>
    <n v="1"/>
    <n v="1"/>
    <n v="1"/>
    <n v="0"/>
    <s v="oui"/>
    <n v="40"/>
    <s v="40"/>
    <s v=""/>
    <s v=""/>
    <s v=""/>
    <n v="40"/>
    <x v="1"/>
    <n v="25"/>
    <x v="1"/>
    <n v="100"/>
    <x v="1"/>
    <s v="oui"/>
    <n v="25"/>
    <s v=""/>
    <s v=""/>
    <n v="25"/>
    <x v="2"/>
    <s v="oui"/>
    <n v="100"/>
    <s v=""/>
    <s v=""/>
    <n v="100"/>
    <x v="2"/>
    <s v="oui"/>
    <n v="125"/>
    <s v=""/>
    <s v=""/>
    <s v=""/>
    <n v="125"/>
    <x v="2"/>
    <s v="oui"/>
    <s v=""/>
    <n v="25"/>
    <s v=""/>
    <s v=""/>
    <s v=""/>
    <s v=""/>
    <s v=""/>
    <s v=""/>
    <x v="2"/>
    <s v="NA"/>
    <n v="25"/>
    <x v="1"/>
    <s v=""/>
    <s v=""/>
    <s v=""/>
    <s v=""/>
    <s v=""/>
    <s v=""/>
    <s v=""/>
    <s v=""/>
    <s v=""/>
    <s v=""/>
    <s v=""/>
    <s v=""/>
    <s v=""/>
    <s v=""/>
    <s v=""/>
    <s v=""/>
    <s v=""/>
    <s v=""/>
    <s v=""/>
    <s v=""/>
    <s v=""/>
    <s v=""/>
    <s v=""/>
    <s v=""/>
    <x v="1"/>
    <x v="3"/>
    <x v="1"/>
    <x v="1"/>
    <x v="2"/>
    <x v="1"/>
    <x v="1"/>
    <x v="3"/>
    <s v=""/>
    <s v=""/>
    <s v=""/>
    <s v=""/>
    <s v=""/>
    <s v=""/>
    <s v=""/>
    <s v=""/>
    <s v="nsnr"/>
    <n v="0"/>
    <n v="0"/>
    <n v="0"/>
    <n v="0"/>
    <n v="0"/>
    <n v="0"/>
    <n v="0"/>
    <n v="1"/>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fdfd865c-8455-4035-a582-9c6455434530"/>
    <d v="2022-02-26T00:00:00"/>
    <s v="mojdde"/>
    <x v="6"/>
    <s v="PL0063"/>
    <x v="4"/>
    <x v="13"/>
    <x v="14"/>
    <s v="port-piment"/>
    <s v="Marché de Port-à-Piment"/>
    <x v="1"/>
    <x v="0"/>
    <x v="0"/>
    <s v=""/>
    <s v=""/>
    <x v="2"/>
    <s v=""/>
    <s v="Nourriture Produits d'hygiène et assainissement"/>
    <n v="1"/>
    <n v="1"/>
    <n v="0"/>
    <n v="0"/>
    <n v="0"/>
    <n v="0"/>
    <n v="0"/>
    <n v="0"/>
    <s v="nourriture"/>
    <s v="manje"/>
    <s v="En espèces (Gourde)"/>
    <n v="1"/>
    <n v="0"/>
    <n v="0"/>
    <n v="0"/>
    <n v="0"/>
    <n v="0"/>
    <n v="0"/>
    <n v="0"/>
    <n v="0"/>
    <n v="0"/>
    <s v=""/>
    <x v="3"/>
    <x v="0"/>
    <s v="farine_ble riz mais sucre haricot_noir haricot_rouge huile"/>
    <n v="1"/>
    <n v="1"/>
    <n v="1"/>
    <n v="1"/>
    <n v="1"/>
    <n v="1"/>
    <n v="1"/>
    <n v="0"/>
    <s v="oui_marmite"/>
    <n v="250"/>
    <n v="125"/>
    <x v="0"/>
    <n v="350"/>
    <n v="134.61538461538399"/>
    <x v="0"/>
    <n v="275"/>
    <n v="119.565217391304"/>
    <x v="3"/>
    <n v="400"/>
    <n v="137.93103448275801"/>
    <x v="0"/>
    <n v="800"/>
    <n v="333.33333333333297"/>
    <x v="1"/>
    <n v="850"/>
    <n v="354.166666666666"/>
    <x v="1"/>
    <s v="remplissage_bidon_bouteil_ferme"/>
    <s v="oui"/>
    <n v="1050"/>
    <s v=""/>
    <s v=""/>
    <s v=""/>
    <s v=""/>
    <s v=""/>
    <s v=""/>
    <s v="NA"/>
    <n v="1050"/>
    <x v="2"/>
    <x v="0"/>
    <s v="trop_cher"/>
    <n v="0"/>
    <n v="0"/>
    <n v="0"/>
    <n v="0"/>
    <n v="1"/>
    <n v="0"/>
    <n v="0"/>
    <n v="0"/>
    <n v="0"/>
    <n v="0"/>
    <n v="0"/>
    <n v="0"/>
    <n v="0"/>
    <n v="0"/>
    <s v=""/>
    <s v="sucre"/>
    <n v="0"/>
    <n v="0"/>
    <n v="0"/>
    <n v="1"/>
    <n v="0"/>
    <n v="0"/>
    <n v="0"/>
    <n v="0"/>
    <x v="1"/>
    <x v="0"/>
    <x v="1"/>
    <x v="6"/>
    <x v="1"/>
    <x v="10"/>
    <x v="0"/>
    <s v="savon_lessive brosse_dent dentrifrice papier_toilette serviettes_hygieniques chlore_grain savon_mains"/>
    <n v="1"/>
    <n v="1"/>
    <n v="1"/>
    <n v="1"/>
    <n v="1"/>
    <n v="1"/>
    <n v="1"/>
    <n v="0"/>
    <s v="oui"/>
    <n v="40"/>
    <s v="40"/>
    <s v=""/>
    <s v=""/>
    <s v=""/>
    <n v="40"/>
    <x v="1"/>
    <n v="30"/>
    <x v="2"/>
    <n v="75"/>
    <x v="1"/>
    <s v="oui"/>
    <n v="25"/>
    <s v=""/>
    <s v=""/>
    <n v="25"/>
    <x v="2"/>
    <s v="oui"/>
    <n v="100"/>
    <s v=""/>
    <s v=""/>
    <n v="100"/>
    <x v="1"/>
    <s v="oui"/>
    <n v="100"/>
    <s v=""/>
    <s v=""/>
    <s v=""/>
    <n v="100"/>
    <x v="1"/>
    <s v="oui"/>
    <s v=""/>
    <n v="25"/>
    <s v=""/>
    <s v=""/>
    <s v=""/>
    <s v=""/>
    <s v=""/>
    <s v=""/>
    <x v="1"/>
    <s v="NA"/>
    <n v="25"/>
    <x v="1"/>
    <s v=""/>
    <s v=""/>
    <s v=""/>
    <s v=""/>
    <s v=""/>
    <s v=""/>
    <s v=""/>
    <s v=""/>
    <s v=""/>
    <s v=""/>
    <s v=""/>
    <s v=""/>
    <s v=""/>
    <s v=""/>
    <s v=""/>
    <s v=""/>
    <s v=""/>
    <s v=""/>
    <s v=""/>
    <s v=""/>
    <s v=""/>
    <s v=""/>
    <s v=""/>
    <s v=""/>
    <x v="2"/>
    <x v="3"/>
    <x v="1"/>
    <x v="1"/>
    <x v="2"/>
    <x v="1"/>
    <x v="1"/>
    <x v="3"/>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f810ad92-43e8-4391-a7f0-da0f14c8b844"/>
    <d v="2022-02-26T00:00:00"/>
    <s v="mojdde"/>
    <x v="6"/>
    <s v="PL0063"/>
    <x v="4"/>
    <x v="13"/>
    <x v="14"/>
    <s v="port-piment"/>
    <s v="Marché de Port-à-Piment"/>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1"/>
    <s v=""/>
    <s v=""/>
    <s v=""/>
    <s v=""/>
    <s v=""/>
    <s v=""/>
    <s v=""/>
    <s v=""/>
    <s v=""/>
    <s v=""/>
    <s v=""/>
    <s v=""/>
    <s v=""/>
    <s v=""/>
    <s v=""/>
    <s v=""/>
    <s v=""/>
    <s v=""/>
    <s v=""/>
  </r>
  <r>
    <s v="a50ed960-de2f-45d3-af5c-bbb1b49b4e86"/>
    <d v="2022-02-26T00:00:00"/>
    <s v="mojdde"/>
    <x v="6"/>
    <s v="PL0063"/>
    <x v="4"/>
    <x v="13"/>
    <x v="14"/>
    <s v="port-piment"/>
    <s v="Marché de Port-à-Piment"/>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Autre"/>
    <s v="Paske Mwen pa gn tiyo lakay mwen, anpil moun se tiyo DINEPA yo genyen"/>
    <x v="1"/>
    <s v="1gal"/>
    <s v="1gal"/>
    <s v="bidon ki vo 1 galon (3,78L)"/>
    <s v=""/>
    <s v=""/>
    <s v=""/>
    <s v=""/>
    <s v=""/>
    <n v="0"/>
    <s v="0"/>
    <s v=""/>
    <s v="NA"/>
    <n v="0"/>
    <x v="2"/>
    <x v="0"/>
    <x v="2"/>
    <s v="technique"/>
    <n v="0"/>
    <n v="0"/>
    <n v="0"/>
    <n v="0"/>
    <n v="0"/>
    <n v="1"/>
    <n v="0"/>
    <n v="0"/>
    <n v="0"/>
    <n v="0"/>
    <n v="0"/>
    <n v="0"/>
    <s v=""/>
    <x v="1"/>
    <s v=""/>
    <s v=""/>
    <s v=""/>
    <s v=""/>
    <s v=""/>
    <s v=""/>
    <s v=""/>
    <s v=""/>
    <s v=""/>
    <s v=""/>
    <s v=""/>
    <s v=""/>
    <s v=""/>
    <s v=""/>
    <s v=""/>
    <s v=""/>
    <s v=""/>
    <s v=""/>
    <s v=""/>
  </r>
  <r>
    <s v="66e3f32b-a048-4759-bca8-af7e1ed5aacb"/>
    <d v="2022-02-26T00:00:00"/>
    <s v="mojdde"/>
    <x v="6"/>
    <s v="PL0063"/>
    <x v="4"/>
    <x v="13"/>
    <x v="14"/>
    <s v="port-piment"/>
    <s v="Marché de Port-à-Piment"/>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L'eau est de meilleure qualité"/>
    <s v=""/>
    <x v="2"/>
    <s v="5gal"/>
    <s v="5gal"/>
    <s v="bidon ki vo 5 galon (18,9L)"/>
    <s v=""/>
    <s v=""/>
    <s v=""/>
    <s v=""/>
    <s v=""/>
    <n v="2"/>
    <s v="0.4"/>
    <s v=""/>
    <s v="NA"/>
    <n v="0.4"/>
    <x v="2"/>
    <x v="0"/>
    <x v="1"/>
    <s v=""/>
    <s v=""/>
    <s v=""/>
    <s v=""/>
    <s v=""/>
    <s v=""/>
    <s v=""/>
    <s v=""/>
    <s v=""/>
    <s v=""/>
    <s v=""/>
    <s v=""/>
    <s v=""/>
    <s v=""/>
    <x v="1"/>
    <s v=""/>
    <s v=""/>
    <s v=""/>
    <s v=""/>
    <s v=""/>
    <s v=""/>
    <s v=""/>
    <s v=""/>
    <s v=""/>
    <s v=""/>
    <s v=""/>
    <s v=""/>
    <s v=""/>
    <s v=""/>
    <s v=""/>
    <s v=""/>
    <s v=""/>
    <s v=""/>
    <s v=""/>
  </r>
  <r>
    <s v="b56714ad-0af6-42bc-b391-81b3648cdbcf"/>
    <d v="2022-02-26T00:00:00"/>
    <s v="mojdde"/>
    <x v="6"/>
    <s v="PL0063"/>
    <x v="4"/>
    <x v="13"/>
    <x v="14"/>
    <s v="port-piment"/>
    <s v="Marché de Port-à-Piment"/>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1"/>
    <s v=""/>
    <s v=""/>
    <s v=""/>
    <s v=""/>
    <s v=""/>
    <s v=""/>
    <s v=""/>
    <s v=""/>
    <s v=""/>
    <s v=""/>
    <s v=""/>
    <s v=""/>
    <s v=""/>
    <s v=""/>
    <s v=""/>
    <s v=""/>
    <s v=""/>
    <s v=""/>
    <s v=""/>
  </r>
  <r>
    <s v="03900de8-4169-4026-8cb6-18761954a40f"/>
    <d v="2022-02-26T00:00:00"/>
    <s v="concern"/>
    <x v="5"/>
    <s v="AJ"/>
    <x v="7"/>
    <x v="14"/>
    <x v="15"/>
    <s v="autre"/>
    <s v="Marché Dumarsais Estimé"/>
    <x v="0"/>
    <x v="0"/>
    <x v="0"/>
    <s v=""/>
    <s v=""/>
    <x v="0"/>
    <s v=""/>
    <s v="Nourriture Produits d'hygiène et assainissement"/>
    <n v="1"/>
    <n v="1"/>
    <n v="0"/>
    <n v="0"/>
    <n v="0"/>
    <n v="0"/>
    <n v="0"/>
    <n v="0"/>
    <s v="nourriture"/>
    <s v="manje"/>
    <s v="En espèces (Gourde)"/>
    <n v="1"/>
    <n v="0"/>
    <n v="0"/>
    <n v="0"/>
    <n v="0"/>
    <n v="0"/>
    <n v="0"/>
    <n v="0"/>
    <n v="0"/>
    <n v="0"/>
    <s v=""/>
    <x v="0"/>
    <x v="3"/>
    <s v="farine_ble riz mais huile haricot_noir haricot_rouge sucre"/>
    <n v="1"/>
    <n v="1"/>
    <n v="1"/>
    <n v="1"/>
    <n v="1"/>
    <n v="1"/>
    <n v="1"/>
    <n v="0"/>
    <s v="oui_marmite"/>
    <n v="250"/>
    <n v="125"/>
    <x v="0"/>
    <n v="400"/>
    <n v="153.84615384615299"/>
    <x v="0"/>
    <n v="250"/>
    <n v="108.695652173913"/>
    <x v="0"/>
    <n v="400"/>
    <n v="137.93103448275801"/>
    <x v="0"/>
    <n v="600"/>
    <n v="250"/>
    <x v="1"/>
    <n v="750"/>
    <n v="312.5"/>
    <x v="1"/>
    <s v="remplissage_bidon_bouteil_ferme"/>
    <s v="oui"/>
    <n v="1100"/>
    <s v=""/>
    <s v=""/>
    <s v=""/>
    <s v=""/>
    <s v=""/>
    <s v=""/>
    <s v="NA"/>
    <n v="1100"/>
    <x v="2"/>
    <x v="0"/>
    <s v="probleme_transport taux_echange"/>
    <n v="1"/>
    <n v="1"/>
    <n v="0"/>
    <n v="0"/>
    <n v="0"/>
    <n v="0"/>
    <n v="0"/>
    <n v="0"/>
    <n v="0"/>
    <n v="0"/>
    <n v="0"/>
    <n v="0"/>
    <n v="0"/>
    <n v="0"/>
    <s v=""/>
    <s v="riz farine_ble"/>
    <n v="1"/>
    <n v="1"/>
    <n v="0"/>
    <n v="0"/>
    <n v="0"/>
    <n v="0"/>
    <n v="0"/>
    <n v="0"/>
    <x v="1"/>
    <x v="1"/>
    <x v="1"/>
    <x v="7"/>
    <x v="0"/>
    <x v="15"/>
    <x v="0"/>
    <s v="savon_lessive brosse_dent dentrifrice papier_toilette serviettes_hygieniques chlore_grain savon_mains"/>
    <n v="1"/>
    <n v="1"/>
    <n v="1"/>
    <n v="1"/>
    <n v="1"/>
    <n v="1"/>
    <n v="1"/>
    <n v="0"/>
    <s v="oui"/>
    <n v="50"/>
    <n v="50"/>
    <s v=""/>
    <s v=""/>
    <s v=""/>
    <n v="50"/>
    <x v="2"/>
    <n v="25"/>
    <x v="2"/>
    <n v="25"/>
    <x v="2"/>
    <s v="oui"/>
    <n v="25"/>
    <s v=""/>
    <s v=""/>
    <n v="25"/>
    <x v="2"/>
    <s v="oui"/>
    <n v="125"/>
    <s v=""/>
    <s v=""/>
    <n v="125"/>
    <x v="2"/>
    <s v="oui"/>
    <n v="75"/>
    <s v=""/>
    <s v=""/>
    <s v=""/>
    <n v="75"/>
    <x v="2"/>
    <s v="oui"/>
    <s v=""/>
    <n v="10"/>
    <s v=""/>
    <s v=""/>
    <s v=""/>
    <s v=""/>
    <s v=""/>
    <s v=""/>
    <x v="2"/>
    <s v="NA"/>
    <n v="10"/>
    <x v="2"/>
    <s v="taux_echange probleme_transport trop_cher pas_assez_argent"/>
    <n v="1"/>
    <n v="1"/>
    <n v="0"/>
    <n v="1"/>
    <n v="1"/>
    <n v="0"/>
    <n v="0"/>
    <n v="0"/>
    <n v="0"/>
    <n v="0"/>
    <n v="0"/>
    <n v="0"/>
    <n v="0"/>
    <s v=""/>
    <s v="savon_lessive papier_toilette savon_mains chlore_grain"/>
    <n v="1"/>
    <n v="0"/>
    <n v="0"/>
    <n v="1"/>
    <n v="0"/>
    <n v="1"/>
    <n v="1"/>
    <n v="0"/>
    <x v="2"/>
    <x v="2"/>
    <x v="1"/>
    <x v="7"/>
    <x v="2"/>
    <x v="15"/>
    <x v="2"/>
    <x v="0"/>
    <s v=""/>
    <s v=""/>
    <s v=""/>
    <s v=""/>
    <s v=""/>
    <s v=""/>
    <s v=""/>
    <s v=""/>
    <s v="prix reappro clients"/>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7a3f2e7b-a814-4219-a314-1d1ab844661a"/>
    <d v="2022-02-26T00:00:00"/>
    <s v="concern"/>
    <x v="5"/>
    <s v="AJ"/>
    <x v="7"/>
    <x v="14"/>
    <x v="15"/>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C'est le moins cher"/>
    <s v=""/>
    <x v="1"/>
    <s v="5gal"/>
    <s v="5gal"/>
    <s v="bidon ki vo 5 galon (18,9L)"/>
    <s v=""/>
    <s v=""/>
    <s v=""/>
    <s v=""/>
    <s v=""/>
    <n v="10"/>
    <s v="2"/>
    <s v=""/>
    <s v="NA"/>
    <n v="2"/>
    <x v="2"/>
    <x v="0"/>
    <x v="2"/>
    <s v="secheresse technique"/>
    <n v="0"/>
    <n v="0"/>
    <n v="0"/>
    <n v="1"/>
    <n v="0"/>
    <n v="1"/>
    <n v="0"/>
    <n v="0"/>
    <n v="0"/>
    <n v="0"/>
    <n v="0"/>
    <n v="0"/>
    <s v=""/>
    <x v="1"/>
    <s v=""/>
    <s v=""/>
    <s v=""/>
    <s v=""/>
    <s v=""/>
    <s v=""/>
    <s v=""/>
    <s v=""/>
    <s v=""/>
    <s v=""/>
    <s v=""/>
    <s v=""/>
    <s v=""/>
    <s v=""/>
    <s v=""/>
    <s v=""/>
    <s v=""/>
    <s v=""/>
    <s v=""/>
  </r>
  <r>
    <s v="de5017bf-6d5a-4d96-a081-6c361effedac"/>
    <d v="2022-02-26T00:00:00"/>
    <s v="concern"/>
    <x v="5"/>
    <s v="AJ"/>
    <x v="7"/>
    <x v="14"/>
    <x v="15"/>
    <s v="autre"/>
    <s v="Marché Dumarsais Estimé"/>
    <x v="0"/>
    <x v="0"/>
    <x v="0"/>
    <s v=""/>
    <s v=""/>
    <x v="2"/>
    <s v=""/>
    <s v="Nourriture"/>
    <n v="1"/>
    <n v="0"/>
    <n v="0"/>
    <n v="0"/>
    <n v="0"/>
    <n v="0"/>
    <n v="0"/>
    <n v="0"/>
    <s v="nourriture"/>
    <s v="manje"/>
    <s v="En espèces (Gourde) A crédit partiel"/>
    <n v="1"/>
    <n v="0"/>
    <n v="0"/>
    <n v="0"/>
    <n v="1"/>
    <n v="0"/>
    <n v="0"/>
    <n v="0"/>
    <n v="0"/>
    <n v="0"/>
    <s v=""/>
    <x v="3"/>
    <x v="3"/>
    <s v="riz huile farine_ble mais"/>
    <n v="1"/>
    <n v="1"/>
    <n v="1"/>
    <n v="0"/>
    <n v="0"/>
    <n v="0"/>
    <n v="1"/>
    <n v="0"/>
    <s v="oui_marmite"/>
    <n v="250"/>
    <n v="125"/>
    <x v="0"/>
    <n v="400"/>
    <n v="153.84615384615299"/>
    <x v="0"/>
    <n v="250"/>
    <n v="108.695652173913"/>
    <x v="0"/>
    <s v=""/>
    <s v=""/>
    <x v="2"/>
    <s v=""/>
    <s v=""/>
    <x v="0"/>
    <s v=""/>
    <s v=""/>
    <x v="0"/>
    <s v="remplissage_bidon_bouteil_ferme"/>
    <s v="oui"/>
    <n v="1200"/>
    <s v=""/>
    <s v=""/>
    <s v=""/>
    <s v=""/>
    <s v=""/>
    <s v=""/>
    <s v="NA"/>
    <n v="1200"/>
    <x v="2"/>
    <x v="0"/>
    <s v="taux_echange probleme_transport trop_cher"/>
    <n v="1"/>
    <n v="1"/>
    <n v="0"/>
    <n v="0"/>
    <n v="1"/>
    <n v="0"/>
    <n v="0"/>
    <n v="0"/>
    <n v="0"/>
    <n v="0"/>
    <n v="0"/>
    <n v="0"/>
    <n v="0"/>
    <n v="0"/>
    <s v=""/>
    <s v="riz"/>
    <n v="0"/>
    <n v="1"/>
    <n v="0"/>
    <n v="0"/>
    <n v="0"/>
    <n v="0"/>
    <n v="0"/>
    <n v="0"/>
    <x v="1"/>
    <x v="1"/>
    <x v="1"/>
    <x v="7"/>
    <x v="0"/>
    <x v="15"/>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reappro"/>
    <n v="0"/>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97edcf6b-12d8-4721-acd6-0e6428aea224"/>
    <d v="2022-02-26T00:00:00"/>
    <s v="concern"/>
    <x v="5"/>
    <s v="AJ"/>
    <x v="7"/>
    <x v="14"/>
    <x v="15"/>
    <s v="autre"/>
    <s v="Marché Dumarsais Estimé"/>
    <x v="0"/>
    <x v="0"/>
    <x v="0"/>
    <s v=""/>
    <s v=""/>
    <x v="0"/>
    <s v=""/>
    <s v="Produits d'hygiène et assainissement"/>
    <n v="0"/>
    <n v="1"/>
    <n v="0"/>
    <n v="0"/>
    <n v="0"/>
    <n v="0"/>
    <n v="0"/>
    <n v="0"/>
    <s v="wash"/>
    <s v="pwodwi lijèn, netwayaj"/>
    <s v="En espèces (Gourde)"/>
    <n v="1"/>
    <n v="0"/>
    <n v="0"/>
    <n v="0"/>
    <n v="0"/>
    <n v="0"/>
    <n v="0"/>
    <n v="0"/>
    <n v="0"/>
    <n v="0"/>
    <s v=""/>
    <x v="2"/>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savon_lessive dentrifrice papier_toilette serviettes_hygieniques chlore_grain savon_mains"/>
    <n v="1"/>
    <n v="1"/>
    <n v="1"/>
    <n v="1"/>
    <n v="1"/>
    <n v="1"/>
    <n v="1"/>
    <n v="0"/>
    <s v="oui"/>
    <n v="30"/>
    <s v="30"/>
    <s v=""/>
    <s v=""/>
    <s v=""/>
    <n v="30"/>
    <x v="3"/>
    <n v="25"/>
    <x v="2"/>
    <n v="25"/>
    <x v="2"/>
    <s v="oui"/>
    <n v="25"/>
    <s v=""/>
    <s v=""/>
    <n v="25"/>
    <x v="2"/>
    <s v="oui"/>
    <n v="100"/>
    <s v=""/>
    <s v=""/>
    <n v="100"/>
    <x v="2"/>
    <s v="oui"/>
    <n v="100"/>
    <s v=""/>
    <s v=""/>
    <s v=""/>
    <n v="100"/>
    <x v="2"/>
    <s v="oui"/>
    <s v=""/>
    <n v="10"/>
    <s v=""/>
    <s v=""/>
    <s v=""/>
    <s v=""/>
    <s v=""/>
    <s v=""/>
    <x v="2"/>
    <s v="NA"/>
    <n v="10"/>
    <x v="2"/>
    <s v="trop_cher pas_assez_argent"/>
    <n v="0"/>
    <n v="0"/>
    <n v="0"/>
    <n v="1"/>
    <n v="1"/>
    <n v="0"/>
    <n v="0"/>
    <n v="0"/>
    <n v="0"/>
    <n v="0"/>
    <n v="0"/>
    <n v="0"/>
    <n v="0"/>
    <s v=""/>
    <s v="savon_lessive papier_toilette savon_mains chlore_grain"/>
    <n v="1"/>
    <n v="0"/>
    <n v="0"/>
    <n v="1"/>
    <n v="0"/>
    <n v="1"/>
    <n v="1"/>
    <n v="0"/>
    <x v="1"/>
    <x v="1"/>
    <x v="1"/>
    <x v="7"/>
    <x v="2"/>
    <x v="14"/>
    <x v="1"/>
    <x v="0"/>
    <s v=""/>
    <s v=""/>
    <s v=""/>
    <s v=""/>
    <s v=""/>
    <s v=""/>
    <s v=""/>
    <s v=""/>
    <s v="prix reappro"/>
    <n v="0"/>
    <n v="0"/>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58dc73e2-7bc4-4e77-93f1-07cfc8581bdd"/>
    <d v="2022-02-26T00:00:00"/>
    <s v="concern"/>
    <x v="5"/>
    <s v="AJ"/>
    <x v="7"/>
    <x v="14"/>
    <x v="15"/>
    <s v="autre"/>
    <s v="Marché Dumarsais Estimé"/>
    <x v="0"/>
    <x v="0"/>
    <x v="0"/>
    <s v=""/>
    <s v=""/>
    <x v="2"/>
    <s v=""/>
    <s v="Nourriture"/>
    <n v="1"/>
    <n v="0"/>
    <n v="0"/>
    <n v="0"/>
    <n v="0"/>
    <n v="0"/>
    <n v="0"/>
    <n v="0"/>
    <s v="nourriture"/>
    <s v="manje"/>
    <s v="En espèces (Gourde)"/>
    <n v="1"/>
    <n v="0"/>
    <n v="0"/>
    <n v="0"/>
    <n v="0"/>
    <n v="0"/>
    <n v="0"/>
    <n v="0"/>
    <n v="0"/>
    <n v="0"/>
    <s v=""/>
    <x v="4"/>
    <x v="4"/>
    <s v="haricot_noir haricot_rouge"/>
    <n v="0"/>
    <n v="0"/>
    <n v="0"/>
    <n v="0"/>
    <n v="1"/>
    <n v="1"/>
    <n v="0"/>
    <n v="0"/>
    <s v="oui_marmite"/>
    <s v=""/>
    <s v=""/>
    <x v="2"/>
    <s v=""/>
    <s v=""/>
    <x v="2"/>
    <s v=""/>
    <s v=""/>
    <x v="2"/>
    <s v=""/>
    <s v=""/>
    <x v="2"/>
    <n v="600"/>
    <n v="250"/>
    <x v="1"/>
    <n v="800"/>
    <n v="333.33333333333297"/>
    <x v="1"/>
    <s v=""/>
    <s v=""/>
    <s v=""/>
    <s v=""/>
    <s v=""/>
    <s v=""/>
    <s v=""/>
    <s v=""/>
    <s v=""/>
    <s v=""/>
    <s v=""/>
    <x v="0"/>
    <x v="0"/>
    <s v="temps"/>
    <n v="0"/>
    <n v="0"/>
    <n v="0"/>
    <n v="0"/>
    <n v="0"/>
    <n v="0"/>
    <n v="1"/>
    <n v="0"/>
    <n v="0"/>
    <n v="0"/>
    <n v="0"/>
    <n v="0"/>
    <n v="0"/>
    <n v="0"/>
    <s v=""/>
    <s v="haricot_noir"/>
    <n v="0"/>
    <n v="0"/>
    <n v="0"/>
    <n v="0"/>
    <n v="1"/>
    <n v="0"/>
    <n v="0"/>
    <n v="0"/>
    <x v="0"/>
    <x v="0"/>
    <x v="1"/>
    <x v="8"/>
    <x v="1"/>
    <x v="1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73e21668-7216-4a71-bbad-0c3002335c5e"/>
    <d v="2022-02-26T00:00:00"/>
    <s v="concern"/>
    <x v="5"/>
    <s v="AJ"/>
    <x v="7"/>
    <x v="14"/>
    <x v="15"/>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Les autres points d'eau ne sont pas fonctionnels"/>
    <s v=""/>
    <x v="1"/>
    <s v="5gal"/>
    <s v="5gal"/>
    <s v="bidon ki vo 5 galon (18,9L)"/>
    <s v=""/>
    <s v=""/>
    <s v=""/>
    <s v=""/>
    <s v=""/>
    <n v="20"/>
    <s v="4"/>
    <s v=""/>
    <s v="NA"/>
    <n v="4"/>
    <x v="3"/>
    <x v="0"/>
    <x v="2"/>
    <s v="camion secheresse infrastructures"/>
    <n v="0"/>
    <n v="0"/>
    <n v="0"/>
    <n v="1"/>
    <n v="1"/>
    <n v="0"/>
    <n v="0"/>
    <n v="0"/>
    <n v="1"/>
    <n v="0"/>
    <n v="0"/>
    <n v="0"/>
    <s v=""/>
    <x v="1"/>
    <s v=""/>
    <s v=""/>
    <s v=""/>
    <s v=""/>
    <s v=""/>
    <s v=""/>
    <s v=""/>
    <s v=""/>
    <s v=""/>
    <s v=""/>
    <s v=""/>
    <s v=""/>
    <s v=""/>
    <s v=""/>
    <s v=""/>
    <s v=""/>
    <s v=""/>
    <s v=""/>
    <s v=""/>
  </r>
  <r>
    <s v="5071b791-deb2-483f-a4eb-1d43fd6e7454"/>
    <d v="2022-02-26T00:00:00"/>
    <s v="concern"/>
    <x v="5"/>
    <s v="AJ"/>
    <x v="7"/>
    <x v="14"/>
    <x v="15"/>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L'eau est de meilleure qualité"/>
    <s v=""/>
    <x v="2"/>
    <s v="5gal"/>
    <s v="5gal"/>
    <s v="bidon ki vo 5 galon (18,9L)"/>
    <s v=""/>
    <s v=""/>
    <s v=""/>
    <s v=""/>
    <s v=""/>
    <n v="5"/>
    <n v="1"/>
    <s v=""/>
    <s v="NA"/>
    <n v="1"/>
    <x v="2"/>
    <x v="0"/>
    <x v="2"/>
    <s v="autre"/>
    <n v="0"/>
    <n v="0"/>
    <n v="0"/>
    <n v="0"/>
    <n v="0"/>
    <n v="0"/>
    <n v="0"/>
    <n v="0"/>
    <n v="0"/>
    <n v="0"/>
    <n v="1"/>
    <n v="0"/>
    <s v="On distribue l'eau par accointance, par secteur, la secheresse"/>
    <x v="1"/>
    <s v=""/>
    <s v=""/>
    <s v=""/>
    <s v=""/>
    <s v=""/>
    <s v=""/>
    <s v=""/>
    <s v=""/>
    <s v=""/>
    <s v=""/>
    <s v=""/>
    <s v=""/>
    <s v=""/>
    <s v=""/>
    <s v=""/>
    <s v=""/>
    <s v=""/>
    <s v=""/>
    <s v="Rien a signaler"/>
  </r>
  <r>
    <s v="fdde253b-dfb0-4fa8-9ca2-0222ffedf3e1"/>
    <d v="2022-02-26T00:00:00"/>
    <s v="concern"/>
    <x v="5"/>
    <s v="Cww11"/>
    <x v="7"/>
    <x v="14"/>
    <x v="15"/>
    <s v="autre"/>
    <s v="Marché Dumarsais Estimé"/>
    <x v="0"/>
    <x v="0"/>
    <x v="0"/>
    <s v=""/>
    <s v=""/>
    <x v="2"/>
    <s v=""/>
    <s v="Nourriture"/>
    <n v="1"/>
    <n v="0"/>
    <n v="0"/>
    <n v="0"/>
    <n v="0"/>
    <n v="0"/>
    <n v="0"/>
    <n v="0"/>
    <s v="nourriture"/>
    <s v="manje"/>
    <s v="En espèces (Gourde) A crédit partiel"/>
    <n v="1"/>
    <n v="0"/>
    <n v="0"/>
    <n v="0"/>
    <n v="1"/>
    <n v="0"/>
    <n v="0"/>
    <n v="0"/>
    <n v="0"/>
    <n v="0"/>
    <s v=""/>
    <x v="3"/>
    <x v="0"/>
    <s v="farine_ble mais riz sucre huile"/>
    <n v="1"/>
    <n v="1"/>
    <n v="1"/>
    <n v="1"/>
    <n v="0"/>
    <n v="0"/>
    <n v="1"/>
    <n v="0"/>
    <s v="oui_marmite"/>
    <n v="250"/>
    <n v="125"/>
    <x v="0"/>
    <n v="400"/>
    <n v="153.84615384615299"/>
    <x v="0"/>
    <n v="250"/>
    <n v="108.695652173913"/>
    <x v="0"/>
    <n v="400"/>
    <n v="137.93103448275801"/>
    <x v="0"/>
    <s v=""/>
    <s v=""/>
    <x v="0"/>
    <s v=""/>
    <s v=""/>
    <x v="0"/>
    <s v="remplissage_drum"/>
    <s v="oui"/>
    <n v="1120"/>
    <s v=""/>
    <s v=""/>
    <s v=""/>
    <s v=""/>
    <s v=""/>
    <s v=""/>
    <s v="NA"/>
    <n v="1120"/>
    <x v="2"/>
    <x v="0"/>
    <s v="trop_cher pas_assez_argent"/>
    <n v="0"/>
    <n v="0"/>
    <n v="0"/>
    <n v="0"/>
    <n v="1"/>
    <n v="1"/>
    <n v="0"/>
    <n v="0"/>
    <n v="0"/>
    <n v="0"/>
    <n v="0"/>
    <n v="0"/>
    <n v="0"/>
    <n v="0"/>
    <s v=""/>
    <s v="riz sucre"/>
    <n v="0"/>
    <n v="1"/>
    <n v="0"/>
    <n v="1"/>
    <n v="0"/>
    <n v="0"/>
    <n v="0"/>
    <n v="0"/>
    <x v="1"/>
    <x v="1"/>
    <x v="1"/>
    <x v="8"/>
    <x v="1"/>
    <x v="1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manifestations"/>
    <n v="0"/>
    <n v="0"/>
    <n v="1"/>
    <n v="0"/>
    <n v="0"/>
    <n v="0"/>
    <s v=""/>
    <s v="prix"/>
    <n v="0"/>
    <n v="0"/>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eb7b93ba-b0c3-4244-a9cb-e2509f5ea2ec"/>
    <d v="2022-02-26T00:00:00"/>
    <s v="concern"/>
    <x v="5"/>
    <s v="Cww11"/>
    <x v="7"/>
    <x v="14"/>
    <x v="15"/>
    <s v="autre"/>
    <s v="Marché Dumarsais Estimé"/>
    <x v="0"/>
    <x v="0"/>
    <x v="0"/>
    <s v=""/>
    <s v=""/>
    <x v="2"/>
    <s v=""/>
    <s v="Nourriture"/>
    <n v="1"/>
    <n v="0"/>
    <n v="0"/>
    <n v="0"/>
    <n v="0"/>
    <n v="0"/>
    <n v="0"/>
    <n v="0"/>
    <s v="nourriture"/>
    <s v="manje"/>
    <s v="En espèces (Gourde)"/>
    <n v="1"/>
    <n v="0"/>
    <n v="0"/>
    <n v="0"/>
    <n v="0"/>
    <n v="0"/>
    <n v="0"/>
    <n v="0"/>
    <n v="0"/>
    <n v="0"/>
    <s v=""/>
    <x v="3"/>
    <x v="1"/>
    <s v="farine_ble riz mais sucre huile"/>
    <n v="1"/>
    <n v="1"/>
    <n v="1"/>
    <n v="1"/>
    <n v="0"/>
    <n v="0"/>
    <n v="1"/>
    <n v="0"/>
    <s v="oui_marmite"/>
    <n v="250"/>
    <n v="125"/>
    <x v="0"/>
    <n v="400"/>
    <n v="153.84615384615299"/>
    <x v="0"/>
    <n v="250"/>
    <n v="108.695652173913"/>
    <x v="0"/>
    <n v="400"/>
    <n v="137.93103448275801"/>
    <x v="0"/>
    <s v=""/>
    <s v=""/>
    <x v="0"/>
    <s v=""/>
    <s v=""/>
    <x v="0"/>
    <s v="remplissage_drum"/>
    <s v="oui"/>
    <n v="1100"/>
    <s v=""/>
    <s v=""/>
    <s v=""/>
    <s v=""/>
    <s v=""/>
    <s v=""/>
    <s v="NA"/>
    <n v="1100"/>
    <x v="2"/>
    <x v="0"/>
    <s v="trop_cher pas_assez_argent"/>
    <n v="0"/>
    <n v="0"/>
    <n v="0"/>
    <n v="0"/>
    <n v="1"/>
    <n v="1"/>
    <n v="0"/>
    <n v="0"/>
    <n v="0"/>
    <n v="0"/>
    <n v="0"/>
    <n v="0"/>
    <n v="0"/>
    <n v="0"/>
    <s v=""/>
    <s v="mais"/>
    <n v="0"/>
    <n v="0"/>
    <n v="1"/>
    <n v="0"/>
    <n v="0"/>
    <n v="0"/>
    <n v="0"/>
    <n v="0"/>
    <x v="1"/>
    <x v="1"/>
    <x v="1"/>
    <x v="8"/>
    <x v="1"/>
    <x v="1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27242f41-90e1-4007-b9b9-923897ddda0b"/>
    <d v="2022-02-26T00:00:00"/>
    <s v="concern"/>
    <x v="5"/>
    <s v="Cww11"/>
    <x v="7"/>
    <x v="14"/>
    <x v="15"/>
    <s v="autre"/>
    <s v="Marché Dumarsais Estimé"/>
    <x v="0"/>
    <x v="0"/>
    <x v="0"/>
    <s v=""/>
    <s v=""/>
    <x v="0"/>
    <s v=""/>
    <s v="Nourriture"/>
    <n v="1"/>
    <n v="0"/>
    <n v="0"/>
    <n v="0"/>
    <n v="0"/>
    <n v="0"/>
    <n v="0"/>
    <n v="0"/>
    <s v="nourriture"/>
    <s v="manje"/>
    <s v="En espèces (Gourde)"/>
    <n v="1"/>
    <n v="0"/>
    <n v="0"/>
    <n v="0"/>
    <n v="0"/>
    <n v="0"/>
    <n v="0"/>
    <n v="0"/>
    <n v="0"/>
    <n v="0"/>
    <s v=""/>
    <x v="3"/>
    <x v="0"/>
    <s v="haricot_noir"/>
    <n v="0"/>
    <n v="0"/>
    <n v="0"/>
    <n v="0"/>
    <n v="1"/>
    <n v="0"/>
    <n v="0"/>
    <n v="0"/>
    <s v="oui_marmite"/>
    <s v=""/>
    <s v=""/>
    <x v="2"/>
    <s v=""/>
    <s v=""/>
    <x v="2"/>
    <s v=""/>
    <s v=""/>
    <x v="2"/>
    <s v=""/>
    <s v=""/>
    <x v="2"/>
    <n v="550"/>
    <n v="229.166666666666"/>
    <x v="2"/>
    <s v=""/>
    <s v=""/>
    <x v="0"/>
    <s v=""/>
    <s v=""/>
    <s v=""/>
    <s v=""/>
    <s v=""/>
    <s v=""/>
    <s v=""/>
    <s v=""/>
    <s v=""/>
    <s v=""/>
    <s v=""/>
    <x v="0"/>
    <x v="0"/>
    <s v="trop_cher"/>
    <n v="0"/>
    <n v="0"/>
    <n v="0"/>
    <n v="0"/>
    <n v="1"/>
    <n v="0"/>
    <n v="0"/>
    <n v="0"/>
    <n v="0"/>
    <n v="0"/>
    <n v="0"/>
    <n v="0"/>
    <n v="0"/>
    <n v="0"/>
    <s v=""/>
    <s v="haricot_noir"/>
    <n v="0"/>
    <n v="0"/>
    <n v="0"/>
    <n v="0"/>
    <n v="1"/>
    <n v="0"/>
    <n v="0"/>
    <n v="0"/>
    <x v="1"/>
    <x v="1"/>
    <x v="1"/>
    <x v="8"/>
    <x v="1"/>
    <x v="1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manifestations"/>
    <n v="0"/>
    <n v="0"/>
    <n v="1"/>
    <n v="0"/>
    <n v="0"/>
    <n v="0"/>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a3c5c8c3-6a9a-429c-8727-b883103bb1fb"/>
    <d v="2022-02-26T00:00:00"/>
    <s v="concern"/>
    <x v="5"/>
    <s v="Cww11"/>
    <x v="7"/>
    <x v="14"/>
    <x v="15"/>
    <s v="autre"/>
    <s v="Marché Dumarsais Estimé"/>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savon_mains"/>
    <n v="1"/>
    <n v="0"/>
    <n v="0"/>
    <n v="0"/>
    <n v="0"/>
    <n v="0"/>
    <n v="1"/>
    <n v="0"/>
    <s v="oui"/>
    <n v="65"/>
    <s v="125"/>
    <s v=""/>
    <s v=""/>
    <s v=""/>
    <n v="65"/>
    <x v="2"/>
    <s v=""/>
    <x v="0"/>
    <s v=""/>
    <x v="0"/>
    <s v="oui"/>
    <n v="30"/>
    <s v=""/>
    <s v=""/>
    <n v="30"/>
    <x v="2"/>
    <s v=""/>
    <s v=""/>
    <s v=""/>
    <s v=""/>
    <s v=""/>
    <x v="0"/>
    <s v=""/>
    <s v=""/>
    <s v=""/>
    <s v=""/>
    <s v=""/>
    <s v=""/>
    <x v="0"/>
    <s v=""/>
    <s v=""/>
    <s v=""/>
    <s v=""/>
    <s v=""/>
    <s v=""/>
    <s v=""/>
    <s v=""/>
    <s v=""/>
    <x v="0"/>
    <s v=""/>
    <s v=""/>
    <x v="2"/>
    <s v="pas_assez_argent trop_cher"/>
    <n v="0"/>
    <n v="0"/>
    <n v="0"/>
    <n v="1"/>
    <n v="1"/>
    <n v="0"/>
    <n v="0"/>
    <n v="0"/>
    <n v="0"/>
    <n v="0"/>
    <n v="0"/>
    <n v="0"/>
    <n v="0"/>
    <s v=""/>
    <s v="savon_lessive savon_mains"/>
    <n v="1"/>
    <n v="0"/>
    <n v="0"/>
    <n v="0"/>
    <n v="0"/>
    <n v="0"/>
    <n v="1"/>
    <n v="0"/>
    <x v="2"/>
    <x v="1"/>
    <x v="1"/>
    <x v="7"/>
    <x v="2"/>
    <x v="15"/>
    <x v="2"/>
    <x v="2"/>
    <s v="manifestations"/>
    <n v="0"/>
    <n v="0"/>
    <n v="1"/>
    <n v="0"/>
    <n v="0"/>
    <n v="0"/>
    <s v=""/>
    <s v="prix reappro"/>
    <n v="0"/>
    <n v="0"/>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1c5d2b43-c321-42d0-b994-775c608b3939"/>
    <d v="2022-02-26T00:00:00"/>
    <s v="concern"/>
    <x v="5"/>
    <s v="Cww11"/>
    <x v="7"/>
    <x v="14"/>
    <x v="15"/>
    <s v="autre"/>
    <s v="Marché Dumarsais Estimé"/>
    <x v="0"/>
    <x v="0"/>
    <x v="0"/>
    <s v=""/>
    <s v=""/>
    <x v="2"/>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papier_toilette serviettes_hygieniques"/>
    <n v="0"/>
    <n v="0"/>
    <n v="0"/>
    <n v="1"/>
    <n v="1"/>
    <n v="0"/>
    <n v="0"/>
    <n v="0"/>
    <s v=""/>
    <s v=""/>
    <s v=""/>
    <s v=""/>
    <s v=""/>
    <s v=""/>
    <s v=""/>
    <x v="0"/>
    <s v=""/>
    <x v="0"/>
    <n v="25"/>
    <x v="2"/>
    <s v=""/>
    <s v=""/>
    <s v=""/>
    <s v=""/>
    <s v=""/>
    <x v="0"/>
    <s v=""/>
    <s v=""/>
    <s v=""/>
    <s v=""/>
    <s v=""/>
    <x v="0"/>
    <s v="oui"/>
    <n v="100"/>
    <s v=""/>
    <s v=""/>
    <s v=""/>
    <n v="100"/>
    <x v="2"/>
    <s v=""/>
    <s v=""/>
    <s v=""/>
    <s v=""/>
    <s v=""/>
    <s v=""/>
    <s v=""/>
    <s v=""/>
    <s v=""/>
    <x v="0"/>
    <s v=""/>
    <s v=""/>
    <x v="2"/>
    <s v="trop_cher pas_assez_argent"/>
    <n v="0"/>
    <n v="0"/>
    <n v="0"/>
    <n v="1"/>
    <n v="1"/>
    <n v="0"/>
    <n v="0"/>
    <n v="0"/>
    <n v="0"/>
    <n v="0"/>
    <n v="0"/>
    <n v="0"/>
    <n v="0"/>
    <s v=""/>
    <s v="papier_toilette serviettes_hygieniques"/>
    <n v="0"/>
    <n v="0"/>
    <n v="0"/>
    <n v="1"/>
    <n v="1"/>
    <n v="0"/>
    <n v="0"/>
    <n v="0"/>
    <x v="2"/>
    <x v="2"/>
    <x v="1"/>
    <x v="7"/>
    <x v="2"/>
    <x v="15"/>
    <x v="2"/>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493edf5-412e-493e-9440-7ca189e1c15a"/>
    <d v="2022-02-26T00:00:00"/>
    <s v="concern"/>
    <x v="5"/>
    <s v="Cww11"/>
    <x v="7"/>
    <x v="14"/>
    <x v="15"/>
    <s v="autre"/>
    <s v="Marché Dumarsais Estimé"/>
    <x v="0"/>
    <x v="0"/>
    <x v="0"/>
    <s v=""/>
    <s v=""/>
    <x v="2"/>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papier_toilette serviettes_hygieniques"/>
    <n v="0"/>
    <n v="0"/>
    <n v="0"/>
    <n v="1"/>
    <n v="1"/>
    <n v="0"/>
    <n v="0"/>
    <n v="0"/>
    <s v=""/>
    <s v=""/>
    <s v=""/>
    <s v=""/>
    <s v=""/>
    <s v=""/>
    <s v=""/>
    <x v="0"/>
    <s v=""/>
    <x v="0"/>
    <n v="30"/>
    <x v="2"/>
    <s v=""/>
    <s v=""/>
    <s v=""/>
    <s v=""/>
    <s v=""/>
    <x v="0"/>
    <s v=""/>
    <s v=""/>
    <s v=""/>
    <s v=""/>
    <s v=""/>
    <x v="0"/>
    <s v="oui"/>
    <n v="100"/>
    <s v=""/>
    <s v=""/>
    <s v=""/>
    <n v="100"/>
    <x v="2"/>
    <s v=""/>
    <s v=""/>
    <s v=""/>
    <s v=""/>
    <s v=""/>
    <s v=""/>
    <s v=""/>
    <s v=""/>
    <s v=""/>
    <x v="0"/>
    <s v=""/>
    <s v=""/>
    <x v="2"/>
    <s v="trop_cher pas_assez_argent"/>
    <n v="0"/>
    <n v="0"/>
    <n v="0"/>
    <n v="1"/>
    <n v="1"/>
    <n v="0"/>
    <n v="0"/>
    <n v="0"/>
    <n v="0"/>
    <n v="0"/>
    <n v="0"/>
    <n v="0"/>
    <n v="0"/>
    <s v=""/>
    <s v="papier_toilette serviettes_hygieniques"/>
    <n v="0"/>
    <n v="0"/>
    <n v="0"/>
    <n v="1"/>
    <n v="1"/>
    <n v="0"/>
    <n v="0"/>
    <n v="0"/>
    <x v="2"/>
    <x v="2"/>
    <x v="1"/>
    <x v="7"/>
    <x v="2"/>
    <x v="15"/>
    <x v="2"/>
    <x v="0"/>
    <s v=""/>
    <s v=""/>
    <s v=""/>
    <s v=""/>
    <s v=""/>
    <s v=""/>
    <s v=""/>
    <s v=""/>
    <s v="prix clients"/>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306a290-1632-4b85-87ea-4d1fdd473f44"/>
    <d v="2022-02-26T00:00:00"/>
    <s v="concern"/>
    <x v="5"/>
    <s v="Cww11"/>
    <x v="7"/>
    <x v="14"/>
    <x v="15"/>
    <s v="autre"/>
    <s v="Marché Dumarsais Estimé"/>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n v="0"/>
    <n v="1"/>
    <n v="1"/>
    <n v="0"/>
    <n v="0"/>
    <n v="0"/>
    <n v="0"/>
    <n v="0"/>
    <s v=""/>
    <s v=""/>
    <s v=""/>
    <s v=""/>
    <s v=""/>
    <s v=""/>
    <s v=""/>
    <x v="0"/>
    <n v="25"/>
    <x v="2"/>
    <s v=""/>
    <x v="0"/>
    <s v=""/>
    <s v=""/>
    <s v=""/>
    <s v=""/>
    <s v=""/>
    <x v="0"/>
    <s v="oui"/>
    <n v="75"/>
    <s v=""/>
    <s v=""/>
    <n v="75"/>
    <x v="2"/>
    <s v=""/>
    <s v=""/>
    <s v=""/>
    <s v=""/>
    <s v=""/>
    <s v=""/>
    <x v="0"/>
    <s v=""/>
    <s v=""/>
    <s v=""/>
    <s v=""/>
    <s v=""/>
    <s v=""/>
    <s v=""/>
    <s v=""/>
    <s v=""/>
    <x v="0"/>
    <s v=""/>
    <s v=""/>
    <x v="2"/>
    <s v="pas_assez_argent"/>
    <n v="0"/>
    <n v="0"/>
    <n v="0"/>
    <n v="0"/>
    <n v="1"/>
    <n v="0"/>
    <n v="0"/>
    <n v="0"/>
    <n v="0"/>
    <n v="0"/>
    <n v="0"/>
    <n v="0"/>
    <n v="0"/>
    <s v=""/>
    <s v="brosse_dent dentrifrice"/>
    <n v="0"/>
    <n v="1"/>
    <n v="1"/>
    <n v="0"/>
    <n v="0"/>
    <n v="0"/>
    <n v="0"/>
    <n v="0"/>
    <x v="2"/>
    <x v="1"/>
    <x v="1"/>
    <x v="7"/>
    <x v="2"/>
    <x v="15"/>
    <x v="2"/>
    <x v="0"/>
    <s v=""/>
    <s v=""/>
    <s v=""/>
    <s v=""/>
    <s v=""/>
    <s v=""/>
    <s v=""/>
    <s v=""/>
    <s v="prix clients"/>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8124e312-0d0b-4fb1-8b53-e98c169a2f50"/>
    <d v="2022-02-26T00:00:00"/>
    <s v="concern"/>
    <x v="5"/>
    <s v="Cww11"/>
    <x v="7"/>
    <x v="14"/>
    <x v="15"/>
    <s v="autre"/>
    <s v="Marché Dumarsais Estimé"/>
    <x v="0"/>
    <x v="0"/>
    <x v="0"/>
    <s v=""/>
    <s v=""/>
    <x v="0"/>
    <s v=""/>
    <s v="Nourriture"/>
    <n v="1"/>
    <n v="0"/>
    <n v="0"/>
    <n v="0"/>
    <n v="0"/>
    <n v="0"/>
    <n v="0"/>
    <n v="0"/>
    <s v="nourriture"/>
    <s v="manje"/>
    <s v="En espèces (Gourde)"/>
    <n v="1"/>
    <n v="0"/>
    <n v="0"/>
    <n v="0"/>
    <n v="0"/>
    <n v="0"/>
    <n v="0"/>
    <n v="0"/>
    <n v="0"/>
    <n v="0"/>
    <s v=""/>
    <x v="3"/>
    <x v="0"/>
    <s v="haricot_rouge"/>
    <n v="0"/>
    <n v="0"/>
    <n v="0"/>
    <n v="0"/>
    <n v="0"/>
    <n v="1"/>
    <n v="0"/>
    <n v="0"/>
    <s v="oui_marmite"/>
    <s v=""/>
    <s v=""/>
    <x v="2"/>
    <s v=""/>
    <s v=""/>
    <x v="2"/>
    <s v=""/>
    <s v=""/>
    <x v="2"/>
    <s v=""/>
    <s v=""/>
    <x v="2"/>
    <s v=""/>
    <s v=""/>
    <x v="0"/>
    <n v="550"/>
    <n v="229.166666666666"/>
    <x v="1"/>
    <s v=""/>
    <s v=""/>
    <s v=""/>
    <s v=""/>
    <s v=""/>
    <s v=""/>
    <s v=""/>
    <s v=""/>
    <s v=""/>
    <s v=""/>
    <s v=""/>
    <x v="0"/>
    <x v="1"/>
    <s v=""/>
    <s v=""/>
    <s v=""/>
    <s v=""/>
    <s v=""/>
    <s v=""/>
    <s v=""/>
    <s v=""/>
    <s v=""/>
    <s v=""/>
    <s v=""/>
    <s v=""/>
    <s v=""/>
    <s v=""/>
    <s v=""/>
    <s v=""/>
    <s v=""/>
    <s v=""/>
    <s v=""/>
    <s v=""/>
    <s v=""/>
    <s v=""/>
    <s v=""/>
    <s v=""/>
    <s v=""/>
    <x v="1"/>
    <x v="0"/>
    <x v="1"/>
    <x v="8"/>
    <x v="1"/>
    <x v="1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manifestations"/>
    <n v="0"/>
    <n v="0"/>
    <n v="1"/>
    <n v="0"/>
    <n v="0"/>
    <n v="0"/>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c63aaa44-31f6-4d82-aebc-e2ae559b69ab"/>
    <d v="2022-02-26T00:00:00"/>
    <s v="concern"/>
    <x v="5"/>
    <s v="Cww11"/>
    <x v="7"/>
    <x v="14"/>
    <x v="15"/>
    <s v="autre"/>
    <s v="Marché Dumarsais Estimé"/>
    <x v="0"/>
    <x v="0"/>
    <x v="0"/>
    <s v=""/>
    <s v=""/>
    <x v="3"/>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n v="1"/>
    <n v="1"/>
    <n v="1"/>
    <n v="0"/>
    <n v="0"/>
    <n v="0"/>
    <n v="0"/>
    <n v="0"/>
    <s v="oui"/>
    <n v="65"/>
    <s v="125"/>
    <s v=""/>
    <s v=""/>
    <s v=""/>
    <n v="65"/>
    <x v="2"/>
    <n v="25"/>
    <x v="2"/>
    <s v=""/>
    <x v="0"/>
    <s v=""/>
    <s v=""/>
    <s v=""/>
    <s v=""/>
    <s v=""/>
    <x v="0"/>
    <s v="oui"/>
    <n v="75"/>
    <s v=""/>
    <s v=""/>
    <n v="75"/>
    <x v="2"/>
    <s v=""/>
    <s v=""/>
    <s v=""/>
    <s v=""/>
    <s v=""/>
    <s v=""/>
    <x v="0"/>
    <s v=""/>
    <s v=""/>
    <s v=""/>
    <s v=""/>
    <s v=""/>
    <s v=""/>
    <s v=""/>
    <s v=""/>
    <s v=""/>
    <x v="0"/>
    <s v=""/>
    <s v=""/>
    <x v="2"/>
    <s v="trop_cher pas_assez_argent"/>
    <n v="0"/>
    <n v="0"/>
    <n v="0"/>
    <n v="1"/>
    <n v="1"/>
    <n v="0"/>
    <n v="0"/>
    <n v="0"/>
    <n v="0"/>
    <n v="0"/>
    <n v="0"/>
    <n v="0"/>
    <n v="0"/>
    <s v=""/>
    <s v="savon_lessive brosse_dent dentrifrice"/>
    <n v="1"/>
    <n v="1"/>
    <n v="1"/>
    <n v="0"/>
    <n v="0"/>
    <n v="0"/>
    <n v="0"/>
    <n v="0"/>
    <x v="2"/>
    <x v="2"/>
    <x v="1"/>
    <x v="7"/>
    <x v="2"/>
    <x v="15"/>
    <x v="2"/>
    <x v="2"/>
    <s v="manifestations"/>
    <n v="0"/>
    <n v="0"/>
    <n v="1"/>
    <n v="0"/>
    <n v="0"/>
    <n v="0"/>
    <s v=""/>
    <s v="prix clients"/>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dfb64348-107d-4176-85fd-5ef07981804f"/>
    <d v="2022-02-26T00:00:00"/>
    <s v="concern"/>
    <x v="5"/>
    <s v="Cww11"/>
    <x v="7"/>
    <x v="14"/>
    <x v="15"/>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C'est le moins cher"/>
    <s v=""/>
    <x v="1"/>
    <s v="1gal"/>
    <s v="1gal"/>
    <s v="bidon ki vo 1 galon (3,78L)"/>
    <s v=""/>
    <s v=""/>
    <s v=""/>
    <s v=""/>
    <s v=""/>
    <n v="10"/>
    <n v="10"/>
    <s v=""/>
    <s v="NA"/>
    <n v="10"/>
    <x v="2"/>
    <x v="0"/>
    <x v="3"/>
    <s v=""/>
    <s v=""/>
    <s v=""/>
    <s v=""/>
    <s v=""/>
    <s v=""/>
    <s v=""/>
    <s v=""/>
    <s v=""/>
    <s v=""/>
    <s v=""/>
    <s v=""/>
    <s v=""/>
    <s v=""/>
    <x v="1"/>
    <s v=""/>
    <s v=""/>
    <s v=""/>
    <s v=""/>
    <s v=""/>
    <s v=""/>
    <s v=""/>
    <s v=""/>
    <s v=""/>
    <s v=""/>
    <s v=""/>
    <s v=""/>
    <s v=""/>
    <s v=""/>
    <s v=""/>
    <s v=""/>
    <s v=""/>
    <s v=""/>
    <s v=""/>
  </r>
  <r>
    <s v="27e49a91-c2ea-4477-9c35-f694e795c31f"/>
    <d v="2022-02-25T00:00:00"/>
    <s v="wfp"/>
    <x v="4"/>
    <s v="nord_JFP02"/>
    <x v="5"/>
    <x v="10"/>
    <x v="11"/>
    <s v="cap-haitien"/>
    <s v="Marché de Cluny"/>
    <x v="0"/>
    <x v="0"/>
    <x v="0"/>
    <s v=""/>
    <s v=""/>
    <x v="2"/>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3"/>
    <n v="25"/>
    <x v="3"/>
    <n v="25"/>
    <x v="3"/>
    <s v="oui"/>
    <n v="20"/>
    <s v=""/>
    <s v=""/>
    <n v="20"/>
    <x v="3"/>
    <s v="non"/>
    <s v=""/>
    <n v="150"/>
    <n v="125"/>
    <n v="70.8333333333333"/>
    <x v="3"/>
    <s v="oui"/>
    <n v="100"/>
    <s v=""/>
    <s v=""/>
    <s v=""/>
    <n v="100"/>
    <x v="3"/>
    <s v="oui"/>
    <s v=""/>
    <n v="25"/>
    <s v=""/>
    <s v=""/>
    <s v=""/>
    <s v=""/>
    <s v=""/>
    <s v=""/>
    <x v="2"/>
    <s v="NA"/>
    <n v="25"/>
    <x v="2"/>
    <s v="taux_echange trop_cher"/>
    <n v="1"/>
    <n v="0"/>
    <n v="0"/>
    <n v="1"/>
    <n v="0"/>
    <n v="0"/>
    <n v="0"/>
    <n v="0"/>
    <n v="0"/>
    <n v="0"/>
    <n v="0"/>
    <n v="0"/>
    <n v="0"/>
    <s v=""/>
    <s v="chlore_grain brosse_dent"/>
    <n v="0"/>
    <n v="1"/>
    <n v="0"/>
    <n v="0"/>
    <n v="0"/>
    <n v="1"/>
    <n v="0"/>
    <n v="0"/>
    <x v="1"/>
    <x v="1"/>
    <x v="1"/>
    <x v="2"/>
    <x v="2"/>
    <x v="2"/>
    <x v="2"/>
    <x v="0"/>
    <s v=""/>
    <s v=""/>
    <s v=""/>
    <s v=""/>
    <s v=""/>
    <s v=""/>
    <s v=""/>
    <s v=""/>
    <s v="clients reappro"/>
    <n v="0"/>
    <n v="1"/>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d92f5ced-7179-4f0a-92c8-caa7fb5aaceb"/>
    <d v="2022-02-25T00:00:00"/>
    <s v="wfp"/>
    <x v="4"/>
    <s v="nord_JFP02"/>
    <x v="5"/>
    <x v="10"/>
    <x v="11"/>
    <s v="cap-haitien"/>
    <s v="Marché de Cluny"/>
    <x v="0"/>
    <x v="0"/>
    <x v="0"/>
    <s v=""/>
    <s v=""/>
    <x v="0"/>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3"/>
    <n v="20"/>
    <x v="3"/>
    <n v="20"/>
    <x v="2"/>
    <s v="oui"/>
    <n v="20"/>
    <s v=""/>
    <s v=""/>
    <n v="20"/>
    <x v="3"/>
    <s v="non"/>
    <s v=""/>
    <n v="150"/>
    <n v="125"/>
    <n v="70.8333333333333"/>
    <x v="3"/>
    <s v="oui"/>
    <n v="100"/>
    <s v=""/>
    <s v=""/>
    <s v=""/>
    <n v="100"/>
    <x v="3"/>
    <s v="oui"/>
    <s v=""/>
    <n v="25"/>
    <s v=""/>
    <s v=""/>
    <s v=""/>
    <s v=""/>
    <s v=""/>
    <s v=""/>
    <x v="2"/>
    <s v="NA"/>
    <n v="25"/>
    <x v="2"/>
    <s v="taux_echange pas_assez_argent trop_cher"/>
    <n v="1"/>
    <n v="0"/>
    <n v="0"/>
    <n v="1"/>
    <n v="1"/>
    <n v="0"/>
    <n v="0"/>
    <n v="0"/>
    <n v="0"/>
    <n v="0"/>
    <n v="0"/>
    <n v="0"/>
    <n v="0"/>
    <s v=""/>
    <s v="chlore_grain"/>
    <n v="0"/>
    <n v="0"/>
    <n v="0"/>
    <n v="0"/>
    <n v="0"/>
    <n v="1"/>
    <n v="0"/>
    <n v="0"/>
    <x v="1"/>
    <x v="1"/>
    <x v="1"/>
    <x v="2"/>
    <x v="2"/>
    <x v="2"/>
    <x v="2"/>
    <x v="0"/>
    <s v=""/>
    <s v=""/>
    <s v=""/>
    <s v=""/>
    <s v=""/>
    <s v=""/>
    <s v=""/>
    <s v=""/>
    <s v="vols clients"/>
    <n v="1"/>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C'est très difficil de réaprovisioner les stocks, car le d'achat ne cesse pas d'augmenter."/>
  </r>
  <r>
    <s v="c06bd79b-a67c-4550-90fe-afba09a0c503"/>
    <d v="2022-02-25T00:00:00"/>
    <s v="wfp"/>
    <x v="4"/>
    <s v="nord_JFP02"/>
    <x v="5"/>
    <x v="10"/>
    <x v="11"/>
    <s v="cap-haitien"/>
    <s v="Marché de Cluny"/>
    <x v="0"/>
    <x v="0"/>
    <x v="0"/>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3"/>
    <n v="25"/>
    <x v="3"/>
    <n v="20"/>
    <x v="3"/>
    <s v="oui"/>
    <n v="20"/>
    <s v=""/>
    <s v=""/>
    <n v="20"/>
    <x v="3"/>
    <s v="non"/>
    <s v=""/>
    <n v="150"/>
    <n v="125"/>
    <n v="70.8333333333333"/>
    <x v="3"/>
    <s v="oui"/>
    <n v="100"/>
    <s v=""/>
    <s v=""/>
    <s v=""/>
    <n v="100"/>
    <x v="3"/>
    <s v="oui"/>
    <s v=""/>
    <n v="25"/>
    <s v=""/>
    <s v=""/>
    <s v=""/>
    <s v=""/>
    <s v=""/>
    <s v=""/>
    <x v="2"/>
    <s v="NA"/>
    <n v="25"/>
    <x v="2"/>
    <s v="trop_cher pas_assez_argent"/>
    <n v="0"/>
    <n v="0"/>
    <n v="0"/>
    <n v="1"/>
    <n v="1"/>
    <n v="0"/>
    <n v="0"/>
    <n v="0"/>
    <n v="0"/>
    <n v="0"/>
    <n v="0"/>
    <n v="0"/>
    <n v="0"/>
    <s v=""/>
    <s v="chlore_grain savon_lessive"/>
    <n v="1"/>
    <n v="0"/>
    <n v="0"/>
    <n v="0"/>
    <n v="0"/>
    <n v="1"/>
    <n v="0"/>
    <n v="0"/>
    <x v="1"/>
    <x v="1"/>
    <x v="1"/>
    <x v="2"/>
    <x v="2"/>
    <x v="2"/>
    <x v="2"/>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c35f9dfb-07f2-437c-bebe-917c29e2b151"/>
    <d v="2022-02-25T00:00:00"/>
    <s v="wfp"/>
    <x v="4"/>
    <s v="nord_JFP02"/>
    <x v="5"/>
    <x v="10"/>
    <x v="11"/>
    <s v="cap-haitien"/>
    <s v="Marché de Cluny"/>
    <x v="0"/>
    <x v="0"/>
    <x v="0"/>
    <s v=""/>
    <s v=""/>
    <x v="0"/>
    <s v=""/>
    <s v="Produits d'hygiène et assainissement"/>
    <n v="0"/>
    <n v="1"/>
    <n v="0"/>
    <n v="0"/>
    <n v="0"/>
    <n v="0"/>
    <n v="0"/>
    <n v="0"/>
    <s v="wash"/>
    <s v="pwodwi lijèn, netwayaj"/>
    <s v="En espèces (Gourde)"/>
    <n v="1"/>
    <n v="0"/>
    <n v="0"/>
    <n v="0"/>
    <n v="0"/>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3"/>
    <n v="20"/>
    <x v="3"/>
    <n v="20"/>
    <x v="3"/>
    <s v="oui"/>
    <n v="20"/>
    <s v=""/>
    <s v=""/>
    <n v="20"/>
    <x v="3"/>
    <s v="non"/>
    <s v=""/>
    <n v="150"/>
    <n v="125"/>
    <n v="70.8333333333333"/>
    <x v="3"/>
    <s v="oui"/>
    <n v="100"/>
    <s v=""/>
    <s v=""/>
    <s v=""/>
    <n v="100"/>
    <x v="3"/>
    <s v="oui"/>
    <s v=""/>
    <n v="25"/>
    <s v=""/>
    <s v=""/>
    <s v=""/>
    <s v=""/>
    <s v=""/>
    <s v=""/>
    <x v="2"/>
    <s v="NA"/>
    <n v="25"/>
    <x v="2"/>
    <s v="trop_cher pas_assez_argent"/>
    <n v="0"/>
    <n v="0"/>
    <n v="0"/>
    <n v="1"/>
    <n v="1"/>
    <n v="0"/>
    <n v="0"/>
    <n v="0"/>
    <n v="0"/>
    <n v="0"/>
    <n v="0"/>
    <n v="0"/>
    <n v="0"/>
    <s v=""/>
    <s v="chlore_grain papier_toilette savon_lessive"/>
    <n v="1"/>
    <n v="0"/>
    <n v="0"/>
    <n v="1"/>
    <n v="0"/>
    <n v="1"/>
    <n v="0"/>
    <n v="0"/>
    <x v="1"/>
    <x v="1"/>
    <x v="1"/>
    <x v="2"/>
    <x v="2"/>
    <x v="2"/>
    <x v="2"/>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5eaa096f-8622-4154-a435-2acdb4d5e317"/>
    <d v="2022-02-28T00:00:00"/>
    <s v="wfp"/>
    <x v="4"/>
    <s v="nord_JFP02"/>
    <x v="5"/>
    <x v="10"/>
    <x v="11"/>
    <s v="cap-haitien"/>
    <s v="Marché de Cluny"/>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5gal"/>
    <s v="5gal"/>
    <s v="bidon ki vo 5 galon (18,9L)"/>
    <s v=""/>
    <s v=""/>
    <s v=""/>
    <s v=""/>
    <s v=""/>
    <n v="50"/>
    <s v="10"/>
    <s v=""/>
    <s v="NA"/>
    <n v="10"/>
    <x v="2"/>
    <x v="0"/>
    <x v="1"/>
    <s v=""/>
    <s v=""/>
    <s v=""/>
    <s v=""/>
    <s v=""/>
    <s v=""/>
    <s v=""/>
    <s v=""/>
    <s v=""/>
    <s v=""/>
    <s v=""/>
    <s v=""/>
    <s v=""/>
    <s v=""/>
    <x v="1"/>
    <s v=""/>
    <s v=""/>
    <s v=""/>
    <s v=""/>
    <s v=""/>
    <s v=""/>
    <s v=""/>
    <s v=""/>
    <s v=""/>
    <s v=""/>
    <s v=""/>
    <s v=""/>
    <s v=""/>
    <s v=""/>
    <s v=""/>
    <s v=""/>
    <s v=""/>
    <s v=""/>
    <s v=""/>
  </r>
  <r>
    <s v="667a4e4e-49ce-475c-8da7-819b0ae59f83"/>
    <d v="2022-02-28T00:00:00"/>
    <s v="wfp"/>
    <x v="4"/>
    <s v="nord_JFP02"/>
    <x v="5"/>
    <x v="10"/>
    <x v="11"/>
    <s v="cap-haitien"/>
    <s v="Marché de Cluny"/>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1"/>
    <s v="5gal"/>
    <s v="5gal"/>
    <s v="bidon ki vo 5 galon (18,9L)"/>
    <s v=""/>
    <s v=""/>
    <s v=""/>
    <s v=""/>
    <s v=""/>
    <n v="50"/>
    <s v="10"/>
    <s v=""/>
    <s v="NA"/>
    <n v="10"/>
    <x v="2"/>
    <x v="0"/>
    <x v="1"/>
    <s v=""/>
    <s v=""/>
    <s v=""/>
    <s v=""/>
    <s v=""/>
    <s v=""/>
    <s v=""/>
    <s v=""/>
    <s v=""/>
    <s v=""/>
    <s v=""/>
    <s v=""/>
    <s v=""/>
    <s v=""/>
    <x v="1"/>
    <s v=""/>
    <s v=""/>
    <s v=""/>
    <s v=""/>
    <s v=""/>
    <s v=""/>
    <s v=""/>
    <s v=""/>
    <s v=""/>
    <s v=""/>
    <s v=""/>
    <s v=""/>
    <s v=""/>
    <s v=""/>
    <s v=""/>
    <s v=""/>
    <s v=""/>
    <s v=""/>
    <s v=""/>
  </r>
  <r>
    <s v="06c7482c-4a18-4c2d-bd74-8a629a1a7189"/>
    <d v="2022-02-28T00:00:00"/>
    <s v="crs"/>
    <x v="3"/>
    <s v="FD"/>
    <x v="8"/>
    <x v="15"/>
    <x v="16"/>
    <s v="autre"/>
    <s v="Marché communal d'Anse-à-Pîtres"/>
    <x v="0"/>
    <x v="0"/>
    <x v="0"/>
    <s v=""/>
    <s v=""/>
    <x v="0"/>
    <s v=""/>
    <s v="Nourriture Produits d'hygiène et assainissement"/>
    <n v="1"/>
    <n v="1"/>
    <n v="0"/>
    <n v="0"/>
    <n v="0"/>
    <n v="0"/>
    <n v="0"/>
    <n v="0"/>
    <s v="nourriture"/>
    <s v="manje"/>
    <s v="En espèces (Gourde) A crédit partiel"/>
    <n v="1"/>
    <n v="0"/>
    <n v="0"/>
    <n v="0"/>
    <n v="1"/>
    <n v="0"/>
    <n v="0"/>
    <n v="0"/>
    <n v="0"/>
    <n v="0"/>
    <s v=""/>
    <x v="0"/>
    <x v="0"/>
    <s v="riz haricot_noir huile"/>
    <n v="0"/>
    <n v="1"/>
    <n v="0"/>
    <n v="0"/>
    <n v="1"/>
    <n v="0"/>
    <n v="1"/>
    <n v="0"/>
    <s v="oui_marmite"/>
    <s v=""/>
    <s v=""/>
    <x v="2"/>
    <n v="450"/>
    <n v="173.07692307692301"/>
    <x v="0"/>
    <s v=""/>
    <s v=""/>
    <x v="2"/>
    <s v=""/>
    <s v=""/>
    <x v="2"/>
    <n v="700"/>
    <n v="291.666666666666"/>
    <x v="1"/>
    <s v=""/>
    <s v=""/>
    <x v="0"/>
    <s v="remplissage_drum"/>
    <s v="oui"/>
    <n v="1200"/>
    <s v=""/>
    <s v=""/>
    <s v=""/>
    <s v=""/>
    <s v=""/>
    <s v=""/>
    <s v="NA"/>
    <n v="1200"/>
    <x v="2"/>
    <x v="0"/>
    <s v="pas_assez_argent taux_echange probleme_transport"/>
    <n v="1"/>
    <n v="1"/>
    <n v="0"/>
    <n v="0"/>
    <n v="0"/>
    <n v="1"/>
    <n v="0"/>
    <n v="0"/>
    <n v="0"/>
    <n v="0"/>
    <n v="0"/>
    <n v="0"/>
    <n v="0"/>
    <n v="0"/>
    <s v=""/>
    <s v="riz huile"/>
    <n v="0"/>
    <n v="1"/>
    <n v="0"/>
    <n v="0"/>
    <n v="0"/>
    <n v="0"/>
    <n v="1"/>
    <n v="0"/>
    <x v="1"/>
    <x v="0"/>
    <x v="1"/>
    <x v="7"/>
    <x v="0"/>
    <x v="17"/>
    <x v="0"/>
    <s v="savon_lessive"/>
    <n v="1"/>
    <n v="0"/>
    <n v="0"/>
    <n v="0"/>
    <n v="0"/>
    <n v="0"/>
    <n v="0"/>
    <n v="0"/>
    <s v="oui"/>
    <n v="15"/>
    <s v="15"/>
    <s v=""/>
    <s v=""/>
    <s v=""/>
    <n v="15"/>
    <x v="3"/>
    <s v=""/>
    <x v="0"/>
    <s v=""/>
    <x v="0"/>
    <s v=""/>
    <s v=""/>
    <s v=""/>
    <s v=""/>
    <s v=""/>
    <x v="0"/>
    <s v=""/>
    <s v=""/>
    <s v=""/>
    <s v=""/>
    <s v=""/>
    <x v="0"/>
    <s v=""/>
    <s v=""/>
    <s v=""/>
    <s v=""/>
    <s v=""/>
    <s v=""/>
    <x v="0"/>
    <s v=""/>
    <s v=""/>
    <s v=""/>
    <s v=""/>
    <s v=""/>
    <s v=""/>
    <s v=""/>
    <s v=""/>
    <s v=""/>
    <x v="0"/>
    <s v=""/>
    <s v=""/>
    <x v="2"/>
    <s v="pas_assez_argent epuise_appro"/>
    <n v="0"/>
    <n v="0"/>
    <n v="0"/>
    <n v="0"/>
    <n v="1"/>
    <n v="0"/>
    <n v="0"/>
    <n v="0"/>
    <n v="0"/>
    <n v="0"/>
    <n v="1"/>
    <n v="0"/>
    <n v="0"/>
    <s v=""/>
    <s v="savon_lessive"/>
    <n v="1"/>
    <n v="0"/>
    <n v="0"/>
    <n v="0"/>
    <n v="0"/>
    <n v="0"/>
    <n v="0"/>
    <n v="0"/>
    <x v="2"/>
    <x v="2"/>
    <x v="1"/>
    <x v="6"/>
    <x v="1"/>
    <x v="13"/>
    <x v="1"/>
    <x v="3"/>
    <s v=""/>
    <s v=""/>
    <s v=""/>
    <s v=""/>
    <s v=""/>
    <s v=""/>
    <s v=""/>
    <s v=""/>
    <s v="autre"/>
    <n v="0"/>
    <n v="0"/>
    <n v="0"/>
    <n v="0"/>
    <n v="0"/>
    <n v="0"/>
    <n v="1"/>
    <n v="0"/>
    <s v="Je suis sous la responsabilite de Dieu"/>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5614b29f-78f6-4f56-a98b-a405e051465e"/>
    <d v="2022-02-28T00:00:00"/>
    <s v="crs"/>
    <x v="3"/>
    <s v="FD"/>
    <x v="8"/>
    <x v="15"/>
    <x v="16"/>
    <s v="autre"/>
    <s v="Marché communal d'Anse-à-Pîtres"/>
    <x v="0"/>
    <x v="0"/>
    <x v="0"/>
    <s v=""/>
    <s v=""/>
    <x v="0"/>
    <s v=""/>
    <s v="Produits d'hygiène et assainissement"/>
    <n v="0"/>
    <n v="1"/>
    <n v="0"/>
    <n v="0"/>
    <n v="0"/>
    <n v="0"/>
    <n v="0"/>
    <n v="0"/>
    <s v="wash"/>
    <s v="pwodwi lijèn, netwayaj"/>
    <s v="En espèces (Gourde) A crédit partiel"/>
    <n v="1"/>
    <n v="0"/>
    <n v="0"/>
    <n v="0"/>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5"/>
    <x v="3"/>
    <s v=""/>
    <x v="0"/>
    <s v="oui"/>
    <n v="50"/>
    <s v=""/>
    <s v=""/>
    <n v="50"/>
    <x v="3"/>
    <s v="oui"/>
    <n v="150"/>
    <s v=""/>
    <s v=""/>
    <n v="150"/>
    <x v="3"/>
    <s v=""/>
    <s v=""/>
    <s v=""/>
    <s v=""/>
    <s v=""/>
    <s v=""/>
    <x v="0"/>
    <s v=""/>
    <s v=""/>
    <s v=""/>
    <s v=""/>
    <s v=""/>
    <s v=""/>
    <s v=""/>
    <s v=""/>
    <s v=""/>
    <x v="0"/>
    <s v=""/>
    <s v=""/>
    <x v="1"/>
    <s v=""/>
    <s v=""/>
    <s v=""/>
    <s v=""/>
    <s v=""/>
    <s v=""/>
    <s v=""/>
    <s v=""/>
    <s v=""/>
    <s v=""/>
    <s v=""/>
    <s v=""/>
    <s v=""/>
    <s v=""/>
    <s v=""/>
    <s v=""/>
    <s v=""/>
    <s v=""/>
    <s v=""/>
    <s v=""/>
    <s v=""/>
    <s v=""/>
    <s v=""/>
    <s v=""/>
    <x v="2"/>
    <x v="1"/>
    <x v="1"/>
    <x v="6"/>
    <x v="1"/>
    <x v="13"/>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1b683271-9060-4464-997a-b1013c163724"/>
    <d v="2022-02-28T00:00:00"/>
    <s v="crs"/>
    <x v="3"/>
    <s v="FD"/>
    <x v="8"/>
    <x v="15"/>
    <x v="16"/>
    <s v="autre"/>
    <s v="Marché communal d'Anse-à-Pîtres"/>
    <x v="0"/>
    <x v="0"/>
    <x v="0"/>
    <s v=""/>
    <s v=""/>
    <x v="0"/>
    <s v=""/>
    <s v="Nourriture"/>
    <n v="1"/>
    <n v="0"/>
    <n v="0"/>
    <n v="0"/>
    <n v="0"/>
    <n v="0"/>
    <n v="0"/>
    <n v="0"/>
    <s v="nourriture"/>
    <s v="manje"/>
    <s v="En espèces (Gourde) A crédit partiel"/>
    <n v="1"/>
    <n v="0"/>
    <n v="0"/>
    <n v="0"/>
    <n v="1"/>
    <n v="0"/>
    <n v="0"/>
    <n v="0"/>
    <n v="0"/>
    <n v="0"/>
    <s v=""/>
    <x v="0"/>
    <x v="1"/>
    <s v="farine_ble riz mais haricot_noir sucre huile"/>
    <n v="1"/>
    <n v="1"/>
    <n v="1"/>
    <n v="1"/>
    <n v="1"/>
    <n v="0"/>
    <n v="1"/>
    <n v="0"/>
    <s v="oui_marmite"/>
    <n v="350"/>
    <n v="175"/>
    <x v="0"/>
    <n v="455"/>
    <n v="175"/>
    <x v="0"/>
    <n v="280"/>
    <n v="121.739130434782"/>
    <x v="0"/>
    <n v="455"/>
    <n v="156.896551724137"/>
    <x v="0"/>
    <n v="700"/>
    <n v="291.666666666666"/>
    <x v="1"/>
    <s v=""/>
    <s v=""/>
    <x v="0"/>
    <s v="remplissage_drum"/>
    <s v="oui"/>
    <n v="1200"/>
    <s v=""/>
    <s v=""/>
    <s v=""/>
    <s v=""/>
    <s v=""/>
    <s v=""/>
    <s v="NA"/>
    <n v="1200"/>
    <x v="2"/>
    <x v="0"/>
    <s v="probleme_transport taux_echange trop_cher"/>
    <n v="1"/>
    <n v="1"/>
    <n v="0"/>
    <n v="0"/>
    <n v="1"/>
    <n v="0"/>
    <n v="0"/>
    <n v="0"/>
    <n v="0"/>
    <n v="0"/>
    <n v="0"/>
    <n v="0"/>
    <n v="0"/>
    <n v="0"/>
    <s v=""/>
    <s v="riz sucre huile"/>
    <n v="0"/>
    <n v="1"/>
    <n v="0"/>
    <n v="1"/>
    <n v="0"/>
    <n v="0"/>
    <n v="1"/>
    <n v="0"/>
    <x v="1"/>
    <x v="1"/>
    <x v="1"/>
    <x v="7"/>
    <x v="0"/>
    <x v="1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a724c304-fc00-4a22-b175-6f0a8ba95e08"/>
    <d v="2022-02-28T00:00:00"/>
    <s v="crs"/>
    <x v="3"/>
    <s v="FD"/>
    <x v="8"/>
    <x v="15"/>
    <x v="16"/>
    <s v="autre"/>
    <s v="Marché communal d'Anse-à-Pîtres"/>
    <x v="0"/>
    <x v="0"/>
    <x v="0"/>
    <s v=""/>
    <s v=""/>
    <x v="0"/>
    <s v=""/>
    <s v="Nourriture Produits d'hygiène et assainissement"/>
    <n v="1"/>
    <n v="1"/>
    <n v="0"/>
    <n v="0"/>
    <n v="0"/>
    <n v="0"/>
    <n v="0"/>
    <n v="0"/>
    <s v="nourriture"/>
    <s v="manje"/>
    <s v="En espèces (Gourde) A crédit partiel"/>
    <n v="1"/>
    <n v="0"/>
    <n v="0"/>
    <n v="0"/>
    <n v="1"/>
    <n v="0"/>
    <n v="0"/>
    <n v="0"/>
    <n v="0"/>
    <n v="0"/>
    <s v=""/>
    <x v="0"/>
    <x v="1"/>
    <s v="riz sucre huile"/>
    <n v="0"/>
    <n v="1"/>
    <n v="0"/>
    <n v="1"/>
    <n v="0"/>
    <n v="0"/>
    <n v="1"/>
    <n v="0"/>
    <s v="oui_marmite"/>
    <s v=""/>
    <s v=""/>
    <x v="2"/>
    <n v="455"/>
    <n v="175"/>
    <x v="0"/>
    <s v=""/>
    <s v=""/>
    <x v="2"/>
    <n v="455"/>
    <n v="156.896551724137"/>
    <x v="0"/>
    <s v=""/>
    <s v=""/>
    <x v="0"/>
    <s v=""/>
    <s v=""/>
    <x v="0"/>
    <s v="remplissage_drum"/>
    <s v="oui"/>
    <n v="1150"/>
    <s v=""/>
    <s v=""/>
    <s v=""/>
    <s v=""/>
    <s v=""/>
    <s v=""/>
    <s v="NA"/>
    <n v="1150"/>
    <x v="2"/>
    <x v="0"/>
    <s v="epuise_demande"/>
    <n v="0"/>
    <n v="0"/>
    <n v="0"/>
    <n v="0"/>
    <n v="0"/>
    <n v="0"/>
    <n v="0"/>
    <n v="0"/>
    <n v="0"/>
    <n v="0"/>
    <n v="1"/>
    <n v="0"/>
    <n v="0"/>
    <n v="0"/>
    <s v=""/>
    <s v="riz sucre huile"/>
    <n v="0"/>
    <n v="1"/>
    <n v="0"/>
    <n v="1"/>
    <n v="0"/>
    <n v="0"/>
    <n v="1"/>
    <n v="0"/>
    <x v="0"/>
    <x v="0"/>
    <x v="1"/>
    <x v="9"/>
    <x v="1"/>
    <x v="18"/>
    <x v="1"/>
    <s v="savon_lessive"/>
    <n v="1"/>
    <n v="0"/>
    <n v="0"/>
    <n v="0"/>
    <n v="0"/>
    <n v="0"/>
    <n v="0"/>
    <n v="0"/>
    <s v="oui"/>
    <n v="45"/>
    <s v="45"/>
    <s v=""/>
    <s v=""/>
    <s v=""/>
    <n v="45"/>
    <x v="3"/>
    <s v=""/>
    <x v="0"/>
    <s v=""/>
    <x v="0"/>
    <s v=""/>
    <s v=""/>
    <s v=""/>
    <s v=""/>
    <s v=""/>
    <x v="0"/>
    <s v=""/>
    <s v=""/>
    <s v=""/>
    <s v=""/>
    <s v=""/>
    <x v="0"/>
    <s v=""/>
    <s v=""/>
    <s v=""/>
    <s v=""/>
    <s v=""/>
    <s v=""/>
    <x v="0"/>
    <s v=""/>
    <s v=""/>
    <s v=""/>
    <s v=""/>
    <s v=""/>
    <s v=""/>
    <s v=""/>
    <s v=""/>
    <s v=""/>
    <x v="0"/>
    <s v=""/>
    <s v=""/>
    <x v="2"/>
    <s v="epuise"/>
    <n v="0"/>
    <n v="0"/>
    <n v="0"/>
    <n v="0"/>
    <n v="0"/>
    <n v="0"/>
    <n v="0"/>
    <n v="0"/>
    <n v="0"/>
    <n v="1"/>
    <n v="0"/>
    <n v="0"/>
    <n v="0"/>
    <s v=""/>
    <s v="savon_lessive"/>
    <n v="1"/>
    <n v="0"/>
    <n v="0"/>
    <n v="0"/>
    <n v="0"/>
    <n v="0"/>
    <n v="0"/>
    <n v="0"/>
    <x v="1"/>
    <x v="1"/>
    <x v="1"/>
    <x v="8"/>
    <x v="2"/>
    <x v="16"/>
    <x v="2"/>
    <x v="0"/>
    <s v=""/>
    <s v=""/>
    <s v=""/>
    <s v=""/>
    <s v=""/>
    <s v=""/>
    <s v=""/>
    <s v=""/>
    <s v="vols violence"/>
    <n v="1"/>
    <n v="0"/>
    <n v="0"/>
    <n v="0"/>
    <n v="1"/>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5bbddd0b-5f69-4f3f-b057-887b8e277fef"/>
    <d v="2022-02-28T00:00:00"/>
    <s v="crs"/>
    <x v="3"/>
    <s v="FD"/>
    <x v="8"/>
    <x v="15"/>
    <x v="16"/>
    <s v="autre"/>
    <s v="Marché communal d'Anse-à-Pîtres"/>
    <x v="0"/>
    <x v="0"/>
    <x v="1"/>
    <s v=""/>
    <s v=""/>
    <x v="2"/>
    <s v=""/>
    <s v="Nourriture Produits d'hygiène et assainissement"/>
    <n v="1"/>
    <n v="1"/>
    <n v="0"/>
    <n v="0"/>
    <n v="0"/>
    <n v="0"/>
    <n v="0"/>
    <n v="0"/>
    <s v="nourriture"/>
    <s v="manje"/>
    <s v="En espèces (Gourde) En espèces (Dollar)"/>
    <n v="1"/>
    <n v="1"/>
    <n v="0"/>
    <n v="0"/>
    <n v="0"/>
    <n v="0"/>
    <n v="0"/>
    <n v="0"/>
    <n v="0"/>
    <n v="0"/>
    <s v=""/>
    <x v="4"/>
    <x v="4"/>
    <s v="farine_ble riz mais sucre"/>
    <n v="1"/>
    <n v="1"/>
    <n v="1"/>
    <n v="1"/>
    <n v="0"/>
    <n v="0"/>
    <n v="0"/>
    <n v="0"/>
    <s v="oui_marmite"/>
    <n v="450"/>
    <n v="225"/>
    <x v="0"/>
    <n v="175"/>
    <n v="67.307692307692307"/>
    <x v="0"/>
    <n v="280"/>
    <n v="121.739130434782"/>
    <x v="0"/>
    <n v="420"/>
    <n v="144.827586206896"/>
    <x v="0"/>
    <s v=""/>
    <s v=""/>
    <x v="0"/>
    <s v=""/>
    <s v=""/>
    <x v="0"/>
    <s v=""/>
    <s v=""/>
    <s v=""/>
    <s v=""/>
    <s v=""/>
    <s v=""/>
    <s v=""/>
    <s v=""/>
    <s v=""/>
    <s v=""/>
    <s v=""/>
    <x v="0"/>
    <x v="0"/>
    <s v="epuise_demande"/>
    <n v="0"/>
    <n v="0"/>
    <n v="0"/>
    <n v="0"/>
    <n v="0"/>
    <n v="0"/>
    <n v="0"/>
    <n v="0"/>
    <n v="0"/>
    <n v="0"/>
    <n v="1"/>
    <n v="0"/>
    <n v="0"/>
    <n v="0"/>
    <s v=""/>
    <s v="farine_ble riz mais sucre"/>
    <n v="1"/>
    <n v="1"/>
    <n v="1"/>
    <n v="1"/>
    <n v="0"/>
    <n v="0"/>
    <n v="0"/>
    <n v="0"/>
    <x v="1"/>
    <x v="0"/>
    <x v="0"/>
    <x v="0"/>
    <x v="0"/>
    <x v="0"/>
    <x v="0"/>
    <s v="savon_lessive"/>
    <n v="1"/>
    <n v="0"/>
    <n v="0"/>
    <n v="0"/>
    <n v="0"/>
    <n v="0"/>
    <n v="0"/>
    <n v="0"/>
    <s v="oui"/>
    <n v="40"/>
    <s v="40"/>
    <s v=""/>
    <s v=""/>
    <s v=""/>
    <n v="40"/>
    <x v="2"/>
    <s v=""/>
    <x v="0"/>
    <s v=""/>
    <x v="0"/>
    <s v=""/>
    <s v=""/>
    <s v=""/>
    <s v=""/>
    <s v=""/>
    <x v="0"/>
    <s v=""/>
    <s v=""/>
    <s v=""/>
    <s v=""/>
    <s v=""/>
    <x v="0"/>
    <s v=""/>
    <s v=""/>
    <s v=""/>
    <s v=""/>
    <s v=""/>
    <s v=""/>
    <x v="0"/>
    <s v=""/>
    <s v=""/>
    <s v=""/>
    <s v=""/>
    <s v=""/>
    <s v=""/>
    <s v=""/>
    <s v=""/>
    <s v=""/>
    <x v="0"/>
    <s v=""/>
    <s v=""/>
    <x v="2"/>
    <s v="epuise"/>
    <n v="0"/>
    <n v="0"/>
    <n v="0"/>
    <n v="0"/>
    <n v="0"/>
    <n v="0"/>
    <n v="0"/>
    <n v="0"/>
    <n v="0"/>
    <n v="1"/>
    <n v="0"/>
    <n v="0"/>
    <n v="0"/>
    <s v=""/>
    <s v="savon_lessive"/>
    <n v="1"/>
    <n v="0"/>
    <n v="0"/>
    <n v="0"/>
    <n v="0"/>
    <n v="0"/>
    <n v="0"/>
    <n v="0"/>
    <x v="1"/>
    <x v="2"/>
    <x v="2"/>
    <x v="0"/>
    <x v="1"/>
    <x v="0"/>
    <x v="1"/>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62050a16-4ac4-40f5-91ba-8302875c4fe7"/>
    <d v="2022-02-28T00:00:00"/>
    <s v="crs"/>
    <x v="3"/>
    <s v="FD"/>
    <x v="8"/>
    <x v="15"/>
    <x v="16"/>
    <s v="autre"/>
    <s v="Marché communal d'Anse-à-Pîtr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5gal"/>
    <s v="5gal"/>
    <s v="bidon ki vo 5 galon (18,9L)"/>
    <s v=""/>
    <s v=""/>
    <s v=""/>
    <s v=""/>
    <s v=""/>
    <n v="5"/>
    <s v="1"/>
    <s v=""/>
    <s v="NA"/>
    <n v="1"/>
    <x v="1"/>
    <x v="1"/>
    <x v="2"/>
    <s v="secheresse"/>
    <n v="0"/>
    <n v="0"/>
    <n v="0"/>
    <n v="1"/>
    <n v="0"/>
    <n v="0"/>
    <n v="0"/>
    <n v="0"/>
    <n v="0"/>
    <n v="0"/>
    <n v="0"/>
    <n v="0"/>
    <s v=""/>
    <x v="1"/>
    <s v=""/>
    <s v=""/>
    <s v=""/>
    <s v=""/>
    <s v=""/>
    <s v=""/>
    <s v=""/>
    <s v=""/>
    <s v=""/>
    <s v=""/>
    <s v=""/>
    <s v=""/>
    <s v=""/>
    <s v=""/>
    <s v=""/>
    <s v=""/>
    <s v=""/>
    <s v=""/>
    <s v="Rien a signaler"/>
  </r>
  <r>
    <s v="b601685b-a856-480b-be05-523a7165021e"/>
    <d v="2022-02-28T00:00:00"/>
    <s v="crs"/>
    <x v="3"/>
    <s v="FD"/>
    <x v="8"/>
    <x v="15"/>
    <x v="16"/>
    <s v="autre"/>
    <s v="Marché communal d'Anse-à-Pîtres"/>
    <x v="0"/>
    <x v="0"/>
    <x v="0"/>
    <s v=""/>
    <s v=""/>
    <x v="0"/>
    <s v=""/>
    <s v="Produits d'hygiène et assainissement"/>
    <n v="0"/>
    <n v="1"/>
    <n v="0"/>
    <n v="0"/>
    <n v="0"/>
    <n v="0"/>
    <n v="0"/>
    <n v="0"/>
    <s v="wash"/>
    <s v="pwodwi lijèn, netwayaj"/>
    <s v="En espèces (Gourde) A crédit partiel"/>
    <n v="1"/>
    <n v="0"/>
    <n v="0"/>
    <n v="0"/>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3"/>
    <n v="50"/>
    <x v="2"/>
    <s v="oui"/>
    <n v="25"/>
    <s v=""/>
    <s v=""/>
    <n v="25"/>
    <x v="3"/>
    <s v="non"/>
    <s v=""/>
    <n v="150"/>
    <n v="100"/>
    <n v="56.6666666666666"/>
    <x v="3"/>
    <s v="oui"/>
    <n v="100"/>
    <s v=""/>
    <s v=""/>
    <s v=""/>
    <n v="100"/>
    <x v="3"/>
    <s v=""/>
    <s v=""/>
    <s v=""/>
    <s v=""/>
    <s v=""/>
    <s v=""/>
    <s v=""/>
    <s v=""/>
    <s v=""/>
    <x v="0"/>
    <s v=""/>
    <s v=""/>
    <x v="2"/>
    <s v="probleme_transport indisponible_f"/>
    <n v="0"/>
    <n v="1"/>
    <n v="0"/>
    <n v="0"/>
    <n v="0"/>
    <n v="0"/>
    <n v="1"/>
    <n v="0"/>
    <n v="0"/>
    <n v="0"/>
    <n v="0"/>
    <n v="0"/>
    <n v="0"/>
    <s v=""/>
    <s v="brosse_dent papier_toilette dentrifrice serviettes_hygieniques savon_mains"/>
    <n v="0"/>
    <n v="1"/>
    <n v="1"/>
    <n v="1"/>
    <n v="1"/>
    <n v="0"/>
    <n v="1"/>
    <n v="0"/>
    <x v="2"/>
    <x v="1"/>
    <x v="1"/>
    <x v="6"/>
    <x v="1"/>
    <x v="13"/>
    <x v="1"/>
    <x v="0"/>
    <s v=""/>
    <s v=""/>
    <s v=""/>
    <s v=""/>
    <s v=""/>
    <s v=""/>
    <s v=""/>
    <s v=""/>
    <s v="violence"/>
    <n v="0"/>
    <n v="0"/>
    <n v="0"/>
    <n v="0"/>
    <n v="1"/>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7435ca4-45fa-4444-a559-cd01dae7d352"/>
    <d v="2022-02-28T00:00:00"/>
    <s v="crs"/>
    <x v="3"/>
    <s v="FD"/>
    <x v="8"/>
    <x v="15"/>
    <x v="16"/>
    <s v="autre"/>
    <s v="Marché communal d'Anse-à-Pîtres"/>
    <x v="0"/>
    <x v="0"/>
    <x v="0"/>
    <s v=""/>
    <s v=""/>
    <x v="3"/>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5"/>
    <x v="2"/>
    <s v=""/>
    <x v="0"/>
    <s v="oui"/>
    <n v="50"/>
    <s v=""/>
    <s v=""/>
    <n v="50"/>
    <x v="3"/>
    <s v="non"/>
    <s v=""/>
    <n v="150"/>
    <n v="150"/>
    <n v="85"/>
    <x v="2"/>
    <s v=""/>
    <s v=""/>
    <s v=""/>
    <s v=""/>
    <s v=""/>
    <s v=""/>
    <x v="0"/>
    <s v=""/>
    <s v=""/>
    <s v=""/>
    <s v=""/>
    <s v=""/>
    <s v=""/>
    <s v=""/>
    <s v=""/>
    <s v=""/>
    <x v="0"/>
    <s v=""/>
    <s v=""/>
    <x v="1"/>
    <s v=""/>
    <s v=""/>
    <s v=""/>
    <s v=""/>
    <s v=""/>
    <s v=""/>
    <s v=""/>
    <s v=""/>
    <s v=""/>
    <s v=""/>
    <s v=""/>
    <s v=""/>
    <s v=""/>
    <s v=""/>
    <s v=""/>
    <s v=""/>
    <s v=""/>
    <s v=""/>
    <s v=""/>
    <s v=""/>
    <s v=""/>
    <s v=""/>
    <s v=""/>
    <s v=""/>
    <x v="2"/>
    <x v="1"/>
    <x v="1"/>
    <x v="6"/>
    <x v="1"/>
    <x v="13"/>
    <x v="1"/>
    <x v="0"/>
    <s v=""/>
    <s v=""/>
    <s v=""/>
    <s v=""/>
    <s v=""/>
    <s v=""/>
    <s v=""/>
    <s v=""/>
    <s v="violence vols"/>
    <n v="1"/>
    <n v="0"/>
    <n v="0"/>
    <n v="0"/>
    <n v="1"/>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6de99a6c-363f-4445-921a-c49f8735132d"/>
    <d v="2022-02-28T00:00:00"/>
    <s v="crs"/>
    <x v="3"/>
    <s v="FD"/>
    <x v="8"/>
    <x v="15"/>
    <x v="16"/>
    <s v="autre"/>
    <s v="Marché communal d'Anse-à-Pîtr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1"/>
    <s v="5gal"/>
    <s v="5gal"/>
    <s v="bidon ki vo 5 galon (18,9L)"/>
    <s v=""/>
    <s v=""/>
    <s v=""/>
    <s v=""/>
    <s v=""/>
    <n v="5"/>
    <s v="1"/>
    <s v=""/>
    <s v="NA"/>
    <n v="1"/>
    <x v="1"/>
    <x v="1"/>
    <x v="1"/>
    <s v=""/>
    <s v=""/>
    <s v=""/>
    <s v=""/>
    <s v=""/>
    <s v=""/>
    <s v=""/>
    <s v=""/>
    <s v=""/>
    <s v=""/>
    <s v=""/>
    <s v=""/>
    <s v=""/>
    <s v=""/>
    <x v="1"/>
    <s v=""/>
    <s v=""/>
    <s v=""/>
    <s v=""/>
    <s v=""/>
    <s v=""/>
    <s v=""/>
    <s v=""/>
    <s v=""/>
    <s v=""/>
    <s v=""/>
    <s v=""/>
    <s v=""/>
    <s v=""/>
    <s v=""/>
    <s v=""/>
    <s v=""/>
    <s v=""/>
    <s v="Rien a signaler"/>
  </r>
  <r>
    <s v="d17fe11e-56c9-4e27-aed4-424cde50bc39"/>
    <d v="2022-02-28T00:00:00"/>
    <s v="crs"/>
    <x v="3"/>
    <s v="FD"/>
    <x v="8"/>
    <x v="15"/>
    <x v="16"/>
    <s v="autre"/>
    <s v="Marché communal d'Anse-à-Pîtres"/>
    <x v="0"/>
    <x v="0"/>
    <x v="0"/>
    <s v=""/>
    <s v=""/>
    <x v="3"/>
    <s v=""/>
    <s v="Nourriture"/>
    <n v="1"/>
    <n v="0"/>
    <n v="0"/>
    <n v="0"/>
    <n v="0"/>
    <n v="0"/>
    <n v="0"/>
    <n v="0"/>
    <s v="nourriture"/>
    <s v="manje"/>
    <s v="En espèces (Gourde) A crédit partiel"/>
    <n v="1"/>
    <n v="0"/>
    <n v="0"/>
    <n v="0"/>
    <n v="1"/>
    <n v="0"/>
    <n v="0"/>
    <n v="0"/>
    <n v="0"/>
    <n v="0"/>
    <s v=""/>
    <x v="4"/>
    <x v="1"/>
    <s v="huile"/>
    <n v="0"/>
    <n v="0"/>
    <n v="0"/>
    <n v="0"/>
    <n v="0"/>
    <n v="0"/>
    <n v="1"/>
    <n v="0"/>
    <s v=""/>
    <s v=""/>
    <s v=""/>
    <x v="2"/>
    <s v=""/>
    <s v=""/>
    <x v="2"/>
    <s v=""/>
    <s v=""/>
    <x v="2"/>
    <s v=""/>
    <s v=""/>
    <x v="2"/>
    <s v=""/>
    <s v=""/>
    <x v="0"/>
    <s v=""/>
    <s v=""/>
    <x v="0"/>
    <s v="remplissage_drum"/>
    <s v="oui"/>
    <n v="1000"/>
    <s v=""/>
    <s v=""/>
    <s v=""/>
    <s v=""/>
    <s v=""/>
    <s v=""/>
    <s v="NA"/>
    <n v="1000"/>
    <x v="3"/>
    <x v="0"/>
    <s v="epuise_demande"/>
    <n v="0"/>
    <n v="0"/>
    <n v="0"/>
    <n v="0"/>
    <n v="0"/>
    <n v="0"/>
    <n v="0"/>
    <n v="0"/>
    <n v="0"/>
    <n v="0"/>
    <n v="1"/>
    <n v="0"/>
    <n v="0"/>
    <n v="0"/>
    <s v=""/>
    <s v="huile"/>
    <n v="0"/>
    <n v="0"/>
    <n v="0"/>
    <n v="0"/>
    <n v="0"/>
    <n v="0"/>
    <n v="1"/>
    <n v="0"/>
    <x v="0"/>
    <x v="0"/>
    <x v="1"/>
    <x v="9"/>
    <x v="1"/>
    <x v="18"/>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vols"/>
    <n v="1"/>
    <n v="0"/>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79fa4e38-885e-4900-a0a7-2a215ec47a9f"/>
    <d v="2022-02-28T00:00:00"/>
    <s v="crs"/>
    <x v="3"/>
    <s v="FD"/>
    <x v="8"/>
    <x v="15"/>
    <x v="16"/>
    <s v="autre"/>
    <s v="Marché communal d'Anse-à-Pîtr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Il n'y a pas d'autres options dans ma zone"/>
    <s v=""/>
    <x v="1"/>
    <s v="5gal"/>
    <s v="5gal"/>
    <s v="bidon ki vo 5 galon (18,9L)"/>
    <s v=""/>
    <s v=""/>
    <s v=""/>
    <s v=""/>
    <s v=""/>
    <n v="5"/>
    <n v="1"/>
    <s v=""/>
    <s v="NA"/>
    <n v="1"/>
    <x v="2"/>
    <x v="0"/>
    <x v="2"/>
    <s v="catastrophe technique politique"/>
    <n v="0"/>
    <n v="0"/>
    <n v="1"/>
    <n v="0"/>
    <n v="0"/>
    <n v="1"/>
    <n v="1"/>
    <n v="0"/>
    <n v="0"/>
    <n v="0"/>
    <n v="0"/>
    <n v="0"/>
    <s v=""/>
    <x v="1"/>
    <s v=""/>
    <s v=""/>
    <s v=""/>
    <s v=""/>
    <s v=""/>
    <s v=""/>
    <s v=""/>
    <s v=""/>
    <s v=""/>
    <s v=""/>
    <s v=""/>
    <s v=""/>
    <s v=""/>
    <s v=""/>
    <s v=""/>
    <s v=""/>
    <s v=""/>
    <s v=""/>
    <s v="Rien a signaler"/>
  </r>
  <r>
    <s v="4757ef31-b354-4b6b-95f1-32c437090260"/>
    <d v="2022-02-28T00:00:00"/>
    <s v="crs"/>
    <x v="3"/>
    <s v="FD"/>
    <x v="8"/>
    <x v="15"/>
    <x v="16"/>
    <s v="autre"/>
    <s v="Marché communal d'Anse-à-Pîtres"/>
    <x v="0"/>
    <x v="0"/>
    <x v="0"/>
    <s v=""/>
    <s v=""/>
    <x v="0"/>
    <s v=""/>
    <s v="Nourriture Produits d'hygiène et assainissement"/>
    <n v="1"/>
    <n v="1"/>
    <n v="0"/>
    <n v="0"/>
    <n v="0"/>
    <n v="0"/>
    <n v="0"/>
    <n v="0"/>
    <s v="nourriture"/>
    <s v="manje"/>
    <s v="En espèces (Gourde)"/>
    <n v="1"/>
    <n v="0"/>
    <n v="0"/>
    <n v="0"/>
    <n v="0"/>
    <n v="0"/>
    <n v="0"/>
    <n v="0"/>
    <n v="0"/>
    <n v="0"/>
    <s v=""/>
    <x v="0"/>
    <x v="4"/>
    <s v="farine_ble riz mais sucre haricot_noir huile"/>
    <n v="1"/>
    <n v="1"/>
    <n v="1"/>
    <n v="1"/>
    <n v="1"/>
    <n v="0"/>
    <n v="1"/>
    <n v="0"/>
    <s v="oui_marmite"/>
    <n v="350"/>
    <n v="175"/>
    <x v="0"/>
    <n v="450"/>
    <n v="173.07692307692301"/>
    <x v="0"/>
    <n v="350"/>
    <n v="152.173913043478"/>
    <x v="0"/>
    <n v="450"/>
    <n v="155.172413793103"/>
    <x v="0"/>
    <n v="700"/>
    <n v="291.666666666666"/>
    <x v="1"/>
    <s v=""/>
    <s v=""/>
    <x v="0"/>
    <s v="remplissage_drum"/>
    <s v="oui"/>
    <n v="1100"/>
    <s v=""/>
    <s v=""/>
    <s v=""/>
    <s v=""/>
    <s v=""/>
    <s v=""/>
    <s v="NA"/>
    <n v="1100"/>
    <x v="3"/>
    <x v="1"/>
    <s v=""/>
    <s v=""/>
    <s v=""/>
    <s v=""/>
    <s v=""/>
    <s v=""/>
    <s v=""/>
    <s v=""/>
    <s v=""/>
    <s v=""/>
    <s v=""/>
    <s v=""/>
    <s v=""/>
    <s v=""/>
    <s v=""/>
    <s v=""/>
    <s v=""/>
    <s v=""/>
    <s v=""/>
    <s v=""/>
    <s v=""/>
    <s v=""/>
    <s v=""/>
    <s v=""/>
    <s v=""/>
    <x v="1"/>
    <x v="0"/>
    <x v="1"/>
    <x v="9"/>
    <x v="1"/>
    <x v="18"/>
    <x v="1"/>
    <s v="savon_lessive brosse_dent"/>
    <n v="1"/>
    <n v="1"/>
    <n v="0"/>
    <n v="0"/>
    <n v="0"/>
    <n v="0"/>
    <n v="0"/>
    <n v="0"/>
    <s v="oui"/>
    <n v="60"/>
    <s v="60"/>
    <s v=""/>
    <s v=""/>
    <s v=""/>
    <n v="60"/>
    <x v="3"/>
    <n v="30"/>
    <x v="3"/>
    <s v=""/>
    <x v="0"/>
    <s v=""/>
    <s v=""/>
    <s v=""/>
    <s v=""/>
    <s v=""/>
    <x v="0"/>
    <s v=""/>
    <s v=""/>
    <s v=""/>
    <s v=""/>
    <s v=""/>
    <x v="0"/>
    <s v=""/>
    <s v=""/>
    <s v=""/>
    <s v=""/>
    <s v=""/>
    <s v=""/>
    <x v="0"/>
    <s v=""/>
    <s v=""/>
    <s v=""/>
    <s v=""/>
    <s v=""/>
    <s v=""/>
    <s v=""/>
    <s v=""/>
    <s v=""/>
    <x v="0"/>
    <s v=""/>
    <s v=""/>
    <x v="1"/>
    <s v=""/>
    <s v=""/>
    <s v=""/>
    <s v=""/>
    <s v=""/>
    <s v=""/>
    <s v=""/>
    <s v=""/>
    <s v=""/>
    <s v=""/>
    <s v=""/>
    <s v=""/>
    <s v=""/>
    <s v=""/>
    <s v=""/>
    <s v=""/>
    <s v=""/>
    <s v=""/>
    <s v=""/>
    <s v=""/>
    <s v=""/>
    <s v=""/>
    <s v=""/>
    <s v=""/>
    <x v="1"/>
    <x v="1"/>
    <x v="1"/>
    <x v="8"/>
    <x v="2"/>
    <x v="16"/>
    <x v="2"/>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2fced212-8868-43c7-90cd-97a9d64fb4f6"/>
    <d v="2022-02-28T00:00:00"/>
    <s v="crs"/>
    <x v="3"/>
    <s v="FD"/>
    <x v="8"/>
    <x v="15"/>
    <x v="16"/>
    <s v="autre"/>
    <s v="Marché communal d'Anse-à-Pîtres"/>
    <x v="0"/>
    <x v="0"/>
    <x v="0"/>
    <s v=""/>
    <s v=""/>
    <x v="0"/>
    <s v=""/>
    <s v="Nourriture"/>
    <n v="1"/>
    <n v="0"/>
    <n v="0"/>
    <n v="0"/>
    <n v="0"/>
    <n v="0"/>
    <n v="0"/>
    <n v="0"/>
    <s v="nourriture"/>
    <s v="manje"/>
    <s v="En espèces (Gourde) A crédit partiel"/>
    <n v="1"/>
    <n v="0"/>
    <n v="0"/>
    <n v="0"/>
    <n v="1"/>
    <n v="0"/>
    <n v="0"/>
    <n v="0"/>
    <n v="0"/>
    <n v="0"/>
    <s v=""/>
    <x v="0"/>
    <x v="1"/>
    <s v="haricot_noir"/>
    <n v="0"/>
    <n v="0"/>
    <n v="0"/>
    <n v="0"/>
    <n v="1"/>
    <n v="0"/>
    <n v="0"/>
    <n v="0"/>
    <s v="oui_marmite"/>
    <s v=""/>
    <s v=""/>
    <x v="2"/>
    <s v=""/>
    <s v=""/>
    <x v="2"/>
    <s v=""/>
    <s v=""/>
    <x v="2"/>
    <s v=""/>
    <s v=""/>
    <x v="2"/>
    <n v="600"/>
    <n v="250"/>
    <x v="1"/>
    <s v=""/>
    <s v=""/>
    <x v="0"/>
    <s v=""/>
    <s v=""/>
    <s v=""/>
    <s v=""/>
    <s v=""/>
    <s v=""/>
    <s v=""/>
    <s v=""/>
    <s v=""/>
    <s v=""/>
    <s v=""/>
    <x v="0"/>
    <x v="0"/>
    <s v="epuise_demande"/>
    <n v="0"/>
    <n v="0"/>
    <n v="0"/>
    <n v="0"/>
    <n v="0"/>
    <n v="0"/>
    <n v="0"/>
    <n v="0"/>
    <n v="0"/>
    <n v="0"/>
    <n v="1"/>
    <n v="0"/>
    <n v="0"/>
    <n v="0"/>
    <s v=""/>
    <s v="haricot_noir"/>
    <n v="0"/>
    <n v="0"/>
    <n v="0"/>
    <n v="0"/>
    <n v="1"/>
    <n v="0"/>
    <n v="0"/>
    <n v="0"/>
    <x v="0"/>
    <x v="0"/>
    <x v="0"/>
    <x v="0"/>
    <x v="0"/>
    <x v="0"/>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prix"/>
    <n v="0"/>
    <n v="0"/>
    <n v="1"/>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3f917d04-a70b-4af5-8e03-3490c28f8229"/>
    <d v="2022-02-28T00:00:00"/>
    <s v="crs"/>
    <x v="3"/>
    <s v="FD"/>
    <x v="8"/>
    <x v="15"/>
    <x v="16"/>
    <s v="autre"/>
    <s v="Marché communal d'Anse-à-Pîtres"/>
    <x v="0"/>
    <x v="0"/>
    <x v="0"/>
    <s v=""/>
    <s v=""/>
    <x v="0"/>
    <s v=""/>
    <s v="Nourriture"/>
    <n v="1"/>
    <n v="0"/>
    <n v="0"/>
    <n v="0"/>
    <n v="0"/>
    <n v="0"/>
    <n v="0"/>
    <n v="0"/>
    <s v="nourriture"/>
    <s v="manje"/>
    <s v="En espèces (Gourde) A crédit partiel"/>
    <n v="1"/>
    <n v="0"/>
    <n v="0"/>
    <n v="0"/>
    <n v="1"/>
    <n v="0"/>
    <n v="0"/>
    <n v="0"/>
    <n v="0"/>
    <n v="0"/>
    <s v=""/>
    <x v="0"/>
    <x v="0"/>
    <s v="haricot_noir"/>
    <n v="0"/>
    <n v="0"/>
    <n v="0"/>
    <n v="0"/>
    <n v="1"/>
    <n v="0"/>
    <n v="0"/>
    <n v="0"/>
    <s v="oui_marmite"/>
    <s v=""/>
    <s v=""/>
    <x v="2"/>
    <s v=""/>
    <s v=""/>
    <x v="2"/>
    <s v=""/>
    <s v=""/>
    <x v="2"/>
    <s v=""/>
    <s v=""/>
    <x v="2"/>
    <n v="630"/>
    <n v="262.5"/>
    <x v="2"/>
    <s v=""/>
    <s v=""/>
    <x v="0"/>
    <s v=""/>
    <s v=""/>
    <s v=""/>
    <s v=""/>
    <s v=""/>
    <s v=""/>
    <s v=""/>
    <s v=""/>
    <s v=""/>
    <s v=""/>
    <s v=""/>
    <x v="0"/>
    <x v="0"/>
    <s v="indisponible_f epuise_demande"/>
    <n v="0"/>
    <n v="0"/>
    <n v="0"/>
    <n v="0"/>
    <n v="0"/>
    <n v="0"/>
    <n v="0"/>
    <n v="1"/>
    <n v="0"/>
    <n v="0"/>
    <n v="1"/>
    <n v="0"/>
    <n v="0"/>
    <n v="0"/>
    <s v=""/>
    <s v="haricot_noir"/>
    <n v="0"/>
    <n v="0"/>
    <n v="0"/>
    <n v="0"/>
    <n v="1"/>
    <n v="0"/>
    <n v="0"/>
    <n v="0"/>
    <x v="0"/>
    <x v="0"/>
    <x v="0"/>
    <x v="0"/>
    <x v="0"/>
    <x v="0"/>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6033ea78-d59a-4709-81c6-5ae7b314a90e"/>
    <d v="2022-02-28T00:00:00"/>
    <s v="crs"/>
    <x v="3"/>
    <s v="FD"/>
    <x v="8"/>
    <x v="15"/>
    <x v="16"/>
    <s v="autre"/>
    <s v="Marché communal d'Anse-à-Pîtres"/>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4"/>
    <s v=""/>
    <s v="branchement"/>
    <s v="tiyo lakay mwen"/>
    <s v="tiyo lakay mwen"/>
    <s v="Il n'y a pas d'autres options dans ma zone"/>
    <s v=""/>
    <x v="1"/>
    <s v="jnsp"/>
    <s v="jnsp"/>
    <s v="Mwen pa konnen paske li se yon koneksyon prive"/>
    <s v=""/>
    <s v=""/>
    <s v=""/>
    <s v=""/>
    <s v=""/>
    <s v=""/>
    <s v="NA"/>
    <s v=""/>
    <s v="NA"/>
    <s v=""/>
    <x v="1"/>
    <x v="1"/>
    <x v="1"/>
    <s v=""/>
    <s v=""/>
    <s v=""/>
    <s v=""/>
    <s v=""/>
    <s v=""/>
    <s v=""/>
    <s v=""/>
    <s v=""/>
    <s v=""/>
    <s v=""/>
    <s v=""/>
    <s v=""/>
    <s v=""/>
    <x v="1"/>
    <s v=""/>
    <s v=""/>
    <s v=""/>
    <s v=""/>
    <s v=""/>
    <s v=""/>
    <s v=""/>
    <s v=""/>
    <s v=""/>
    <s v=""/>
    <s v=""/>
    <s v=""/>
    <s v=""/>
    <s v=""/>
    <s v=""/>
    <s v=""/>
    <s v=""/>
    <s v=""/>
    <s v="Rien a signaler"/>
  </r>
  <r>
    <s v="56d24f62-c606-4710-9025-49d65084b357"/>
    <d v="2022-02-28T00:00:00"/>
    <s v="crs"/>
    <x v="3"/>
    <s v="FD"/>
    <x v="8"/>
    <x v="15"/>
    <x v="16"/>
    <s v="autre"/>
    <s v="Marché communal d'Anse-à-Pîtres"/>
    <x v="0"/>
    <x v="0"/>
    <x v="0"/>
    <s v=""/>
    <s v=""/>
    <x v="0"/>
    <s v=""/>
    <s v="Nourriture Produits d'hygiène et assainissement Charbon de bois"/>
    <n v="1"/>
    <n v="1"/>
    <n v="0"/>
    <n v="0"/>
    <n v="0"/>
    <n v="0"/>
    <n v="1"/>
    <n v="0"/>
    <s v="nourriture"/>
    <s v="manje"/>
    <s v="En espèces (Gourde) A crédit partiel"/>
    <n v="1"/>
    <n v="0"/>
    <n v="0"/>
    <n v="0"/>
    <n v="1"/>
    <n v="0"/>
    <n v="0"/>
    <n v="0"/>
    <n v="0"/>
    <n v="0"/>
    <s v=""/>
    <x v="3"/>
    <x v="4"/>
    <s v="farine_ble riz mais sucre haricot_noir huile"/>
    <n v="1"/>
    <n v="1"/>
    <n v="1"/>
    <n v="1"/>
    <n v="1"/>
    <n v="0"/>
    <n v="1"/>
    <n v="0"/>
    <s v="oui_marmite"/>
    <n v="400"/>
    <n v="200"/>
    <x v="0"/>
    <n v="450"/>
    <n v="173.07692307692301"/>
    <x v="0"/>
    <n v="250"/>
    <n v="108.695652173913"/>
    <x v="0"/>
    <n v="450"/>
    <n v="155.172413793103"/>
    <x v="0"/>
    <n v="600"/>
    <n v="250"/>
    <x v="2"/>
    <s v=""/>
    <s v=""/>
    <x v="0"/>
    <s v="remplissage_drum"/>
    <s v="oui"/>
    <n v="1000"/>
    <s v=""/>
    <s v=""/>
    <s v=""/>
    <s v=""/>
    <s v=""/>
    <s v=""/>
    <s v="NA"/>
    <n v="1000"/>
    <x v="3"/>
    <x v="1"/>
    <s v=""/>
    <s v=""/>
    <s v=""/>
    <s v=""/>
    <s v=""/>
    <s v=""/>
    <s v=""/>
    <s v=""/>
    <s v=""/>
    <s v=""/>
    <s v=""/>
    <s v=""/>
    <s v=""/>
    <s v=""/>
    <s v=""/>
    <s v=""/>
    <s v=""/>
    <s v=""/>
    <s v=""/>
    <s v=""/>
    <s v=""/>
    <s v=""/>
    <s v=""/>
    <s v=""/>
    <s v=""/>
    <x v="0"/>
    <x v="0"/>
    <x v="0"/>
    <x v="0"/>
    <x v="0"/>
    <x v="0"/>
    <x v="0"/>
    <s v="savon_lessive brosse_dent dentrifrice papier_toilette serviettes_hygieniques savon_mains"/>
    <n v="1"/>
    <n v="1"/>
    <n v="1"/>
    <n v="1"/>
    <n v="1"/>
    <n v="0"/>
    <n v="1"/>
    <n v="0"/>
    <s v="oui"/>
    <n v="25"/>
    <s v="25"/>
    <s v=""/>
    <s v=""/>
    <s v=""/>
    <n v="25"/>
    <x v="3"/>
    <n v="25"/>
    <x v="2"/>
    <n v="50"/>
    <x v="2"/>
    <s v="oui"/>
    <n v="50"/>
    <s v=""/>
    <s v=""/>
    <n v="50"/>
    <x v="3"/>
    <s v="non"/>
    <s v=""/>
    <n v="150"/>
    <n v="150"/>
    <n v="85"/>
    <x v="2"/>
    <s v="oui"/>
    <n v="100"/>
    <s v=""/>
    <s v=""/>
    <s v=""/>
    <n v="100"/>
    <x v="2"/>
    <s v=""/>
    <s v=""/>
    <s v=""/>
    <s v=""/>
    <s v=""/>
    <s v=""/>
    <s v=""/>
    <s v=""/>
    <s v=""/>
    <x v="0"/>
    <s v=""/>
    <s v=""/>
    <x v="2"/>
    <s v="probleme_transport indisponible_f epuise"/>
    <n v="0"/>
    <n v="1"/>
    <n v="0"/>
    <n v="0"/>
    <n v="0"/>
    <n v="0"/>
    <n v="1"/>
    <n v="0"/>
    <n v="0"/>
    <n v="1"/>
    <n v="0"/>
    <n v="0"/>
    <n v="0"/>
    <s v=""/>
    <s v="savon_lessive brosse_dent dentrifrice papier_toilette serviettes_hygieniques savon_mains"/>
    <n v="1"/>
    <n v="1"/>
    <n v="1"/>
    <n v="1"/>
    <n v="1"/>
    <n v="0"/>
    <n v="1"/>
    <n v="0"/>
    <x v="1"/>
    <x v="1"/>
    <x v="1"/>
    <x v="6"/>
    <x v="1"/>
    <x v="13"/>
    <x v="1"/>
    <x v="0"/>
    <s v=""/>
    <s v=""/>
    <s v=""/>
    <s v=""/>
    <s v=""/>
    <s v=""/>
    <s v=""/>
    <s v=""/>
    <s v="aucune"/>
    <n v="0"/>
    <n v="0"/>
    <n v="0"/>
    <n v="0"/>
    <n v="0"/>
    <n v="1"/>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2ce88076-dd9b-46e6-a01c-40e0abcfd1a3"/>
    <d v="2022-02-28T00:00:00"/>
    <s v="crs"/>
    <x v="3"/>
    <s v="FD"/>
    <x v="8"/>
    <x v="15"/>
    <x v="16"/>
    <s v="autre"/>
    <s v="Marché communal d'Anse-à-Pîtres"/>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Il n'y a pas d'autres options dans ma zone"/>
    <s v=""/>
    <x v="1"/>
    <s v="5gal"/>
    <s v="5gal"/>
    <s v="bidon ki vo 5 galon (18,9L)"/>
    <s v=""/>
    <s v=""/>
    <s v=""/>
    <s v=""/>
    <s v=""/>
    <n v="5"/>
    <s v="1"/>
    <s v=""/>
    <s v="NA"/>
    <n v="1"/>
    <x v="1"/>
    <x v="3"/>
    <x v="1"/>
    <s v=""/>
    <s v=""/>
    <s v=""/>
    <s v=""/>
    <s v=""/>
    <s v=""/>
    <s v=""/>
    <s v=""/>
    <s v=""/>
    <s v=""/>
    <s v=""/>
    <s v=""/>
    <s v=""/>
    <s v=""/>
    <x v="1"/>
    <s v=""/>
    <s v=""/>
    <s v=""/>
    <s v=""/>
    <s v=""/>
    <s v=""/>
    <s v=""/>
    <s v=""/>
    <s v=""/>
    <s v=""/>
    <s v=""/>
    <s v=""/>
    <s v=""/>
    <s v=""/>
    <s v=""/>
    <s v=""/>
    <s v=""/>
    <s v=""/>
    <s v="Rien a signaler"/>
  </r>
  <r>
    <s v="11fc7ebc-f3cf-4017-ae2f-de1b0a0c5ac3"/>
    <d v="2022-02-28T00:00:00"/>
    <s v="wfp"/>
    <x v="4"/>
    <s v="nord_5720"/>
    <x v="5"/>
    <x v="7"/>
    <x v="8"/>
    <s v="Limonade"/>
    <s v="Marché principal de Limonade"/>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3"/>
    <n v="50"/>
    <x v="3"/>
    <s v="oui"/>
    <n v="25"/>
    <s v=""/>
    <s v=""/>
    <n v="25"/>
    <x v="3"/>
    <s v="non"/>
    <s v=""/>
    <n v="150"/>
    <n v="300"/>
    <n v="170"/>
    <x v="2"/>
    <s v="oui"/>
    <n v="100"/>
    <s v=""/>
    <s v=""/>
    <s v=""/>
    <n v="100"/>
    <x v="3"/>
    <s v=""/>
    <s v=""/>
    <s v=""/>
    <s v=""/>
    <s v=""/>
    <s v=""/>
    <s v=""/>
    <s v=""/>
    <s v=""/>
    <x v="0"/>
    <s v=""/>
    <s v=""/>
    <x v="1"/>
    <s v=""/>
    <s v=""/>
    <s v=""/>
    <s v=""/>
    <s v=""/>
    <s v=""/>
    <s v=""/>
    <s v=""/>
    <s v=""/>
    <s v=""/>
    <s v=""/>
    <s v=""/>
    <s v=""/>
    <s v=""/>
    <s v=""/>
    <s v=""/>
    <s v=""/>
    <s v=""/>
    <s v=""/>
    <s v=""/>
    <s v=""/>
    <s v=""/>
    <s v=""/>
    <s v=""/>
    <x v="1"/>
    <x v="1"/>
    <x v="1"/>
    <x v="2"/>
    <x v="2"/>
    <x v="17"/>
    <x v="2"/>
    <x v="0"/>
    <s v=""/>
    <s v=""/>
    <s v=""/>
    <s v=""/>
    <s v=""/>
    <s v=""/>
    <s v=""/>
    <s v=""/>
    <s v="vols clients prix reappro"/>
    <n v="1"/>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a9f255fa-b8c4-44ae-a27b-e55cb24e5a8f"/>
    <d v="2022-02-28T00:00:00"/>
    <s v="wfp"/>
    <x v="4"/>
    <s v="nord_5720"/>
    <x v="5"/>
    <x v="7"/>
    <x v="8"/>
    <s v="Limonade"/>
    <s v="Marché principal de Limonade"/>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3"/>
    <n v="25"/>
    <x v="3"/>
    <s v="non"/>
    <s v=""/>
    <n v="100"/>
    <n v="35"/>
    <n v="26.25"/>
    <x v="3"/>
    <s v="non"/>
    <s v=""/>
    <n v="150"/>
    <n v="100"/>
    <n v="56.6666666666666"/>
    <x v="3"/>
    <s v="oui"/>
    <n v="100"/>
    <s v=""/>
    <s v=""/>
    <s v=""/>
    <n v="100"/>
    <x v="3"/>
    <s v=""/>
    <s v=""/>
    <s v=""/>
    <s v=""/>
    <s v=""/>
    <s v=""/>
    <s v=""/>
    <s v=""/>
    <s v=""/>
    <x v="0"/>
    <s v=""/>
    <s v=""/>
    <x v="1"/>
    <s v=""/>
    <s v=""/>
    <s v=""/>
    <s v=""/>
    <s v=""/>
    <s v=""/>
    <s v=""/>
    <s v=""/>
    <s v=""/>
    <s v=""/>
    <s v=""/>
    <s v=""/>
    <s v=""/>
    <s v=""/>
    <s v=""/>
    <s v=""/>
    <s v=""/>
    <s v=""/>
    <s v=""/>
    <s v=""/>
    <s v=""/>
    <s v=""/>
    <s v=""/>
    <s v=""/>
    <x v="1"/>
    <x v="1"/>
    <x v="1"/>
    <x v="2"/>
    <x v="2"/>
    <x v="2"/>
    <x v="1"/>
    <x v="0"/>
    <s v=""/>
    <s v=""/>
    <s v=""/>
    <s v=""/>
    <s v=""/>
    <s v=""/>
    <s v=""/>
    <s v=""/>
    <s v="vols clients prix reappro"/>
    <n v="1"/>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c2c4c2fe-d452-4362-896d-bdbf93dd5ad1"/>
    <d v="2022-02-28T00:00:00"/>
    <s v="wfp"/>
    <x v="4"/>
    <s v="nord_5720"/>
    <x v="5"/>
    <x v="7"/>
    <x v="8"/>
    <s v="Limonade"/>
    <s v="Marché principal de Limonade"/>
    <x v="0"/>
    <x v="0"/>
    <x v="0"/>
    <s v=""/>
    <s v=""/>
    <x v="3"/>
    <s v=""/>
    <s v="Produits d'hygiène et assainissement"/>
    <n v="0"/>
    <n v="1"/>
    <n v="0"/>
    <n v="0"/>
    <n v="0"/>
    <n v="0"/>
    <n v="0"/>
    <n v="0"/>
    <s v="wash"/>
    <s v="pwodwi lijèn, netwayaj"/>
    <s v="En espèces (Gourde)"/>
    <n v="1"/>
    <n v="0"/>
    <n v="0"/>
    <n v="0"/>
    <n v="0"/>
    <n v="0"/>
    <n v="0"/>
    <n v="0"/>
    <n v="0"/>
    <n v="0"/>
    <s v=""/>
    <x v="3"/>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chlore_grain"/>
    <n v="1"/>
    <n v="0"/>
    <n v="0"/>
    <n v="0"/>
    <n v="0"/>
    <n v="1"/>
    <n v="0"/>
    <n v="0"/>
    <s v="oui"/>
    <n v="30"/>
    <s v="30"/>
    <s v=""/>
    <s v=""/>
    <s v=""/>
    <n v="30"/>
    <x v="3"/>
    <s v=""/>
    <x v="0"/>
    <s v=""/>
    <x v="0"/>
    <s v=""/>
    <s v=""/>
    <s v=""/>
    <s v=""/>
    <s v=""/>
    <x v="0"/>
    <s v=""/>
    <s v=""/>
    <s v=""/>
    <s v=""/>
    <s v=""/>
    <x v="0"/>
    <s v=""/>
    <s v=""/>
    <s v=""/>
    <s v=""/>
    <s v=""/>
    <s v=""/>
    <x v="0"/>
    <s v="oui"/>
    <s v=""/>
    <n v="15"/>
    <s v=""/>
    <s v=""/>
    <s v=""/>
    <s v=""/>
    <s v=""/>
    <s v=""/>
    <x v="3"/>
    <s v="NA"/>
    <n v="15"/>
    <x v="1"/>
    <s v=""/>
    <s v=""/>
    <s v=""/>
    <s v=""/>
    <s v=""/>
    <s v=""/>
    <s v=""/>
    <s v=""/>
    <s v=""/>
    <s v=""/>
    <s v=""/>
    <s v=""/>
    <s v=""/>
    <s v=""/>
    <s v=""/>
    <s v=""/>
    <s v=""/>
    <s v=""/>
    <s v=""/>
    <s v=""/>
    <s v=""/>
    <s v=""/>
    <s v=""/>
    <s v=""/>
    <x v="1"/>
    <x v="1"/>
    <x v="1"/>
    <x v="2"/>
    <x v="2"/>
    <x v="2"/>
    <x v="1"/>
    <x v="0"/>
    <s v=""/>
    <s v=""/>
    <s v=""/>
    <s v=""/>
    <s v=""/>
    <s v=""/>
    <s v=""/>
    <s v=""/>
    <s v="clients reappro prix"/>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08ae4f6c-99c9-494a-b2fd-414f77caf5d6"/>
    <d v="2022-02-28T00:00:00"/>
    <s v="wfp"/>
    <x v="4"/>
    <s v="nord_5720"/>
    <x v="5"/>
    <x v="7"/>
    <x v="8"/>
    <s v="Limonade"/>
    <s v="Marché principal de Limonade"/>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3"/>
    <n v="50"/>
    <x v="3"/>
    <s v="non"/>
    <s v=""/>
    <n v="100"/>
    <n v="35"/>
    <n v="26.25"/>
    <x v="3"/>
    <s v="non"/>
    <s v=""/>
    <n v="150"/>
    <n v="100"/>
    <n v="56.6666666666666"/>
    <x v="3"/>
    <s v="oui"/>
    <n v="100"/>
    <s v=""/>
    <s v=""/>
    <s v=""/>
    <n v="100"/>
    <x v="3"/>
    <s v=""/>
    <s v=""/>
    <s v=""/>
    <s v=""/>
    <s v=""/>
    <s v=""/>
    <s v=""/>
    <s v=""/>
    <s v=""/>
    <x v="0"/>
    <s v=""/>
    <s v=""/>
    <x v="1"/>
    <s v=""/>
    <s v=""/>
    <s v=""/>
    <s v=""/>
    <s v=""/>
    <s v=""/>
    <s v=""/>
    <s v=""/>
    <s v=""/>
    <s v=""/>
    <s v=""/>
    <s v=""/>
    <s v=""/>
    <s v=""/>
    <s v=""/>
    <s v=""/>
    <s v=""/>
    <s v=""/>
    <s v=""/>
    <s v=""/>
    <s v=""/>
    <s v=""/>
    <s v=""/>
    <s v=""/>
    <x v="1"/>
    <x v="1"/>
    <x v="1"/>
    <x v="2"/>
    <x v="2"/>
    <x v="2"/>
    <x v="1"/>
    <x v="0"/>
    <s v=""/>
    <s v=""/>
    <s v=""/>
    <s v=""/>
    <s v=""/>
    <s v=""/>
    <s v=""/>
    <s v=""/>
    <s v="vols clients prix reappro"/>
    <n v="1"/>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Les commercants refusent de donner leur numero de telephone, ils veulent donner que leur nom"/>
  </r>
  <r>
    <s v="fe0b596b-bf30-4055-a183-d93db0696c40"/>
    <d v="2022-03-01T00:00:00"/>
    <s v="crs"/>
    <x v="3"/>
    <s v="JLH"/>
    <x v="8"/>
    <x v="16"/>
    <x v="17"/>
    <s v="autre"/>
    <s v="Carré Marché"/>
    <x v="0"/>
    <x v="0"/>
    <x v="0"/>
    <s v=""/>
    <s v=""/>
    <x v="0"/>
    <s v=""/>
    <s v="Nourriture"/>
    <n v="1"/>
    <n v="0"/>
    <n v="0"/>
    <n v="0"/>
    <n v="0"/>
    <n v="0"/>
    <n v="0"/>
    <n v="0"/>
    <s v="nourriture"/>
    <s v="manje"/>
    <s v="En espèces (Gourde) A crédit partiel"/>
    <n v="1"/>
    <n v="0"/>
    <n v="0"/>
    <n v="0"/>
    <n v="1"/>
    <n v="0"/>
    <n v="0"/>
    <n v="0"/>
    <n v="0"/>
    <n v="0"/>
    <s v=""/>
    <x v="3"/>
    <x v="1"/>
    <s v="riz huile sucre"/>
    <n v="0"/>
    <n v="1"/>
    <n v="0"/>
    <n v="1"/>
    <n v="0"/>
    <n v="0"/>
    <n v="1"/>
    <n v="0"/>
    <s v="oui_marmite"/>
    <s v=""/>
    <s v=""/>
    <x v="2"/>
    <n v="450"/>
    <n v="173.07692307692301"/>
    <x v="0"/>
    <s v=""/>
    <s v=""/>
    <x v="2"/>
    <n v="500"/>
    <n v="172.413793103448"/>
    <x v="0"/>
    <s v=""/>
    <s v=""/>
    <x v="0"/>
    <s v=""/>
    <s v=""/>
    <x v="0"/>
    <s v="remplissage_bidon_bouteil_ferme"/>
    <s v="oui"/>
    <n v="1400"/>
    <s v=""/>
    <s v=""/>
    <s v=""/>
    <s v=""/>
    <s v=""/>
    <s v=""/>
    <s v="NA"/>
    <n v="1400"/>
    <x v="3"/>
    <x v="0"/>
    <s v="probleme_transport trop_cher indisponible_f autre"/>
    <n v="0"/>
    <n v="1"/>
    <n v="0"/>
    <n v="0"/>
    <n v="1"/>
    <n v="0"/>
    <n v="0"/>
    <n v="1"/>
    <n v="0"/>
    <n v="0"/>
    <n v="0"/>
    <n v="0"/>
    <n v="1"/>
    <n v="0"/>
    <s v="Quand les gens achetent a credit et ne paient pas a temps"/>
    <s v="riz sucre huile"/>
    <n v="0"/>
    <n v="1"/>
    <n v="0"/>
    <n v="1"/>
    <n v="0"/>
    <n v="0"/>
    <n v="1"/>
    <n v="0"/>
    <x v="1"/>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reappro"/>
    <n v="0"/>
    <n v="0"/>
    <n v="0"/>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f5bd2bd3-1fb2-4cf8-ad7e-39e7ae8d5e58"/>
    <d v="2022-03-01T00:00:00"/>
    <s v="crs"/>
    <x v="3"/>
    <s v="JLH"/>
    <x v="8"/>
    <x v="16"/>
    <x v="17"/>
    <s v="autre"/>
    <s v="Carré Marché"/>
    <x v="0"/>
    <x v="0"/>
    <x v="0"/>
    <s v=""/>
    <s v=""/>
    <x v="0"/>
    <s v=""/>
    <s v="Nourriture Produits d'hygiène et assainissement"/>
    <n v="1"/>
    <n v="1"/>
    <n v="0"/>
    <n v="0"/>
    <n v="0"/>
    <n v="0"/>
    <n v="0"/>
    <n v="0"/>
    <s v="nourriture"/>
    <s v="manje"/>
    <s v="En espèces (Gourde)"/>
    <n v="1"/>
    <n v="0"/>
    <n v="0"/>
    <n v="0"/>
    <n v="0"/>
    <n v="0"/>
    <n v="0"/>
    <n v="0"/>
    <n v="0"/>
    <n v="0"/>
    <s v=""/>
    <x v="3"/>
    <x v="0"/>
    <s v="farine_ble riz sucre huile"/>
    <n v="1"/>
    <n v="1"/>
    <n v="0"/>
    <n v="1"/>
    <n v="0"/>
    <n v="0"/>
    <n v="1"/>
    <n v="0"/>
    <s v="oui_marmite"/>
    <n v="600"/>
    <n v="300"/>
    <x v="0"/>
    <n v="500"/>
    <n v="192.30769230769201"/>
    <x v="0"/>
    <s v=""/>
    <s v=""/>
    <x v="2"/>
    <n v="500"/>
    <n v="172.413793103448"/>
    <x v="0"/>
    <s v=""/>
    <s v=""/>
    <x v="0"/>
    <s v=""/>
    <s v=""/>
    <x v="0"/>
    <s v="remplissage_drum"/>
    <s v="oui"/>
    <n v="1200"/>
    <s v=""/>
    <s v=""/>
    <s v=""/>
    <s v=""/>
    <s v=""/>
    <s v=""/>
    <s v="NA"/>
    <n v="1200"/>
    <x v="3"/>
    <x v="0"/>
    <s v="probleme_transport indisponible_f"/>
    <n v="0"/>
    <n v="1"/>
    <n v="0"/>
    <n v="0"/>
    <n v="0"/>
    <n v="0"/>
    <n v="0"/>
    <n v="1"/>
    <n v="0"/>
    <n v="0"/>
    <n v="0"/>
    <n v="0"/>
    <n v="0"/>
    <n v="0"/>
    <s v=""/>
    <s v="riz farine_ble sucre"/>
    <n v="1"/>
    <n v="1"/>
    <n v="0"/>
    <n v="1"/>
    <n v="0"/>
    <n v="0"/>
    <n v="0"/>
    <n v="0"/>
    <x v="1"/>
    <x v="1"/>
    <x v="1"/>
    <x v="9"/>
    <x v="1"/>
    <x v="3"/>
    <x v="0"/>
    <s v="savon_lessive"/>
    <n v="1"/>
    <n v="0"/>
    <n v="0"/>
    <n v="0"/>
    <n v="0"/>
    <n v="0"/>
    <n v="0"/>
    <n v="0"/>
    <s v="oui"/>
    <n v="50"/>
    <s v="50"/>
    <s v=""/>
    <s v=""/>
    <s v=""/>
    <n v="50"/>
    <x v="3"/>
    <s v=""/>
    <x v="0"/>
    <s v=""/>
    <x v="0"/>
    <s v=""/>
    <s v=""/>
    <s v=""/>
    <s v=""/>
    <s v=""/>
    <x v="0"/>
    <s v=""/>
    <s v=""/>
    <s v=""/>
    <s v=""/>
    <s v=""/>
    <x v="0"/>
    <s v=""/>
    <s v=""/>
    <s v=""/>
    <s v=""/>
    <s v=""/>
    <s v=""/>
    <x v="0"/>
    <s v=""/>
    <s v=""/>
    <s v=""/>
    <s v=""/>
    <s v=""/>
    <s v=""/>
    <s v=""/>
    <s v=""/>
    <s v=""/>
    <x v="0"/>
    <s v=""/>
    <s v=""/>
    <x v="2"/>
    <s v="probleme_transport indisponible_f"/>
    <n v="0"/>
    <n v="1"/>
    <n v="0"/>
    <n v="0"/>
    <n v="0"/>
    <n v="0"/>
    <n v="1"/>
    <n v="0"/>
    <n v="0"/>
    <n v="0"/>
    <n v="0"/>
    <n v="0"/>
    <n v="0"/>
    <s v=""/>
    <s v="savon_lessive"/>
    <n v="1"/>
    <n v="0"/>
    <n v="0"/>
    <n v="0"/>
    <n v="0"/>
    <n v="0"/>
    <n v="0"/>
    <n v="0"/>
    <x v="2"/>
    <x v="2"/>
    <x v="1"/>
    <x v="8"/>
    <x v="2"/>
    <x v="18"/>
    <x v="2"/>
    <x v="0"/>
    <s v=""/>
    <s v=""/>
    <s v=""/>
    <s v=""/>
    <s v=""/>
    <s v=""/>
    <s v=""/>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a0774429-9998-472c-9e5b-26008a7688cc"/>
    <d v="2022-03-01T00:00:00"/>
    <s v="crs"/>
    <x v="3"/>
    <s v="JLH"/>
    <x v="8"/>
    <x v="16"/>
    <x v="17"/>
    <s v="autre"/>
    <s v="Carré Marché"/>
    <x v="0"/>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dentrifrice serviettes_hygieniques savon_mains brosse_dent"/>
    <n v="0"/>
    <n v="1"/>
    <n v="1"/>
    <n v="0"/>
    <n v="1"/>
    <n v="0"/>
    <n v="1"/>
    <n v="0"/>
    <s v=""/>
    <s v=""/>
    <s v=""/>
    <s v=""/>
    <s v=""/>
    <s v=""/>
    <s v=""/>
    <x v="0"/>
    <n v="25"/>
    <x v="2"/>
    <s v=""/>
    <x v="0"/>
    <s v="oui"/>
    <n v="25"/>
    <s v=""/>
    <s v=""/>
    <n v="25"/>
    <x v="3"/>
    <s v="non"/>
    <s v=""/>
    <n v="150"/>
    <n v="125"/>
    <n v="70.8333333333333"/>
    <x v="2"/>
    <s v="oui"/>
    <n v="125"/>
    <s v=""/>
    <s v=""/>
    <s v=""/>
    <n v="125"/>
    <x v="2"/>
    <s v=""/>
    <s v=""/>
    <s v=""/>
    <s v=""/>
    <s v=""/>
    <s v=""/>
    <s v=""/>
    <s v=""/>
    <s v=""/>
    <x v="0"/>
    <s v=""/>
    <s v=""/>
    <x v="1"/>
    <s v=""/>
    <s v=""/>
    <s v=""/>
    <s v=""/>
    <s v=""/>
    <s v=""/>
    <s v=""/>
    <s v=""/>
    <s v=""/>
    <s v=""/>
    <s v=""/>
    <s v=""/>
    <s v=""/>
    <s v=""/>
    <s v=""/>
    <s v=""/>
    <s v=""/>
    <s v=""/>
    <s v=""/>
    <s v=""/>
    <s v=""/>
    <s v=""/>
    <s v=""/>
    <s v=""/>
    <x v="2"/>
    <x v="1"/>
    <x v="1"/>
    <x v="8"/>
    <x v="2"/>
    <x v="18"/>
    <x v="2"/>
    <x v="0"/>
    <s v=""/>
    <s v=""/>
    <s v=""/>
    <s v=""/>
    <s v=""/>
    <s v=""/>
    <s v=""/>
    <s v=""/>
    <s v="clients reappro"/>
    <n v="0"/>
    <n v="1"/>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3533ce39-94ba-4d25-a07a-17313a16548d"/>
    <d v="2022-03-01T00:00:00"/>
    <s v="crs"/>
    <x v="3"/>
    <s v="JLH"/>
    <x v="8"/>
    <x v="16"/>
    <x v="17"/>
    <s v="autre"/>
    <s v="Carré Marché"/>
    <x v="0"/>
    <x v="0"/>
    <x v="1"/>
    <s v=""/>
    <s v=""/>
    <x v="3"/>
    <s v=""/>
    <s v="Produits d'hygiène et assainissement"/>
    <n v="0"/>
    <n v="1"/>
    <n v="0"/>
    <n v="0"/>
    <n v="0"/>
    <n v="0"/>
    <n v="0"/>
    <n v="0"/>
    <s v="wash"/>
    <s v="pwodwi lijèn, netwayaj"/>
    <s v="En espèces (Gourde)"/>
    <n v="1"/>
    <n v="0"/>
    <n v="0"/>
    <n v="0"/>
    <n v="0"/>
    <n v="0"/>
    <n v="0"/>
    <n v="0"/>
    <n v="0"/>
    <n v="0"/>
    <s v=""/>
    <x v="3"/>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25"/>
    <x v="2"/>
    <s v=""/>
    <x v="0"/>
    <s v="oui"/>
    <n v="35"/>
    <s v=""/>
    <s v=""/>
    <n v="35"/>
    <x v="3"/>
    <s v="non"/>
    <s v=""/>
    <n v="150"/>
    <n v="125"/>
    <n v="70.8333333333333"/>
    <x v="2"/>
    <s v="oui"/>
    <n v="125"/>
    <s v=""/>
    <s v=""/>
    <s v=""/>
    <n v="125"/>
    <x v="2"/>
    <s v=""/>
    <s v=""/>
    <s v=""/>
    <s v=""/>
    <s v=""/>
    <s v=""/>
    <s v=""/>
    <s v=""/>
    <s v=""/>
    <x v="0"/>
    <s v=""/>
    <s v=""/>
    <x v="2"/>
    <s v="trop_cher"/>
    <n v="0"/>
    <n v="0"/>
    <n v="0"/>
    <n v="1"/>
    <n v="0"/>
    <n v="0"/>
    <n v="0"/>
    <n v="0"/>
    <n v="0"/>
    <n v="0"/>
    <n v="0"/>
    <n v="0"/>
    <n v="0"/>
    <s v=""/>
    <s v="dentrifrice brosse_dent serviettes_hygieniques"/>
    <n v="0"/>
    <n v="1"/>
    <n v="1"/>
    <n v="0"/>
    <n v="1"/>
    <n v="0"/>
    <n v="0"/>
    <n v="0"/>
    <x v="1"/>
    <x v="1"/>
    <x v="1"/>
    <x v="8"/>
    <x v="2"/>
    <x v="18"/>
    <x v="2"/>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7744df0c-1ffe-41b2-bac5-92d1c6d24925"/>
    <d v="2022-03-01T00:00:00"/>
    <s v="crs"/>
    <x v="3"/>
    <s v="JLH"/>
    <x v="8"/>
    <x v="16"/>
    <x v="17"/>
    <s v="autre"/>
    <s v="Carré Marché"/>
    <x v="0"/>
    <x v="0"/>
    <x v="0"/>
    <s v=""/>
    <s v=""/>
    <x v="0"/>
    <s v=""/>
    <s v="Nourriture"/>
    <n v="1"/>
    <n v="0"/>
    <n v="0"/>
    <n v="0"/>
    <n v="0"/>
    <n v="0"/>
    <n v="0"/>
    <n v="0"/>
    <s v="nourriture"/>
    <s v="manje"/>
    <s v="En espèces (Gourde)"/>
    <n v="1"/>
    <n v="0"/>
    <n v="0"/>
    <n v="0"/>
    <n v="0"/>
    <n v="0"/>
    <n v="0"/>
    <n v="0"/>
    <n v="0"/>
    <n v="0"/>
    <s v=""/>
    <x v="0"/>
    <x v="0"/>
    <s v="riz sucre huile"/>
    <n v="0"/>
    <n v="1"/>
    <n v="0"/>
    <n v="1"/>
    <n v="0"/>
    <n v="0"/>
    <n v="1"/>
    <n v="0"/>
    <s v="oui_marmite"/>
    <s v=""/>
    <s v=""/>
    <x v="2"/>
    <n v="450"/>
    <n v="173.07692307692301"/>
    <x v="0"/>
    <s v=""/>
    <s v=""/>
    <x v="2"/>
    <n v="500"/>
    <n v="172.413793103448"/>
    <x v="0"/>
    <s v=""/>
    <s v=""/>
    <x v="0"/>
    <s v=""/>
    <s v=""/>
    <x v="0"/>
    <s v="remplissage_bidon_bouteil_ferme"/>
    <s v="oui"/>
    <n v="1130"/>
    <s v=""/>
    <s v=""/>
    <s v=""/>
    <s v=""/>
    <s v=""/>
    <s v=""/>
    <s v="NA"/>
    <n v="1130"/>
    <x v="3"/>
    <x v="0"/>
    <s v="trop_cher indisponible_f probleme_transport"/>
    <n v="0"/>
    <n v="1"/>
    <n v="0"/>
    <n v="0"/>
    <n v="1"/>
    <n v="0"/>
    <n v="0"/>
    <n v="1"/>
    <n v="0"/>
    <n v="0"/>
    <n v="0"/>
    <n v="0"/>
    <n v="0"/>
    <n v="0"/>
    <s v=""/>
    <s v="riz sucre huile"/>
    <n v="0"/>
    <n v="1"/>
    <n v="0"/>
    <n v="1"/>
    <n v="0"/>
    <n v="0"/>
    <n v="1"/>
    <n v="0"/>
    <x v="1"/>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e875f740-9105-457d-9038-f9a2ccaa989a"/>
    <d v="2022-03-01T00:00:00"/>
    <s v="crs"/>
    <x v="3"/>
    <s v="JLH"/>
    <x v="8"/>
    <x v="16"/>
    <x v="17"/>
    <s v="autre"/>
    <s v="Carré Marché"/>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25"/>
    <x v="2"/>
    <s v=""/>
    <x v="0"/>
    <s v="oui"/>
    <n v="25"/>
    <s v=""/>
    <s v=""/>
    <n v="25"/>
    <x v="3"/>
    <s v="non"/>
    <s v=""/>
    <n v="150"/>
    <n v="125"/>
    <n v="70.8333333333333"/>
    <x v="2"/>
    <s v="oui"/>
    <n v="100"/>
    <s v=""/>
    <s v=""/>
    <s v=""/>
    <n v="100"/>
    <x v="2"/>
    <s v=""/>
    <s v=""/>
    <s v=""/>
    <s v=""/>
    <s v=""/>
    <s v=""/>
    <s v=""/>
    <s v=""/>
    <s v=""/>
    <x v="0"/>
    <s v=""/>
    <s v=""/>
    <x v="1"/>
    <s v=""/>
    <s v=""/>
    <s v=""/>
    <s v=""/>
    <s v=""/>
    <s v=""/>
    <s v=""/>
    <s v=""/>
    <s v=""/>
    <s v=""/>
    <s v=""/>
    <s v=""/>
    <s v=""/>
    <s v=""/>
    <s v=""/>
    <s v=""/>
    <s v=""/>
    <s v=""/>
    <s v=""/>
    <s v=""/>
    <s v=""/>
    <s v=""/>
    <s v=""/>
    <s v=""/>
    <x v="1"/>
    <x v="1"/>
    <x v="1"/>
    <x v="6"/>
    <x v="1"/>
    <x v="13"/>
    <x v="1"/>
    <x v="0"/>
    <s v=""/>
    <s v=""/>
    <s v=""/>
    <s v=""/>
    <s v=""/>
    <s v=""/>
    <s v=""/>
    <s v=""/>
    <s v="clients reappro"/>
    <n v="0"/>
    <n v="1"/>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c3872bd-dd35-4492-b854-d1a959244793"/>
    <d v="2022-03-01T00:00:00"/>
    <s v="crs"/>
    <x v="3"/>
    <s v="JLH"/>
    <x v="8"/>
    <x v="16"/>
    <x v="17"/>
    <s v="autre"/>
    <s v="Carré March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4"/>
    <s v="5gal"/>
    <s v="5gal"/>
    <s v="bidon ki vo 5 galon (18,9L)"/>
    <s v=""/>
    <s v=""/>
    <s v=""/>
    <s v=""/>
    <s v=""/>
    <n v="5"/>
    <s v="1"/>
    <s v=""/>
    <s v="NA"/>
    <n v="1"/>
    <x v="3"/>
    <x v="0"/>
    <x v="1"/>
    <s v=""/>
    <s v=""/>
    <s v=""/>
    <s v=""/>
    <s v=""/>
    <s v=""/>
    <s v=""/>
    <s v=""/>
    <s v=""/>
    <s v=""/>
    <s v=""/>
    <s v=""/>
    <s v=""/>
    <s v=""/>
    <x v="2"/>
    <s v="autre"/>
    <n v="0"/>
    <n v="0"/>
    <n v="1"/>
    <s v=""/>
    <s v="aucun"/>
    <n v="0"/>
    <n v="0"/>
    <n v="0"/>
    <n v="1"/>
    <n v="0"/>
    <n v="0"/>
    <s v=""/>
    <s v=""/>
    <s v=""/>
    <s v=""/>
    <s v=""/>
    <s v=""/>
    <s v=""/>
  </r>
  <r>
    <s v="f16c3766-2d47-4f18-8f63-46ab331c849f"/>
    <d v="2022-03-01T00:00:00"/>
    <s v="crs"/>
    <x v="3"/>
    <s v="JLH"/>
    <x v="8"/>
    <x v="16"/>
    <x v="17"/>
    <s v="autre"/>
    <s v="Carré March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4"/>
    <s v="5gal"/>
    <s v="5gal"/>
    <s v="bidon ki vo 5 galon (18,9L)"/>
    <s v=""/>
    <s v=""/>
    <s v=""/>
    <s v=""/>
    <s v=""/>
    <n v="5"/>
    <s v="1"/>
    <s v=""/>
    <s v="NA"/>
    <n v="1"/>
    <x v="3"/>
    <x v="0"/>
    <x v="2"/>
    <s v="secheresse politique"/>
    <n v="0"/>
    <n v="0"/>
    <n v="0"/>
    <n v="1"/>
    <n v="0"/>
    <n v="0"/>
    <n v="1"/>
    <n v="0"/>
    <n v="0"/>
    <n v="0"/>
    <n v="0"/>
    <n v="0"/>
    <s v=""/>
    <x v="1"/>
    <s v=""/>
    <s v=""/>
    <s v=""/>
    <s v=""/>
    <s v=""/>
    <s v=""/>
    <s v=""/>
    <s v=""/>
    <s v=""/>
    <s v=""/>
    <s v=""/>
    <s v=""/>
    <s v=""/>
    <s v=""/>
    <s v=""/>
    <s v=""/>
    <s v=""/>
    <s v=""/>
    <s v=""/>
  </r>
  <r>
    <s v="59cdd1af-785f-4220-b747-364dec02c463"/>
    <d v="2022-03-01T00:00:00"/>
    <s v="crs"/>
    <x v="3"/>
    <s v="JLH"/>
    <x v="8"/>
    <x v="16"/>
    <x v="17"/>
    <s v="autre"/>
    <s v="Carré Marché"/>
    <x v="0"/>
    <x v="0"/>
    <x v="0"/>
    <s v=""/>
    <s v=""/>
    <x v="3"/>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5"/>
    <x v="2"/>
    <s v=""/>
    <x v="0"/>
    <s v="oui"/>
    <n v="30"/>
    <s v=""/>
    <s v=""/>
    <n v="30"/>
    <x v="2"/>
    <s v="non"/>
    <s v=""/>
    <n v="150"/>
    <n v="125"/>
    <n v="70.8333333333333"/>
    <x v="2"/>
    <s v=""/>
    <s v=""/>
    <s v=""/>
    <s v=""/>
    <s v=""/>
    <s v=""/>
    <x v="0"/>
    <s v=""/>
    <s v=""/>
    <s v=""/>
    <s v=""/>
    <s v=""/>
    <s v=""/>
    <s v=""/>
    <s v=""/>
    <s v=""/>
    <x v="0"/>
    <s v=""/>
    <s v=""/>
    <x v="2"/>
    <s v="indisponible_f trop_cher"/>
    <n v="0"/>
    <n v="0"/>
    <n v="0"/>
    <n v="1"/>
    <n v="0"/>
    <n v="0"/>
    <n v="1"/>
    <n v="0"/>
    <n v="0"/>
    <n v="0"/>
    <n v="0"/>
    <n v="0"/>
    <n v="0"/>
    <s v=""/>
    <s v="dentrifrice"/>
    <n v="0"/>
    <n v="0"/>
    <n v="1"/>
    <n v="0"/>
    <n v="0"/>
    <n v="0"/>
    <n v="0"/>
    <n v="0"/>
    <x v="2"/>
    <x v="1"/>
    <x v="1"/>
    <x v="6"/>
    <x v="1"/>
    <x v="13"/>
    <x v="1"/>
    <x v="0"/>
    <s v=""/>
    <s v=""/>
    <s v=""/>
    <s v=""/>
    <s v=""/>
    <s v=""/>
    <s v=""/>
    <s v=""/>
    <s v="prix clients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a7b89c2c-f460-41f6-939f-19f13c3f1f30"/>
    <d v="2022-03-01T00:00:00"/>
    <s v="crs"/>
    <x v="3"/>
    <s v="JLH"/>
    <x v="8"/>
    <x v="16"/>
    <x v="17"/>
    <s v="autre"/>
    <s v="Carré March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Autre"/>
    <s v="Paske se li ki pi pre"/>
    <x v="3"/>
    <s v="5gal"/>
    <s v="5gal"/>
    <s v="bidon ki vo 5 galon (18,9L)"/>
    <s v=""/>
    <s v=""/>
    <s v=""/>
    <s v=""/>
    <s v=""/>
    <n v="5"/>
    <s v="1"/>
    <s v=""/>
    <s v="NA"/>
    <n v="1"/>
    <x v="2"/>
    <x v="0"/>
    <x v="2"/>
    <s v="infrastructures"/>
    <n v="0"/>
    <n v="0"/>
    <n v="0"/>
    <n v="0"/>
    <n v="1"/>
    <n v="0"/>
    <n v="0"/>
    <n v="0"/>
    <n v="0"/>
    <n v="0"/>
    <n v="0"/>
    <n v="0"/>
    <s v=""/>
    <x v="2"/>
    <s v="affrontements_pap"/>
    <n v="1"/>
    <n v="0"/>
    <n v="0"/>
    <s v=""/>
    <s v="aucun"/>
    <n v="0"/>
    <n v="0"/>
    <n v="0"/>
    <n v="1"/>
    <n v="0"/>
    <n v="0"/>
    <s v=""/>
    <s v=""/>
    <s v=""/>
    <s v=""/>
    <s v=""/>
    <s v=""/>
    <s v=""/>
  </r>
  <r>
    <s v="21c4bb9a-5683-4e3c-933b-a485a05cdede"/>
    <d v="2022-03-01T00:00:00"/>
    <s v="crs"/>
    <x v="3"/>
    <s v="JLH"/>
    <x v="8"/>
    <x v="16"/>
    <x v="17"/>
    <s v="autre"/>
    <s v="Carré March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3"/>
    <s v="5gal"/>
    <s v="5gal"/>
    <s v="bidon ki vo 5 galon (18,9L)"/>
    <s v=""/>
    <s v=""/>
    <s v=""/>
    <s v=""/>
    <s v=""/>
    <n v="5"/>
    <s v="1"/>
    <s v=""/>
    <s v="NA"/>
    <n v="1"/>
    <x v="3"/>
    <x v="0"/>
    <x v="2"/>
    <s v="nsnr"/>
    <n v="0"/>
    <n v="0"/>
    <n v="0"/>
    <n v="0"/>
    <n v="0"/>
    <n v="0"/>
    <n v="0"/>
    <n v="0"/>
    <n v="0"/>
    <n v="0"/>
    <n v="0"/>
    <n v="1"/>
    <s v=""/>
    <x v="1"/>
    <s v=""/>
    <s v=""/>
    <s v=""/>
    <s v=""/>
    <s v=""/>
    <s v=""/>
    <s v=""/>
    <s v=""/>
    <s v=""/>
    <s v=""/>
    <s v=""/>
    <s v=""/>
    <s v=""/>
    <s v=""/>
    <s v=""/>
    <s v=""/>
    <s v=""/>
    <s v=""/>
    <s v=""/>
  </r>
  <r>
    <s v="d5658716-717b-4ba5-a7d1-de9e4dad9932"/>
    <d v="2022-03-01T00:00:00"/>
    <s v="crs"/>
    <x v="3"/>
    <s v="JLH"/>
    <x v="8"/>
    <x v="16"/>
    <x v="17"/>
    <s v="autre"/>
    <s v="Carré Marché"/>
    <x v="0"/>
    <x v="0"/>
    <x v="0"/>
    <s v=""/>
    <s v=""/>
    <x v="0"/>
    <s v=""/>
    <s v="Nourriture Produits d'hygiène et assainissement"/>
    <n v="1"/>
    <n v="1"/>
    <n v="0"/>
    <n v="0"/>
    <n v="0"/>
    <n v="0"/>
    <n v="0"/>
    <n v="0"/>
    <s v="nourriture"/>
    <s v="manje"/>
    <s v="En espèces (Gourde)"/>
    <n v="1"/>
    <n v="0"/>
    <n v="0"/>
    <n v="0"/>
    <n v="0"/>
    <n v="0"/>
    <n v="0"/>
    <n v="0"/>
    <n v="0"/>
    <n v="0"/>
    <s v=""/>
    <x v="3"/>
    <x v="0"/>
    <s v="farine_ble riz mais huile"/>
    <n v="1"/>
    <n v="1"/>
    <n v="1"/>
    <n v="0"/>
    <n v="0"/>
    <n v="0"/>
    <n v="1"/>
    <n v="0"/>
    <s v="oui_marmite"/>
    <n v="500"/>
    <n v="250"/>
    <x v="0"/>
    <n v="500"/>
    <n v="192.30769230769201"/>
    <x v="0"/>
    <n v="200"/>
    <n v="86.956521739130395"/>
    <x v="3"/>
    <s v=""/>
    <s v=""/>
    <x v="2"/>
    <s v=""/>
    <s v=""/>
    <x v="0"/>
    <s v=""/>
    <s v=""/>
    <x v="0"/>
    <s v="remplissage_bidon_bouteil_ferme"/>
    <s v="oui"/>
    <n v="1150"/>
    <s v=""/>
    <s v=""/>
    <s v=""/>
    <s v=""/>
    <s v=""/>
    <s v=""/>
    <s v="NA"/>
    <n v="1150"/>
    <x v="2"/>
    <x v="1"/>
    <s v=""/>
    <s v=""/>
    <s v=""/>
    <s v=""/>
    <s v=""/>
    <s v=""/>
    <s v=""/>
    <s v=""/>
    <s v=""/>
    <s v=""/>
    <s v=""/>
    <s v=""/>
    <s v=""/>
    <s v=""/>
    <s v=""/>
    <s v=""/>
    <s v=""/>
    <s v=""/>
    <s v=""/>
    <s v=""/>
    <s v=""/>
    <s v=""/>
    <s v=""/>
    <s v=""/>
    <s v=""/>
    <x v="1"/>
    <x v="0"/>
    <x v="1"/>
    <x v="9"/>
    <x v="1"/>
    <x v="19"/>
    <x v="1"/>
    <s v="savon_lessive"/>
    <n v="1"/>
    <n v="0"/>
    <n v="0"/>
    <n v="0"/>
    <n v="0"/>
    <n v="0"/>
    <n v="0"/>
    <n v="0"/>
    <s v="oui"/>
    <n v="25"/>
    <s v="25"/>
    <s v=""/>
    <s v=""/>
    <s v=""/>
    <n v="25"/>
    <x v="3"/>
    <s v=""/>
    <x v="0"/>
    <s v=""/>
    <x v="0"/>
    <s v=""/>
    <s v=""/>
    <s v=""/>
    <s v=""/>
    <s v=""/>
    <x v="0"/>
    <s v=""/>
    <s v=""/>
    <s v=""/>
    <s v=""/>
    <s v=""/>
    <x v="0"/>
    <s v=""/>
    <s v=""/>
    <s v=""/>
    <s v=""/>
    <s v=""/>
    <s v=""/>
    <x v="0"/>
    <s v=""/>
    <s v=""/>
    <s v=""/>
    <s v=""/>
    <s v=""/>
    <s v=""/>
    <s v=""/>
    <s v=""/>
    <s v=""/>
    <x v="0"/>
    <s v=""/>
    <s v=""/>
    <x v="1"/>
    <s v=""/>
    <s v=""/>
    <s v=""/>
    <s v=""/>
    <s v=""/>
    <s v=""/>
    <s v=""/>
    <s v=""/>
    <s v=""/>
    <s v=""/>
    <s v=""/>
    <s v=""/>
    <s v=""/>
    <s v=""/>
    <s v=""/>
    <s v=""/>
    <s v=""/>
    <s v=""/>
    <s v=""/>
    <s v=""/>
    <s v=""/>
    <s v=""/>
    <s v=""/>
    <s v=""/>
    <x v="2"/>
    <x v="1"/>
    <x v="1"/>
    <x v="8"/>
    <x v="2"/>
    <x v="18"/>
    <x v="2"/>
    <x v="0"/>
    <s v=""/>
    <s v=""/>
    <s v=""/>
    <s v=""/>
    <s v=""/>
    <s v=""/>
    <s v=""/>
    <s v=""/>
    <s v="prix clients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23f5e41a-6c2c-4be7-9f2b-f8a9ceec7d34"/>
    <d v="2022-03-01T00:00:00"/>
    <s v="crs"/>
    <x v="3"/>
    <s v="JLH"/>
    <x v="8"/>
    <x v="16"/>
    <x v="17"/>
    <s v="autre"/>
    <s v="Carré Marché"/>
    <x v="0"/>
    <x v="0"/>
    <x v="0"/>
    <s v=""/>
    <s v=""/>
    <x v="0"/>
    <s v=""/>
    <s v="Nourriture"/>
    <n v="1"/>
    <n v="0"/>
    <n v="0"/>
    <n v="0"/>
    <n v="0"/>
    <n v="0"/>
    <n v="0"/>
    <n v="0"/>
    <s v="nourriture"/>
    <s v="manje"/>
    <s v="En espèces (Gourde)"/>
    <n v="1"/>
    <n v="0"/>
    <n v="0"/>
    <n v="0"/>
    <n v="0"/>
    <n v="0"/>
    <n v="0"/>
    <n v="0"/>
    <n v="0"/>
    <n v="0"/>
    <s v=""/>
    <x v="3"/>
    <x v="1"/>
    <s v="farine_ble riz sucre huile"/>
    <n v="1"/>
    <n v="1"/>
    <n v="0"/>
    <n v="1"/>
    <n v="0"/>
    <n v="0"/>
    <n v="1"/>
    <n v="0"/>
    <s v="oui_marmite"/>
    <n v="600"/>
    <n v="300"/>
    <x v="0"/>
    <n v="500"/>
    <n v="192.30769230769201"/>
    <x v="0"/>
    <s v=""/>
    <s v=""/>
    <x v="2"/>
    <n v="500"/>
    <n v="172.413793103448"/>
    <x v="0"/>
    <s v=""/>
    <s v=""/>
    <x v="0"/>
    <s v=""/>
    <s v=""/>
    <x v="0"/>
    <s v="remplissage_bidon_bouteil_ferme"/>
    <s v="non"/>
    <s v=""/>
    <s v=""/>
    <s v="mililitre"/>
    <s v="mililitre"/>
    <s v="mililit"/>
    <n v="591"/>
    <n v="225"/>
    <s v="1440.989847715736"/>
    <n v="1440.9898477157301"/>
    <x v="3"/>
    <x v="0"/>
    <s v="epuise_demande"/>
    <n v="0"/>
    <n v="0"/>
    <n v="0"/>
    <n v="0"/>
    <n v="0"/>
    <n v="0"/>
    <n v="0"/>
    <n v="0"/>
    <n v="0"/>
    <n v="0"/>
    <n v="1"/>
    <n v="0"/>
    <n v="0"/>
    <n v="0"/>
    <s v=""/>
    <s v="farine_ble riz sucre huile"/>
    <n v="1"/>
    <n v="1"/>
    <n v="0"/>
    <n v="1"/>
    <n v="0"/>
    <n v="0"/>
    <n v="1"/>
    <n v="0"/>
    <x v="1"/>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reappro"/>
    <n v="0"/>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b4362b8-c627-416e-a3ae-243873967f4e"/>
    <d v="2022-03-01T00:00:00"/>
    <s v="crs"/>
    <x v="3"/>
    <s v="JLH"/>
    <x v="8"/>
    <x v="16"/>
    <x v="17"/>
    <s v="autre"/>
    <s v="Carré Marché"/>
    <x v="0"/>
    <x v="0"/>
    <x v="0"/>
    <s v=""/>
    <s v=""/>
    <x v="3"/>
    <s v=""/>
    <s v="Nourriture"/>
    <n v="1"/>
    <n v="0"/>
    <n v="0"/>
    <n v="0"/>
    <n v="0"/>
    <n v="0"/>
    <n v="0"/>
    <n v="0"/>
    <s v="nourriture"/>
    <s v="manje"/>
    <s v="En espèces (Gourde)"/>
    <n v="1"/>
    <n v="0"/>
    <n v="0"/>
    <n v="0"/>
    <n v="0"/>
    <n v="0"/>
    <n v="0"/>
    <n v="0"/>
    <n v="0"/>
    <n v="0"/>
    <s v=""/>
    <x v="3"/>
    <x v="0"/>
    <s v="mais"/>
    <n v="0"/>
    <n v="0"/>
    <n v="1"/>
    <n v="0"/>
    <n v="0"/>
    <n v="0"/>
    <n v="0"/>
    <n v="0"/>
    <s v="oui_marmite"/>
    <s v=""/>
    <s v=""/>
    <x v="2"/>
    <s v=""/>
    <s v=""/>
    <x v="2"/>
    <n v="200"/>
    <n v="86.956521739130395"/>
    <x v="3"/>
    <s v=""/>
    <s v=""/>
    <x v="2"/>
    <s v=""/>
    <s v=""/>
    <x v="0"/>
    <s v=""/>
    <s v=""/>
    <x v="0"/>
    <s v=""/>
    <s v=""/>
    <s v=""/>
    <s v=""/>
    <s v=""/>
    <s v=""/>
    <s v=""/>
    <s v=""/>
    <s v=""/>
    <s v=""/>
    <s v=""/>
    <x v="0"/>
    <x v="0"/>
    <s v="temps pas_assez_argent"/>
    <n v="0"/>
    <n v="0"/>
    <n v="0"/>
    <n v="0"/>
    <n v="0"/>
    <n v="1"/>
    <n v="1"/>
    <n v="0"/>
    <n v="0"/>
    <n v="0"/>
    <n v="0"/>
    <n v="0"/>
    <n v="0"/>
    <n v="0"/>
    <s v=""/>
    <s v="mais"/>
    <n v="0"/>
    <n v="0"/>
    <n v="1"/>
    <n v="0"/>
    <n v="0"/>
    <n v="0"/>
    <n v="0"/>
    <n v="0"/>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reappro"/>
    <n v="0"/>
    <n v="1"/>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f4f9eec1-2969-4285-b186-70e3c97a67f5"/>
    <d v="2022-03-01T00:00:00"/>
    <s v="crs"/>
    <x v="3"/>
    <s v="JLH"/>
    <x v="8"/>
    <x v="16"/>
    <x v="17"/>
    <s v="autre"/>
    <s v="Carré Marché"/>
    <x v="0"/>
    <x v="0"/>
    <x v="0"/>
    <s v=""/>
    <s v=""/>
    <x v="3"/>
    <s v=""/>
    <s v="Nourriture"/>
    <n v="1"/>
    <n v="0"/>
    <n v="0"/>
    <n v="0"/>
    <n v="0"/>
    <n v="0"/>
    <n v="0"/>
    <n v="0"/>
    <s v="nourriture"/>
    <s v="manje"/>
    <s v="En espèces (Gourde)"/>
    <n v="1"/>
    <n v="0"/>
    <n v="0"/>
    <n v="0"/>
    <n v="0"/>
    <n v="0"/>
    <n v="0"/>
    <n v="0"/>
    <n v="0"/>
    <n v="0"/>
    <s v=""/>
    <x v="4"/>
    <x v="0"/>
    <s v="mais"/>
    <n v="0"/>
    <n v="0"/>
    <n v="1"/>
    <n v="0"/>
    <n v="0"/>
    <n v="0"/>
    <n v="0"/>
    <n v="0"/>
    <s v="oui_marmite"/>
    <s v=""/>
    <s v=""/>
    <x v="2"/>
    <s v=""/>
    <s v=""/>
    <x v="2"/>
    <n v="200"/>
    <n v="86.956521739130395"/>
    <x v="3"/>
    <s v=""/>
    <s v=""/>
    <x v="2"/>
    <s v=""/>
    <s v=""/>
    <x v="0"/>
    <s v=""/>
    <s v=""/>
    <x v="0"/>
    <s v=""/>
    <s v=""/>
    <s v=""/>
    <s v=""/>
    <s v=""/>
    <s v=""/>
    <s v=""/>
    <s v=""/>
    <s v=""/>
    <s v=""/>
    <s v=""/>
    <x v="0"/>
    <x v="0"/>
    <s v="epuise_demande"/>
    <n v="0"/>
    <n v="0"/>
    <n v="0"/>
    <n v="0"/>
    <n v="0"/>
    <n v="0"/>
    <n v="0"/>
    <n v="0"/>
    <n v="0"/>
    <n v="0"/>
    <n v="1"/>
    <n v="0"/>
    <n v="0"/>
    <n v="0"/>
    <s v=""/>
    <s v="mais"/>
    <n v="0"/>
    <n v="0"/>
    <n v="1"/>
    <n v="0"/>
    <n v="0"/>
    <n v="0"/>
    <n v="0"/>
    <n v="0"/>
    <x v="1"/>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reappro"/>
    <n v="0"/>
    <n v="0"/>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e574cee4-a12b-4c14-b076-49fce85b9555"/>
    <d v="2022-03-01T00:00:00"/>
    <s v="crs"/>
    <x v="3"/>
    <s v="JLH"/>
    <x v="8"/>
    <x v="16"/>
    <x v="17"/>
    <s v="autre"/>
    <s v="Carré Marché"/>
    <x v="0"/>
    <x v="0"/>
    <x v="0"/>
    <s v=""/>
    <s v=""/>
    <x v="3"/>
    <s v=""/>
    <s v="Nourriture"/>
    <n v="1"/>
    <n v="0"/>
    <n v="0"/>
    <n v="0"/>
    <n v="0"/>
    <n v="0"/>
    <n v="0"/>
    <n v="0"/>
    <s v="nourriture"/>
    <s v="manje"/>
    <s v="En espèces (Gourde) A crédit partiel"/>
    <n v="1"/>
    <n v="0"/>
    <n v="0"/>
    <n v="0"/>
    <n v="1"/>
    <n v="0"/>
    <n v="0"/>
    <n v="0"/>
    <n v="0"/>
    <n v="0"/>
    <s v=""/>
    <x v="3"/>
    <x v="0"/>
    <s v="mais"/>
    <n v="0"/>
    <n v="0"/>
    <n v="1"/>
    <n v="0"/>
    <n v="0"/>
    <n v="0"/>
    <n v="0"/>
    <n v="0"/>
    <s v="oui_marmite"/>
    <s v=""/>
    <s v=""/>
    <x v="2"/>
    <s v=""/>
    <s v=""/>
    <x v="2"/>
    <n v="200"/>
    <n v="86.956521739130395"/>
    <x v="3"/>
    <s v=""/>
    <s v=""/>
    <x v="2"/>
    <s v=""/>
    <s v=""/>
    <x v="0"/>
    <s v=""/>
    <s v=""/>
    <x v="0"/>
    <s v=""/>
    <s v=""/>
    <s v=""/>
    <s v=""/>
    <s v=""/>
    <s v=""/>
    <s v=""/>
    <s v=""/>
    <s v=""/>
    <s v=""/>
    <s v=""/>
    <x v="0"/>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0493bef4-c824-45af-9e52-30b002513002"/>
    <d v="2022-03-01T00:00:00"/>
    <s v="crs"/>
    <x v="3"/>
    <s v="JLH"/>
    <x v="8"/>
    <x v="16"/>
    <x v="17"/>
    <s v="autre"/>
    <s v="Carré Marché"/>
    <x v="0"/>
    <x v="0"/>
    <x v="0"/>
    <s v=""/>
    <s v=""/>
    <x v="3"/>
    <s v=""/>
    <s v="Produits d'hygiène et assainissement"/>
    <n v="0"/>
    <n v="1"/>
    <n v="0"/>
    <n v="0"/>
    <n v="0"/>
    <n v="0"/>
    <n v="0"/>
    <n v="0"/>
    <s v="wash"/>
    <s v="pwodwi lijèn, netwayaj"/>
    <s v="En espèces (Gourde) A crédit partiel"/>
    <n v="1"/>
    <n v="0"/>
    <n v="0"/>
    <n v="0"/>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chlore_grain"/>
    <n v="1"/>
    <n v="0"/>
    <n v="0"/>
    <n v="0"/>
    <n v="0"/>
    <n v="1"/>
    <n v="0"/>
    <n v="0"/>
    <s v="oui"/>
    <n v="15"/>
    <s v="15"/>
    <s v=""/>
    <s v=""/>
    <s v=""/>
    <n v="15"/>
    <x v="3"/>
    <s v=""/>
    <x v="0"/>
    <s v=""/>
    <x v="0"/>
    <s v=""/>
    <s v=""/>
    <s v=""/>
    <s v=""/>
    <s v=""/>
    <x v="0"/>
    <s v=""/>
    <s v=""/>
    <s v=""/>
    <s v=""/>
    <s v=""/>
    <x v="0"/>
    <s v=""/>
    <s v=""/>
    <s v=""/>
    <s v=""/>
    <s v=""/>
    <s v=""/>
    <x v="0"/>
    <s v="oui"/>
    <s v=""/>
    <n v="10"/>
    <s v=""/>
    <s v=""/>
    <s v=""/>
    <s v=""/>
    <s v=""/>
    <s v=""/>
    <x v="2"/>
    <s v="NA"/>
    <n v="10"/>
    <x v="1"/>
    <s v=""/>
    <s v=""/>
    <s v=""/>
    <s v=""/>
    <s v=""/>
    <s v=""/>
    <s v=""/>
    <s v=""/>
    <s v=""/>
    <s v=""/>
    <s v=""/>
    <s v=""/>
    <s v=""/>
    <s v=""/>
    <s v=""/>
    <s v=""/>
    <s v=""/>
    <s v=""/>
    <s v=""/>
    <s v=""/>
    <s v=""/>
    <s v=""/>
    <s v=""/>
    <s v=""/>
    <x v="1"/>
    <x v="1"/>
    <x v="1"/>
    <x v="8"/>
    <x v="2"/>
    <x v="18"/>
    <x v="2"/>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e90f110b-7c5c-4039-a81a-b0a33bbd1854"/>
    <d v="2022-03-01T00:00:00"/>
    <s v="crs"/>
    <x v="3"/>
    <s v="JLH"/>
    <x v="8"/>
    <x v="16"/>
    <x v="17"/>
    <s v="autre"/>
    <s v="Carré Marché"/>
    <x v="0"/>
    <x v="0"/>
    <x v="0"/>
    <s v=""/>
    <s v=""/>
    <x v="0"/>
    <s v=""/>
    <s v="Nourriture"/>
    <n v="1"/>
    <n v="0"/>
    <n v="0"/>
    <n v="0"/>
    <n v="0"/>
    <n v="0"/>
    <n v="0"/>
    <n v="0"/>
    <s v="nourriture"/>
    <s v="manje"/>
    <s v="En espèces (Gourde) A crédit partiel"/>
    <n v="1"/>
    <n v="0"/>
    <n v="0"/>
    <n v="0"/>
    <n v="1"/>
    <n v="0"/>
    <n v="0"/>
    <n v="0"/>
    <n v="0"/>
    <n v="0"/>
    <s v=""/>
    <x v="3"/>
    <x v="0"/>
    <s v="farine_ble riz sucre"/>
    <n v="1"/>
    <n v="1"/>
    <n v="0"/>
    <n v="1"/>
    <n v="0"/>
    <n v="0"/>
    <n v="0"/>
    <n v="0"/>
    <s v="oui_marmite"/>
    <n v="550"/>
    <n v="275"/>
    <x v="0"/>
    <n v="475"/>
    <n v="182.692307692307"/>
    <x v="0"/>
    <s v=""/>
    <s v=""/>
    <x v="2"/>
    <n v="500"/>
    <n v="172.413793103448"/>
    <x v="0"/>
    <s v=""/>
    <s v=""/>
    <x v="0"/>
    <s v=""/>
    <s v=""/>
    <x v="0"/>
    <s v=""/>
    <s v=""/>
    <s v=""/>
    <s v=""/>
    <s v=""/>
    <s v=""/>
    <s v=""/>
    <s v=""/>
    <s v=""/>
    <s v=""/>
    <s v=""/>
    <x v="0"/>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f2153b34-8ca7-4214-81ae-1d312ec24eca"/>
    <d v="2022-03-01T00:00:00"/>
    <s v="crs"/>
    <x v="3"/>
    <s v="JLH"/>
    <x v="8"/>
    <x v="16"/>
    <x v="17"/>
    <s v="autre"/>
    <s v="Carré Marché"/>
    <x v="0"/>
    <x v="0"/>
    <x v="0"/>
    <s v=""/>
    <s v=""/>
    <x v="3"/>
    <s v=""/>
    <s v="Nourriture"/>
    <n v="1"/>
    <n v="0"/>
    <n v="0"/>
    <n v="0"/>
    <n v="0"/>
    <n v="0"/>
    <n v="0"/>
    <n v="0"/>
    <s v="nourriture"/>
    <s v="manje"/>
    <s v="En espèces (Gourde) A crédit partiel"/>
    <n v="1"/>
    <n v="0"/>
    <n v="0"/>
    <n v="0"/>
    <n v="1"/>
    <n v="0"/>
    <n v="0"/>
    <n v="0"/>
    <n v="0"/>
    <n v="0"/>
    <s v=""/>
    <x v="4"/>
    <x v="1"/>
    <s v="mais huile"/>
    <n v="0"/>
    <n v="0"/>
    <n v="1"/>
    <n v="0"/>
    <n v="0"/>
    <n v="0"/>
    <n v="1"/>
    <n v="0"/>
    <s v="oui_marmite"/>
    <s v=""/>
    <s v=""/>
    <x v="2"/>
    <s v=""/>
    <s v=""/>
    <x v="2"/>
    <n v="200"/>
    <n v="86.956521739130395"/>
    <x v="3"/>
    <s v=""/>
    <s v=""/>
    <x v="2"/>
    <s v=""/>
    <s v=""/>
    <x v="0"/>
    <s v=""/>
    <s v=""/>
    <x v="0"/>
    <s v="remplissage_bidon_bouteil_ferme"/>
    <s v="non"/>
    <s v=""/>
    <s v=""/>
    <s v="mililitre"/>
    <s v="mililitre"/>
    <s v="mililit"/>
    <n v="591"/>
    <n v="200"/>
    <s v="1280.87986463621"/>
    <n v="1280.87986463621"/>
    <x v="3"/>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5ad5ac1d-6dd4-4ee7-9ff1-4e871ead5197"/>
    <d v="2022-03-01T00:00:00"/>
    <s v="crs"/>
    <x v="3"/>
    <s v="JLH"/>
    <x v="8"/>
    <x v="16"/>
    <x v="17"/>
    <s v="autre"/>
    <s v="Carré Marché"/>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3"/>
    <s v="5gal"/>
    <s v="5gal"/>
    <s v="bidon ki vo 5 galon (18,9L)"/>
    <s v=""/>
    <s v=""/>
    <s v=""/>
    <s v=""/>
    <s v=""/>
    <n v="5"/>
    <s v="1"/>
    <s v=""/>
    <s v="NA"/>
    <n v="1"/>
    <x v="2"/>
    <x v="0"/>
    <x v="2"/>
    <s v="politique infrastructures"/>
    <n v="0"/>
    <n v="0"/>
    <n v="0"/>
    <n v="0"/>
    <n v="1"/>
    <n v="0"/>
    <n v="1"/>
    <n v="0"/>
    <n v="0"/>
    <n v="0"/>
    <n v="0"/>
    <n v="0"/>
    <s v=""/>
    <x v="1"/>
    <s v=""/>
    <s v=""/>
    <s v=""/>
    <s v=""/>
    <s v=""/>
    <s v=""/>
    <s v=""/>
    <s v=""/>
    <s v=""/>
    <s v=""/>
    <s v=""/>
    <s v=""/>
    <s v=""/>
    <s v=""/>
    <s v=""/>
    <s v=""/>
    <s v=""/>
    <s v=""/>
    <s v=""/>
  </r>
  <r>
    <s v="f3366085-76ac-4dbb-bf08-ce5f7d120eb5"/>
    <d v="2022-03-01T00:00:00"/>
    <s v="crs"/>
    <x v="3"/>
    <s v="JLH"/>
    <x v="8"/>
    <x v="16"/>
    <x v="17"/>
    <s v="autre"/>
    <s v="Carré Marché"/>
    <x v="0"/>
    <x v="0"/>
    <x v="0"/>
    <s v=""/>
    <s v=""/>
    <x v="3"/>
    <s v=""/>
    <s v="Produits d'hygiène et assainissement"/>
    <n v="0"/>
    <n v="1"/>
    <n v="0"/>
    <n v="0"/>
    <n v="0"/>
    <n v="0"/>
    <n v="0"/>
    <n v="0"/>
    <s v="wash"/>
    <s v="pwodwi lijèn, netwayaj"/>
    <s v="En espèces (Gourde)"/>
    <n v="1"/>
    <n v="0"/>
    <n v="0"/>
    <n v="0"/>
    <n v="0"/>
    <n v="0"/>
    <n v="0"/>
    <n v="0"/>
    <n v="0"/>
    <n v="0"/>
    <s v=""/>
    <x v="3"/>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chlore_grain"/>
    <n v="1"/>
    <n v="0"/>
    <n v="0"/>
    <n v="0"/>
    <n v="0"/>
    <n v="1"/>
    <n v="0"/>
    <n v="0"/>
    <s v="oui"/>
    <n v="15"/>
    <s v="15"/>
    <s v=""/>
    <s v=""/>
    <s v=""/>
    <n v="15"/>
    <x v="3"/>
    <s v=""/>
    <x v="0"/>
    <s v=""/>
    <x v="0"/>
    <s v=""/>
    <s v=""/>
    <s v=""/>
    <s v=""/>
    <s v=""/>
    <x v="0"/>
    <s v=""/>
    <s v=""/>
    <s v=""/>
    <s v=""/>
    <s v=""/>
    <x v="0"/>
    <s v=""/>
    <s v=""/>
    <s v=""/>
    <s v=""/>
    <s v=""/>
    <s v=""/>
    <x v="0"/>
    <s v="oui"/>
    <s v=""/>
    <n v="25"/>
    <s v=""/>
    <s v=""/>
    <s v=""/>
    <s v=""/>
    <s v=""/>
    <s v=""/>
    <x v="2"/>
    <s v="NA"/>
    <n v="25"/>
    <x v="1"/>
    <s v=""/>
    <s v=""/>
    <s v=""/>
    <s v=""/>
    <s v=""/>
    <s v=""/>
    <s v=""/>
    <s v=""/>
    <s v=""/>
    <s v=""/>
    <s v=""/>
    <s v=""/>
    <s v=""/>
    <s v=""/>
    <s v=""/>
    <s v=""/>
    <s v=""/>
    <s v=""/>
    <s v=""/>
    <s v=""/>
    <s v=""/>
    <s v=""/>
    <s v=""/>
    <s v=""/>
    <x v="1"/>
    <x v="1"/>
    <x v="1"/>
    <x v="8"/>
    <x v="2"/>
    <x v="18"/>
    <x v="2"/>
    <x v="0"/>
    <s v=""/>
    <s v=""/>
    <s v=""/>
    <s v=""/>
    <s v=""/>
    <s v=""/>
    <s v=""/>
    <s v=""/>
    <s v="clients reappro prix"/>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3fc75c88-95d5-409b-b6b7-81ef146477a7"/>
    <d v="2022-03-01T00:00:00"/>
    <s v="crs"/>
    <x v="3"/>
    <s v="JLH"/>
    <x v="8"/>
    <x v="16"/>
    <x v="17"/>
    <s v="autre"/>
    <s v="Carré Marché"/>
    <x v="0"/>
    <x v="0"/>
    <x v="0"/>
    <s v=""/>
    <s v=""/>
    <x v="0"/>
    <s v=""/>
    <s v="Produits d'hygiène et assainissement"/>
    <n v="0"/>
    <n v="1"/>
    <n v="0"/>
    <n v="0"/>
    <n v="0"/>
    <n v="0"/>
    <n v="0"/>
    <n v="0"/>
    <s v="wash"/>
    <s v="pwodwi lijèn, netwayaj"/>
    <s v="En espèces (Gourde) A crédit partiel"/>
    <n v="1"/>
    <n v="0"/>
    <n v="0"/>
    <n v="0"/>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25"/>
    <x v="2"/>
    <s v="oui"/>
    <n v="25"/>
    <s v=""/>
    <s v=""/>
    <n v="25"/>
    <x v="3"/>
    <s v="non"/>
    <s v=""/>
    <n v="150"/>
    <n v="125"/>
    <n v="70.8333333333333"/>
    <x v="2"/>
    <s v="oui"/>
    <n v="100"/>
    <s v=""/>
    <s v=""/>
    <s v=""/>
    <n v="100"/>
    <x v="2"/>
    <s v=""/>
    <s v=""/>
    <s v=""/>
    <s v=""/>
    <s v=""/>
    <s v=""/>
    <s v=""/>
    <s v=""/>
    <s v=""/>
    <x v="0"/>
    <s v=""/>
    <s v=""/>
    <x v="2"/>
    <s v="trop_cher"/>
    <n v="0"/>
    <n v="0"/>
    <n v="0"/>
    <n v="1"/>
    <n v="0"/>
    <n v="0"/>
    <n v="0"/>
    <n v="0"/>
    <n v="0"/>
    <n v="0"/>
    <n v="0"/>
    <n v="0"/>
    <n v="0"/>
    <s v=""/>
    <s v="dentrifrice serviettes_hygieniques"/>
    <n v="0"/>
    <n v="0"/>
    <n v="1"/>
    <n v="0"/>
    <n v="1"/>
    <n v="0"/>
    <n v="0"/>
    <n v="0"/>
    <x v="1"/>
    <x v="1"/>
    <x v="1"/>
    <x v="8"/>
    <x v="2"/>
    <x v="18"/>
    <x v="2"/>
    <x v="0"/>
    <s v=""/>
    <s v=""/>
    <s v=""/>
    <s v=""/>
    <s v=""/>
    <s v=""/>
    <s v=""/>
    <s v=""/>
    <s v="prix clients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5224dc64-1030-4c97-bb45-86b1a481ee15"/>
    <d v="2022-03-01T00:00:00"/>
    <s v="crs"/>
    <x v="3"/>
    <s v="JLH"/>
    <x v="8"/>
    <x v="16"/>
    <x v="17"/>
    <s v="autre"/>
    <s v="Carré Marché"/>
    <x v="0"/>
    <x v="0"/>
    <x v="0"/>
    <s v=""/>
    <s v=""/>
    <x v="0"/>
    <s v=""/>
    <s v="Nourriture Produits d'hygiène et assainissement"/>
    <n v="1"/>
    <n v="1"/>
    <n v="0"/>
    <n v="0"/>
    <n v="0"/>
    <n v="0"/>
    <n v="0"/>
    <n v="0"/>
    <s v="nourriture"/>
    <s v="manje"/>
    <s v="En espèces (Gourde) A crédit partiel"/>
    <n v="1"/>
    <n v="0"/>
    <n v="0"/>
    <n v="0"/>
    <n v="1"/>
    <n v="0"/>
    <n v="0"/>
    <n v="0"/>
    <n v="0"/>
    <n v="0"/>
    <s v=""/>
    <x v="4"/>
    <x v="0"/>
    <s v="haricot_noir haricot_rouge"/>
    <n v="0"/>
    <n v="0"/>
    <n v="0"/>
    <n v="0"/>
    <n v="1"/>
    <n v="1"/>
    <n v="0"/>
    <n v="0"/>
    <s v="oui_marmite"/>
    <s v=""/>
    <s v=""/>
    <x v="2"/>
    <s v=""/>
    <s v=""/>
    <x v="2"/>
    <s v=""/>
    <s v=""/>
    <x v="2"/>
    <s v=""/>
    <s v=""/>
    <x v="2"/>
    <n v="500"/>
    <n v="208.333333333333"/>
    <x v="1"/>
    <n v="600"/>
    <n v="250"/>
    <x v="1"/>
    <s v=""/>
    <s v=""/>
    <s v=""/>
    <s v=""/>
    <s v=""/>
    <s v=""/>
    <s v=""/>
    <s v=""/>
    <s v=""/>
    <s v=""/>
    <s v=""/>
    <x v="0"/>
    <x v="0"/>
    <s v="epuise_demande"/>
    <n v="0"/>
    <n v="0"/>
    <n v="0"/>
    <n v="0"/>
    <n v="0"/>
    <n v="0"/>
    <n v="0"/>
    <n v="0"/>
    <n v="0"/>
    <n v="0"/>
    <n v="1"/>
    <n v="0"/>
    <n v="0"/>
    <n v="0"/>
    <s v=""/>
    <s v="haricot_noir haricot_rouge"/>
    <n v="0"/>
    <n v="0"/>
    <n v="0"/>
    <n v="0"/>
    <n v="1"/>
    <n v="1"/>
    <n v="0"/>
    <n v="0"/>
    <x v="0"/>
    <x v="0"/>
    <x v="1"/>
    <x v="9"/>
    <x v="1"/>
    <x v="19"/>
    <x v="1"/>
    <s v="chlore_grain"/>
    <n v="0"/>
    <n v="0"/>
    <n v="0"/>
    <n v="0"/>
    <n v="0"/>
    <n v="1"/>
    <n v="0"/>
    <n v="0"/>
    <s v=""/>
    <s v=""/>
    <s v=""/>
    <s v=""/>
    <s v=""/>
    <s v=""/>
    <s v=""/>
    <x v="0"/>
    <s v=""/>
    <x v="0"/>
    <s v=""/>
    <x v="0"/>
    <s v=""/>
    <s v=""/>
    <s v=""/>
    <s v=""/>
    <s v=""/>
    <x v="0"/>
    <s v=""/>
    <s v=""/>
    <s v=""/>
    <s v=""/>
    <s v=""/>
    <x v="0"/>
    <s v=""/>
    <s v=""/>
    <s v=""/>
    <s v=""/>
    <s v=""/>
    <s v=""/>
    <x v="0"/>
    <s v="oui"/>
    <s v=""/>
    <n v="25"/>
    <s v=""/>
    <s v=""/>
    <s v=""/>
    <s v=""/>
    <s v=""/>
    <s v=""/>
    <x v="2"/>
    <s v="NA"/>
    <n v="25"/>
    <x v="2"/>
    <s v="epuise"/>
    <n v="0"/>
    <n v="0"/>
    <n v="0"/>
    <n v="0"/>
    <n v="0"/>
    <n v="0"/>
    <n v="0"/>
    <n v="0"/>
    <n v="0"/>
    <n v="1"/>
    <n v="0"/>
    <n v="0"/>
    <n v="0"/>
    <s v=""/>
    <s v="chlore_grain"/>
    <n v="0"/>
    <n v="0"/>
    <n v="0"/>
    <n v="0"/>
    <n v="0"/>
    <n v="1"/>
    <n v="0"/>
    <n v="0"/>
    <x v="1"/>
    <x v="1"/>
    <x v="1"/>
    <x v="8"/>
    <x v="2"/>
    <x v="18"/>
    <x v="2"/>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cbba4a70-355e-4187-9ab5-c41f6084a079"/>
    <d v="2022-03-01T00:00:00"/>
    <s v="crs"/>
    <x v="3"/>
    <s v="JLH"/>
    <x v="8"/>
    <x v="16"/>
    <x v="17"/>
    <s v="autre"/>
    <s v="Carré Marché"/>
    <x v="0"/>
    <x v="0"/>
    <x v="0"/>
    <s v=""/>
    <s v=""/>
    <x v="3"/>
    <s v=""/>
    <s v="Nourriture"/>
    <n v="1"/>
    <n v="0"/>
    <n v="0"/>
    <n v="0"/>
    <n v="0"/>
    <n v="0"/>
    <n v="0"/>
    <n v="0"/>
    <s v="nourriture"/>
    <s v="manje"/>
    <s v="En espèces (Gourde) A crédit partiel"/>
    <n v="1"/>
    <n v="0"/>
    <n v="0"/>
    <n v="0"/>
    <n v="1"/>
    <n v="0"/>
    <n v="0"/>
    <n v="0"/>
    <n v="0"/>
    <n v="0"/>
    <s v=""/>
    <x v="3"/>
    <x v="0"/>
    <s v="haricot_noir haricot_rouge"/>
    <n v="0"/>
    <n v="0"/>
    <n v="0"/>
    <n v="0"/>
    <n v="1"/>
    <n v="1"/>
    <n v="0"/>
    <n v="0"/>
    <s v="oui_marmite"/>
    <s v=""/>
    <s v=""/>
    <x v="2"/>
    <s v=""/>
    <s v=""/>
    <x v="2"/>
    <s v=""/>
    <s v=""/>
    <x v="2"/>
    <s v=""/>
    <s v=""/>
    <x v="2"/>
    <n v="550"/>
    <n v="229.166666666666"/>
    <x v="1"/>
    <n v="600"/>
    <n v="250"/>
    <x v="1"/>
    <s v=""/>
    <s v=""/>
    <s v=""/>
    <s v=""/>
    <s v=""/>
    <s v=""/>
    <s v=""/>
    <s v=""/>
    <s v=""/>
    <s v=""/>
    <s v=""/>
    <x v="0"/>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afa711d2-dab7-4d11-acd9-69697d927e4d"/>
    <d v="2022-03-01T00:00:00"/>
    <s v="crs"/>
    <x v="3"/>
    <s v="JLH"/>
    <x v="8"/>
    <x v="16"/>
    <x v="17"/>
    <s v="autre"/>
    <s v="Carré Marché"/>
    <x v="0"/>
    <x v="0"/>
    <x v="0"/>
    <s v=""/>
    <s v=""/>
    <x v="3"/>
    <s v=""/>
    <s v="Nourriture"/>
    <n v="1"/>
    <n v="0"/>
    <n v="0"/>
    <n v="0"/>
    <n v="0"/>
    <n v="0"/>
    <n v="0"/>
    <n v="0"/>
    <s v="nourriture"/>
    <s v="manje"/>
    <s v="En espèces (Gourde) A crédit partiel"/>
    <n v="1"/>
    <n v="0"/>
    <n v="0"/>
    <n v="0"/>
    <n v="1"/>
    <n v="0"/>
    <n v="0"/>
    <n v="0"/>
    <n v="0"/>
    <n v="0"/>
    <s v=""/>
    <x v="3"/>
    <x v="0"/>
    <s v="haricot_rouge"/>
    <n v="0"/>
    <n v="0"/>
    <n v="0"/>
    <n v="0"/>
    <n v="0"/>
    <n v="1"/>
    <n v="0"/>
    <n v="0"/>
    <s v="oui_marmite"/>
    <s v=""/>
    <s v=""/>
    <x v="2"/>
    <s v=""/>
    <s v=""/>
    <x v="2"/>
    <s v=""/>
    <s v=""/>
    <x v="2"/>
    <s v=""/>
    <s v=""/>
    <x v="2"/>
    <s v=""/>
    <s v=""/>
    <x v="0"/>
    <n v="500"/>
    <n v="208.333333333333"/>
    <x v="1"/>
    <s v=""/>
    <s v=""/>
    <s v=""/>
    <s v=""/>
    <s v=""/>
    <s v=""/>
    <s v=""/>
    <s v=""/>
    <s v=""/>
    <s v=""/>
    <s v=""/>
    <x v="0"/>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f1ca44b0-15ac-4e36-bbd5-3514f5a85a31"/>
    <d v="2022-03-01T00:00:00"/>
    <s v="crs"/>
    <x v="3"/>
    <s v="JLH"/>
    <x v="8"/>
    <x v="16"/>
    <x v="17"/>
    <s v="autre"/>
    <s v="Carré Marché"/>
    <x v="0"/>
    <x v="0"/>
    <x v="0"/>
    <s v=""/>
    <s v=""/>
    <x v="0"/>
    <s v=""/>
    <s v="Nourriture"/>
    <n v="1"/>
    <n v="0"/>
    <n v="0"/>
    <n v="0"/>
    <n v="0"/>
    <n v="0"/>
    <n v="0"/>
    <n v="0"/>
    <s v="nourriture"/>
    <s v="manje"/>
    <s v="En espèces (Gourde) A crédit partiel"/>
    <n v="1"/>
    <n v="0"/>
    <n v="0"/>
    <n v="0"/>
    <n v="1"/>
    <n v="0"/>
    <n v="0"/>
    <n v="0"/>
    <n v="0"/>
    <n v="0"/>
    <s v=""/>
    <x v="4"/>
    <x v="0"/>
    <s v="haricot_rouge haricot_noir"/>
    <n v="0"/>
    <n v="0"/>
    <n v="0"/>
    <n v="0"/>
    <n v="1"/>
    <n v="1"/>
    <n v="0"/>
    <n v="0"/>
    <s v="oui_marmite"/>
    <s v=""/>
    <s v=""/>
    <x v="2"/>
    <s v=""/>
    <s v=""/>
    <x v="2"/>
    <s v=""/>
    <s v=""/>
    <x v="2"/>
    <s v=""/>
    <s v=""/>
    <x v="2"/>
    <n v="550"/>
    <n v="229.166666666666"/>
    <x v="1"/>
    <n v="600"/>
    <n v="250"/>
    <x v="1"/>
    <s v=""/>
    <s v=""/>
    <s v=""/>
    <s v=""/>
    <s v=""/>
    <s v=""/>
    <s v=""/>
    <s v=""/>
    <s v=""/>
    <s v=""/>
    <s v=""/>
    <x v="0"/>
    <x v="0"/>
    <s v="trop_cher pas_assez_argent"/>
    <n v="0"/>
    <n v="0"/>
    <n v="0"/>
    <n v="0"/>
    <n v="1"/>
    <n v="1"/>
    <n v="0"/>
    <n v="0"/>
    <n v="0"/>
    <n v="0"/>
    <n v="0"/>
    <n v="0"/>
    <n v="0"/>
    <n v="0"/>
    <s v=""/>
    <s v="haricot_noir haricot_rouge"/>
    <n v="0"/>
    <n v="0"/>
    <n v="0"/>
    <n v="0"/>
    <n v="1"/>
    <n v="1"/>
    <n v="0"/>
    <n v="0"/>
    <x v="1"/>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reappro"/>
    <n v="0"/>
    <n v="1"/>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f21d0d3e-3bba-4c5b-bfcf-9d9da4ba1149"/>
    <d v="2022-03-01T00:00:00"/>
    <s v="crs"/>
    <x v="3"/>
    <s v="JLH"/>
    <x v="8"/>
    <x v="16"/>
    <x v="17"/>
    <s v="autre"/>
    <s v="Carré Marché"/>
    <x v="0"/>
    <x v="0"/>
    <x v="0"/>
    <s v=""/>
    <s v=""/>
    <x v="0"/>
    <s v=""/>
    <s v="Nourriture Produits d'hygiène et assainissement"/>
    <n v="1"/>
    <n v="1"/>
    <n v="0"/>
    <n v="0"/>
    <n v="0"/>
    <n v="0"/>
    <n v="0"/>
    <n v="0"/>
    <s v="nourriture"/>
    <s v="manje"/>
    <s v="En espèces (Gourde) A crédit partiel"/>
    <n v="1"/>
    <n v="0"/>
    <n v="0"/>
    <n v="0"/>
    <n v="1"/>
    <n v="0"/>
    <n v="0"/>
    <n v="0"/>
    <n v="0"/>
    <n v="0"/>
    <s v=""/>
    <x v="0"/>
    <x v="0"/>
    <s v="huile"/>
    <n v="0"/>
    <n v="0"/>
    <n v="0"/>
    <n v="0"/>
    <n v="0"/>
    <n v="0"/>
    <n v="1"/>
    <n v="0"/>
    <s v=""/>
    <s v=""/>
    <s v=""/>
    <x v="2"/>
    <s v=""/>
    <s v=""/>
    <x v="2"/>
    <s v=""/>
    <s v=""/>
    <x v="2"/>
    <s v=""/>
    <s v=""/>
    <x v="2"/>
    <s v=""/>
    <s v=""/>
    <x v="0"/>
    <s v=""/>
    <s v=""/>
    <x v="0"/>
    <s v="remplissage_bidon_bouteil_ferme"/>
    <s v="non"/>
    <s v=""/>
    <s v=""/>
    <s v="mililitre"/>
    <s v="mililitre"/>
    <s v="mililit"/>
    <n v="591"/>
    <n v="200"/>
    <s v="1280.87986463621"/>
    <n v="1280.87986463621"/>
    <x v="3"/>
    <x v="0"/>
    <s v="pas_assez_argent trop_cher"/>
    <n v="0"/>
    <n v="0"/>
    <n v="0"/>
    <n v="0"/>
    <n v="1"/>
    <n v="1"/>
    <n v="0"/>
    <n v="0"/>
    <n v="0"/>
    <n v="0"/>
    <n v="0"/>
    <n v="0"/>
    <n v="0"/>
    <n v="0"/>
    <s v=""/>
    <s v="huile"/>
    <n v="0"/>
    <n v="0"/>
    <n v="0"/>
    <n v="0"/>
    <n v="0"/>
    <n v="0"/>
    <n v="1"/>
    <n v="0"/>
    <x v="0"/>
    <x v="0"/>
    <x v="1"/>
    <x v="9"/>
    <x v="1"/>
    <x v="19"/>
    <x v="1"/>
    <s v="savon_lessive chlore_grain"/>
    <n v="1"/>
    <n v="0"/>
    <n v="0"/>
    <n v="0"/>
    <n v="0"/>
    <n v="1"/>
    <n v="0"/>
    <n v="0"/>
    <s v="oui"/>
    <n v="30"/>
    <s v="30"/>
    <s v=""/>
    <s v=""/>
    <s v=""/>
    <n v="30"/>
    <x v="3"/>
    <s v=""/>
    <x v="0"/>
    <s v=""/>
    <x v="0"/>
    <s v=""/>
    <s v=""/>
    <s v=""/>
    <s v=""/>
    <s v=""/>
    <x v="0"/>
    <s v=""/>
    <s v=""/>
    <s v=""/>
    <s v=""/>
    <s v=""/>
    <x v="0"/>
    <s v=""/>
    <s v=""/>
    <s v=""/>
    <s v=""/>
    <s v=""/>
    <s v=""/>
    <x v="0"/>
    <s v="oui"/>
    <s v=""/>
    <n v="10"/>
    <s v=""/>
    <s v=""/>
    <s v=""/>
    <s v=""/>
    <s v=""/>
    <s v=""/>
    <x v="2"/>
    <s v="NA"/>
    <n v="10"/>
    <x v="2"/>
    <s v="trop_cher pas_assez_argent indisponible_f"/>
    <n v="0"/>
    <n v="0"/>
    <n v="0"/>
    <n v="1"/>
    <n v="1"/>
    <n v="0"/>
    <n v="1"/>
    <n v="0"/>
    <n v="0"/>
    <n v="0"/>
    <n v="0"/>
    <n v="0"/>
    <n v="0"/>
    <s v=""/>
    <s v="savon_lessive chlore_grain"/>
    <n v="1"/>
    <n v="0"/>
    <n v="0"/>
    <n v="0"/>
    <n v="0"/>
    <n v="1"/>
    <n v="0"/>
    <n v="0"/>
    <x v="2"/>
    <x v="1"/>
    <x v="1"/>
    <x v="8"/>
    <x v="2"/>
    <x v="18"/>
    <x v="2"/>
    <x v="0"/>
    <s v=""/>
    <s v=""/>
    <s v=""/>
    <s v=""/>
    <s v=""/>
    <s v=""/>
    <s v=""/>
    <s v=""/>
    <s v="prix clients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18ed1bb8-e807-4a7d-9308-1610a614db91"/>
    <d v="2022-03-01T00:00:00"/>
    <s v="crs"/>
    <x v="3"/>
    <s v="JLH"/>
    <x v="8"/>
    <x v="16"/>
    <x v="17"/>
    <s v="autre"/>
    <s v="Carré Marché"/>
    <x v="0"/>
    <x v="0"/>
    <x v="0"/>
    <s v=""/>
    <s v=""/>
    <x v="0"/>
    <s v=""/>
    <s v="Produits d'hygiène et assainissement Nourriture"/>
    <n v="1"/>
    <n v="1"/>
    <n v="0"/>
    <n v="0"/>
    <n v="0"/>
    <n v="0"/>
    <n v="0"/>
    <n v="0"/>
    <s v="wash"/>
    <s v="pwodwi lijèn, netwayaj"/>
    <s v="En espèces (Gourde) A crédit partiel"/>
    <n v="1"/>
    <n v="0"/>
    <n v="0"/>
    <n v="0"/>
    <n v="1"/>
    <n v="0"/>
    <n v="0"/>
    <n v="0"/>
    <n v="0"/>
    <n v="0"/>
    <s v=""/>
    <x v="4"/>
    <x v="1"/>
    <s v="huile"/>
    <n v="0"/>
    <n v="0"/>
    <n v="0"/>
    <n v="0"/>
    <n v="0"/>
    <n v="0"/>
    <n v="1"/>
    <n v="0"/>
    <s v=""/>
    <s v=""/>
    <s v=""/>
    <x v="2"/>
    <s v=""/>
    <s v=""/>
    <x v="2"/>
    <s v=""/>
    <s v=""/>
    <x v="2"/>
    <s v=""/>
    <s v=""/>
    <x v="2"/>
    <s v=""/>
    <s v=""/>
    <x v="0"/>
    <s v=""/>
    <s v=""/>
    <x v="0"/>
    <s v="remplissage_bidon_bouteil_ferme"/>
    <s v="non"/>
    <s v=""/>
    <s v=""/>
    <s v="mililitre"/>
    <s v="mililitre"/>
    <s v="mililit"/>
    <n v="591"/>
    <n v="200"/>
    <s v="1280.87986463621"/>
    <n v="1280.87986463621"/>
    <x v="3"/>
    <x v="0"/>
    <s v="pas_assez_argent"/>
    <n v="0"/>
    <n v="0"/>
    <n v="0"/>
    <n v="0"/>
    <n v="0"/>
    <n v="1"/>
    <n v="0"/>
    <n v="0"/>
    <n v="0"/>
    <n v="0"/>
    <n v="0"/>
    <n v="0"/>
    <n v="0"/>
    <n v="0"/>
    <s v=""/>
    <s v="huile"/>
    <n v="0"/>
    <n v="0"/>
    <n v="0"/>
    <n v="0"/>
    <n v="0"/>
    <n v="0"/>
    <n v="1"/>
    <n v="0"/>
    <x v="1"/>
    <x v="0"/>
    <x v="1"/>
    <x v="9"/>
    <x v="1"/>
    <x v="19"/>
    <x v="1"/>
    <s v="brosse_dent savon_lessive chlore_grain"/>
    <n v="1"/>
    <n v="1"/>
    <n v="0"/>
    <n v="0"/>
    <n v="0"/>
    <n v="1"/>
    <n v="0"/>
    <n v="0"/>
    <s v="oui"/>
    <n v="20"/>
    <s v="20"/>
    <s v=""/>
    <s v=""/>
    <s v=""/>
    <n v="20"/>
    <x v="3"/>
    <n v="25"/>
    <x v="2"/>
    <s v=""/>
    <x v="0"/>
    <s v=""/>
    <s v=""/>
    <s v=""/>
    <s v=""/>
    <s v=""/>
    <x v="0"/>
    <s v=""/>
    <s v=""/>
    <s v=""/>
    <s v=""/>
    <s v=""/>
    <x v="0"/>
    <s v=""/>
    <s v=""/>
    <s v=""/>
    <s v=""/>
    <s v=""/>
    <s v=""/>
    <x v="0"/>
    <s v="oui"/>
    <s v=""/>
    <n v="10"/>
    <s v=""/>
    <s v=""/>
    <s v=""/>
    <s v=""/>
    <s v=""/>
    <s v=""/>
    <x v="2"/>
    <s v="NA"/>
    <n v="10"/>
    <x v="2"/>
    <s v="trop_cher pas_assez_argent"/>
    <n v="0"/>
    <n v="0"/>
    <n v="0"/>
    <n v="1"/>
    <n v="1"/>
    <n v="0"/>
    <n v="0"/>
    <n v="0"/>
    <n v="0"/>
    <n v="0"/>
    <n v="0"/>
    <n v="0"/>
    <n v="0"/>
    <s v=""/>
    <s v="savon_lessive chlore_grain"/>
    <n v="1"/>
    <n v="0"/>
    <n v="0"/>
    <n v="0"/>
    <n v="0"/>
    <n v="1"/>
    <n v="0"/>
    <n v="0"/>
    <x v="1"/>
    <x v="1"/>
    <x v="1"/>
    <x v="8"/>
    <x v="2"/>
    <x v="18"/>
    <x v="2"/>
    <x v="0"/>
    <s v=""/>
    <s v=""/>
    <s v=""/>
    <s v=""/>
    <s v=""/>
    <s v=""/>
    <s v=""/>
    <s v=""/>
    <s v="prix reappro"/>
    <n v="0"/>
    <n v="0"/>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6f197122-5a1e-499a-89f3-1bf5a5adc7a9"/>
    <d v="2022-03-01T00:00:00"/>
    <s v="crs"/>
    <x v="3"/>
    <s v="JLH"/>
    <x v="8"/>
    <x v="16"/>
    <x v="17"/>
    <s v="autre"/>
    <s v="Carré Marché"/>
    <x v="0"/>
    <x v="0"/>
    <x v="0"/>
    <s v=""/>
    <s v=""/>
    <x v="3"/>
    <s v=""/>
    <s v="Nourriture"/>
    <n v="1"/>
    <n v="0"/>
    <n v="0"/>
    <n v="0"/>
    <n v="0"/>
    <n v="0"/>
    <n v="0"/>
    <n v="0"/>
    <s v="nourriture"/>
    <s v="manje"/>
    <s v="En espèces (Gourde)"/>
    <n v="1"/>
    <n v="0"/>
    <n v="0"/>
    <n v="0"/>
    <n v="0"/>
    <n v="0"/>
    <n v="0"/>
    <n v="0"/>
    <n v="0"/>
    <n v="0"/>
    <s v=""/>
    <x v="3"/>
    <x v="0"/>
    <s v="haricot_noir"/>
    <n v="0"/>
    <n v="0"/>
    <n v="0"/>
    <n v="0"/>
    <n v="1"/>
    <n v="0"/>
    <n v="0"/>
    <n v="0"/>
    <s v="oui_marmite"/>
    <s v=""/>
    <s v=""/>
    <x v="2"/>
    <s v=""/>
    <s v=""/>
    <x v="2"/>
    <s v=""/>
    <s v=""/>
    <x v="2"/>
    <s v=""/>
    <s v=""/>
    <x v="2"/>
    <n v="600"/>
    <n v="250"/>
    <x v="1"/>
    <s v=""/>
    <s v=""/>
    <x v="0"/>
    <s v=""/>
    <s v=""/>
    <s v=""/>
    <s v=""/>
    <s v=""/>
    <s v=""/>
    <s v=""/>
    <s v=""/>
    <s v=""/>
    <s v=""/>
    <s v=""/>
    <x v="0"/>
    <x v="1"/>
    <s v=""/>
    <s v=""/>
    <s v=""/>
    <s v=""/>
    <s v=""/>
    <s v=""/>
    <s v=""/>
    <s v=""/>
    <s v=""/>
    <s v=""/>
    <s v=""/>
    <s v=""/>
    <s v=""/>
    <s v=""/>
    <s v=""/>
    <s v=""/>
    <s v=""/>
    <s v=""/>
    <s v=""/>
    <s v=""/>
    <s v=""/>
    <s v=""/>
    <s v=""/>
    <s v=""/>
    <s v=""/>
    <x v="0"/>
    <x v="0"/>
    <x v="1"/>
    <x v="9"/>
    <x v="1"/>
    <x v="19"/>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bcd14853-9d17-45b1-b0ca-3c49aeb89325"/>
    <d v="2022-03-01T00:00:00"/>
    <s v="crs"/>
    <x v="3"/>
    <s v="JLH"/>
    <x v="8"/>
    <x v="16"/>
    <x v="17"/>
    <s v="autre"/>
    <s v="Carré Marché"/>
    <x v="0"/>
    <x v="0"/>
    <x v="1"/>
    <s v=""/>
    <s v=""/>
    <x v="0"/>
    <s v=""/>
    <s v="Produits d'hygiène et assainissement Nourriture"/>
    <n v="1"/>
    <n v="1"/>
    <n v="0"/>
    <n v="0"/>
    <n v="0"/>
    <n v="0"/>
    <n v="0"/>
    <n v="0"/>
    <s v="wash"/>
    <s v="pwodwi lijèn, netwayaj"/>
    <s v="En espèces (Gourde) A crédit partiel"/>
    <n v="1"/>
    <n v="0"/>
    <n v="0"/>
    <n v="0"/>
    <n v="1"/>
    <n v="0"/>
    <n v="0"/>
    <n v="0"/>
    <n v="0"/>
    <n v="0"/>
    <s v=""/>
    <x v="4"/>
    <x v="1"/>
    <s v="aucun"/>
    <n v="0"/>
    <n v="0"/>
    <n v="0"/>
    <n v="0"/>
    <n v="0"/>
    <n v="0"/>
    <n v="0"/>
    <n v="1"/>
    <s v=""/>
    <s v=""/>
    <s v=""/>
    <x v="2"/>
    <s v=""/>
    <s v=""/>
    <x v="2"/>
    <s v=""/>
    <s v=""/>
    <x v="2"/>
    <s v=""/>
    <s v=""/>
    <x v="2"/>
    <s v=""/>
    <s v=""/>
    <x v="0"/>
    <s v=""/>
    <s v=""/>
    <x v="0"/>
    <s v=""/>
    <s v=""/>
    <s v=""/>
    <s v=""/>
    <s v=""/>
    <s v=""/>
    <s v=""/>
    <s v=""/>
    <s v=""/>
    <s v=""/>
    <s v=""/>
    <x v="0"/>
    <x v="1"/>
    <s v=""/>
    <s v=""/>
    <s v=""/>
    <s v=""/>
    <s v=""/>
    <s v=""/>
    <s v=""/>
    <s v=""/>
    <s v=""/>
    <s v=""/>
    <s v=""/>
    <s v=""/>
    <s v=""/>
    <s v=""/>
    <s v=""/>
    <s v=""/>
    <s v=""/>
    <s v=""/>
    <s v=""/>
    <s v=""/>
    <s v=""/>
    <s v=""/>
    <s v=""/>
    <s v=""/>
    <s v=""/>
    <x v="0"/>
    <x v="0"/>
    <x v="0"/>
    <x v="0"/>
    <x v="0"/>
    <x v="0"/>
    <x v="0"/>
    <s v="papier_toilette"/>
    <n v="0"/>
    <n v="0"/>
    <n v="0"/>
    <n v="1"/>
    <n v="0"/>
    <n v="0"/>
    <n v="0"/>
    <n v="0"/>
    <s v=""/>
    <s v=""/>
    <s v=""/>
    <s v=""/>
    <s v=""/>
    <s v=""/>
    <s v=""/>
    <x v="0"/>
    <s v=""/>
    <x v="0"/>
    <n v="25"/>
    <x v="2"/>
    <s v=""/>
    <s v=""/>
    <s v=""/>
    <s v=""/>
    <s v=""/>
    <x v="0"/>
    <s v=""/>
    <s v=""/>
    <s v=""/>
    <s v=""/>
    <s v=""/>
    <x v="0"/>
    <s v=""/>
    <s v=""/>
    <s v=""/>
    <s v=""/>
    <s v=""/>
    <s v=""/>
    <x v="0"/>
    <s v=""/>
    <s v=""/>
    <s v=""/>
    <s v=""/>
    <s v=""/>
    <s v=""/>
    <s v=""/>
    <s v=""/>
    <s v=""/>
    <x v="0"/>
    <s v=""/>
    <s v=""/>
    <x v="2"/>
    <s v="probleme_transport epuise"/>
    <n v="0"/>
    <n v="1"/>
    <n v="0"/>
    <n v="0"/>
    <n v="0"/>
    <n v="0"/>
    <n v="0"/>
    <n v="0"/>
    <n v="0"/>
    <n v="1"/>
    <n v="0"/>
    <n v="0"/>
    <n v="0"/>
    <s v=""/>
    <s v="papier_toilette"/>
    <n v="0"/>
    <n v="0"/>
    <n v="0"/>
    <n v="1"/>
    <n v="0"/>
    <n v="0"/>
    <n v="0"/>
    <n v="0"/>
    <x v="1"/>
    <x v="1"/>
    <x v="2"/>
    <x v="0"/>
    <x v="1"/>
    <x v="0"/>
    <x v="1"/>
    <x v="0"/>
    <s v=""/>
    <s v=""/>
    <s v=""/>
    <s v=""/>
    <s v=""/>
    <s v=""/>
    <s v=""/>
    <s v=""/>
    <s v="clients prix reappro"/>
    <n v="0"/>
    <n v="1"/>
    <n v="1"/>
    <n v="1"/>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4280e3c7-18d1-464f-be2d-57bfaac8be22"/>
    <d v="2022-03-01T00:00:00"/>
    <s v="crs"/>
    <x v="3"/>
    <s v="JLH"/>
    <x v="8"/>
    <x v="16"/>
    <x v="17"/>
    <s v="autre"/>
    <s v="Carré Marché"/>
    <x v="0"/>
    <x v="0"/>
    <x v="1"/>
    <s v=""/>
    <s v=""/>
    <x v="2"/>
    <s v=""/>
    <s v="Nourriture Produits d'hygiène et assainissement"/>
    <n v="1"/>
    <n v="1"/>
    <n v="0"/>
    <n v="0"/>
    <n v="0"/>
    <n v="0"/>
    <n v="0"/>
    <n v="0"/>
    <s v="nourriture"/>
    <s v="manje"/>
    <s v="En espèces (Gourde) A crédit partiel"/>
    <n v="1"/>
    <n v="0"/>
    <n v="0"/>
    <n v="0"/>
    <n v="1"/>
    <n v="0"/>
    <n v="0"/>
    <n v="0"/>
    <n v="0"/>
    <n v="0"/>
    <s v=""/>
    <x v="3"/>
    <x v="1"/>
    <s v="farine_ble riz sucre haricot_noir haricot_rouge huile"/>
    <n v="1"/>
    <n v="1"/>
    <n v="0"/>
    <n v="1"/>
    <n v="1"/>
    <n v="1"/>
    <n v="1"/>
    <n v="0"/>
    <s v="oui_marmite"/>
    <n v="500"/>
    <n v="250"/>
    <x v="0"/>
    <n v="500"/>
    <n v="192.30769230769201"/>
    <x v="0"/>
    <s v=""/>
    <s v=""/>
    <x v="2"/>
    <n v="500"/>
    <n v="172.413793103448"/>
    <x v="0"/>
    <n v="550"/>
    <n v="229.166666666666"/>
    <x v="1"/>
    <n v="650"/>
    <n v="270.83333333333297"/>
    <x v="1"/>
    <s v="remplissage_bidon_bouteil_ferme"/>
    <s v="non"/>
    <s v=""/>
    <s v=""/>
    <s v="mililitre"/>
    <s v="mililitre"/>
    <s v="mililit"/>
    <n v="591"/>
    <n v="200"/>
    <s v="1280.87986463621"/>
    <n v="1280.87986463621"/>
    <x v="3"/>
    <x v="0"/>
    <s v="indisponible_f"/>
    <n v="0"/>
    <n v="0"/>
    <n v="0"/>
    <n v="0"/>
    <n v="0"/>
    <n v="0"/>
    <n v="0"/>
    <n v="1"/>
    <n v="0"/>
    <n v="0"/>
    <n v="0"/>
    <n v="0"/>
    <n v="0"/>
    <n v="0"/>
    <s v=""/>
    <s v="riz"/>
    <n v="0"/>
    <n v="1"/>
    <n v="0"/>
    <n v="0"/>
    <n v="0"/>
    <n v="0"/>
    <n v="0"/>
    <n v="0"/>
    <x v="1"/>
    <x v="0"/>
    <x v="1"/>
    <x v="9"/>
    <x v="1"/>
    <x v="19"/>
    <x v="1"/>
    <s v="savon_lessive brosse_dent dentrifrice papier_toilette serviettes_hygieniques chlore_grain savon_mains"/>
    <n v="1"/>
    <n v="1"/>
    <n v="1"/>
    <n v="1"/>
    <n v="1"/>
    <n v="1"/>
    <n v="1"/>
    <n v="0"/>
    <s v="oui"/>
    <n v="15"/>
    <s v="15"/>
    <s v=""/>
    <s v=""/>
    <s v=""/>
    <n v="15"/>
    <x v="3"/>
    <n v="25"/>
    <x v="2"/>
    <n v="40"/>
    <x v="2"/>
    <s v="oui"/>
    <n v="35"/>
    <s v=""/>
    <s v=""/>
    <n v="35"/>
    <x v="3"/>
    <s v="non"/>
    <s v=""/>
    <n v="150"/>
    <n v="125"/>
    <n v="70.8333333333333"/>
    <x v="2"/>
    <s v="oui"/>
    <n v="125"/>
    <s v=""/>
    <s v=""/>
    <s v=""/>
    <n v="125"/>
    <x v="2"/>
    <s v="oui"/>
    <s v=""/>
    <n v="10"/>
    <s v=""/>
    <s v=""/>
    <s v=""/>
    <s v=""/>
    <s v=""/>
    <s v=""/>
    <x v="2"/>
    <s v="NA"/>
    <n v="10"/>
    <x v="1"/>
    <s v=""/>
    <s v=""/>
    <s v=""/>
    <s v=""/>
    <s v=""/>
    <s v=""/>
    <s v=""/>
    <s v=""/>
    <s v=""/>
    <s v=""/>
    <s v=""/>
    <s v=""/>
    <s v=""/>
    <s v=""/>
    <s v=""/>
    <s v=""/>
    <s v=""/>
    <s v=""/>
    <s v=""/>
    <s v=""/>
    <s v=""/>
    <s v=""/>
    <s v=""/>
    <s v=""/>
    <x v="2"/>
    <x v="1"/>
    <x v="1"/>
    <x v="8"/>
    <x v="2"/>
    <x v="18"/>
    <x v="2"/>
    <x v="0"/>
    <s v=""/>
    <s v=""/>
    <s v=""/>
    <s v=""/>
    <s v=""/>
    <s v=""/>
    <s v=""/>
    <s v=""/>
    <s v="prix"/>
    <n v="0"/>
    <n v="0"/>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
  </r>
  <r>
    <s v="9f024709-6770-4f3e-b1f6-ca16bbbe6ba7"/>
    <d v="2022-03-01T00:00:00"/>
    <s v="crs"/>
    <x v="3"/>
    <s v="JLH"/>
    <x v="8"/>
    <x v="16"/>
    <x v="17"/>
    <s v="autre"/>
    <s v="Carré Marché"/>
    <x v="0"/>
    <x v="0"/>
    <x v="1"/>
    <s v=""/>
    <s v=""/>
    <x v="2"/>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40"/>
    <x v="2"/>
    <s v="oui"/>
    <n v="30"/>
    <s v=""/>
    <s v=""/>
    <n v="30"/>
    <x v="3"/>
    <s v="non"/>
    <s v=""/>
    <n v="150"/>
    <n v="125"/>
    <n v="70.8333333333333"/>
    <x v="2"/>
    <s v="oui"/>
    <n v="125"/>
    <s v=""/>
    <s v=""/>
    <s v=""/>
    <n v="125"/>
    <x v="2"/>
    <s v=""/>
    <s v=""/>
    <s v=""/>
    <s v=""/>
    <s v=""/>
    <s v=""/>
    <s v=""/>
    <s v=""/>
    <s v=""/>
    <x v="0"/>
    <s v=""/>
    <s v=""/>
    <x v="1"/>
    <s v=""/>
    <s v=""/>
    <s v=""/>
    <s v=""/>
    <s v=""/>
    <s v=""/>
    <s v=""/>
    <s v=""/>
    <s v=""/>
    <s v=""/>
    <s v=""/>
    <s v=""/>
    <s v=""/>
    <s v=""/>
    <s v=""/>
    <s v=""/>
    <s v=""/>
    <s v=""/>
    <s v=""/>
    <s v=""/>
    <s v=""/>
    <s v=""/>
    <s v=""/>
    <s v=""/>
    <x v="2"/>
    <x v="1"/>
    <x v="1"/>
    <x v="8"/>
    <x v="2"/>
    <x v="18"/>
    <x v="2"/>
    <x v="0"/>
    <s v=""/>
    <s v=""/>
    <s v=""/>
    <s v=""/>
    <s v=""/>
    <s v=""/>
    <s v=""/>
    <s v=""/>
    <s v="clients prix"/>
    <n v="0"/>
    <n v="1"/>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5cc6da90-9722-40e7-afdf-a242695f6b9b"/>
    <d v="2022-03-01T00:00:00"/>
    <s v="crs"/>
    <x v="3"/>
    <s v="JLH"/>
    <x v="8"/>
    <x v="16"/>
    <x v="17"/>
    <s v="autre"/>
    <s v="Carré Marché"/>
    <x v="0"/>
    <x v="0"/>
    <x v="0"/>
    <s v=""/>
    <s v=""/>
    <x v="2"/>
    <s v=""/>
    <s v="Produits d'hygiène et assainissement"/>
    <n v="0"/>
    <n v="1"/>
    <n v="0"/>
    <n v="0"/>
    <n v="0"/>
    <n v="0"/>
    <n v="0"/>
    <n v="0"/>
    <s v="wash"/>
    <s v="pwodwi lijèn, netwayaj"/>
    <s v="En espèces (Gourde) A crédit partiel"/>
    <n v="1"/>
    <n v="0"/>
    <n v="0"/>
    <n v="0"/>
    <n v="1"/>
    <n v="0"/>
    <n v="0"/>
    <n v="0"/>
    <n v="0"/>
    <n v="0"/>
    <s v=""/>
    <x v="0"/>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n v="0"/>
    <n v="1"/>
    <n v="1"/>
    <n v="1"/>
    <n v="1"/>
    <n v="0"/>
    <n v="0"/>
    <n v="0"/>
    <s v=""/>
    <s v=""/>
    <s v=""/>
    <s v=""/>
    <s v=""/>
    <s v=""/>
    <s v=""/>
    <x v="0"/>
    <n v="25"/>
    <x v="2"/>
    <n v="25"/>
    <x v="2"/>
    <s v=""/>
    <s v=""/>
    <s v=""/>
    <s v=""/>
    <s v=""/>
    <x v="0"/>
    <s v="non"/>
    <s v=""/>
    <n v="150"/>
    <n v="150"/>
    <n v="85"/>
    <x v="2"/>
    <s v="oui"/>
    <n v="100"/>
    <s v=""/>
    <s v=""/>
    <s v=""/>
    <n v="100"/>
    <x v="2"/>
    <s v=""/>
    <s v=""/>
    <s v=""/>
    <s v=""/>
    <s v=""/>
    <s v=""/>
    <s v=""/>
    <s v=""/>
    <s v=""/>
    <x v="0"/>
    <s v=""/>
    <s v=""/>
    <x v="2"/>
    <s v="trop_cher indisponible_f probleme_transport"/>
    <n v="0"/>
    <n v="1"/>
    <n v="0"/>
    <n v="1"/>
    <n v="0"/>
    <n v="0"/>
    <n v="1"/>
    <n v="0"/>
    <n v="0"/>
    <n v="0"/>
    <n v="0"/>
    <n v="0"/>
    <n v="0"/>
    <s v=""/>
    <s v="brosse_dent dentrifrice papier_toilette serviettes_hygieniques"/>
    <n v="0"/>
    <n v="1"/>
    <n v="1"/>
    <n v="1"/>
    <n v="1"/>
    <n v="0"/>
    <n v="0"/>
    <n v="0"/>
    <x v="2"/>
    <x v="2"/>
    <x v="1"/>
    <x v="6"/>
    <x v="1"/>
    <x v="13"/>
    <x v="1"/>
    <x v="0"/>
    <s v=""/>
    <s v=""/>
    <s v=""/>
    <s v=""/>
    <s v=""/>
    <s v=""/>
    <s v=""/>
    <s v=""/>
    <s v="clients prix reappro"/>
    <n v="0"/>
    <n v="1"/>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3e6841f-158d-4d07-89f4-9af4360293d6"/>
    <d v="2022-03-04T00:00:00"/>
    <s v="concern"/>
    <x v="5"/>
    <s v="Cww-08"/>
    <x v="7"/>
    <x v="11"/>
    <x v="12"/>
    <s v="mirebalais"/>
    <s v="Marché communal de Mirebalais"/>
    <x v="0"/>
    <x v="0"/>
    <x v="0"/>
    <s v=""/>
    <s v=""/>
    <x v="2"/>
    <s v=""/>
    <s v="Nourriture"/>
    <n v="1"/>
    <n v="0"/>
    <n v="0"/>
    <n v="0"/>
    <n v="0"/>
    <n v="0"/>
    <n v="0"/>
    <n v="0"/>
    <s v="nourriture"/>
    <s v="manje"/>
    <s v="En espèces (Gourde)"/>
    <n v="1"/>
    <n v="0"/>
    <n v="0"/>
    <n v="0"/>
    <n v="0"/>
    <n v="0"/>
    <n v="0"/>
    <n v="0"/>
    <n v="0"/>
    <n v="0"/>
    <s v=""/>
    <x v="4"/>
    <x v="3"/>
    <s v="farine_ble riz mais sucre haricot_noir huile"/>
    <n v="1"/>
    <n v="1"/>
    <n v="1"/>
    <n v="1"/>
    <n v="1"/>
    <n v="0"/>
    <n v="1"/>
    <n v="0"/>
    <s v="oui_marmite"/>
    <n v="250"/>
    <n v="125"/>
    <x v="0"/>
    <n v="400"/>
    <n v="153.84615384615299"/>
    <x v="0"/>
    <n v="250"/>
    <n v="108.695652173913"/>
    <x v="0"/>
    <n v="400"/>
    <n v="137.93103448275801"/>
    <x v="0"/>
    <n v="700"/>
    <n v="291.666666666666"/>
    <x v="1"/>
    <s v=""/>
    <s v=""/>
    <x v="0"/>
    <s v="remplissage_drum"/>
    <s v="oui"/>
    <n v="1100"/>
    <s v=""/>
    <s v=""/>
    <s v=""/>
    <s v=""/>
    <s v=""/>
    <s v=""/>
    <s v="NA"/>
    <n v="1100"/>
    <x v="2"/>
    <x v="0"/>
    <s v="epuise_demande"/>
    <n v="0"/>
    <n v="0"/>
    <n v="0"/>
    <n v="0"/>
    <n v="0"/>
    <n v="0"/>
    <n v="0"/>
    <n v="0"/>
    <n v="0"/>
    <n v="0"/>
    <n v="1"/>
    <n v="0"/>
    <n v="0"/>
    <n v="0"/>
    <s v=""/>
    <s v="riz sucre huile haricot_noir"/>
    <n v="0"/>
    <n v="1"/>
    <n v="0"/>
    <n v="1"/>
    <n v="1"/>
    <n v="0"/>
    <n v="1"/>
    <n v="0"/>
    <x v="0"/>
    <x v="1"/>
    <x v="1"/>
    <x v="7"/>
    <x v="0"/>
    <x v="1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7225f3f-02fe-4430-b98b-a78ba5ec3bec"/>
    <d v="2022-03-04T00:00:00"/>
    <s v="concern"/>
    <x v="5"/>
    <s v="Cww-08"/>
    <x v="7"/>
    <x v="11"/>
    <x v="12"/>
    <s v="mirebalais"/>
    <s v="Marché communal de Mirebalais"/>
    <x v="0"/>
    <x v="0"/>
    <x v="1"/>
    <s v=""/>
    <s v=""/>
    <x v="0"/>
    <s v=""/>
    <s v="Nourriture"/>
    <n v="1"/>
    <n v="0"/>
    <n v="0"/>
    <n v="0"/>
    <n v="0"/>
    <n v="0"/>
    <n v="0"/>
    <n v="0"/>
    <s v="nourriture"/>
    <s v="manje"/>
    <s v="En espèces (Gourde)"/>
    <n v="1"/>
    <n v="0"/>
    <n v="0"/>
    <n v="0"/>
    <n v="0"/>
    <n v="0"/>
    <n v="0"/>
    <n v="0"/>
    <n v="0"/>
    <n v="0"/>
    <s v=""/>
    <x v="2"/>
    <x v="3"/>
    <s v="farine_ble riz mais sucre haricot_noir huile"/>
    <n v="1"/>
    <n v="1"/>
    <n v="1"/>
    <n v="1"/>
    <n v="1"/>
    <n v="0"/>
    <n v="1"/>
    <n v="0"/>
    <s v="oui_marmite"/>
    <n v="250"/>
    <n v="125"/>
    <x v="0"/>
    <n v="400"/>
    <n v="153.84615384615299"/>
    <x v="0"/>
    <n v="250"/>
    <n v="108.695652173913"/>
    <x v="0"/>
    <n v="400"/>
    <n v="137.93103448275801"/>
    <x v="0"/>
    <n v="700"/>
    <n v="291.666666666666"/>
    <x v="1"/>
    <s v=""/>
    <s v=""/>
    <x v="0"/>
    <s v="remplissage_drum"/>
    <s v="oui"/>
    <n v="1100"/>
    <s v=""/>
    <s v=""/>
    <s v=""/>
    <s v=""/>
    <s v=""/>
    <s v=""/>
    <s v="NA"/>
    <n v="1100"/>
    <x v="2"/>
    <x v="0"/>
    <s v="epuise_demande"/>
    <n v="0"/>
    <n v="0"/>
    <n v="0"/>
    <n v="0"/>
    <n v="0"/>
    <n v="0"/>
    <n v="0"/>
    <n v="0"/>
    <n v="0"/>
    <n v="0"/>
    <n v="1"/>
    <n v="0"/>
    <n v="0"/>
    <n v="0"/>
    <s v=""/>
    <s v="farine_ble riz sucre huile"/>
    <n v="1"/>
    <n v="1"/>
    <n v="0"/>
    <n v="1"/>
    <n v="0"/>
    <n v="0"/>
    <n v="1"/>
    <n v="0"/>
    <x v="0"/>
    <x v="1"/>
    <x v="1"/>
    <x v="7"/>
    <x v="0"/>
    <x v="1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e2c22e6-5812-4d11-9731-67121d16b2bf"/>
    <d v="2022-03-04T00:00:00"/>
    <s v="concern"/>
    <x v="5"/>
    <s v="Cww-08 "/>
    <x v="7"/>
    <x v="11"/>
    <x v="12"/>
    <s v="mirebalais"/>
    <s v="Marché communal de Mirebalais"/>
    <x v="0"/>
    <x v="0"/>
    <x v="0"/>
    <s v=""/>
    <s v=""/>
    <x v="0"/>
    <s v=""/>
    <s v="Nourriture"/>
    <n v="1"/>
    <n v="0"/>
    <n v="0"/>
    <n v="0"/>
    <n v="0"/>
    <n v="0"/>
    <n v="0"/>
    <n v="0"/>
    <s v="nourriture"/>
    <s v="manje"/>
    <s v="En espèces (Gourde)"/>
    <n v="1"/>
    <n v="0"/>
    <n v="0"/>
    <n v="0"/>
    <n v="0"/>
    <n v="0"/>
    <n v="0"/>
    <n v="0"/>
    <n v="0"/>
    <n v="0"/>
    <s v=""/>
    <x v="4"/>
    <x v="4"/>
    <s v="farine_ble riz mais sucre haricot_noir haricot_rouge huile"/>
    <n v="1"/>
    <n v="1"/>
    <n v="1"/>
    <n v="1"/>
    <n v="1"/>
    <n v="1"/>
    <n v="1"/>
    <n v="0"/>
    <s v="oui_marmite"/>
    <n v="250"/>
    <n v="125"/>
    <x v="0"/>
    <n v="400"/>
    <n v="153.84615384615299"/>
    <x v="0"/>
    <n v="250"/>
    <n v="108.695652173913"/>
    <x v="0"/>
    <n v="400"/>
    <n v="137.93103448275801"/>
    <x v="0"/>
    <n v="700"/>
    <n v="291.666666666666"/>
    <x v="1"/>
    <n v="650"/>
    <n v="270.83333333333297"/>
    <x v="1"/>
    <s v="remplissage_drum"/>
    <s v="oui"/>
    <n v="1100"/>
    <s v=""/>
    <s v=""/>
    <s v=""/>
    <s v=""/>
    <s v=""/>
    <s v=""/>
    <s v="NA"/>
    <n v="1100"/>
    <x v="2"/>
    <x v="0"/>
    <s v="epuise_demande"/>
    <n v="0"/>
    <n v="0"/>
    <n v="0"/>
    <n v="0"/>
    <n v="0"/>
    <n v="0"/>
    <n v="0"/>
    <n v="0"/>
    <n v="0"/>
    <n v="0"/>
    <n v="1"/>
    <n v="0"/>
    <n v="0"/>
    <n v="0"/>
    <s v=""/>
    <s v="riz haricot_noir huile"/>
    <n v="0"/>
    <n v="1"/>
    <n v="0"/>
    <n v="0"/>
    <n v="1"/>
    <n v="0"/>
    <n v="1"/>
    <n v="0"/>
    <x v="0"/>
    <x v="1"/>
    <x v="1"/>
    <x v="7"/>
    <x v="0"/>
    <x v="12"/>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53d0e57-727a-4ff7-8456-d29d4a37b19d"/>
    <d v="2022-03-04T00:00:00"/>
    <s v="concern"/>
    <x v="5"/>
    <s v="Cww-08"/>
    <x v="7"/>
    <x v="11"/>
    <x v="12"/>
    <s v="mirebalais"/>
    <s v="Marché communal de Mirebalais"/>
    <x v="0"/>
    <x v="0"/>
    <x v="0"/>
    <s v=""/>
    <s v=""/>
    <x v="0"/>
    <s v=""/>
    <s v="Nourriture"/>
    <n v="1"/>
    <n v="0"/>
    <n v="0"/>
    <n v="0"/>
    <n v="0"/>
    <n v="0"/>
    <n v="0"/>
    <n v="0"/>
    <s v="nourriture"/>
    <s v="manje"/>
    <s v="En espèces (Gourde)"/>
    <n v="1"/>
    <n v="0"/>
    <n v="0"/>
    <n v="0"/>
    <n v="0"/>
    <n v="0"/>
    <n v="0"/>
    <n v="0"/>
    <n v="0"/>
    <n v="0"/>
    <s v=""/>
    <x v="2"/>
    <x v="4"/>
    <s v="farine_ble riz mais sucre haricot_noir haricot_rouge huile"/>
    <n v="1"/>
    <n v="1"/>
    <n v="1"/>
    <n v="1"/>
    <n v="1"/>
    <n v="1"/>
    <n v="1"/>
    <n v="0"/>
    <s v="oui_marmite"/>
    <n v="250"/>
    <n v="125"/>
    <x v="0"/>
    <n v="400"/>
    <n v="153.84615384615299"/>
    <x v="0"/>
    <n v="250"/>
    <n v="108.695652173913"/>
    <x v="0"/>
    <n v="400"/>
    <n v="137.93103448275801"/>
    <x v="0"/>
    <n v="700"/>
    <n v="291.666666666666"/>
    <x v="1"/>
    <n v="650"/>
    <n v="270.83333333333297"/>
    <x v="1"/>
    <s v="remplissage_drum"/>
    <s v="oui"/>
    <n v="1100"/>
    <s v=""/>
    <s v=""/>
    <s v=""/>
    <s v=""/>
    <s v=""/>
    <s v=""/>
    <s v="NA"/>
    <n v="1100"/>
    <x v="2"/>
    <x v="0"/>
    <s v="epuise_demande"/>
    <n v="0"/>
    <n v="0"/>
    <n v="0"/>
    <n v="0"/>
    <n v="0"/>
    <n v="0"/>
    <n v="0"/>
    <n v="0"/>
    <n v="0"/>
    <n v="0"/>
    <n v="1"/>
    <n v="0"/>
    <n v="0"/>
    <n v="0"/>
    <s v=""/>
    <s v="farine_ble riz haricot_noir huile"/>
    <n v="1"/>
    <n v="1"/>
    <n v="0"/>
    <n v="0"/>
    <n v="1"/>
    <n v="0"/>
    <n v="1"/>
    <n v="0"/>
    <x v="0"/>
    <x v="1"/>
    <x v="1"/>
    <x v="7"/>
    <x v="0"/>
    <x v="12"/>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cce258a-21a2-41bc-9685-9afc5f4e808b"/>
    <d v="2022-03-04T00:00:00"/>
    <s v="concern"/>
    <x v="5"/>
    <s v="Cww-08"/>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4"/>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savon_mains chlore_grain"/>
    <n v="1"/>
    <n v="1"/>
    <n v="1"/>
    <n v="1"/>
    <n v="1"/>
    <n v="1"/>
    <n v="1"/>
    <n v="0"/>
    <s v="oui"/>
    <n v="35"/>
    <s v="35"/>
    <s v=""/>
    <s v=""/>
    <s v=""/>
    <n v="35"/>
    <x v="3"/>
    <n v="25"/>
    <x v="3"/>
    <n v="20"/>
    <x v="3"/>
    <s v="oui"/>
    <n v="25"/>
    <s v=""/>
    <s v=""/>
    <n v="25"/>
    <x v="3"/>
    <s v="oui"/>
    <n v="125"/>
    <s v=""/>
    <s v=""/>
    <n v="125"/>
    <x v="3"/>
    <s v="oui"/>
    <n v="100"/>
    <s v=""/>
    <s v=""/>
    <s v=""/>
    <n v="100"/>
    <x v="3"/>
    <s v="oui"/>
    <s v=""/>
    <n v="25"/>
    <s v=""/>
    <s v=""/>
    <s v=""/>
    <s v=""/>
    <s v=""/>
    <s v=""/>
    <x v="3"/>
    <s v="NA"/>
    <n v="25"/>
    <x v="2"/>
    <s v="epuise"/>
    <n v="0"/>
    <n v="0"/>
    <n v="0"/>
    <n v="0"/>
    <n v="0"/>
    <n v="0"/>
    <n v="0"/>
    <n v="0"/>
    <n v="0"/>
    <n v="1"/>
    <n v="0"/>
    <n v="0"/>
    <n v="0"/>
    <s v=""/>
    <s v="savon_lessive dentrifrice papier_toilette serviettes_hygieniques chlore_grain"/>
    <n v="1"/>
    <n v="0"/>
    <n v="1"/>
    <n v="1"/>
    <n v="1"/>
    <n v="1"/>
    <n v="0"/>
    <n v="0"/>
    <x v="1"/>
    <x v="2"/>
    <x v="1"/>
    <x v="6"/>
    <x v="1"/>
    <x v="13"/>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d3ef3fa8-27db-4932-9e22-4d06236bc9d5"/>
    <d v="2022-03-04T00:00:00"/>
    <s v="concern"/>
    <x v="5"/>
    <s v="Cww-08"/>
    <x v="7"/>
    <x v="11"/>
    <x v="12"/>
    <s v="mirebalais"/>
    <s v="Marché communal de Mirebalais"/>
    <x v="0"/>
    <x v="0"/>
    <x v="0"/>
    <s v=""/>
    <s v=""/>
    <x v="0"/>
    <s v=""/>
    <s v="Produits d'hygiène et assainissement"/>
    <n v="0"/>
    <n v="1"/>
    <n v="0"/>
    <n v="0"/>
    <n v="0"/>
    <n v="0"/>
    <n v="0"/>
    <n v="0"/>
    <s v="wash"/>
    <s v="pwodwi lijèn, netwayaj"/>
    <s v="En espèces (Gourde)"/>
    <n v="1"/>
    <n v="0"/>
    <n v="0"/>
    <n v="0"/>
    <n v="0"/>
    <n v="0"/>
    <n v="0"/>
    <n v="0"/>
    <n v="0"/>
    <n v="0"/>
    <s v=""/>
    <x v="4"/>
    <x v="4"/>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savon_mains"/>
    <n v="1"/>
    <n v="1"/>
    <n v="1"/>
    <n v="1"/>
    <n v="1"/>
    <n v="0"/>
    <n v="1"/>
    <n v="0"/>
    <s v="oui"/>
    <n v="35"/>
    <s v="35"/>
    <s v=""/>
    <s v=""/>
    <s v=""/>
    <n v="35"/>
    <x v="3"/>
    <n v="25"/>
    <x v="3"/>
    <n v="20"/>
    <x v="3"/>
    <s v="oui"/>
    <n v="25"/>
    <s v=""/>
    <s v=""/>
    <n v="25"/>
    <x v="3"/>
    <s v="oui"/>
    <n v="125"/>
    <s v=""/>
    <s v=""/>
    <n v="125"/>
    <x v="3"/>
    <s v="oui"/>
    <n v="100"/>
    <s v=""/>
    <s v=""/>
    <s v=""/>
    <n v="100"/>
    <x v="3"/>
    <s v=""/>
    <s v=""/>
    <s v=""/>
    <s v=""/>
    <s v=""/>
    <s v=""/>
    <s v=""/>
    <s v=""/>
    <s v=""/>
    <x v="0"/>
    <s v=""/>
    <s v=""/>
    <x v="2"/>
    <s v="epuise"/>
    <n v="0"/>
    <n v="0"/>
    <n v="0"/>
    <n v="0"/>
    <n v="0"/>
    <n v="0"/>
    <n v="0"/>
    <n v="0"/>
    <n v="0"/>
    <n v="1"/>
    <n v="0"/>
    <n v="0"/>
    <n v="0"/>
    <s v=""/>
    <s v="savon_lessive papier_toilette dentrifrice serviettes_hygieniques savon_mains"/>
    <n v="1"/>
    <n v="0"/>
    <n v="1"/>
    <n v="1"/>
    <n v="1"/>
    <n v="0"/>
    <n v="1"/>
    <n v="0"/>
    <x v="1"/>
    <x v="2"/>
    <x v="1"/>
    <x v="6"/>
    <x v="1"/>
    <x v="11"/>
    <x v="1"/>
    <x v="0"/>
    <s v=""/>
    <s v=""/>
    <s v=""/>
    <s v=""/>
    <s v=""/>
    <s v=""/>
    <s v=""/>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69f054f3-949c-48fb-bc77-e466a787dcdc"/>
    <d v="2022-02-24T00:00:00"/>
    <s v="crnl"/>
    <x v="7"/>
    <s v="PS_6827"/>
    <x v="8"/>
    <x v="17"/>
    <x v="18"/>
    <s v="jac_1"/>
    <s v="Marché Beaudoin"/>
    <x v="0"/>
    <x v="0"/>
    <x v="0"/>
    <s v=""/>
    <s v=""/>
    <x v="0"/>
    <s v=""/>
    <s v="Nourriture"/>
    <n v="1"/>
    <n v="0"/>
    <n v="0"/>
    <n v="0"/>
    <n v="0"/>
    <n v="0"/>
    <n v="0"/>
    <n v="0"/>
    <s v="nourriture"/>
    <s v="manje"/>
    <s v="En espèces (Gourde)"/>
    <n v="1"/>
    <n v="0"/>
    <n v="0"/>
    <n v="0"/>
    <n v="0"/>
    <n v="0"/>
    <n v="0"/>
    <n v="0"/>
    <n v="0"/>
    <n v="0"/>
    <s v=""/>
    <x v="3"/>
    <x v="0"/>
    <s v="farine_ble riz mais sucre"/>
    <n v="1"/>
    <n v="1"/>
    <n v="1"/>
    <n v="1"/>
    <n v="0"/>
    <n v="0"/>
    <n v="0"/>
    <n v="0"/>
    <s v="oui_marmite"/>
    <n v="300"/>
    <n v="150"/>
    <x v="0"/>
    <n v="390"/>
    <n v="150"/>
    <x v="0"/>
    <n v="270"/>
    <n v="117.39130434782599"/>
    <x v="0"/>
    <n v="390"/>
    <n v="134.482758620689"/>
    <x v="0"/>
    <s v=""/>
    <s v=""/>
    <x v="0"/>
    <s v=""/>
    <s v=""/>
    <x v="0"/>
    <s v=""/>
    <s v=""/>
    <s v=""/>
    <s v=""/>
    <s v=""/>
    <s v=""/>
    <s v=""/>
    <s v=""/>
    <s v=""/>
    <s v=""/>
    <s v=""/>
    <x v="0"/>
    <x v="0"/>
    <s v="probleme_transport trop_cher pas_assez_argent"/>
    <n v="0"/>
    <n v="1"/>
    <n v="0"/>
    <n v="0"/>
    <n v="1"/>
    <n v="1"/>
    <n v="0"/>
    <n v="0"/>
    <n v="0"/>
    <n v="0"/>
    <n v="0"/>
    <n v="0"/>
    <n v="0"/>
    <n v="0"/>
    <s v=""/>
    <s v="farine_ble riz mais sucre"/>
    <n v="1"/>
    <n v="1"/>
    <n v="1"/>
    <n v="1"/>
    <n v="0"/>
    <n v="0"/>
    <n v="0"/>
    <n v="0"/>
    <x v="0"/>
    <x v="0"/>
    <x v="1"/>
    <x v="9"/>
    <x v="1"/>
    <x v="20"/>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36b862fd-43c6-4e12-91b8-5dced221ee9a"/>
    <d v="2022-02-24T00:00:00"/>
    <s v="crnl"/>
    <x v="7"/>
    <s v="PS_6827"/>
    <x v="8"/>
    <x v="17"/>
    <x v="18"/>
    <s v="jac_1"/>
    <s v="Marché Beaudoin"/>
    <x v="0"/>
    <x v="0"/>
    <x v="0"/>
    <s v=""/>
    <s v=""/>
    <x v="2"/>
    <s v=""/>
    <s v="Nourriture"/>
    <n v="1"/>
    <n v="0"/>
    <n v="0"/>
    <n v="0"/>
    <n v="0"/>
    <n v="0"/>
    <n v="0"/>
    <n v="0"/>
    <s v="nourriture"/>
    <s v="manje"/>
    <s v="En espèces (Gourde)"/>
    <n v="1"/>
    <n v="0"/>
    <n v="0"/>
    <n v="0"/>
    <n v="0"/>
    <n v="0"/>
    <n v="0"/>
    <n v="0"/>
    <n v="0"/>
    <n v="0"/>
    <s v=""/>
    <x v="3"/>
    <x v="0"/>
    <s v="farine_ble riz mais sucre haricot_noir haricot_rouge"/>
    <n v="1"/>
    <n v="1"/>
    <n v="1"/>
    <n v="1"/>
    <n v="1"/>
    <n v="1"/>
    <n v="0"/>
    <n v="0"/>
    <s v="oui_marmite"/>
    <n v="300"/>
    <n v="150"/>
    <x v="0"/>
    <n v="390"/>
    <n v="150"/>
    <x v="0"/>
    <n v="370"/>
    <n v="160.869565217391"/>
    <x v="0"/>
    <n v="390"/>
    <n v="134.482758620689"/>
    <x v="0"/>
    <n v="600"/>
    <n v="250"/>
    <x v="2"/>
    <n v="750"/>
    <n v="312.5"/>
    <x v="1"/>
    <s v=""/>
    <s v=""/>
    <s v=""/>
    <s v=""/>
    <s v=""/>
    <s v=""/>
    <s v=""/>
    <s v=""/>
    <s v=""/>
    <s v=""/>
    <s v=""/>
    <x v="0"/>
    <x v="1"/>
    <s v=""/>
    <s v=""/>
    <s v=""/>
    <s v=""/>
    <s v=""/>
    <s v=""/>
    <s v=""/>
    <s v=""/>
    <s v=""/>
    <s v=""/>
    <s v=""/>
    <s v=""/>
    <s v=""/>
    <s v=""/>
    <s v=""/>
    <s v=""/>
    <s v=""/>
    <s v=""/>
    <s v=""/>
    <s v=""/>
    <s v=""/>
    <s v=""/>
    <s v=""/>
    <s v=""/>
    <s v=""/>
    <x v="1"/>
    <x v="0"/>
    <x v="1"/>
    <x v="9"/>
    <x v="1"/>
    <x v="20"/>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4a547549-4461-4ad0-a7e7-490fcba8ae5d"/>
    <d v="2022-02-24T00:00:00"/>
    <s v="crnl"/>
    <x v="7"/>
    <s v="PS_6827"/>
    <x v="8"/>
    <x v="17"/>
    <x v="18"/>
    <s v="jac_1"/>
    <s v="Marché Beaudoin"/>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Il n'y a pas d'autres options dans ma zone"/>
    <s v=""/>
    <x v="1"/>
    <s v="5gal"/>
    <s v="5gal"/>
    <s v="bidon ki vo 5 galon (18,9L)"/>
    <s v=""/>
    <s v=""/>
    <s v=""/>
    <s v=""/>
    <s v=""/>
    <n v="0"/>
    <n v="0"/>
    <s v=""/>
    <s v="NA"/>
    <n v="0"/>
    <x v="1"/>
    <x v="3"/>
    <x v="2"/>
    <s v="infrastructures"/>
    <n v="0"/>
    <n v="0"/>
    <n v="0"/>
    <n v="0"/>
    <n v="1"/>
    <n v="0"/>
    <n v="0"/>
    <n v="0"/>
    <n v="0"/>
    <n v="0"/>
    <n v="0"/>
    <n v="0"/>
    <s v=""/>
    <x v="1"/>
    <s v=""/>
    <s v=""/>
    <s v=""/>
    <s v=""/>
    <s v=""/>
    <s v=""/>
    <s v=""/>
    <s v=""/>
    <s v=""/>
    <s v=""/>
    <s v=""/>
    <s v=""/>
    <s v=""/>
    <s v=""/>
    <s v=""/>
    <s v=""/>
    <s v=""/>
    <s v=""/>
    <s v=""/>
  </r>
  <r>
    <s v="abb5dfd9-225d-47e4-b0ab-99378052bea9"/>
    <d v="2022-02-24T00:00:00"/>
    <s v="crnl"/>
    <x v="7"/>
    <s v="PS_6827"/>
    <x v="8"/>
    <x v="17"/>
    <x v="18"/>
    <s v="jac_1"/>
    <s v="Marché Beaudoin"/>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2"/>
    <s v="mort_president"/>
    <n v="0"/>
    <n v="1"/>
    <n v="0"/>
    <s v=""/>
    <s v="route"/>
    <n v="1"/>
    <n v="0"/>
    <n v="0"/>
    <n v="0"/>
    <n v="0"/>
    <n v="0"/>
    <s v=""/>
    <s v=""/>
    <s v=""/>
    <s v=""/>
    <s v=""/>
    <s v=""/>
    <s v=""/>
  </r>
  <r>
    <s v="8896a94e-6414-45cb-9ff9-5573c3285d8e"/>
    <d v="2022-02-24T00:00:00"/>
    <s v="crnl"/>
    <x v="7"/>
    <s v="PS_6827"/>
    <x v="8"/>
    <x v="17"/>
    <x v="18"/>
    <s v="jac_1"/>
    <s v="Marché Beaudoin"/>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50"/>
    <x v="2"/>
    <s v="oui"/>
    <n v="25"/>
    <s v=""/>
    <s v=""/>
    <n v="25"/>
    <x v="2"/>
    <s v="oui"/>
    <n v="150"/>
    <s v=""/>
    <s v=""/>
    <n v="150"/>
    <x v="2"/>
    <s v="oui"/>
    <n v="100"/>
    <s v=""/>
    <s v=""/>
    <s v=""/>
    <n v="100"/>
    <x v="2"/>
    <s v=""/>
    <s v=""/>
    <s v=""/>
    <s v=""/>
    <s v=""/>
    <s v=""/>
    <s v=""/>
    <s v=""/>
    <s v=""/>
    <x v="0"/>
    <s v=""/>
    <s v=""/>
    <x v="1"/>
    <s v=""/>
    <s v=""/>
    <s v=""/>
    <s v=""/>
    <s v=""/>
    <s v=""/>
    <s v=""/>
    <s v=""/>
    <s v=""/>
    <s v=""/>
    <s v=""/>
    <s v=""/>
    <s v=""/>
    <s v=""/>
    <s v=""/>
    <s v=""/>
    <s v=""/>
    <s v=""/>
    <s v=""/>
    <s v=""/>
    <s v=""/>
    <s v=""/>
    <s v=""/>
    <s v=""/>
    <x v="1"/>
    <x v="1"/>
    <x v="1"/>
    <x v="8"/>
    <x v="2"/>
    <x v="19"/>
    <x v="2"/>
    <x v="0"/>
    <s v=""/>
    <s v=""/>
    <s v=""/>
    <s v=""/>
    <s v=""/>
    <s v=""/>
    <s v=""/>
    <s v=""/>
    <s v="prix reappro"/>
    <n v="0"/>
    <n v="0"/>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877d1836-3355-4e63-9d72-5204fedecbcd"/>
    <d v="2022-02-24T00:00:00"/>
    <s v="crnl"/>
    <x v="7"/>
    <s v="PS_6827"/>
    <x v="8"/>
    <x v="17"/>
    <x v="18"/>
    <s v="jac_1"/>
    <s v="Marché Beaudoin"/>
    <x v="0"/>
    <x v="0"/>
    <x v="1"/>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chlore_grain savon_lessive"/>
    <n v="1"/>
    <n v="0"/>
    <n v="0"/>
    <n v="0"/>
    <n v="0"/>
    <n v="1"/>
    <n v="0"/>
    <n v="0"/>
    <s v="oui"/>
    <n v="50"/>
    <s v="50"/>
    <s v=""/>
    <s v=""/>
    <s v=""/>
    <n v="50"/>
    <x v="2"/>
    <s v=""/>
    <x v="0"/>
    <s v=""/>
    <x v="0"/>
    <s v=""/>
    <s v=""/>
    <s v=""/>
    <s v=""/>
    <s v=""/>
    <x v="0"/>
    <s v=""/>
    <s v=""/>
    <s v=""/>
    <s v=""/>
    <s v=""/>
    <x v="0"/>
    <s v=""/>
    <s v=""/>
    <s v=""/>
    <s v=""/>
    <s v=""/>
    <s v=""/>
    <x v="0"/>
    <s v="oui"/>
    <s v=""/>
    <n v="25"/>
    <s v=""/>
    <s v=""/>
    <s v=""/>
    <s v=""/>
    <s v=""/>
    <s v=""/>
    <x v="2"/>
    <s v="NA"/>
    <n v="25"/>
    <x v="1"/>
    <s v=""/>
    <s v=""/>
    <s v=""/>
    <s v=""/>
    <s v=""/>
    <s v=""/>
    <s v=""/>
    <s v=""/>
    <s v=""/>
    <s v=""/>
    <s v=""/>
    <s v=""/>
    <s v=""/>
    <s v=""/>
    <s v=""/>
    <s v=""/>
    <s v=""/>
    <s v=""/>
    <s v=""/>
    <s v=""/>
    <s v=""/>
    <s v=""/>
    <s v=""/>
    <s v=""/>
    <x v="1"/>
    <x v="2"/>
    <x v="1"/>
    <x v="8"/>
    <x v="2"/>
    <x v="19"/>
    <x v="2"/>
    <x v="0"/>
    <s v=""/>
    <s v=""/>
    <s v=""/>
    <s v=""/>
    <s v=""/>
    <s v=""/>
    <s v=""/>
    <s v=""/>
    <s v="prix clients reappro"/>
    <n v="0"/>
    <n v="1"/>
    <n v="1"/>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
  </r>
  <r>
    <s v="ef55822f-afe8-4c09-bd6f-fc3415e027ee"/>
    <d v="2022-02-24T00:00:00"/>
    <s v="crnl"/>
    <x v="7"/>
    <s v="OJ_9690"/>
    <x v="8"/>
    <x v="17"/>
    <x v="18"/>
    <s v="jac_1"/>
    <s v="Marché Beaudoin"/>
    <x v="0"/>
    <x v="0"/>
    <x v="0"/>
    <s v=""/>
    <s v=""/>
    <x v="0"/>
    <s v=""/>
    <s v="Nourriture"/>
    <n v="1"/>
    <n v="0"/>
    <n v="0"/>
    <n v="0"/>
    <n v="0"/>
    <n v="0"/>
    <n v="0"/>
    <n v="0"/>
    <s v="nourriture"/>
    <s v="manje"/>
    <s v="En espèces (Gourde)"/>
    <n v="1"/>
    <n v="0"/>
    <n v="0"/>
    <n v="0"/>
    <n v="0"/>
    <n v="0"/>
    <n v="0"/>
    <n v="0"/>
    <n v="0"/>
    <n v="0"/>
    <s v=""/>
    <x v="3"/>
    <x v="1"/>
    <s v="farine_ble riz mais sucre huile"/>
    <n v="1"/>
    <n v="1"/>
    <n v="1"/>
    <n v="1"/>
    <n v="0"/>
    <n v="0"/>
    <n v="1"/>
    <n v="0"/>
    <s v="oui_marmite"/>
    <n v="600"/>
    <n v="300"/>
    <x v="0"/>
    <n v="390"/>
    <n v="150"/>
    <x v="0"/>
    <n v="390"/>
    <n v="169.565217391304"/>
    <x v="0"/>
    <n v="390"/>
    <n v="134.482758620689"/>
    <x v="0"/>
    <s v=""/>
    <s v=""/>
    <x v="0"/>
    <s v=""/>
    <s v=""/>
    <x v="0"/>
    <s v="remplissage_bidon_bouteil_ferme"/>
    <s v="oui"/>
    <n v="1200"/>
    <s v=""/>
    <s v=""/>
    <s v=""/>
    <s v=""/>
    <s v=""/>
    <s v=""/>
    <s v="NA"/>
    <n v="1200"/>
    <x v="2"/>
    <x v="0"/>
    <s v="probleme_transport"/>
    <n v="0"/>
    <n v="1"/>
    <n v="0"/>
    <n v="0"/>
    <n v="0"/>
    <n v="0"/>
    <n v="0"/>
    <n v="0"/>
    <n v="0"/>
    <n v="0"/>
    <n v="0"/>
    <n v="0"/>
    <n v="0"/>
    <n v="0"/>
    <s v=""/>
    <s v="mais"/>
    <n v="0"/>
    <n v="0"/>
    <n v="1"/>
    <n v="0"/>
    <n v="0"/>
    <n v="0"/>
    <n v="0"/>
    <n v="0"/>
    <x v="1"/>
    <x v="0"/>
    <x v="1"/>
    <x v="9"/>
    <x v="1"/>
    <x v="20"/>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manifestations"/>
    <n v="0"/>
    <n v="0"/>
    <n v="1"/>
    <n v="0"/>
    <n v="0"/>
    <n v="0"/>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b78c8acb-fa03-4c75-9994-7de1c46d0d5e"/>
    <d v="2022-02-24T00:00:00"/>
    <s v="crnl"/>
    <x v="7"/>
    <s v="OJ_9690"/>
    <x v="8"/>
    <x v="17"/>
    <x v="18"/>
    <s v="jac_1"/>
    <s v="Marché Beaudoin"/>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50"/>
    <x v="2"/>
    <s v="oui"/>
    <n v="35"/>
    <s v=""/>
    <s v=""/>
    <n v="35"/>
    <x v="2"/>
    <s v="oui"/>
    <n v="100"/>
    <s v=""/>
    <s v=""/>
    <n v="100"/>
    <x v="2"/>
    <s v="oui"/>
    <n v="100"/>
    <s v=""/>
    <s v=""/>
    <s v=""/>
    <n v="100"/>
    <x v="2"/>
    <s v=""/>
    <s v=""/>
    <s v=""/>
    <s v=""/>
    <s v=""/>
    <s v=""/>
    <s v=""/>
    <s v=""/>
    <s v=""/>
    <x v="0"/>
    <s v=""/>
    <s v=""/>
    <x v="1"/>
    <s v=""/>
    <s v=""/>
    <s v=""/>
    <s v=""/>
    <s v=""/>
    <s v=""/>
    <s v=""/>
    <s v=""/>
    <s v=""/>
    <s v=""/>
    <s v=""/>
    <s v=""/>
    <s v=""/>
    <s v=""/>
    <s v=""/>
    <s v=""/>
    <s v=""/>
    <s v=""/>
    <s v=""/>
    <s v=""/>
    <s v=""/>
    <s v=""/>
    <s v=""/>
    <s v=""/>
    <x v="1"/>
    <x v="1"/>
    <x v="1"/>
    <x v="8"/>
    <x v="2"/>
    <x v="19"/>
    <x v="2"/>
    <x v="0"/>
    <s v=""/>
    <s v=""/>
    <s v=""/>
    <s v=""/>
    <s v=""/>
    <s v=""/>
    <s v=""/>
    <s v=""/>
    <s v="nsnr"/>
    <n v="0"/>
    <n v="0"/>
    <n v="0"/>
    <n v="0"/>
    <n v="0"/>
    <n v="0"/>
    <n v="0"/>
    <n v="1"/>
    <s v=""/>
    <x v="3"/>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c8cb91f8-e47a-42e8-8ac3-c5efbe877fd3"/>
    <d v="2022-02-24T00:00:00"/>
    <s v="crnl"/>
    <x v="7"/>
    <s v="OJ_9690"/>
    <x v="8"/>
    <x v="17"/>
    <x v="18"/>
    <s v="jac_1"/>
    <s v="Marché Beaudoin"/>
    <x v="0"/>
    <x v="0"/>
    <x v="0"/>
    <s v=""/>
    <s v=""/>
    <x v="0"/>
    <s v=""/>
    <s v="Produits d'hygiène et assainissement"/>
    <n v="0"/>
    <n v="1"/>
    <n v="0"/>
    <n v="0"/>
    <n v="0"/>
    <n v="0"/>
    <n v="0"/>
    <n v="0"/>
    <s v="wash"/>
    <s v="pwodwi lijèn, netwayaj"/>
    <s v="En espèces (Gourde)"/>
    <n v="1"/>
    <n v="0"/>
    <n v="0"/>
    <n v="0"/>
    <n v="0"/>
    <n v="0"/>
    <n v="0"/>
    <n v="0"/>
    <n v="0"/>
    <n v="0"/>
    <s v=""/>
    <x v="3"/>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dentrifrice papier_toilette serviettes_hygieniques savon_mains"/>
    <n v="1"/>
    <n v="0"/>
    <n v="1"/>
    <n v="1"/>
    <n v="1"/>
    <n v="0"/>
    <n v="1"/>
    <n v="0"/>
    <s v="oui"/>
    <n v="40"/>
    <s v="40"/>
    <s v=""/>
    <s v=""/>
    <s v=""/>
    <n v="40"/>
    <x v="2"/>
    <s v=""/>
    <x v="0"/>
    <n v="25"/>
    <x v="2"/>
    <s v="oui"/>
    <n v="20"/>
    <s v=""/>
    <s v=""/>
    <n v="20"/>
    <x v="2"/>
    <s v="oui"/>
    <n v="100"/>
    <s v=""/>
    <s v=""/>
    <n v="100"/>
    <x v="2"/>
    <s v="oui"/>
    <n v="100"/>
    <s v=""/>
    <s v=""/>
    <s v=""/>
    <n v="100"/>
    <x v="2"/>
    <s v=""/>
    <s v=""/>
    <s v=""/>
    <s v=""/>
    <s v=""/>
    <s v=""/>
    <s v=""/>
    <s v=""/>
    <s v=""/>
    <x v="0"/>
    <s v=""/>
    <s v=""/>
    <x v="2"/>
    <s v="trop_cher probleme_transport pas_assez_argent"/>
    <n v="0"/>
    <n v="1"/>
    <n v="0"/>
    <n v="1"/>
    <n v="1"/>
    <n v="0"/>
    <n v="0"/>
    <n v="0"/>
    <n v="0"/>
    <n v="0"/>
    <n v="0"/>
    <n v="0"/>
    <n v="0"/>
    <s v=""/>
    <s v="papier_toilette"/>
    <n v="0"/>
    <n v="0"/>
    <n v="0"/>
    <n v="1"/>
    <n v="0"/>
    <n v="0"/>
    <n v="0"/>
    <n v="0"/>
    <x v="1"/>
    <x v="1"/>
    <x v="1"/>
    <x v="8"/>
    <x v="2"/>
    <x v="19"/>
    <x v="2"/>
    <x v="2"/>
    <s v="manifestations"/>
    <n v="0"/>
    <n v="0"/>
    <n v="1"/>
    <n v="0"/>
    <n v="0"/>
    <n v="0"/>
    <s v=""/>
    <s v="prix clients"/>
    <n v="0"/>
    <n v="1"/>
    <n v="1"/>
    <n v="0"/>
    <n v="0"/>
    <n v="0"/>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7c2205c0-2e88-4e9c-bb86-32369cbebe6d"/>
    <d v="2022-02-24T00:00:00"/>
    <s v="crnl"/>
    <x v="7"/>
    <s v="OJ_9690"/>
    <x v="8"/>
    <x v="17"/>
    <x v="18"/>
    <s v="jac_1"/>
    <s v="Marché Beaudoin"/>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C'est le moins cher"/>
    <s v=""/>
    <x v="1"/>
    <s v="5gal"/>
    <s v="5gal"/>
    <s v="bidon ki vo 5 galon (18,9L)"/>
    <s v=""/>
    <s v=""/>
    <s v=""/>
    <s v=""/>
    <s v=""/>
    <n v="60"/>
    <s v="12"/>
    <s v=""/>
    <s v="NA"/>
    <n v="12"/>
    <x v="2"/>
    <x v="0"/>
    <x v="2"/>
    <s v="pb_transport"/>
    <n v="0"/>
    <n v="1"/>
    <n v="0"/>
    <n v="0"/>
    <n v="0"/>
    <n v="0"/>
    <n v="0"/>
    <n v="0"/>
    <n v="0"/>
    <n v="0"/>
    <n v="0"/>
    <n v="0"/>
    <s v=""/>
    <x v="1"/>
    <s v=""/>
    <s v=""/>
    <s v=""/>
    <s v=""/>
    <s v=""/>
    <s v=""/>
    <s v=""/>
    <s v=""/>
    <s v=""/>
    <s v=""/>
    <s v=""/>
    <s v=""/>
    <s v=""/>
    <s v=""/>
    <s v=""/>
    <s v=""/>
    <s v=""/>
    <s v=""/>
    <s v="Rien a signaler"/>
  </r>
  <r>
    <s v="c53971d8-218c-4059-a8f7-6466d695a75f"/>
    <d v="2022-02-24T00:00:00"/>
    <s v="crnl"/>
    <x v="7"/>
    <s v="OJ_9690"/>
    <x v="8"/>
    <x v="17"/>
    <x v="18"/>
    <s v="jac_1"/>
    <s v="Marché Beaudoin"/>
    <x v="0"/>
    <x v="0"/>
    <x v="0"/>
    <s v=""/>
    <s v=""/>
    <x v="0"/>
    <s v=""/>
    <s v="Nourriture"/>
    <n v="1"/>
    <n v="0"/>
    <n v="0"/>
    <n v="0"/>
    <n v="0"/>
    <n v="0"/>
    <n v="0"/>
    <n v="0"/>
    <s v="nourriture"/>
    <s v="manje"/>
    <s v="En espèces (Gourde)"/>
    <n v="1"/>
    <n v="0"/>
    <n v="0"/>
    <n v="0"/>
    <n v="0"/>
    <n v="0"/>
    <n v="0"/>
    <n v="0"/>
    <n v="0"/>
    <n v="0"/>
    <s v=""/>
    <x v="3"/>
    <x v="0"/>
    <s v="farine_ble riz mais huile sucre"/>
    <n v="1"/>
    <n v="1"/>
    <n v="1"/>
    <n v="1"/>
    <n v="0"/>
    <n v="0"/>
    <n v="1"/>
    <n v="0"/>
    <s v="oui_marmite"/>
    <n v="750"/>
    <n v="375"/>
    <x v="0"/>
    <n v="390"/>
    <n v="150"/>
    <x v="0"/>
    <n v="390"/>
    <n v="169.565217391304"/>
    <x v="0"/>
    <n v="390"/>
    <n v="134.482758620689"/>
    <x v="0"/>
    <s v=""/>
    <s v=""/>
    <x v="0"/>
    <s v=""/>
    <s v=""/>
    <x v="0"/>
    <s v="remplissage_bidon_bouteil_ferme"/>
    <s v="oui"/>
    <n v="1200"/>
    <s v=""/>
    <s v=""/>
    <s v=""/>
    <s v=""/>
    <s v=""/>
    <s v=""/>
    <s v="NA"/>
    <n v="1200"/>
    <x v="2"/>
    <x v="1"/>
    <s v=""/>
    <s v=""/>
    <s v=""/>
    <s v=""/>
    <s v=""/>
    <s v=""/>
    <s v=""/>
    <s v=""/>
    <s v=""/>
    <s v=""/>
    <s v=""/>
    <s v=""/>
    <s v=""/>
    <s v=""/>
    <s v=""/>
    <s v=""/>
    <s v=""/>
    <s v=""/>
    <s v=""/>
    <s v=""/>
    <s v=""/>
    <s v=""/>
    <s v=""/>
    <s v=""/>
    <s v=""/>
    <x v="1"/>
    <x v="0"/>
    <x v="1"/>
    <x v="9"/>
    <x v="1"/>
    <x v="20"/>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3"/>
    <s v=""/>
    <s v=""/>
    <s v=""/>
    <s v=""/>
    <s v=""/>
    <s v=""/>
    <s v=""/>
    <s v=""/>
    <s v="prix reappro"/>
    <n v="0"/>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2d2c30f1-55af-4050-9755-373e4ff47cb9"/>
    <d v="2022-02-24T00:00:00"/>
    <s v="crnl"/>
    <x v="7"/>
    <s v="OJ_9690"/>
    <x v="8"/>
    <x v="17"/>
    <x v="18"/>
    <s v="jac_1"/>
    <s v="Marché Beaudoin"/>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1"/>
    <s v=""/>
    <s v=""/>
    <s v=""/>
    <s v=""/>
    <s v=""/>
    <s v=""/>
    <s v=""/>
    <s v=""/>
    <s v=""/>
    <s v=""/>
    <s v=""/>
    <s v=""/>
    <s v=""/>
    <s v=""/>
    <s v=""/>
    <s v=""/>
    <s v=""/>
    <s v=""/>
    <s v="Rien a signaler"/>
  </r>
  <r>
    <s v="7315e33a-bbf0-437d-9648-760146eccc59"/>
    <d v="2022-02-24T00:00:00"/>
    <s v="crnl"/>
    <x v="7"/>
    <s v="OJ_9690"/>
    <x v="8"/>
    <x v="17"/>
    <x v="18"/>
    <s v="jac_1"/>
    <s v="Marché Beaudoin"/>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Il n'y a pas d'autres options dans ma zone"/>
    <s v=""/>
    <x v="1"/>
    <s v="jnsp"/>
    <s v="jnsp"/>
    <s v="Mwen pa konnen paske li se yon koneksyon prive"/>
    <s v=""/>
    <s v=""/>
    <s v=""/>
    <s v=""/>
    <s v=""/>
    <s v=""/>
    <s v="NA"/>
    <s v=""/>
    <s v="NA"/>
    <n v="0"/>
    <x v="1"/>
    <x v="3"/>
    <x v="2"/>
    <s v="nsnr"/>
    <n v="0"/>
    <n v="0"/>
    <n v="0"/>
    <n v="0"/>
    <n v="0"/>
    <n v="0"/>
    <n v="0"/>
    <n v="0"/>
    <n v="0"/>
    <n v="0"/>
    <n v="0"/>
    <n v="1"/>
    <s v=""/>
    <x v="2"/>
    <s v="mort_president"/>
    <n v="0"/>
    <n v="1"/>
    <n v="0"/>
    <s v=""/>
    <s v="nsnr"/>
    <n v="0"/>
    <n v="0"/>
    <n v="0"/>
    <n v="0"/>
    <n v="0"/>
    <n v="1"/>
    <s v=""/>
    <s v=""/>
    <s v=""/>
    <s v=""/>
    <s v=""/>
    <s v=""/>
    <s v="Rien a signaler"/>
  </r>
  <r>
    <s v="aba30908-1b68-4297-83fc-9e4fdbae8c0d"/>
    <d v="2022-03-04T00:00:00"/>
    <s v="acf"/>
    <x v="8"/>
    <s v="Cr"/>
    <x v="9"/>
    <x v="18"/>
    <x v="19"/>
    <s v="autre"/>
    <s v="Marché Beauchamps"/>
    <x v="1"/>
    <x v="0"/>
    <x v="1"/>
    <s v=""/>
    <s v=""/>
    <x v="2"/>
    <s v=""/>
    <s v="Nourriture"/>
    <n v="1"/>
    <n v="0"/>
    <n v="0"/>
    <n v="0"/>
    <n v="0"/>
    <n v="0"/>
    <n v="0"/>
    <n v="0"/>
    <s v="nourriture"/>
    <s v="manje"/>
    <s v="En espèces (Gourde)"/>
    <n v="1"/>
    <n v="0"/>
    <n v="0"/>
    <n v="0"/>
    <n v="0"/>
    <n v="0"/>
    <n v="0"/>
    <n v="0"/>
    <n v="0"/>
    <n v="0"/>
    <s v=""/>
    <x v="0"/>
    <x v="4"/>
    <s v="farine_ble riz sucre mais haricot_noir haricot_rouge huile"/>
    <n v="1"/>
    <n v="1"/>
    <n v="1"/>
    <n v="1"/>
    <n v="1"/>
    <n v="1"/>
    <n v="1"/>
    <n v="0"/>
    <s v="non_marmite"/>
    <s v=""/>
    <s v=""/>
    <x v="2"/>
    <s v=""/>
    <s v=""/>
    <x v="2"/>
    <s v=""/>
    <s v=""/>
    <x v="2"/>
    <s v=""/>
    <s v=""/>
    <x v="2"/>
    <s v=""/>
    <s v=""/>
    <x v="0"/>
    <s v=""/>
    <s v=""/>
    <x v="0"/>
    <s v="remplissage_drum"/>
    <s v="oui"/>
    <n v="1025"/>
    <s v=""/>
    <s v=""/>
    <s v=""/>
    <s v=""/>
    <s v=""/>
    <s v=""/>
    <s v="NA"/>
    <n v="1025"/>
    <x v="2"/>
    <x v="0"/>
    <s v="pas_assez_argent"/>
    <n v="0"/>
    <n v="0"/>
    <n v="0"/>
    <n v="0"/>
    <n v="0"/>
    <n v="1"/>
    <n v="0"/>
    <n v="0"/>
    <n v="0"/>
    <n v="0"/>
    <n v="0"/>
    <n v="0"/>
    <n v="0"/>
    <n v="0"/>
    <s v=""/>
    <s v="farine_ble riz mais sucre haricot_noir haricot_rouge huile"/>
    <n v="1"/>
    <n v="1"/>
    <n v="1"/>
    <n v="1"/>
    <n v="1"/>
    <n v="1"/>
    <n v="1"/>
    <n v="0"/>
    <x v="1"/>
    <x v="0"/>
    <x v="1"/>
    <x v="4"/>
    <x v="0"/>
    <x v="21"/>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hibernation"/>
    <n v="0"/>
    <n v="0"/>
    <n v="0"/>
    <n v="1"/>
    <n v="0"/>
    <n v="0"/>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c63adee4-c576-4a51-8e4e-f3e14f33b86f"/>
    <d v="2022-03-04T00:00:00"/>
    <s v="acf"/>
    <x v="8"/>
    <s v="Cr"/>
    <x v="9"/>
    <x v="18"/>
    <x v="19"/>
    <s v="autre"/>
    <s v="Marché Beauchamps"/>
    <x v="1"/>
    <x v="0"/>
    <x v="0"/>
    <s v=""/>
    <s v=""/>
    <x v="2"/>
    <s v=""/>
    <s v="Nourriture"/>
    <n v="1"/>
    <n v="0"/>
    <n v="0"/>
    <n v="0"/>
    <n v="0"/>
    <n v="0"/>
    <n v="0"/>
    <n v="0"/>
    <s v="nourriture"/>
    <s v="manje"/>
    <s v="En espèces (Gourde)"/>
    <n v="1"/>
    <n v="0"/>
    <n v="0"/>
    <n v="0"/>
    <n v="0"/>
    <n v="0"/>
    <n v="0"/>
    <n v="0"/>
    <n v="0"/>
    <n v="0"/>
    <s v=""/>
    <x v="4"/>
    <x v="1"/>
    <s v="farine_ble riz mais sucre haricot_noir haricot_rouge huile"/>
    <n v="1"/>
    <n v="1"/>
    <n v="1"/>
    <n v="1"/>
    <n v="1"/>
    <n v="1"/>
    <n v="1"/>
    <n v="0"/>
    <s v="non_marmite"/>
    <s v=""/>
    <s v=""/>
    <x v="2"/>
    <s v=""/>
    <s v=""/>
    <x v="2"/>
    <s v=""/>
    <s v=""/>
    <x v="2"/>
    <s v=""/>
    <s v=""/>
    <x v="2"/>
    <s v=""/>
    <s v=""/>
    <x v="0"/>
    <s v=""/>
    <s v=""/>
    <x v="0"/>
    <s v="remplissage_drum"/>
    <s v="oui"/>
    <n v="1100"/>
    <s v=""/>
    <s v=""/>
    <s v=""/>
    <s v=""/>
    <s v=""/>
    <s v=""/>
    <s v="NA"/>
    <n v="1100"/>
    <x v="2"/>
    <x v="0"/>
    <s v="pas_assez_argent"/>
    <n v="0"/>
    <n v="0"/>
    <n v="0"/>
    <n v="0"/>
    <n v="0"/>
    <n v="1"/>
    <n v="0"/>
    <n v="0"/>
    <n v="0"/>
    <n v="0"/>
    <n v="0"/>
    <n v="0"/>
    <n v="0"/>
    <n v="0"/>
    <s v=""/>
    <s v="farine_ble riz mais sucre haricot_noir"/>
    <n v="1"/>
    <n v="1"/>
    <n v="1"/>
    <n v="1"/>
    <n v="1"/>
    <n v="0"/>
    <n v="0"/>
    <n v="0"/>
    <x v="1"/>
    <x v="1"/>
    <x v="1"/>
    <x v="4"/>
    <x v="0"/>
    <x v="21"/>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6228f031-1d32-4d43-b48d-14d0a4ff7692"/>
    <d v="2022-03-04T00:00:00"/>
    <s v="acf"/>
    <x v="8"/>
    <s v="Cr"/>
    <x v="9"/>
    <x v="18"/>
    <x v="19"/>
    <s v="autre"/>
    <s v="Marché Beauchamps"/>
    <x v="1"/>
    <x v="0"/>
    <x v="0"/>
    <s v=""/>
    <s v=""/>
    <x v="2"/>
    <s v=""/>
    <s v="Nourriture"/>
    <n v="1"/>
    <n v="0"/>
    <n v="0"/>
    <n v="0"/>
    <n v="0"/>
    <n v="0"/>
    <n v="0"/>
    <n v="0"/>
    <s v="nourriture"/>
    <s v="manje"/>
    <s v="En espèces (Gourde)"/>
    <n v="1"/>
    <n v="0"/>
    <n v="0"/>
    <n v="0"/>
    <n v="0"/>
    <n v="0"/>
    <n v="0"/>
    <n v="0"/>
    <n v="0"/>
    <n v="0"/>
    <s v=""/>
    <x v="0"/>
    <x v="1"/>
    <s v="farine_ble riz sucre mais haricot_noir haricot_rouge huile"/>
    <n v="1"/>
    <n v="1"/>
    <n v="1"/>
    <n v="1"/>
    <n v="1"/>
    <n v="1"/>
    <n v="1"/>
    <n v="0"/>
    <s v="oui_marmite"/>
    <n v="250"/>
    <n v="125"/>
    <x v="0"/>
    <n v="350"/>
    <n v="134.61538461538399"/>
    <x v="0"/>
    <n v="300"/>
    <n v="130.434782608695"/>
    <x v="0"/>
    <n v="360"/>
    <n v="124.13793103448199"/>
    <x v="0"/>
    <n v="750"/>
    <n v="312.5"/>
    <x v="1"/>
    <n v="750"/>
    <n v="312.5"/>
    <x v="1"/>
    <s v="remplissage_drum"/>
    <s v="oui"/>
    <n v="1200"/>
    <s v=""/>
    <s v=""/>
    <s v=""/>
    <s v=""/>
    <s v=""/>
    <s v=""/>
    <s v="NA"/>
    <n v="1200"/>
    <x v="2"/>
    <x v="1"/>
    <s v=""/>
    <s v=""/>
    <s v=""/>
    <s v=""/>
    <s v=""/>
    <s v=""/>
    <s v=""/>
    <s v=""/>
    <s v=""/>
    <s v=""/>
    <s v=""/>
    <s v=""/>
    <s v=""/>
    <s v=""/>
    <s v=""/>
    <s v=""/>
    <s v=""/>
    <s v=""/>
    <s v=""/>
    <s v=""/>
    <s v=""/>
    <s v=""/>
    <s v=""/>
    <s v=""/>
    <s v=""/>
    <x v="0"/>
    <x v="1"/>
    <x v="1"/>
    <x v="10"/>
    <x v="1"/>
    <x v="22"/>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ee48dc57-7873-41e9-b7de-e2dd36255624"/>
    <d v="2022-03-04T00:00:00"/>
    <s v="acf"/>
    <x v="8"/>
    <s v="Cr"/>
    <x v="9"/>
    <x v="18"/>
    <x v="19"/>
    <s v="autre"/>
    <s v="Marché Beauchamps"/>
    <x v="1"/>
    <x v="0"/>
    <x v="0"/>
    <s v=""/>
    <s v=""/>
    <x v="2"/>
    <s v=""/>
    <s v="Nourriture"/>
    <n v="1"/>
    <n v="0"/>
    <n v="0"/>
    <n v="0"/>
    <n v="0"/>
    <n v="0"/>
    <n v="0"/>
    <n v="0"/>
    <s v="nourriture"/>
    <s v="manje"/>
    <s v="En espèces (Gourde)"/>
    <n v="1"/>
    <n v="0"/>
    <n v="0"/>
    <n v="0"/>
    <n v="0"/>
    <n v="0"/>
    <n v="0"/>
    <n v="0"/>
    <n v="0"/>
    <n v="0"/>
    <s v=""/>
    <x v="0"/>
    <x v="1"/>
    <s v="farine_ble mais sucre riz haricot_noir haricot_rouge huile"/>
    <n v="1"/>
    <n v="1"/>
    <n v="1"/>
    <n v="1"/>
    <n v="1"/>
    <n v="1"/>
    <n v="1"/>
    <n v="0"/>
    <s v="oui_marmite"/>
    <n v="300"/>
    <n v="150"/>
    <x v="0"/>
    <n v="375"/>
    <n v="144.230769230769"/>
    <x v="0"/>
    <n v="250"/>
    <n v="108.695652173913"/>
    <x v="0"/>
    <n v="375"/>
    <n v="129.31034482758599"/>
    <x v="0"/>
    <n v="750"/>
    <n v="312.5"/>
    <x v="2"/>
    <n v="750"/>
    <n v="312.5"/>
    <x v="2"/>
    <s v="remplissage_bidon_bouteil_ferme"/>
    <s v="oui"/>
    <n v="1100"/>
    <s v=""/>
    <s v=""/>
    <s v=""/>
    <s v=""/>
    <s v=""/>
    <s v=""/>
    <s v="NA"/>
    <n v="1100"/>
    <x v="2"/>
    <x v="0"/>
    <s v="probleme_transport"/>
    <n v="0"/>
    <n v="1"/>
    <n v="0"/>
    <n v="0"/>
    <n v="0"/>
    <n v="0"/>
    <n v="0"/>
    <n v="0"/>
    <n v="0"/>
    <n v="0"/>
    <n v="0"/>
    <n v="0"/>
    <n v="0"/>
    <n v="0"/>
    <s v=""/>
    <s v="farine_ble mais haricot_noir"/>
    <n v="1"/>
    <n v="0"/>
    <n v="1"/>
    <n v="0"/>
    <n v="1"/>
    <n v="0"/>
    <n v="0"/>
    <n v="0"/>
    <x v="1"/>
    <x v="1"/>
    <x v="1"/>
    <x v="2"/>
    <x v="0"/>
    <x v="2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n v="0"/>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7cabeaec-90e1-4e82-9ec2-6b656f204e57"/>
    <d v="2022-03-04T00:00:00"/>
    <s v="acf"/>
    <x v="8"/>
    <s v="Cr"/>
    <x v="9"/>
    <x v="18"/>
    <x v="19"/>
    <s v="autre"/>
    <s v="Marché Beauchamps"/>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Les autres points d'eau ne sont pas fonctionnels"/>
    <s v=""/>
    <x v="4"/>
    <s v="5gal"/>
    <s v="5gal"/>
    <s v="bidon ki vo 5 galon (18,9L)"/>
    <s v=""/>
    <s v=""/>
    <s v=""/>
    <s v=""/>
    <s v=""/>
    <n v="0"/>
    <n v="0"/>
    <s v=""/>
    <s v="NA"/>
    <n v="0"/>
    <x v="1"/>
    <x v="3"/>
    <x v="2"/>
    <s v="secheresse"/>
    <n v="0"/>
    <n v="0"/>
    <n v="0"/>
    <n v="1"/>
    <n v="0"/>
    <n v="0"/>
    <n v="0"/>
    <n v="0"/>
    <n v="0"/>
    <n v="0"/>
    <n v="0"/>
    <n v="0"/>
    <s v=""/>
    <x v="2"/>
    <s v="mort_president"/>
    <n v="0"/>
    <n v="1"/>
    <n v="0"/>
    <s v=""/>
    <s v="violence"/>
    <n v="0"/>
    <n v="1"/>
    <n v="0"/>
    <n v="0"/>
    <n v="0"/>
    <n v="0"/>
    <s v=""/>
    <s v=""/>
    <s v=""/>
    <s v=""/>
    <s v=""/>
    <s v=""/>
    <s v=""/>
  </r>
  <r>
    <s v="069ca1eb-0092-4268-b3b0-fddb1eed1981"/>
    <d v="2022-03-04T00:00:00"/>
    <s v="acf"/>
    <x v="8"/>
    <s v="Cr"/>
    <x v="9"/>
    <x v="18"/>
    <x v="19"/>
    <s v="autre"/>
    <s v="Marché Beauchamps"/>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2"/>
    <s v="1gal"/>
    <s v="1gal"/>
    <s v="bidon ki vo 1 galon (3,78L)"/>
    <s v=""/>
    <s v=""/>
    <s v=""/>
    <s v=""/>
    <s v=""/>
    <n v="0"/>
    <n v="0"/>
    <s v=""/>
    <s v="NA"/>
    <n v="0"/>
    <x v="1"/>
    <x v="1"/>
    <x v="2"/>
    <s v="catastrophe"/>
    <n v="0"/>
    <n v="0"/>
    <n v="1"/>
    <n v="0"/>
    <n v="0"/>
    <n v="0"/>
    <n v="0"/>
    <n v="0"/>
    <n v="0"/>
    <n v="0"/>
    <n v="0"/>
    <n v="0"/>
    <s v=""/>
    <x v="1"/>
    <s v=""/>
    <s v=""/>
    <s v=""/>
    <s v=""/>
    <s v=""/>
    <s v=""/>
    <s v=""/>
    <s v=""/>
    <s v=""/>
    <s v=""/>
    <s v=""/>
    <s v=""/>
    <s v=""/>
    <s v=""/>
    <s v=""/>
    <s v=""/>
    <s v=""/>
    <s v=""/>
    <s v=""/>
  </r>
  <r>
    <s v="47cf1b79-23fc-46aa-956a-ff427fcf8c81"/>
    <d v="2022-03-04T00:00:00"/>
    <s v="acf"/>
    <x v="8"/>
    <s v="RE"/>
    <x v="9"/>
    <x v="18"/>
    <x v="20"/>
    <s v="autre"/>
    <s v="Marché Dumarsais Estimé"/>
    <x v="0"/>
    <x v="0"/>
    <x v="0"/>
    <s v=""/>
    <s v=""/>
    <x v="0"/>
    <s v=""/>
    <s v="Nourriture"/>
    <n v="1"/>
    <n v="0"/>
    <n v="0"/>
    <n v="0"/>
    <n v="0"/>
    <n v="0"/>
    <n v="0"/>
    <n v="0"/>
    <s v="nourriture"/>
    <s v="manje"/>
    <s v="En espèces (Gourde)"/>
    <n v="1"/>
    <n v="0"/>
    <n v="0"/>
    <n v="0"/>
    <n v="0"/>
    <n v="0"/>
    <n v="0"/>
    <n v="0"/>
    <n v="0"/>
    <n v="0"/>
    <s v=""/>
    <x v="2"/>
    <x v="3"/>
    <s v="farine_ble riz mais sucre haricot_noir huile"/>
    <n v="1"/>
    <n v="1"/>
    <n v="1"/>
    <n v="1"/>
    <n v="1"/>
    <n v="0"/>
    <n v="1"/>
    <n v="0"/>
    <s v="oui_marmite"/>
    <n v="300"/>
    <n v="150"/>
    <x v="1"/>
    <n v="350"/>
    <n v="134.61538461538399"/>
    <x v="0"/>
    <n v="500"/>
    <n v="217.39130434782601"/>
    <x v="0"/>
    <n v="400"/>
    <n v="137.93103448275801"/>
    <x v="0"/>
    <n v="750"/>
    <n v="312.5"/>
    <x v="2"/>
    <s v=""/>
    <s v=""/>
    <x v="0"/>
    <s v="remplissage_drum"/>
    <s v="oui"/>
    <n v="1100"/>
    <s v=""/>
    <s v=""/>
    <s v=""/>
    <s v=""/>
    <s v=""/>
    <s v=""/>
    <s v="NA"/>
    <n v="1100"/>
    <x v="2"/>
    <x v="0"/>
    <s v="epuise_demande"/>
    <n v="0"/>
    <n v="0"/>
    <n v="0"/>
    <n v="0"/>
    <n v="0"/>
    <n v="0"/>
    <n v="0"/>
    <n v="0"/>
    <n v="0"/>
    <n v="0"/>
    <n v="1"/>
    <n v="0"/>
    <n v="0"/>
    <n v="0"/>
    <s v=""/>
    <s v="farine_ble riz mais sucre haricot_noir huile"/>
    <n v="1"/>
    <n v="1"/>
    <n v="1"/>
    <n v="1"/>
    <n v="1"/>
    <n v="0"/>
    <n v="1"/>
    <n v="0"/>
    <x v="1"/>
    <x v="0"/>
    <x v="1"/>
    <x v="7"/>
    <x v="0"/>
    <x v="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23aeb235-e466-46ac-9d47-97663c0b6aa9"/>
    <d v="2022-03-04T00:00:00"/>
    <s v="acf"/>
    <x v="8"/>
    <s v="Cr"/>
    <x v="9"/>
    <x v="18"/>
    <x v="19"/>
    <s v="autre"/>
    <s v="Marché Beauchamps"/>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L'eau est de meilleure qualité"/>
    <s v=""/>
    <x v="4"/>
    <s v="1gal"/>
    <s v="1gal"/>
    <s v="bidon ki vo 1 galon (3,78L)"/>
    <s v=""/>
    <s v=""/>
    <s v=""/>
    <s v=""/>
    <s v=""/>
    <n v="5"/>
    <n v="5"/>
    <n v="5"/>
    <n v="5"/>
    <n v="5"/>
    <x v="2"/>
    <x v="0"/>
    <x v="2"/>
    <s v="secheresse"/>
    <n v="0"/>
    <n v="0"/>
    <n v="0"/>
    <n v="1"/>
    <n v="0"/>
    <n v="0"/>
    <n v="0"/>
    <n v="0"/>
    <n v="0"/>
    <n v="0"/>
    <n v="0"/>
    <n v="0"/>
    <s v=""/>
    <x v="2"/>
    <s v="autre"/>
    <n v="0"/>
    <n v="0"/>
    <n v="1"/>
    <s v="Problème d'argent"/>
    <s v="transport"/>
    <n v="0"/>
    <n v="0"/>
    <n v="1"/>
    <n v="0"/>
    <n v="0"/>
    <n v="0"/>
    <s v=""/>
    <s v=""/>
    <s v=""/>
    <s v=""/>
    <s v=""/>
    <s v=""/>
    <s v=""/>
  </r>
  <r>
    <s v="2fb3d1de-e047-4e37-8745-ca12ad1dbd4c"/>
    <d v="2022-03-04T00:00:00"/>
    <s v="acf"/>
    <x v="8"/>
    <s v="RE"/>
    <x v="9"/>
    <x v="18"/>
    <x v="20"/>
    <s v="autre"/>
    <s v="Marché Dumarsais Estimé"/>
    <x v="0"/>
    <x v="0"/>
    <x v="0"/>
    <s v=""/>
    <s v=""/>
    <x v="0"/>
    <s v=""/>
    <s v="Nourriture"/>
    <n v="1"/>
    <n v="0"/>
    <n v="0"/>
    <n v="0"/>
    <n v="0"/>
    <n v="0"/>
    <n v="0"/>
    <n v="0"/>
    <s v="nourriture"/>
    <s v="manje"/>
    <s v="Coupon"/>
    <n v="0"/>
    <n v="0"/>
    <n v="0"/>
    <n v="0"/>
    <n v="0"/>
    <n v="0"/>
    <n v="1"/>
    <n v="0"/>
    <n v="0"/>
    <n v="0"/>
    <s v=""/>
    <x v="4"/>
    <x v="0"/>
    <s v="farine_ble riz mais haricot_noir sucre huile"/>
    <n v="1"/>
    <n v="1"/>
    <n v="1"/>
    <n v="1"/>
    <n v="1"/>
    <n v="0"/>
    <n v="1"/>
    <n v="0"/>
    <s v="oui_marmite"/>
    <n v="300"/>
    <n v="150"/>
    <x v="3"/>
    <n v="350"/>
    <n v="134.61538461538399"/>
    <x v="0"/>
    <n v="455"/>
    <n v="197.82608695652101"/>
    <x v="0"/>
    <n v="400"/>
    <n v="137.93103448275801"/>
    <x v="1"/>
    <n v="750"/>
    <n v="312.5"/>
    <x v="2"/>
    <s v=""/>
    <s v=""/>
    <x v="0"/>
    <s v="remplissage_bidon_bouteil_ferme"/>
    <s v="oui"/>
    <n v="1100"/>
    <s v=""/>
    <s v=""/>
    <s v=""/>
    <s v=""/>
    <s v=""/>
    <s v=""/>
    <s v="NA"/>
    <n v="1100"/>
    <x v="2"/>
    <x v="0"/>
    <s v="epuise_demande"/>
    <n v="0"/>
    <n v="0"/>
    <n v="0"/>
    <n v="0"/>
    <n v="0"/>
    <n v="0"/>
    <n v="0"/>
    <n v="0"/>
    <n v="0"/>
    <n v="0"/>
    <n v="1"/>
    <n v="0"/>
    <n v="0"/>
    <n v="0"/>
    <s v=""/>
    <s v="farine_ble riz mais sucre haricot_noir huile"/>
    <n v="1"/>
    <n v="1"/>
    <n v="1"/>
    <n v="1"/>
    <n v="1"/>
    <n v="0"/>
    <n v="1"/>
    <n v="0"/>
    <x v="1"/>
    <x v="1"/>
    <x v="1"/>
    <x v="2"/>
    <x v="0"/>
    <x v="3"/>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Ce commercant explique que les prix des produits ne cessent d'augmenter a cause de la montee du dollar americain"/>
  </r>
  <r>
    <s v="18648e28-170e-4898-88cf-757fcecfc36c"/>
    <d v="2022-03-04T00:00:00"/>
    <s v="acf"/>
    <x v="8"/>
    <s v="RE"/>
    <x v="9"/>
    <x v="18"/>
    <x v="20"/>
    <s v="autre"/>
    <s v="Marché Dumarsais Estimé"/>
    <x v="0"/>
    <x v="0"/>
    <x v="1"/>
    <s v=""/>
    <s v=""/>
    <x v="2"/>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serviettes_hygieniques papier_toilette"/>
    <n v="0"/>
    <n v="1"/>
    <n v="1"/>
    <n v="1"/>
    <n v="1"/>
    <n v="0"/>
    <n v="1"/>
    <n v="0"/>
    <s v=""/>
    <s v=""/>
    <s v=""/>
    <s v=""/>
    <s v=""/>
    <s v=""/>
    <s v=""/>
    <x v="0"/>
    <n v="25"/>
    <x v="2"/>
    <n v="50"/>
    <x v="2"/>
    <s v="oui"/>
    <n v="35"/>
    <s v=""/>
    <s v=""/>
    <n v="35"/>
    <x v="2"/>
    <s v="oui"/>
    <n v="100"/>
    <s v=""/>
    <s v=""/>
    <n v="100"/>
    <x v="2"/>
    <s v="oui"/>
    <n v="100"/>
    <s v=""/>
    <s v=""/>
    <s v=""/>
    <n v="100"/>
    <x v="2"/>
    <s v=""/>
    <s v=""/>
    <s v=""/>
    <s v=""/>
    <s v=""/>
    <s v=""/>
    <s v=""/>
    <s v=""/>
    <s v=""/>
    <x v="0"/>
    <s v=""/>
    <s v=""/>
    <x v="2"/>
    <s v="probleme_transport epuise_appro"/>
    <n v="0"/>
    <n v="1"/>
    <n v="0"/>
    <n v="0"/>
    <n v="0"/>
    <n v="0"/>
    <n v="0"/>
    <n v="0"/>
    <n v="0"/>
    <n v="0"/>
    <n v="1"/>
    <n v="0"/>
    <n v="0"/>
    <s v=""/>
    <s v="brosse_dent dentrifrice papier_toilette savon_mains"/>
    <n v="0"/>
    <n v="1"/>
    <n v="1"/>
    <n v="1"/>
    <n v="0"/>
    <n v="0"/>
    <n v="1"/>
    <n v="0"/>
    <x v="2"/>
    <x v="1"/>
    <x v="1"/>
    <x v="9"/>
    <x v="2"/>
    <x v="20"/>
    <x v="2"/>
    <x v="2"/>
    <s v="vol"/>
    <n v="1"/>
    <n v="0"/>
    <n v="0"/>
    <n v="0"/>
    <n v="0"/>
    <n v="0"/>
    <s v=""/>
    <s v="vols"/>
    <n v="1"/>
    <n v="0"/>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fc33b9ce-0a69-4ccc-8065-d5b781a3bd78"/>
    <d v="2022-03-04T00:00:00"/>
    <s v="acf"/>
    <x v="8"/>
    <s v="RE"/>
    <x v="9"/>
    <x v="18"/>
    <x v="20"/>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4"/>
    <s v="5gal"/>
    <s v="5gal"/>
    <s v="bidon ki vo 5 galon (18,9L)"/>
    <s v=""/>
    <s v=""/>
    <s v=""/>
    <s v=""/>
    <s v=""/>
    <n v="25"/>
    <s v="5"/>
    <s v=""/>
    <s v="NA"/>
    <n v="5"/>
    <x v="1"/>
    <x v="1"/>
    <x v="2"/>
    <s v="secheresse"/>
    <n v="0"/>
    <n v="0"/>
    <n v="0"/>
    <n v="1"/>
    <n v="0"/>
    <n v="0"/>
    <n v="0"/>
    <n v="0"/>
    <n v="0"/>
    <n v="0"/>
    <n v="0"/>
    <n v="0"/>
    <s v=""/>
    <x v="2"/>
    <s v="affrontements_pap mort_president"/>
    <n v="1"/>
    <n v="1"/>
    <n v="0"/>
    <s v=""/>
    <s v="route transport"/>
    <n v="1"/>
    <n v="0"/>
    <n v="1"/>
    <n v="0"/>
    <n v="0"/>
    <n v="0"/>
    <s v=""/>
    <s v=""/>
    <s v=""/>
    <s v=""/>
    <s v=""/>
    <s v=""/>
    <s v=""/>
  </r>
  <r>
    <s v="4115bb48-b553-441c-80ef-1bb8fb3310cd"/>
    <d v="2022-03-04T00:00:00"/>
    <s v="acf"/>
    <x v="8"/>
    <s v="RE"/>
    <x v="9"/>
    <x v="18"/>
    <x v="20"/>
    <s v="autre"/>
    <s v="Marché Dumarsais Estimé"/>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1"/>
    <s v=""/>
    <s v=""/>
    <s v=""/>
    <s v=""/>
    <s v=""/>
    <s v=""/>
    <s v=""/>
    <s v=""/>
    <s v=""/>
    <s v=""/>
    <s v=""/>
    <s v=""/>
    <s v=""/>
    <s v=""/>
    <s v=""/>
    <s v=""/>
    <s v=""/>
    <s v=""/>
    <s v=""/>
  </r>
  <r>
    <s v="2174d709-8da1-4e60-bef8-def7058062f1"/>
    <d v="2022-03-04T00:00:00"/>
    <s v="acf"/>
    <x v="8"/>
    <s v="RE"/>
    <x v="9"/>
    <x v="18"/>
    <x v="20"/>
    <s v="autre"/>
    <s v="Marché Dumarsais Estimé"/>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2"/>
    <s v="5gal"/>
    <s v="5gal"/>
    <s v="bidon ki vo 5 galon (18,9L)"/>
    <s v=""/>
    <s v=""/>
    <s v=""/>
    <s v=""/>
    <s v=""/>
    <n v="50"/>
    <s v="10"/>
    <s v=""/>
    <s v="NA"/>
    <n v="10"/>
    <x v="2"/>
    <x v="0"/>
    <x v="2"/>
    <s v="pb_transport technique"/>
    <n v="0"/>
    <n v="1"/>
    <n v="0"/>
    <n v="0"/>
    <n v="0"/>
    <n v="1"/>
    <n v="0"/>
    <n v="0"/>
    <n v="0"/>
    <n v="0"/>
    <n v="0"/>
    <n v="0"/>
    <s v=""/>
    <x v="1"/>
    <s v=""/>
    <s v=""/>
    <s v=""/>
    <s v=""/>
    <s v=""/>
    <s v=""/>
    <s v=""/>
    <s v=""/>
    <s v=""/>
    <s v=""/>
    <s v=""/>
    <s v=""/>
    <s v=""/>
    <s v=""/>
    <s v=""/>
    <s v=""/>
    <s v=""/>
    <s v=""/>
    <s v=""/>
  </r>
  <r>
    <s v="b641d354-0245-4152-abc4-9d8fa29182c5"/>
    <d v="2022-03-04T00:00:00"/>
    <s v="goal"/>
    <x v="9"/>
    <s v="Goal enquêteur 2"/>
    <x v="0"/>
    <x v="19"/>
    <x v="21"/>
    <s v="autre"/>
    <s v="Marché Centre-ville de Jérémie"/>
    <x v="0"/>
    <x v="0"/>
    <x v="0"/>
    <s v=""/>
    <s v=""/>
    <x v="0"/>
    <s v=""/>
    <s v="Nourriture"/>
    <n v="1"/>
    <n v="0"/>
    <n v="0"/>
    <n v="0"/>
    <n v="0"/>
    <n v="0"/>
    <n v="0"/>
    <n v="0"/>
    <s v="nourriture"/>
    <s v="manje"/>
    <s v="En espèces (Gourde)"/>
    <n v="1"/>
    <n v="0"/>
    <n v="0"/>
    <n v="0"/>
    <n v="0"/>
    <n v="0"/>
    <n v="0"/>
    <n v="0"/>
    <n v="0"/>
    <n v="0"/>
    <s v=""/>
    <x v="4"/>
    <x v="0"/>
    <s v="farine_ble riz mais sucre haricot_noir haricot_rouge huile"/>
    <n v="1"/>
    <n v="1"/>
    <n v="1"/>
    <n v="1"/>
    <n v="1"/>
    <n v="1"/>
    <n v="1"/>
    <n v="0"/>
    <s v="oui_marmite"/>
    <n v="250"/>
    <n v="125"/>
    <x v="3"/>
    <n v="350"/>
    <n v="134.61538461538399"/>
    <x v="0"/>
    <n v="400"/>
    <n v="173.91304347825999"/>
    <x v="0"/>
    <n v="400"/>
    <n v="137.93103448275801"/>
    <x v="0"/>
    <n v="650"/>
    <n v="270.83333333333297"/>
    <x v="1"/>
    <n v="700"/>
    <n v="291.666666666666"/>
    <x v="2"/>
    <s v="remplissage_bidon_bouteil_ferme"/>
    <s v="oui"/>
    <n v="1000"/>
    <s v=""/>
    <s v=""/>
    <s v=""/>
    <s v=""/>
    <s v=""/>
    <s v=""/>
    <s v="NA"/>
    <n v="1000"/>
    <x v="2"/>
    <x v="0"/>
    <s v="epuise_demande trop_cher probleme_transport"/>
    <n v="0"/>
    <n v="1"/>
    <n v="0"/>
    <n v="0"/>
    <n v="1"/>
    <n v="0"/>
    <n v="0"/>
    <n v="0"/>
    <n v="0"/>
    <n v="0"/>
    <n v="1"/>
    <n v="0"/>
    <n v="0"/>
    <n v="0"/>
    <s v=""/>
    <s v="farine_ble riz mais haricot_rouge"/>
    <n v="1"/>
    <n v="1"/>
    <n v="1"/>
    <n v="0"/>
    <n v="0"/>
    <n v="1"/>
    <n v="0"/>
    <n v="0"/>
    <x v="1"/>
    <x v="1"/>
    <x v="1"/>
    <x v="7"/>
    <x v="0"/>
    <x v="15"/>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violence prix"/>
    <n v="0"/>
    <n v="0"/>
    <n v="1"/>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089ee1ee-f258-42cc-beab-e53464a74b38"/>
    <d v="2022-03-04T00:00:00"/>
    <s v="goal"/>
    <x v="9"/>
    <s v="Goal enquêteur 2"/>
    <x v="0"/>
    <x v="19"/>
    <x v="21"/>
    <s v="autre"/>
    <s v="Marché Centre-ville de Jérémie"/>
    <x v="0"/>
    <x v="0"/>
    <x v="0"/>
    <s v=""/>
    <s v=""/>
    <x v="2"/>
    <s v=""/>
    <s v="Nourriture Produits d'hygiène et assainissement"/>
    <n v="1"/>
    <n v="1"/>
    <n v="0"/>
    <n v="0"/>
    <n v="0"/>
    <n v="0"/>
    <n v="0"/>
    <n v="0"/>
    <s v="nourriture"/>
    <s v="manje"/>
    <s v="En espèces (Gourde) Paiement mobile (téléphone) Coupon"/>
    <n v="1"/>
    <n v="0"/>
    <n v="1"/>
    <n v="0"/>
    <n v="0"/>
    <n v="0"/>
    <n v="1"/>
    <n v="0"/>
    <n v="0"/>
    <n v="0"/>
    <s v=""/>
    <x v="0"/>
    <x v="1"/>
    <s v="farine_ble riz mais sucre haricot_noir huile"/>
    <n v="1"/>
    <n v="1"/>
    <n v="1"/>
    <n v="1"/>
    <n v="1"/>
    <n v="0"/>
    <n v="1"/>
    <n v="0"/>
    <s v="oui_marmite"/>
    <n v="240"/>
    <n v="120"/>
    <x v="0"/>
    <n v="350"/>
    <n v="134.61538461538399"/>
    <x v="0"/>
    <n v="240"/>
    <n v="104.347826086956"/>
    <x v="0"/>
    <n v="400"/>
    <n v="137.93103448275801"/>
    <x v="0"/>
    <n v="550"/>
    <n v="229.166666666666"/>
    <x v="1"/>
    <s v=""/>
    <s v=""/>
    <x v="0"/>
    <s v="remplissage_bidon_bouteil_ferme"/>
    <s v="oui"/>
    <n v="1000"/>
    <s v=""/>
    <s v=""/>
    <s v=""/>
    <s v=""/>
    <s v=""/>
    <s v=""/>
    <s v="NA"/>
    <n v="1000"/>
    <x v="2"/>
    <x v="1"/>
    <s v=""/>
    <s v=""/>
    <s v=""/>
    <s v=""/>
    <s v=""/>
    <s v=""/>
    <s v=""/>
    <s v=""/>
    <s v=""/>
    <s v=""/>
    <s v=""/>
    <s v=""/>
    <s v=""/>
    <s v=""/>
    <s v=""/>
    <s v=""/>
    <s v=""/>
    <s v=""/>
    <s v=""/>
    <s v=""/>
    <s v=""/>
    <s v=""/>
    <s v=""/>
    <s v=""/>
    <s v=""/>
    <x v="0"/>
    <x v="1"/>
    <x v="1"/>
    <x v="7"/>
    <x v="0"/>
    <x v="15"/>
    <x v="0"/>
    <s v="savon_lessive"/>
    <n v="1"/>
    <n v="0"/>
    <n v="0"/>
    <n v="0"/>
    <n v="0"/>
    <n v="0"/>
    <n v="0"/>
    <n v="0"/>
    <s v="oui"/>
    <n v="45"/>
    <s v="45"/>
    <s v=""/>
    <s v=""/>
    <s v=""/>
    <n v="45"/>
    <x v="3"/>
    <s v=""/>
    <x v="0"/>
    <s v=""/>
    <x v="0"/>
    <s v=""/>
    <s v=""/>
    <s v=""/>
    <s v=""/>
    <s v=""/>
    <x v="0"/>
    <s v=""/>
    <s v=""/>
    <s v=""/>
    <s v=""/>
    <s v=""/>
    <x v="0"/>
    <s v=""/>
    <s v=""/>
    <s v=""/>
    <s v=""/>
    <s v=""/>
    <s v=""/>
    <x v="0"/>
    <s v=""/>
    <s v=""/>
    <s v=""/>
    <s v=""/>
    <s v=""/>
    <s v=""/>
    <s v=""/>
    <s v=""/>
    <s v=""/>
    <x v="0"/>
    <s v=""/>
    <s v=""/>
    <x v="1"/>
    <s v=""/>
    <s v=""/>
    <s v=""/>
    <s v=""/>
    <s v=""/>
    <s v=""/>
    <s v=""/>
    <s v=""/>
    <s v=""/>
    <s v=""/>
    <s v=""/>
    <s v=""/>
    <s v=""/>
    <s v=""/>
    <s v=""/>
    <s v=""/>
    <s v=""/>
    <s v=""/>
    <s v=""/>
    <s v=""/>
    <s v=""/>
    <s v=""/>
    <s v=""/>
    <s v=""/>
    <x v="1"/>
    <x v="2"/>
    <x v="1"/>
    <x v="6"/>
    <x v="1"/>
    <x v="21"/>
    <x v="1"/>
    <x v="2"/>
    <s v="vol affrontement"/>
    <n v="1"/>
    <n v="1"/>
    <n v="0"/>
    <n v="0"/>
    <n v="0"/>
    <n v="0"/>
    <s v=""/>
    <s v="vols prix"/>
    <n v="1"/>
    <n v="0"/>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466bae6c-ca2d-453d-a43c-9ac1fe901537"/>
    <d v="2022-03-04T00:00:00"/>
    <s v="goal"/>
    <x v="9"/>
    <s v="Goal enquêteur 2"/>
    <x v="0"/>
    <x v="19"/>
    <x v="21"/>
    <s v="autre"/>
    <s v="Marché Centre-ville de Jérémie"/>
    <x v="0"/>
    <x v="0"/>
    <x v="0"/>
    <s v=""/>
    <s v=""/>
    <x v="2"/>
    <s v=""/>
    <s v="Nourriture"/>
    <n v="1"/>
    <n v="0"/>
    <n v="0"/>
    <n v="0"/>
    <n v="0"/>
    <n v="0"/>
    <n v="0"/>
    <n v="0"/>
    <s v="nourriture"/>
    <s v="manje"/>
    <s v="En espèces (Gourde) Cheque"/>
    <n v="1"/>
    <n v="0"/>
    <n v="0"/>
    <n v="0"/>
    <n v="0"/>
    <n v="0"/>
    <n v="0"/>
    <n v="1"/>
    <n v="0"/>
    <n v="0"/>
    <s v=""/>
    <x v="0"/>
    <x v="0"/>
    <s v="farine_ble riz mais sucre huile"/>
    <n v="1"/>
    <n v="1"/>
    <n v="1"/>
    <n v="1"/>
    <n v="0"/>
    <n v="0"/>
    <n v="1"/>
    <n v="0"/>
    <s v="oui_marmite"/>
    <n v="240"/>
    <n v="120"/>
    <x v="3"/>
    <n v="360"/>
    <n v="138.461538461538"/>
    <x v="0"/>
    <n v="300"/>
    <n v="130.434782608695"/>
    <x v="0"/>
    <n v="350"/>
    <n v="120.689655172413"/>
    <x v="0"/>
    <s v=""/>
    <s v=""/>
    <x v="0"/>
    <s v=""/>
    <s v=""/>
    <x v="0"/>
    <s v="remplissage_bidon_bouteil_ferme"/>
    <s v="oui"/>
    <n v="1000"/>
    <s v=""/>
    <s v=""/>
    <s v=""/>
    <s v=""/>
    <s v=""/>
    <s v=""/>
    <s v="NA"/>
    <n v="1000"/>
    <x v="2"/>
    <x v="1"/>
    <s v=""/>
    <s v=""/>
    <s v=""/>
    <s v=""/>
    <s v=""/>
    <s v=""/>
    <s v=""/>
    <s v=""/>
    <s v=""/>
    <s v=""/>
    <s v=""/>
    <s v=""/>
    <s v=""/>
    <s v=""/>
    <s v=""/>
    <s v=""/>
    <s v=""/>
    <s v=""/>
    <s v=""/>
    <s v=""/>
    <s v=""/>
    <s v=""/>
    <s v=""/>
    <s v=""/>
    <s v=""/>
    <x v="0"/>
    <x v="0"/>
    <x v="1"/>
    <x v="1"/>
    <x v="1"/>
    <x v="2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manifestations affrontement"/>
    <n v="1"/>
    <n v="1"/>
    <n v="1"/>
    <n v="0"/>
    <n v="0"/>
    <n v="0"/>
    <s v=""/>
    <s v="vols prix reappro"/>
    <n v="1"/>
    <n v="0"/>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Le cout de la vie ne cesse d'augmenter, il devient difficile de trouver les produits"/>
  </r>
  <r>
    <s v="8997ed04-6dd9-41c1-92a5-9d4ecd3b1652"/>
    <d v="2022-03-04T00:00:00"/>
    <s v="goal"/>
    <x v="9"/>
    <s v="Goal enquêteur 2"/>
    <x v="0"/>
    <x v="19"/>
    <x v="21"/>
    <s v="autre"/>
    <s v="Marché Centre-ville de Jérémie"/>
    <x v="0"/>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savon_mains"/>
    <n v="1"/>
    <n v="1"/>
    <n v="1"/>
    <n v="1"/>
    <n v="1"/>
    <n v="0"/>
    <n v="1"/>
    <n v="0"/>
    <s v="oui"/>
    <n v="45"/>
    <s v="45"/>
    <s v=""/>
    <s v=""/>
    <s v=""/>
    <n v="45"/>
    <x v="3"/>
    <n v="25"/>
    <x v="3"/>
    <n v="75"/>
    <x v="3"/>
    <s v="oui"/>
    <n v="35"/>
    <s v=""/>
    <s v=""/>
    <n v="35"/>
    <x v="2"/>
    <s v="oui"/>
    <n v="75"/>
    <s v=""/>
    <s v=""/>
    <n v="75"/>
    <x v="2"/>
    <s v="oui"/>
    <n v="100"/>
    <s v=""/>
    <s v=""/>
    <s v=""/>
    <n v="100"/>
    <x v="2"/>
    <s v=""/>
    <s v=""/>
    <s v=""/>
    <s v=""/>
    <s v=""/>
    <s v=""/>
    <s v=""/>
    <s v=""/>
    <s v=""/>
    <x v="0"/>
    <s v=""/>
    <s v=""/>
    <x v="1"/>
    <s v=""/>
    <s v=""/>
    <s v=""/>
    <s v=""/>
    <s v=""/>
    <s v=""/>
    <s v=""/>
    <s v=""/>
    <s v=""/>
    <s v=""/>
    <s v=""/>
    <s v=""/>
    <s v=""/>
    <s v=""/>
    <s v=""/>
    <s v=""/>
    <s v=""/>
    <s v=""/>
    <s v=""/>
    <s v=""/>
    <s v=""/>
    <s v=""/>
    <s v=""/>
    <s v=""/>
    <x v="1"/>
    <x v="2"/>
    <x v="1"/>
    <x v="10"/>
    <x v="2"/>
    <x v="22"/>
    <x v="2"/>
    <x v="2"/>
    <s v="affrontement vol"/>
    <n v="1"/>
    <n v="1"/>
    <n v="0"/>
    <n v="0"/>
    <n v="0"/>
    <n v="0"/>
    <s v=""/>
    <s v="prix reappro"/>
    <n v="0"/>
    <n v="0"/>
    <n v="1"/>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
  </r>
  <r>
    <s v="76db9431-766c-44c7-80b6-b48d82b977af"/>
    <d v="2022-03-04T00:00:00"/>
    <s v="goal"/>
    <x v="9"/>
    <s v="Goal enquêteur 2"/>
    <x v="0"/>
    <x v="19"/>
    <x v="21"/>
    <s v="autre"/>
    <s v="Marché Centre-ville de Jérémie"/>
    <x v="0"/>
    <x v="0"/>
    <x v="0"/>
    <s v=""/>
    <s v=""/>
    <x v="2"/>
    <s v=""/>
    <s v="Nourriture Produits d'hygiène et assainissement"/>
    <n v="1"/>
    <n v="1"/>
    <n v="0"/>
    <n v="0"/>
    <n v="0"/>
    <n v="0"/>
    <n v="0"/>
    <n v="0"/>
    <s v="nourriture"/>
    <s v="manje"/>
    <s v="En espèces (Gourde) Cheque Coupon"/>
    <n v="1"/>
    <n v="0"/>
    <n v="0"/>
    <n v="0"/>
    <n v="0"/>
    <n v="0"/>
    <n v="1"/>
    <n v="1"/>
    <n v="0"/>
    <n v="0"/>
    <s v=""/>
    <x v="4"/>
    <x v="1"/>
    <s v="riz farine_ble mais sucre haricot_noir haricot_rouge huile"/>
    <n v="1"/>
    <n v="1"/>
    <n v="1"/>
    <n v="1"/>
    <n v="1"/>
    <n v="1"/>
    <n v="1"/>
    <n v="0"/>
    <s v="oui_marmite"/>
    <n v="200"/>
    <n v="100"/>
    <x v="3"/>
    <n v="300"/>
    <n v="115.384615384615"/>
    <x v="0"/>
    <n v="275"/>
    <n v="119.565217391304"/>
    <x v="0"/>
    <n v="350"/>
    <n v="120.689655172413"/>
    <x v="0"/>
    <n v="600"/>
    <n v="250"/>
    <x v="1"/>
    <n v="800"/>
    <n v="333.33333333333297"/>
    <x v="2"/>
    <s v="remplissage_bidon_bouteil_ferme"/>
    <s v="oui"/>
    <n v="1000"/>
    <s v=""/>
    <s v=""/>
    <s v=""/>
    <s v=""/>
    <s v=""/>
    <s v=""/>
    <s v="NA"/>
    <n v="1000"/>
    <x v="2"/>
    <x v="1"/>
    <s v=""/>
    <s v=""/>
    <s v=""/>
    <s v=""/>
    <s v=""/>
    <s v=""/>
    <s v=""/>
    <s v=""/>
    <s v=""/>
    <s v=""/>
    <s v=""/>
    <s v=""/>
    <s v=""/>
    <s v=""/>
    <s v=""/>
    <s v=""/>
    <s v=""/>
    <s v=""/>
    <s v=""/>
    <s v=""/>
    <s v=""/>
    <s v=""/>
    <s v=""/>
    <s v=""/>
    <s v=""/>
    <x v="0"/>
    <x v="1"/>
    <x v="1"/>
    <x v="7"/>
    <x v="0"/>
    <x v="15"/>
    <x v="0"/>
    <s v="savon_lessive dentrifrice papier_toilette serviettes_hygieniques chlore_grain savon_mains"/>
    <n v="1"/>
    <n v="0"/>
    <n v="1"/>
    <n v="1"/>
    <n v="1"/>
    <n v="1"/>
    <n v="1"/>
    <n v="0"/>
    <s v="oui"/>
    <n v="40"/>
    <s v="40"/>
    <s v=""/>
    <s v=""/>
    <s v=""/>
    <n v="40"/>
    <x v="2"/>
    <s v=""/>
    <x v="0"/>
    <n v="75"/>
    <x v="3"/>
    <s v="oui"/>
    <n v="75"/>
    <s v=""/>
    <s v=""/>
    <n v="75"/>
    <x v="2"/>
    <s v="oui"/>
    <n v="125"/>
    <s v=""/>
    <s v=""/>
    <n v="125"/>
    <x v="2"/>
    <s v="oui"/>
    <n v="100"/>
    <s v=""/>
    <s v=""/>
    <s v=""/>
    <n v="100"/>
    <x v="2"/>
    <s v="oui"/>
    <s v=""/>
    <n v="25"/>
    <s v=""/>
    <s v=""/>
    <s v=""/>
    <s v=""/>
    <s v=""/>
    <s v=""/>
    <x v="2"/>
    <s v="NA"/>
    <n v="25"/>
    <x v="1"/>
    <s v=""/>
    <s v=""/>
    <s v=""/>
    <s v=""/>
    <s v=""/>
    <s v=""/>
    <s v=""/>
    <s v=""/>
    <s v=""/>
    <s v=""/>
    <s v=""/>
    <s v=""/>
    <s v=""/>
    <s v=""/>
    <s v=""/>
    <s v=""/>
    <s v=""/>
    <s v=""/>
    <s v=""/>
    <s v=""/>
    <s v=""/>
    <s v=""/>
    <s v=""/>
    <s v=""/>
    <x v="1"/>
    <x v="2"/>
    <x v="1"/>
    <x v="6"/>
    <x v="1"/>
    <x v="21"/>
    <x v="1"/>
    <x v="2"/>
    <s v="vol affrontement"/>
    <n v="1"/>
    <n v="1"/>
    <n v="0"/>
    <n v="0"/>
    <n v="0"/>
    <n v="0"/>
    <s v=""/>
    <s v="vols reappro violence"/>
    <n v="1"/>
    <n v="0"/>
    <n v="0"/>
    <n v="1"/>
    <n v="1"/>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b7b33a3d-b6fa-46b6-a075-1bba565e8eb6"/>
    <d v="2022-03-04T00:00:00"/>
    <s v="goal"/>
    <x v="9"/>
    <s v="Goal enquêteur 2"/>
    <x v="0"/>
    <x v="19"/>
    <x v="21"/>
    <s v="autre"/>
    <s v="Marché Centre-ville de Jérémi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L'eau est de meilleure qualité"/>
    <s v=""/>
    <x v="2"/>
    <s v="5gal"/>
    <s v="5gal"/>
    <s v="bidon ki vo 5 galon (18,9L)"/>
    <s v=""/>
    <s v=""/>
    <s v=""/>
    <s v=""/>
    <s v=""/>
    <n v="75"/>
    <s v="15"/>
    <s v=""/>
    <s v="NA"/>
    <n v="15"/>
    <x v="2"/>
    <x v="0"/>
    <x v="2"/>
    <s v="pb_transport camion"/>
    <n v="0"/>
    <n v="1"/>
    <n v="0"/>
    <n v="0"/>
    <n v="0"/>
    <n v="0"/>
    <n v="0"/>
    <n v="0"/>
    <n v="1"/>
    <n v="0"/>
    <n v="0"/>
    <n v="0"/>
    <s v=""/>
    <x v="1"/>
    <s v=""/>
    <s v=""/>
    <s v=""/>
    <s v=""/>
    <s v=""/>
    <s v=""/>
    <s v=""/>
    <s v=""/>
    <s v=""/>
    <s v=""/>
    <s v=""/>
    <s v=""/>
    <s v=""/>
    <s v=""/>
    <s v=""/>
    <s v=""/>
    <s v=""/>
    <s v=""/>
    <s v=""/>
  </r>
  <r>
    <s v="03858d79-a8dc-4a07-bed3-69dbc02a0831"/>
    <d v="2022-03-04T00:00:00"/>
    <s v="goal"/>
    <x v="9"/>
    <s v="Goal enquêteur 2"/>
    <x v="0"/>
    <x v="19"/>
    <x v="21"/>
    <s v="autre"/>
    <s v="Marché Centre-ville de Jérémi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2"/>
    <s v=""/>
    <s v="boutique"/>
    <s v="boutik / kiòs priwe"/>
    <s v="boutik / kiòs priwe"/>
    <s v="Il n'y a pas d'autres options dans ma zone"/>
    <s v=""/>
    <x v="1"/>
    <s v="1gal"/>
    <s v="1gal"/>
    <s v="bidon ki vo 1 galon (3,78L)"/>
    <s v=""/>
    <s v=""/>
    <s v=""/>
    <s v=""/>
    <s v=""/>
    <n v="10"/>
    <s v="10"/>
    <s v=""/>
    <s v="NA"/>
    <n v="10"/>
    <x v="2"/>
    <x v="0"/>
    <x v="1"/>
    <s v=""/>
    <s v=""/>
    <s v=""/>
    <s v=""/>
    <s v=""/>
    <s v=""/>
    <s v=""/>
    <s v=""/>
    <s v=""/>
    <s v=""/>
    <s v=""/>
    <s v=""/>
    <s v=""/>
    <s v=""/>
    <x v="2"/>
    <s v="affrontements_pap"/>
    <n v="1"/>
    <n v="0"/>
    <n v="0"/>
    <s v=""/>
    <s v="route transport"/>
    <n v="1"/>
    <n v="0"/>
    <n v="1"/>
    <n v="0"/>
    <n v="0"/>
    <n v="0"/>
    <s v=""/>
    <s v=""/>
    <s v=""/>
    <s v=""/>
    <s v=""/>
    <s v=""/>
    <s v=""/>
  </r>
  <r>
    <s v="a5eb8863-dd7d-41e9-aa73-3315010194cf"/>
    <d v="2022-03-04T00:00:00"/>
    <s v="goal"/>
    <x v="9"/>
    <s v="Goal enquêteur 2"/>
    <x v="0"/>
    <x v="19"/>
    <x v="21"/>
    <s v="autre"/>
    <s v="Marché Centre-ville de Jérémie"/>
    <x v="0"/>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2"/>
    <s v="affrontements_pap"/>
    <n v="1"/>
    <n v="0"/>
    <n v="0"/>
    <s v=""/>
    <s v="route violence"/>
    <n v="1"/>
    <n v="1"/>
    <n v="0"/>
    <n v="0"/>
    <n v="0"/>
    <n v="0"/>
    <s v=""/>
    <s v=""/>
    <s v=""/>
    <s v=""/>
    <s v=""/>
    <s v=""/>
    <s v=""/>
  </r>
  <r>
    <s v="ded6733d-59c2-408e-a055-d85a78481ef6"/>
    <d v="2022-03-04T00:00:00"/>
    <s v="goal"/>
    <x v="9"/>
    <s v="Goal enquêteur 2"/>
    <x v="0"/>
    <x v="19"/>
    <x v="21"/>
    <s v="autre"/>
    <s v="Marché Centre-ville de Jérémi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3"/>
    <s v="5gal"/>
    <s v="5gal"/>
    <s v="bidon ki vo 5 galon (18,9L)"/>
    <s v=""/>
    <s v=""/>
    <s v=""/>
    <s v=""/>
    <s v=""/>
    <n v="5"/>
    <s v="1"/>
    <s v=""/>
    <s v="NA"/>
    <n v="1"/>
    <x v="1"/>
    <x v="1"/>
    <x v="1"/>
    <s v=""/>
    <s v=""/>
    <s v=""/>
    <s v=""/>
    <s v=""/>
    <s v=""/>
    <s v=""/>
    <s v=""/>
    <s v=""/>
    <s v=""/>
    <s v=""/>
    <s v=""/>
    <s v=""/>
    <s v=""/>
    <x v="2"/>
    <s v="affrontements_pap"/>
    <n v="1"/>
    <n v="0"/>
    <n v="0"/>
    <s v=""/>
    <s v="route"/>
    <n v="1"/>
    <n v="0"/>
    <n v="0"/>
    <n v="0"/>
    <n v="0"/>
    <n v="0"/>
    <s v=""/>
    <s v=""/>
    <s v=""/>
    <s v=""/>
    <s v=""/>
    <s v=""/>
    <s v="Rien a signaler"/>
  </r>
  <r>
    <s v="9fab1f07-aaac-4584-bf86-05317fb9c939"/>
    <d v="2022-03-04T00:00:00"/>
    <s v="goal"/>
    <x v="9"/>
    <s v="Goal enquêteur 2"/>
    <x v="0"/>
    <x v="19"/>
    <x v="21"/>
    <s v="autre"/>
    <s v="Marché Centre-ville de Jérémie"/>
    <x v="0"/>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C'est le moins cher"/>
    <s v=""/>
    <x v="1"/>
    <s v="5gal"/>
    <s v="5gal"/>
    <s v="bidon ki vo 5 galon (18,9L)"/>
    <s v=""/>
    <s v=""/>
    <s v=""/>
    <s v=""/>
    <s v=""/>
    <n v="15"/>
    <s v="3"/>
    <s v=""/>
    <s v="NA"/>
    <n v="3"/>
    <x v="3"/>
    <x v="0"/>
    <x v="2"/>
    <s v="nsnr secheresse"/>
    <n v="0"/>
    <n v="0"/>
    <n v="0"/>
    <n v="1"/>
    <n v="0"/>
    <n v="0"/>
    <n v="0"/>
    <n v="0"/>
    <n v="0"/>
    <n v="0"/>
    <n v="0"/>
    <n v="1"/>
    <s v=""/>
    <x v="2"/>
    <s v="affrontements_pap autre"/>
    <n v="1"/>
    <n v="0"/>
    <n v="1"/>
    <s v="Les gangs sont partout"/>
    <s v="aucun"/>
    <n v="0"/>
    <n v="0"/>
    <n v="0"/>
    <n v="1"/>
    <n v="0"/>
    <n v="0"/>
    <s v=""/>
    <s v=""/>
    <s v=""/>
    <s v=""/>
    <s v=""/>
    <s v=""/>
    <s v=""/>
  </r>
  <r>
    <s v="d2de0b5c-ba04-4964-8255-dc0dac2009a0"/>
    <d v="2022-03-04T00:00:00"/>
    <s v="goal"/>
    <x v="9"/>
    <s v="Goal enquêteur 1"/>
    <x v="0"/>
    <x v="19"/>
    <x v="21"/>
    <s v="autre"/>
    <s v="Marché Centre-ville de Jérémie"/>
    <x v="0"/>
    <x v="0"/>
    <x v="0"/>
    <s v=""/>
    <s v=""/>
    <x v="0"/>
    <s v=""/>
    <s v="Nourriture"/>
    <n v="1"/>
    <n v="0"/>
    <n v="0"/>
    <n v="0"/>
    <n v="0"/>
    <n v="0"/>
    <n v="0"/>
    <n v="0"/>
    <s v="nourriture"/>
    <s v="manje"/>
    <s v="En espèces (Gourde)"/>
    <n v="1"/>
    <n v="0"/>
    <n v="0"/>
    <n v="0"/>
    <n v="0"/>
    <n v="0"/>
    <n v="0"/>
    <n v="0"/>
    <n v="0"/>
    <n v="0"/>
    <s v=""/>
    <x v="0"/>
    <x v="1"/>
    <s v="sucre huile"/>
    <n v="0"/>
    <n v="0"/>
    <n v="0"/>
    <n v="1"/>
    <n v="0"/>
    <n v="0"/>
    <n v="1"/>
    <n v="0"/>
    <s v="oui_marmite"/>
    <s v=""/>
    <s v=""/>
    <x v="2"/>
    <s v=""/>
    <s v=""/>
    <x v="2"/>
    <s v=""/>
    <s v=""/>
    <x v="2"/>
    <n v="400"/>
    <n v="137.93103450000001"/>
    <x v="0"/>
    <s v=""/>
    <s v=""/>
    <x v="0"/>
    <s v=""/>
    <s v=""/>
    <x v="0"/>
    <s v="remplissage_bidon_bouteil_ferme"/>
    <s v="oui"/>
    <n v="1000"/>
    <s v=""/>
    <s v=""/>
    <s v=""/>
    <s v=""/>
    <s v=""/>
    <s v=""/>
    <s v="NA"/>
    <n v="1000"/>
    <x v="2"/>
    <x v="1"/>
    <s v=""/>
    <s v=""/>
    <s v=""/>
    <s v=""/>
    <s v=""/>
    <s v=""/>
    <s v=""/>
    <s v=""/>
    <s v=""/>
    <s v=""/>
    <s v=""/>
    <s v=""/>
    <s v=""/>
    <s v=""/>
    <s v=""/>
    <s v=""/>
    <s v=""/>
    <s v=""/>
    <s v=""/>
    <s v=""/>
    <s v=""/>
    <s v=""/>
    <s v=""/>
    <s v=""/>
    <s v=""/>
    <x v="1"/>
    <x v="1"/>
    <x v="1"/>
    <x v="7"/>
    <x v="0"/>
    <x v="17"/>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prix reappro"/>
    <n v="0"/>
    <n v="1"/>
    <n v="1"/>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
  </r>
  <r>
    <s v="767238dc-5152-4daf-a5eb-f47a92b29721"/>
    <d v="2022-03-04T00:00:00"/>
    <s v="goal"/>
    <x v="9"/>
    <s v="Goal enquêteur 1"/>
    <x v="0"/>
    <x v="19"/>
    <x v="21"/>
    <s v="autre"/>
    <s v="Marché Centre-ville de Jérémie"/>
    <x v="0"/>
    <x v="0"/>
    <x v="0"/>
    <s v=""/>
    <s v=""/>
    <x v="2"/>
    <s v=""/>
    <s v="Nourriture"/>
    <n v="1"/>
    <n v="0"/>
    <n v="0"/>
    <n v="0"/>
    <n v="0"/>
    <n v="0"/>
    <n v="0"/>
    <n v="0"/>
    <s v="nourriture"/>
    <s v="manje"/>
    <s v="En espèces (Gourde) Paiement mobile (téléphone)"/>
    <n v="1"/>
    <n v="0"/>
    <n v="1"/>
    <n v="0"/>
    <n v="0"/>
    <n v="0"/>
    <n v="0"/>
    <n v="0"/>
    <n v="0"/>
    <n v="0"/>
    <s v=""/>
    <x v="4"/>
    <x v="1"/>
    <s v="farine_ble riz mais sucre huile"/>
    <n v="1"/>
    <n v="1"/>
    <n v="1"/>
    <n v="1"/>
    <n v="0"/>
    <n v="0"/>
    <n v="1"/>
    <n v="0"/>
    <s v="non_marmite"/>
    <s v=""/>
    <s v=""/>
    <x v="2"/>
    <s v=""/>
    <s v=""/>
    <x v="2"/>
    <s v=""/>
    <s v=""/>
    <x v="2"/>
    <s v=""/>
    <s v=""/>
    <x v="2"/>
    <s v=""/>
    <s v=""/>
    <x v="0"/>
    <s v=""/>
    <s v=""/>
    <x v="0"/>
    <s v="remplissage_bidon_bouteil_ferme"/>
    <s v="oui"/>
    <n v="1000"/>
    <s v=""/>
    <s v=""/>
    <s v=""/>
    <s v=""/>
    <s v=""/>
    <s v=""/>
    <s v="NA"/>
    <n v="1000"/>
    <x v="2"/>
    <x v="0"/>
    <s v="epuise_demande"/>
    <n v="0"/>
    <n v="0"/>
    <n v="0"/>
    <n v="0"/>
    <n v="0"/>
    <n v="0"/>
    <n v="0"/>
    <n v="0"/>
    <n v="0"/>
    <n v="0"/>
    <n v="1"/>
    <n v="0"/>
    <n v="0"/>
    <n v="0"/>
    <s v=""/>
    <s v="huile farine_ble riz"/>
    <n v="1"/>
    <n v="1"/>
    <n v="0"/>
    <n v="0"/>
    <n v="0"/>
    <n v="0"/>
    <n v="1"/>
    <n v="0"/>
    <x v="1"/>
    <x v="1"/>
    <x v="1"/>
    <x v="1"/>
    <x v="1"/>
    <x v="24"/>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2"/>
    <s v="vol"/>
    <n v="1"/>
    <n v="0"/>
    <n v="0"/>
    <n v="0"/>
    <n v="0"/>
    <n v="0"/>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1a36c9e2-c415-42ad-a48a-958101cab663"/>
    <d v="2022-03-04T00:00:00"/>
    <s v="goal"/>
    <x v="9"/>
    <s v="Goal enquêteur 1"/>
    <x v="0"/>
    <x v="19"/>
    <x v="21"/>
    <s v="autre"/>
    <s v="Marché Centre-ville de Jérémie"/>
    <x v="0"/>
    <x v="0"/>
    <x v="0"/>
    <s v=""/>
    <s v=""/>
    <x v="2"/>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dentrifrice papier_toilette serviettes_hygieniques savon_mains"/>
    <n v="0"/>
    <n v="0"/>
    <n v="1"/>
    <n v="1"/>
    <n v="1"/>
    <n v="0"/>
    <n v="1"/>
    <n v="0"/>
    <s v=""/>
    <s v=""/>
    <s v=""/>
    <s v=""/>
    <s v=""/>
    <s v=""/>
    <s v=""/>
    <x v="0"/>
    <s v=""/>
    <x v="0"/>
    <n v="50"/>
    <x v="2"/>
    <s v="oui"/>
    <n v="35"/>
    <s v=""/>
    <s v=""/>
    <n v="35"/>
    <x v="2"/>
    <s v="oui"/>
    <n v="100"/>
    <s v=""/>
    <s v=""/>
    <n v="100"/>
    <x v="2"/>
    <s v="oui"/>
    <n v="100"/>
    <s v=""/>
    <s v=""/>
    <s v=""/>
    <n v="100"/>
    <x v="2"/>
    <s v=""/>
    <s v=""/>
    <s v=""/>
    <s v=""/>
    <s v=""/>
    <s v=""/>
    <s v=""/>
    <s v=""/>
    <s v=""/>
    <x v="0"/>
    <s v=""/>
    <s v=""/>
    <x v="2"/>
    <s v="indisponible_f"/>
    <n v="0"/>
    <n v="0"/>
    <n v="0"/>
    <n v="0"/>
    <n v="0"/>
    <n v="0"/>
    <n v="1"/>
    <n v="0"/>
    <n v="0"/>
    <n v="0"/>
    <n v="0"/>
    <n v="0"/>
    <n v="0"/>
    <s v=""/>
    <s v="dentrifrice serviettes_hygieniques savon_mains"/>
    <n v="0"/>
    <n v="0"/>
    <n v="1"/>
    <n v="0"/>
    <n v="1"/>
    <n v="0"/>
    <n v="1"/>
    <n v="0"/>
    <x v="3"/>
    <x v="2"/>
    <x v="1"/>
    <x v="6"/>
    <x v="1"/>
    <x v="21"/>
    <x v="1"/>
    <x v="2"/>
    <s v="affrontement"/>
    <n v="0"/>
    <n v="1"/>
    <n v="0"/>
    <n v="0"/>
    <n v="0"/>
    <n v="0"/>
    <s v=""/>
    <s v="prix"/>
    <n v="0"/>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Il souhaite que les prix des produits diminuent"/>
  </r>
  <r>
    <s v="0a8f86bc-7296-4ee1-94e3-6655a3cead14"/>
    <d v="2022-03-04T00:00:00"/>
    <s v="goal"/>
    <x v="9"/>
    <s v="Goal enquêteur 1"/>
    <x v="0"/>
    <x v="19"/>
    <x v="21"/>
    <s v="autre"/>
    <s v="Marché Centre-ville de Jérémie"/>
    <x v="0"/>
    <x v="0"/>
    <x v="1"/>
    <s v=""/>
    <s v=""/>
    <x v="2"/>
    <s v=""/>
    <s v="Produits d'hygiène et assainissement"/>
    <n v="0"/>
    <n v="1"/>
    <n v="0"/>
    <n v="0"/>
    <n v="0"/>
    <n v="0"/>
    <n v="0"/>
    <n v="0"/>
    <s v="wash"/>
    <s v="pwodwi lijèn, netwayaj"/>
    <s v="En espèces (Gourde) Paiement mobile (téléphone)"/>
    <n v="1"/>
    <n v="0"/>
    <n v="1"/>
    <n v="0"/>
    <n v="0"/>
    <n v="0"/>
    <n v="0"/>
    <n v="0"/>
    <n v="0"/>
    <n v="0"/>
    <s v=""/>
    <x v="4"/>
    <x v="4"/>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avon_mains"/>
    <n v="0"/>
    <n v="1"/>
    <n v="1"/>
    <n v="1"/>
    <n v="0"/>
    <n v="0"/>
    <n v="1"/>
    <n v="0"/>
    <s v=""/>
    <s v=""/>
    <s v=""/>
    <s v=""/>
    <s v=""/>
    <s v=""/>
    <s v=""/>
    <x v="0"/>
    <n v="20"/>
    <x v="2"/>
    <n v="50"/>
    <x v="2"/>
    <s v="oui"/>
    <n v="125"/>
    <s v=""/>
    <s v=""/>
    <n v="125"/>
    <x v="2"/>
    <s v="oui"/>
    <n v="35"/>
    <s v=""/>
    <s v=""/>
    <n v="35"/>
    <x v="2"/>
    <s v=""/>
    <s v=""/>
    <s v=""/>
    <s v=""/>
    <s v=""/>
    <s v=""/>
    <x v="0"/>
    <s v=""/>
    <s v=""/>
    <s v=""/>
    <s v=""/>
    <s v=""/>
    <s v=""/>
    <s v=""/>
    <s v=""/>
    <s v=""/>
    <x v="0"/>
    <s v=""/>
    <s v=""/>
    <x v="2"/>
    <s v="epuise"/>
    <n v="0"/>
    <n v="0"/>
    <n v="0"/>
    <n v="0"/>
    <n v="0"/>
    <n v="0"/>
    <n v="0"/>
    <n v="0"/>
    <n v="0"/>
    <n v="1"/>
    <n v="0"/>
    <n v="0"/>
    <n v="0"/>
    <s v=""/>
    <s v="dentrifrice"/>
    <n v="0"/>
    <n v="0"/>
    <n v="1"/>
    <n v="0"/>
    <n v="0"/>
    <n v="0"/>
    <n v="0"/>
    <n v="0"/>
    <x v="2"/>
    <x v="2"/>
    <x v="1"/>
    <x v="6"/>
    <x v="1"/>
    <x v="21"/>
    <x v="1"/>
    <x v="2"/>
    <s v="manifestations"/>
    <n v="0"/>
    <n v="0"/>
    <n v="1"/>
    <n v="0"/>
    <n v="0"/>
    <n v="0"/>
    <s v=""/>
    <s v="vols violence"/>
    <n v="1"/>
    <n v="0"/>
    <n v="0"/>
    <n v="0"/>
    <n v="1"/>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8eed8757-5722-4731-ba82-9a5a1b5dc61f"/>
    <d v="2022-03-04T00:00:00"/>
    <s v="goal"/>
    <x v="9"/>
    <s v="Goal enquêteur 1"/>
    <x v="0"/>
    <x v="19"/>
    <x v="21"/>
    <s v="autre"/>
    <s v="Marché Centre-ville de Jérémie"/>
    <x v="0"/>
    <x v="0"/>
    <x v="1"/>
    <s v=""/>
    <s v=""/>
    <x v="0"/>
    <s v=""/>
    <s v="Produits d'hygiène et assainissement"/>
    <n v="0"/>
    <n v="1"/>
    <n v="0"/>
    <n v="0"/>
    <n v="0"/>
    <n v="0"/>
    <n v="0"/>
    <n v="0"/>
    <s v="wash"/>
    <s v="pwodwi lijèn, netwayaj"/>
    <s v="En espèces (Gourde) A crédit partiel"/>
    <n v="1"/>
    <n v="0"/>
    <n v="0"/>
    <n v="0"/>
    <n v="1"/>
    <n v="0"/>
    <n v="0"/>
    <n v="0"/>
    <n v="0"/>
    <n v="0"/>
    <s v=""/>
    <x v="4"/>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papier_toilette"/>
    <n v="1"/>
    <n v="0"/>
    <n v="0"/>
    <n v="1"/>
    <n v="0"/>
    <n v="0"/>
    <n v="0"/>
    <n v="0"/>
    <s v="oui"/>
    <n v="75"/>
    <s v="75"/>
    <s v=""/>
    <s v=""/>
    <s v=""/>
    <n v="75"/>
    <x v="2"/>
    <s v=""/>
    <x v="0"/>
    <n v="25"/>
    <x v="2"/>
    <s v=""/>
    <s v=""/>
    <s v=""/>
    <s v=""/>
    <s v=""/>
    <x v="0"/>
    <s v=""/>
    <s v=""/>
    <s v=""/>
    <s v=""/>
    <s v=""/>
    <x v="0"/>
    <s v=""/>
    <s v=""/>
    <s v=""/>
    <s v=""/>
    <s v=""/>
    <s v=""/>
    <x v="0"/>
    <s v=""/>
    <s v=""/>
    <s v=""/>
    <s v=""/>
    <s v=""/>
    <s v=""/>
    <s v=""/>
    <s v=""/>
    <s v=""/>
    <x v="0"/>
    <s v=""/>
    <s v=""/>
    <x v="2"/>
    <s v="indisponible_f epuise"/>
    <n v="0"/>
    <n v="0"/>
    <n v="0"/>
    <n v="0"/>
    <n v="0"/>
    <n v="0"/>
    <n v="1"/>
    <n v="0"/>
    <n v="0"/>
    <n v="1"/>
    <n v="0"/>
    <n v="0"/>
    <n v="0"/>
    <s v=""/>
    <s v="savon_lessive papier_toilette"/>
    <n v="1"/>
    <n v="0"/>
    <n v="0"/>
    <n v="1"/>
    <n v="0"/>
    <n v="0"/>
    <n v="0"/>
    <n v="0"/>
    <x v="1"/>
    <x v="2"/>
    <x v="2"/>
    <x v="0"/>
    <x v="1"/>
    <x v="0"/>
    <x v="1"/>
    <x v="0"/>
    <s v=""/>
    <s v=""/>
    <s v=""/>
    <s v=""/>
    <s v=""/>
    <s v=""/>
    <s v=""/>
    <s v=""/>
    <s v="prix vols"/>
    <n v="1"/>
    <n v="0"/>
    <n v="1"/>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Il faut que les autorites etatiques fassent baisser le dollar americain"/>
  </r>
  <r>
    <s v="b77b50f8-88b0-4f5b-aa26-593c85f74475"/>
    <d v="2022-03-02T00:00:00"/>
    <s v="crs"/>
    <x v="3"/>
    <s v="RL"/>
    <x v="8"/>
    <x v="20"/>
    <x v="22"/>
    <s v="autre"/>
    <s v="Marché Bodarie"/>
    <x v="1"/>
    <x v="0"/>
    <x v="0"/>
    <s v=""/>
    <s v=""/>
    <x v="0"/>
    <s v=""/>
    <s v="Nourriture"/>
    <n v="1"/>
    <n v="0"/>
    <n v="0"/>
    <n v="0"/>
    <n v="0"/>
    <n v="0"/>
    <n v="0"/>
    <n v="0"/>
    <s v="nourriture"/>
    <s v="manje"/>
    <s v="En espèces (Gourde)"/>
    <n v="1"/>
    <n v="0"/>
    <n v="0"/>
    <n v="0"/>
    <n v="0"/>
    <n v="0"/>
    <n v="0"/>
    <n v="0"/>
    <n v="0"/>
    <n v="0"/>
    <s v=""/>
    <x v="0"/>
    <x v="0"/>
    <s v="farine_ble riz sucre huile"/>
    <n v="1"/>
    <n v="1"/>
    <n v="0"/>
    <n v="1"/>
    <n v="0"/>
    <n v="0"/>
    <n v="1"/>
    <n v="0"/>
    <s v="oui_marmite"/>
    <n v="500"/>
    <n v="250"/>
    <x v="3"/>
    <n v="450"/>
    <n v="173.07692307692301"/>
    <x v="0"/>
    <s v=""/>
    <s v=""/>
    <x v="2"/>
    <n v="550"/>
    <n v="189.655172413793"/>
    <x v="0"/>
    <s v=""/>
    <s v=""/>
    <x v="0"/>
    <s v=""/>
    <s v=""/>
    <x v="0"/>
    <s v="remplissage_bidon_bouteil_ferme"/>
    <s v="oui"/>
    <n v="1200"/>
    <s v=""/>
    <s v=""/>
    <s v=""/>
    <s v=""/>
    <s v=""/>
    <s v=""/>
    <s v="NA"/>
    <n v="1200"/>
    <x v="3"/>
    <x v="0"/>
    <s v="trop_cher pas_assez_argent"/>
    <n v="0"/>
    <n v="0"/>
    <n v="0"/>
    <n v="0"/>
    <n v="1"/>
    <n v="1"/>
    <n v="0"/>
    <n v="0"/>
    <n v="0"/>
    <n v="0"/>
    <n v="0"/>
    <n v="0"/>
    <n v="0"/>
    <n v="0"/>
    <s v=""/>
    <s v="riz huile sucre"/>
    <n v="0"/>
    <n v="1"/>
    <n v="0"/>
    <n v="1"/>
    <n v="0"/>
    <n v="0"/>
    <n v="1"/>
    <n v="0"/>
    <x v="0"/>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nsnr"/>
    <n v="0"/>
    <n v="0"/>
    <n v="0"/>
    <n v="0"/>
    <n v="0"/>
    <n v="0"/>
    <n v="0"/>
    <n v="1"/>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365bd07b-6ad4-4da2-849d-ae4125b8cf3c"/>
    <d v="2022-03-02T00:00:00"/>
    <s v="crs"/>
    <x v="3"/>
    <s v="RL"/>
    <x v="8"/>
    <x v="20"/>
    <x v="22"/>
    <s v="autre"/>
    <s v="Marché Bodarie"/>
    <x v="1"/>
    <x v="0"/>
    <x v="0"/>
    <s v=""/>
    <s v=""/>
    <x v="2"/>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5"/>
    <x v="2"/>
    <s v=""/>
    <x v="0"/>
    <s v="oui"/>
    <n v="30"/>
    <s v=""/>
    <s v=""/>
    <n v="30"/>
    <x v="2"/>
    <s v="non"/>
    <s v=""/>
    <n v="150"/>
    <n v="125"/>
    <n v="70.8333333333333"/>
    <x v="2"/>
    <s v=""/>
    <s v=""/>
    <s v=""/>
    <s v=""/>
    <s v=""/>
    <s v=""/>
    <x v="0"/>
    <s v=""/>
    <s v=""/>
    <s v=""/>
    <s v=""/>
    <s v=""/>
    <s v=""/>
    <s v=""/>
    <s v=""/>
    <s v=""/>
    <x v="0"/>
    <s v=""/>
    <s v=""/>
    <x v="2"/>
    <s v="pas_assez_argent"/>
    <n v="0"/>
    <n v="0"/>
    <n v="0"/>
    <n v="0"/>
    <n v="1"/>
    <n v="0"/>
    <n v="0"/>
    <n v="0"/>
    <n v="0"/>
    <n v="0"/>
    <n v="0"/>
    <n v="0"/>
    <n v="0"/>
    <s v=""/>
    <s v="brosse_dent savon_mains"/>
    <n v="0"/>
    <n v="1"/>
    <n v="0"/>
    <n v="0"/>
    <n v="0"/>
    <n v="0"/>
    <n v="1"/>
    <n v="0"/>
    <x v="1"/>
    <x v="1"/>
    <x v="1"/>
    <x v="6"/>
    <x v="1"/>
    <x v="13"/>
    <x v="1"/>
    <x v="0"/>
    <s v=""/>
    <s v=""/>
    <s v=""/>
    <s v=""/>
    <s v=""/>
    <s v=""/>
    <s v=""/>
    <s v=""/>
    <s v="reappro"/>
    <n v="0"/>
    <n v="0"/>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b7b26ac4-b17b-40ad-89fb-193f9fea3664"/>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25"/>
    <x v="2"/>
    <s v=""/>
    <x v="0"/>
    <s v="oui"/>
    <n v="25"/>
    <s v=""/>
    <s v=""/>
    <n v="25"/>
    <x v="2"/>
    <s v="non"/>
    <s v=""/>
    <n v="150"/>
    <n v="100"/>
    <n v="56.6666666666666"/>
    <x v="2"/>
    <s v="oui"/>
    <n v="75"/>
    <s v=""/>
    <s v=""/>
    <s v=""/>
    <n v="75"/>
    <x v="2"/>
    <s v=""/>
    <s v=""/>
    <s v=""/>
    <s v=""/>
    <s v=""/>
    <s v=""/>
    <s v=""/>
    <s v=""/>
    <s v=""/>
    <x v="0"/>
    <s v=""/>
    <s v=""/>
    <x v="2"/>
    <s v="probleme_transport"/>
    <n v="0"/>
    <n v="1"/>
    <n v="0"/>
    <n v="0"/>
    <n v="0"/>
    <n v="0"/>
    <n v="0"/>
    <n v="0"/>
    <n v="0"/>
    <n v="0"/>
    <n v="0"/>
    <n v="0"/>
    <n v="0"/>
    <s v=""/>
    <s v="savon_mains"/>
    <n v="0"/>
    <n v="0"/>
    <n v="0"/>
    <n v="0"/>
    <n v="0"/>
    <n v="0"/>
    <n v="1"/>
    <n v="0"/>
    <x v="2"/>
    <x v="2"/>
    <x v="1"/>
    <x v="6"/>
    <x v="1"/>
    <x v="13"/>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6d371691-aaac-4e57-9df5-a06a1b875c5a"/>
    <d v="2022-03-02T00:00:00"/>
    <s v="crs"/>
    <x v="3"/>
    <s v="RL"/>
    <x v="8"/>
    <x v="20"/>
    <x v="22"/>
    <s v="autre"/>
    <s v="Marché Bodarie"/>
    <x v="1"/>
    <x v="0"/>
    <x v="0"/>
    <s v=""/>
    <s v=""/>
    <x v="0"/>
    <s v=""/>
    <s v="Nourriture Produits d'hygiène et assainissement"/>
    <n v="1"/>
    <n v="1"/>
    <n v="0"/>
    <n v="0"/>
    <n v="0"/>
    <n v="0"/>
    <n v="0"/>
    <n v="0"/>
    <s v="nourriture"/>
    <s v="manje"/>
    <s v="En espèces (Gourde)"/>
    <n v="1"/>
    <n v="0"/>
    <n v="0"/>
    <n v="0"/>
    <n v="0"/>
    <n v="0"/>
    <n v="0"/>
    <n v="0"/>
    <n v="0"/>
    <n v="0"/>
    <s v=""/>
    <x v="3"/>
    <x v="0"/>
    <s v="riz mais sucre huile"/>
    <n v="0"/>
    <n v="1"/>
    <n v="1"/>
    <n v="1"/>
    <n v="0"/>
    <n v="0"/>
    <n v="1"/>
    <n v="0"/>
    <s v="oui_marmite"/>
    <s v=""/>
    <s v=""/>
    <x v="2"/>
    <n v="325"/>
    <n v="125"/>
    <x v="0"/>
    <n v="300"/>
    <n v="130.434782608695"/>
    <x v="0"/>
    <n v="500"/>
    <n v="172.413793103448"/>
    <x v="0"/>
    <s v=""/>
    <s v=""/>
    <x v="0"/>
    <s v=""/>
    <s v=""/>
    <x v="0"/>
    <s v="remplissage_bidon_bouteil_ferme"/>
    <s v="oui"/>
    <n v="1200"/>
    <s v=""/>
    <s v=""/>
    <s v=""/>
    <s v=""/>
    <s v=""/>
    <s v=""/>
    <s v="NA"/>
    <n v="1200"/>
    <x v="2"/>
    <x v="0"/>
    <s v="pas_assez_argent trop_cher"/>
    <n v="0"/>
    <n v="0"/>
    <n v="0"/>
    <n v="0"/>
    <n v="1"/>
    <n v="1"/>
    <n v="0"/>
    <n v="0"/>
    <n v="0"/>
    <n v="0"/>
    <n v="0"/>
    <n v="0"/>
    <n v="0"/>
    <n v="0"/>
    <s v=""/>
    <s v="riz sucre"/>
    <n v="0"/>
    <n v="1"/>
    <n v="0"/>
    <n v="1"/>
    <n v="0"/>
    <n v="0"/>
    <n v="0"/>
    <n v="0"/>
    <x v="1"/>
    <x v="0"/>
    <x v="1"/>
    <x v="9"/>
    <x v="1"/>
    <x v="25"/>
    <x v="1"/>
    <s v="savon_lessive"/>
    <n v="1"/>
    <n v="0"/>
    <n v="0"/>
    <n v="0"/>
    <n v="0"/>
    <n v="0"/>
    <n v="0"/>
    <n v="0"/>
    <s v="oui"/>
    <n v="35"/>
    <s v="35"/>
    <s v=""/>
    <s v=""/>
    <s v=""/>
    <n v="35"/>
    <x v="3"/>
    <s v=""/>
    <x v="0"/>
    <s v=""/>
    <x v="0"/>
    <s v=""/>
    <s v=""/>
    <s v=""/>
    <s v=""/>
    <s v=""/>
    <x v="0"/>
    <s v=""/>
    <s v=""/>
    <s v=""/>
    <s v=""/>
    <s v=""/>
    <x v="0"/>
    <s v=""/>
    <s v=""/>
    <s v=""/>
    <s v=""/>
    <s v=""/>
    <s v=""/>
    <x v="0"/>
    <s v=""/>
    <s v=""/>
    <s v=""/>
    <s v=""/>
    <s v=""/>
    <s v=""/>
    <s v=""/>
    <s v=""/>
    <s v=""/>
    <x v="0"/>
    <s v=""/>
    <s v=""/>
    <x v="2"/>
    <s v="pas_assez_argent"/>
    <n v="0"/>
    <n v="0"/>
    <n v="0"/>
    <n v="0"/>
    <n v="1"/>
    <n v="0"/>
    <n v="0"/>
    <n v="0"/>
    <n v="0"/>
    <n v="0"/>
    <n v="0"/>
    <n v="0"/>
    <n v="0"/>
    <s v=""/>
    <s v="savon_lessive"/>
    <n v="1"/>
    <n v="0"/>
    <n v="0"/>
    <n v="0"/>
    <n v="0"/>
    <n v="0"/>
    <n v="0"/>
    <n v="0"/>
    <x v="1"/>
    <x v="1"/>
    <x v="1"/>
    <x v="8"/>
    <x v="2"/>
    <x v="23"/>
    <x v="2"/>
    <x v="0"/>
    <s v=""/>
    <s v=""/>
    <s v=""/>
    <s v=""/>
    <s v=""/>
    <s v=""/>
    <s v=""/>
    <s v=""/>
    <s v="nsnr"/>
    <n v="0"/>
    <n v="0"/>
    <n v="0"/>
    <n v="0"/>
    <n v="0"/>
    <n v="0"/>
    <n v="0"/>
    <n v="1"/>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2cf9b317-9cac-472a-97ad-265141d52358"/>
    <d v="2022-03-02T00:00:00"/>
    <s v="crs"/>
    <x v="3"/>
    <s v="RL"/>
    <x v="8"/>
    <x v="20"/>
    <x v="22"/>
    <s v="autre"/>
    <s v="Marché Bodarie"/>
    <x v="1"/>
    <x v="0"/>
    <x v="0"/>
    <s v=""/>
    <s v=""/>
    <x v="0"/>
    <s v=""/>
    <s v="Nourriture Produits d'hygiène et assainissement"/>
    <n v="1"/>
    <n v="1"/>
    <n v="0"/>
    <n v="0"/>
    <n v="0"/>
    <n v="0"/>
    <n v="0"/>
    <n v="0"/>
    <s v="nourriture"/>
    <s v="manje"/>
    <s v="En espèces (Gourde)"/>
    <n v="1"/>
    <n v="0"/>
    <n v="0"/>
    <n v="0"/>
    <n v="0"/>
    <n v="0"/>
    <n v="0"/>
    <n v="0"/>
    <n v="0"/>
    <n v="0"/>
    <s v=""/>
    <x v="4"/>
    <x v="1"/>
    <s v="farine_ble riz mais sucre haricot_noir haricot_rouge huile"/>
    <n v="1"/>
    <n v="1"/>
    <n v="1"/>
    <n v="1"/>
    <n v="1"/>
    <n v="1"/>
    <n v="1"/>
    <n v="0"/>
    <s v="oui_marmite"/>
    <n v="500"/>
    <n v="250"/>
    <x v="3"/>
    <n v="550"/>
    <n v="211.53846153846101"/>
    <x v="0"/>
    <n v="200"/>
    <n v="86.956521739130395"/>
    <x v="3"/>
    <n v="500"/>
    <n v="172.413793103448"/>
    <x v="0"/>
    <n v="600"/>
    <n v="250"/>
    <x v="1"/>
    <n v="750"/>
    <n v="312.5"/>
    <x v="1"/>
    <s v="remplissage_bidon_bouteil_ferme"/>
    <s v="oui"/>
    <n v="1250"/>
    <s v=""/>
    <s v=""/>
    <s v=""/>
    <s v=""/>
    <s v=""/>
    <s v=""/>
    <s v="NA"/>
    <n v="1250"/>
    <x v="2"/>
    <x v="0"/>
    <s v="temps"/>
    <n v="0"/>
    <n v="0"/>
    <n v="0"/>
    <n v="0"/>
    <n v="0"/>
    <n v="0"/>
    <n v="1"/>
    <n v="0"/>
    <n v="0"/>
    <n v="0"/>
    <n v="0"/>
    <n v="0"/>
    <n v="0"/>
    <n v="0"/>
    <s v=""/>
    <s v="riz sucre mais huile"/>
    <n v="0"/>
    <n v="1"/>
    <n v="1"/>
    <n v="1"/>
    <n v="0"/>
    <n v="0"/>
    <n v="1"/>
    <n v="0"/>
    <x v="1"/>
    <x v="1"/>
    <x v="1"/>
    <x v="7"/>
    <x v="0"/>
    <x v="15"/>
    <x v="0"/>
    <s v="savon_lessive brosse_dent dentrifrice papier_toilette serviettes_hygieniques chlore_grain savon_mains"/>
    <n v="1"/>
    <n v="1"/>
    <n v="1"/>
    <n v="1"/>
    <n v="1"/>
    <n v="1"/>
    <n v="1"/>
    <n v="0"/>
    <s v="oui"/>
    <n v="50"/>
    <s v="50"/>
    <s v=""/>
    <s v=""/>
    <s v=""/>
    <n v="50"/>
    <x v="3"/>
    <n v="25"/>
    <x v="2"/>
    <n v="75"/>
    <x v="3"/>
    <s v="oui"/>
    <n v="20"/>
    <s v=""/>
    <s v=""/>
    <n v="20"/>
    <x v="3"/>
    <s v="non"/>
    <s v=""/>
    <n v="150"/>
    <n v="100"/>
    <n v="56.6666666666666"/>
    <x v="2"/>
    <s v="oui"/>
    <n v="125"/>
    <s v=""/>
    <s v=""/>
    <s v=""/>
    <n v="125"/>
    <x v="2"/>
    <s v="oui"/>
    <s v=""/>
    <n v="10"/>
    <s v=""/>
    <s v=""/>
    <s v=""/>
    <s v=""/>
    <s v=""/>
    <s v=""/>
    <x v="2"/>
    <s v="NA"/>
    <n v="10"/>
    <x v="1"/>
    <s v=""/>
    <s v=""/>
    <s v=""/>
    <s v=""/>
    <s v=""/>
    <s v=""/>
    <s v=""/>
    <s v=""/>
    <s v=""/>
    <s v=""/>
    <s v=""/>
    <s v=""/>
    <s v=""/>
    <s v=""/>
    <s v=""/>
    <s v=""/>
    <s v=""/>
    <s v=""/>
    <s v=""/>
    <s v=""/>
    <s v=""/>
    <s v=""/>
    <s v=""/>
    <s v=""/>
    <x v="2"/>
    <x v="2"/>
    <x v="1"/>
    <x v="6"/>
    <x v="1"/>
    <x v="21"/>
    <x v="1"/>
    <x v="0"/>
    <s v=""/>
    <s v=""/>
    <s v=""/>
    <s v=""/>
    <s v=""/>
    <s v=""/>
    <s v=""/>
    <s v=""/>
    <s v="aucune"/>
    <n v="0"/>
    <n v="0"/>
    <n v="0"/>
    <n v="0"/>
    <n v="0"/>
    <n v="1"/>
    <n v="0"/>
    <n v="0"/>
    <s v=""/>
    <x v="3"/>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56f2fe8-31ef-4fda-826b-9119329383ae"/>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2"/>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50"/>
    <x v="3"/>
    <s v="oui"/>
    <n v="20"/>
    <s v=""/>
    <s v=""/>
    <n v="20"/>
    <x v="2"/>
    <s v="non"/>
    <s v=""/>
    <n v="150"/>
    <n v="100"/>
    <n v="56.6666666666666"/>
    <x v="2"/>
    <s v="oui"/>
    <n v="100"/>
    <s v=""/>
    <s v=""/>
    <s v=""/>
    <n v="100"/>
    <x v="2"/>
    <s v=""/>
    <s v=""/>
    <s v=""/>
    <s v=""/>
    <s v=""/>
    <s v=""/>
    <s v=""/>
    <s v=""/>
    <s v=""/>
    <x v="0"/>
    <s v=""/>
    <s v=""/>
    <x v="1"/>
    <s v=""/>
    <s v=""/>
    <s v=""/>
    <s v=""/>
    <s v=""/>
    <s v=""/>
    <s v=""/>
    <s v=""/>
    <s v=""/>
    <s v=""/>
    <s v=""/>
    <s v=""/>
    <s v=""/>
    <s v=""/>
    <s v=""/>
    <s v=""/>
    <s v=""/>
    <s v=""/>
    <s v=""/>
    <s v=""/>
    <s v=""/>
    <s v=""/>
    <s v=""/>
    <s v=""/>
    <x v="2"/>
    <x v="1"/>
    <x v="1"/>
    <x v="6"/>
    <x v="1"/>
    <x v="13"/>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ef5f1f3a-ca39-41db-ac87-a9a5919f6555"/>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avon_mains"/>
    <n v="0"/>
    <n v="1"/>
    <n v="1"/>
    <n v="0"/>
    <n v="0"/>
    <n v="0"/>
    <n v="1"/>
    <n v="0"/>
    <s v=""/>
    <s v=""/>
    <s v=""/>
    <s v=""/>
    <s v=""/>
    <s v=""/>
    <s v=""/>
    <x v="0"/>
    <n v="20"/>
    <x v="2"/>
    <s v=""/>
    <x v="0"/>
    <s v="oui"/>
    <n v="35"/>
    <s v=""/>
    <s v=""/>
    <n v="35"/>
    <x v="2"/>
    <s v="non"/>
    <s v=""/>
    <n v="145"/>
    <n v="100"/>
    <n v="58.620689655172399"/>
    <x v="2"/>
    <s v=""/>
    <s v=""/>
    <s v=""/>
    <s v=""/>
    <s v=""/>
    <s v=""/>
    <x v="0"/>
    <s v=""/>
    <s v=""/>
    <s v=""/>
    <s v=""/>
    <s v=""/>
    <s v=""/>
    <s v=""/>
    <s v=""/>
    <s v=""/>
    <x v="0"/>
    <s v=""/>
    <s v=""/>
    <x v="2"/>
    <s v="pas_assez_argent probleme_transport"/>
    <n v="0"/>
    <n v="1"/>
    <n v="0"/>
    <n v="0"/>
    <n v="1"/>
    <n v="0"/>
    <n v="0"/>
    <n v="0"/>
    <n v="0"/>
    <n v="0"/>
    <n v="0"/>
    <n v="0"/>
    <n v="0"/>
    <s v=""/>
    <s v="savon_mains"/>
    <n v="0"/>
    <n v="0"/>
    <n v="0"/>
    <n v="0"/>
    <n v="0"/>
    <n v="0"/>
    <n v="1"/>
    <n v="0"/>
    <x v="2"/>
    <x v="1"/>
    <x v="1"/>
    <x v="8"/>
    <x v="2"/>
    <x v="18"/>
    <x v="1"/>
    <x v="0"/>
    <s v=""/>
    <s v=""/>
    <s v=""/>
    <s v=""/>
    <s v=""/>
    <s v=""/>
    <s v=""/>
    <s v=""/>
    <s v="autre"/>
    <n v="0"/>
    <n v="0"/>
    <n v="0"/>
    <n v="0"/>
    <n v="0"/>
    <n v="0"/>
    <n v="1"/>
    <n v="0"/>
    <s v="Je ne vend pas assez"/>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32ee1c22-b13c-4afc-a52f-6c615843cec8"/>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3"/>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n v="1"/>
    <n v="0"/>
    <n v="0"/>
    <n v="0"/>
    <n v="0"/>
    <n v="0"/>
    <n v="0"/>
    <n v="0"/>
    <s v="oui"/>
    <n v="15"/>
    <s v="15"/>
    <s v=""/>
    <s v=""/>
    <s v=""/>
    <n v="15"/>
    <x v="2"/>
    <s v=""/>
    <x v="0"/>
    <s v=""/>
    <x v="0"/>
    <s v=""/>
    <s v=""/>
    <s v=""/>
    <s v=""/>
    <s v=""/>
    <x v="0"/>
    <s v=""/>
    <s v=""/>
    <s v=""/>
    <s v=""/>
    <s v=""/>
    <x v="0"/>
    <s v=""/>
    <s v=""/>
    <s v=""/>
    <s v=""/>
    <s v=""/>
    <s v=""/>
    <x v="0"/>
    <s v=""/>
    <s v=""/>
    <s v=""/>
    <s v=""/>
    <s v=""/>
    <s v=""/>
    <s v=""/>
    <s v=""/>
    <s v=""/>
    <x v="0"/>
    <s v=""/>
    <s v=""/>
    <x v="2"/>
    <s v="pas_assez_argent"/>
    <n v="0"/>
    <n v="0"/>
    <n v="0"/>
    <n v="0"/>
    <n v="1"/>
    <n v="0"/>
    <n v="0"/>
    <n v="0"/>
    <n v="0"/>
    <n v="0"/>
    <n v="0"/>
    <n v="0"/>
    <n v="0"/>
    <s v=""/>
    <s v="savon_lessive"/>
    <n v="1"/>
    <n v="0"/>
    <n v="0"/>
    <n v="0"/>
    <n v="0"/>
    <n v="0"/>
    <n v="0"/>
    <n v="0"/>
    <x v="2"/>
    <x v="1"/>
    <x v="1"/>
    <x v="8"/>
    <x v="2"/>
    <x v="18"/>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eca711aa-1bc7-49b2-9581-afa5662b2c3c"/>
    <d v="2022-03-02T00:00:00"/>
    <s v="crs"/>
    <x v="3"/>
    <s v="RL"/>
    <x v="8"/>
    <x v="20"/>
    <x v="22"/>
    <s v="autre"/>
    <s v="Marché Bodarie"/>
    <x v="1"/>
    <x v="0"/>
    <x v="0"/>
    <s v=""/>
    <s v=""/>
    <x v="0"/>
    <s v=""/>
    <s v="Nourriture Produits d'hygiène et assainissement"/>
    <n v="1"/>
    <n v="1"/>
    <n v="0"/>
    <n v="0"/>
    <n v="0"/>
    <n v="0"/>
    <n v="0"/>
    <n v="0"/>
    <s v="nourriture"/>
    <s v="manje"/>
    <s v="En espèces (Gourde)"/>
    <n v="1"/>
    <n v="0"/>
    <n v="0"/>
    <n v="0"/>
    <n v="0"/>
    <n v="0"/>
    <n v="0"/>
    <n v="0"/>
    <n v="0"/>
    <n v="0"/>
    <s v=""/>
    <x v="0"/>
    <x v="1"/>
    <s v="farine_ble riz sucre huile"/>
    <n v="1"/>
    <n v="1"/>
    <n v="0"/>
    <n v="1"/>
    <n v="0"/>
    <n v="0"/>
    <n v="1"/>
    <n v="0"/>
    <s v="oui_marmite"/>
    <n v="500"/>
    <n v="250"/>
    <x v="0"/>
    <n v="450"/>
    <n v="173.07692307692301"/>
    <x v="0"/>
    <s v=""/>
    <s v=""/>
    <x v="2"/>
    <n v="500"/>
    <n v="172.413793103448"/>
    <x v="0"/>
    <s v=""/>
    <s v=""/>
    <x v="0"/>
    <s v=""/>
    <s v=""/>
    <x v="0"/>
    <s v="remplissage_bidon_bouteil_ferme"/>
    <s v="oui"/>
    <n v="1200"/>
    <s v=""/>
    <s v=""/>
    <s v=""/>
    <s v=""/>
    <s v=""/>
    <s v=""/>
    <s v="NA"/>
    <n v="1200"/>
    <x v="2"/>
    <x v="1"/>
    <s v=""/>
    <s v=""/>
    <s v=""/>
    <s v=""/>
    <s v=""/>
    <s v=""/>
    <s v=""/>
    <s v=""/>
    <s v=""/>
    <s v=""/>
    <s v=""/>
    <s v=""/>
    <s v=""/>
    <s v=""/>
    <s v=""/>
    <s v=""/>
    <s v=""/>
    <s v=""/>
    <s v=""/>
    <s v=""/>
    <s v=""/>
    <s v=""/>
    <s v=""/>
    <s v=""/>
    <s v=""/>
    <x v="1"/>
    <x v="0"/>
    <x v="1"/>
    <x v="9"/>
    <x v="1"/>
    <x v="19"/>
    <x v="0"/>
    <s v="savon_lessive"/>
    <n v="1"/>
    <n v="0"/>
    <n v="0"/>
    <n v="0"/>
    <n v="0"/>
    <n v="0"/>
    <n v="0"/>
    <n v="0"/>
    <s v="oui"/>
    <n v="15"/>
    <s v="15"/>
    <s v=""/>
    <s v=""/>
    <s v=""/>
    <n v="15"/>
    <x v="2"/>
    <s v=""/>
    <x v="0"/>
    <s v=""/>
    <x v="0"/>
    <s v=""/>
    <s v=""/>
    <s v=""/>
    <s v=""/>
    <s v=""/>
    <x v="0"/>
    <s v=""/>
    <s v=""/>
    <s v=""/>
    <s v=""/>
    <s v=""/>
    <x v="0"/>
    <s v=""/>
    <s v=""/>
    <s v=""/>
    <s v=""/>
    <s v=""/>
    <s v=""/>
    <x v="0"/>
    <s v=""/>
    <s v=""/>
    <s v=""/>
    <s v=""/>
    <s v=""/>
    <s v=""/>
    <s v=""/>
    <s v=""/>
    <s v=""/>
    <x v="0"/>
    <s v=""/>
    <s v=""/>
    <x v="1"/>
    <s v=""/>
    <s v=""/>
    <s v=""/>
    <s v=""/>
    <s v=""/>
    <s v=""/>
    <s v=""/>
    <s v=""/>
    <s v=""/>
    <s v=""/>
    <s v=""/>
    <s v=""/>
    <s v=""/>
    <s v=""/>
    <s v=""/>
    <s v=""/>
    <s v=""/>
    <s v=""/>
    <s v=""/>
    <s v=""/>
    <s v=""/>
    <s v=""/>
    <s v=""/>
    <s v=""/>
    <x v="2"/>
    <x v="1"/>
    <x v="1"/>
    <x v="8"/>
    <x v="2"/>
    <x v="18"/>
    <x v="1"/>
    <x v="0"/>
    <s v=""/>
    <s v=""/>
    <s v=""/>
    <s v=""/>
    <s v=""/>
    <s v=""/>
    <s v=""/>
    <s v=""/>
    <s v="prix"/>
    <n v="0"/>
    <n v="0"/>
    <n v="1"/>
    <n v="0"/>
    <n v="0"/>
    <n v="0"/>
    <n v="0"/>
    <n v="0"/>
    <s v=""/>
    <x v="0"/>
    <s v=""/>
    <s v="wash nourriture"/>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fb808f78-0e19-4080-be91-8f561f5995a2"/>
    <d v="2022-03-02T00:00:00"/>
    <s v="crs"/>
    <x v="3"/>
    <s v="RL"/>
    <x v="8"/>
    <x v="20"/>
    <x v="22"/>
    <s v="autre"/>
    <s v="Marché Bodarie"/>
    <x v="1"/>
    <x v="0"/>
    <x v="0"/>
    <s v=""/>
    <s v=""/>
    <x v="0"/>
    <s v=""/>
    <s v="Nourriture"/>
    <n v="1"/>
    <n v="0"/>
    <n v="0"/>
    <n v="0"/>
    <n v="0"/>
    <n v="0"/>
    <n v="0"/>
    <n v="0"/>
    <s v="nourriture"/>
    <s v="manje"/>
    <s v="En espèces (Gourde)"/>
    <n v="1"/>
    <n v="0"/>
    <n v="0"/>
    <n v="0"/>
    <n v="0"/>
    <n v="0"/>
    <n v="0"/>
    <n v="0"/>
    <n v="0"/>
    <n v="0"/>
    <s v=""/>
    <x v="0"/>
    <x v="0"/>
    <s v="haricot_rouge"/>
    <n v="0"/>
    <n v="0"/>
    <n v="0"/>
    <n v="0"/>
    <n v="0"/>
    <n v="1"/>
    <n v="0"/>
    <n v="0"/>
    <s v="oui_marmite"/>
    <s v=""/>
    <s v=""/>
    <x v="2"/>
    <s v=""/>
    <s v=""/>
    <x v="2"/>
    <s v=""/>
    <s v=""/>
    <x v="2"/>
    <s v=""/>
    <s v=""/>
    <x v="2"/>
    <s v=""/>
    <s v=""/>
    <x v="0"/>
    <n v="500"/>
    <n v="208.333333333333"/>
    <x v="1"/>
    <s v=""/>
    <s v=""/>
    <s v=""/>
    <s v=""/>
    <s v=""/>
    <s v=""/>
    <s v=""/>
    <s v=""/>
    <s v=""/>
    <s v=""/>
    <s v=""/>
    <x v="0"/>
    <x v="0"/>
    <s v="autre"/>
    <n v="0"/>
    <n v="0"/>
    <n v="0"/>
    <n v="0"/>
    <n v="0"/>
    <n v="0"/>
    <n v="0"/>
    <n v="0"/>
    <n v="0"/>
    <n v="0"/>
    <n v="0"/>
    <n v="0"/>
    <n v="1"/>
    <n v="0"/>
    <s v="C'est un produit saisonnier"/>
    <s v="haricot_rouge"/>
    <n v="0"/>
    <n v="0"/>
    <n v="0"/>
    <n v="0"/>
    <n v="0"/>
    <n v="1"/>
    <n v="0"/>
    <n v="0"/>
    <x v="0"/>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f8e273f7-b1ac-4a43-be4f-bbf7cf2ae8fe"/>
    <d v="2022-03-02T00:00:00"/>
    <s v="crs"/>
    <x v="3"/>
    <s v="RL"/>
    <x v="8"/>
    <x v="20"/>
    <x v="22"/>
    <s v="autre"/>
    <s v="Marché Bodarie"/>
    <x v="1"/>
    <x v="0"/>
    <x v="0"/>
    <s v=""/>
    <s v=""/>
    <x v="0"/>
    <s v=""/>
    <s v="Nourriture"/>
    <n v="1"/>
    <n v="0"/>
    <n v="0"/>
    <n v="0"/>
    <n v="0"/>
    <n v="0"/>
    <n v="0"/>
    <n v="0"/>
    <s v="nourriture"/>
    <s v="manje"/>
    <s v="En espèces (Gourde)"/>
    <n v="1"/>
    <n v="0"/>
    <n v="0"/>
    <n v="0"/>
    <n v="0"/>
    <n v="0"/>
    <n v="0"/>
    <n v="0"/>
    <n v="0"/>
    <n v="0"/>
    <s v=""/>
    <x v="3"/>
    <x v="0"/>
    <s v="farine_ble riz sucre"/>
    <n v="1"/>
    <n v="1"/>
    <n v="0"/>
    <n v="1"/>
    <n v="0"/>
    <n v="0"/>
    <n v="0"/>
    <n v="0"/>
    <s v="oui_marmite"/>
    <n v="550"/>
    <n v="275"/>
    <x v="0"/>
    <n v="350"/>
    <n v="134.61538461538399"/>
    <x v="0"/>
    <s v=""/>
    <s v=""/>
    <x v="2"/>
    <n v="500"/>
    <n v="172.413793103448"/>
    <x v="0"/>
    <s v=""/>
    <s v=""/>
    <x v="0"/>
    <s v=""/>
    <s v=""/>
    <x v="0"/>
    <s v=""/>
    <s v=""/>
    <s v=""/>
    <s v=""/>
    <s v=""/>
    <s v=""/>
    <s v=""/>
    <s v=""/>
    <s v=""/>
    <s v=""/>
    <s v=""/>
    <x v="0"/>
    <x v="1"/>
    <s v=""/>
    <s v=""/>
    <s v=""/>
    <s v=""/>
    <s v=""/>
    <s v=""/>
    <s v=""/>
    <s v=""/>
    <s v=""/>
    <s v=""/>
    <s v=""/>
    <s v=""/>
    <s v=""/>
    <s v=""/>
    <s v=""/>
    <s v=""/>
    <s v=""/>
    <s v=""/>
    <s v=""/>
    <s v=""/>
    <s v=""/>
    <s v=""/>
    <s v=""/>
    <s v=""/>
    <s v=""/>
    <x v="1"/>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76ad20e2-67f4-477c-8022-899874d09f36"/>
    <d v="2022-03-02T00:00:00"/>
    <s v="crs"/>
    <x v="3"/>
    <s v="RL"/>
    <x v="8"/>
    <x v="20"/>
    <x v="22"/>
    <s v="autre"/>
    <s v="Marché Bodarie"/>
    <x v="1"/>
    <x v="0"/>
    <x v="0"/>
    <s v=""/>
    <s v=""/>
    <x v="0"/>
    <s v=""/>
    <s v="Nourriture"/>
    <n v="1"/>
    <n v="0"/>
    <n v="0"/>
    <n v="0"/>
    <n v="0"/>
    <n v="0"/>
    <n v="0"/>
    <n v="0"/>
    <s v="nourriture"/>
    <s v="manje"/>
    <s v="En espèces (Gourde)"/>
    <n v="1"/>
    <n v="0"/>
    <n v="0"/>
    <n v="0"/>
    <n v="0"/>
    <n v="0"/>
    <n v="0"/>
    <n v="0"/>
    <n v="0"/>
    <n v="0"/>
    <s v=""/>
    <x v="0"/>
    <x v="0"/>
    <s v="farine_ble riz sucre huile"/>
    <n v="1"/>
    <n v="1"/>
    <n v="0"/>
    <n v="1"/>
    <n v="0"/>
    <n v="0"/>
    <n v="1"/>
    <n v="0"/>
    <s v="oui_marmite"/>
    <n v="550"/>
    <n v="275"/>
    <x v="0"/>
    <n v="350"/>
    <n v="134.61538461538399"/>
    <x v="0"/>
    <s v=""/>
    <s v=""/>
    <x v="2"/>
    <n v="500"/>
    <n v="172.413793103448"/>
    <x v="0"/>
    <s v=""/>
    <s v=""/>
    <x v="0"/>
    <s v=""/>
    <s v=""/>
    <x v="0"/>
    <s v="remplissage_bidon_bouteil_ferme"/>
    <s v="oui"/>
    <n v="1200"/>
    <s v=""/>
    <s v=""/>
    <s v=""/>
    <s v=""/>
    <s v=""/>
    <s v=""/>
    <s v="NA"/>
    <n v="1200"/>
    <x v="2"/>
    <x v="1"/>
    <s v=""/>
    <s v=""/>
    <s v=""/>
    <s v=""/>
    <s v=""/>
    <s v=""/>
    <s v=""/>
    <s v=""/>
    <s v=""/>
    <s v=""/>
    <s v=""/>
    <s v=""/>
    <s v=""/>
    <s v=""/>
    <s v=""/>
    <s v=""/>
    <s v=""/>
    <s v=""/>
    <s v=""/>
    <s v=""/>
    <s v=""/>
    <s v=""/>
    <s v=""/>
    <s v=""/>
    <s v=""/>
    <x v="1"/>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m/>
    <s v=""/>
    <s v="Rien a signaler"/>
  </r>
  <r>
    <s v="a75e4e13-2b83-4fd6-bbbb-ebd1bc717fdd"/>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0"/>
    <x v="3"/>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n v="0"/>
    <n v="1"/>
    <n v="1"/>
    <n v="0"/>
    <n v="1"/>
    <n v="0"/>
    <n v="1"/>
    <n v="0"/>
    <s v=""/>
    <s v=""/>
    <s v=""/>
    <s v=""/>
    <s v=""/>
    <s v=""/>
    <s v=""/>
    <x v="0"/>
    <n v="25"/>
    <x v="2"/>
    <s v=""/>
    <x v="0"/>
    <s v="oui"/>
    <n v="25"/>
    <s v=""/>
    <s v=""/>
    <n v="25"/>
    <x v="2"/>
    <s v="non"/>
    <s v=""/>
    <n v="150"/>
    <n v="100"/>
    <n v="56.6666666666666"/>
    <x v="2"/>
    <s v="oui"/>
    <n v="100"/>
    <s v=""/>
    <s v=""/>
    <s v=""/>
    <n v="100"/>
    <x v="2"/>
    <s v=""/>
    <s v=""/>
    <s v=""/>
    <s v=""/>
    <s v=""/>
    <s v=""/>
    <s v=""/>
    <s v=""/>
    <s v=""/>
    <x v="0"/>
    <s v=""/>
    <s v=""/>
    <x v="1"/>
    <s v=""/>
    <s v=""/>
    <s v=""/>
    <s v=""/>
    <s v=""/>
    <s v=""/>
    <s v=""/>
    <s v=""/>
    <s v=""/>
    <s v=""/>
    <s v=""/>
    <s v=""/>
    <s v=""/>
    <s v=""/>
    <s v=""/>
    <s v=""/>
    <s v=""/>
    <s v=""/>
    <s v=""/>
    <s v=""/>
    <s v=""/>
    <s v=""/>
    <s v=""/>
    <s v=""/>
    <x v="1"/>
    <x v="1"/>
    <x v="1"/>
    <x v="6"/>
    <x v="1"/>
    <x v="13"/>
    <x v="1"/>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7c4346e6-943c-4313-bca0-7b3c2f0c4ea5"/>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serviettes_hygieniques savon_mains papier_toilette"/>
    <n v="0"/>
    <n v="1"/>
    <n v="1"/>
    <n v="1"/>
    <n v="1"/>
    <n v="0"/>
    <n v="1"/>
    <n v="0"/>
    <s v=""/>
    <s v=""/>
    <s v=""/>
    <s v=""/>
    <s v=""/>
    <s v=""/>
    <s v=""/>
    <x v="0"/>
    <n v="40"/>
    <x v="2"/>
    <n v="50"/>
    <x v="2"/>
    <s v="oui"/>
    <n v="50"/>
    <s v=""/>
    <s v=""/>
    <n v="50"/>
    <x v="2"/>
    <s v="non"/>
    <s v=""/>
    <n v="150"/>
    <n v="150"/>
    <n v="85"/>
    <x v="2"/>
    <s v="oui"/>
    <n v="125"/>
    <s v=""/>
    <s v=""/>
    <s v=""/>
    <n v="125"/>
    <x v="2"/>
    <s v=""/>
    <s v=""/>
    <s v=""/>
    <s v=""/>
    <s v=""/>
    <s v=""/>
    <s v=""/>
    <s v=""/>
    <s v=""/>
    <x v="0"/>
    <s v=""/>
    <s v=""/>
    <x v="2"/>
    <s v="pas_assez_argent"/>
    <n v="0"/>
    <n v="0"/>
    <n v="0"/>
    <n v="0"/>
    <n v="1"/>
    <n v="0"/>
    <n v="0"/>
    <n v="0"/>
    <n v="0"/>
    <n v="0"/>
    <n v="0"/>
    <n v="0"/>
    <n v="0"/>
    <s v=""/>
    <s v="dentrifrice serviettes_hygieniques papier_toilette"/>
    <n v="0"/>
    <n v="0"/>
    <n v="1"/>
    <n v="1"/>
    <n v="1"/>
    <n v="0"/>
    <n v="0"/>
    <n v="0"/>
    <x v="1"/>
    <x v="1"/>
    <x v="1"/>
    <x v="6"/>
    <x v="1"/>
    <x v="13"/>
    <x v="1"/>
    <x v="0"/>
    <s v=""/>
    <s v=""/>
    <s v=""/>
    <s v=""/>
    <s v=""/>
    <s v=""/>
    <s v=""/>
    <s v=""/>
    <s v="clients"/>
    <n v="0"/>
    <n v="1"/>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65fabf29-0c37-4203-b757-74bdd2b7c366"/>
    <d v="2022-03-02T00:00:00"/>
    <s v="crs"/>
    <x v="3"/>
    <s v="RL"/>
    <x v="8"/>
    <x v="20"/>
    <x v="22"/>
    <s v="autre"/>
    <s v="Marché Bodarie"/>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serviettes_hygieniques papier_toilette dentrifrice"/>
    <n v="0"/>
    <n v="1"/>
    <n v="1"/>
    <n v="1"/>
    <n v="1"/>
    <n v="0"/>
    <n v="0"/>
    <n v="0"/>
    <s v=""/>
    <s v=""/>
    <s v=""/>
    <s v=""/>
    <s v=""/>
    <s v=""/>
    <s v=""/>
    <x v="0"/>
    <n v="25"/>
    <x v="2"/>
    <n v="40"/>
    <x v="2"/>
    <s v=""/>
    <s v=""/>
    <s v=""/>
    <s v=""/>
    <s v=""/>
    <x v="0"/>
    <s v="non"/>
    <s v=""/>
    <n v="150"/>
    <n v="100"/>
    <n v="56.6666666666666"/>
    <x v="2"/>
    <s v="oui"/>
    <n v="125"/>
    <s v=""/>
    <s v=""/>
    <s v=""/>
    <n v="125"/>
    <x v="2"/>
    <s v=""/>
    <s v=""/>
    <s v=""/>
    <s v=""/>
    <s v=""/>
    <s v=""/>
    <s v=""/>
    <s v=""/>
    <s v=""/>
    <x v="0"/>
    <s v=""/>
    <s v=""/>
    <x v="2"/>
    <s v="pas_assez_argent"/>
    <n v="0"/>
    <n v="0"/>
    <n v="0"/>
    <n v="0"/>
    <n v="1"/>
    <n v="0"/>
    <n v="0"/>
    <n v="0"/>
    <n v="0"/>
    <n v="0"/>
    <n v="0"/>
    <n v="0"/>
    <n v="0"/>
    <s v=""/>
    <s v="dentrifrice serviettes_hygieniques papier_toilette"/>
    <n v="0"/>
    <n v="0"/>
    <n v="1"/>
    <n v="1"/>
    <n v="1"/>
    <n v="0"/>
    <n v="0"/>
    <n v="0"/>
    <x v="2"/>
    <x v="1"/>
    <x v="1"/>
    <x v="6"/>
    <x v="1"/>
    <x v="13"/>
    <x v="1"/>
    <x v="0"/>
    <s v=""/>
    <s v=""/>
    <s v=""/>
    <s v=""/>
    <s v=""/>
    <s v=""/>
    <s v=""/>
    <s v=""/>
    <s v="autre"/>
    <n v="0"/>
    <n v="0"/>
    <n v="0"/>
    <n v="0"/>
    <n v="0"/>
    <n v="0"/>
    <n v="1"/>
    <n v="0"/>
    <s v="Apres avoir laisse le marche et rentrez chez vous, vous ne voyez pas l'argent"/>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c0e6d742-15a5-4bcd-bdcd-288038de55f2"/>
    <d v="2022-03-02T00:00:00"/>
    <s v="crs"/>
    <x v="3"/>
    <s v="RL"/>
    <x v="8"/>
    <x v="20"/>
    <x v="22"/>
    <s v="autre"/>
    <s v="Marché Bodarie"/>
    <x v="1"/>
    <x v="0"/>
    <x v="0"/>
    <s v=""/>
    <s v=""/>
    <x v="0"/>
    <s v=""/>
    <s v="Nourriture"/>
    <n v="1"/>
    <n v="0"/>
    <n v="0"/>
    <n v="0"/>
    <n v="0"/>
    <n v="0"/>
    <n v="0"/>
    <n v="0"/>
    <s v="nourriture"/>
    <s v="manje"/>
    <s v="En espèces (Gourde)"/>
    <n v="1"/>
    <n v="0"/>
    <n v="0"/>
    <n v="0"/>
    <n v="0"/>
    <n v="0"/>
    <n v="0"/>
    <n v="0"/>
    <n v="0"/>
    <n v="0"/>
    <s v=""/>
    <x v="2"/>
    <x v="3"/>
    <s v="farine_ble riz mais"/>
    <n v="1"/>
    <n v="1"/>
    <n v="1"/>
    <n v="0"/>
    <n v="0"/>
    <n v="0"/>
    <n v="0"/>
    <n v="0"/>
    <s v="oui_marmite"/>
    <n v="400"/>
    <n v="200"/>
    <x v="0"/>
    <n v="275"/>
    <n v="105.76923076923001"/>
    <x v="0"/>
    <n v="250"/>
    <n v="108.695652173913"/>
    <x v="0"/>
    <s v=""/>
    <s v=""/>
    <x v="2"/>
    <s v=""/>
    <s v=""/>
    <x v="0"/>
    <s v=""/>
    <s v=""/>
    <x v="0"/>
    <s v=""/>
    <s v=""/>
    <s v=""/>
    <s v=""/>
    <s v=""/>
    <s v=""/>
    <s v=""/>
    <s v=""/>
    <s v=""/>
    <s v=""/>
    <s v=""/>
    <x v="0"/>
    <x v="1"/>
    <s v=""/>
    <s v=""/>
    <s v=""/>
    <s v=""/>
    <s v=""/>
    <s v=""/>
    <s v=""/>
    <s v=""/>
    <s v=""/>
    <s v=""/>
    <s v=""/>
    <s v=""/>
    <s v=""/>
    <s v=""/>
    <s v=""/>
    <s v=""/>
    <s v=""/>
    <s v=""/>
    <s v=""/>
    <s v=""/>
    <s v=""/>
    <s v=""/>
    <s v=""/>
    <s v=""/>
    <s v=""/>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775e224b-aac5-42cf-b0a7-1d1b1fde28cb"/>
    <d v="2022-03-02T00:00:00"/>
    <s v="crs"/>
    <x v="3"/>
    <s v="RL"/>
    <x v="8"/>
    <x v="20"/>
    <x v="22"/>
    <s v="autre"/>
    <s v="Marché Bodarie"/>
    <x v="1"/>
    <x v="0"/>
    <x v="0"/>
    <s v=""/>
    <s v=""/>
    <x v="0"/>
    <s v=""/>
    <s v="Nourriture"/>
    <n v="1"/>
    <n v="0"/>
    <n v="0"/>
    <n v="0"/>
    <n v="0"/>
    <n v="0"/>
    <n v="0"/>
    <n v="0"/>
    <s v="nourriture"/>
    <s v="manje"/>
    <s v="En espèces (Gourde)"/>
    <n v="1"/>
    <n v="0"/>
    <n v="0"/>
    <n v="0"/>
    <n v="0"/>
    <n v="0"/>
    <n v="0"/>
    <n v="0"/>
    <n v="0"/>
    <n v="0"/>
    <s v=""/>
    <x v="4"/>
    <x v="0"/>
    <s v="haricot_rouge"/>
    <n v="0"/>
    <n v="0"/>
    <n v="0"/>
    <n v="0"/>
    <n v="0"/>
    <n v="1"/>
    <n v="0"/>
    <n v="0"/>
    <s v="oui_marmite"/>
    <s v=""/>
    <s v=""/>
    <x v="2"/>
    <s v=""/>
    <s v=""/>
    <x v="2"/>
    <s v=""/>
    <s v=""/>
    <x v="2"/>
    <s v=""/>
    <s v=""/>
    <x v="2"/>
    <s v=""/>
    <s v=""/>
    <x v="0"/>
    <n v="600"/>
    <n v="250"/>
    <x v="1"/>
    <s v=""/>
    <s v=""/>
    <s v=""/>
    <s v=""/>
    <s v=""/>
    <s v=""/>
    <s v=""/>
    <s v=""/>
    <s v=""/>
    <s v=""/>
    <s v=""/>
    <x v="0"/>
    <x v="1"/>
    <s v=""/>
    <s v=""/>
    <s v=""/>
    <s v=""/>
    <s v=""/>
    <s v=""/>
    <s v=""/>
    <s v=""/>
    <s v=""/>
    <s v=""/>
    <s v=""/>
    <s v=""/>
    <s v=""/>
    <s v=""/>
    <s v=""/>
    <s v=""/>
    <s v=""/>
    <s v=""/>
    <s v=""/>
    <s v=""/>
    <s v=""/>
    <s v=""/>
    <s v=""/>
    <s v=""/>
    <s v=""/>
    <x v="1"/>
    <x v="1"/>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6c495b63-a381-48fa-90ec-09e401740487"/>
    <d v="2022-03-02T00:00:00"/>
    <s v="crs"/>
    <x v="3"/>
    <s v="RL"/>
    <x v="8"/>
    <x v="20"/>
    <x v="22"/>
    <s v="autre"/>
    <s v="Marché Bodari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C'est le moins cher"/>
    <s v=""/>
    <x v="4"/>
    <s v="5gal"/>
    <s v="5gal"/>
    <s v="bidon ki vo 5 galon (18,9L)"/>
    <s v=""/>
    <s v=""/>
    <s v=""/>
    <s v=""/>
    <s v=""/>
    <n v="0"/>
    <s v="0"/>
    <s v=""/>
    <s v="NA"/>
    <n v="0"/>
    <x v="1"/>
    <x v="3"/>
    <x v="2"/>
    <s v="secheresse"/>
    <n v="0"/>
    <n v="0"/>
    <n v="0"/>
    <n v="1"/>
    <n v="0"/>
    <n v="0"/>
    <n v="0"/>
    <n v="0"/>
    <n v="0"/>
    <n v="0"/>
    <n v="0"/>
    <n v="0"/>
    <s v=""/>
    <x v="2"/>
    <s v="affrontements_pap"/>
    <n v="1"/>
    <n v="0"/>
    <n v="0"/>
    <s v=""/>
    <s v="transport"/>
    <n v="0"/>
    <n v="0"/>
    <n v="1"/>
    <n v="0"/>
    <n v="0"/>
    <n v="0"/>
    <s v=""/>
    <s v=""/>
    <s v=""/>
    <s v=""/>
    <s v=""/>
    <s v=""/>
    <s v="Rien a signaler"/>
  </r>
  <r>
    <s v="33430abc-4ed1-43c7-82ab-b0ed1785153f"/>
    <d v="2022-03-02T00:00:00"/>
    <s v="crs"/>
    <x v="3"/>
    <s v="RL"/>
    <x v="8"/>
    <x v="20"/>
    <x v="22"/>
    <s v="autre"/>
    <s v="Marché Bodarie"/>
    <x v="1"/>
    <x v="0"/>
    <x v="0"/>
    <s v=""/>
    <s v=""/>
    <x v="0"/>
    <s v=""/>
    <s v="Nourriture"/>
    <n v="1"/>
    <n v="0"/>
    <n v="0"/>
    <n v="0"/>
    <n v="0"/>
    <n v="0"/>
    <n v="0"/>
    <n v="0"/>
    <s v="nourriture"/>
    <s v="manje"/>
    <s v="En espèces (Gourde)"/>
    <n v="1"/>
    <n v="0"/>
    <n v="0"/>
    <n v="0"/>
    <n v="0"/>
    <n v="0"/>
    <n v="0"/>
    <n v="0"/>
    <n v="0"/>
    <n v="0"/>
    <s v=""/>
    <x v="4"/>
    <x v="0"/>
    <s v="haricot_noir"/>
    <n v="0"/>
    <n v="0"/>
    <n v="0"/>
    <n v="0"/>
    <n v="1"/>
    <n v="0"/>
    <n v="0"/>
    <n v="0"/>
    <s v="oui_marmite"/>
    <s v=""/>
    <s v=""/>
    <x v="2"/>
    <s v=""/>
    <s v=""/>
    <x v="2"/>
    <s v=""/>
    <s v=""/>
    <x v="2"/>
    <s v=""/>
    <s v=""/>
    <x v="2"/>
    <n v="600"/>
    <n v="250"/>
    <x v="1"/>
    <s v=""/>
    <s v=""/>
    <x v="0"/>
    <s v=""/>
    <s v=""/>
    <s v=""/>
    <s v=""/>
    <s v=""/>
    <s v=""/>
    <s v=""/>
    <s v=""/>
    <s v=""/>
    <s v=""/>
    <s v=""/>
    <x v="0"/>
    <x v="0"/>
    <s v="trop_cher"/>
    <n v="0"/>
    <n v="0"/>
    <n v="0"/>
    <n v="0"/>
    <n v="1"/>
    <n v="0"/>
    <n v="0"/>
    <n v="0"/>
    <n v="0"/>
    <n v="0"/>
    <n v="0"/>
    <n v="0"/>
    <n v="0"/>
    <n v="0"/>
    <s v=""/>
    <s v="haricot_noir"/>
    <n v="0"/>
    <n v="0"/>
    <n v="0"/>
    <n v="0"/>
    <n v="1"/>
    <n v="0"/>
    <n v="0"/>
    <n v="0"/>
    <x v="0"/>
    <x v="1"/>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de929338-3394-42d3-9fe4-7fddc511a674"/>
    <d v="2022-03-02T00:00:00"/>
    <s v="crs"/>
    <x v="3"/>
    <s v="RL"/>
    <x v="8"/>
    <x v="20"/>
    <x v="22"/>
    <s v="autre"/>
    <s v="Marché Bodarie"/>
    <x v="1"/>
    <x v="0"/>
    <x v="1"/>
    <s v=""/>
    <s v=""/>
    <x v="0"/>
    <s v=""/>
    <s v="Nourriture"/>
    <n v="1"/>
    <n v="0"/>
    <n v="0"/>
    <n v="0"/>
    <n v="0"/>
    <n v="0"/>
    <n v="0"/>
    <n v="0"/>
    <s v="nourriture"/>
    <s v="manje"/>
    <s v="En espèces (Gourde)"/>
    <n v="1"/>
    <n v="0"/>
    <n v="0"/>
    <n v="0"/>
    <n v="0"/>
    <n v="0"/>
    <n v="0"/>
    <n v="0"/>
    <n v="0"/>
    <n v="0"/>
    <s v=""/>
    <x v="0"/>
    <x v="1"/>
    <s v="haricot_noir"/>
    <n v="0"/>
    <n v="0"/>
    <n v="0"/>
    <n v="0"/>
    <n v="1"/>
    <n v="0"/>
    <n v="0"/>
    <n v="0"/>
    <s v="oui_marmite"/>
    <s v=""/>
    <s v=""/>
    <x v="2"/>
    <s v=""/>
    <s v=""/>
    <x v="2"/>
    <s v=""/>
    <s v=""/>
    <x v="2"/>
    <s v=""/>
    <s v=""/>
    <x v="2"/>
    <n v="550"/>
    <n v="229.166666666666"/>
    <x v="1"/>
    <s v=""/>
    <s v=""/>
    <x v="0"/>
    <s v=""/>
    <s v=""/>
    <s v=""/>
    <s v=""/>
    <s v=""/>
    <s v=""/>
    <s v=""/>
    <s v=""/>
    <s v=""/>
    <s v=""/>
    <s v=""/>
    <x v="0"/>
    <x v="1"/>
    <s v=""/>
    <s v=""/>
    <s v=""/>
    <s v=""/>
    <s v=""/>
    <s v=""/>
    <s v=""/>
    <s v=""/>
    <s v=""/>
    <s v=""/>
    <s v=""/>
    <s v=""/>
    <s v=""/>
    <s v=""/>
    <s v=""/>
    <s v=""/>
    <s v=""/>
    <s v=""/>
    <s v=""/>
    <s v=""/>
    <s v=""/>
    <s v=""/>
    <s v=""/>
    <s v=""/>
    <s v=""/>
    <x v="0"/>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ca975ef0-6253-438d-ae95-24983e2214d7"/>
    <d v="2022-03-02T00:00:00"/>
    <s v="crs"/>
    <x v="3"/>
    <s v="RL"/>
    <x v="8"/>
    <x v="20"/>
    <x v="22"/>
    <s v="autre"/>
    <s v="Marché Bodarie"/>
    <x v="1"/>
    <x v="0"/>
    <x v="0"/>
    <s v=""/>
    <s v=""/>
    <x v="0"/>
    <s v=""/>
    <s v="Nourriture"/>
    <n v="1"/>
    <n v="0"/>
    <n v="0"/>
    <n v="0"/>
    <n v="0"/>
    <n v="0"/>
    <n v="0"/>
    <n v="0"/>
    <s v="nourriture"/>
    <s v="manje"/>
    <s v="En espèces (Gourde)"/>
    <n v="1"/>
    <n v="0"/>
    <n v="0"/>
    <n v="0"/>
    <n v="0"/>
    <n v="0"/>
    <n v="0"/>
    <n v="0"/>
    <n v="0"/>
    <n v="0"/>
    <s v=""/>
    <x v="2"/>
    <x v="0"/>
    <s v="haricot_noir"/>
    <n v="0"/>
    <n v="0"/>
    <n v="0"/>
    <n v="0"/>
    <n v="1"/>
    <n v="0"/>
    <n v="0"/>
    <n v="0"/>
    <s v="oui_marmite"/>
    <s v=""/>
    <s v=""/>
    <x v="2"/>
    <s v=""/>
    <s v=""/>
    <x v="2"/>
    <s v=""/>
    <s v=""/>
    <x v="2"/>
    <s v=""/>
    <s v=""/>
    <x v="2"/>
    <n v="600"/>
    <n v="250"/>
    <x v="2"/>
    <s v=""/>
    <s v=""/>
    <x v="0"/>
    <s v=""/>
    <s v=""/>
    <s v=""/>
    <s v=""/>
    <s v=""/>
    <s v=""/>
    <s v=""/>
    <s v=""/>
    <s v=""/>
    <s v=""/>
    <s v=""/>
    <x v="0"/>
    <x v="1"/>
    <s v=""/>
    <s v=""/>
    <s v=""/>
    <s v=""/>
    <s v=""/>
    <s v=""/>
    <s v=""/>
    <s v=""/>
    <s v=""/>
    <s v=""/>
    <s v=""/>
    <s v=""/>
    <s v=""/>
    <s v=""/>
    <s v=""/>
    <s v=""/>
    <s v=""/>
    <s v=""/>
    <s v=""/>
    <s v=""/>
    <s v=""/>
    <s v=""/>
    <s v=""/>
    <s v=""/>
    <s v=""/>
    <x v="0"/>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3defd2b-b2e3-4a23-b442-0945810a9335"/>
    <d v="2022-03-02T00:00:00"/>
    <s v="crs"/>
    <x v="3"/>
    <s v="RL"/>
    <x v="8"/>
    <x v="20"/>
    <x v="22"/>
    <s v="autre"/>
    <s v="Marché Bodarie"/>
    <x v="1"/>
    <x v="0"/>
    <x v="0"/>
    <s v=""/>
    <s v=""/>
    <x v="0"/>
    <s v=""/>
    <s v="Nourriture"/>
    <n v="1"/>
    <n v="0"/>
    <n v="0"/>
    <n v="0"/>
    <n v="0"/>
    <n v="0"/>
    <n v="0"/>
    <n v="0"/>
    <s v="nourriture"/>
    <s v="manje"/>
    <s v="En espèces (Gourde)"/>
    <n v="1"/>
    <n v="0"/>
    <n v="0"/>
    <n v="0"/>
    <n v="0"/>
    <n v="0"/>
    <n v="0"/>
    <n v="0"/>
    <n v="0"/>
    <n v="0"/>
    <s v=""/>
    <x v="0"/>
    <x v="3"/>
    <s v="mais riz"/>
    <n v="0"/>
    <n v="1"/>
    <n v="1"/>
    <n v="0"/>
    <n v="0"/>
    <n v="0"/>
    <n v="0"/>
    <n v="0"/>
    <s v="oui_marmite"/>
    <s v=""/>
    <s v=""/>
    <x v="2"/>
    <n v="450"/>
    <n v="173.07692307692301"/>
    <x v="0"/>
    <n v="300"/>
    <n v="130.434782608695"/>
    <x v="0"/>
    <s v=""/>
    <s v=""/>
    <x v="2"/>
    <s v=""/>
    <s v=""/>
    <x v="0"/>
    <s v=""/>
    <s v=""/>
    <x v="0"/>
    <s v=""/>
    <s v=""/>
    <s v=""/>
    <s v=""/>
    <s v=""/>
    <s v=""/>
    <s v=""/>
    <s v=""/>
    <s v=""/>
    <s v=""/>
    <s v=""/>
    <x v="0"/>
    <x v="0"/>
    <s v="pas_assez_argent"/>
    <n v="0"/>
    <n v="0"/>
    <n v="0"/>
    <n v="0"/>
    <n v="0"/>
    <n v="1"/>
    <n v="0"/>
    <n v="0"/>
    <n v="0"/>
    <n v="0"/>
    <n v="0"/>
    <n v="0"/>
    <n v="0"/>
    <n v="0"/>
    <s v=""/>
    <s v="mais riz"/>
    <n v="0"/>
    <n v="1"/>
    <n v="1"/>
    <n v="0"/>
    <n v="0"/>
    <n v="0"/>
    <n v="0"/>
    <n v="0"/>
    <x v="1"/>
    <x v="0"/>
    <x v="1"/>
    <x v="9"/>
    <x v="1"/>
    <x v="25"/>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prix clients"/>
    <n v="0"/>
    <n v="1"/>
    <n v="1"/>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02524311-4176-4bab-9ebf-fdea88171d17"/>
    <d v="2022-03-02T00:00:00"/>
    <s v="crs"/>
    <x v="3"/>
    <s v="RL"/>
    <x v="8"/>
    <x v="20"/>
    <x v="22"/>
    <s v="autre"/>
    <s v="Marché Bodarie"/>
    <x v="1"/>
    <x v="0"/>
    <x v="0"/>
    <s v=""/>
    <s v=""/>
    <x v="0"/>
    <s v=""/>
    <s v="Nourriture"/>
    <n v="1"/>
    <n v="0"/>
    <n v="0"/>
    <n v="0"/>
    <n v="0"/>
    <n v="0"/>
    <n v="0"/>
    <n v="0"/>
    <s v="nourriture"/>
    <s v="manje"/>
    <s v="En espèces (Gourde)"/>
    <n v="1"/>
    <n v="0"/>
    <n v="0"/>
    <n v="0"/>
    <n v="0"/>
    <n v="0"/>
    <n v="0"/>
    <n v="0"/>
    <n v="0"/>
    <n v="0"/>
    <s v=""/>
    <x v="0"/>
    <x v="0"/>
    <s v="mais"/>
    <n v="0"/>
    <n v="0"/>
    <n v="1"/>
    <n v="0"/>
    <n v="0"/>
    <n v="0"/>
    <n v="0"/>
    <n v="0"/>
    <s v="oui_marmite"/>
    <s v=""/>
    <s v=""/>
    <x v="2"/>
    <s v=""/>
    <s v=""/>
    <x v="2"/>
    <n v="300"/>
    <n v="130.434782608695"/>
    <x v="0"/>
    <s v=""/>
    <s v=""/>
    <x v="2"/>
    <s v=""/>
    <s v=""/>
    <x v="0"/>
    <s v=""/>
    <s v=""/>
    <x v="0"/>
    <s v=""/>
    <s v=""/>
    <s v=""/>
    <s v=""/>
    <s v=""/>
    <s v=""/>
    <s v=""/>
    <s v=""/>
    <s v=""/>
    <s v=""/>
    <s v=""/>
    <x v="0"/>
    <x v="1"/>
    <s v=""/>
    <s v=""/>
    <s v=""/>
    <s v=""/>
    <s v=""/>
    <s v=""/>
    <s v=""/>
    <s v=""/>
    <s v=""/>
    <s v=""/>
    <s v=""/>
    <s v=""/>
    <s v=""/>
    <s v=""/>
    <s v=""/>
    <s v=""/>
    <s v=""/>
    <s v=""/>
    <s v=""/>
    <s v=""/>
    <s v=""/>
    <s v=""/>
    <s v=""/>
    <s v=""/>
    <s v=""/>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reappro"/>
    <n v="0"/>
    <n v="0"/>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d2aef7f8-543d-4449-bd08-f944c2f9459a"/>
    <d v="2022-03-02T00:00:00"/>
    <s v="crs"/>
    <x v="3"/>
    <s v="RL"/>
    <x v="8"/>
    <x v="20"/>
    <x v="22"/>
    <s v="autre"/>
    <s v="Marché Bodarie"/>
    <x v="1"/>
    <x v="0"/>
    <x v="0"/>
    <s v=""/>
    <s v=""/>
    <x v="0"/>
    <s v=""/>
    <s v="Nourriture"/>
    <n v="1"/>
    <n v="0"/>
    <n v="0"/>
    <n v="0"/>
    <n v="0"/>
    <n v="0"/>
    <n v="0"/>
    <n v="0"/>
    <s v="nourriture"/>
    <s v="manje"/>
    <s v="En espèces (Gourde)"/>
    <n v="1"/>
    <n v="0"/>
    <n v="0"/>
    <n v="0"/>
    <n v="0"/>
    <n v="0"/>
    <n v="0"/>
    <n v="0"/>
    <n v="0"/>
    <n v="0"/>
    <s v=""/>
    <x v="2"/>
    <x v="0"/>
    <s v="haricot_noir"/>
    <n v="0"/>
    <n v="0"/>
    <n v="0"/>
    <n v="0"/>
    <n v="1"/>
    <n v="0"/>
    <n v="0"/>
    <n v="0"/>
    <s v="oui_marmite"/>
    <s v=""/>
    <s v=""/>
    <x v="2"/>
    <s v=""/>
    <s v=""/>
    <x v="2"/>
    <s v=""/>
    <s v=""/>
    <x v="2"/>
    <s v=""/>
    <s v=""/>
    <x v="2"/>
    <n v="500"/>
    <n v="208.333333333333"/>
    <x v="1"/>
    <s v=""/>
    <s v=""/>
    <x v="0"/>
    <s v=""/>
    <s v=""/>
    <s v=""/>
    <s v=""/>
    <s v=""/>
    <s v=""/>
    <s v=""/>
    <s v=""/>
    <s v=""/>
    <s v=""/>
    <s v=""/>
    <x v="0"/>
    <x v="1"/>
    <s v=""/>
    <s v=""/>
    <s v=""/>
    <s v=""/>
    <s v=""/>
    <s v=""/>
    <s v=""/>
    <s v=""/>
    <s v=""/>
    <s v=""/>
    <s v=""/>
    <s v=""/>
    <s v=""/>
    <s v=""/>
    <s v=""/>
    <s v=""/>
    <s v=""/>
    <s v=""/>
    <s v=""/>
    <s v=""/>
    <s v=""/>
    <s v=""/>
    <s v=""/>
    <s v=""/>
    <s v=""/>
    <x v="0"/>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4"/>
    <x v="0"/>
    <x v="0"/>
    <s v=""/>
    <s v=""/>
    <s v=""/>
    <s v=""/>
    <s v=""/>
    <s v=""/>
    <s v=""/>
    <s v=""/>
    <s v=""/>
    <s v=""/>
    <s v=""/>
    <s v=""/>
    <s v=""/>
    <s v=""/>
    <x v="0"/>
    <s v=""/>
    <s v=""/>
    <s v=""/>
    <s v=""/>
    <s v=""/>
    <s v=""/>
    <s v=""/>
    <s v=""/>
    <s v=""/>
    <s v=""/>
    <s v=""/>
    <s v=""/>
    <s v=""/>
    <s v=""/>
    <s v=""/>
    <s v=""/>
    <s v=""/>
    <s v=""/>
    <s v="Rien a signaler"/>
  </r>
  <r>
    <s v="2eacab18-0464-40da-a895-4a240dd83f18"/>
    <d v="2022-03-02T00:00:00"/>
    <s v="crs"/>
    <x v="3"/>
    <s v="RL"/>
    <x v="8"/>
    <x v="20"/>
    <x v="22"/>
    <s v="autre"/>
    <s v="Marché Bodari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Il n'y a pas d'autres options dans ma zone"/>
    <s v=""/>
    <x v="2"/>
    <s v="5gal"/>
    <s v="5gal"/>
    <s v="bidon ki vo 5 galon (18,9L)"/>
    <s v=""/>
    <s v=""/>
    <s v=""/>
    <s v=""/>
    <s v=""/>
    <n v="2"/>
    <s v="0.4"/>
    <s v=""/>
    <s v="NA"/>
    <n v="0.4"/>
    <x v="1"/>
    <x v="3"/>
    <x v="1"/>
    <s v=""/>
    <s v=""/>
    <s v=""/>
    <s v=""/>
    <s v=""/>
    <s v=""/>
    <s v=""/>
    <s v=""/>
    <s v=""/>
    <s v=""/>
    <s v=""/>
    <s v=""/>
    <s v=""/>
    <s v=""/>
    <x v="1"/>
    <s v=""/>
    <s v=""/>
    <s v=""/>
    <s v=""/>
    <s v=""/>
    <s v=""/>
    <s v=""/>
    <s v=""/>
    <s v=""/>
    <s v=""/>
    <s v=""/>
    <s v=""/>
    <s v=""/>
    <s v=""/>
    <s v=""/>
    <s v=""/>
    <s v=""/>
    <s v=""/>
    <s v="Rien a signaler"/>
  </r>
  <r>
    <s v="58766511-07c3-4656-946a-f080b8d5075e"/>
    <d v="2022-03-02T00:00:00"/>
    <s v="crs"/>
    <x v="3"/>
    <s v="RL"/>
    <x v="8"/>
    <x v="20"/>
    <x v="22"/>
    <s v="autre"/>
    <s v="Marché Bodari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c8e31f7-b36b-4c50-91e9-942a8ec99851"/>
    <d v="2022-03-02T00:00:00"/>
    <s v="crs"/>
    <x v="3"/>
    <s v="RL"/>
    <x v="8"/>
    <x v="20"/>
    <x v="22"/>
    <s v="autre"/>
    <s v="Marché Bodari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4"/>
    <s v="5gal"/>
    <s v="5gal"/>
    <s v="bidon ki vo 5 galon (18,9L)"/>
    <s v=""/>
    <s v=""/>
    <s v=""/>
    <s v=""/>
    <s v=""/>
    <n v="2"/>
    <n v="0.4"/>
    <s v=""/>
    <s v="NA"/>
    <n v="0.4"/>
    <x v="1"/>
    <x v="2"/>
    <x v="2"/>
    <s v="autre"/>
    <n v="0"/>
    <n v="0"/>
    <n v="0"/>
    <n v="0"/>
    <n v="0"/>
    <n v="0"/>
    <n v="0"/>
    <n v="0"/>
    <n v="0"/>
    <n v="0"/>
    <n v="1"/>
    <n v="0"/>
    <s v="Deboisement"/>
    <x v="1"/>
    <s v=""/>
    <s v=""/>
    <s v=""/>
    <s v=""/>
    <s v=""/>
    <s v=""/>
    <s v=""/>
    <s v=""/>
    <s v=""/>
    <s v=""/>
    <s v=""/>
    <s v=""/>
    <s v=""/>
    <s v=""/>
    <s v=""/>
    <s v=""/>
    <s v=""/>
    <s v=""/>
    <s v="Rien a signaler"/>
  </r>
  <r>
    <s v="2ead8975-b335-47f3-bde3-9c4b108f4303"/>
    <d v="2022-03-02T00:00:00"/>
    <s v="crs"/>
    <x v="3"/>
    <s v="RL"/>
    <x v="8"/>
    <x v="20"/>
    <x v="22"/>
    <s v="autre"/>
    <s v="Marché Bodari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6"/>
    <s v=""/>
    <s v="voisin"/>
    <s v="kay yon vwazen"/>
    <s v="kay yon vwazen"/>
    <s v="Autre"/>
    <s v="SE LA KI PI PRE"/>
    <x v="1"/>
    <s v="5gal"/>
    <s v="5gal"/>
    <s v="bidon ki vo 5 galon (18,9L)"/>
    <s v=""/>
    <s v=""/>
    <s v=""/>
    <s v=""/>
    <s v=""/>
    <n v="5"/>
    <s v="1"/>
    <s v=""/>
    <s v="NA"/>
    <n v="1"/>
    <x v="1"/>
    <x v="2"/>
    <x v="1"/>
    <s v=""/>
    <s v=""/>
    <s v=""/>
    <s v=""/>
    <s v=""/>
    <s v=""/>
    <s v=""/>
    <s v=""/>
    <s v=""/>
    <s v=""/>
    <s v=""/>
    <s v=""/>
    <s v=""/>
    <s v=""/>
    <x v="1"/>
    <s v=""/>
    <s v=""/>
    <s v=""/>
    <s v=""/>
    <s v=""/>
    <s v=""/>
    <s v=""/>
    <s v=""/>
    <s v=""/>
    <s v=""/>
    <s v=""/>
    <s v=""/>
    <s v=""/>
    <s v=""/>
    <s v=""/>
    <s v=""/>
    <s v=""/>
    <s v=""/>
    <s v="Rien a signaler"/>
  </r>
  <r>
    <s v="1e4f5b00-c319-4d01-af8c-cd364262eff8"/>
    <d v="2022-03-02T00:00:00"/>
    <s v="crs"/>
    <x v="3"/>
    <s v="RL"/>
    <x v="8"/>
    <x v="20"/>
    <x v="22"/>
    <s v="autre"/>
    <s v="Marché Bodarie"/>
    <x v="1"/>
    <x v="1"/>
    <x v="1"/>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non_eau"/>
    <x v="0"/>
    <s v=""/>
    <s v=""/>
    <s v=""/>
    <s v=""/>
    <s v=""/>
    <s v=""/>
    <x v="0"/>
    <s v=""/>
    <s v=""/>
    <s v=""/>
    <s v=""/>
    <s v=""/>
    <s v=""/>
    <s v=""/>
    <s v=""/>
    <s v=""/>
    <s v=""/>
    <s v=""/>
    <s v=""/>
    <s v=""/>
    <x v="0"/>
    <x v="0"/>
    <x v="0"/>
    <s v=""/>
    <s v=""/>
    <s v=""/>
    <s v=""/>
    <s v=""/>
    <s v=""/>
    <s v=""/>
    <s v=""/>
    <s v=""/>
    <s v=""/>
    <s v=""/>
    <s v=""/>
    <s v=""/>
    <s v=""/>
    <x v="1"/>
    <s v=""/>
    <s v=""/>
    <s v=""/>
    <s v=""/>
    <s v=""/>
    <s v=""/>
    <s v=""/>
    <s v=""/>
    <s v=""/>
    <s v=""/>
    <s v=""/>
    <s v=""/>
    <s v=""/>
    <s v=""/>
    <s v=""/>
    <s v=""/>
    <s v=""/>
    <s v=""/>
    <s v="Rien a signaler"/>
  </r>
  <r>
    <s v="abd63a06-c860-47c4-8533-675072fa2be4"/>
    <d v="2022-03-02T00:00:00"/>
    <s v="crs"/>
    <x v="3"/>
    <s v="RL"/>
    <x v="8"/>
    <x v="20"/>
    <x v="22"/>
    <s v="autre"/>
    <s v="Marché Bodarie"/>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5"/>
    <s v=""/>
    <s v="source"/>
    <s v="tiyo piblik (bòn fontèn, Pi avèk ponp manyèl,...)"/>
    <s v="tiyo piblik (bòn fontèn, Pi avèk ponp manyèl,...)"/>
    <s v="Il n'y a pas d'autres options dans ma zone"/>
    <s v=""/>
    <x v="4"/>
    <s v="5gal"/>
    <s v="5gal"/>
    <s v="bidon ki vo 5 galon (18,9L)"/>
    <s v=""/>
    <s v=""/>
    <s v=""/>
    <s v=""/>
    <s v=""/>
    <n v="2"/>
    <s v="0.4"/>
    <s v=""/>
    <s v="NA"/>
    <n v="0.4"/>
    <x v="1"/>
    <x v="3"/>
    <x v="1"/>
    <s v=""/>
    <s v=""/>
    <s v=""/>
    <s v=""/>
    <s v=""/>
    <s v=""/>
    <s v=""/>
    <s v=""/>
    <s v=""/>
    <s v=""/>
    <s v=""/>
    <s v=""/>
    <s v=""/>
    <s v=""/>
    <x v="1"/>
    <s v=""/>
    <s v=""/>
    <s v=""/>
    <s v=""/>
    <s v=""/>
    <s v=""/>
    <s v=""/>
    <s v=""/>
    <s v=""/>
    <s v=""/>
    <s v=""/>
    <s v=""/>
    <s v=""/>
    <s v=""/>
    <s v=""/>
    <s v=""/>
    <s v=""/>
    <s v=""/>
    <s v="Rien a signaler"/>
  </r>
  <r>
    <s v="208b8c85-d4a4-4e93-b924-617b88dea17b"/>
    <d v="2022-03-03T00:00:00"/>
    <s v="crs"/>
    <x v="3"/>
    <s v="JB"/>
    <x v="8"/>
    <x v="21"/>
    <x v="23"/>
    <s v="autre"/>
    <s v="Marché Mapou"/>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40"/>
    <s v="40"/>
    <s v=""/>
    <s v=""/>
    <s v=""/>
    <n v="40"/>
    <x v="2"/>
    <n v="25"/>
    <x v="2"/>
    <n v="60"/>
    <x v="2"/>
    <s v="non"/>
    <s v=""/>
    <n v="65"/>
    <n v="20"/>
    <n v="23.076923076922998"/>
    <x v="2"/>
    <s v="non"/>
    <s v=""/>
    <n v="150"/>
    <n v="100"/>
    <n v="56.6666666666666"/>
    <x v="2"/>
    <s v="oui"/>
    <n v="125"/>
    <s v=""/>
    <s v=""/>
    <s v=""/>
    <n v="125"/>
    <x v="2"/>
    <s v="oui"/>
    <s v=""/>
    <n v="25"/>
    <s v=""/>
    <s v=""/>
    <s v=""/>
    <s v=""/>
    <s v=""/>
    <s v=""/>
    <x v="2"/>
    <s v="NA"/>
    <n v="25"/>
    <x v="2"/>
    <s v="probleme_transport"/>
    <n v="0"/>
    <n v="1"/>
    <n v="0"/>
    <n v="0"/>
    <n v="0"/>
    <n v="0"/>
    <n v="0"/>
    <n v="0"/>
    <n v="0"/>
    <n v="0"/>
    <n v="0"/>
    <n v="0"/>
    <n v="0"/>
    <s v=""/>
    <s v="papier_toilette serviettes_hygieniques"/>
    <n v="0"/>
    <n v="0"/>
    <n v="0"/>
    <n v="1"/>
    <n v="1"/>
    <n v="0"/>
    <n v="0"/>
    <n v="0"/>
    <x v="2"/>
    <x v="2"/>
    <x v="1"/>
    <x v="6"/>
    <x v="1"/>
    <x v="13"/>
    <x v="1"/>
    <x v="0"/>
    <s v=""/>
    <s v=""/>
    <s v=""/>
    <s v=""/>
    <s v=""/>
    <s v=""/>
    <s v=""/>
    <s v=""/>
    <s v="violence"/>
    <n v="0"/>
    <n v="0"/>
    <n v="0"/>
    <n v="0"/>
    <n v="1"/>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5febf9a5-655d-4b70-9812-143bca9dfb49"/>
    <d v="2022-03-03T00:00:00"/>
    <s v="crs"/>
    <x v="3"/>
    <s v="JB"/>
    <x v="8"/>
    <x v="21"/>
    <x v="23"/>
    <s v="autre"/>
    <s v="Marché Mapou"/>
    <x v="1"/>
    <x v="0"/>
    <x v="0"/>
    <s v=""/>
    <s v=""/>
    <x v="0"/>
    <s v=""/>
    <s v="Nourriture"/>
    <n v="1"/>
    <n v="0"/>
    <n v="0"/>
    <n v="0"/>
    <n v="0"/>
    <n v="0"/>
    <n v="0"/>
    <n v="0"/>
    <s v="nourriture"/>
    <s v="manje"/>
    <s v="En espèces (Gourde)"/>
    <n v="1"/>
    <n v="0"/>
    <n v="0"/>
    <n v="0"/>
    <n v="0"/>
    <n v="0"/>
    <n v="0"/>
    <n v="0"/>
    <n v="0"/>
    <n v="0"/>
    <s v=""/>
    <x v="0"/>
    <x v="0"/>
    <s v="farine_ble riz sucre huile"/>
    <n v="1"/>
    <n v="1"/>
    <n v="0"/>
    <n v="1"/>
    <n v="0"/>
    <n v="0"/>
    <n v="1"/>
    <n v="0"/>
    <s v="oui_marmite"/>
    <n v="500"/>
    <n v="250"/>
    <x v="0"/>
    <n v="500"/>
    <n v="192.30769230769201"/>
    <x v="0"/>
    <s v=""/>
    <s v=""/>
    <x v="2"/>
    <n v="500"/>
    <n v="172.413793103448"/>
    <x v="0"/>
    <s v=""/>
    <s v=""/>
    <x v="0"/>
    <s v=""/>
    <s v=""/>
    <x v="0"/>
    <s v="remplissage_bidon_bouteil_ferme"/>
    <s v="oui"/>
    <n v="1300"/>
    <s v=""/>
    <s v=""/>
    <s v=""/>
    <s v=""/>
    <s v=""/>
    <s v=""/>
    <s v="NA"/>
    <n v="1300"/>
    <x v="2"/>
    <x v="0"/>
    <s v="trop_cher pas_assez_argent"/>
    <n v="0"/>
    <n v="0"/>
    <n v="0"/>
    <n v="0"/>
    <n v="1"/>
    <n v="1"/>
    <n v="0"/>
    <n v="0"/>
    <n v="0"/>
    <n v="0"/>
    <n v="0"/>
    <n v="0"/>
    <n v="0"/>
    <n v="0"/>
    <s v=""/>
    <s v="sucre"/>
    <n v="0"/>
    <n v="0"/>
    <n v="0"/>
    <n v="1"/>
    <n v="0"/>
    <n v="0"/>
    <n v="0"/>
    <n v="0"/>
    <x v="1"/>
    <x v="1"/>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n v="0"/>
    <n v="1"/>
    <n v="0"/>
    <n v="0"/>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ebb4997d-9cfd-465b-a006-b944986470dd"/>
    <d v="2022-03-03T00:00:00"/>
    <s v="crs"/>
    <x v="3"/>
    <s v="JB"/>
    <x v="8"/>
    <x v="21"/>
    <x v="23"/>
    <s v="autre"/>
    <s v="Marché Mapou"/>
    <x v="1"/>
    <x v="0"/>
    <x v="0"/>
    <s v=""/>
    <s v=""/>
    <x v="0"/>
    <s v=""/>
    <s v="Nourriture"/>
    <n v="1"/>
    <n v="0"/>
    <n v="0"/>
    <n v="0"/>
    <n v="0"/>
    <n v="0"/>
    <n v="0"/>
    <n v="0"/>
    <s v="nourriture"/>
    <s v="manje"/>
    <s v="En espèces (Gourde)"/>
    <n v="1"/>
    <n v="0"/>
    <n v="0"/>
    <n v="0"/>
    <n v="0"/>
    <n v="0"/>
    <n v="0"/>
    <n v="0"/>
    <n v="0"/>
    <n v="0"/>
    <s v=""/>
    <x v="4"/>
    <x v="0"/>
    <s v="haricot_noir"/>
    <n v="0"/>
    <n v="0"/>
    <n v="0"/>
    <n v="0"/>
    <n v="1"/>
    <n v="0"/>
    <n v="0"/>
    <n v="0"/>
    <s v="oui_marmite"/>
    <s v=""/>
    <s v=""/>
    <x v="2"/>
    <s v=""/>
    <s v=""/>
    <x v="2"/>
    <s v=""/>
    <s v=""/>
    <x v="2"/>
    <s v=""/>
    <s v=""/>
    <x v="2"/>
    <n v="500"/>
    <n v="208.333333333333"/>
    <x v="1"/>
    <s v=""/>
    <s v=""/>
    <x v="0"/>
    <s v=""/>
    <s v=""/>
    <s v=""/>
    <s v=""/>
    <s v=""/>
    <s v=""/>
    <s v=""/>
    <s v=""/>
    <s v=""/>
    <s v=""/>
    <s v=""/>
    <x v="0"/>
    <x v="0"/>
    <s v="pas_assez_argent"/>
    <n v="0"/>
    <n v="0"/>
    <n v="0"/>
    <n v="0"/>
    <n v="0"/>
    <n v="1"/>
    <n v="0"/>
    <n v="0"/>
    <n v="0"/>
    <n v="0"/>
    <n v="0"/>
    <n v="0"/>
    <n v="0"/>
    <n v="0"/>
    <s v=""/>
    <s v="haricot_noir"/>
    <n v="0"/>
    <n v="0"/>
    <n v="0"/>
    <n v="0"/>
    <n v="1"/>
    <n v="0"/>
    <n v="0"/>
    <n v="0"/>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0932da75-35b9-418b-a88e-654984777699"/>
    <d v="2022-03-03T00:00:00"/>
    <s v="crs"/>
    <x v="3"/>
    <s v="JB"/>
    <x v="8"/>
    <x v="21"/>
    <x v="23"/>
    <s v="autre"/>
    <s v="Marché Mapou"/>
    <x v="1"/>
    <x v="0"/>
    <x v="0"/>
    <s v=""/>
    <s v=""/>
    <x v="0"/>
    <s v=""/>
    <s v="Nourriture"/>
    <n v="1"/>
    <n v="0"/>
    <n v="0"/>
    <n v="0"/>
    <n v="0"/>
    <n v="0"/>
    <n v="0"/>
    <n v="0"/>
    <s v="nourriture"/>
    <s v="manje"/>
    <s v="En espèces (Gourde)"/>
    <n v="1"/>
    <n v="0"/>
    <n v="0"/>
    <n v="0"/>
    <n v="0"/>
    <n v="0"/>
    <n v="0"/>
    <n v="0"/>
    <n v="0"/>
    <n v="0"/>
    <s v=""/>
    <x v="4"/>
    <x v="0"/>
    <s v="haricot_noir haricot_rouge"/>
    <n v="0"/>
    <n v="0"/>
    <n v="0"/>
    <n v="0"/>
    <n v="1"/>
    <n v="1"/>
    <n v="0"/>
    <n v="0"/>
    <s v="oui_marmite"/>
    <s v=""/>
    <s v=""/>
    <x v="2"/>
    <s v=""/>
    <s v=""/>
    <x v="2"/>
    <s v=""/>
    <s v=""/>
    <x v="2"/>
    <s v=""/>
    <s v=""/>
    <x v="2"/>
    <n v="600"/>
    <n v="250"/>
    <x v="1"/>
    <n v="700"/>
    <n v="291.666666666666"/>
    <x v="1"/>
    <s v=""/>
    <s v=""/>
    <s v=""/>
    <s v=""/>
    <s v=""/>
    <s v=""/>
    <s v=""/>
    <s v=""/>
    <s v=""/>
    <s v=""/>
    <s v=""/>
    <x v="0"/>
    <x v="0"/>
    <s v="pas_saison"/>
    <n v="0"/>
    <n v="0"/>
    <n v="0"/>
    <n v="1"/>
    <n v="0"/>
    <n v="0"/>
    <n v="0"/>
    <n v="0"/>
    <n v="0"/>
    <n v="0"/>
    <n v="0"/>
    <n v="0"/>
    <n v="0"/>
    <n v="0"/>
    <s v=""/>
    <s v="haricot_noir"/>
    <n v="0"/>
    <n v="0"/>
    <n v="0"/>
    <n v="0"/>
    <n v="1"/>
    <n v="0"/>
    <n v="0"/>
    <n v="0"/>
    <x v="1"/>
    <x v="0"/>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f6ae7cc9-86ab-4057-b8d0-bfe248c407c5"/>
    <d v="2022-03-03T00:00:00"/>
    <s v="crs"/>
    <x v="3"/>
    <s v="JB"/>
    <x v="8"/>
    <x v="21"/>
    <x v="23"/>
    <s v="autre"/>
    <s v="Marché Mapou"/>
    <x v="1"/>
    <x v="0"/>
    <x v="0"/>
    <s v=""/>
    <s v=""/>
    <x v="0"/>
    <s v=""/>
    <s v="Nourriture"/>
    <n v="1"/>
    <n v="0"/>
    <n v="0"/>
    <n v="0"/>
    <n v="0"/>
    <n v="0"/>
    <n v="0"/>
    <n v="0"/>
    <s v="nourriture"/>
    <s v="manje"/>
    <s v="En espèces (Gourde)"/>
    <n v="1"/>
    <n v="0"/>
    <n v="0"/>
    <n v="0"/>
    <n v="0"/>
    <n v="0"/>
    <n v="0"/>
    <n v="0"/>
    <n v="0"/>
    <n v="0"/>
    <s v=""/>
    <x v="0"/>
    <x v="0"/>
    <s v="farine_ble riz sucre huile"/>
    <n v="1"/>
    <n v="1"/>
    <n v="0"/>
    <n v="1"/>
    <n v="0"/>
    <n v="0"/>
    <n v="1"/>
    <n v="0"/>
    <s v="oui_marmite"/>
    <n v="500"/>
    <n v="250"/>
    <x v="0"/>
    <n v="450"/>
    <n v="173.07692307692301"/>
    <x v="0"/>
    <s v=""/>
    <s v=""/>
    <x v="2"/>
    <n v="500"/>
    <n v="172.413793103448"/>
    <x v="0"/>
    <s v=""/>
    <s v=""/>
    <x v="0"/>
    <s v=""/>
    <s v=""/>
    <x v="0"/>
    <s v="remplissage_bidon_bouteil_ferme"/>
    <s v="oui"/>
    <n v="1200"/>
    <s v=""/>
    <s v=""/>
    <s v=""/>
    <s v=""/>
    <s v=""/>
    <s v=""/>
    <s v="NA"/>
    <n v="1200"/>
    <x v="3"/>
    <x v="1"/>
    <s v=""/>
    <s v=""/>
    <s v=""/>
    <s v=""/>
    <s v=""/>
    <s v=""/>
    <s v=""/>
    <s v=""/>
    <s v=""/>
    <s v=""/>
    <s v=""/>
    <s v=""/>
    <s v=""/>
    <s v=""/>
    <s v=""/>
    <s v=""/>
    <s v=""/>
    <s v=""/>
    <s v=""/>
    <s v=""/>
    <s v=""/>
    <s v=""/>
    <s v=""/>
    <s v=""/>
    <s v=""/>
    <x v="1"/>
    <x v="0"/>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c3e55a14-b631-47ee-bf14-d2431df876b8"/>
    <d v="2022-03-03T00:00:00"/>
    <s v="crs"/>
    <x v="3"/>
    <s v="JB"/>
    <x v="8"/>
    <x v="21"/>
    <x v="23"/>
    <s v="autre"/>
    <s v="Marché Mapou"/>
    <x v="1"/>
    <x v="0"/>
    <x v="0"/>
    <s v=""/>
    <s v=""/>
    <x v="0"/>
    <s v=""/>
    <s v="Nourriture Produits d'hygiène et assainissement"/>
    <n v="1"/>
    <n v="1"/>
    <n v="0"/>
    <n v="0"/>
    <n v="0"/>
    <n v="0"/>
    <n v="0"/>
    <n v="0"/>
    <s v="nourriture"/>
    <s v="manje"/>
    <s v="En espèces (Gourde)"/>
    <n v="1"/>
    <n v="0"/>
    <n v="0"/>
    <n v="0"/>
    <n v="0"/>
    <n v="0"/>
    <n v="0"/>
    <n v="0"/>
    <n v="0"/>
    <n v="0"/>
    <s v=""/>
    <x v="0"/>
    <x v="0"/>
    <s v="farine_ble riz"/>
    <n v="1"/>
    <n v="1"/>
    <n v="0"/>
    <n v="0"/>
    <n v="0"/>
    <n v="0"/>
    <n v="0"/>
    <n v="0"/>
    <s v="oui_marmite"/>
    <n v="500"/>
    <n v="250"/>
    <x v="0"/>
    <n v="500"/>
    <n v="192.30769230769201"/>
    <x v="0"/>
    <s v=""/>
    <s v=""/>
    <x v="2"/>
    <s v=""/>
    <s v=""/>
    <x v="2"/>
    <s v=""/>
    <s v=""/>
    <x v="0"/>
    <s v=""/>
    <s v=""/>
    <x v="0"/>
    <s v=""/>
    <s v=""/>
    <s v=""/>
    <s v=""/>
    <s v=""/>
    <s v=""/>
    <s v=""/>
    <s v=""/>
    <s v=""/>
    <s v=""/>
    <s v=""/>
    <x v="0"/>
    <x v="0"/>
    <s v="pas_assez_argent trop_cher"/>
    <n v="0"/>
    <n v="0"/>
    <n v="0"/>
    <n v="0"/>
    <n v="1"/>
    <n v="1"/>
    <n v="0"/>
    <n v="0"/>
    <n v="0"/>
    <n v="0"/>
    <n v="0"/>
    <n v="0"/>
    <n v="0"/>
    <n v="0"/>
    <s v=""/>
    <s v="farine_ble"/>
    <n v="1"/>
    <n v="0"/>
    <n v="0"/>
    <n v="0"/>
    <n v="0"/>
    <n v="0"/>
    <n v="0"/>
    <n v="0"/>
    <x v="1"/>
    <x v="0"/>
    <x v="1"/>
    <x v="9"/>
    <x v="1"/>
    <x v="26"/>
    <x v="1"/>
    <s v="savon_lessive dentrifrice serviettes_hygieniques savon_mains"/>
    <n v="1"/>
    <n v="0"/>
    <n v="1"/>
    <n v="0"/>
    <n v="1"/>
    <n v="0"/>
    <n v="1"/>
    <n v="0"/>
    <s v="oui"/>
    <n v="50"/>
    <s v="50"/>
    <s v=""/>
    <s v=""/>
    <s v=""/>
    <n v="50"/>
    <x v="2"/>
    <s v=""/>
    <x v="0"/>
    <s v=""/>
    <x v="0"/>
    <s v="oui"/>
    <n v="20"/>
    <s v=""/>
    <s v=""/>
    <n v="20"/>
    <x v="3"/>
    <s v="non"/>
    <s v=""/>
    <n v="150"/>
    <n v="125"/>
    <n v="70.8333333333333"/>
    <x v="2"/>
    <s v="oui"/>
    <n v="100"/>
    <s v=""/>
    <s v=""/>
    <s v=""/>
    <n v="100"/>
    <x v="2"/>
    <s v=""/>
    <s v=""/>
    <s v=""/>
    <s v=""/>
    <s v=""/>
    <s v=""/>
    <s v=""/>
    <s v=""/>
    <s v=""/>
    <x v="0"/>
    <s v=""/>
    <s v=""/>
    <x v="2"/>
    <s v="pas_assez_argent trop_cher"/>
    <n v="0"/>
    <n v="0"/>
    <n v="0"/>
    <n v="1"/>
    <n v="1"/>
    <n v="0"/>
    <n v="0"/>
    <n v="0"/>
    <n v="0"/>
    <n v="0"/>
    <n v="0"/>
    <n v="0"/>
    <n v="0"/>
    <s v=""/>
    <s v="serviettes_hygieniques"/>
    <n v="0"/>
    <n v="0"/>
    <n v="0"/>
    <n v="0"/>
    <n v="1"/>
    <n v="0"/>
    <n v="0"/>
    <n v="0"/>
    <x v="1"/>
    <x v="1"/>
    <x v="1"/>
    <x v="8"/>
    <x v="2"/>
    <x v="24"/>
    <x v="2"/>
    <x v="0"/>
    <s v=""/>
    <s v=""/>
    <s v=""/>
    <s v=""/>
    <s v=""/>
    <s v=""/>
    <s v=""/>
    <s v=""/>
    <s v="aucune"/>
    <n v="0"/>
    <n v="0"/>
    <n v="0"/>
    <n v="0"/>
    <n v="0"/>
    <n v="1"/>
    <n v="0"/>
    <n v="0"/>
    <s v=""/>
    <x v="0"/>
    <s v=""/>
    <s v="wash nourriture"/>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7fbb11ca-e5f6-45ff-8c9d-ac1cf6de331c"/>
    <d v="2022-03-03T00:00:00"/>
    <s v="crs"/>
    <x v="3"/>
    <s v="JB"/>
    <x v="8"/>
    <x v="21"/>
    <x v="23"/>
    <s v="autre"/>
    <s v="Marché Mapou"/>
    <x v="1"/>
    <x v="0"/>
    <x v="0"/>
    <s v=""/>
    <s v=""/>
    <x v="0"/>
    <s v=""/>
    <s v="Produits d'hygiène et assainissement"/>
    <n v="0"/>
    <n v="1"/>
    <n v="0"/>
    <n v="0"/>
    <n v="0"/>
    <n v="0"/>
    <n v="0"/>
    <n v="0"/>
    <s v="wash"/>
    <s v="pwodwi lijèn, netwayaj"/>
    <s v="En espèces (Gourde)"/>
    <n v="1"/>
    <n v="0"/>
    <n v="0"/>
    <n v="0"/>
    <n v="0"/>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brosse_dent dentrifrice papier_toilette serviettes_hygieniques savon_mains"/>
    <n v="0"/>
    <n v="1"/>
    <n v="1"/>
    <n v="1"/>
    <n v="1"/>
    <n v="0"/>
    <n v="1"/>
    <n v="0"/>
    <s v=""/>
    <s v=""/>
    <s v=""/>
    <s v=""/>
    <s v=""/>
    <s v=""/>
    <s v=""/>
    <x v="0"/>
    <n v="25"/>
    <x v="2"/>
    <n v="50"/>
    <x v="2"/>
    <s v="oui"/>
    <n v="20"/>
    <s v=""/>
    <s v=""/>
    <n v="20"/>
    <x v="2"/>
    <s v="non"/>
    <s v=""/>
    <n v="150"/>
    <n v="100"/>
    <n v="56.6666666666666"/>
    <x v="2"/>
    <s v="oui"/>
    <n v="100"/>
    <s v=""/>
    <s v=""/>
    <s v=""/>
    <n v="100"/>
    <x v="2"/>
    <s v=""/>
    <s v=""/>
    <s v=""/>
    <s v=""/>
    <s v=""/>
    <s v=""/>
    <s v=""/>
    <s v=""/>
    <s v=""/>
    <x v="0"/>
    <s v=""/>
    <s v=""/>
    <x v="2"/>
    <s v="pas_assez_argent"/>
    <n v="0"/>
    <n v="0"/>
    <n v="0"/>
    <n v="0"/>
    <n v="1"/>
    <n v="0"/>
    <n v="0"/>
    <n v="0"/>
    <n v="0"/>
    <n v="0"/>
    <n v="0"/>
    <n v="0"/>
    <n v="0"/>
    <s v=""/>
    <s v="serviettes_hygieniques"/>
    <n v="0"/>
    <n v="0"/>
    <n v="0"/>
    <n v="0"/>
    <n v="1"/>
    <n v="0"/>
    <n v="0"/>
    <n v="0"/>
    <x v="2"/>
    <x v="2"/>
    <x v="1"/>
    <x v="6"/>
    <x v="1"/>
    <x v="13"/>
    <x v="1"/>
    <x v="0"/>
    <s v=""/>
    <s v=""/>
    <s v=""/>
    <s v=""/>
    <s v=""/>
    <s v=""/>
    <s v=""/>
    <s v=""/>
    <s v="autre"/>
    <n v="0"/>
    <n v="0"/>
    <n v="0"/>
    <n v="0"/>
    <n v="0"/>
    <n v="0"/>
    <n v="1"/>
    <n v="0"/>
    <s v="On surveille les faux monnaies"/>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e02f8bd-62aa-4ebe-8b31-1cfcd787f08d"/>
    <d v="2022-03-03T00:00:00"/>
    <s v="crs"/>
    <x v="3"/>
    <s v="JB"/>
    <x v="8"/>
    <x v="21"/>
    <x v="23"/>
    <s v="autre"/>
    <s v="Marché Mapou"/>
    <x v="1"/>
    <x v="0"/>
    <x v="0"/>
    <s v=""/>
    <s v=""/>
    <x v="0"/>
    <s v=""/>
    <s v="Nourriture"/>
    <n v="1"/>
    <n v="0"/>
    <n v="0"/>
    <n v="0"/>
    <n v="0"/>
    <n v="0"/>
    <n v="0"/>
    <n v="0"/>
    <s v="nourriture"/>
    <s v="manje"/>
    <s v="En espèces (Gourde)"/>
    <n v="1"/>
    <n v="0"/>
    <n v="0"/>
    <n v="0"/>
    <n v="0"/>
    <n v="0"/>
    <n v="0"/>
    <n v="0"/>
    <n v="0"/>
    <n v="0"/>
    <s v=""/>
    <x v="0"/>
    <x v="1"/>
    <s v="mais"/>
    <n v="0"/>
    <n v="0"/>
    <n v="1"/>
    <n v="0"/>
    <n v="0"/>
    <n v="0"/>
    <n v="0"/>
    <n v="0"/>
    <s v="oui_marmite"/>
    <s v=""/>
    <s v=""/>
    <x v="2"/>
    <s v=""/>
    <s v=""/>
    <x v="2"/>
    <n v="200"/>
    <n v="86.956521739130395"/>
    <x v="0"/>
    <s v=""/>
    <s v=""/>
    <x v="2"/>
    <s v=""/>
    <s v=""/>
    <x v="0"/>
    <s v=""/>
    <s v=""/>
    <x v="0"/>
    <s v=""/>
    <s v=""/>
    <s v=""/>
    <s v=""/>
    <s v=""/>
    <s v=""/>
    <s v=""/>
    <s v=""/>
    <s v=""/>
    <s v=""/>
    <s v=""/>
    <x v="0"/>
    <x v="1"/>
    <s v=""/>
    <s v=""/>
    <s v=""/>
    <s v=""/>
    <s v=""/>
    <s v=""/>
    <s v=""/>
    <s v=""/>
    <s v=""/>
    <s v=""/>
    <s v=""/>
    <s v=""/>
    <s v=""/>
    <s v=""/>
    <s v=""/>
    <s v=""/>
    <s v=""/>
    <s v=""/>
    <s v=""/>
    <s v=""/>
    <s v=""/>
    <s v=""/>
    <s v=""/>
    <s v=""/>
    <s v=""/>
    <x v="1"/>
    <x v="1"/>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reappro"/>
    <n v="0"/>
    <n v="0"/>
    <n v="0"/>
    <n v="1"/>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7509b65d-7d76-48bb-8f5b-4f59f1cf848b"/>
    <d v="2022-03-03T00:00:00"/>
    <s v="crs"/>
    <x v="3"/>
    <s v="JB"/>
    <x v="8"/>
    <x v="21"/>
    <x v="23"/>
    <s v="autre"/>
    <s v="Marché Mapo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Il n'y a pas d'autres options dans ma zone"/>
    <s v=""/>
    <x v="3"/>
    <s v="5gal"/>
    <s v="5gal"/>
    <s v="bidon ki vo 5 galon (18,9L)"/>
    <s v=""/>
    <s v=""/>
    <s v=""/>
    <s v=""/>
    <s v=""/>
    <n v="0"/>
    <s v="0"/>
    <s v=""/>
    <s v="NA"/>
    <n v="0"/>
    <x v="1"/>
    <x v="1"/>
    <x v="2"/>
    <s v="secheresse politique"/>
    <n v="0"/>
    <n v="0"/>
    <n v="0"/>
    <n v="1"/>
    <n v="0"/>
    <n v="0"/>
    <n v="1"/>
    <n v="0"/>
    <n v="0"/>
    <n v="0"/>
    <n v="0"/>
    <n v="0"/>
    <s v=""/>
    <x v="1"/>
    <s v=""/>
    <s v=""/>
    <s v=""/>
    <s v=""/>
    <s v=""/>
    <s v=""/>
    <s v=""/>
    <s v=""/>
    <s v=""/>
    <s v=""/>
    <s v=""/>
    <s v=""/>
    <s v=""/>
    <s v=""/>
    <s v=""/>
    <s v=""/>
    <s v=""/>
    <s v=""/>
    <s v="Rien a signaler"/>
  </r>
  <r>
    <s v="ea03cfd1-d329-45bc-a8bc-1c3c5e41caca"/>
    <d v="2022-03-03T00:00:00"/>
    <s v="crs"/>
    <x v="3"/>
    <s v="JB"/>
    <x v="8"/>
    <x v="21"/>
    <x v="23"/>
    <s v="autre"/>
    <s v="Marché Mapo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7"/>
    <s v="REZEVWA"/>
    <s v="autre"/>
    <s v="lòt"/>
    <s v="REZEVWA"/>
    <s v="Il n'y a pas d'autres options dans ma zone"/>
    <s v=""/>
    <x v="1"/>
    <s v="1gal"/>
    <s v="1gal"/>
    <s v="bidon ki vo 1 galon (3,78L)"/>
    <s v=""/>
    <s v=""/>
    <s v=""/>
    <s v=""/>
    <s v=""/>
    <n v="0"/>
    <s v="0"/>
    <s v=""/>
    <s v="NA"/>
    <n v="0"/>
    <x v="1"/>
    <x v="2"/>
    <x v="1"/>
    <s v=""/>
    <s v=""/>
    <s v=""/>
    <s v=""/>
    <s v=""/>
    <s v=""/>
    <s v=""/>
    <s v=""/>
    <s v=""/>
    <s v=""/>
    <s v=""/>
    <s v=""/>
    <s v=""/>
    <s v=""/>
    <x v="1"/>
    <s v=""/>
    <s v=""/>
    <s v=""/>
    <s v=""/>
    <s v=""/>
    <s v=""/>
    <s v=""/>
    <s v=""/>
    <s v=""/>
    <s v=""/>
    <s v=""/>
    <s v=""/>
    <s v=""/>
    <s v=""/>
    <s v=""/>
    <s v=""/>
    <s v=""/>
    <s v=""/>
    <s v="Rien a signaler"/>
  </r>
  <r>
    <s v="168b020d-50f4-448b-ba07-fdccdb3edfc6"/>
    <d v="2022-03-03T00:00:00"/>
    <s v="crs"/>
    <x v="3"/>
    <s v="JB"/>
    <x v="8"/>
    <x v="21"/>
    <x v="23"/>
    <s v="autre"/>
    <s v="Marché Mapo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Il n'y a pas d'autres options dans ma zone"/>
    <s v=""/>
    <x v="1"/>
    <s v="5gal"/>
    <s v="5gal"/>
    <s v="bidon ki vo 5 galon (18,9L)"/>
    <s v=""/>
    <s v=""/>
    <s v=""/>
    <s v=""/>
    <s v=""/>
    <n v="0"/>
    <s v="0"/>
    <s v=""/>
    <s v="NA"/>
    <n v="0"/>
    <x v="1"/>
    <x v="2"/>
    <x v="2"/>
    <s v="technique infrastructures"/>
    <n v="0"/>
    <n v="0"/>
    <n v="0"/>
    <n v="0"/>
    <n v="1"/>
    <n v="1"/>
    <n v="0"/>
    <n v="0"/>
    <n v="0"/>
    <n v="0"/>
    <n v="0"/>
    <n v="0"/>
    <s v=""/>
    <x v="1"/>
    <s v=""/>
    <s v=""/>
    <s v=""/>
    <s v=""/>
    <s v=""/>
    <s v=""/>
    <s v=""/>
    <s v=""/>
    <s v=""/>
    <s v=""/>
    <s v=""/>
    <s v=""/>
    <s v=""/>
    <s v=""/>
    <s v=""/>
    <s v=""/>
    <s v=""/>
    <s v=""/>
    <s v="Rien a signaler"/>
  </r>
  <r>
    <s v="b878bec1-c3be-4ef9-ab8c-4d63a4b2b6e3"/>
    <d v="2022-03-03T00:00:00"/>
    <s v="crs"/>
    <x v="3"/>
    <s v="JB"/>
    <x v="8"/>
    <x v="21"/>
    <x v="23"/>
    <s v="autre"/>
    <s v="Marché Mapo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3"/>
    <s v=""/>
    <s v="kiosque"/>
    <s v="kiòs piblik (DINEPA)"/>
    <s v="kiòs piblik (DINEPA)"/>
    <s v="Il n'y a pas d'autres options dans ma zone"/>
    <s v=""/>
    <x v="1"/>
    <s v="5gal"/>
    <s v="5gal"/>
    <s v="bidon ki vo 5 galon (18,9L)"/>
    <s v=""/>
    <s v=""/>
    <s v=""/>
    <s v=""/>
    <s v=""/>
    <n v="0"/>
    <s v="0"/>
    <s v=""/>
    <s v="NA"/>
    <n v="0"/>
    <x v="1"/>
    <x v="3"/>
    <x v="2"/>
    <s v="infrastructures"/>
    <n v="0"/>
    <n v="0"/>
    <n v="0"/>
    <n v="0"/>
    <n v="1"/>
    <n v="0"/>
    <n v="0"/>
    <n v="0"/>
    <n v="0"/>
    <n v="0"/>
    <n v="0"/>
    <n v="0"/>
    <s v=""/>
    <x v="1"/>
    <s v=""/>
    <s v=""/>
    <s v=""/>
    <s v=""/>
    <s v=""/>
    <s v=""/>
    <s v=""/>
    <s v=""/>
    <s v=""/>
    <s v=""/>
    <s v=""/>
    <s v=""/>
    <s v=""/>
    <s v=""/>
    <s v=""/>
    <s v=""/>
    <s v=""/>
    <s v=""/>
    <s v="Rien a signaler"/>
  </r>
  <r>
    <s v="fd8349f6-ae83-4049-911d-6148837d6a67"/>
    <d v="2022-03-03T00:00:00"/>
    <s v="crs"/>
    <x v="3"/>
    <s v="JB"/>
    <x v="8"/>
    <x v="21"/>
    <x v="23"/>
    <s v="autre"/>
    <s v="Marché Mapou"/>
    <x v="1"/>
    <x v="1"/>
    <x v="0"/>
    <s v=""/>
    <s v=""/>
    <x v="1"/>
    <s v=""/>
    <s v=""/>
    <s v=""/>
    <s v=""/>
    <s v=""/>
    <s v=""/>
    <s v=""/>
    <s v=""/>
    <s v=""/>
    <s v=""/>
    <s v=""/>
    <s v=""/>
    <s v=""/>
    <s v=""/>
    <s v=""/>
    <s v=""/>
    <s v=""/>
    <s v=""/>
    <s v=""/>
    <s v=""/>
    <s v=""/>
    <s v=""/>
    <s v=""/>
    <s v=""/>
    <x v="1"/>
    <x v="2"/>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1"/>
    <s v=""/>
    <s v=""/>
    <s v=""/>
    <s v=""/>
    <s v=""/>
    <s v=""/>
    <s v=""/>
    <s v=""/>
    <s v=""/>
    <s v=""/>
    <s v=""/>
    <s v=""/>
    <s v=""/>
    <s v=""/>
    <s v=""/>
    <s v=""/>
    <s v=""/>
    <s v=""/>
    <x v="2"/>
    <s v=""/>
    <s v=""/>
    <s v=""/>
    <s v=""/>
    <s v=""/>
    <s v="oui"/>
    <s v="oui_eau"/>
    <x v="1"/>
    <s v=""/>
    <s v="riv"/>
    <s v="rivyè / sous ki pa anmenaje"/>
    <s v="rivyè / sous ki pa anmenaje"/>
    <s v="Il n'y a pas d'autres options dans ma zone"/>
    <s v=""/>
    <x v="4"/>
    <s v="5gal"/>
    <s v="5gal"/>
    <s v="bidon ki vo 5 galon (18,9L)"/>
    <s v=""/>
    <s v=""/>
    <s v=""/>
    <s v=""/>
    <s v=""/>
    <n v="0"/>
    <n v="0"/>
    <s v=""/>
    <s v="NA"/>
    <n v="0"/>
    <x v="1"/>
    <x v="1"/>
    <x v="2"/>
    <s v="nsnr"/>
    <n v="0"/>
    <n v="0"/>
    <n v="0"/>
    <n v="0"/>
    <n v="0"/>
    <n v="0"/>
    <n v="0"/>
    <n v="0"/>
    <n v="0"/>
    <n v="0"/>
    <n v="0"/>
    <n v="1"/>
    <s v=""/>
    <x v="1"/>
    <s v=""/>
    <s v=""/>
    <s v=""/>
    <s v=""/>
    <s v=""/>
    <s v=""/>
    <s v=""/>
    <s v=""/>
    <s v=""/>
    <s v=""/>
    <s v=""/>
    <s v=""/>
    <s v=""/>
    <s v=""/>
    <s v=""/>
    <s v=""/>
    <s v=""/>
    <s v=""/>
    <s v="Rien a signaler"/>
  </r>
  <r>
    <s v="ed6aeded-f537-4ee1-990e-74095cd8f09a"/>
    <d v="2022-03-03T00:00:00"/>
    <s v="crs"/>
    <x v="3"/>
    <s v="JB"/>
    <x v="8"/>
    <x v="21"/>
    <x v="23"/>
    <s v="autre"/>
    <s v="Marché Mapou"/>
    <x v="1"/>
    <x v="0"/>
    <x v="1"/>
    <s v=""/>
    <s v=""/>
    <x v="0"/>
    <s v=""/>
    <s v="Nourriture Produits d'hygiène et assainissement"/>
    <n v="1"/>
    <n v="1"/>
    <n v="0"/>
    <n v="0"/>
    <n v="0"/>
    <n v="0"/>
    <n v="0"/>
    <n v="0"/>
    <s v="nourriture"/>
    <s v="manje"/>
    <s v="En espèces (Gourde) À crédit total A crédit partiel"/>
    <n v="1"/>
    <n v="0"/>
    <n v="0"/>
    <n v="1"/>
    <n v="1"/>
    <n v="0"/>
    <n v="0"/>
    <n v="0"/>
    <n v="0"/>
    <n v="0"/>
    <s v=""/>
    <x v="0"/>
    <x v="0"/>
    <s v="farine_ble riz sucre huile"/>
    <n v="1"/>
    <n v="1"/>
    <n v="0"/>
    <n v="1"/>
    <n v="0"/>
    <n v="0"/>
    <n v="1"/>
    <n v="0"/>
    <s v="oui_marmite"/>
    <n v="600"/>
    <n v="300"/>
    <x v="3"/>
    <n v="600"/>
    <n v="230.76923076923001"/>
    <x v="0"/>
    <s v=""/>
    <s v=""/>
    <x v="2"/>
    <n v="600"/>
    <n v="206.896551724137"/>
    <x v="0"/>
    <s v=""/>
    <s v=""/>
    <x v="0"/>
    <s v=""/>
    <s v=""/>
    <x v="0"/>
    <s v="remplissage_bidon_bouteil_ferme"/>
    <s v="oui"/>
    <n v="1250"/>
    <s v=""/>
    <s v=""/>
    <s v=""/>
    <s v=""/>
    <s v=""/>
    <s v=""/>
    <s v="NA"/>
    <n v="1250"/>
    <x v="3"/>
    <x v="0"/>
    <s v="probleme_transport trop_cher"/>
    <n v="0"/>
    <n v="1"/>
    <n v="0"/>
    <n v="0"/>
    <n v="1"/>
    <n v="0"/>
    <n v="0"/>
    <n v="0"/>
    <n v="0"/>
    <n v="0"/>
    <n v="0"/>
    <n v="0"/>
    <n v="0"/>
    <n v="0"/>
    <s v=""/>
    <s v="huile"/>
    <n v="0"/>
    <n v="0"/>
    <n v="0"/>
    <n v="0"/>
    <n v="0"/>
    <n v="0"/>
    <n v="1"/>
    <n v="0"/>
    <x v="1"/>
    <x v="1"/>
    <x v="1"/>
    <x v="7"/>
    <x v="0"/>
    <x v="27"/>
    <x v="0"/>
    <s v="savon_lessive"/>
    <n v="1"/>
    <n v="0"/>
    <n v="0"/>
    <n v="0"/>
    <n v="0"/>
    <n v="0"/>
    <n v="0"/>
    <n v="0"/>
    <s v="oui"/>
    <n v="40"/>
    <s v="40"/>
    <s v=""/>
    <s v=""/>
    <s v=""/>
    <n v="40"/>
    <x v="2"/>
    <s v=""/>
    <x v="0"/>
    <s v=""/>
    <x v="0"/>
    <s v=""/>
    <s v=""/>
    <s v=""/>
    <s v=""/>
    <s v=""/>
    <x v="0"/>
    <s v=""/>
    <s v=""/>
    <s v=""/>
    <s v=""/>
    <s v=""/>
    <x v="0"/>
    <s v=""/>
    <s v=""/>
    <s v=""/>
    <s v=""/>
    <s v=""/>
    <s v=""/>
    <x v="0"/>
    <s v=""/>
    <s v=""/>
    <s v=""/>
    <s v=""/>
    <s v=""/>
    <s v=""/>
    <s v=""/>
    <s v=""/>
    <s v=""/>
    <x v="0"/>
    <s v=""/>
    <s v=""/>
    <x v="1"/>
    <s v=""/>
    <s v=""/>
    <s v=""/>
    <s v=""/>
    <s v=""/>
    <s v=""/>
    <s v=""/>
    <s v=""/>
    <s v=""/>
    <s v=""/>
    <s v=""/>
    <s v=""/>
    <s v=""/>
    <s v=""/>
    <s v=""/>
    <s v=""/>
    <s v=""/>
    <s v=""/>
    <s v=""/>
    <s v=""/>
    <s v=""/>
    <s v=""/>
    <s v=""/>
    <s v=""/>
    <x v="2"/>
    <x v="2"/>
    <x v="1"/>
    <x v="6"/>
    <x v="1"/>
    <x v="25"/>
    <x v="1"/>
    <x v="0"/>
    <s v=""/>
    <s v=""/>
    <s v=""/>
    <s v=""/>
    <s v=""/>
    <s v=""/>
    <s v=""/>
    <s v=""/>
    <s v="clients"/>
    <n v="0"/>
    <n v="1"/>
    <n v="0"/>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0c77633c-fbaa-4dac-b0ff-afe3e206d0eb"/>
    <d v="2022-03-03T00:00:00"/>
    <s v="crs"/>
    <x v="3"/>
    <s v="JB"/>
    <x v="8"/>
    <x v="21"/>
    <x v="23"/>
    <s v="autre"/>
    <s v="Marché Mapou"/>
    <x v="1"/>
    <x v="0"/>
    <x v="0"/>
    <s v=""/>
    <s v=""/>
    <x v="2"/>
    <s v=""/>
    <s v="Produits d'hygiène et assainissement"/>
    <n v="0"/>
    <n v="1"/>
    <n v="0"/>
    <n v="0"/>
    <n v="0"/>
    <n v="0"/>
    <n v="0"/>
    <n v="0"/>
    <s v="wash"/>
    <s v="pwodwi lijèn, netwayaj"/>
    <s v="En espèces (Gourde) À crédit total A crédit partiel"/>
    <n v="1"/>
    <n v="0"/>
    <n v="0"/>
    <n v="1"/>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dentrifrice brosse_dent papier_toilette serviettes_hygieniques savon_mains"/>
    <n v="1"/>
    <n v="1"/>
    <n v="1"/>
    <n v="1"/>
    <n v="1"/>
    <n v="0"/>
    <n v="1"/>
    <n v="0"/>
    <s v="oui"/>
    <n v="15"/>
    <n v="15"/>
    <s v=""/>
    <s v=""/>
    <s v=""/>
    <n v="15"/>
    <x v="3"/>
    <n v="25"/>
    <x v="2"/>
    <n v="75"/>
    <x v="2"/>
    <s v="oui"/>
    <n v="25"/>
    <s v=""/>
    <s v=""/>
    <n v="25"/>
    <x v="2"/>
    <s v="non"/>
    <s v=""/>
    <n v="150"/>
    <n v="100"/>
    <n v="56.6666666666666"/>
    <x v="2"/>
    <s v="oui"/>
    <n v="75"/>
    <s v=""/>
    <s v=""/>
    <s v=""/>
    <n v="75"/>
    <x v="2"/>
    <s v=""/>
    <s v=""/>
    <s v=""/>
    <s v=""/>
    <s v=""/>
    <s v=""/>
    <s v=""/>
    <s v=""/>
    <s v=""/>
    <x v="0"/>
    <s v=""/>
    <s v=""/>
    <x v="2"/>
    <s v="trop_cher probleme_transport"/>
    <n v="0"/>
    <n v="1"/>
    <n v="0"/>
    <n v="1"/>
    <n v="0"/>
    <n v="0"/>
    <n v="0"/>
    <n v="0"/>
    <n v="0"/>
    <n v="0"/>
    <n v="0"/>
    <n v="0"/>
    <n v="0"/>
    <s v=""/>
    <s v="serviettes_hygieniques"/>
    <n v="0"/>
    <n v="0"/>
    <n v="0"/>
    <n v="0"/>
    <n v="1"/>
    <n v="0"/>
    <n v="0"/>
    <n v="0"/>
    <x v="1"/>
    <x v="1"/>
    <x v="1"/>
    <x v="6"/>
    <x v="1"/>
    <x v="13"/>
    <x v="1"/>
    <x v="0"/>
    <s v=""/>
    <s v=""/>
    <s v=""/>
    <s v=""/>
    <s v=""/>
    <s v=""/>
    <s v=""/>
    <s v=""/>
    <s v="reappro clients"/>
    <n v="0"/>
    <n v="1"/>
    <n v="0"/>
    <n v="1"/>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81541c0-66d7-450a-bcd2-aa79d06937fb"/>
    <d v="2022-03-03T00:00:00"/>
    <s v="crs"/>
    <x v="3"/>
    <s v="JB"/>
    <x v="8"/>
    <x v="21"/>
    <x v="23"/>
    <s v="autre"/>
    <s v="Marché Mapou"/>
    <x v="1"/>
    <x v="0"/>
    <x v="0"/>
    <s v=""/>
    <s v=""/>
    <x v="0"/>
    <s v=""/>
    <s v="Nourriture"/>
    <n v="1"/>
    <n v="0"/>
    <n v="0"/>
    <n v="0"/>
    <n v="0"/>
    <n v="0"/>
    <n v="0"/>
    <n v="0"/>
    <s v="nourriture"/>
    <s v="manje"/>
    <s v="En espèces (Gourde) A crédit partiel À crédit total"/>
    <n v="1"/>
    <n v="0"/>
    <n v="0"/>
    <n v="1"/>
    <n v="1"/>
    <n v="0"/>
    <n v="0"/>
    <n v="0"/>
    <n v="0"/>
    <n v="0"/>
    <s v=""/>
    <x v="0"/>
    <x v="0"/>
    <s v="haricot_noir haricot_rouge"/>
    <n v="0"/>
    <n v="0"/>
    <n v="0"/>
    <n v="0"/>
    <n v="1"/>
    <n v="1"/>
    <n v="0"/>
    <n v="0"/>
    <s v="oui_marmite"/>
    <s v=""/>
    <s v=""/>
    <x v="2"/>
    <s v=""/>
    <s v=""/>
    <x v="2"/>
    <s v=""/>
    <s v=""/>
    <x v="2"/>
    <s v=""/>
    <s v=""/>
    <x v="2"/>
    <n v="600"/>
    <n v="250"/>
    <x v="1"/>
    <n v="700"/>
    <n v="291.666666666666"/>
    <x v="1"/>
    <s v=""/>
    <s v=""/>
    <s v=""/>
    <s v=""/>
    <s v=""/>
    <s v=""/>
    <s v=""/>
    <s v=""/>
    <s v=""/>
    <s v=""/>
    <s v=""/>
    <x v="0"/>
    <x v="1"/>
    <s v=""/>
    <s v=""/>
    <s v=""/>
    <s v=""/>
    <s v=""/>
    <s v=""/>
    <s v=""/>
    <s v=""/>
    <s v=""/>
    <s v=""/>
    <s v=""/>
    <s v=""/>
    <s v=""/>
    <s v=""/>
    <s v=""/>
    <s v=""/>
    <s v=""/>
    <s v=""/>
    <s v=""/>
    <s v=""/>
    <s v=""/>
    <s v=""/>
    <s v=""/>
    <s v=""/>
    <s v=""/>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clients reappro"/>
    <n v="0"/>
    <n v="1"/>
    <n v="0"/>
    <n v="1"/>
    <n v="0"/>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4682cb8c-3eb0-44f7-941a-c67b37f489ad"/>
    <d v="2022-03-03T00:00:00"/>
    <s v="crs"/>
    <x v="3"/>
    <s v="JB"/>
    <x v="8"/>
    <x v="21"/>
    <x v="23"/>
    <s v="autre"/>
    <s v="Marché Mapou"/>
    <x v="1"/>
    <x v="0"/>
    <x v="0"/>
    <s v=""/>
    <s v=""/>
    <x v="3"/>
    <s v=""/>
    <s v="Nourriture"/>
    <n v="1"/>
    <n v="0"/>
    <n v="0"/>
    <n v="0"/>
    <n v="0"/>
    <n v="0"/>
    <n v="0"/>
    <n v="0"/>
    <s v="nourriture"/>
    <s v="manje"/>
    <s v="En espèces (Gourde) À crédit total A crédit partiel"/>
    <n v="1"/>
    <n v="0"/>
    <n v="0"/>
    <n v="1"/>
    <n v="1"/>
    <n v="0"/>
    <n v="0"/>
    <n v="0"/>
    <n v="0"/>
    <n v="0"/>
    <s v=""/>
    <x v="0"/>
    <x v="0"/>
    <s v="haricot_noir"/>
    <n v="0"/>
    <n v="0"/>
    <n v="0"/>
    <n v="0"/>
    <n v="1"/>
    <n v="0"/>
    <n v="0"/>
    <n v="0"/>
    <s v="oui_marmite"/>
    <s v=""/>
    <s v=""/>
    <x v="2"/>
    <s v=""/>
    <s v=""/>
    <x v="2"/>
    <s v=""/>
    <s v=""/>
    <x v="2"/>
    <s v=""/>
    <s v=""/>
    <x v="2"/>
    <n v="575"/>
    <n v="239.583333333333"/>
    <x v="1"/>
    <s v=""/>
    <s v=""/>
    <x v="0"/>
    <s v=""/>
    <s v=""/>
    <s v=""/>
    <s v=""/>
    <s v=""/>
    <s v=""/>
    <s v=""/>
    <s v=""/>
    <s v=""/>
    <s v=""/>
    <s v=""/>
    <x v="0"/>
    <x v="1"/>
    <s v=""/>
    <s v=""/>
    <s v=""/>
    <s v=""/>
    <s v=""/>
    <s v=""/>
    <s v=""/>
    <s v=""/>
    <s v=""/>
    <s v=""/>
    <s v=""/>
    <s v=""/>
    <s v=""/>
    <s v=""/>
    <s v=""/>
    <s v=""/>
    <s v=""/>
    <s v=""/>
    <s v=""/>
    <s v=""/>
    <s v=""/>
    <s v=""/>
    <s v=""/>
    <s v=""/>
    <s v=""/>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5fdabbdc-7ca8-431e-a63a-67e4a7e6156a"/>
    <d v="2022-03-03T00:00:00"/>
    <s v="crs"/>
    <x v="3"/>
    <s v="JB"/>
    <x v="8"/>
    <x v="21"/>
    <x v="23"/>
    <s v="autre"/>
    <s v="Marché Mapou"/>
    <x v="1"/>
    <x v="0"/>
    <x v="0"/>
    <s v=""/>
    <s v=""/>
    <x v="0"/>
    <s v=""/>
    <s v="Nourriture"/>
    <n v="1"/>
    <n v="0"/>
    <n v="0"/>
    <n v="0"/>
    <n v="0"/>
    <n v="0"/>
    <n v="0"/>
    <n v="0"/>
    <s v="nourriture"/>
    <s v="manje"/>
    <s v="En espèces (Gourde) À crédit total A crédit partiel"/>
    <n v="1"/>
    <n v="0"/>
    <n v="0"/>
    <n v="1"/>
    <n v="1"/>
    <n v="0"/>
    <n v="0"/>
    <n v="0"/>
    <n v="0"/>
    <n v="0"/>
    <s v=""/>
    <x v="4"/>
    <x v="1"/>
    <s v="haricot_noir"/>
    <n v="0"/>
    <n v="0"/>
    <n v="0"/>
    <n v="0"/>
    <n v="1"/>
    <n v="0"/>
    <n v="0"/>
    <n v="0"/>
    <s v="oui_marmite"/>
    <s v=""/>
    <s v=""/>
    <x v="2"/>
    <s v=""/>
    <s v=""/>
    <x v="2"/>
    <s v=""/>
    <s v=""/>
    <x v="2"/>
    <s v=""/>
    <s v=""/>
    <x v="2"/>
    <n v="600"/>
    <n v="250"/>
    <x v="1"/>
    <s v=""/>
    <s v=""/>
    <x v="0"/>
    <s v=""/>
    <s v=""/>
    <s v=""/>
    <s v=""/>
    <s v=""/>
    <s v=""/>
    <s v=""/>
    <s v=""/>
    <s v=""/>
    <s v=""/>
    <s v=""/>
    <x v="0"/>
    <x v="0"/>
    <s v="pas_assez_argent"/>
    <n v="0"/>
    <n v="0"/>
    <n v="0"/>
    <n v="0"/>
    <n v="0"/>
    <n v="1"/>
    <n v="0"/>
    <n v="0"/>
    <n v="0"/>
    <n v="0"/>
    <n v="0"/>
    <n v="0"/>
    <n v="0"/>
    <n v="0"/>
    <s v=""/>
    <s v="haricot_noir"/>
    <n v="0"/>
    <n v="0"/>
    <n v="0"/>
    <n v="0"/>
    <n v="1"/>
    <n v="0"/>
    <n v="0"/>
    <n v="0"/>
    <x v="1"/>
    <x v="1"/>
    <x v="1"/>
    <x v="9"/>
    <x v="1"/>
    <x v="25"/>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39e9a114-722e-462f-815e-c4a6065c1c4e"/>
    <d v="2022-03-03T00:00:00"/>
    <s v="crs"/>
    <x v="3"/>
    <s v="JB"/>
    <x v="8"/>
    <x v="21"/>
    <x v="23"/>
    <s v="autre"/>
    <s v="Marché Mapou"/>
    <x v="1"/>
    <x v="0"/>
    <x v="0"/>
    <s v=""/>
    <s v=""/>
    <x v="0"/>
    <s v=""/>
    <s v="Produits d'hygiène et assainissement"/>
    <n v="0"/>
    <n v="1"/>
    <n v="0"/>
    <n v="0"/>
    <n v="0"/>
    <n v="0"/>
    <n v="0"/>
    <n v="0"/>
    <s v="wash"/>
    <s v="pwodwi lijèn, netwayaj"/>
    <s v="À crédit total A crédit partiel En espèces (Gourde)"/>
    <n v="1"/>
    <n v="0"/>
    <n v="0"/>
    <n v="1"/>
    <n v="1"/>
    <n v="0"/>
    <n v="0"/>
    <n v="0"/>
    <n v="0"/>
    <n v="0"/>
    <s v=""/>
    <x v="0"/>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serviettes_hygieniques chlore_grain savon_mains"/>
    <n v="1"/>
    <n v="1"/>
    <n v="1"/>
    <n v="0"/>
    <n v="1"/>
    <n v="1"/>
    <n v="1"/>
    <n v="0"/>
    <s v="oui"/>
    <n v="50"/>
    <s v="50"/>
    <s v=""/>
    <s v=""/>
    <s v=""/>
    <n v="50"/>
    <x v="3"/>
    <n v="25"/>
    <x v="2"/>
    <s v=""/>
    <x v="0"/>
    <s v="oui"/>
    <n v="20"/>
    <s v=""/>
    <s v=""/>
    <n v="20"/>
    <x v="2"/>
    <s v="non"/>
    <s v=""/>
    <n v="150"/>
    <n v="125"/>
    <n v="70.8333333333333"/>
    <x v="2"/>
    <s v="oui"/>
    <n v="150"/>
    <s v=""/>
    <s v=""/>
    <s v=""/>
    <n v="150"/>
    <x v="2"/>
    <s v="oui"/>
    <s v=""/>
    <n v="25"/>
    <s v=""/>
    <s v=""/>
    <s v=""/>
    <s v=""/>
    <s v=""/>
    <s v=""/>
    <x v="2"/>
    <s v="NA"/>
    <n v="25"/>
    <x v="1"/>
    <s v=""/>
    <s v=""/>
    <s v=""/>
    <s v=""/>
    <s v=""/>
    <s v=""/>
    <s v=""/>
    <s v=""/>
    <s v=""/>
    <s v=""/>
    <s v=""/>
    <s v=""/>
    <s v=""/>
    <s v=""/>
    <s v=""/>
    <s v=""/>
    <s v=""/>
    <s v=""/>
    <s v=""/>
    <s v=""/>
    <s v=""/>
    <s v=""/>
    <s v=""/>
    <s v=""/>
    <x v="2"/>
    <x v="1"/>
    <x v="1"/>
    <x v="8"/>
    <x v="2"/>
    <x v="24"/>
    <x v="2"/>
    <x v="0"/>
    <s v=""/>
    <s v=""/>
    <s v=""/>
    <s v=""/>
    <s v=""/>
    <s v=""/>
    <s v=""/>
    <s v=""/>
    <s v="aucune"/>
    <n v="0"/>
    <n v="0"/>
    <n v="0"/>
    <n v="0"/>
    <n v="0"/>
    <n v="1"/>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aa48f8be-74c9-4241-95de-acef23bdd885"/>
    <d v="2022-03-03T00:00:00"/>
    <s v="crs"/>
    <x v="3"/>
    <s v="JB"/>
    <x v="8"/>
    <x v="21"/>
    <x v="23"/>
    <s v="autre"/>
    <s v="Marché Mapou"/>
    <x v="1"/>
    <x v="0"/>
    <x v="0"/>
    <s v=""/>
    <s v=""/>
    <x v="0"/>
    <s v=""/>
    <s v="Nourriture Produits d'hygiène et assainissement"/>
    <n v="1"/>
    <n v="1"/>
    <n v="0"/>
    <n v="0"/>
    <n v="0"/>
    <n v="0"/>
    <n v="0"/>
    <n v="0"/>
    <s v="nourriture"/>
    <s v="manje"/>
    <s v="En espèces (Gourde) À crédit total A crédit partiel"/>
    <n v="1"/>
    <n v="0"/>
    <n v="0"/>
    <n v="1"/>
    <n v="1"/>
    <n v="0"/>
    <n v="0"/>
    <n v="0"/>
    <n v="0"/>
    <n v="0"/>
    <s v=""/>
    <x v="3"/>
    <x v="0"/>
    <s v="farine_ble riz mais sucre huile"/>
    <n v="1"/>
    <n v="1"/>
    <n v="1"/>
    <n v="1"/>
    <n v="0"/>
    <n v="0"/>
    <n v="1"/>
    <n v="0"/>
    <s v="oui_marmite"/>
    <n v="500"/>
    <n v="250"/>
    <x v="3"/>
    <n v="400"/>
    <n v="153.84615384615299"/>
    <x v="0"/>
    <n v="225"/>
    <n v="97.826086956521706"/>
    <x v="0"/>
    <n v="500"/>
    <n v="172.413793103448"/>
    <x v="0"/>
    <s v=""/>
    <s v=""/>
    <x v="0"/>
    <s v=""/>
    <s v=""/>
    <x v="0"/>
    <s v="remplissage_bidon_bouteil_ferme"/>
    <s v="oui"/>
    <n v="1250"/>
    <s v=""/>
    <s v=""/>
    <s v=""/>
    <s v=""/>
    <s v=""/>
    <s v=""/>
    <s v="NA"/>
    <n v="1250"/>
    <x v="3"/>
    <x v="0"/>
    <s v="pas_assez_argent"/>
    <n v="0"/>
    <n v="0"/>
    <n v="0"/>
    <n v="0"/>
    <n v="0"/>
    <n v="1"/>
    <n v="0"/>
    <n v="0"/>
    <n v="0"/>
    <n v="0"/>
    <n v="0"/>
    <n v="0"/>
    <n v="0"/>
    <n v="0"/>
    <s v=""/>
    <s v="huile farine_ble sucre"/>
    <n v="1"/>
    <n v="0"/>
    <n v="0"/>
    <n v="1"/>
    <n v="0"/>
    <n v="0"/>
    <n v="1"/>
    <n v="0"/>
    <x v="1"/>
    <x v="0"/>
    <x v="1"/>
    <x v="9"/>
    <x v="1"/>
    <x v="26"/>
    <x v="1"/>
    <s v="savon_lessive brosse_dent dentrifrice serviettes_hygieniques chlore_grain savon_mains"/>
    <n v="1"/>
    <n v="1"/>
    <n v="1"/>
    <n v="0"/>
    <n v="1"/>
    <n v="1"/>
    <n v="1"/>
    <n v="0"/>
    <s v="oui"/>
    <n v="30"/>
    <s v="30"/>
    <s v=""/>
    <s v=""/>
    <s v=""/>
    <n v="30"/>
    <x v="3"/>
    <n v="25"/>
    <x v="2"/>
    <s v=""/>
    <x v="0"/>
    <s v="oui"/>
    <n v="25"/>
    <s v=""/>
    <s v=""/>
    <n v="25"/>
    <x v="2"/>
    <s v="non"/>
    <s v=""/>
    <n v="100"/>
    <n v="50"/>
    <n v="42.5"/>
    <x v="2"/>
    <s v="oui"/>
    <n v="75"/>
    <s v=""/>
    <s v=""/>
    <s v=""/>
    <n v="75"/>
    <x v="2"/>
    <s v="oui"/>
    <s v=""/>
    <n v="25"/>
    <s v=""/>
    <s v=""/>
    <s v=""/>
    <s v=""/>
    <s v=""/>
    <s v=""/>
    <x v="2"/>
    <s v="NA"/>
    <n v="25"/>
    <x v="2"/>
    <s v="trop_cher"/>
    <n v="0"/>
    <n v="0"/>
    <n v="0"/>
    <n v="1"/>
    <n v="0"/>
    <n v="0"/>
    <n v="0"/>
    <n v="0"/>
    <n v="0"/>
    <n v="0"/>
    <n v="0"/>
    <n v="0"/>
    <n v="0"/>
    <s v=""/>
    <s v="brosse_dent serviettes_hygieniques chlore_grain"/>
    <n v="0"/>
    <n v="1"/>
    <n v="0"/>
    <n v="0"/>
    <n v="1"/>
    <n v="1"/>
    <n v="0"/>
    <n v="0"/>
    <x v="2"/>
    <x v="2"/>
    <x v="1"/>
    <x v="8"/>
    <x v="2"/>
    <x v="24"/>
    <x v="2"/>
    <x v="0"/>
    <s v=""/>
    <s v=""/>
    <s v=""/>
    <s v=""/>
    <s v=""/>
    <s v=""/>
    <s v=""/>
    <s v=""/>
    <s v="aucune"/>
    <n v="0"/>
    <n v="0"/>
    <n v="0"/>
    <n v="0"/>
    <n v="0"/>
    <n v="1"/>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bd7de795-6e51-437a-be0a-7b169181fca2"/>
    <d v="2022-03-03T00:00:00"/>
    <s v="crs"/>
    <x v="3"/>
    <s v="JB"/>
    <x v="8"/>
    <x v="21"/>
    <x v="23"/>
    <s v="autre"/>
    <s v="Marché Mapou"/>
    <x v="1"/>
    <x v="0"/>
    <x v="0"/>
    <s v=""/>
    <s v=""/>
    <x v="0"/>
    <s v=""/>
    <s v="Nourriture Produits d'hygiène et assainissement"/>
    <n v="1"/>
    <n v="1"/>
    <n v="0"/>
    <n v="0"/>
    <n v="0"/>
    <n v="0"/>
    <n v="0"/>
    <n v="0"/>
    <s v="nourriture"/>
    <s v="manje"/>
    <s v="En espèces (Gourde) Paiement mobile (téléphone) À crédit total"/>
    <n v="1"/>
    <n v="0"/>
    <n v="1"/>
    <n v="1"/>
    <n v="0"/>
    <n v="0"/>
    <n v="0"/>
    <n v="0"/>
    <n v="0"/>
    <n v="0"/>
    <s v=""/>
    <x v="0"/>
    <x v="0"/>
    <s v="farine_ble riz mais sucre huile"/>
    <n v="1"/>
    <n v="1"/>
    <n v="1"/>
    <n v="1"/>
    <n v="0"/>
    <n v="0"/>
    <n v="1"/>
    <n v="0"/>
    <s v="oui_marmite"/>
    <n v="450"/>
    <n v="225"/>
    <x v="0"/>
    <n v="450"/>
    <n v="173.07692307692301"/>
    <x v="0"/>
    <n v="350"/>
    <n v="152.173913043478"/>
    <x v="0"/>
    <n v="450"/>
    <n v="155.172413793103"/>
    <x v="0"/>
    <s v=""/>
    <s v=""/>
    <x v="0"/>
    <s v=""/>
    <s v=""/>
    <x v="0"/>
    <s v="remplissage_bidon_bouteil_ferme"/>
    <s v="oui"/>
    <n v="1250"/>
    <s v=""/>
    <s v=""/>
    <s v=""/>
    <s v=""/>
    <s v=""/>
    <s v=""/>
    <s v="NA"/>
    <n v="1250"/>
    <x v="3"/>
    <x v="0"/>
    <s v="trop_cher"/>
    <n v="0"/>
    <n v="0"/>
    <n v="0"/>
    <n v="0"/>
    <n v="1"/>
    <n v="0"/>
    <n v="0"/>
    <n v="0"/>
    <n v="0"/>
    <n v="0"/>
    <n v="0"/>
    <n v="0"/>
    <n v="0"/>
    <n v="0"/>
    <s v=""/>
    <s v="mais"/>
    <n v="0"/>
    <n v="0"/>
    <n v="1"/>
    <n v="0"/>
    <n v="0"/>
    <n v="0"/>
    <n v="0"/>
    <n v="0"/>
    <x v="1"/>
    <x v="0"/>
    <x v="1"/>
    <x v="9"/>
    <x v="1"/>
    <x v="26"/>
    <x v="1"/>
    <s v="savon_lessive brosse_dent dentrifrice papier_toilette serviettes_hygieniques chlore_grain savon_mains"/>
    <n v="1"/>
    <n v="1"/>
    <n v="1"/>
    <n v="1"/>
    <n v="1"/>
    <n v="1"/>
    <n v="1"/>
    <n v="0"/>
    <s v="oui"/>
    <n v="40"/>
    <s v="40"/>
    <s v=""/>
    <s v=""/>
    <s v=""/>
    <n v="40"/>
    <x v="3"/>
    <n v="25"/>
    <x v="2"/>
    <n v="100"/>
    <x v="2"/>
    <s v="oui"/>
    <n v="25"/>
    <s v=""/>
    <s v=""/>
    <n v="25"/>
    <x v="2"/>
    <s v="non"/>
    <s v=""/>
    <n v="150"/>
    <n v="100"/>
    <n v="56.6666666666666"/>
    <x v="2"/>
    <s v="oui"/>
    <n v="150"/>
    <s v=""/>
    <s v=""/>
    <s v=""/>
    <n v="150"/>
    <x v="2"/>
    <s v="oui"/>
    <s v=""/>
    <n v="25"/>
    <s v=""/>
    <s v=""/>
    <s v=""/>
    <s v=""/>
    <s v=""/>
    <s v=""/>
    <x v="2"/>
    <s v="NA"/>
    <n v="25"/>
    <x v="2"/>
    <s v="trop_cher indisponible_f probleme_transport"/>
    <n v="0"/>
    <n v="1"/>
    <n v="0"/>
    <n v="1"/>
    <n v="0"/>
    <n v="0"/>
    <n v="1"/>
    <n v="0"/>
    <n v="0"/>
    <n v="0"/>
    <n v="0"/>
    <n v="0"/>
    <n v="0"/>
    <s v=""/>
    <s v="serviettes_hygieniques papier_toilette savon_mains"/>
    <n v="0"/>
    <n v="0"/>
    <n v="0"/>
    <n v="1"/>
    <n v="1"/>
    <n v="0"/>
    <n v="1"/>
    <n v="0"/>
    <x v="1"/>
    <x v="1"/>
    <x v="1"/>
    <x v="8"/>
    <x v="2"/>
    <x v="24"/>
    <x v="2"/>
    <x v="0"/>
    <s v=""/>
    <s v=""/>
    <s v=""/>
    <s v=""/>
    <s v=""/>
    <s v=""/>
    <s v=""/>
    <s v=""/>
    <s v="clients prix"/>
    <n v="0"/>
    <n v="1"/>
    <n v="1"/>
    <n v="0"/>
    <n v="0"/>
    <n v="0"/>
    <n v="0"/>
    <n v="0"/>
    <s v=""/>
    <x v="0"/>
    <s v=""/>
    <s v="nourriture wash"/>
    <n v="1"/>
    <n v="1"/>
    <n v="0"/>
    <s v=""/>
    <s v=""/>
    <x v="0"/>
    <s v=""/>
    <s v=""/>
    <s v=""/>
    <s v=""/>
    <s v=""/>
    <s v=""/>
    <x v="0"/>
    <s v=""/>
    <s v=""/>
    <s v=""/>
    <s v=""/>
    <s v=""/>
    <s v=""/>
    <s v=""/>
    <s v=""/>
    <s v=""/>
    <s v=""/>
    <s v=""/>
    <s v=""/>
    <s v=""/>
    <x v="0"/>
    <x v="0"/>
    <x v="0"/>
    <s v=""/>
    <s v=""/>
    <s v=""/>
    <s v=""/>
    <s v=""/>
    <s v=""/>
    <s v=""/>
    <s v=""/>
    <s v=""/>
    <s v=""/>
    <s v=""/>
    <s v=""/>
    <s v=""/>
    <s v=""/>
    <x v="0"/>
    <s v=""/>
    <s v=""/>
    <s v=""/>
    <s v=""/>
    <s v=""/>
    <s v=""/>
    <s v=""/>
    <s v=""/>
    <s v=""/>
    <s v=""/>
    <s v=""/>
    <s v=""/>
    <s v=""/>
    <s v=""/>
    <s v=""/>
    <s v=""/>
    <s v=""/>
    <s v=""/>
    <s v="Rien a signaler"/>
  </r>
  <r>
    <s v="867a0931-1512-4136-a09b-90c00c790ae0"/>
    <d v="2022-03-03T00:00:00"/>
    <s v="crs"/>
    <x v="3"/>
    <s v="JB"/>
    <x v="8"/>
    <x v="21"/>
    <x v="23"/>
    <s v="autre"/>
    <s v="Marché Mapou"/>
    <x v="1"/>
    <x v="0"/>
    <x v="0"/>
    <s v=""/>
    <s v=""/>
    <x v="0"/>
    <s v=""/>
    <s v="Nourriture Produits d'hygiène et assainissement"/>
    <n v="1"/>
    <n v="1"/>
    <n v="0"/>
    <n v="0"/>
    <n v="0"/>
    <n v="0"/>
    <n v="0"/>
    <n v="0"/>
    <s v="nourriture"/>
    <s v="manje"/>
    <s v="En espèces (Gourde) À crédit total A crédit partiel"/>
    <n v="1"/>
    <n v="0"/>
    <n v="0"/>
    <n v="1"/>
    <n v="1"/>
    <n v="0"/>
    <n v="0"/>
    <n v="0"/>
    <n v="0"/>
    <n v="0"/>
    <s v=""/>
    <x v="0"/>
    <x v="0"/>
    <s v="farine_ble riz mais sucre huile"/>
    <n v="1"/>
    <n v="1"/>
    <n v="1"/>
    <n v="1"/>
    <n v="0"/>
    <n v="0"/>
    <n v="1"/>
    <n v="0"/>
    <s v="oui_marmite"/>
    <n v="450"/>
    <n v="225"/>
    <x v="3"/>
    <n v="450"/>
    <n v="173.07692307692301"/>
    <x v="0"/>
    <n v="250"/>
    <n v="108.695652173913"/>
    <x v="0"/>
    <n v="450"/>
    <n v="155.172413793103"/>
    <x v="0"/>
    <s v=""/>
    <s v=""/>
    <x v="0"/>
    <s v=""/>
    <s v=""/>
    <x v="0"/>
    <s v="remplissage_bidon_bouteil_ferme"/>
    <s v="oui"/>
    <n v="1250"/>
    <s v=""/>
    <s v=""/>
    <s v=""/>
    <s v=""/>
    <s v=""/>
    <s v=""/>
    <s v="NA"/>
    <n v="1250"/>
    <x v="3"/>
    <x v="0"/>
    <s v="trop_cher"/>
    <n v="0"/>
    <n v="0"/>
    <n v="0"/>
    <n v="0"/>
    <n v="1"/>
    <n v="0"/>
    <n v="0"/>
    <n v="0"/>
    <n v="0"/>
    <n v="0"/>
    <n v="0"/>
    <n v="0"/>
    <n v="0"/>
    <n v="0"/>
    <s v=""/>
    <s v="mais"/>
    <n v="0"/>
    <n v="0"/>
    <n v="1"/>
    <n v="0"/>
    <n v="0"/>
    <n v="0"/>
    <n v="0"/>
    <n v="0"/>
    <x v="1"/>
    <x v="0"/>
    <x v="1"/>
    <x v="9"/>
    <x v="1"/>
    <x v="26"/>
    <x v="1"/>
    <s v="savon_lessive chlore_grain"/>
    <n v="1"/>
    <n v="0"/>
    <n v="0"/>
    <n v="0"/>
    <n v="0"/>
    <n v="1"/>
    <n v="0"/>
    <n v="0"/>
    <s v="oui"/>
    <n v="50"/>
    <s v="50"/>
    <s v=""/>
    <s v=""/>
    <s v=""/>
    <n v="50"/>
    <x v="3"/>
    <s v=""/>
    <x v="0"/>
    <s v=""/>
    <x v="0"/>
    <s v=""/>
    <s v=""/>
    <s v=""/>
    <s v=""/>
    <s v=""/>
    <x v="0"/>
    <s v=""/>
    <s v=""/>
    <s v=""/>
    <s v=""/>
    <s v=""/>
    <x v="0"/>
    <s v=""/>
    <s v=""/>
    <s v=""/>
    <s v=""/>
    <s v=""/>
    <s v=""/>
    <x v="0"/>
    <s v="oui"/>
    <s v=""/>
    <n v="25"/>
    <s v=""/>
    <s v=""/>
    <s v=""/>
    <s v=""/>
    <s v=""/>
    <s v=""/>
    <x v="2"/>
    <s v="NA"/>
    <n v="25"/>
    <x v="1"/>
    <s v=""/>
    <s v=""/>
    <s v=""/>
    <s v=""/>
    <s v=""/>
    <s v=""/>
    <s v=""/>
    <s v=""/>
    <s v=""/>
    <s v=""/>
    <s v=""/>
    <s v=""/>
    <s v=""/>
    <s v=""/>
    <s v=""/>
    <s v=""/>
    <s v=""/>
    <s v=""/>
    <s v=""/>
    <s v=""/>
    <s v=""/>
    <s v=""/>
    <s v=""/>
    <s v=""/>
    <x v="1"/>
    <x v="1"/>
    <x v="1"/>
    <x v="8"/>
    <x v="2"/>
    <x v="24"/>
    <x v="2"/>
    <x v="0"/>
    <s v=""/>
    <s v=""/>
    <s v=""/>
    <s v=""/>
    <s v=""/>
    <s v=""/>
    <s v=""/>
    <s v=""/>
    <s v="clients"/>
    <n v="0"/>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f1115462-bff1-488f-b38d-1c051d670556"/>
    <d v="2022-03-03T00:00:00"/>
    <s v="crs"/>
    <x v="3"/>
    <s v="JB"/>
    <x v="8"/>
    <x v="21"/>
    <x v="23"/>
    <s v="autre"/>
    <s v="Marché Mapou"/>
    <x v="1"/>
    <x v="0"/>
    <x v="0"/>
    <s v=""/>
    <s v=""/>
    <x v="0"/>
    <s v=""/>
    <s v="Nourriture Produits d'hygiène et assainissement"/>
    <n v="1"/>
    <n v="1"/>
    <n v="0"/>
    <n v="0"/>
    <n v="0"/>
    <n v="0"/>
    <n v="0"/>
    <n v="0"/>
    <s v="nourriture"/>
    <s v="manje"/>
    <s v="En espèces (Gourde) À crédit total A crédit partiel"/>
    <n v="1"/>
    <n v="0"/>
    <n v="0"/>
    <n v="1"/>
    <n v="1"/>
    <n v="0"/>
    <n v="0"/>
    <n v="0"/>
    <n v="0"/>
    <n v="0"/>
    <s v=""/>
    <x v="0"/>
    <x v="0"/>
    <s v="haricot_rouge sucre farine_ble"/>
    <n v="1"/>
    <n v="0"/>
    <n v="0"/>
    <n v="1"/>
    <n v="0"/>
    <n v="1"/>
    <n v="0"/>
    <n v="0"/>
    <s v="oui_marmite"/>
    <n v="500"/>
    <n v="250"/>
    <x v="3"/>
    <s v=""/>
    <s v=""/>
    <x v="2"/>
    <s v=""/>
    <s v=""/>
    <x v="2"/>
    <n v="500"/>
    <n v="172.413793103448"/>
    <x v="0"/>
    <s v=""/>
    <s v=""/>
    <x v="0"/>
    <n v="750"/>
    <n v="312.5"/>
    <x v="1"/>
    <s v=""/>
    <s v=""/>
    <s v=""/>
    <s v=""/>
    <s v=""/>
    <s v=""/>
    <s v=""/>
    <s v=""/>
    <s v=""/>
    <s v=""/>
    <s v=""/>
    <x v="0"/>
    <x v="1"/>
    <s v=""/>
    <s v=""/>
    <s v=""/>
    <s v=""/>
    <s v=""/>
    <s v=""/>
    <s v=""/>
    <s v=""/>
    <s v=""/>
    <s v=""/>
    <s v=""/>
    <s v=""/>
    <s v=""/>
    <s v=""/>
    <s v=""/>
    <s v=""/>
    <s v=""/>
    <s v=""/>
    <s v=""/>
    <s v=""/>
    <s v=""/>
    <s v=""/>
    <s v=""/>
    <s v=""/>
    <s v=""/>
    <x v="1"/>
    <x v="0"/>
    <x v="1"/>
    <x v="9"/>
    <x v="1"/>
    <x v="26"/>
    <x v="1"/>
    <s v="savon_lessive dentrifrice savon_mains"/>
    <n v="1"/>
    <n v="0"/>
    <n v="1"/>
    <n v="0"/>
    <n v="0"/>
    <n v="0"/>
    <n v="1"/>
    <n v="0"/>
    <s v="oui"/>
    <n v="50"/>
    <s v="50"/>
    <s v=""/>
    <s v=""/>
    <s v=""/>
    <n v="50"/>
    <x v="3"/>
    <s v=""/>
    <x v="0"/>
    <s v=""/>
    <x v="0"/>
    <s v="oui"/>
    <n v="20"/>
    <s v=""/>
    <s v=""/>
    <n v="20"/>
    <x v="2"/>
    <s v="non"/>
    <s v=""/>
    <n v="150"/>
    <n v="125"/>
    <n v="70.8333333333333"/>
    <x v="2"/>
    <s v=""/>
    <s v=""/>
    <s v=""/>
    <s v=""/>
    <s v=""/>
    <s v=""/>
    <x v="0"/>
    <s v=""/>
    <s v=""/>
    <s v=""/>
    <s v=""/>
    <s v=""/>
    <s v=""/>
    <s v=""/>
    <s v=""/>
    <s v=""/>
    <x v="0"/>
    <s v=""/>
    <s v=""/>
    <x v="1"/>
    <s v=""/>
    <s v=""/>
    <s v=""/>
    <s v=""/>
    <s v=""/>
    <s v=""/>
    <s v=""/>
    <s v=""/>
    <s v=""/>
    <s v=""/>
    <s v=""/>
    <s v=""/>
    <s v=""/>
    <s v=""/>
    <s v=""/>
    <s v=""/>
    <s v=""/>
    <s v=""/>
    <s v=""/>
    <s v=""/>
    <s v=""/>
    <s v=""/>
    <s v=""/>
    <s v=""/>
    <x v="1"/>
    <x v="1"/>
    <x v="1"/>
    <x v="8"/>
    <x v="2"/>
    <x v="24"/>
    <x v="2"/>
    <x v="0"/>
    <s v=""/>
    <s v=""/>
    <s v=""/>
    <s v=""/>
    <s v=""/>
    <s v=""/>
    <s v=""/>
    <s v=""/>
    <s v="clients"/>
    <n v="0"/>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e4501b1b-80c9-45b2-95df-6b76d20045da"/>
    <d v="2022-03-03T00:00:00"/>
    <s v="crs"/>
    <x v="3"/>
    <s v="JB"/>
    <x v="8"/>
    <x v="21"/>
    <x v="23"/>
    <s v="autre"/>
    <s v="Marché Mapou"/>
    <x v="1"/>
    <x v="0"/>
    <x v="0"/>
    <s v=""/>
    <s v=""/>
    <x v="0"/>
    <s v=""/>
    <s v="Produits d'hygiène et assainissement"/>
    <n v="0"/>
    <n v="1"/>
    <n v="0"/>
    <n v="0"/>
    <n v="0"/>
    <n v="0"/>
    <n v="0"/>
    <n v="0"/>
    <s v="wash"/>
    <s v="pwodwi lijèn, netwayaj"/>
    <s v="En espèces (Gourde) À crédit total A crédit partiel"/>
    <n v="1"/>
    <n v="0"/>
    <n v="0"/>
    <n v="1"/>
    <n v="1"/>
    <n v="0"/>
    <n v="0"/>
    <n v="0"/>
    <n v="0"/>
    <n v="0"/>
    <s v=""/>
    <x v="0"/>
    <x v="1"/>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papier_toilette"/>
    <n v="1"/>
    <n v="0"/>
    <n v="0"/>
    <n v="1"/>
    <n v="0"/>
    <n v="0"/>
    <n v="0"/>
    <n v="0"/>
    <s v="non"/>
    <s v=""/>
    <s v=""/>
    <n v="800"/>
    <n v="50"/>
    <m/>
    <m/>
    <x v="2"/>
    <s v=""/>
    <x v="0"/>
    <n v="35"/>
    <x v="2"/>
    <s v=""/>
    <s v=""/>
    <s v=""/>
    <s v=""/>
    <s v=""/>
    <x v="0"/>
    <s v=""/>
    <s v=""/>
    <s v=""/>
    <s v=""/>
    <s v=""/>
    <x v="0"/>
    <s v=""/>
    <s v=""/>
    <s v=""/>
    <s v=""/>
    <s v=""/>
    <s v=""/>
    <x v="0"/>
    <s v=""/>
    <s v=""/>
    <s v=""/>
    <s v=""/>
    <s v=""/>
    <s v=""/>
    <s v=""/>
    <s v=""/>
    <s v=""/>
    <x v="0"/>
    <s v=""/>
    <s v=""/>
    <x v="1"/>
    <s v=""/>
    <s v=""/>
    <s v=""/>
    <s v=""/>
    <s v=""/>
    <s v=""/>
    <s v=""/>
    <s v=""/>
    <s v=""/>
    <s v=""/>
    <s v=""/>
    <s v=""/>
    <s v=""/>
    <s v=""/>
    <s v=""/>
    <s v=""/>
    <s v=""/>
    <s v=""/>
    <s v=""/>
    <s v=""/>
    <s v=""/>
    <s v=""/>
    <s v=""/>
    <s v=""/>
    <x v="2"/>
    <x v="1"/>
    <x v="2"/>
    <x v="0"/>
    <x v="1"/>
    <x v="0"/>
    <x v="1"/>
    <x v="0"/>
    <s v=""/>
    <s v=""/>
    <s v=""/>
    <s v=""/>
    <s v=""/>
    <s v=""/>
    <s v=""/>
    <s v=""/>
    <s v="clients"/>
    <n v="0"/>
    <n v="1"/>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65933f54-f93d-4eea-a900-a4c9d49a67a1"/>
    <d v="2022-03-03T00:00:00"/>
    <s v="crs"/>
    <x v="3"/>
    <s v="JB"/>
    <x v="8"/>
    <x v="21"/>
    <x v="23"/>
    <s v="autre"/>
    <s v="Marché Mapou"/>
    <x v="1"/>
    <x v="0"/>
    <x v="0"/>
    <s v=""/>
    <s v=""/>
    <x v="0"/>
    <s v=""/>
    <s v="Produits d'hygiène et assainissement"/>
    <n v="0"/>
    <n v="1"/>
    <n v="0"/>
    <n v="0"/>
    <n v="0"/>
    <n v="0"/>
    <n v="0"/>
    <n v="0"/>
    <s v="wash"/>
    <s v="pwodwi lijèn, netwayaj"/>
    <s v="En espèces (Gourde) À crédit total"/>
    <n v="1"/>
    <n v="0"/>
    <n v="0"/>
    <n v="1"/>
    <n v="0"/>
    <n v="0"/>
    <n v="0"/>
    <n v="0"/>
    <n v="0"/>
    <n v="0"/>
    <s v=""/>
    <x v="4"/>
    <x v="0"/>
    <s v=""/>
    <s v=""/>
    <s v=""/>
    <s v=""/>
    <s v=""/>
    <s v=""/>
    <s v=""/>
    <s v=""/>
    <s v=""/>
    <s v=""/>
    <s v=""/>
    <s v=""/>
    <x v="2"/>
    <s v=""/>
    <s v=""/>
    <x v="2"/>
    <s v=""/>
    <s v=""/>
    <x v="2"/>
    <s v=""/>
    <s v=""/>
    <x v="2"/>
    <s v=""/>
    <s v=""/>
    <x v="0"/>
    <s v=""/>
    <s v=""/>
    <x v="0"/>
    <s v=""/>
    <s v=""/>
    <s v=""/>
    <s v=""/>
    <s v=""/>
    <s v=""/>
    <s v=""/>
    <s v=""/>
    <s v=""/>
    <s v=""/>
    <s v=""/>
    <x v="0"/>
    <x v="2"/>
    <s v=""/>
    <s v=""/>
    <s v=""/>
    <s v=""/>
    <s v=""/>
    <s v=""/>
    <s v=""/>
    <s v=""/>
    <s v=""/>
    <s v=""/>
    <s v=""/>
    <s v=""/>
    <s v=""/>
    <s v=""/>
    <s v=""/>
    <s v=""/>
    <s v=""/>
    <s v=""/>
    <s v=""/>
    <s v=""/>
    <s v=""/>
    <s v=""/>
    <s v=""/>
    <s v=""/>
    <s v=""/>
    <x v="2"/>
    <x v="2"/>
    <x v="2"/>
    <x v="0"/>
    <x v="2"/>
    <x v="0"/>
    <x v="2"/>
    <s v="savon_lessive brosse_dent dentrifrice papier_toilette serviettes_hygieniques chlore_grain savon_mains"/>
    <n v="1"/>
    <n v="1"/>
    <n v="1"/>
    <n v="1"/>
    <n v="1"/>
    <n v="1"/>
    <n v="1"/>
    <n v="0"/>
    <s v="oui"/>
    <n v="50"/>
    <s v="50"/>
    <s v=""/>
    <s v=""/>
    <s v=""/>
    <n v="50"/>
    <x v="3"/>
    <n v="25"/>
    <x v="2"/>
    <n v="60"/>
    <x v="2"/>
    <s v="oui"/>
    <n v="20"/>
    <s v=""/>
    <s v=""/>
    <n v="20"/>
    <x v="2"/>
    <s v="non"/>
    <s v=""/>
    <n v="100"/>
    <n v="150"/>
    <n v="127.5"/>
    <x v="2"/>
    <s v="oui"/>
    <n v="100"/>
    <s v=""/>
    <s v=""/>
    <s v=""/>
    <n v="100"/>
    <x v="2"/>
    <s v="oui"/>
    <s v=""/>
    <n v="25"/>
    <s v=""/>
    <s v=""/>
    <s v=""/>
    <s v=""/>
    <s v=""/>
    <s v=""/>
    <x v="2"/>
    <s v="NA"/>
    <n v="25"/>
    <x v="1"/>
    <s v=""/>
    <s v=""/>
    <s v=""/>
    <s v=""/>
    <s v=""/>
    <s v=""/>
    <s v=""/>
    <s v=""/>
    <s v=""/>
    <s v=""/>
    <s v=""/>
    <s v=""/>
    <s v=""/>
    <s v=""/>
    <s v=""/>
    <s v=""/>
    <s v=""/>
    <s v=""/>
    <s v=""/>
    <s v=""/>
    <s v=""/>
    <s v=""/>
    <s v=""/>
    <s v=""/>
    <x v="1"/>
    <x v="1"/>
    <x v="1"/>
    <x v="6"/>
    <x v="1"/>
    <x v="13"/>
    <x v="1"/>
    <x v="0"/>
    <s v=""/>
    <s v=""/>
    <s v=""/>
    <s v=""/>
    <s v=""/>
    <s v=""/>
    <s v=""/>
    <s v=""/>
    <s v="clients"/>
    <n v="0"/>
    <n v="1"/>
    <n v="0"/>
    <n v="0"/>
    <n v="0"/>
    <n v="0"/>
    <n v="0"/>
    <n v="0"/>
    <s v=""/>
    <x v="0"/>
    <s v=""/>
    <s v="wash"/>
    <n v="0"/>
    <n v="1"/>
    <n v="0"/>
    <s v=""/>
    <s v=""/>
    <x v="0"/>
    <s v=""/>
    <s v=""/>
    <s v=""/>
    <s v=""/>
    <s v=""/>
    <s v=""/>
    <x v="0"/>
    <s v=""/>
    <s v=""/>
    <s v=""/>
    <s v=""/>
    <s v=""/>
    <s v=""/>
    <s v=""/>
    <s v=""/>
    <s v=""/>
    <s v=""/>
    <s v=""/>
    <s v=""/>
    <s v=""/>
    <x v="0"/>
    <x v="0"/>
    <x v="0"/>
    <s v=""/>
    <s v=""/>
    <s v=""/>
    <s v=""/>
    <s v=""/>
    <s v=""/>
    <s v=""/>
    <s v=""/>
    <s v=""/>
    <s v=""/>
    <s v=""/>
    <s v=""/>
    <s v=""/>
    <s v=""/>
    <x v="0"/>
    <s v=""/>
    <s v=""/>
    <s v=""/>
    <s v=""/>
    <s v=""/>
    <s v=""/>
    <s v=""/>
    <s v=""/>
    <s v=""/>
    <s v=""/>
    <s v=""/>
    <s v=""/>
    <s v=""/>
    <s v=""/>
    <s v=""/>
    <s v=""/>
    <s v=""/>
    <s v=""/>
    <s v="Rien a signaler"/>
  </r>
  <r>
    <s v="585abed6-7232-4671-9e92-45247f3dcda1"/>
    <d v="2022-03-03T00:00:00"/>
    <s v="crs"/>
    <x v="3"/>
    <s v="JB"/>
    <x v="8"/>
    <x v="21"/>
    <x v="23"/>
    <s v="autre"/>
    <s v="Marché Mapou"/>
    <x v="1"/>
    <x v="0"/>
    <x v="1"/>
    <s v=""/>
    <s v=""/>
    <x v="0"/>
    <s v=""/>
    <s v="Nourriture Produits d'hygiène et assainissement"/>
    <n v="1"/>
    <n v="1"/>
    <n v="0"/>
    <n v="0"/>
    <n v="0"/>
    <n v="0"/>
    <n v="0"/>
    <n v="0"/>
    <s v="nourriture"/>
    <s v="manje"/>
    <s v="En espèces (Gourde) À crédit total A crédit partiel"/>
    <n v="1"/>
    <n v="0"/>
    <n v="0"/>
    <n v="1"/>
    <n v="1"/>
    <n v="0"/>
    <n v="0"/>
    <n v="0"/>
    <n v="0"/>
    <n v="0"/>
    <s v=""/>
    <x v="4"/>
    <x v="0"/>
    <s v="riz mais sucre"/>
    <n v="0"/>
    <n v="1"/>
    <n v="1"/>
    <n v="1"/>
    <n v="0"/>
    <n v="0"/>
    <n v="0"/>
    <n v="0"/>
    <s v="oui_marmite"/>
    <s v=""/>
    <s v=""/>
    <x v="2"/>
    <n v="450"/>
    <n v="173.07692307692301"/>
    <x v="0"/>
    <n v="200"/>
    <n v="86.956521739130395"/>
    <x v="3"/>
    <n v="450"/>
    <n v="155.172413793103"/>
    <x v="0"/>
    <s v=""/>
    <s v=""/>
    <x v="0"/>
    <s v=""/>
    <s v=""/>
    <x v="0"/>
    <s v=""/>
    <s v=""/>
    <s v=""/>
    <s v=""/>
    <s v=""/>
    <s v=""/>
    <s v=""/>
    <s v=""/>
    <s v=""/>
    <s v=""/>
    <s v=""/>
    <x v="0"/>
    <x v="1"/>
    <s v=""/>
    <s v=""/>
    <s v=""/>
    <s v=""/>
    <s v=""/>
    <s v=""/>
    <s v=""/>
    <s v=""/>
    <s v=""/>
    <s v=""/>
    <s v=""/>
    <s v=""/>
    <s v=""/>
    <s v=""/>
    <s v=""/>
    <s v=""/>
    <s v=""/>
    <s v=""/>
    <s v=""/>
    <s v=""/>
    <s v=""/>
    <s v=""/>
    <s v=""/>
    <s v=""/>
    <s v=""/>
    <x v="1"/>
    <x v="0"/>
    <x v="1"/>
    <x v="9"/>
    <x v="1"/>
    <x v="26"/>
    <x v="1"/>
    <s v="savon_lessive"/>
    <n v="1"/>
    <n v="0"/>
    <n v="0"/>
    <n v="0"/>
    <n v="0"/>
    <n v="0"/>
    <n v="0"/>
    <n v="0"/>
    <s v="oui"/>
    <n v="45"/>
    <s v="45"/>
    <s v=""/>
    <s v=""/>
    <s v=""/>
    <n v="45"/>
    <x v="3"/>
    <s v=""/>
    <x v="0"/>
    <s v=""/>
    <x v="0"/>
    <s v=""/>
    <s v=""/>
    <s v=""/>
    <s v=""/>
    <s v=""/>
    <x v="0"/>
    <s v=""/>
    <s v=""/>
    <s v=""/>
    <s v=""/>
    <s v=""/>
    <x v="0"/>
    <s v=""/>
    <s v=""/>
    <s v=""/>
    <s v=""/>
    <s v=""/>
    <s v=""/>
    <x v="0"/>
    <s v=""/>
    <s v=""/>
    <s v=""/>
    <s v=""/>
    <s v=""/>
    <s v=""/>
    <s v=""/>
    <s v=""/>
    <s v=""/>
    <x v="0"/>
    <s v=""/>
    <s v=""/>
    <x v="1"/>
    <s v=""/>
    <s v=""/>
    <s v=""/>
    <s v=""/>
    <s v=""/>
    <s v=""/>
    <s v=""/>
    <s v=""/>
    <s v=""/>
    <s v=""/>
    <s v=""/>
    <s v=""/>
    <s v=""/>
    <s v=""/>
    <s v=""/>
    <s v=""/>
    <s v=""/>
    <s v=""/>
    <s v=""/>
    <s v=""/>
    <s v=""/>
    <s v=""/>
    <s v=""/>
    <s v=""/>
    <x v="1"/>
    <x v="1"/>
    <x v="1"/>
    <x v="8"/>
    <x v="2"/>
    <x v="24"/>
    <x v="2"/>
    <x v="0"/>
    <s v=""/>
    <s v=""/>
    <s v=""/>
    <s v=""/>
    <s v=""/>
    <s v=""/>
    <s v=""/>
    <s v=""/>
    <s v="clients"/>
    <n v="0"/>
    <n v="1"/>
    <n v="0"/>
    <n v="0"/>
    <n v="0"/>
    <n v="0"/>
    <n v="0"/>
    <n v="0"/>
    <s v=""/>
    <x v="1"/>
    <s v=""/>
    <s v=""/>
    <s v=""/>
    <s v=""/>
    <s v=""/>
    <s v=""/>
    <s v=""/>
    <x v="0"/>
    <s v=""/>
    <s v=""/>
    <s v=""/>
    <s v=""/>
    <s v=""/>
    <s v=""/>
    <x v="0"/>
    <s v=""/>
    <s v=""/>
    <s v=""/>
    <s v=""/>
    <s v=""/>
    <s v=""/>
    <s v=""/>
    <s v=""/>
    <s v=""/>
    <s v=""/>
    <s v=""/>
    <s v=""/>
    <s v=""/>
    <x v="0"/>
    <x v="0"/>
    <x v="0"/>
    <s v=""/>
    <s v=""/>
    <s v=""/>
    <s v=""/>
    <s v=""/>
    <s v=""/>
    <s v=""/>
    <s v=""/>
    <s v=""/>
    <s v=""/>
    <s v=""/>
    <s v=""/>
    <s v=""/>
    <s v=""/>
    <x v="0"/>
    <s v=""/>
    <s v=""/>
    <s v=""/>
    <s v=""/>
    <s v=""/>
    <s v=""/>
    <s v=""/>
    <s v=""/>
    <s v=""/>
    <s v=""/>
    <s v=""/>
    <s v=""/>
    <s v=""/>
    <s v=""/>
    <s v=""/>
    <s v=""/>
    <s v=""/>
    <s v=""/>
    <s v="Rien a signaler"/>
  </r>
  <r>
    <s v="0949e571-8fdb-46eb-801b-4b7e7e215fd3"/>
    <d v="2022-03-03T00:00:00"/>
    <s v="crs"/>
    <x v="3"/>
    <s v="JB"/>
    <x v="8"/>
    <x v="21"/>
    <x v="23"/>
    <s v="autre"/>
    <s v="Marché Mapou"/>
    <x v="1"/>
    <x v="0"/>
    <x v="0"/>
    <s v=""/>
    <s v=""/>
    <x v="0"/>
    <s v=""/>
    <s v="Nourriture"/>
    <n v="1"/>
    <n v="0"/>
    <n v="0"/>
    <n v="0"/>
    <n v="0"/>
    <n v="0"/>
    <n v="0"/>
    <n v="0"/>
    <s v="nourriture"/>
    <s v="manje"/>
    <s v="En espèces (Gourde)"/>
    <n v="1"/>
    <n v="0"/>
    <n v="0"/>
    <n v="0"/>
    <n v="0"/>
    <n v="0"/>
    <n v="0"/>
    <n v="0"/>
    <n v="0"/>
    <n v="0"/>
    <s v=""/>
    <x v="0"/>
    <x v="0"/>
    <s v="mais"/>
    <n v="0"/>
    <n v="0"/>
    <n v="1"/>
    <n v="0"/>
    <n v="0"/>
    <n v="0"/>
    <n v="0"/>
    <n v="0"/>
    <s v="oui_marmite"/>
    <s v=""/>
    <s v=""/>
    <x v="2"/>
    <s v=""/>
    <s v=""/>
    <x v="2"/>
    <n v="425"/>
    <n v="184.78260869565199"/>
    <x v="3"/>
    <s v=""/>
    <s v=""/>
    <x v="2"/>
    <s v=""/>
    <s v=""/>
    <x v="0"/>
    <s v=""/>
    <s v=""/>
    <x v="0"/>
    <s v=""/>
    <s v=""/>
    <s v=""/>
    <s v=""/>
    <s v=""/>
    <s v=""/>
    <s v=""/>
    <s v=""/>
    <s v=""/>
    <s v=""/>
    <s v=""/>
    <x v="0"/>
    <x v="1"/>
    <s v=""/>
    <s v=""/>
    <s v=""/>
    <s v=""/>
    <s v=""/>
    <s v=""/>
    <s v=""/>
    <s v=""/>
    <s v=""/>
    <s v=""/>
    <s v=""/>
    <s v=""/>
    <s v=""/>
    <s v=""/>
    <s v=""/>
    <s v=""/>
    <s v=""/>
    <s v=""/>
    <s v=""/>
    <s v=""/>
    <s v=""/>
    <s v=""/>
    <s v=""/>
    <s v=""/>
    <s v=""/>
    <x v="0"/>
    <x v="0"/>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violence"/>
    <n v="0"/>
    <n v="0"/>
    <n v="0"/>
    <n v="0"/>
    <n v="1"/>
    <n v="0"/>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8753205e-0729-4cb6-82dd-dd0d5f1263ae"/>
    <d v="2022-03-03T00:00:00"/>
    <s v="crs"/>
    <x v="3"/>
    <s v="JB"/>
    <x v="8"/>
    <x v="21"/>
    <x v="23"/>
    <s v="autre"/>
    <s v="Marché Mapou"/>
    <x v="1"/>
    <x v="0"/>
    <x v="0"/>
    <s v=""/>
    <s v=""/>
    <x v="0"/>
    <s v=""/>
    <s v="Nourriture"/>
    <n v="1"/>
    <n v="0"/>
    <n v="0"/>
    <n v="0"/>
    <n v="0"/>
    <n v="0"/>
    <n v="0"/>
    <n v="0"/>
    <s v="nourriture"/>
    <s v="manje"/>
    <s v="En espèces (Gourde) À crédit total A crédit partiel"/>
    <n v="1"/>
    <n v="0"/>
    <n v="0"/>
    <n v="1"/>
    <n v="1"/>
    <n v="0"/>
    <n v="0"/>
    <n v="0"/>
    <n v="0"/>
    <n v="0"/>
    <s v=""/>
    <x v="0"/>
    <x v="0"/>
    <s v="haricot_noir haricot_rouge huile"/>
    <n v="0"/>
    <n v="0"/>
    <n v="0"/>
    <n v="0"/>
    <n v="1"/>
    <n v="1"/>
    <n v="1"/>
    <n v="0"/>
    <s v="oui_marmite"/>
    <s v=""/>
    <s v=""/>
    <x v="2"/>
    <s v=""/>
    <s v=""/>
    <x v="2"/>
    <s v=""/>
    <s v=""/>
    <x v="2"/>
    <s v=""/>
    <s v=""/>
    <x v="2"/>
    <n v="700"/>
    <n v="291.666666666666"/>
    <x v="1"/>
    <n v="750"/>
    <n v="312.5"/>
    <x v="1"/>
    <s v="remplissage_bidon_bouteil_ferme"/>
    <s v="oui"/>
    <n v="1250"/>
    <s v=""/>
    <s v=""/>
    <s v=""/>
    <s v=""/>
    <s v=""/>
    <s v=""/>
    <s v="NA"/>
    <n v="1250"/>
    <x v="3"/>
    <x v="0"/>
    <s v="probleme_transport"/>
    <n v="0"/>
    <n v="1"/>
    <n v="0"/>
    <n v="0"/>
    <n v="0"/>
    <n v="0"/>
    <n v="0"/>
    <n v="0"/>
    <n v="0"/>
    <n v="0"/>
    <n v="0"/>
    <n v="0"/>
    <n v="0"/>
    <n v="0"/>
    <s v=""/>
    <s v="huile"/>
    <n v="0"/>
    <n v="0"/>
    <n v="0"/>
    <n v="0"/>
    <n v="0"/>
    <n v="0"/>
    <n v="1"/>
    <n v="0"/>
    <x v="1"/>
    <x v="0"/>
    <x v="1"/>
    <x v="9"/>
    <x v="1"/>
    <x v="19"/>
    <x v="0"/>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r>
    <s v="aa78b472-b936-4401-af68-68ce10169ec7"/>
    <d v="2022-03-03T00:00:00"/>
    <s v="crs"/>
    <x v="3"/>
    <s v="JB"/>
    <x v="8"/>
    <x v="21"/>
    <x v="23"/>
    <s v="autre"/>
    <s v="Marché Mapou"/>
    <x v="1"/>
    <x v="0"/>
    <x v="0"/>
    <s v=""/>
    <s v=""/>
    <x v="0"/>
    <s v=""/>
    <s v="Nourriture"/>
    <n v="1"/>
    <n v="0"/>
    <n v="0"/>
    <n v="0"/>
    <n v="0"/>
    <n v="0"/>
    <n v="0"/>
    <n v="0"/>
    <s v="nourriture"/>
    <s v="manje"/>
    <s v="En espèces (Gourde)"/>
    <n v="1"/>
    <n v="0"/>
    <n v="0"/>
    <n v="0"/>
    <n v="0"/>
    <n v="0"/>
    <n v="0"/>
    <n v="0"/>
    <n v="0"/>
    <n v="0"/>
    <s v=""/>
    <x v="0"/>
    <x v="0"/>
    <s v="haricot_noir haricot_rouge"/>
    <n v="0"/>
    <n v="0"/>
    <n v="0"/>
    <n v="0"/>
    <n v="1"/>
    <n v="1"/>
    <n v="0"/>
    <n v="0"/>
    <s v="oui_marmite"/>
    <s v=""/>
    <s v=""/>
    <x v="2"/>
    <s v=""/>
    <s v=""/>
    <x v="2"/>
    <s v=""/>
    <s v=""/>
    <x v="2"/>
    <s v=""/>
    <s v=""/>
    <x v="2"/>
    <n v="500"/>
    <n v="208.333333333333"/>
    <x v="1"/>
    <n v="500"/>
    <n v="208.333333333333"/>
    <x v="1"/>
    <s v=""/>
    <s v=""/>
    <s v=""/>
    <s v=""/>
    <s v=""/>
    <s v=""/>
    <s v=""/>
    <s v=""/>
    <s v=""/>
    <s v=""/>
    <s v=""/>
    <x v="0"/>
    <x v="0"/>
    <s v="trop_cher"/>
    <n v="0"/>
    <n v="0"/>
    <n v="0"/>
    <n v="0"/>
    <n v="1"/>
    <n v="0"/>
    <n v="0"/>
    <n v="0"/>
    <n v="0"/>
    <n v="0"/>
    <n v="0"/>
    <n v="0"/>
    <n v="0"/>
    <n v="0"/>
    <s v=""/>
    <s v="haricot_noir haricot_rouge"/>
    <n v="0"/>
    <n v="0"/>
    <n v="0"/>
    <n v="0"/>
    <n v="1"/>
    <n v="1"/>
    <n v="0"/>
    <n v="0"/>
    <x v="0"/>
    <x v="0"/>
    <x v="1"/>
    <x v="9"/>
    <x v="1"/>
    <x v="26"/>
    <x v="1"/>
    <s v=""/>
    <s v=""/>
    <s v=""/>
    <s v=""/>
    <s v=""/>
    <s v=""/>
    <s v=""/>
    <s v=""/>
    <s v=""/>
    <s v=""/>
    <s v=""/>
    <s v=""/>
    <s v=""/>
    <s v=""/>
    <s v=""/>
    <s v=""/>
    <x v="0"/>
    <s v=""/>
    <x v="0"/>
    <s v=""/>
    <x v="0"/>
    <s v=""/>
    <s v=""/>
    <s v=""/>
    <s v=""/>
    <s v=""/>
    <x v="0"/>
    <s v=""/>
    <s v=""/>
    <s v=""/>
    <s v=""/>
    <s v=""/>
    <x v="0"/>
    <s v=""/>
    <s v=""/>
    <s v=""/>
    <s v=""/>
    <s v=""/>
    <s v=""/>
    <x v="0"/>
    <s v=""/>
    <s v=""/>
    <s v=""/>
    <s v=""/>
    <s v=""/>
    <s v=""/>
    <s v=""/>
    <s v=""/>
    <s v=""/>
    <x v="0"/>
    <s v=""/>
    <s v=""/>
    <x v="0"/>
    <s v=""/>
    <s v=""/>
    <s v=""/>
    <s v=""/>
    <s v=""/>
    <s v=""/>
    <s v=""/>
    <s v=""/>
    <s v=""/>
    <s v=""/>
    <s v=""/>
    <s v=""/>
    <s v=""/>
    <s v=""/>
    <s v=""/>
    <s v=""/>
    <s v=""/>
    <s v=""/>
    <s v=""/>
    <s v=""/>
    <s v=""/>
    <s v=""/>
    <s v=""/>
    <s v=""/>
    <x v="0"/>
    <x v="0"/>
    <x v="0"/>
    <x v="0"/>
    <x v="0"/>
    <x v="0"/>
    <x v="0"/>
    <x v="0"/>
    <s v=""/>
    <s v=""/>
    <s v=""/>
    <s v=""/>
    <s v=""/>
    <s v=""/>
    <s v=""/>
    <s v=""/>
    <s v="aucune"/>
    <n v="0"/>
    <n v="0"/>
    <n v="0"/>
    <n v="0"/>
    <n v="0"/>
    <n v="1"/>
    <n v="0"/>
    <n v="0"/>
    <s v=""/>
    <x v="0"/>
    <s v=""/>
    <s v="nourriture"/>
    <n v="1"/>
    <n v="0"/>
    <n v="0"/>
    <s v=""/>
    <s v=""/>
    <x v="0"/>
    <s v=""/>
    <s v=""/>
    <s v=""/>
    <s v=""/>
    <s v=""/>
    <s v=""/>
    <x v="0"/>
    <s v=""/>
    <s v=""/>
    <s v=""/>
    <s v=""/>
    <s v=""/>
    <s v=""/>
    <s v=""/>
    <s v=""/>
    <s v=""/>
    <s v=""/>
    <s v=""/>
    <s v=""/>
    <s v=""/>
    <x v="0"/>
    <x v="0"/>
    <x v="0"/>
    <s v=""/>
    <s v=""/>
    <s v=""/>
    <s v=""/>
    <s v=""/>
    <s v=""/>
    <s v=""/>
    <s v=""/>
    <s v=""/>
    <s v=""/>
    <s v=""/>
    <s v=""/>
    <s v=""/>
    <s v=""/>
    <x v="0"/>
    <s v=""/>
    <s v=""/>
    <s v=""/>
    <s v=""/>
    <s v=""/>
    <s v=""/>
    <s v=""/>
    <s v=""/>
    <s v=""/>
    <s v=""/>
    <s v=""/>
    <s v=""/>
    <s v=""/>
    <s v=""/>
    <s v=""/>
    <s v=""/>
    <s v=""/>
    <s v=""/>
    <s v="Rien a signal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B13" firstHeaderRow="1" firstDataRow="1" firstDataCol="1"/>
  <pivotFields count="284">
    <pivotField showAll="0" defaultSubtotal="0"/>
    <pivotField numFmtId="14" showAll="0" defaultSubtotal="0"/>
    <pivotField showAll="0" defaultSubtotal="0"/>
    <pivotField axis="axisRow" dataField="1" showAll="0" defaultSubtotal="0">
      <items count="10">
        <item x="8"/>
        <item x="0"/>
        <item x="1"/>
        <item x="5"/>
        <item x="7"/>
        <item x="3"/>
        <item x="2"/>
        <item x="6"/>
        <item x="4"/>
        <item x="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11">
    <i>
      <x/>
    </i>
    <i>
      <x v="1"/>
    </i>
    <i>
      <x v="2"/>
    </i>
    <i>
      <x v="3"/>
    </i>
    <i>
      <x v="4"/>
    </i>
    <i>
      <x v="5"/>
    </i>
    <i>
      <x v="6"/>
    </i>
    <i>
      <x v="7"/>
    </i>
    <i>
      <x v="8"/>
    </i>
    <i>
      <x v="9"/>
    </i>
    <i t="grand">
      <x/>
    </i>
  </rowItems>
  <colItems count="1">
    <i/>
  </colItems>
  <dataFields count="1">
    <dataField name="# enquete" fld="3" subtotal="count" baseField="0" baseItem="0"/>
  </dataFields>
  <formats count="17">
    <format dxfId="2069">
      <pivotArea field="3" type="button" dataOnly="0" labelOnly="1" outline="0" axis="axisRow" fieldPosition="0"/>
    </format>
    <format dxfId="2068">
      <pivotArea dataOnly="0" labelOnly="1" outline="0" axis="axisValues" fieldPosition="0"/>
    </format>
    <format dxfId="2067">
      <pivotArea dataOnly="0" labelOnly="1" outline="0" axis="axisValues" fieldPosition="0"/>
    </format>
    <format dxfId="2066">
      <pivotArea field="3" type="button" dataOnly="0" labelOnly="1" outline="0" axis="axisRow" fieldPosition="0"/>
    </format>
    <format dxfId="2065">
      <pivotArea dataOnly="0" labelOnly="1" outline="0" axis="axisValues" fieldPosition="0"/>
    </format>
    <format dxfId="2064">
      <pivotArea dataOnly="0" labelOnly="1" outline="0" axis="axisValues" fieldPosition="0"/>
    </format>
    <format dxfId="2063">
      <pivotArea grandRow="1" outline="0" collapsedLevelsAreSubtotals="1" fieldPosition="0"/>
    </format>
    <format dxfId="2062">
      <pivotArea dataOnly="0" labelOnly="1" grandRow="1" outline="0" fieldPosition="0"/>
    </format>
    <format dxfId="2061">
      <pivotArea grandRow="1" outline="0" collapsedLevelsAreSubtotals="1" fieldPosition="0"/>
    </format>
    <format dxfId="2060">
      <pivotArea dataOnly="0" labelOnly="1" grandRow="1" outline="0" fieldPosition="0"/>
    </format>
    <format dxfId="2059">
      <pivotArea type="all" dataOnly="0" outline="0" fieldPosition="0"/>
    </format>
    <format dxfId="2058">
      <pivotArea outline="0" collapsedLevelsAreSubtotals="1" fieldPosition="0"/>
    </format>
    <format dxfId="2057">
      <pivotArea field="3" type="button" dataOnly="0" labelOnly="1" outline="0" axis="axisRow" fieldPosition="0"/>
    </format>
    <format dxfId="2056">
      <pivotArea dataOnly="0" labelOnly="1" outline="0" axis="axisValues" fieldPosition="0"/>
    </format>
    <format dxfId="2055">
      <pivotArea dataOnly="0" labelOnly="1" fieldPosition="0">
        <references count="1">
          <reference field="3" count="0"/>
        </references>
      </pivotArea>
    </format>
    <format dxfId="2054">
      <pivotArea dataOnly="0" labelOnly="1" grandRow="1" outline="0" fieldPosition="0"/>
    </format>
    <format dxfId="20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2" cacheId="0" dataPosition="0" applyNumberFormats="0" applyBorderFormats="0" applyFontFormats="0" applyPatternFormats="0" applyAlignmentFormats="0" applyWidthHeightFormats="1" dataCaption="Values" grandTotalCaption="Total" updatedVersion="6" minRefreshableVersion="3" useAutoFormatting="1" itemPrintTitles="1" createdVersion="6" indent="0" outline="1" outlineData="1" multipleFieldFilters="0" rowHeaderCaption="">
  <location ref="A3:E8" firstHeaderRow="1" firstDataRow="3" firstDataCol="1"/>
  <pivotFields count="28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2">
        <item h="1" x="1"/>
        <item x="0"/>
      </items>
    </pivotField>
    <pivotField axis="axisRow" dataFiel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
  </rowFields>
  <rowItems count="3">
    <i>
      <x/>
    </i>
    <i>
      <x v="1"/>
    </i>
    <i t="grand">
      <x/>
    </i>
  </rowItems>
  <colFields count="2">
    <field x="-2"/>
    <field x="11"/>
  </colFields>
  <colItems count="4">
    <i>
      <x/>
      <x v="1"/>
    </i>
    <i i="1">
      <x v="1"/>
      <x v="1"/>
    </i>
    <i t="grand">
      <x/>
    </i>
    <i t="grand" i="1">
      <x/>
    </i>
  </colItems>
  <dataFields count="2">
    <dataField name="#" fld="12" subtotal="count" baseField="12" baseItem="0"/>
    <dataField name="%" fld="12" subtotal="count" showDataAs="percentOfTotal" baseField="12" baseItem="0" numFmtId="10"/>
  </dataFields>
  <formats count="59">
    <format dxfId="2031">
      <pivotArea dataOnly="0" labelOnly="1" grandRow="1" outline="0" fieldPosition="0"/>
    </format>
    <format dxfId="2030">
      <pivotArea dataOnly="0" labelOnly="1" grandCol="1" outline="0" fieldPosition="0"/>
    </format>
    <format dxfId="2029">
      <pivotArea grandRow="1" grandCol="1" outline="0" collapsedLevelsAreSubtotals="1" fieldPosition="0"/>
    </format>
    <format dxfId="2028">
      <pivotArea type="all" dataOnly="0" outline="0" fieldPosition="0"/>
    </format>
    <format dxfId="2027">
      <pivotArea outline="0" collapsedLevelsAreSubtotals="1" fieldPosition="0"/>
    </format>
    <format dxfId="2026">
      <pivotArea type="origin" dataOnly="0" labelOnly="1" outline="0" fieldPosition="0"/>
    </format>
    <format dxfId="2025">
      <pivotArea type="topRight" dataOnly="0" labelOnly="1" outline="0" fieldPosition="0"/>
    </format>
    <format dxfId="2024">
      <pivotArea dataOnly="0" labelOnly="1" grandRow="1" outline="0" fieldPosition="0"/>
    </format>
    <format dxfId="2023">
      <pivotArea dataOnly="0" labelOnly="1" grandCol="1" outline="0" fieldPosition="0"/>
    </format>
    <format dxfId="2022">
      <pivotArea outline="0" collapsedLevelsAreSubtotals="1" fieldPosition="0"/>
    </format>
    <format dxfId="2021">
      <pivotArea grandRow="1" outline="0" collapsedLevelsAreSubtotals="1" fieldPosition="0"/>
    </format>
    <format dxfId="2020">
      <pivotArea dataOnly="0" labelOnly="1" grandRow="1" outline="0" fieldPosition="0"/>
    </format>
    <format dxfId="2019">
      <pivotArea grandRow="1" outline="0" collapsedLevelsAreSubtotals="1" fieldPosition="0"/>
    </format>
    <format dxfId="2018">
      <pivotArea dataOnly="0" labelOnly="1" grandRow="1" outline="0" fieldPosition="0"/>
    </format>
    <format dxfId="2017">
      <pivotArea dataOnly="0" labelOnly="1" grandCol="1" outline="0" fieldPosition="0"/>
    </format>
    <format dxfId="2016">
      <pivotArea type="all" dataOnly="0" outline="0" fieldPosition="0"/>
    </format>
    <format dxfId="2015">
      <pivotArea outline="0" collapsedLevelsAreSubtotals="1" fieldPosition="0"/>
    </format>
    <format dxfId="2014">
      <pivotArea type="origin" dataOnly="0" labelOnly="1" outline="0" fieldPosition="0"/>
    </format>
    <format dxfId="2013">
      <pivotArea type="topRight" dataOnly="0" labelOnly="1" outline="0" fieldPosition="0"/>
    </format>
    <format dxfId="2012">
      <pivotArea dataOnly="0" labelOnly="1" grandRow="1" outline="0" fieldPosition="0"/>
    </format>
    <format dxfId="2011">
      <pivotArea dataOnly="0" labelOnly="1" grandCol="1" outline="0" fieldPosition="0"/>
    </format>
    <format dxfId="2010">
      <pivotArea type="all" dataOnly="0" outline="0" fieldPosition="0"/>
    </format>
    <format dxfId="2009">
      <pivotArea outline="0" collapsedLevelsAreSubtotals="1" fieldPosition="0"/>
    </format>
    <format dxfId="2008">
      <pivotArea type="origin" dataOnly="0" labelOnly="1" outline="0" fieldPosition="0"/>
    </format>
    <format dxfId="2007">
      <pivotArea type="topRight" dataOnly="0" labelOnly="1" outline="0" fieldPosition="0"/>
    </format>
    <format dxfId="2006">
      <pivotArea dataOnly="0" labelOnly="1" grandRow="1" outline="0" fieldPosition="0"/>
    </format>
    <format dxfId="2005">
      <pivotArea dataOnly="0" labelOnly="1" grandCol="1" outline="0" fieldPosition="0"/>
    </format>
    <format dxfId="2004">
      <pivotArea grandRow="1" outline="0" collapsedLevelsAreSubtotals="1" fieldPosition="0"/>
    </format>
    <format dxfId="2003">
      <pivotArea dataOnly="0" labelOnly="1" grandRow="1" outline="0" fieldPosition="0"/>
    </format>
    <format dxfId="2002">
      <pivotArea grandRow="1" outline="0" collapsedLevelsAreSubtotals="1" fieldPosition="0"/>
    </format>
    <format dxfId="2001">
      <pivotArea dataOnly="0" labelOnly="1" grandRow="1" outline="0" fieldPosition="0"/>
    </format>
    <format dxfId="2000">
      <pivotArea grandRow="1" outline="0" collapsedLevelsAreSubtotals="1" fieldPosition="0"/>
    </format>
    <format dxfId="1999">
      <pivotArea dataOnly="0" labelOnly="1" grandRow="1" outline="0" fieldPosition="0"/>
    </format>
    <format dxfId="1998">
      <pivotArea field="12" type="button" dataOnly="0" labelOnly="1" outline="0" axis="axisRow" fieldPosition="0"/>
    </format>
    <format dxfId="1997">
      <pivotArea field="12" type="button" dataOnly="0" labelOnly="1" outline="0" axis="axisRow" fieldPosition="0"/>
    </format>
    <format dxfId="1996">
      <pivotArea field="12" type="button" dataOnly="0" labelOnly="1" outline="0" axis="axisRow" fieldPosition="0"/>
    </format>
    <format dxfId="1995">
      <pivotArea field="12" type="button" dataOnly="0" labelOnly="1" outline="0" axis="axisRow" fieldPosition="0"/>
    </format>
    <format dxfId="1994">
      <pivotArea type="origin" dataOnly="0" labelOnly="1" outline="0" offset="A2" fieldPosition="0"/>
    </format>
    <format dxfId="1993">
      <pivotArea outline="0" fieldPosition="0">
        <references count="1">
          <reference field="4294967294" count="1">
            <x v="1"/>
          </reference>
        </references>
      </pivotArea>
    </format>
    <format dxfId="1992">
      <pivotArea field="12" type="button" dataOnly="0" labelOnly="1" outline="0" axis="axisRow" fieldPosition="0"/>
    </format>
    <format dxfId="1991">
      <pivotArea field="11" dataOnly="0" labelOnly="1" grandCol="1" outline="0" offset="IV256" axis="axisCol" fieldPosition="1">
        <references count="1">
          <reference field="4294967294" count="1" selected="0">
            <x v="0"/>
          </reference>
        </references>
      </pivotArea>
    </format>
    <format dxfId="1990">
      <pivotArea field="11" dataOnly="0" labelOnly="1" grandCol="1" outline="0" offset="IV256" axis="axisCol" fieldPosition="1">
        <references count="1">
          <reference field="4294967294" count="1" selected="0">
            <x v="1"/>
          </reference>
        </references>
      </pivotArea>
    </format>
    <format dxfId="1989">
      <pivotArea field="11" dataOnly="0" labelOnly="1" grandCol="1" outline="0" offset="IV256" axis="axisCol" fieldPosition="1">
        <references count="1">
          <reference field="4294967294" count="1" selected="0">
            <x v="0"/>
          </reference>
        </references>
      </pivotArea>
    </format>
    <format dxfId="1988">
      <pivotArea field="11" dataOnly="0" labelOnly="1" grandCol="1" outline="0" offset="IV256" axis="axisCol" fieldPosition="1">
        <references count="1">
          <reference field="4294967294" count="1" selected="0">
            <x v="1"/>
          </reference>
        </references>
      </pivotArea>
    </format>
    <format dxfId="1987">
      <pivotArea dataOnly="0" labelOnly="1" fieldPosition="0">
        <references count="2">
          <reference field="4294967294" count="1" selected="0">
            <x v="0"/>
          </reference>
          <reference field="11" count="0"/>
        </references>
      </pivotArea>
    </format>
    <format dxfId="1986">
      <pivotArea dataOnly="0" labelOnly="1" fieldPosition="0">
        <references count="2">
          <reference field="4294967294" count="1" selected="0">
            <x v="1"/>
          </reference>
          <reference field="11" count="0"/>
        </references>
      </pivotArea>
    </format>
    <format dxfId="1985">
      <pivotArea field="12" type="button" dataOnly="0" labelOnly="1" outline="0" axis="axisRow" fieldPosition="0"/>
    </format>
    <format dxfId="1984">
      <pivotArea field="11" dataOnly="0" labelOnly="1" grandCol="1" outline="0" axis="axisCol" fieldPosition="1">
        <references count="1">
          <reference field="4294967294" count="1" selected="0">
            <x v="0"/>
          </reference>
        </references>
      </pivotArea>
    </format>
    <format dxfId="1983">
      <pivotArea field="11" dataOnly="0" labelOnly="1" grandCol="1" outline="0" axis="axisCol" fieldPosition="1">
        <references count="1">
          <reference field="4294967294" count="1" selected="0">
            <x v="1"/>
          </reference>
        </references>
      </pivotArea>
    </format>
    <format dxfId="1982">
      <pivotArea field="11" dataOnly="0" labelOnly="1" grandCol="1" outline="0" axis="axisCol" fieldPosition="1">
        <references count="1">
          <reference field="4294967294" count="1" selected="0">
            <x v="0"/>
          </reference>
        </references>
      </pivotArea>
    </format>
    <format dxfId="1981">
      <pivotArea field="11" dataOnly="0" labelOnly="1" grandCol="1" outline="0" axis="axisCol" fieldPosition="1">
        <references count="1">
          <reference field="4294967294" count="1" selected="0">
            <x v="1"/>
          </reference>
        </references>
      </pivotArea>
    </format>
    <format dxfId="1980">
      <pivotArea dataOnly="0" labelOnly="1" fieldPosition="0">
        <references count="2">
          <reference field="4294967294" count="1" selected="0">
            <x v="0"/>
          </reference>
          <reference field="11" count="0"/>
        </references>
      </pivotArea>
    </format>
    <format dxfId="1979">
      <pivotArea dataOnly="0" labelOnly="1" fieldPosition="0">
        <references count="2">
          <reference field="4294967294" count="1" selected="0">
            <x v="1"/>
          </reference>
          <reference field="11" count="0"/>
        </references>
      </pivotArea>
    </format>
    <format dxfId="1978">
      <pivotArea type="origin" dataOnly="0" labelOnly="1" outline="0" offset="A2" fieldPosition="0"/>
    </format>
    <format dxfId="1977">
      <pivotArea dataOnly="0" labelOnly="1" outline="0" fieldPosition="0">
        <references count="1">
          <reference field="4294967294" count="2">
            <x v="0"/>
            <x v="1"/>
          </reference>
        </references>
      </pivotArea>
    </format>
    <format dxfId="1976">
      <pivotArea field="11" dataOnly="0" labelOnly="1" grandCol="1" outline="0" offset="IV1" axis="axisCol" fieldPosition="1">
        <references count="1">
          <reference field="4294967294" count="1" selected="0">
            <x v="0"/>
          </reference>
        </references>
      </pivotArea>
    </format>
    <format dxfId="1975">
      <pivotArea field="11" dataOnly="0" labelOnly="1" grandCol="1" outline="0" offset="IV1" axis="axisCol" fieldPosition="1">
        <references count="1">
          <reference field="4294967294" count="1" selected="0">
            <x v="1"/>
          </reference>
        </references>
      </pivotArea>
    </format>
    <format dxfId="1974">
      <pivotArea field="11" dataOnly="0" labelOnly="1" grandCol="1" outline="0" offset="IV1" axis="axisCol" fieldPosition="1">
        <references count="1">
          <reference field="4294967294" count="1" selected="0">
            <x v="0"/>
          </reference>
        </references>
      </pivotArea>
    </format>
    <format dxfId="1973">
      <pivotArea field="11" dataOnly="0" labelOnly="1" grandCol="1" outline="0" offset="IV1" axis="axisCol" fieldPosition="1">
        <references count="1">
          <reference field="4294967294" count="1" selected="0">
            <x v="1"/>
          </reference>
        </references>
      </pivotArea>
    </format>
  </formats>
  <conditionalFormats count="1">
    <conditionalFormat priority="2">
      <pivotAreas count="2">
        <pivotArea type="data" collapsedLevelsAreSubtotals="1" fieldPosition="0">
          <references count="3">
            <reference field="4294967294" count="1" selected="0">
              <x v="1"/>
            </reference>
            <reference field="11" count="1" selected="0">
              <x v="1"/>
            </reference>
            <reference field="12" count="2">
              <x v="0"/>
              <x v="1"/>
            </reference>
          </references>
        </pivotArea>
        <pivotArea type="data" grandCol="1" collapsedLevelsAreSubtotals="1" fieldPosition="0">
          <references count="2">
            <reference field="4294967294" count="1" selected="0">
              <x v="1"/>
            </reference>
            <reference field="12" count="2">
              <x v="0"/>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2:B37" firstHeaderRow="1"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1"/>
        <item x="2"/>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0"/>
  </rowFields>
  <rowItems count="5">
    <i>
      <x v="1"/>
    </i>
    <i>
      <x v="2"/>
    </i>
    <i>
      <x v="3"/>
    </i>
    <i>
      <x v="4"/>
    </i>
    <i t="grand">
      <x/>
    </i>
  </rowItems>
  <colItems count="1">
    <i/>
  </colItems>
  <dataFields count="1">
    <dataField name="#" fld="40" subtotal="count" baseField="0" baseItem="0"/>
  </dataFields>
  <formats count="21">
    <format dxfId="2052">
      <pivotArea type="all" dataOnly="0" outline="0" fieldPosition="0"/>
    </format>
    <format dxfId="2051">
      <pivotArea outline="0" collapsedLevelsAreSubtotals="1" fieldPosition="0"/>
    </format>
    <format dxfId="2050">
      <pivotArea dataOnly="0" labelOnly="1" outline="0" axis="axisValues" fieldPosition="0"/>
    </format>
    <format dxfId="2049">
      <pivotArea dataOnly="0" labelOnly="1" grandRow="1" outline="0" fieldPosition="0"/>
    </format>
    <format dxfId="2048">
      <pivotArea dataOnly="0" labelOnly="1" outline="0" axis="axisValues" fieldPosition="0"/>
    </format>
    <format dxfId="2047">
      <pivotArea type="all" dataOnly="0" outline="0" fieldPosition="0"/>
    </format>
    <format dxfId="2046">
      <pivotArea outline="0" collapsedLevelsAreSubtotals="1" fieldPosition="0"/>
    </format>
    <format dxfId="2045">
      <pivotArea dataOnly="0" labelOnly="1" outline="0" axis="axisValues" fieldPosition="0"/>
    </format>
    <format dxfId="2044">
      <pivotArea dataOnly="0" labelOnly="1" grandRow="1" outline="0" fieldPosition="0"/>
    </format>
    <format dxfId="2043">
      <pivotArea dataOnly="0" labelOnly="1" outline="0" axis="axisValues" fieldPosition="0"/>
    </format>
    <format dxfId="2042">
      <pivotArea type="all" dataOnly="0" outline="0" fieldPosition="0"/>
    </format>
    <format dxfId="2041">
      <pivotArea outline="0" collapsedLevelsAreSubtotals="1" fieldPosition="0"/>
    </format>
    <format dxfId="2040">
      <pivotArea dataOnly="0" labelOnly="1" outline="0" axis="axisValues" fieldPosition="0"/>
    </format>
    <format dxfId="2039">
      <pivotArea dataOnly="0" labelOnly="1" grandRow="1" outline="0" fieldPosition="0"/>
    </format>
    <format dxfId="2038">
      <pivotArea dataOnly="0" labelOnly="1" outline="0" axis="axisValues" fieldPosition="0"/>
    </format>
    <format dxfId="2037">
      <pivotArea collapsedLevelsAreSubtotals="1" fieldPosition="0">
        <references count="1">
          <reference field="40" count="0"/>
        </references>
      </pivotArea>
    </format>
    <format dxfId="2036">
      <pivotArea dataOnly="0" labelOnly="1" fieldPosition="0">
        <references count="1">
          <reference field="40" count="0"/>
        </references>
      </pivotArea>
    </format>
    <format dxfId="2035">
      <pivotArea collapsedLevelsAreSubtotals="1" fieldPosition="0">
        <references count="1">
          <reference field="40" count="0"/>
        </references>
      </pivotArea>
    </format>
    <format dxfId="2034">
      <pivotArea dataOnly="0" labelOnly="1" fieldPosition="0">
        <references count="1">
          <reference field="40" count="0"/>
        </references>
      </pivotArea>
    </format>
    <format dxfId="2033">
      <pivotArea collapsedLevelsAreSubtotals="1" fieldPosition="0">
        <references count="1">
          <reference field="40" count="0"/>
        </references>
      </pivotArea>
    </format>
    <format dxfId="2032">
      <pivotArea dataOnly="0" labelOnly="1" fieldPosition="0">
        <references count="1">
          <reference field="4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eau croisé dynamique1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2:C76"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1"/>
        <item x="3"/>
        <item x="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48"/>
  </rowFields>
  <rowItems count="4">
    <i>
      <x v="1"/>
    </i>
    <i>
      <x v="2"/>
    </i>
    <i>
      <x v="3"/>
    </i>
    <i t="grand">
      <x/>
    </i>
  </rowItems>
  <colFields count="1">
    <field x="-2"/>
  </colFields>
  <colItems count="2">
    <i>
      <x/>
    </i>
    <i i="1">
      <x v="1"/>
    </i>
  </colItems>
  <dataFields count="2">
    <dataField name="#" fld="248" subtotal="count" baseField="24" baseItem="0"/>
    <dataField name="%" fld="248" subtotal="count" showDataAs="percentOfTotal" baseField="24" baseItem="0" numFmtId="9"/>
  </dataFields>
  <formats count="27">
    <format dxfId="1520">
      <pivotArea grandRow="1" outline="0" collapsedLevelsAreSubtotals="1" fieldPosition="0"/>
    </format>
    <format dxfId="1519">
      <pivotArea dataOnly="0" labelOnly="1" grandRow="1" outline="0" fieldPosition="0"/>
    </format>
    <format dxfId="1518">
      <pivotArea type="all" dataOnly="0" outline="0" fieldPosition="0"/>
    </format>
    <format dxfId="1517">
      <pivotArea outline="0" collapsedLevelsAreSubtotals="1" fieldPosition="0"/>
    </format>
    <format dxfId="1516">
      <pivotArea dataOnly="0" labelOnly="1" outline="0" axis="axisValues" fieldPosition="0"/>
    </format>
    <format dxfId="1515">
      <pivotArea dataOnly="0" labelOnly="1" grandRow="1" outline="0" fieldPosition="0"/>
    </format>
    <format dxfId="1514">
      <pivotArea dataOnly="0" labelOnly="1" outline="0" axis="axisValues" fieldPosition="0"/>
    </format>
    <format dxfId="1513">
      <pivotArea dataOnly="0" labelOnly="1" outline="0" axis="axisValues" fieldPosition="0"/>
    </format>
    <format dxfId="1512">
      <pivotArea dataOnly="0" labelOnly="1" outline="0" axis="axisValues" fieldPosition="0"/>
    </format>
    <format dxfId="1511">
      <pivotArea grandRow="1" outline="0" collapsedLevelsAreSubtotals="1" fieldPosition="0"/>
    </format>
    <format dxfId="1510">
      <pivotArea dataOnly="0" labelOnly="1" grandRow="1" outline="0" fieldPosition="0"/>
    </format>
    <format dxfId="1509">
      <pivotArea type="all" dataOnly="0" outline="0" fieldPosition="0"/>
    </format>
    <format dxfId="1508">
      <pivotArea outline="0" fieldPosition="0">
        <references count="1">
          <reference field="4294967294" count="1">
            <x v="1"/>
          </reference>
        </references>
      </pivotArea>
    </format>
    <format dxfId="1507">
      <pivotArea outline="0" collapsedLevelsAreSubtotals="1" fieldPosition="0">
        <references count="1">
          <reference field="4294967294" count="1" selected="0">
            <x v="1"/>
          </reference>
        </references>
      </pivotArea>
    </format>
    <format dxfId="1506">
      <pivotArea outline="0" collapsedLevelsAreSubtotals="1" fieldPosition="0">
        <references count="1">
          <reference field="4294967294" count="1" selected="0">
            <x v="1"/>
          </reference>
        </references>
      </pivotArea>
    </format>
    <format dxfId="1505">
      <pivotArea type="all" dataOnly="0" outline="0" fieldPosition="0"/>
    </format>
    <format dxfId="1504">
      <pivotArea outline="0" collapsedLevelsAreSubtotals="1" fieldPosition="0"/>
    </format>
    <format dxfId="1503">
      <pivotArea field="248" type="button" dataOnly="0" labelOnly="1" outline="0" axis="axisRow" fieldPosition="0"/>
    </format>
    <format dxfId="1502">
      <pivotArea dataOnly="0" labelOnly="1" fieldPosition="0">
        <references count="1">
          <reference field="248" count="0"/>
        </references>
      </pivotArea>
    </format>
    <format dxfId="1501">
      <pivotArea dataOnly="0" labelOnly="1" grandRow="1" outline="0" fieldPosition="0"/>
    </format>
    <format dxfId="1500">
      <pivotArea dataOnly="0" labelOnly="1" outline="0" fieldPosition="0">
        <references count="1">
          <reference field="4294967294" count="2">
            <x v="0"/>
            <x v="1"/>
          </reference>
        </references>
      </pivotArea>
    </format>
    <format dxfId="1499">
      <pivotArea field="248" type="button" dataOnly="0" labelOnly="1" outline="0" axis="axisRow" fieldPosition="0"/>
    </format>
    <format dxfId="1498">
      <pivotArea dataOnly="0" labelOnly="1" outline="0" fieldPosition="0">
        <references count="1">
          <reference field="4294967294" count="2">
            <x v="0"/>
            <x v="1"/>
          </reference>
        </references>
      </pivotArea>
    </format>
    <format dxfId="1497">
      <pivotArea field="248" type="button" dataOnly="0" labelOnly="1" outline="0" axis="axisRow" fieldPosition="0"/>
    </format>
    <format dxfId="1496">
      <pivotArea dataOnly="0" labelOnly="1" outline="0" fieldPosition="0">
        <references count="1">
          <reference field="4294967294" count="2">
            <x v="0"/>
            <x v="1"/>
          </reference>
        </references>
      </pivotArea>
    </format>
    <format dxfId="1495">
      <pivotArea grandRow="1" outline="0" collapsedLevelsAreSubtotals="1" fieldPosition="0"/>
    </format>
    <format dxfId="1494">
      <pivotArea dataOnly="0" labelOnly="1" grandRow="1" outline="0" fieldPosition="0"/>
    </format>
  </formats>
  <conditionalFormats count="1">
    <conditionalFormat priority="2">
      <pivotAreas count="1">
        <pivotArea type="data" collapsedLevelsAreSubtotals="1" fieldPosition="0">
          <references count="2">
            <reference field="4294967294" count="1" selected="0">
              <x v="1"/>
            </reference>
            <reference field="24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eau croisé dynamique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5:C69"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0"/>
        <item x="3"/>
        <item x="1"/>
        <item x="2"/>
        <item h="1"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47"/>
  </rowFields>
  <rowItems count="4">
    <i>
      <x v="1"/>
    </i>
    <i>
      <x v="2"/>
    </i>
    <i>
      <x v="3"/>
    </i>
    <i t="grand">
      <x/>
    </i>
  </rowItems>
  <colFields count="1">
    <field x="-2"/>
  </colFields>
  <colItems count="2">
    <i>
      <x/>
    </i>
    <i i="1">
      <x v="1"/>
    </i>
  </colItems>
  <dataFields count="2">
    <dataField name="#" fld="247" subtotal="count" baseField="23" baseItem="0"/>
    <dataField name="%" fld="247" subtotal="count" showDataAs="percentOfTotal" baseField="23" baseItem="0" numFmtId="9"/>
  </dataFields>
  <formats count="27">
    <format dxfId="1547">
      <pivotArea grandRow="1" outline="0" collapsedLevelsAreSubtotals="1" fieldPosition="0"/>
    </format>
    <format dxfId="1546">
      <pivotArea dataOnly="0" labelOnly="1" grandRow="1" outline="0" fieldPosition="0"/>
    </format>
    <format dxfId="1545">
      <pivotArea dataOnly="0" labelOnly="1" outline="0" axis="axisValues" fieldPosition="0"/>
    </format>
    <format dxfId="1544">
      <pivotArea dataOnly="0" labelOnly="1" outline="0" axis="axisValues" fieldPosition="0"/>
    </format>
    <format dxfId="1543">
      <pivotArea type="all" dataOnly="0" outline="0" fieldPosition="0"/>
    </format>
    <format dxfId="1542">
      <pivotArea outline="0" collapsedLevelsAreSubtotals="1" fieldPosition="0"/>
    </format>
    <format dxfId="1541">
      <pivotArea dataOnly="0" labelOnly="1" outline="0" axis="axisValues" fieldPosition="0"/>
    </format>
    <format dxfId="1540">
      <pivotArea dataOnly="0" labelOnly="1" grandRow="1" outline="0" fieldPosition="0"/>
    </format>
    <format dxfId="1539">
      <pivotArea dataOnly="0" labelOnly="1" outline="0" axis="axisValues" fieldPosition="0"/>
    </format>
    <format dxfId="1538">
      <pivotArea grandRow="1" outline="0" collapsedLevelsAreSubtotals="1" fieldPosition="0"/>
    </format>
    <format dxfId="1537">
      <pivotArea dataOnly="0" labelOnly="1" grandRow="1" outline="0" fieldPosition="0"/>
    </format>
    <format dxfId="1536">
      <pivotArea type="all" dataOnly="0" outline="0" fieldPosition="0"/>
    </format>
    <format dxfId="1535">
      <pivotArea outline="0" fieldPosition="0">
        <references count="1">
          <reference field="4294967294" count="1">
            <x v="1"/>
          </reference>
        </references>
      </pivotArea>
    </format>
    <format dxfId="1534">
      <pivotArea outline="0" collapsedLevelsAreSubtotals="1" fieldPosition="0">
        <references count="1">
          <reference field="4294967294" count="1" selected="0">
            <x v="1"/>
          </reference>
        </references>
      </pivotArea>
    </format>
    <format dxfId="1533">
      <pivotArea outline="0" collapsedLevelsAreSubtotals="1" fieldPosition="0">
        <references count="1">
          <reference field="4294967294" count="1" selected="0">
            <x v="1"/>
          </reference>
        </references>
      </pivotArea>
    </format>
    <format dxfId="1532">
      <pivotArea grandRow="1" outline="0" collapsedLevelsAreSubtotals="1" fieldPosition="0"/>
    </format>
    <format dxfId="1531">
      <pivotArea dataOnly="0" labelOnly="1" grandRow="1" outline="0" fieldPosition="0"/>
    </format>
    <format dxfId="1530">
      <pivotArea type="all" dataOnly="0" outline="0" fieldPosition="0"/>
    </format>
    <format dxfId="1529">
      <pivotArea outline="0" collapsedLevelsAreSubtotals="1" fieldPosition="0"/>
    </format>
    <format dxfId="1528">
      <pivotArea field="247" type="button" dataOnly="0" labelOnly="1" outline="0" axis="axisRow" fieldPosition="0"/>
    </format>
    <format dxfId="1527">
      <pivotArea dataOnly="0" labelOnly="1" fieldPosition="0">
        <references count="1">
          <reference field="247" count="0"/>
        </references>
      </pivotArea>
    </format>
    <format dxfId="1526">
      <pivotArea dataOnly="0" labelOnly="1" grandRow="1" outline="0" fieldPosition="0"/>
    </format>
    <format dxfId="1525">
      <pivotArea dataOnly="0" labelOnly="1" outline="0" fieldPosition="0">
        <references count="1">
          <reference field="4294967294" count="2">
            <x v="0"/>
            <x v="1"/>
          </reference>
        </references>
      </pivotArea>
    </format>
    <format dxfId="1524">
      <pivotArea field="247" type="button" dataOnly="0" labelOnly="1" outline="0" axis="axisRow" fieldPosition="0"/>
    </format>
    <format dxfId="1523">
      <pivotArea dataOnly="0" labelOnly="1" outline="0" fieldPosition="0">
        <references count="1">
          <reference field="4294967294" count="2">
            <x v="0"/>
            <x v="1"/>
          </reference>
        </references>
      </pivotArea>
    </format>
    <format dxfId="1522">
      <pivotArea field="247" type="button" dataOnly="0" labelOnly="1" outline="0" axis="axisRow" fieldPosition="0"/>
    </format>
    <format dxfId="1521">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247"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eau croisé dynamique1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9:C85"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axis="axisRow" dataField="1" showAll="0">
      <items count="7">
        <item h="1" x="0"/>
        <item x="2"/>
        <item x="3"/>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3"/>
  </rowFields>
  <rowItems count="6">
    <i>
      <x v="1"/>
    </i>
    <i>
      <x v="2"/>
    </i>
    <i>
      <x v="3"/>
    </i>
    <i>
      <x v="4"/>
    </i>
    <i>
      <x v="5"/>
    </i>
    <i t="grand">
      <x/>
    </i>
  </rowItems>
  <colFields count="1">
    <field x="-2"/>
  </colFields>
  <colItems count="2">
    <i>
      <x/>
    </i>
    <i i="1">
      <x v="1"/>
    </i>
  </colItems>
  <dataFields count="2">
    <dataField name="#" fld="233" subtotal="count" baseField="9" baseItem="0"/>
    <dataField name="%" fld="233" subtotal="count" showDataAs="percentOfTotal" baseField="9" baseItem="0" numFmtId="9"/>
  </dataFields>
  <formats count="16">
    <format dxfId="1563">
      <pivotArea outline="0" collapsedLevelsAreSubtotals="1" fieldPosition="0">
        <references count="1">
          <reference field="4294967294" count="1" selected="0">
            <x v="1"/>
          </reference>
        </references>
      </pivotArea>
    </format>
    <format dxfId="1562">
      <pivotArea outline="0" collapsedLevelsAreSubtotals="1" fieldPosition="0">
        <references count="1">
          <reference field="4294967294" count="1" selected="0">
            <x v="1"/>
          </reference>
        </references>
      </pivotArea>
    </format>
    <format dxfId="1561">
      <pivotArea type="all" dataOnly="0" outline="0" fieldPosition="0"/>
    </format>
    <format dxfId="1560">
      <pivotArea outline="0" collapsedLevelsAreSubtotals="1" fieldPosition="0"/>
    </format>
    <format dxfId="1559">
      <pivotArea field="233" type="button" dataOnly="0" labelOnly="1" outline="0" axis="axisRow" fieldPosition="0"/>
    </format>
    <format dxfId="1558">
      <pivotArea dataOnly="0" labelOnly="1" fieldPosition="0">
        <references count="1">
          <reference field="233" count="0"/>
        </references>
      </pivotArea>
    </format>
    <format dxfId="1557">
      <pivotArea dataOnly="0" labelOnly="1" grandRow="1" outline="0" fieldPosition="0"/>
    </format>
    <format dxfId="1556">
      <pivotArea dataOnly="0" labelOnly="1" outline="0" fieldPosition="0">
        <references count="1">
          <reference field="4294967294" count="2">
            <x v="0"/>
            <x v="1"/>
          </reference>
        </references>
      </pivotArea>
    </format>
    <format dxfId="1555">
      <pivotArea field="233" type="button" dataOnly="0" labelOnly="1" outline="0" axis="axisRow" fieldPosition="0"/>
    </format>
    <format dxfId="1554">
      <pivotArea dataOnly="0" labelOnly="1" outline="0" fieldPosition="0">
        <references count="1">
          <reference field="4294967294" count="2">
            <x v="0"/>
            <x v="1"/>
          </reference>
        </references>
      </pivotArea>
    </format>
    <format dxfId="1553">
      <pivotArea grandRow="1" outline="0" collapsedLevelsAreSubtotals="1" fieldPosition="0"/>
    </format>
    <format dxfId="1552">
      <pivotArea dataOnly="0" labelOnly="1" grandRow="1" outline="0" fieldPosition="0"/>
    </format>
    <format dxfId="1551">
      <pivotArea field="233" type="button" dataOnly="0" labelOnly="1" outline="0" axis="axisRow" fieldPosition="0"/>
    </format>
    <format dxfId="1550">
      <pivotArea dataOnly="0" labelOnly="1" outline="0" fieldPosition="0">
        <references count="1">
          <reference field="4294967294" count="2">
            <x v="0"/>
            <x v="1"/>
          </reference>
        </references>
      </pivotArea>
    </format>
    <format dxfId="1549">
      <pivotArea grandRow="1" outline="0" collapsedLevelsAreSubtotals="1" fieldPosition="0"/>
    </format>
    <format dxfId="1548">
      <pivotArea dataOnly="0" labelOnly="1" grandRow="1" outline="0" fieldPosition="0"/>
    </format>
  </formats>
  <conditionalFormats count="1">
    <conditionalFormat priority="1">
      <pivotAreas count="1">
        <pivotArea type="data" collapsedLevelsAreSubtotals="1" fieldPosition="0">
          <references count="2">
            <reference field="4294967294" count="1" selected="0">
              <x v="1"/>
            </reference>
            <reference field="233" count="5">
              <x v="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eau croisé dynamique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C7" firstHeaderRow="1" firstDataRow="2" firstDataCol="1"/>
  <pivotFields count="28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h="1" x="0"/>
        <item x="1"/>
        <item t="default"/>
      </items>
    </pivotField>
    <pivotField axis="axisRow" dataField="1" showAll="0">
      <items count="3">
        <item x="0"/>
        <item x="1"/>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2"/>
  </rowFields>
  <rowItems count="3">
    <i>
      <x/>
    </i>
    <i>
      <x v="1"/>
    </i>
    <i t="grand">
      <x/>
    </i>
  </rowItems>
  <colFields count="1">
    <field x="11"/>
  </colFields>
  <colItems count="2">
    <i>
      <x v="1"/>
    </i>
    <i t="grand">
      <x/>
    </i>
  </colItems>
  <dataFields count="1">
    <dataField name="Nombre de q010_sexe" fld="12" subtotal="count" baseField="0" baseItem="0"/>
  </dataFields>
  <formats count="37">
    <format dxfId="1600">
      <pivotArea type="all" dataOnly="0" outline="0" fieldPosition="0"/>
    </format>
    <format dxfId="1599">
      <pivotArea outline="0" collapsedLevelsAreSubtotals="1" fieldPosition="0"/>
    </format>
    <format dxfId="1598">
      <pivotArea type="origin" dataOnly="0" labelOnly="1" outline="0" fieldPosition="0"/>
    </format>
    <format dxfId="1597">
      <pivotArea field="11" type="button" dataOnly="0" labelOnly="1" outline="0" axis="axisCol" fieldPosition="0"/>
    </format>
    <format dxfId="1596">
      <pivotArea type="topRight" dataOnly="0" labelOnly="1" outline="0" fieldPosition="0"/>
    </format>
    <format dxfId="1595">
      <pivotArea field="12" type="button" dataOnly="0" labelOnly="1" outline="0" axis="axisRow" fieldPosition="0"/>
    </format>
    <format dxfId="1594">
      <pivotArea dataOnly="0" labelOnly="1" grandRow="1" outline="0" fieldPosition="0"/>
    </format>
    <format dxfId="1593">
      <pivotArea dataOnly="0" labelOnly="1" grandCol="1" outline="0" fieldPosition="0"/>
    </format>
    <format dxfId="1592">
      <pivotArea field="12" type="button" dataOnly="0" labelOnly="1" outline="0" axis="axisRow" fieldPosition="0"/>
    </format>
    <format dxfId="1591">
      <pivotArea dataOnly="0" labelOnly="1" grandCol="1" outline="0" fieldPosition="0"/>
    </format>
    <format dxfId="1590">
      <pivotArea dataOnly="0" grandRow="1" fieldPosition="0"/>
    </format>
    <format dxfId="1589">
      <pivotArea field="12" type="button" dataOnly="0" labelOnly="1" outline="0" axis="axisRow" fieldPosition="0"/>
    </format>
    <format dxfId="1588">
      <pivotArea dataOnly="0" labelOnly="1" fieldPosition="0">
        <references count="1">
          <reference field="11" count="0"/>
        </references>
      </pivotArea>
    </format>
    <format dxfId="1587">
      <pivotArea dataOnly="0" labelOnly="1" grandCol="1" outline="0" fieldPosition="0"/>
    </format>
    <format dxfId="1586">
      <pivotArea field="12" type="button" dataOnly="0" labelOnly="1" outline="0" axis="axisRow" fieldPosition="0"/>
    </format>
    <format dxfId="1585">
      <pivotArea dataOnly="0" labelOnly="1" fieldPosition="0">
        <references count="1">
          <reference field="11" count="0"/>
        </references>
      </pivotArea>
    </format>
    <format dxfId="1584">
      <pivotArea dataOnly="0" labelOnly="1" grandCol="1" outline="0" fieldPosition="0"/>
    </format>
    <format dxfId="1583">
      <pivotArea type="all" dataOnly="0" outline="0" fieldPosition="0"/>
    </format>
    <format dxfId="1582">
      <pivotArea outline="0" collapsedLevelsAreSubtotals="1" fieldPosition="0"/>
    </format>
    <format dxfId="1581">
      <pivotArea type="origin" dataOnly="0" labelOnly="1" outline="0" fieldPosition="0"/>
    </format>
    <format dxfId="1580">
      <pivotArea field="11" type="button" dataOnly="0" labelOnly="1" outline="0" axis="axisCol" fieldPosition="0"/>
    </format>
    <format dxfId="1579">
      <pivotArea type="topRight" dataOnly="0" labelOnly="1" outline="0" fieldPosition="0"/>
    </format>
    <format dxfId="1578">
      <pivotArea field="12" type="button" dataOnly="0" labelOnly="1" outline="0" axis="axisRow" fieldPosition="0"/>
    </format>
    <format dxfId="1577">
      <pivotArea dataOnly="0" labelOnly="1" fieldPosition="0">
        <references count="1">
          <reference field="12" count="0"/>
        </references>
      </pivotArea>
    </format>
    <format dxfId="1576">
      <pivotArea dataOnly="0" labelOnly="1" grandRow="1" outline="0" fieldPosition="0"/>
    </format>
    <format dxfId="1575">
      <pivotArea dataOnly="0" labelOnly="1" fieldPosition="0">
        <references count="1">
          <reference field="11" count="0"/>
        </references>
      </pivotArea>
    </format>
    <format dxfId="1574">
      <pivotArea dataOnly="0" labelOnly="1" grandCol="1" outline="0" fieldPosition="0"/>
    </format>
    <format dxfId="1573">
      <pivotArea type="all" dataOnly="0" outline="0" fieldPosition="0"/>
    </format>
    <format dxfId="1572">
      <pivotArea outline="0" collapsedLevelsAreSubtotals="1" fieldPosition="0"/>
    </format>
    <format dxfId="1571">
      <pivotArea type="origin" dataOnly="0" labelOnly="1" outline="0" fieldPosition="0"/>
    </format>
    <format dxfId="1570">
      <pivotArea field="11" type="button" dataOnly="0" labelOnly="1" outline="0" axis="axisCol" fieldPosition="0"/>
    </format>
    <format dxfId="1569">
      <pivotArea type="topRight" dataOnly="0" labelOnly="1" outline="0" fieldPosition="0"/>
    </format>
    <format dxfId="1568">
      <pivotArea field="12" type="button" dataOnly="0" labelOnly="1" outline="0" axis="axisRow" fieldPosition="0"/>
    </format>
    <format dxfId="1567">
      <pivotArea dataOnly="0" labelOnly="1" fieldPosition="0">
        <references count="1">
          <reference field="12" count="0"/>
        </references>
      </pivotArea>
    </format>
    <format dxfId="1566">
      <pivotArea dataOnly="0" labelOnly="1" grandRow="1" outline="0" fieldPosition="0"/>
    </format>
    <format dxfId="1565">
      <pivotArea dataOnly="0" labelOnly="1" fieldPosition="0">
        <references count="1">
          <reference field="11" count="0"/>
        </references>
      </pivotArea>
    </format>
    <format dxfId="156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eau croisé dynamique1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1:I61" firstHeaderRow="1" firstDataRow="3"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h="1" x="0"/>
        <item x="7"/>
        <item x="2"/>
        <item x="6"/>
        <item x="4"/>
        <item x="3"/>
        <item x="1"/>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5">
        <item x="0"/>
        <item x="3"/>
        <item x="1"/>
        <item x="2"/>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26"/>
  </rowFields>
  <rowItems count="8">
    <i>
      <x v="1"/>
    </i>
    <i>
      <x v="2"/>
    </i>
    <i>
      <x v="3"/>
    </i>
    <i>
      <x v="4"/>
    </i>
    <i>
      <x v="5"/>
    </i>
    <i>
      <x v="6"/>
    </i>
    <i>
      <x v="7"/>
    </i>
    <i t="grand">
      <x/>
    </i>
  </rowItems>
  <colFields count="2">
    <field x="247"/>
    <field x="-2"/>
  </colFields>
  <colItems count="8">
    <i>
      <x v="1"/>
      <x/>
    </i>
    <i r="1" i="1">
      <x v="1"/>
    </i>
    <i>
      <x v="2"/>
      <x/>
    </i>
    <i r="1" i="1">
      <x v="1"/>
    </i>
    <i>
      <x v="3"/>
      <x/>
    </i>
    <i r="1" i="1">
      <x v="1"/>
    </i>
    <i t="grand">
      <x/>
    </i>
    <i t="grand" i="1">
      <x/>
    </i>
  </colItems>
  <dataFields count="2">
    <dataField name="#" fld="247" subtotal="count" baseField="2" baseItem="0"/>
    <dataField name="%" fld="247" subtotal="count" showDataAs="percentOfRow" baseField="2" baseItem="0" numFmtId="10"/>
  </dataFields>
  <formats count="62">
    <format dxfId="1662">
      <pivotArea type="origin" dataOnly="0" labelOnly="1" outline="0" fieldPosition="0"/>
    </format>
    <format dxfId="1661">
      <pivotArea field="-2" type="button" dataOnly="0" labelOnly="1" outline="0" axis="axisCol" fieldPosition="1"/>
    </format>
    <format dxfId="1660">
      <pivotArea type="topRight" dataOnly="0" labelOnly="1" outline="0" fieldPosition="0"/>
    </format>
    <format dxfId="1659">
      <pivotArea dataOnly="0" grandRow="1" fieldPosition="0"/>
    </format>
    <format dxfId="1658">
      <pivotArea dataOnly="0" grandRow="1" fieldPosition="0"/>
    </format>
    <format dxfId="1657">
      <pivotArea type="all" dataOnly="0" outline="0" fieldPosition="0"/>
    </format>
    <format dxfId="1656">
      <pivotArea outline="0" fieldPosition="0">
        <references count="1">
          <reference field="4294967294" count="1">
            <x v="1"/>
          </reference>
        </references>
      </pivotArea>
    </format>
    <format dxfId="1655">
      <pivotArea outline="0" collapsedLevelsAreSubtotals="1" fieldPosition="0">
        <references count="2">
          <reference field="4294967294" count="1" selected="0">
            <x v="1"/>
          </reference>
          <reference field="247" count="1" selected="0">
            <x v="1"/>
          </reference>
        </references>
      </pivotArea>
    </format>
    <format dxfId="1654">
      <pivotArea outline="0" collapsedLevelsAreSubtotals="1" fieldPosition="0">
        <references count="2">
          <reference field="4294967294" count="1" selected="0">
            <x v="1"/>
          </reference>
          <reference field="247" count="1" selected="0">
            <x v="2"/>
          </reference>
        </references>
      </pivotArea>
    </format>
    <format dxfId="1653">
      <pivotArea outline="0" collapsedLevelsAreSubtotals="1" fieldPosition="0">
        <references count="2">
          <reference field="4294967294" count="1" selected="0">
            <x v="1"/>
          </reference>
          <reference field="247" count="1" selected="0">
            <x v="3"/>
          </reference>
        </references>
      </pivotArea>
    </format>
    <format dxfId="1652">
      <pivotArea field="247" grandCol="1" outline="0" collapsedLevelsAreSubtotals="1" axis="axisCol" fieldPosition="0">
        <references count="1">
          <reference field="4294967294" count="1" selected="0">
            <x v="1"/>
          </reference>
        </references>
      </pivotArea>
    </format>
    <format dxfId="1651">
      <pivotArea outline="0" collapsedLevelsAreSubtotals="1" fieldPosition="0">
        <references count="2">
          <reference field="4294967294" count="1" selected="0">
            <x v="1"/>
          </reference>
          <reference field="247" count="1" selected="0">
            <x v="1"/>
          </reference>
        </references>
      </pivotArea>
    </format>
    <format dxfId="1650">
      <pivotArea outline="0" collapsedLevelsAreSubtotals="1" fieldPosition="0">
        <references count="2">
          <reference field="4294967294" count="1" selected="0">
            <x v="1"/>
          </reference>
          <reference field="247" count="1" selected="0">
            <x v="2"/>
          </reference>
        </references>
      </pivotArea>
    </format>
    <format dxfId="1649">
      <pivotArea outline="0" collapsedLevelsAreSubtotals="1" fieldPosition="0">
        <references count="2">
          <reference field="4294967294" count="1" selected="0">
            <x v="1"/>
          </reference>
          <reference field="247" count="1" selected="0">
            <x v="3"/>
          </reference>
        </references>
      </pivotArea>
    </format>
    <format dxfId="1648">
      <pivotArea field="247" grandCol="1" outline="0" collapsedLevelsAreSubtotals="1" axis="axisCol" fieldPosition="0">
        <references count="1">
          <reference field="4294967294" count="1" selected="0">
            <x v="1"/>
          </reference>
        </references>
      </pivotArea>
    </format>
    <format dxfId="1647">
      <pivotArea outline="0" collapsedLevelsAreSubtotals="1" fieldPosition="0">
        <references count="2">
          <reference field="4294967294" count="1" selected="0">
            <x v="1"/>
          </reference>
          <reference field="247" count="1" selected="0">
            <x v="1"/>
          </reference>
        </references>
      </pivotArea>
    </format>
    <format dxfId="1646">
      <pivotArea outline="0" collapsedLevelsAreSubtotals="1" fieldPosition="0">
        <references count="2">
          <reference field="4294967294" count="1" selected="0">
            <x v="1"/>
          </reference>
          <reference field="247" count="1" selected="0">
            <x v="2"/>
          </reference>
        </references>
      </pivotArea>
    </format>
    <format dxfId="1645">
      <pivotArea outline="0" collapsedLevelsAreSubtotals="1" fieldPosition="0">
        <references count="2">
          <reference field="4294967294" count="1" selected="0">
            <x v="1"/>
          </reference>
          <reference field="247" count="1" selected="0">
            <x v="3"/>
          </reference>
        </references>
      </pivotArea>
    </format>
    <format dxfId="1644">
      <pivotArea field="247" grandCol="1" outline="0" collapsedLevelsAreSubtotals="1" axis="axisCol" fieldPosition="0">
        <references count="1">
          <reference field="4294967294" count="1" selected="0">
            <x v="1"/>
          </reference>
        </references>
      </pivotArea>
    </format>
    <format dxfId="1643">
      <pivotArea outline="0" collapsedLevelsAreSubtotals="1" fieldPosition="0">
        <references count="2">
          <reference field="4294967294" count="1" selected="0">
            <x v="1"/>
          </reference>
          <reference field="247" count="1" selected="0">
            <x v="1"/>
          </reference>
        </references>
      </pivotArea>
    </format>
    <format dxfId="1642">
      <pivotArea outline="0" collapsedLevelsAreSubtotals="1" fieldPosition="0">
        <references count="2">
          <reference field="4294967294" count="1" selected="0">
            <x v="1"/>
          </reference>
          <reference field="247" count="1" selected="0">
            <x v="2"/>
          </reference>
        </references>
      </pivotArea>
    </format>
    <format dxfId="1641">
      <pivotArea outline="0" collapsedLevelsAreSubtotals="1" fieldPosition="0">
        <references count="2">
          <reference field="4294967294" count="1" selected="0">
            <x v="1"/>
          </reference>
          <reference field="247" count="1" selected="0">
            <x v="3"/>
          </reference>
        </references>
      </pivotArea>
    </format>
    <format dxfId="1640">
      <pivotArea field="247" grandCol="1" outline="0" collapsedLevelsAreSubtotals="1" axis="axisCol" fieldPosition="0">
        <references count="1">
          <reference field="4294967294" count="1" selected="0">
            <x v="1"/>
          </reference>
        </references>
      </pivotArea>
    </format>
    <format dxfId="1639">
      <pivotArea type="all" dataOnly="0" outline="0" fieldPosition="0"/>
    </format>
    <format dxfId="1638">
      <pivotArea outline="0" collapsedLevelsAreSubtotals="1" fieldPosition="0"/>
    </format>
    <format dxfId="1637">
      <pivotArea type="origin" dataOnly="0" labelOnly="1" outline="0" fieldPosition="0"/>
    </format>
    <format dxfId="1636">
      <pivotArea field="247" type="button" dataOnly="0" labelOnly="1" outline="0" axis="axisCol" fieldPosition="0"/>
    </format>
    <format dxfId="1635">
      <pivotArea field="-2" type="button" dataOnly="0" labelOnly="1" outline="0" axis="axisCol" fieldPosition="1"/>
    </format>
    <format dxfId="1634">
      <pivotArea type="topRight" dataOnly="0" labelOnly="1" outline="0" fieldPosition="0"/>
    </format>
    <format dxfId="1633">
      <pivotArea field="226" type="button" dataOnly="0" labelOnly="1" outline="0" axis="axisRow" fieldPosition="0"/>
    </format>
    <format dxfId="1632">
      <pivotArea dataOnly="0" labelOnly="1" fieldPosition="0">
        <references count="1">
          <reference field="226" count="0"/>
        </references>
      </pivotArea>
    </format>
    <format dxfId="1631">
      <pivotArea dataOnly="0" labelOnly="1" grandRow="1" outline="0" fieldPosition="0"/>
    </format>
    <format dxfId="1630">
      <pivotArea dataOnly="0" labelOnly="1" fieldPosition="0">
        <references count="1">
          <reference field="247" count="3">
            <x v="1"/>
            <x v="2"/>
            <x v="3"/>
          </reference>
        </references>
      </pivotArea>
    </format>
    <format dxfId="1629">
      <pivotArea field="247" dataOnly="0" labelOnly="1" grandCol="1" outline="0" axis="axisCol" fieldPosition="0">
        <references count="1">
          <reference field="4294967294" count="1" selected="0">
            <x v="0"/>
          </reference>
        </references>
      </pivotArea>
    </format>
    <format dxfId="1628">
      <pivotArea field="247" dataOnly="0" labelOnly="1" grandCol="1" outline="0" axis="axisCol" fieldPosition="0">
        <references count="1">
          <reference field="4294967294" count="1" selected="0">
            <x v="1"/>
          </reference>
        </references>
      </pivotArea>
    </format>
    <format dxfId="1627">
      <pivotArea field="247" dataOnly="0" labelOnly="1" grandCol="1" outline="0" axis="axisCol" fieldPosition="0">
        <references count="1">
          <reference field="4294967294" count="1" selected="0">
            <x v="0"/>
          </reference>
        </references>
      </pivotArea>
    </format>
    <format dxfId="1626">
      <pivotArea field="247" dataOnly="0" labelOnly="1" grandCol="1" outline="0" axis="axisCol" fieldPosition="0">
        <references count="1">
          <reference field="4294967294" count="1" selected="0">
            <x v="1"/>
          </reference>
        </references>
      </pivotArea>
    </format>
    <format dxfId="1625">
      <pivotArea dataOnly="0" labelOnly="1" outline="0" fieldPosition="0">
        <references count="2">
          <reference field="4294967294" count="2">
            <x v="0"/>
            <x v="1"/>
          </reference>
          <reference field="247" count="1" selected="0">
            <x v="1"/>
          </reference>
        </references>
      </pivotArea>
    </format>
    <format dxfId="1624">
      <pivotArea dataOnly="0" labelOnly="1" outline="0" fieldPosition="0">
        <references count="2">
          <reference field="4294967294" count="2">
            <x v="0"/>
            <x v="1"/>
          </reference>
          <reference field="247" count="1" selected="0">
            <x v="2"/>
          </reference>
        </references>
      </pivotArea>
    </format>
    <format dxfId="1623">
      <pivotArea dataOnly="0" labelOnly="1" outline="0" fieldPosition="0">
        <references count="2">
          <reference field="4294967294" count="2">
            <x v="0"/>
            <x v="1"/>
          </reference>
          <reference field="247" count="1" selected="0">
            <x v="3"/>
          </reference>
        </references>
      </pivotArea>
    </format>
    <format dxfId="1622">
      <pivotArea type="origin" dataOnly="0" labelOnly="1" outline="0" offset="A2" fieldPosition="0"/>
    </format>
    <format dxfId="1621">
      <pivotArea dataOnly="0" labelOnly="1" fieldPosition="0">
        <references count="1">
          <reference field="247" count="3">
            <x v="1"/>
            <x v="2"/>
            <x v="3"/>
          </reference>
        </references>
      </pivotArea>
    </format>
    <format dxfId="1620">
      <pivotArea field="247" dataOnly="0" labelOnly="1" grandCol="1" outline="0" offset="IV1" axis="axisCol" fieldPosition="0">
        <references count="1">
          <reference field="4294967294" count="1" selected="0">
            <x v="0"/>
          </reference>
        </references>
      </pivotArea>
    </format>
    <format dxfId="1619">
      <pivotArea field="247" dataOnly="0" labelOnly="1" grandCol="1" outline="0" offset="IV1" axis="axisCol" fieldPosition="0">
        <references count="1">
          <reference field="4294967294" count="1" selected="0">
            <x v="1"/>
          </reference>
        </references>
      </pivotArea>
    </format>
    <format dxfId="1618">
      <pivotArea field="247" dataOnly="0" labelOnly="1" grandCol="1" outline="0" offset="IV1" axis="axisCol" fieldPosition="0">
        <references count="1">
          <reference field="4294967294" count="1" selected="0">
            <x v="0"/>
          </reference>
        </references>
      </pivotArea>
    </format>
    <format dxfId="1617">
      <pivotArea field="247" dataOnly="0" labelOnly="1" grandCol="1" outline="0" offset="IV1" axis="axisCol" fieldPosition="0">
        <references count="1">
          <reference field="4294967294" count="1" selected="0">
            <x v="1"/>
          </reference>
        </references>
      </pivotArea>
    </format>
    <format dxfId="1616">
      <pivotArea field="226" type="button" dataOnly="0" labelOnly="1" outline="0" axis="axisRow" fieldPosition="0"/>
    </format>
    <format dxfId="1615">
      <pivotArea field="247" dataOnly="0" labelOnly="1" grandCol="1" outline="0" axis="axisCol" fieldPosition="0">
        <references count="1">
          <reference field="4294967294" count="1" selected="0">
            <x v="0"/>
          </reference>
        </references>
      </pivotArea>
    </format>
    <format dxfId="1614">
      <pivotArea field="247" dataOnly="0" labelOnly="1" grandCol="1" outline="0" axis="axisCol" fieldPosition="0">
        <references count="1">
          <reference field="4294967294" count="1" selected="0">
            <x v="1"/>
          </reference>
        </references>
      </pivotArea>
    </format>
    <format dxfId="1613">
      <pivotArea field="247" dataOnly="0" labelOnly="1" grandCol="1" outline="0" axis="axisCol" fieldPosition="0">
        <references count="1">
          <reference field="4294967294" count="1" selected="0">
            <x v="0"/>
          </reference>
        </references>
      </pivotArea>
    </format>
    <format dxfId="1612">
      <pivotArea field="247" dataOnly="0" labelOnly="1" grandCol="1" outline="0" axis="axisCol" fieldPosition="0">
        <references count="1">
          <reference field="4294967294" count="1" selected="0">
            <x v="1"/>
          </reference>
        </references>
      </pivotArea>
    </format>
    <format dxfId="1611">
      <pivotArea dataOnly="0" labelOnly="1" outline="0" fieldPosition="0">
        <references count="2">
          <reference field="4294967294" count="2">
            <x v="0"/>
            <x v="1"/>
          </reference>
          <reference field="247" count="1" selected="0">
            <x v="1"/>
          </reference>
        </references>
      </pivotArea>
    </format>
    <format dxfId="1610">
      <pivotArea dataOnly="0" labelOnly="1" outline="0" fieldPosition="0">
        <references count="2">
          <reference field="4294967294" count="2">
            <x v="0"/>
            <x v="1"/>
          </reference>
          <reference field="247" count="1" selected="0">
            <x v="2"/>
          </reference>
        </references>
      </pivotArea>
    </format>
    <format dxfId="1609">
      <pivotArea dataOnly="0" labelOnly="1" outline="0" fieldPosition="0">
        <references count="2">
          <reference field="4294967294" count="2">
            <x v="0"/>
            <x v="1"/>
          </reference>
          <reference field="247" count="1" selected="0">
            <x v="3"/>
          </reference>
        </references>
      </pivotArea>
    </format>
    <format dxfId="1608">
      <pivotArea field="226" type="button" dataOnly="0" labelOnly="1" outline="0" axis="axisRow" fieldPosition="0"/>
    </format>
    <format dxfId="1607">
      <pivotArea field="247" dataOnly="0" labelOnly="1" grandCol="1" outline="0" offset="IV256" axis="axisCol" fieldPosition="0">
        <references count="1">
          <reference field="4294967294" count="1" selected="0">
            <x v="0"/>
          </reference>
        </references>
      </pivotArea>
    </format>
    <format dxfId="1606">
      <pivotArea field="247" dataOnly="0" labelOnly="1" grandCol="1" outline="0" offset="IV256" axis="axisCol" fieldPosition="0">
        <references count="1">
          <reference field="4294967294" count="1" selected="0">
            <x v="1"/>
          </reference>
        </references>
      </pivotArea>
    </format>
    <format dxfId="1605">
      <pivotArea field="247" dataOnly="0" labelOnly="1" grandCol="1" outline="0" offset="IV256" axis="axisCol" fieldPosition="0">
        <references count="1">
          <reference field="4294967294" count="1" selected="0">
            <x v="0"/>
          </reference>
        </references>
      </pivotArea>
    </format>
    <format dxfId="1604">
      <pivotArea field="247" dataOnly="0" labelOnly="1" grandCol="1" outline="0" offset="IV256" axis="axisCol" fieldPosition="0">
        <references count="1">
          <reference field="4294967294" count="1" selected="0">
            <x v="1"/>
          </reference>
        </references>
      </pivotArea>
    </format>
    <format dxfId="1603">
      <pivotArea dataOnly="0" labelOnly="1" outline="0" fieldPosition="0">
        <references count="2">
          <reference field="4294967294" count="2">
            <x v="0"/>
            <x v="1"/>
          </reference>
          <reference field="247" count="1" selected="0">
            <x v="1"/>
          </reference>
        </references>
      </pivotArea>
    </format>
    <format dxfId="1602">
      <pivotArea dataOnly="0" labelOnly="1" outline="0" fieldPosition="0">
        <references count="2">
          <reference field="4294967294" count="2">
            <x v="0"/>
            <x v="1"/>
          </reference>
          <reference field="247" count="1" selected="0">
            <x v="2"/>
          </reference>
        </references>
      </pivotArea>
    </format>
    <format dxfId="1601">
      <pivotArea dataOnly="0" labelOnly="1" outline="0" fieldPosition="0">
        <references count="2">
          <reference field="4294967294" count="2">
            <x v="0"/>
            <x v="1"/>
          </reference>
          <reference field="247" count="1" selected="0">
            <x v="3"/>
          </reference>
        </references>
      </pivotArea>
    </format>
  </formats>
  <conditionalFormats count="1">
    <conditionalFormat priority="4">
      <pivotAreas count="4">
        <pivotArea type="data" collapsedLevelsAreSubtotals="1" fieldPosition="0">
          <references count="3">
            <reference field="4294967294" count="1" selected="0">
              <x v="1"/>
            </reference>
            <reference field="226" count="7">
              <x v="1"/>
              <x v="2"/>
              <x v="3"/>
              <x v="4"/>
              <x v="5"/>
              <x v="6"/>
              <x v="7"/>
            </reference>
            <reference field="247" count="1" selected="0">
              <x v="1"/>
            </reference>
          </references>
        </pivotArea>
        <pivotArea type="data" collapsedLevelsAreSubtotals="1" fieldPosition="0">
          <references count="3">
            <reference field="4294967294" count="1" selected="0">
              <x v="1"/>
            </reference>
            <reference field="226" count="7">
              <x v="1"/>
              <x v="2"/>
              <x v="3"/>
              <x v="4"/>
              <x v="5"/>
              <x v="6"/>
              <x v="7"/>
            </reference>
            <reference field="247" count="1" selected="0">
              <x v="2"/>
            </reference>
          </references>
        </pivotArea>
        <pivotArea type="data" collapsedLevelsAreSubtotals="1" fieldPosition="0">
          <references count="3">
            <reference field="4294967294" count="1" selected="0">
              <x v="1"/>
            </reference>
            <reference field="226" count="7">
              <x v="1"/>
              <x v="2"/>
              <x v="3"/>
              <x v="4"/>
              <x v="5"/>
              <x v="6"/>
              <x v="7"/>
            </reference>
            <reference field="247" count="1" selected="0">
              <x v="3"/>
            </reference>
          </references>
        </pivotArea>
        <pivotArea type="data" grandCol="1" collapsedLevelsAreSubtotals="1" fieldPosition="0">
          <references count="2">
            <reference field="4294967294" count="1" selected="0">
              <x v="1"/>
            </reference>
            <reference field="226" count="7">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eau croisé dynamique13"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7:C46" firstHeaderRow="1" firstDataRow="2"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4">
        <item h="1" x="0"/>
        <item h="1" x="3"/>
        <item h="1" x="1"/>
        <item x="2"/>
      </items>
    </pivotField>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8">
    <i>
      <x/>
    </i>
    <i i="1">
      <x v="1"/>
    </i>
    <i i="2">
      <x v="2"/>
    </i>
    <i i="3">
      <x v="3"/>
    </i>
    <i i="4">
      <x v="4"/>
    </i>
    <i i="5">
      <x v="5"/>
    </i>
    <i i="6">
      <x v="6"/>
    </i>
    <i i="7">
      <x v="7"/>
    </i>
  </rowItems>
  <colFields count="1">
    <field x="249"/>
  </colFields>
  <colItems count="2">
    <i>
      <x v="3"/>
    </i>
    <i t="grand">
      <x/>
    </i>
  </colItems>
  <dataFields count="8">
    <dataField name="Problèmes liés à l'insécurité" fld="251" baseField="25" baseItem="0"/>
    <dataField name="Problèmes de transport" fld="252" baseField="25" baseItem="0"/>
    <dataField name="Problèmes liés aux catastrophes" fld="253" baseField="25" baseItem="0"/>
    <dataField name="Sécheresse" fld="254" baseField="25" baseItem="0"/>
    <dataField name="Problèmes d'infrastructures" fld="255" baseField="25" baseItem="3"/>
    <dataField name="Problèmes techniques sur le reseau" fld="256" baseField="25" baseItem="3"/>
    <dataField name="Difficultés politiques" fld="257" baseField="25" baseItem="3"/>
    <dataField name="Marchand pas venu à temps / plus d'eau" fld="259" baseField="25" baseItem="3"/>
  </dataFields>
  <formats count="36">
    <format dxfId="1698">
      <pivotArea type="all" dataOnly="0" outline="0" fieldPosition="0"/>
    </format>
    <format dxfId="1697">
      <pivotArea outline="0" collapsedLevelsAreSubtotals="1" fieldPosition="0"/>
    </format>
    <format dxfId="1696">
      <pivotArea type="origin" dataOnly="0" labelOnly="1" outline="0" fieldPosition="0"/>
    </format>
    <format dxfId="1695">
      <pivotArea type="topRight" dataOnly="0" labelOnly="1" outline="0" fieldPosition="0"/>
    </format>
    <format dxfId="1694">
      <pivotArea field="-2" type="button" dataOnly="0" labelOnly="1" outline="0" axis="axisRow" fieldPosition="0"/>
    </format>
    <format dxfId="1693">
      <pivotArea dataOnly="0" labelOnly="1" grandCol="1" outline="0" fieldPosition="0"/>
    </format>
    <format dxfId="1692">
      <pivotArea outline="0" collapsedLevelsAreSubtotals="1" fieldPosition="0"/>
    </format>
    <format dxfId="1691">
      <pivotArea field="-2" type="button" dataOnly="0" labelOnly="1" outline="0" axis="axisRow" fieldPosition="0"/>
    </format>
    <format dxfId="1690">
      <pivotArea dataOnly="0" labelOnly="1" grandCol="1" outline="0" fieldPosition="0"/>
    </format>
    <format dxfId="1689">
      <pivotArea field="-2" type="button" dataOnly="0" labelOnly="1" outline="0" axis="axisRow" fieldPosition="0"/>
    </format>
    <format dxfId="1688">
      <pivotArea dataOnly="0" labelOnly="1" fieldPosition="0">
        <references count="1">
          <reference field="249" count="0"/>
        </references>
      </pivotArea>
    </format>
    <format dxfId="1687">
      <pivotArea dataOnly="0" labelOnly="1" grandCol="1" outline="0" fieldPosition="0"/>
    </format>
    <format dxfId="1686">
      <pivotArea field="-2" type="button" dataOnly="0" labelOnly="1" outline="0" axis="axisRow" fieldPosition="0"/>
    </format>
    <format dxfId="1685">
      <pivotArea dataOnly="0" labelOnly="1" fieldPosition="0">
        <references count="1">
          <reference field="249" count="0"/>
        </references>
      </pivotArea>
    </format>
    <format dxfId="1684">
      <pivotArea dataOnly="0" labelOnly="1" grandCol="1" outline="0" fieldPosition="0"/>
    </format>
    <format dxfId="1683">
      <pivotArea type="all" dataOnly="0" outline="0" fieldPosition="0"/>
    </format>
    <format dxfId="1682">
      <pivotArea outline="0" collapsedLevelsAreSubtotals="1" fieldPosition="0"/>
    </format>
    <format dxfId="1681">
      <pivotArea type="origin" dataOnly="0" labelOnly="1" outline="0" fieldPosition="0"/>
    </format>
    <format dxfId="1680">
      <pivotArea field="249" type="button" dataOnly="0" labelOnly="1" outline="0" axis="axisCol" fieldPosition="0"/>
    </format>
    <format dxfId="1679">
      <pivotArea type="topRight" dataOnly="0" labelOnly="1" outline="0" fieldPosition="0"/>
    </format>
    <format dxfId="1678">
      <pivotArea field="-2" type="button" dataOnly="0" labelOnly="1" outline="0" axis="axisRow" fieldPosition="0"/>
    </format>
    <format dxfId="1677">
      <pivotArea dataOnly="0" labelOnly="1" outline="0" fieldPosition="0">
        <references count="1">
          <reference field="4294967294" count="8">
            <x v="0"/>
            <x v="1"/>
            <x v="2"/>
            <x v="3"/>
            <x v="4"/>
            <x v="5"/>
            <x v="6"/>
            <x v="7"/>
          </reference>
        </references>
      </pivotArea>
    </format>
    <format dxfId="1676">
      <pivotArea dataOnly="0" labelOnly="1" fieldPosition="0">
        <references count="1">
          <reference field="249" count="0"/>
        </references>
      </pivotArea>
    </format>
    <format dxfId="1675">
      <pivotArea dataOnly="0" labelOnly="1" grandCol="1" outline="0" fieldPosition="0"/>
    </format>
    <format dxfId="1674">
      <pivotArea outline="0" collapsedLevelsAreSubtotals="1" fieldPosition="0"/>
    </format>
    <format dxfId="1673">
      <pivotArea outline="0" collapsedLevelsAreSubtotals="1" fieldPosition="0"/>
    </format>
    <format dxfId="1672">
      <pivotArea outline="0" collapsedLevelsAreSubtotals="1" fieldPosition="0"/>
    </format>
    <format dxfId="1671">
      <pivotArea type="all" dataOnly="0" outline="0" fieldPosition="0"/>
    </format>
    <format dxfId="1670">
      <pivotArea outline="0" collapsedLevelsAreSubtotals="1" fieldPosition="0"/>
    </format>
    <format dxfId="1669">
      <pivotArea type="origin" dataOnly="0" labelOnly="1" outline="0" fieldPosition="0"/>
    </format>
    <format dxfId="1668">
      <pivotArea field="249" type="button" dataOnly="0" labelOnly="1" outline="0" axis="axisCol" fieldPosition="0"/>
    </format>
    <format dxfId="1667">
      <pivotArea type="topRight" dataOnly="0" labelOnly="1" outline="0" fieldPosition="0"/>
    </format>
    <format dxfId="1666">
      <pivotArea field="-2" type="button" dataOnly="0" labelOnly="1" outline="0" axis="axisRow" fieldPosition="0"/>
    </format>
    <format dxfId="1665">
      <pivotArea dataOnly="0" labelOnly="1" outline="0" fieldPosition="0">
        <references count="1">
          <reference field="4294967294" count="8">
            <x v="0"/>
            <x v="1"/>
            <x v="2"/>
            <x v="3"/>
            <x v="4"/>
            <x v="5"/>
            <x v="6"/>
            <x v="7"/>
          </reference>
        </references>
      </pivotArea>
    </format>
    <format dxfId="1664">
      <pivotArea dataOnly="0" labelOnly="1" fieldPosition="0">
        <references count="1">
          <reference field="249" count="0"/>
        </references>
      </pivotArea>
    </format>
    <format dxfId="166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B18" firstHeaderRow="1"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8">
        <item h="1" x="0"/>
        <item n="autre*" x="7"/>
        <item x="2"/>
        <item x="6"/>
        <item x="4"/>
        <item x="3"/>
        <item x="1"/>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26"/>
  </rowFields>
  <rowItems count="8">
    <i>
      <x v="1"/>
    </i>
    <i>
      <x v="2"/>
    </i>
    <i>
      <x v="3"/>
    </i>
    <i>
      <x v="4"/>
    </i>
    <i>
      <x v="5"/>
    </i>
    <i>
      <x v="6"/>
    </i>
    <i>
      <x v="7"/>
    </i>
    <i t="grand">
      <x/>
    </i>
  </rowItems>
  <colItems count="1">
    <i/>
  </colItems>
  <dataFields count="1">
    <dataField name="#" fld="226" subtotal="count" baseField="2" baseItem="3"/>
  </dataFields>
  <formats count="30">
    <format dxfId="1728">
      <pivotArea type="all" dataOnly="0" outline="0" fieldPosition="0"/>
    </format>
    <format dxfId="1727">
      <pivotArea outline="0" collapsedLevelsAreSubtotals="1" fieldPosition="0"/>
    </format>
    <format dxfId="1726">
      <pivotArea dataOnly="0" labelOnly="1" outline="0" axis="axisValues" fieldPosition="0"/>
    </format>
    <format dxfId="1725">
      <pivotArea dataOnly="0" labelOnly="1" grandRow="1" outline="0" fieldPosition="0"/>
    </format>
    <format dxfId="1724">
      <pivotArea dataOnly="0" labelOnly="1" outline="0" axis="axisValues" fieldPosition="0"/>
    </format>
    <format dxfId="1723">
      <pivotArea type="all" dataOnly="0" outline="0" fieldPosition="0"/>
    </format>
    <format dxfId="1722">
      <pivotArea outline="0" collapsedLevelsAreSubtotals="1" fieldPosition="0"/>
    </format>
    <format dxfId="1721">
      <pivotArea dataOnly="0" labelOnly="1" outline="0" axis="axisValues" fieldPosition="0"/>
    </format>
    <format dxfId="1720">
      <pivotArea dataOnly="0" labelOnly="1" grandRow="1" outline="0" fieldPosition="0"/>
    </format>
    <format dxfId="1719">
      <pivotArea dataOnly="0" labelOnly="1" outline="0" axis="axisValues" fieldPosition="0"/>
    </format>
    <format dxfId="1718">
      <pivotArea collapsedLevelsAreSubtotals="1" fieldPosition="0">
        <references count="1">
          <reference field="226" count="0"/>
        </references>
      </pivotArea>
    </format>
    <format dxfId="1717">
      <pivotArea dataOnly="0" labelOnly="1" fieldPosition="0">
        <references count="1">
          <reference field="226" count="0"/>
        </references>
      </pivotArea>
    </format>
    <format dxfId="1716">
      <pivotArea collapsedLevelsAreSubtotals="1" fieldPosition="0">
        <references count="1">
          <reference field="226" count="0"/>
        </references>
      </pivotArea>
    </format>
    <format dxfId="1715">
      <pivotArea dataOnly="0" labelOnly="1" fieldPosition="0">
        <references count="1">
          <reference field="226" count="0"/>
        </references>
      </pivotArea>
    </format>
    <format dxfId="1714">
      <pivotArea collapsedLevelsAreSubtotals="1" fieldPosition="0">
        <references count="1">
          <reference field="226" count="0"/>
        </references>
      </pivotArea>
    </format>
    <format dxfId="1713">
      <pivotArea dataOnly="0" labelOnly="1" fieldPosition="0">
        <references count="1">
          <reference field="226" count="0"/>
        </references>
      </pivotArea>
    </format>
    <format dxfId="1712">
      <pivotArea type="all" dataOnly="0" outline="0" fieldPosition="0"/>
    </format>
    <format dxfId="1711">
      <pivotArea outline="0" collapsedLevelsAreSubtotals="1" fieldPosition="0"/>
    </format>
    <format dxfId="1710">
      <pivotArea field="226" type="button" dataOnly="0" labelOnly="1" outline="0" axis="axisRow" fieldPosition="0"/>
    </format>
    <format dxfId="1709">
      <pivotArea dataOnly="0" labelOnly="1" outline="0" axis="axisValues" fieldPosition="0"/>
    </format>
    <format dxfId="1708">
      <pivotArea dataOnly="0" labelOnly="1" fieldPosition="0">
        <references count="1">
          <reference field="226" count="0"/>
        </references>
      </pivotArea>
    </format>
    <format dxfId="1707">
      <pivotArea dataOnly="0" labelOnly="1" grandRow="1" outline="0" fieldPosition="0"/>
    </format>
    <format dxfId="1706">
      <pivotArea dataOnly="0" labelOnly="1" outline="0" axis="axisValues" fieldPosition="0"/>
    </format>
    <format dxfId="1705">
      <pivotArea type="all" dataOnly="0" outline="0" fieldPosition="0"/>
    </format>
    <format dxfId="1704">
      <pivotArea outline="0" collapsedLevelsAreSubtotals="1" fieldPosition="0"/>
    </format>
    <format dxfId="1703">
      <pivotArea field="226" type="button" dataOnly="0" labelOnly="1" outline="0" axis="axisRow" fieldPosition="0"/>
    </format>
    <format dxfId="1702">
      <pivotArea dataOnly="0" labelOnly="1" outline="0" axis="axisValues" fieldPosition="0"/>
    </format>
    <format dxfId="1701">
      <pivotArea dataOnly="0" labelOnly="1" fieldPosition="0">
        <references count="1">
          <reference field="226" count="0"/>
        </references>
      </pivotArea>
    </format>
    <format dxfId="1700">
      <pivotArea dataOnly="0" labelOnly="1" grandRow="1" outline="0" fieldPosition="0"/>
    </format>
    <format dxfId="169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eau croisé dynamique1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4:I34" firstHeaderRow="1" firstDataRow="3"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axis="axisRow" showAll="0">
      <items count="9">
        <item h="1" x="0"/>
        <item x="7"/>
        <item x="2"/>
        <item x="6"/>
        <item x="4"/>
        <item x="3"/>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
        <item x="0"/>
        <item x="3"/>
        <item x="1"/>
        <item x="2"/>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6"/>
  </rowFields>
  <rowItems count="8">
    <i>
      <x v="1"/>
    </i>
    <i>
      <x v="2"/>
    </i>
    <i>
      <x v="3"/>
    </i>
    <i>
      <x v="4"/>
    </i>
    <i>
      <x v="5"/>
    </i>
    <i>
      <x v="6"/>
    </i>
    <i>
      <x v="7"/>
    </i>
    <i t="grand">
      <x/>
    </i>
  </rowItems>
  <colFields count="2">
    <field x="-2"/>
    <field x="249"/>
  </colFields>
  <colItems count="8">
    <i>
      <x/>
      <x v="1"/>
    </i>
    <i r="1">
      <x v="2"/>
    </i>
    <i r="1">
      <x v="3"/>
    </i>
    <i i="1">
      <x v="1"/>
      <x v="1"/>
    </i>
    <i r="1" i="1">
      <x v="2"/>
    </i>
    <i r="1" i="1">
      <x v="3"/>
    </i>
    <i t="grand">
      <x/>
    </i>
    <i t="grand" i="1">
      <x/>
    </i>
  </colItems>
  <dataFields count="2">
    <dataField name="#IP" fld="249" subtotal="count" baseField="2" baseItem="0"/>
    <dataField name="%IP" fld="249" subtotal="count" showDataAs="percentOfRow" baseField="2" baseItem="0" numFmtId="10"/>
  </dataFields>
  <formats count="70">
    <format dxfId="1798">
      <pivotArea collapsedLevelsAreSubtotals="1" fieldPosition="0">
        <references count="3">
          <reference field="4294967294" count="1" selected="0">
            <x v="1"/>
          </reference>
          <reference field="226" count="0"/>
          <reference field="249" count="1" selected="0">
            <x v="1"/>
          </reference>
        </references>
      </pivotArea>
    </format>
    <format dxfId="1797">
      <pivotArea collapsedLevelsAreSubtotals="1" fieldPosition="0">
        <references count="3">
          <reference field="4294967294" count="1" selected="0">
            <x v="1"/>
          </reference>
          <reference field="226" count="0"/>
          <reference field="249" count="1" selected="0">
            <x v="2"/>
          </reference>
        </references>
      </pivotArea>
    </format>
    <format dxfId="1796">
      <pivotArea collapsedLevelsAreSubtotals="1" fieldPosition="0">
        <references count="3">
          <reference field="4294967294" count="1" selected="0">
            <x v="1"/>
          </reference>
          <reference field="226" count="0"/>
          <reference field="249" count="1" selected="0">
            <x v="3"/>
          </reference>
        </references>
      </pivotArea>
    </format>
    <format dxfId="1795">
      <pivotArea collapsedLevelsAreSubtotals="1" fieldPosition="0">
        <references count="3">
          <reference field="4294967294" count="1" selected="0">
            <x v="1"/>
          </reference>
          <reference field="226" count="0"/>
          <reference field="249" count="1" selected="0">
            <x v="1"/>
          </reference>
        </references>
      </pivotArea>
    </format>
    <format dxfId="1794">
      <pivotArea collapsedLevelsAreSubtotals="1" fieldPosition="0">
        <references count="3">
          <reference field="4294967294" count="1" selected="0">
            <x v="1"/>
          </reference>
          <reference field="226" count="0"/>
          <reference field="249" count="1" selected="0">
            <x v="2"/>
          </reference>
        </references>
      </pivotArea>
    </format>
    <format dxfId="1793">
      <pivotArea collapsedLevelsAreSubtotals="1" fieldPosition="0">
        <references count="3">
          <reference field="4294967294" count="1" selected="0">
            <x v="1"/>
          </reference>
          <reference field="226" count="0"/>
          <reference field="249" count="1" selected="0">
            <x v="3"/>
          </reference>
        </references>
      </pivotArea>
    </format>
    <format dxfId="1792">
      <pivotArea field="249" grandCol="1" outline="0" collapsedLevelsAreSubtotals="1" axis="axisCol" fieldPosition="1">
        <references count="1">
          <reference field="4294967294" count="1" selected="0">
            <x v="1"/>
          </reference>
        </references>
      </pivotArea>
    </format>
    <format dxfId="1791">
      <pivotArea field="249" grandCol="1" outline="0" collapsedLevelsAreSubtotals="1" axis="axisCol" fieldPosition="1">
        <references count="1">
          <reference field="4294967294" count="1" selected="0">
            <x v="1"/>
          </reference>
        </references>
      </pivotArea>
    </format>
    <format dxfId="1790">
      <pivotArea field="249" grandRow="1" outline="0" collapsedLevelsAreSubtotals="1" axis="axisCol" fieldPosition="1">
        <references count="2">
          <reference field="4294967294" count="1" selected="0">
            <x v="1"/>
          </reference>
          <reference field="249" count="1" selected="0">
            <x v="1"/>
          </reference>
        </references>
      </pivotArea>
    </format>
    <format dxfId="1789">
      <pivotArea field="249" grandRow="1" outline="0" collapsedLevelsAreSubtotals="1" axis="axisCol" fieldPosition="1">
        <references count="2">
          <reference field="4294967294" count="1" selected="0">
            <x v="1"/>
          </reference>
          <reference field="249" count="1" selected="0">
            <x v="2"/>
          </reference>
        </references>
      </pivotArea>
    </format>
    <format dxfId="1788">
      <pivotArea field="249" grandRow="1" outline="0" collapsedLevelsAreSubtotals="1" axis="axisCol" fieldPosition="1">
        <references count="2">
          <reference field="4294967294" count="1" selected="0">
            <x v="1"/>
          </reference>
          <reference field="249" count="1" selected="0">
            <x v="3"/>
          </reference>
        </references>
      </pivotArea>
    </format>
    <format dxfId="1787">
      <pivotArea field="249" grandRow="1" outline="0" collapsedLevelsAreSubtotals="1" axis="axisCol" fieldPosition="1">
        <references count="2">
          <reference field="4294967294" count="1" selected="0">
            <x v="1"/>
          </reference>
          <reference field="249" count="1" selected="0">
            <x v="1"/>
          </reference>
        </references>
      </pivotArea>
    </format>
    <format dxfId="1786">
      <pivotArea field="249" grandRow="1" outline="0" collapsedLevelsAreSubtotals="1" axis="axisCol" fieldPosition="1">
        <references count="2">
          <reference field="4294967294" count="1" selected="0">
            <x v="1"/>
          </reference>
          <reference field="249" count="1" selected="0">
            <x v="2"/>
          </reference>
        </references>
      </pivotArea>
    </format>
    <format dxfId="1785">
      <pivotArea field="249" grandRow="1" outline="0" collapsedLevelsAreSubtotals="1" axis="axisCol" fieldPosition="1">
        <references count="2">
          <reference field="4294967294" count="1" selected="0">
            <x v="1"/>
          </reference>
          <reference field="249" count="1" selected="0">
            <x v="3"/>
          </reference>
        </references>
      </pivotArea>
    </format>
    <format dxfId="1784">
      <pivotArea type="all" dataOnly="0" outline="0" fieldPosition="0"/>
    </format>
    <format dxfId="1783">
      <pivotArea outline="0" collapsedLevelsAreSubtotals="1" fieldPosition="0"/>
    </format>
    <format dxfId="1782">
      <pivotArea type="origin" dataOnly="0" labelOnly="1" outline="0" fieldPosition="0"/>
    </format>
    <format dxfId="1781">
      <pivotArea field="-2" type="button" dataOnly="0" labelOnly="1" outline="0" axis="axisCol" fieldPosition="0"/>
    </format>
    <format dxfId="1780">
      <pivotArea field="249" type="button" dataOnly="0" labelOnly="1" outline="0" axis="axisCol" fieldPosition="1"/>
    </format>
    <format dxfId="1779">
      <pivotArea type="topRight" dataOnly="0" labelOnly="1" outline="0" fieldPosition="0"/>
    </format>
    <format dxfId="1778">
      <pivotArea field="226" type="button" dataOnly="0" labelOnly="1" outline="0" axis="axisRow" fieldPosition="0"/>
    </format>
    <format dxfId="1777">
      <pivotArea dataOnly="0" labelOnly="1" fieldPosition="0">
        <references count="1">
          <reference field="226" count="0"/>
        </references>
      </pivotArea>
    </format>
    <format dxfId="1776">
      <pivotArea dataOnly="0" labelOnly="1" grandRow="1" outline="0" fieldPosition="0"/>
    </format>
    <format dxfId="1775">
      <pivotArea dataOnly="0" labelOnly="1" outline="0" fieldPosition="0">
        <references count="1">
          <reference field="4294967294" count="2">
            <x v="0"/>
            <x v="1"/>
          </reference>
        </references>
      </pivotArea>
    </format>
    <format dxfId="1774">
      <pivotArea field="249" dataOnly="0" labelOnly="1" grandCol="1" outline="0" axis="axisCol" fieldPosition="1">
        <references count="1">
          <reference field="4294967294" count="1" selected="0">
            <x v="0"/>
          </reference>
        </references>
      </pivotArea>
    </format>
    <format dxfId="1773">
      <pivotArea field="249" dataOnly="0" labelOnly="1" grandCol="1" outline="0" axis="axisCol" fieldPosition="1">
        <references count="1">
          <reference field="4294967294" count="1" selected="0">
            <x v="1"/>
          </reference>
        </references>
      </pivotArea>
    </format>
    <format dxfId="1772">
      <pivotArea field="249" dataOnly="0" labelOnly="1" grandCol="1" outline="0" axis="axisCol" fieldPosition="1">
        <references count="1">
          <reference field="4294967294" count="1" selected="0">
            <x v="0"/>
          </reference>
        </references>
      </pivotArea>
    </format>
    <format dxfId="1771">
      <pivotArea field="249" dataOnly="0" labelOnly="1" grandCol="1" outline="0" axis="axisCol" fieldPosition="1">
        <references count="1">
          <reference field="4294967294" count="1" selected="0">
            <x v="1"/>
          </reference>
        </references>
      </pivotArea>
    </format>
    <format dxfId="1770">
      <pivotArea dataOnly="0" labelOnly="1" fieldPosition="0">
        <references count="2">
          <reference field="4294967294" count="1" selected="0">
            <x v="0"/>
          </reference>
          <reference field="249" count="3">
            <x v="1"/>
            <x v="2"/>
            <x v="3"/>
          </reference>
        </references>
      </pivotArea>
    </format>
    <format dxfId="1769">
      <pivotArea dataOnly="0" labelOnly="1" fieldPosition="0">
        <references count="2">
          <reference field="4294967294" count="1" selected="0">
            <x v="1"/>
          </reference>
          <reference field="249" count="3">
            <x v="1"/>
            <x v="2"/>
            <x v="3"/>
          </reference>
        </references>
      </pivotArea>
    </format>
    <format dxfId="1768">
      <pivotArea type="all" dataOnly="0" outline="0" fieldPosition="0"/>
    </format>
    <format dxfId="1767">
      <pivotArea outline="0" collapsedLevelsAreSubtotals="1" fieldPosition="0"/>
    </format>
    <format dxfId="1766">
      <pivotArea type="origin" dataOnly="0" labelOnly="1" outline="0" fieldPosition="0"/>
    </format>
    <format dxfId="1765">
      <pivotArea field="-2" type="button" dataOnly="0" labelOnly="1" outline="0" axis="axisCol" fieldPosition="0"/>
    </format>
    <format dxfId="1764">
      <pivotArea field="249" type="button" dataOnly="0" labelOnly="1" outline="0" axis="axisCol" fieldPosition="1"/>
    </format>
    <format dxfId="1763">
      <pivotArea type="topRight" dataOnly="0" labelOnly="1" outline="0" fieldPosition="0"/>
    </format>
    <format dxfId="1762">
      <pivotArea field="226" type="button" dataOnly="0" labelOnly="1" outline="0" axis="axisRow" fieldPosition="0"/>
    </format>
    <format dxfId="1761">
      <pivotArea dataOnly="0" labelOnly="1" fieldPosition="0">
        <references count="1">
          <reference field="226" count="0"/>
        </references>
      </pivotArea>
    </format>
    <format dxfId="1760">
      <pivotArea dataOnly="0" labelOnly="1" grandRow="1" outline="0" fieldPosition="0"/>
    </format>
    <format dxfId="1759">
      <pivotArea dataOnly="0" labelOnly="1" outline="0" fieldPosition="0">
        <references count="1">
          <reference field="4294967294" count="2">
            <x v="0"/>
            <x v="1"/>
          </reference>
        </references>
      </pivotArea>
    </format>
    <format dxfId="1758">
      <pivotArea field="249" dataOnly="0" labelOnly="1" grandCol="1" outline="0" axis="axisCol" fieldPosition="1">
        <references count="1">
          <reference field="4294967294" count="1" selected="0">
            <x v="0"/>
          </reference>
        </references>
      </pivotArea>
    </format>
    <format dxfId="1757">
      <pivotArea field="249" dataOnly="0" labelOnly="1" grandCol="1" outline="0" axis="axisCol" fieldPosition="1">
        <references count="1">
          <reference field="4294967294" count="1" selected="0">
            <x v="1"/>
          </reference>
        </references>
      </pivotArea>
    </format>
    <format dxfId="1756">
      <pivotArea field="249" dataOnly="0" labelOnly="1" grandCol="1" outline="0" axis="axisCol" fieldPosition="1">
        <references count="1">
          <reference field="4294967294" count="1" selected="0">
            <x v="0"/>
          </reference>
        </references>
      </pivotArea>
    </format>
    <format dxfId="1755">
      <pivotArea field="249" dataOnly="0" labelOnly="1" grandCol="1" outline="0" axis="axisCol" fieldPosition="1">
        <references count="1">
          <reference field="4294967294" count="1" selected="0">
            <x v="1"/>
          </reference>
        </references>
      </pivotArea>
    </format>
    <format dxfId="1754">
      <pivotArea dataOnly="0" labelOnly="1" fieldPosition="0">
        <references count="2">
          <reference field="4294967294" count="1" selected="0">
            <x v="0"/>
          </reference>
          <reference field="249" count="3">
            <x v="1"/>
            <x v="2"/>
            <x v="3"/>
          </reference>
        </references>
      </pivotArea>
    </format>
    <format dxfId="1753">
      <pivotArea dataOnly="0" labelOnly="1" fieldPosition="0">
        <references count="2">
          <reference field="4294967294" count="1" selected="0">
            <x v="1"/>
          </reference>
          <reference field="249" count="3">
            <x v="1"/>
            <x v="2"/>
            <x v="3"/>
          </reference>
        </references>
      </pivotArea>
    </format>
    <format dxfId="1752">
      <pivotArea type="origin" dataOnly="0" labelOnly="1" outline="0" offset="A2" fieldPosition="0"/>
    </format>
    <format dxfId="1751">
      <pivotArea dataOnly="0" labelOnly="1" outline="0" fieldPosition="0">
        <references count="1">
          <reference field="4294967294" count="2">
            <x v="0"/>
            <x v="1"/>
          </reference>
        </references>
      </pivotArea>
    </format>
    <format dxfId="1750">
      <pivotArea field="249" dataOnly="0" labelOnly="1" grandCol="1" outline="0" offset="IV1" axis="axisCol" fieldPosition="1">
        <references count="1">
          <reference field="4294967294" count="1" selected="0">
            <x v="0"/>
          </reference>
        </references>
      </pivotArea>
    </format>
    <format dxfId="1749">
      <pivotArea field="249" dataOnly="0" labelOnly="1" grandCol="1" outline="0" offset="IV1" axis="axisCol" fieldPosition="1">
        <references count="1">
          <reference field="4294967294" count="1" selected="0">
            <x v="1"/>
          </reference>
        </references>
      </pivotArea>
    </format>
    <format dxfId="1748">
      <pivotArea field="249" dataOnly="0" labelOnly="1" grandCol="1" outline="0" offset="IV1" axis="axisCol" fieldPosition="1">
        <references count="1">
          <reference field="4294967294" count="1" selected="0">
            <x v="0"/>
          </reference>
        </references>
      </pivotArea>
    </format>
    <format dxfId="1747">
      <pivotArea field="249" dataOnly="0" labelOnly="1" grandCol="1" outline="0" offset="IV1" axis="axisCol" fieldPosition="1">
        <references count="1">
          <reference field="4294967294" count="1" selected="0">
            <x v="1"/>
          </reference>
        </references>
      </pivotArea>
    </format>
    <format dxfId="1746">
      <pivotArea field="226" type="button" dataOnly="0" labelOnly="1" outline="0" axis="axisRow" fieldPosition="0"/>
    </format>
    <format dxfId="1745">
      <pivotArea field="249" dataOnly="0" labelOnly="1" grandCol="1" outline="0" offset="IV256" axis="axisCol" fieldPosition="1">
        <references count="1">
          <reference field="4294967294" count="1" selected="0">
            <x v="0"/>
          </reference>
        </references>
      </pivotArea>
    </format>
    <format dxfId="1744">
      <pivotArea field="249" dataOnly="0" labelOnly="1" grandCol="1" outline="0" offset="IV256" axis="axisCol" fieldPosition="1">
        <references count="1">
          <reference field="4294967294" count="1" selected="0">
            <x v="1"/>
          </reference>
        </references>
      </pivotArea>
    </format>
    <format dxfId="1743">
      <pivotArea field="249" dataOnly="0" labelOnly="1" grandCol="1" outline="0" offset="IV256" axis="axisCol" fieldPosition="1">
        <references count="1">
          <reference field="4294967294" count="1" selected="0">
            <x v="0"/>
          </reference>
        </references>
      </pivotArea>
    </format>
    <format dxfId="1742">
      <pivotArea field="249" dataOnly="0" labelOnly="1" grandCol="1" outline="0" offset="IV256" axis="axisCol" fieldPosition="1">
        <references count="1">
          <reference field="4294967294" count="1" selected="0">
            <x v="1"/>
          </reference>
        </references>
      </pivotArea>
    </format>
    <format dxfId="1741">
      <pivotArea dataOnly="0" labelOnly="1" fieldPosition="0">
        <references count="2">
          <reference field="4294967294" count="1" selected="0">
            <x v="0"/>
          </reference>
          <reference field="249" count="3">
            <x v="1"/>
            <x v="2"/>
            <x v="3"/>
          </reference>
        </references>
      </pivotArea>
    </format>
    <format dxfId="1740">
      <pivotArea dataOnly="0" labelOnly="1" fieldPosition="0">
        <references count="2">
          <reference field="4294967294" count="1" selected="0">
            <x v="1"/>
          </reference>
          <reference field="249" count="3">
            <x v="1"/>
            <x v="2"/>
            <x v="3"/>
          </reference>
        </references>
      </pivotArea>
    </format>
    <format dxfId="1739">
      <pivotArea field="226" type="button" dataOnly="0" labelOnly="1" outline="0" axis="axisRow" fieldPosition="0"/>
    </format>
    <format dxfId="1738">
      <pivotArea field="249" dataOnly="0" labelOnly="1" grandCol="1" outline="0" axis="axisCol" fieldPosition="1">
        <references count="1">
          <reference field="4294967294" count="1" selected="0">
            <x v="0"/>
          </reference>
        </references>
      </pivotArea>
    </format>
    <format dxfId="1737">
      <pivotArea field="249" dataOnly="0" labelOnly="1" grandCol="1" outline="0" axis="axisCol" fieldPosition="1">
        <references count="1">
          <reference field="4294967294" count="1" selected="0">
            <x v="1"/>
          </reference>
        </references>
      </pivotArea>
    </format>
    <format dxfId="1736">
      <pivotArea field="249" dataOnly="0" labelOnly="1" grandCol="1" outline="0" axis="axisCol" fieldPosition="1">
        <references count="1">
          <reference field="4294967294" count="1" selected="0">
            <x v="0"/>
          </reference>
        </references>
      </pivotArea>
    </format>
    <format dxfId="1735">
      <pivotArea field="249" dataOnly="0" labelOnly="1" grandCol="1" outline="0" axis="axisCol" fieldPosition="1">
        <references count="1">
          <reference field="4294967294" count="1" selected="0">
            <x v="1"/>
          </reference>
        </references>
      </pivotArea>
    </format>
    <format dxfId="1734">
      <pivotArea dataOnly="0" labelOnly="1" fieldPosition="0">
        <references count="2">
          <reference field="4294967294" count="1" selected="0">
            <x v="0"/>
          </reference>
          <reference field="249" count="3">
            <x v="1"/>
            <x v="2"/>
            <x v="3"/>
          </reference>
        </references>
      </pivotArea>
    </format>
    <format dxfId="1733">
      <pivotArea dataOnly="0" labelOnly="1" fieldPosition="0">
        <references count="2">
          <reference field="4294967294" count="1" selected="0">
            <x v="1"/>
          </reference>
          <reference field="249" count="3">
            <x v="1"/>
            <x v="2"/>
            <x v="3"/>
          </reference>
        </references>
      </pivotArea>
    </format>
    <format dxfId="1732">
      <pivotArea grandRow="1" outline="0" collapsedLevelsAreSubtotals="1" fieldPosition="0"/>
    </format>
    <format dxfId="1731">
      <pivotArea dataOnly="0" labelOnly="1" grandRow="1" outline="0" fieldPosition="0"/>
    </format>
    <format dxfId="1730">
      <pivotArea grandRow="1" outline="0" collapsedLevelsAreSubtotals="1" fieldPosition="0"/>
    </format>
    <format dxfId="1729">
      <pivotArea dataOnly="0" labelOnly="1" grandRow="1" outline="0" fieldPosition="0"/>
    </format>
  </formats>
  <conditionalFormats count="2">
    <conditionalFormat priority="7">
      <pivotAreas count="3">
        <pivotArea type="data" collapsedLevelsAreSubtotals="1" fieldPosition="0">
          <references count="3">
            <reference field="4294967294" count="1" selected="0">
              <x v="1"/>
            </reference>
            <reference field="226" count="7">
              <x v="1"/>
              <x v="2"/>
              <x v="3"/>
              <x v="4"/>
              <x v="5"/>
              <x v="6"/>
              <x v="7"/>
            </reference>
            <reference field="249" count="1" selected="0">
              <x v="1"/>
            </reference>
          </references>
        </pivotArea>
        <pivotArea type="data" collapsedLevelsAreSubtotals="1" fieldPosition="0">
          <references count="3">
            <reference field="4294967294" count="1" selected="0">
              <x v="1"/>
            </reference>
            <reference field="226" count="7">
              <x v="1"/>
              <x v="2"/>
              <x v="3"/>
              <x v="4"/>
              <x v="5"/>
              <x v="6"/>
              <x v="7"/>
            </reference>
            <reference field="249" count="1" selected="0">
              <x v="2"/>
            </reference>
          </references>
        </pivotArea>
        <pivotArea type="data" collapsedLevelsAreSubtotals="1" fieldPosition="0">
          <references count="3">
            <reference field="4294967294" count="1" selected="0">
              <x v="1"/>
            </reference>
            <reference field="226" count="7">
              <x v="1"/>
              <x v="2"/>
              <x v="3"/>
              <x v="4"/>
              <x v="5"/>
              <x v="6"/>
              <x v="7"/>
            </reference>
            <reference field="249" count="1" selected="0">
              <x v="3"/>
            </reference>
          </references>
        </pivotArea>
      </pivotAreas>
    </conditionalFormat>
    <conditionalFormat priority="6">
      <pivotAreas count="1">
        <pivotArea type="data" grandCol="1" collapsedLevelsAreSubtotals="1" fieldPosition="0">
          <references count="2">
            <reference field="4294967294" count="1" selected="0">
              <x v="1"/>
            </reference>
            <reference field="226" count="7">
              <x v="1"/>
              <x v="2"/>
              <x v="3"/>
              <x v="4"/>
              <x v="5"/>
              <x v="6"/>
              <x v="7"/>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8" cacheId="0"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84:P87" firstHeaderRow="0" firstDataRow="1" firstDataCol="1"/>
  <pivotFields count="284">
    <pivotField showAll="0" defaultSubtotal="0"/>
    <pivotField showAll="0" defaultSubtotal="0"/>
    <pivotField showAll="0" defaultSubtotal="0"/>
    <pivotField outline="0" showAll="0" defaultSubtotal="0">
      <items count="10">
        <item x="0"/>
        <item x="5"/>
        <item x="7"/>
        <item x="3"/>
        <item x="2"/>
        <item x="6"/>
        <item x="4"/>
        <item x="9"/>
        <item x="8"/>
        <item x="1"/>
      </items>
      <extLst>
        <ext xmlns:x14="http://schemas.microsoft.com/office/spreadsheetml/2009/9/main" uri="{2946ED86-A175-432a-8AC1-64E0C546D7DE}">
          <x14:pivotField fillDownLabels="1"/>
        </ext>
      </extLst>
    </pivotField>
    <pivotField showAll="0" defaultSubtotal="0"/>
    <pivotField name="Département" outline="0" showAll="0" defaultSubtotal="0">
      <items count="10">
        <item x="2"/>
        <item x="0"/>
        <item x="3"/>
        <item x="5"/>
        <item x="6"/>
        <item x="4"/>
        <item x="8"/>
        <item x="9"/>
        <item x="1"/>
        <item x="7"/>
      </items>
      <extLst>
        <ext xmlns:x14="http://schemas.microsoft.com/office/spreadsheetml/2009/9/main" uri="{2946ED86-A175-432a-8AC1-64E0C546D7DE}">
          <x14:pivotField fillDownLabels="1"/>
        </ext>
      </extLst>
    </pivotField>
    <pivotField outline="0" showAll="0" defaultSubtotal="0">
      <items count="22">
        <item x="0"/>
        <item x="10"/>
        <item x="8"/>
        <item x="17"/>
        <item x="6"/>
        <item x="7"/>
        <item x="4"/>
        <item x="13"/>
        <item x="3"/>
        <item x="18"/>
        <item x="1"/>
        <item x="2"/>
        <item x="9"/>
        <item x="12"/>
        <item x="14"/>
        <item x="11"/>
        <item x="5"/>
        <item x="15"/>
        <item x="16"/>
        <item x="19"/>
        <item x="20"/>
        <item x="21"/>
      </items>
      <extLst>
        <ext xmlns:x14="http://schemas.microsoft.com/office/spreadsheetml/2009/9/main" uri="{2946ED86-A175-432a-8AC1-64E0C546D7DE}">
          <x14:pivotField fillDownLabels="1"/>
        </ext>
      </extLst>
    </pivotField>
    <pivotField showAll="0"/>
    <pivotField showAll="0" defaultSubtotal="0"/>
    <pivotField showAll="0"/>
    <pivotField name="Milieu" axis="axisRow" outline="0" showAll="0" defaultSubtotal="0">
      <items count="2">
        <item x="1"/>
        <item x="0"/>
      </items>
      <extLst>
        <ext xmlns:x14="http://schemas.microsoft.com/office/spreadsheetml/2009/9/main" uri="{2946ED86-A175-432a-8AC1-64E0C546D7DE}">
          <x14:pivotField fillDownLabels="1"/>
        </ext>
      </extLst>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
  </rowFields>
  <rowItems count="3">
    <i>
      <x/>
    </i>
    <i>
      <x v="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53" subtotal="countNums" baseField="9" baseItem="1"/>
    <dataField name="# Riz" fld="56" subtotal="countNums" baseField="9" baseItem="1"/>
    <dataField name="# Mais" fld="59" subtotal="countNums" baseField="9" baseItem="0"/>
    <dataField name="# Sucre" fld="62" subtotal="countNums" baseField="9" baseItem="0"/>
    <dataField name="# Haricot noir" fld="65" subtotal="countNums" baseField="9" baseItem="0"/>
    <dataField name="# Haricot rouge" fld="68" subtotal="countNums" baseField="9" baseItem="0"/>
    <dataField name="# Huile" fld="80" subtotal="countNums" baseField="9" baseItem="0"/>
    <dataField name="# Savon lessive" fld="130" subtotal="countNums" baseField="9" baseItem="0"/>
    <dataField name="# Brosse à dents" fld="132" subtotal="countNums" baseField="9" baseItem="0"/>
    <dataField name="# Papier toilette" fld="134" subtotal="countNums" baseField="9" baseItem="1"/>
    <dataField name="# Savon mains" fld="140" subtotal="countNums" baseField="9" baseItem="1"/>
    <dataField name="# Dentifrice" fld="146" subtotal="countNums" baseField="9" baseItem="1"/>
    <dataField name="# Serviettes hygieniques" fld="153" subtotal="countNums" baseField="9" baseItem="1"/>
    <dataField name="# Chlore en grain" fld="166" subtotal="countNums" baseField="9" baseItem="1"/>
    <dataField name="# Eau" fld="246" subtotal="countNums" baseField="9" baseItem="1"/>
  </dataFields>
  <formats count="25">
    <format dxfId="2094">
      <pivotArea grandRow="1" outline="0" collapsedLevelsAreSubtotals="1" fieldPosition="0"/>
    </format>
    <format dxfId="2093">
      <pivotArea dataOnly="0" labelOnly="1" grandRow="1" outline="0" fieldPosition="0"/>
    </format>
    <format dxfId="2092">
      <pivotArea field="3" type="button" dataOnly="0" labelOnly="1" outline="0"/>
    </format>
    <format dxfId="2091">
      <pivotArea field="5" type="button" dataOnly="0" labelOnly="1" outline="0"/>
    </format>
    <format dxfId="2090">
      <pivotArea field="6" type="button" dataOnly="0" labelOnly="1" outline="0"/>
    </format>
    <format dxfId="2089">
      <pivotArea field="10" type="button" dataOnly="0" labelOnly="1" outline="0" axis="axisRow" fieldPosition="0"/>
    </format>
    <format dxfId="2088">
      <pivotArea field="3" type="button" dataOnly="0" labelOnly="1" outline="0"/>
    </format>
    <format dxfId="2087">
      <pivotArea field="5" type="button" dataOnly="0" labelOnly="1" outline="0"/>
    </format>
    <format dxfId="2086">
      <pivotArea field="6" type="button" dataOnly="0" labelOnly="1" outline="0"/>
    </format>
    <format dxfId="2085">
      <pivotArea field="10" type="button" dataOnly="0" labelOnly="1" outline="0" axis="axisRow" fieldPosition="0"/>
    </format>
    <format dxfId="2084">
      <pivotArea dataOnly="0" labelOnly="1" outline="0" fieldPosition="0">
        <references count="1">
          <reference field="4294967294" count="15">
            <x v="0"/>
            <x v="1"/>
            <x v="2"/>
            <x v="3"/>
            <x v="4"/>
            <x v="5"/>
            <x v="6"/>
            <x v="7"/>
            <x v="8"/>
            <x v="9"/>
            <x v="10"/>
            <x v="11"/>
            <x v="12"/>
            <x v="13"/>
            <x v="14"/>
          </reference>
        </references>
      </pivotArea>
    </format>
    <format dxfId="2083">
      <pivotArea field="3" type="button" dataOnly="0" labelOnly="1" outline="0"/>
    </format>
    <format dxfId="2082">
      <pivotArea field="5" type="button" dataOnly="0" labelOnly="1" outline="0"/>
    </format>
    <format dxfId="2081">
      <pivotArea field="6" type="button" dataOnly="0" labelOnly="1" outline="0"/>
    </format>
    <format dxfId="2080">
      <pivotArea field="10" type="button" dataOnly="0" labelOnly="1" outline="0" axis="axisRow" fieldPosition="0"/>
    </format>
    <format dxfId="2079">
      <pivotArea dataOnly="0" labelOnly="1" outline="0" fieldPosition="0">
        <references count="1">
          <reference field="4294967294" count="15">
            <x v="0"/>
            <x v="1"/>
            <x v="2"/>
            <x v="3"/>
            <x v="4"/>
            <x v="5"/>
            <x v="6"/>
            <x v="7"/>
            <x v="8"/>
            <x v="9"/>
            <x v="10"/>
            <x v="11"/>
            <x v="12"/>
            <x v="13"/>
            <x v="14"/>
          </reference>
        </references>
      </pivotArea>
    </format>
    <format dxfId="2078">
      <pivotArea type="all" dataOnly="0" outline="0" fieldPosition="0"/>
    </format>
    <format dxfId="2077">
      <pivotArea outline="0" collapsedLevelsAreSubtotals="1" fieldPosition="0"/>
    </format>
    <format dxfId="2076">
      <pivotArea field="3" type="button" dataOnly="0" labelOnly="1" outline="0"/>
    </format>
    <format dxfId="2075">
      <pivotArea field="5" type="button" dataOnly="0" labelOnly="1" outline="0"/>
    </format>
    <format dxfId="2074">
      <pivotArea field="6" type="button" dataOnly="0" labelOnly="1" outline="0"/>
    </format>
    <format dxfId="2073">
      <pivotArea field="10" type="button" dataOnly="0" labelOnly="1" outline="0" axis="axisRow" fieldPosition="0"/>
    </format>
    <format dxfId="2072">
      <pivotArea dataOnly="0" labelOnly="1" grandRow="1" outline="0" fieldPosition="0"/>
    </format>
    <format dxfId="2071">
      <pivotArea dataOnly="0" labelOnly="1" outline="0" fieldPosition="0">
        <references count="1">
          <reference field="4294967294" count="15">
            <x v="0"/>
            <x v="1"/>
            <x v="2"/>
            <x v="3"/>
            <x v="4"/>
            <x v="5"/>
            <x v="6"/>
            <x v="7"/>
            <x v="8"/>
            <x v="9"/>
            <x v="10"/>
            <x v="11"/>
            <x v="12"/>
            <x v="13"/>
            <x v="14"/>
          </reference>
        </references>
      </pivotArea>
    </format>
    <format dxfId="2070">
      <pivotArea outline="0" collapsedLevelsAreSubtotals="1" fieldPosition="0">
        <references count="1">
          <reference field="10"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eau croisé dynamique1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Brosse à dent">
  <location ref="A51:C55"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33"/>
  </rowFields>
  <rowItems count="4">
    <i>
      <x v="2"/>
    </i>
    <i>
      <x v="1"/>
    </i>
    <i>
      <x v="3"/>
    </i>
    <i t="grand">
      <x/>
    </i>
  </rowItems>
  <colFields count="1">
    <field x="-2"/>
  </colFields>
  <colItems count="2">
    <i>
      <x/>
    </i>
    <i i="1">
      <x v="1"/>
    </i>
  </colItems>
  <dataFields count="2">
    <dataField name="No" fld="133" subtotal="count" baseField="0" baseItem="0"/>
    <dataField name="%" fld="133" subtotal="count" showDataAs="percentOfTotal" baseField="8" baseItem="0" numFmtId="9"/>
  </dataFields>
  <formats count="18">
    <format dxfId="1253">
      <pivotArea outline="0" collapsedLevelsAreSubtotals="1" fieldPosition="0">
        <references count="1">
          <reference field="4294967294" count="1" selected="0">
            <x v="1"/>
          </reference>
        </references>
      </pivotArea>
    </format>
    <format dxfId="1252">
      <pivotArea outline="0" collapsedLevelsAreSubtotals="1" fieldPosition="0">
        <references count="1">
          <reference field="4294967294" count="1" selected="0">
            <x v="1"/>
          </reference>
        </references>
      </pivotArea>
    </format>
    <format dxfId="1251">
      <pivotArea field="133" type="button" dataOnly="0" labelOnly="1" outline="0" axis="axisRow" fieldPosition="0"/>
    </format>
    <format dxfId="1250">
      <pivotArea dataOnly="0" labelOnly="1" outline="0" fieldPosition="0">
        <references count="1">
          <reference field="4294967294" count="2">
            <x v="0"/>
            <x v="1"/>
          </reference>
        </references>
      </pivotArea>
    </format>
    <format dxfId="1249">
      <pivotArea dataOnly="0" grandRow="1" axis="axisRow" fieldPosition="0"/>
    </format>
    <format dxfId="1248">
      <pivotArea collapsedLevelsAreSubtotals="1" fieldPosition="0">
        <references count="2">
          <reference field="4294967294" count="1" selected="0">
            <x v="1"/>
          </reference>
          <reference field="133" count="0"/>
        </references>
      </pivotArea>
    </format>
    <format dxfId="1247">
      <pivotArea type="all" dataOnly="0" outline="0" fieldPosition="0"/>
    </format>
    <format dxfId="1246">
      <pivotArea outline="0" collapsedLevelsAreSubtotals="1" fieldPosition="0"/>
    </format>
    <format dxfId="1245">
      <pivotArea field="133" type="button" dataOnly="0" labelOnly="1" outline="0" axis="axisRow" fieldPosition="0"/>
    </format>
    <format dxfId="1244">
      <pivotArea dataOnly="0" labelOnly="1" fieldPosition="0">
        <references count="1">
          <reference field="133" count="0"/>
        </references>
      </pivotArea>
    </format>
    <format dxfId="1243">
      <pivotArea dataOnly="0" labelOnly="1" grandRow="1" outline="0" fieldPosition="0"/>
    </format>
    <format dxfId="1242">
      <pivotArea dataOnly="0" labelOnly="1" outline="0" fieldPosition="0">
        <references count="1">
          <reference field="4294967294" count="2">
            <x v="0"/>
            <x v="1"/>
          </reference>
        </references>
      </pivotArea>
    </format>
    <format dxfId="1241">
      <pivotArea type="all" dataOnly="0" outline="0" fieldPosition="0"/>
    </format>
    <format dxfId="1240">
      <pivotArea outline="0" collapsedLevelsAreSubtotals="1" fieldPosition="0"/>
    </format>
    <format dxfId="1239">
      <pivotArea field="133" type="button" dataOnly="0" labelOnly="1" outline="0" axis="axisRow" fieldPosition="0"/>
    </format>
    <format dxfId="1238">
      <pivotArea dataOnly="0" labelOnly="1" fieldPosition="0">
        <references count="1">
          <reference field="133" count="0"/>
        </references>
      </pivotArea>
    </format>
    <format dxfId="1237">
      <pivotArea dataOnly="0" labelOnly="1" grandRow="1" outline="0" fieldPosition="0"/>
    </format>
    <format dxfId="1236">
      <pivotArea dataOnly="0" labelOnly="1" outline="0" fieldPosition="0">
        <references count="1">
          <reference field="4294967294" count="2">
            <x v="0"/>
            <x v="1"/>
          </reference>
        </references>
      </pivotArea>
    </format>
  </formats>
  <conditionalFormats count="1">
    <conditionalFormat priority="11">
      <pivotAreas count="1">
        <pivotArea type="data" collapsedLevelsAreSubtotals="1" fieldPosition="0">
          <references count="2">
            <reference field="4294967294" count="1" selected="0">
              <x v="1"/>
            </reference>
            <reference field="13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eau croisé dynamique2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Farine de blé">
  <location ref="A3:C7"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2"/>
        <item x="3"/>
        <item x="0"/>
        <item x="1"/>
        <item t="default"/>
      </items>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4"/>
  </rowFields>
  <rowItems count="4">
    <i>
      <x v="1"/>
    </i>
    <i>
      <x v="2"/>
    </i>
    <i>
      <x v="3"/>
    </i>
    <i t="grand">
      <x/>
    </i>
  </rowItems>
  <colFields count="1">
    <field x="-2"/>
  </colFields>
  <colItems count="2">
    <i>
      <x/>
    </i>
    <i i="1">
      <x v="1"/>
    </i>
  </colItems>
  <dataFields count="2">
    <dataField name="No" fld="54" subtotal="count" baseField="0" baseItem="1"/>
    <dataField name="%" fld="54" subtotal="count" showDataAs="percentOfTotal" baseField="0" baseItem="1" numFmtId="9"/>
  </dataFields>
  <formats count="24">
    <format dxfId="1277">
      <pivotArea type="all" dataOnly="0" outline="0" fieldPosition="0"/>
    </format>
    <format dxfId="1276">
      <pivotArea outline="0" collapsedLevelsAreSubtotals="1" fieldPosition="0"/>
    </format>
    <format dxfId="1275">
      <pivotArea field="54" type="button" dataOnly="0" labelOnly="1" outline="0" axis="axisRow" fieldPosition="0"/>
    </format>
    <format dxfId="1274">
      <pivotArea dataOnly="0" labelOnly="1" fieldPosition="0">
        <references count="1">
          <reference field="54" count="0"/>
        </references>
      </pivotArea>
    </format>
    <format dxfId="1273">
      <pivotArea dataOnly="0" labelOnly="1" grandRow="1" outline="0" fieldPosition="0"/>
    </format>
    <format dxfId="1272">
      <pivotArea type="all" dataOnly="0" outline="0" fieldPosition="0"/>
    </format>
    <format dxfId="1271">
      <pivotArea outline="0" collapsedLevelsAreSubtotals="1" fieldPosition="0"/>
    </format>
    <format dxfId="1270">
      <pivotArea field="54" type="button" dataOnly="0" labelOnly="1" outline="0" axis="axisRow" fieldPosition="0"/>
    </format>
    <format dxfId="1269">
      <pivotArea dataOnly="0" labelOnly="1" fieldPosition="0">
        <references count="1">
          <reference field="54" count="0"/>
        </references>
      </pivotArea>
    </format>
    <format dxfId="1268">
      <pivotArea dataOnly="0" labelOnly="1" grandRow="1" outline="0" fieldPosition="0"/>
    </format>
    <format dxfId="1267">
      <pivotArea dataOnly="0" fieldPosition="0">
        <references count="1">
          <reference field="54" count="0"/>
        </references>
      </pivotArea>
    </format>
    <format dxfId="1266">
      <pivotArea dataOnly="0" fieldPosition="0">
        <references count="1">
          <reference field="54" count="0"/>
        </references>
      </pivotArea>
    </format>
    <format dxfId="1265">
      <pivotArea dataOnly="0" fieldPosition="0">
        <references count="1">
          <reference field="54" count="0"/>
        </references>
      </pivotArea>
    </format>
    <format dxfId="1264">
      <pivotArea outline="0" fieldPosition="0">
        <references count="1">
          <reference field="4294967294" count="1">
            <x v="1"/>
          </reference>
        </references>
      </pivotArea>
    </format>
    <format dxfId="1263">
      <pivotArea outline="0" collapsedLevelsAreSubtotals="1" fieldPosition="0">
        <references count="1">
          <reference field="4294967294" count="1" selected="0">
            <x v="1"/>
          </reference>
        </references>
      </pivotArea>
    </format>
    <format dxfId="1262">
      <pivotArea outline="0" collapsedLevelsAreSubtotals="1" fieldPosition="0">
        <references count="1">
          <reference field="4294967294" count="1" selected="0">
            <x v="1"/>
          </reference>
        </references>
      </pivotArea>
    </format>
    <format dxfId="1261">
      <pivotArea type="all" dataOnly="0" outline="0" fieldPosition="0"/>
    </format>
    <format dxfId="1260">
      <pivotArea outline="0" collapsedLevelsAreSubtotals="1" fieldPosition="0"/>
    </format>
    <format dxfId="1259">
      <pivotArea field="54" type="button" dataOnly="0" labelOnly="1" outline="0" axis="axisRow" fieldPosition="0"/>
    </format>
    <format dxfId="1258">
      <pivotArea dataOnly="0" labelOnly="1" fieldPosition="0">
        <references count="1">
          <reference field="54" count="0"/>
        </references>
      </pivotArea>
    </format>
    <format dxfId="1257">
      <pivotArea dataOnly="0" labelOnly="1" grandRow="1" outline="0" fieldPosition="0"/>
    </format>
    <format dxfId="1256">
      <pivotArea dataOnly="0" labelOnly="1" outline="0" fieldPosition="0">
        <references count="1">
          <reference field="4294967294" count="2">
            <x v="0"/>
            <x v="1"/>
          </reference>
        </references>
      </pivotArea>
    </format>
    <format dxfId="1255">
      <pivotArea collapsedLevelsAreSubtotals="1" fieldPosition="0">
        <references count="1">
          <reference field="54" count="0"/>
        </references>
      </pivotArea>
    </format>
    <format dxfId="1254">
      <pivotArea dataOnly="0" labelOnly="1" fieldPosition="0">
        <references count="1">
          <reference field="54" count="0"/>
        </references>
      </pivotArea>
    </format>
  </formats>
  <conditionalFormats count="1">
    <conditionalFormat priority="5">
      <pivotAreas count="1">
        <pivotArea type="data" collapsedLevelsAreSubtotals="1" fieldPosition="0">
          <references count="2">
            <reference field="4294967294" count="1" selected="0">
              <x v="1"/>
            </reference>
            <reference field="5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Tableau croisé dynamique1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noir">
  <location ref="A27:C31"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1"/>
        <item x="2"/>
        <item x="3"/>
        <item t="default"/>
      </items>
    </pivotField>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6"/>
  </rowFields>
  <rowItems count="4">
    <i>
      <x v="1"/>
    </i>
    <i>
      <x v="2"/>
    </i>
    <i>
      <x v="3"/>
    </i>
    <i t="grand">
      <x/>
    </i>
  </rowItems>
  <colFields count="1">
    <field x="-2"/>
  </colFields>
  <colItems count="2">
    <i>
      <x/>
    </i>
    <i i="1">
      <x v="1"/>
    </i>
  </colItems>
  <dataFields count="2">
    <dataField name="No" fld="66" subtotal="count" baseField="0" baseItem="0"/>
    <dataField name="%" fld="66" subtotal="count" showDataAs="percentOfTotal" baseField="4" baseItem="0" numFmtId="9"/>
  </dataFields>
  <formats count="18">
    <format dxfId="1295">
      <pivotArea outline="0" collapsedLevelsAreSubtotals="1" fieldPosition="0">
        <references count="1">
          <reference field="4294967294" count="1" selected="0">
            <x v="1"/>
          </reference>
        </references>
      </pivotArea>
    </format>
    <format dxfId="1294">
      <pivotArea outline="0" collapsedLevelsAreSubtotals="1" fieldPosition="0">
        <references count="1">
          <reference field="4294967294" count="1" selected="0">
            <x v="1"/>
          </reference>
        </references>
      </pivotArea>
    </format>
    <format dxfId="1293">
      <pivotArea field="66" type="button" dataOnly="0" labelOnly="1" outline="0" axis="axisRow" fieldPosition="0"/>
    </format>
    <format dxfId="1292">
      <pivotArea dataOnly="0" labelOnly="1" outline="0" fieldPosition="0">
        <references count="1">
          <reference field="4294967294" count="2">
            <x v="0"/>
            <x v="1"/>
          </reference>
        </references>
      </pivotArea>
    </format>
    <format dxfId="1291">
      <pivotArea dataOnly="0" grandRow="1" fieldPosition="0"/>
    </format>
    <format dxfId="1290">
      <pivotArea collapsedLevelsAreSubtotals="1" fieldPosition="0">
        <references count="2">
          <reference field="4294967294" count="1" selected="0">
            <x v="1"/>
          </reference>
          <reference field="66" count="0"/>
        </references>
      </pivotArea>
    </format>
    <format dxfId="1289">
      <pivotArea type="all" dataOnly="0" outline="0" fieldPosition="0"/>
    </format>
    <format dxfId="1288">
      <pivotArea outline="0" collapsedLevelsAreSubtotals="1" fieldPosition="0"/>
    </format>
    <format dxfId="1287">
      <pivotArea field="66" type="button" dataOnly="0" labelOnly="1" outline="0" axis="axisRow" fieldPosition="0"/>
    </format>
    <format dxfId="1286">
      <pivotArea dataOnly="0" labelOnly="1" fieldPosition="0">
        <references count="1">
          <reference field="66" count="0"/>
        </references>
      </pivotArea>
    </format>
    <format dxfId="1285">
      <pivotArea dataOnly="0" labelOnly="1" grandRow="1" outline="0" fieldPosition="0"/>
    </format>
    <format dxfId="1284">
      <pivotArea dataOnly="0" labelOnly="1" outline="0" fieldPosition="0">
        <references count="1">
          <reference field="4294967294" count="2">
            <x v="0"/>
            <x v="1"/>
          </reference>
        </references>
      </pivotArea>
    </format>
    <format dxfId="1283">
      <pivotArea type="all" dataOnly="0" outline="0" fieldPosition="0"/>
    </format>
    <format dxfId="1282">
      <pivotArea outline="0" collapsedLevelsAreSubtotals="1" fieldPosition="0"/>
    </format>
    <format dxfId="1281">
      <pivotArea field="66" type="button" dataOnly="0" labelOnly="1" outline="0" axis="axisRow" fieldPosition="0"/>
    </format>
    <format dxfId="1280">
      <pivotArea dataOnly="0" labelOnly="1" fieldPosition="0">
        <references count="1">
          <reference field="66" count="0"/>
        </references>
      </pivotArea>
    </format>
    <format dxfId="1279">
      <pivotArea dataOnly="0" labelOnly="1" grandRow="1" outline="0" fieldPosition="0"/>
    </format>
    <format dxfId="1278">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6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Tableau croisé dynamique1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entifrice">
  <location ref="A69:C73"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2"/>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7"/>
  </rowFields>
  <rowItems count="4">
    <i>
      <x v="1"/>
    </i>
    <i>
      <x v="2"/>
    </i>
    <i>
      <x v="3"/>
    </i>
    <i t="grand">
      <x/>
    </i>
  </rowItems>
  <colFields count="1">
    <field x="-2"/>
  </colFields>
  <colItems count="2">
    <i>
      <x/>
    </i>
    <i i="1">
      <x v="1"/>
    </i>
  </colItems>
  <dataFields count="2">
    <dataField name="No" fld="147" subtotal="count" baseField="1" baseItem="0"/>
    <dataField name="%" fld="147" subtotal="count" showDataAs="percentOfTotal" baseField="1" baseItem="0" numFmtId="9"/>
  </dataFields>
  <formats count="17">
    <format dxfId="1312">
      <pivotArea dataOnly="0" grandRow="1" fieldPosition="0"/>
    </format>
    <format dxfId="1311">
      <pivotArea type="all" dataOnly="0" outline="0" fieldPosition="0"/>
    </format>
    <format dxfId="1310">
      <pivotArea outline="0" collapsedLevelsAreSubtotals="1" fieldPosition="0"/>
    </format>
    <format dxfId="1309">
      <pivotArea dataOnly="0" labelOnly="1" grandRow="1" outline="0" fieldPosition="0"/>
    </format>
    <format dxfId="1308">
      <pivotArea outline="0" fieldPosition="0">
        <references count="1">
          <reference field="4294967294" count="1">
            <x v="1"/>
          </reference>
        </references>
      </pivotArea>
    </format>
    <format dxfId="1307">
      <pivotArea outline="0" collapsedLevelsAreSubtotals="1" fieldPosition="0">
        <references count="1">
          <reference field="4294967294" count="1" selected="0">
            <x v="1"/>
          </reference>
        </references>
      </pivotArea>
    </format>
    <format dxfId="1306">
      <pivotArea outline="0" collapsedLevelsAreSubtotals="1" fieldPosition="0">
        <references count="1">
          <reference field="4294967294" count="1" selected="0">
            <x v="1"/>
          </reference>
        </references>
      </pivotArea>
    </format>
    <format dxfId="1305">
      <pivotArea field="147" type="button" dataOnly="0" labelOnly="1" outline="0" axis="axisRow" fieldPosition="0"/>
    </format>
    <format dxfId="1304">
      <pivotArea dataOnly="0" labelOnly="1" outline="0" fieldPosition="0">
        <references count="1">
          <reference field="4294967294" count="2">
            <x v="0"/>
            <x v="1"/>
          </reference>
        </references>
      </pivotArea>
    </format>
    <format dxfId="1303">
      <pivotArea field="147" type="button" dataOnly="0" labelOnly="1" outline="0" axis="axisRow" fieldPosition="0"/>
    </format>
    <format dxfId="1302">
      <pivotArea dataOnly="0" labelOnly="1" outline="0" fieldPosition="0">
        <references count="1">
          <reference field="4294967294" count="2">
            <x v="0"/>
            <x v="1"/>
          </reference>
        </references>
      </pivotArea>
    </format>
    <format dxfId="1301">
      <pivotArea type="all" dataOnly="0" outline="0" fieldPosition="0"/>
    </format>
    <format dxfId="1300">
      <pivotArea outline="0" collapsedLevelsAreSubtotals="1" fieldPosition="0"/>
    </format>
    <format dxfId="1299">
      <pivotArea field="147" type="button" dataOnly="0" labelOnly="1" outline="0" axis="axisRow" fieldPosition="0"/>
    </format>
    <format dxfId="1298">
      <pivotArea dataOnly="0" labelOnly="1" fieldPosition="0">
        <references count="1">
          <reference field="147" count="0"/>
        </references>
      </pivotArea>
    </format>
    <format dxfId="1297">
      <pivotArea dataOnly="0" labelOnly="1" grandRow="1" outline="0" fieldPosition="0"/>
    </format>
    <format dxfId="1296">
      <pivotArea dataOnly="0" labelOnly="1" outline="0" fieldPosition="0">
        <references count="1">
          <reference field="4294967294" count="2">
            <x v="0"/>
            <x v="1"/>
          </reference>
        </references>
      </pivotArea>
    </format>
  </formats>
  <conditionalFormats count="1">
    <conditionalFormat priority="3">
      <pivotAreas count="1">
        <pivotArea type="data" collapsedLevelsAreSubtotals="1" fieldPosition="0">
          <references count="2">
            <reference field="4294967294" count="1" selected="0">
              <x v="1"/>
            </reference>
            <reference field="14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Tableau croisé dynamique2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Chlore en grain">
  <location ref="A81:C85"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3"/>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4"/>
  </rowFields>
  <rowItems count="4">
    <i>
      <x v="1"/>
    </i>
    <i>
      <x v="2"/>
    </i>
    <i>
      <x v="3"/>
    </i>
    <i t="grand">
      <x/>
    </i>
  </rowItems>
  <colFields count="1">
    <field x="-2"/>
  </colFields>
  <colItems count="2">
    <i>
      <x/>
    </i>
    <i i="1">
      <x v="1"/>
    </i>
  </colItems>
  <dataFields count="2">
    <dataField name="No" fld="164" subtotal="count" baseField="0" baseItem="0"/>
    <dataField name="%" fld="164" subtotal="count" showDataAs="percentOfTotal" baseField="0" baseItem="1" numFmtId="9"/>
  </dataFields>
  <formats count="20">
    <format dxfId="1332">
      <pivotArea outline="0" collapsedLevelsAreSubtotals="1" fieldPosition="0">
        <references count="1">
          <reference field="4294967294" count="1" selected="0">
            <x v="1"/>
          </reference>
        </references>
      </pivotArea>
    </format>
    <format dxfId="1331">
      <pivotArea outline="0" collapsedLevelsAreSubtotals="1" fieldPosition="0">
        <references count="1">
          <reference field="4294967294" count="1" selected="0">
            <x v="1"/>
          </reference>
        </references>
      </pivotArea>
    </format>
    <format dxfId="1330">
      <pivotArea field="164" type="button" dataOnly="0" labelOnly="1" outline="0" axis="axisRow" fieldPosition="0"/>
    </format>
    <format dxfId="1329">
      <pivotArea dataOnly="0" labelOnly="1" outline="0" fieldPosition="0">
        <references count="1">
          <reference field="4294967294" count="2">
            <x v="0"/>
            <x v="1"/>
          </reference>
        </references>
      </pivotArea>
    </format>
    <format dxfId="1328">
      <pivotArea field="164" type="button" dataOnly="0" labelOnly="1" outline="0" axis="axisRow" fieldPosition="0"/>
    </format>
    <format dxfId="1327">
      <pivotArea dataOnly="0" labelOnly="1" outline="0" fieldPosition="0">
        <references count="1">
          <reference field="4294967294" count="2">
            <x v="0"/>
            <x v="1"/>
          </reference>
        </references>
      </pivotArea>
    </format>
    <format dxfId="1326">
      <pivotArea field="164" type="button" dataOnly="0" labelOnly="1" outline="0" axis="axisRow" fieldPosition="0"/>
    </format>
    <format dxfId="1325">
      <pivotArea dataOnly="0" labelOnly="1" outline="0" fieldPosition="0">
        <references count="1">
          <reference field="4294967294" count="2">
            <x v="0"/>
            <x v="1"/>
          </reference>
        </references>
      </pivotArea>
    </format>
    <format dxfId="1324">
      <pivotArea field="164" type="button" dataOnly="0" labelOnly="1" outline="0" axis="axisRow" fieldPosition="0"/>
    </format>
    <format dxfId="1323">
      <pivotArea dataOnly="0" labelOnly="1" outline="0" fieldPosition="0">
        <references count="1">
          <reference field="4294967294" count="2">
            <x v="0"/>
            <x v="1"/>
          </reference>
        </references>
      </pivotArea>
    </format>
    <format dxfId="1322">
      <pivotArea grandRow="1" outline="0" collapsedLevelsAreSubtotals="1" fieldPosition="0"/>
    </format>
    <format dxfId="1321">
      <pivotArea dataOnly="0" labelOnly="1" grandRow="1" outline="0" fieldPosition="0"/>
    </format>
    <format dxfId="1320">
      <pivotArea grandRow="1" outline="0" collapsedLevelsAreSubtotals="1" fieldPosition="0"/>
    </format>
    <format dxfId="1319">
      <pivotArea dataOnly="0" labelOnly="1" grandRow="1" outline="0" fieldPosition="0"/>
    </format>
    <format dxfId="1318">
      <pivotArea type="all" dataOnly="0" outline="0" fieldPosition="0"/>
    </format>
    <format dxfId="1317">
      <pivotArea outline="0" collapsedLevelsAreSubtotals="1" fieldPosition="0"/>
    </format>
    <format dxfId="1316">
      <pivotArea field="164" type="button" dataOnly="0" labelOnly="1" outline="0" axis="axisRow" fieldPosition="0"/>
    </format>
    <format dxfId="1315">
      <pivotArea dataOnly="0" labelOnly="1" fieldPosition="0">
        <references count="1">
          <reference field="164" count="0"/>
        </references>
      </pivotArea>
    </format>
    <format dxfId="1314">
      <pivotArea dataOnly="0" labelOnly="1" grandRow="1" outline="0" fieldPosition="0"/>
    </format>
    <format dxfId="1313">
      <pivotArea dataOnly="0" labelOnly="1" outline="0" fieldPosition="0">
        <references count="1">
          <reference field="4294967294" count="2">
            <x v="0"/>
            <x v="1"/>
          </reference>
        </references>
      </pivotArea>
    </format>
  </formats>
  <conditionalFormats count="1">
    <conditionalFormat priority="1">
      <pivotAreas count="1">
        <pivotArea type="data" collapsedLevelsAreSubtotals="1" fieldPosition="0">
          <references count="2">
            <reference field="4294967294" count="1" selected="0">
              <x v="1"/>
            </reference>
            <reference field="16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Tableau croisé dynamique1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Maïs">
  <location ref="A15:C19"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2"/>
        <item x="3"/>
        <item x="0"/>
        <item x="1"/>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0"/>
  </rowFields>
  <rowItems count="4">
    <i>
      <x v="2"/>
    </i>
    <i>
      <x v="1"/>
    </i>
    <i>
      <x v="3"/>
    </i>
    <i t="grand">
      <x/>
    </i>
  </rowItems>
  <colFields count="1">
    <field x="-2"/>
  </colFields>
  <colItems count="2">
    <i>
      <x/>
    </i>
    <i i="1">
      <x v="1"/>
    </i>
  </colItems>
  <dataFields count="2">
    <dataField name="No" fld="60" subtotal="count" baseField="0" baseItem="0"/>
    <dataField name="%" fld="60" subtotal="count" showDataAs="percentOfTotal" baseField="2" baseItem="0" numFmtId="9"/>
  </dataFields>
  <formats count="18">
    <format dxfId="1350">
      <pivotArea outline="0" collapsedLevelsAreSubtotals="1" fieldPosition="0">
        <references count="1">
          <reference field="4294967294" count="1" selected="0">
            <x v="1"/>
          </reference>
        </references>
      </pivotArea>
    </format>
    <format dxfId="1349">
      <pivotArea outline="0" collapsedLevelsAreSubtotals="1" fieldPosition="0">
        <references count="1">
          <reference field="4294967294" count="1" selected="0">
            <x v="1"/>
          </reference>
        </references>
      </pivotArea>
    </format>
    <format dxfId="1348">
      <pivotArea field="60" type="button" dataOnly="0" labelOnly="1" outline="0" axis="axisRow" fieldPosition="0"/>
    </format>
    <format dxfId="1347">
      <pivotArea dataOnly="0" labelOnly="1" outline="0" fieldPosition="0">
        <references count="1">
          <reference field="4294967294" count="2">
            <x v="0"/>
            <x v="1"/>
          </reference>
        </references>
      </pivotArea>
    </format>
    <format dxfId="1346">
      <pivotArea dataOnly="0" grandRow="1" axis="axisRow" fieldPosition="0"/>
    </format>
    <format dxfId="1345">
      <pivotArea collapsedLevelsAreSubtotals="1" fieldPosition="0">
        <references count="2">
          <reference field="4294967294" count="1" selected="0">
            <x v="1"/>
          </reference>
          <reference field="60" count="0"/>
        </references>
      </pivotArea>
    </format>
    <format dxfId="1344">
      <pivotArea type="all" dataOnly="0" outline="0" fieldPosition="0"/>
    </format>
    <format dxfId="1343">
      <pivotArea outline="0" collapsedLevelsAreSubtotals="1" fieldPosition="0"/>
    </format>
    <format dxfId="1342">
      <pivotArea field="60" type="button" dataOnly="0" labelOnly="1" outline="0" axis="axisRow" fieldPosition="0"/>
    </format>
    <format dxfId="1341">
      <pivotArea dataOnly="0" labelOnly="1" fieldPosition="0">
        <references count="1">
          <reference field="60" count="0"/>
        </references>
      </pivotArea>
    </format>
    <format dxfId="1340">
      <pivotArea dataOnly="0" labelOnly="1" grandRow="1" outline="0" fieldPosition="0"/>
    </format>
    <format dxfId="1339">
      <pivotArea dataOnly="0" labelOnly="1" outline="0" fieldPosition="0">
        <references count="1">
          <reference field="4294967294" count="2">
            <x v="0"/>
            <x v="1"/>
          </reference>
        </references>
      </pivotArea>
    </format>
    <format dxfId="1338">
      <pivotArea type="all" dataOnly="0" outline="0" fieldPosition="0"/>
    </format>
    <format dxfId="1337">
      <pivotArea outline="0" collapsedLevelsAreSubtotals="1" fieldPosition="0"/>
    </format>
    <format dxfId="1336">
      <pivotArea field="60" type="button" dataOnly="0" labelOnly="1" outline="0" axis="axisRow" fieldPosition="0"/>
    </format>
    <format dxfId="1335">
      <pivotArea dataOnly="0" labelOnly="1" fieldPosition="0">
        <references count="1">
          <reference field="60" count="0"/>
        </references>
      </pivotArea>
    </format>
    <format dxfId="1334">
      <pivotArea dataOnly="0" labelOnly="1" grandRow="1" outline="0" fieldPosition="0"/>
    </format>
    <format dxfId="1333">
      <pivotArea dataOnly="0" labelOnly="1" outline="0" fieldPosition="0">
        <references count="1">
          <reference field="4294967294" count="2">
            <x v="0"/>
            <x v="1"/>
          </reference>
        </references>
      </pivotArea>
    </format>
  </formats>
  <conditionalFormats count="1">
    <conditionalFormat priority="16">
      <pivotAreas count="1">
        <pivotArea type="data" collapsedLevelsAreSubtotals="1" fieldPosition="0">
          <references count="2">
            <reference field="4294967294" count="1" selected="0">
              <x v="1"/>
            </reference>
            <reference field="6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Tableau croisé dynamique2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uile">
  <location ref="A39:C43"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81"/>
  </rowFields>
  <rowItems count="4">
    <i>
      <x v="2"/>
    </i>
    <i>
      <x v="1"/>
    </i>
    <i>
      <x v="3"/>
    </i>
    <i t="grand">
      <x/>
    </i>
  </rowItems>
  <colFields count="1">
    <field x="-2"/>
  </colFields>
  <colItems count="2">
    <i>
      <x/>
    </i>
    <i i="1">
      <x v="1"/>
    </i>
  </colItems>
  <dataFields count="2">
    <dataField name="No" fld="81" subtotal="count" baseField="0" baseItem="0"/>
    <dataField name="%" fld="81" subtotal="count" showDataAs="percentOfTotal" baseField="6" baseItem="1" numFmtId="9"/>
  </dataFields>
  <formats count="18">
    <format dxfId="1368">
      <pivotArea outline="0" collapsedLevelsAreSubtotals="1" fieldPosition="0">
        <references count="1">
          <reference field="4294967294" count="1" selected="0">
            <x v="1"/>
          </reference>
        </references>
      </pivotArea>
    </format>
    <format dxfId="1367">
      <pivotArea outline="0" collapsedLevelsAreSubtotals="1" fieldPosition="0">
        <references count="1">
          <reference field="4294967294" count="1" selected="0">
            <x v="1"/>
          </reference>
        </references>
      </pivotArea>
    </format>
    <format dxfId="1366">
      <pivotArea field="81" type="button" dataOnly="0" labelOnly="1" outline="0" axis="axisRow" fieldPosition="0"/>
    </format>
    <format dxfId="1365">
      <pivotArea dataOnly="0" labelOnly="1" outline="0" fieldPosition="0">
        <references count="1">
          <reference field="4294967294" count="2">
            <x v="0"/>
            <x v="1"/>
          </reference>
        </references>
      </pivotArea>
    </format>
    <format dxfId="1364">
      <pivotArea dataOnly="0" grandRow="1" axis="axisRow" fieldPosition="0"/>
    </format>
    <format dxfId="1363">
      <pivotArea collapsedLevelsAreSubtotals="1" fieldPosition="0">
        <references count="2">
          <reference field="4294967294" count="1" selected="0">
            <x v="1"/>
          </reference>
          <reference field="81" count="0"/>
        </references>
      </pivotArea>
    </format>
    <format dxfId="1362">
      <pivotArea type="all" dataOnly="0" outline="0" fieldPosition="0"/>
    </format>
    <format dxfId="1361">
      <pivotArea outline="0" collapsedLevelsAreSubtotals="1" fieldPosition="0"/>
    </format>
    <format dxfId="1360">
      <pivotArea field="81" type="button" dataOnly="0" labelOnly="1" outline="0" axis="axisRow" fieldPosition="0"/>
    </format>
    <format dxfId="1359">
      <pivotArea dataOnly="0" labelOnly="1" fieldPosition="0">
        <references count="1">
          <reference field="81" count="0"/>
        </references>
      </pivotArea>
    </format>
    <format dxfId="1358">
      <pivotArea dataOnly="0" labelOnly="1" grandRow="1" outline="0" fieldPosition="0"/>
    </format>
    <format dxfId="1357">
      <pivotArea dataOnly="0" labelOnly="1" outline="0" fieldPosition="0">
        <references count="1">
          <reference field="4294967294" count="2">
            <x v="0"/>
            <x v="1"/>
          </reference>
        </references>
      </pivotArea>
    </format>
    <format dxfId="1356">
      <pivotArea type="all" dataOnly="0" outline="0" fieldPosition="0"/>
    </format>
    <format dxfId="1355">
      <pivotArea outline="0" collapsedLevelsAreSubtotals="1" fieldPosition="0"/>
    </format>
    <format dxfId="1354">
      <pivotArea field="81" type="button" dataOnly="0" labelOnly="1" outline="0" axis="axisRow" fieldPosition="0"/>
    </format>
    <format dxfId="1353">
      <pivotArea dataOnly="0" labelOnly="1" fieldPosition="0">
        <references count="1">
          <reference field="81" count="0"/>
        </references>
      </pivotArea>
    </format>
    <format dxfId="1352">
      <pivotArea dataOnly="0" labelOnly="1" grandRow="1" outline="0" fieldPosition="0"/>
    </format>
    <format dxfId="1351">
      <pivotArea dataOnly="0" labelOnly="1" outline="0" fieldPosition="0">
        <references count="1">
          <reference field="4294967294" count="2">
            <x v="0"/>
            <x v="1"/>
          </reference>
        </references>
      </pivotArea>
    </format>
  </formats>
  <conditionalFormats count="1">
    <conditionalFormat priority="13">
      <pivotAreas count="1">
        <pivotArea type="data" collapsedLevelsAreSubtotals="1" fieldPosition="0">
          <references count="2">
            <reference field="4294967294" count="1" selected="0">
              <x v="1"/>
            </reference>
            <reference field="8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Tableau croisé dynamique2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iz">
  <location ref="A9:C12"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4">
        <item h="1" x="2"/>
        <item x="0"/>
        <item x="1"/>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7"/>
  </rowFields>
  <rowItems count="3">
    <i>
      <x v="1"/>
    </i>
    <i>
      <x v="2"/>
    </i>
    <i t="grand">
      <x/>
    </i>
  </rowItems>
  <colFields count="1">
    <field x="-2"/>
  </colFields>
  <colItems count="2">
    <i>
      <x/>
    </i>
    <i i="1">
      <x v="1"/>
    </i>
  </colItems>
  <dataFields count="2">
    <dataField name="No" fld="57" subtotal="count" baseField="0" baseItem="0"/>
    <dataField name="%" fld="57" subtotal="count" showDataAs="percentOfTotal" baseField="1" baseItem="0" numFmtId="9"/>
  </dataFields>
  <formats count="18">
    <format dxfId="1386">
      <pivotArea outline="0" collapsedLevelsAreSubtotals="1" fieldPosition="0">
        <references count="1">
          <reference field="4294967294" count="1" selected="0">
            <x v="1"/>
          </reference>
        </references>
      </pivotArea>
    </format>
    <format dxfId="1385">
      <pivotArea outline="0" collapsedLevelsAreSubtotals="1" fieldPosition="0">
        <references count="1">
          <reference field="4294967294" count="1" selected="0">
            <x v="1"/>
          </reference>
        </references>
      </pivotArea>
    </format>
    <format dxfId="1384">
      <pivotArea field="57" type="button" dataOnly="0" labelOnly="1" outline="0" axis="axisRow" fieldPosition="0"/>
    </format>
    <format dxfId="1383">
      <pivotArea dataOnly="0" labelOnly="1" outline="0" fieldPosition="0">
        <references count="1">
          <reference field="4294967294" count="2">
            <x v="0"/>
            <x v="1"/>
          </reference>
        </references>
      </pivotArea>
    </format>
    <format dxfId="1382">
      <pivotArea dataOnly="0" grandRow="1" axis="axisRow" fieldPosition="0"/>
    </format>
    <format dxfId="1381">
      <pivotArea collapsedLevelsAreSubtotals="1" fieldPosition="0">
        <references count="2">
          <reference field="4294967294" count="1" selected="0">
            <x v="1"/>
          </reference>
          <reference field="57" count="0"/>
        </references>
      </pivotArea>
    </format>
    <format dxfId="1380">
      <pivotArea type="all" dataOnly="0" outline="0" fieldPosition="0"/>
    </format>
    <format dxfId="1379">
      <pivotArea outline="0" collapsedLevelsAreSubtotals="1" fieldPosition="0"/>
    </format>
    <format dxfId="1378">
      <pivotArea field="57" type="button" dataOnly="0" labelOnly="1" outline="0" axis="axisRow" fieldPosition="0"/>
    </format>
    <format dxfId="1377">
      <pivotArea dataOnly="0" labelOnly="1" fieldPosition="0">
        <references count="1">
          <reference field="57" count="0"/>
        </references>
      </pivotArea>
    </format>
    <format dxfId="1376">
      <pivotArea dataOnly="0" labelOnly="1" grandRow="1" outline="0" fieldPosition="0"/>
    </format>
    <format dxfId="1375">
      <pivotArea dataOnly="0" labelOnly="1" outline="0" fieldPosition="0">
        <references count="1">
          <reference field="4294967294" count="2">
            <x v="0"/>
            <x v="1"/>
          </reference>
        </references>
      </pivotArea>
    </format>
    <format dxfId="1374">
      <pivotArea type="all" dataOnly="0" outline="0" fieldPosition="0"/>
    </format>
    <format dxfId="1373">
      <pivotArea outline="0" collapsedLevelsAreSubtotals="1" fieldPosition="0"/>
    </format>
    <format dxfId="1372">
      <pivotArea field="57" type="button" dataOnly="0" labelOnly="1" outline="0" axis="axisRow" fieldPosition="0"/>
    </format>
    <format dxfId="1371">
      <pivotArea dataOnly="0" labelOnly="1" fieldPosition="0">
        <references count="1">
          <reference field="57" count="0"/>
        </references>
      </pivotArea>
    </format>
    <format dxfId="1370">
      <pivotArea dataOnly="0" labelOnly="1" grandRow="1" outline="0" fieldPosition="0"/>
    </format>
    <format dxfId="1369">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57"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Tableau croisé dynamique2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Papier toilette">
  <location ref="A57:C61"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35"/>
  </rowFields>
  <rowItems count="4">
    <i>
      <x v="2"/>
    </i>
    <i>
      <x v="1"/>
    </i>
    <i>
      <x v="3"/>
    </i>
    <i t="grand">
      <x/>
    </i>
  </rowItems>
  <colFields count="1">
    <field x="-2"/>
  </colFields>
  <colItems count="2">
    <i>
      <x/>
    </i>
    <i i="1">
      <x v="1"/>
    </i>
  </colItems>
  <dataFields count="2">
    <dataField name="No" fld="135" subtotal="count" baseField="0" baseItem="0"/>
    <dataField name="%" fld="135" subtotal="count" showDataAs="percentOfTotal" baseField="10" baseItem="0" numFmtId="9"/>
  </dataFields>
  <formats count="18">
    <format dxfId="1404">
      <pivotArea outline="0" collapsedLevelsAreSubtotals="1" fieldPosition="0">
        <references count="1">
          <reference field="4294967294" count="1" selected="0">
            <x v="1"/>
          </reference>
        </references>
      </pivotArea>
    </format>
    <format dxfId="1403">
      <pivotArea outline="0" collapsedLevelsAreSubtotals="1" fieldPosition="0">
        <references count="1">
          <reference field="4294967294" count="1" selected="0">
            <x v="1"/>
          </reference>
        </references>
      </pivotArea>
    </format>
    <format dxfId="1402">
      <pivotArea field="135" type="button" dataOnly="0" labelOnly="1" outline="0" axis="axisRow" fieldPosition="0"/>
    </format>
    <format dxfId="1401">
      <pivotArea dataOnly="0" labelOnly="1" outline="0" fieldPosition="0">
        <references count="1">
          <reference field="4294967294" count="2">
            <x v="0"/>
            <x v="1"/>
          </reference>
        </references>
      </pivotArea>
    </format>
    <format dxfId="1400">
      <pivotArea dataOnly="0" grandRow="1" axis="axisRow" fieldPosition="0"/>
    </format>
    <format dxfId="1399">
      <pivotArea collapsedLevelsAreSubtotals="1" fieldPosition="0">
        <references count="2">
          <reference field="4294967294" count="1" selected="0">
            <x v="1"/>
          </reference>
          <reference field="135" count="0"/>
        </references>
      </pivotArea>
    </format>
    <format dxfId="1398">
      <pivotArea type="all" dataOnly="0" outline="0" fieldPosition="0"/>
    </format>
    <format dxfId="1397">
      <pivotArea outline="0" collapsedLevelsAreSubtotals="1" fieldPosition="0"/>
    </format>
    <format dxfId="1396">
      <pivotArea field="135" type="button" dataOnly="0" labelOnly="1" outline="0" axis="axisRow" fieldPosition="0"/>
    </format>
    <format dxfId="1395">
      <pivotArea dataOnly="0" labelOnly="1" fieldPosition="0">
        <references count="1">
          <reference field="135" count="0"/>
        </references>
      </pivotArea>
    </format>
    <format dxfId="1394">
      <pivotArea dataOnly="0" labelOnly="1" grandRow="1" outline="0" fieldPosition="0"/>
    </format>
    <format dxfId="1393">
      <pivotArea dataOnly="0" labelOnly="1" outline="0" fieldPosition="0">
        <references count="1">
          <reference field="4294967294" count="2">
            <x v="0"/>
            <x v="1"/>
          </reference>
        </references>
      </pivotArea>
    </format>
    <format dxfId="1392">
      <pivotArea type="all" dataOnly="0" outline="0" fieldPosition="0"/>
    </format>
    <format dxfId="1391">
      <pivotArea outline="0" collapsedLevelsAreSubtotals="1" fieldPosition="0"/>
    </format>
    <format dxfId="1390">
      <pivotArea field="135" type="button" dataOnly="0" labelOnly="1" outline="0" axis="axisRow" fieldPosition="0"/>
    </format>
    <format dxfId="1389">
      <pivotArea dataOnly="0" labelOnly="1" fieldPosition="0">
        <references count="1">
          <reference field="135" count="0"/>
        </references>
      </pivotArea>
    </format>
    <format dxfId="1388">
      <pivotArea dataOnly="0" labelOnly="1" grandRow="1" outline="0" fieldPosition="0"/>
    </format>
    <format dxfId="1387">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135"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Tableau croisé dynamique2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Haricot rouge">
  <location ref="A33:C37"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1"/>
        <item x="2"/>
        <item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9"/>
  </rowFields>
  <rowItems count="4">
    <i>
      <x v="1"/>
    </i>
    <i>
      <x v="2"/>
    </i>
    <i>
      <x v="3"/>
    </i>
    <i t="grand">
      <x/>
    </i>
  </rowItems>
  <colFields count="1">
    <field x="-2"/>
  </colFields>
  <colItems count="2">
    <i>
      <x/>
    </i>
    <i i="1">
      <x v="1"/>
    </i>
  </colItems>
  <dataFields count="2">
    <dataField name="No" fld="69" subtotal="count" baseField="0" baseItem="0"/>
    <dataField name="%" fld="69" subtotal="count" showDataAs="percentOfTotal" baseField="5" baseItem="0" numFmtId="9"/>
  </dataFields>
  <formats count="18">
    <format dxfId="1422">
      <pivotArea outline="0" collapsedLevelsAreSubtotals="1" fieldPosition="0">
        <references count="1">
          <reference field="4294967294" count="1" selected="0">
            <x v="1"/>
          </reference>
        </references>
      </pivotArea>
    </format>
    <format dxfId="1421">
      <pivotArea outline="0" collapsedLevelsAreSubtotals="1" fieldPosition="0">
        <references count="1">
          <reference field="4294967294" count="1" selected="0">
            <x v="1"/>
          </reference>
        </references>
      </pivotArea>
    </format>
    <format dxfId="1420">
      <pivotArea field="69" type="button" dataOnly="0" labelOnly="1" outline="0" axis="axisRow" fieldPosition="0"/>
    </format>
    <format dxfId="1419">
      <pivotArea dataOnly="0" labelOnly="1" outline="0" fieldPosition="0">
        <references count="1">
          <reference field="4294967294" count="2">
            <x v="0"/>
            <x v="1"/>
          </reference>
        </references>
      </pivotArea>
    </format>
    <format dxfId="1418">
      <pivotArea dataOnly="0" grandRow="1" fieldPosition="0"/>
    </format>
    <format dxfId="1417">
      <pivotArea collapsedLevelsAreSubtotals="1" fieldPosition="0">
        <references count="2">
          <reference field="4294967294" count="1" selected="0">
            <x v="1"/>
          </reference>
          <reference field="69" count="0"/>
        </references>
      </pivotArea>
    </format>
    <format dxfId="1416">
      <pivotArea type="all" dataOnly="0" outline="0" fieldPosition="0"/>
    </format>
    <format dxfId="1415">
      <pivotArea outline="0" collapsedLevelsAreSubtotals="1" fieldPosition="0"/>
    </format>
    <format dxfId="1414">
      <pivotArea field="69" type="button" dataOnly="0" labelOnly="1" outline="0" axis="axisRow" fieldPosition="0"/>
    </format>
    <format dxfId="1413">
      <pivotArea dataOnly="0" labelOnly="1" fieldPosition="0">
        <references count="1">
          <reference field="69" count="0"/>
        </references>
      </pivotArea>
    </format>
    <format dxfId="1412">
      <pivotArea dataOnly="0" labelOnly="1" grandRow="1" outline="0" fieldPosition="0"/>
    </format>
    <format dxfId="1411">
      <pivotArea dataOnly="0" labelOnly="1" outline="0" fieldPosition="0">
        <references count="1">
          <reference field="4294967294" count="2">
            <x v="0"/>
            <x v="1"/>
          </reference>
        </references>
      </pivotArea>
    </format>
    <format dxfId="1410">
      <pivotArea type="all" dataOnly="0" outline="0" fieldPosition="0"/>
    </format>
    <format dxfId="1409">
      <pivotArea outline="0" collapsedLevelsAreSubtotals="1" fieldPosition="0"/>
    </format>
    <format dxfId="1408">
      <pivotArea field="69" type="button" dataOnly="0" labelOnly="1" outline="0" axis="axisRow" fieldPosition="0"/>
    </format>
    <format dxfId="1407">
      <pivotArea dataOnly="0" labelOnly="1" fieldPosition="0">
        <references count="1">
          <reference field="69" count="0"/>
        </references>
      </pivotArea>
    </format>
    <format dxfId="1406">
      <pivotArea dataOnly="0" labelOnly="1" grandRow="1" outline="0" fieldPosition="0"/>
    </format>
    <format dxfId="1405">
      <pivotArea dataOnly="0" labelOnly="1" outline="0" fieldPosition="0">
        <references count="1">
          <reference field="4294967294" count="2">
            <x v="0"/>
            <x v="1"/>
          </reference>
        </references>
      </pivotArea>
    </format>
  </formats>
  <conditionalFormats count="1">
    <conditionalFormat priority="14">
      <pivotAreas count="1">
        <pivotArea type="data" collapsedLevelsAreSubtotals="1" fieldPosition="0">
          <references count="2">
            <reference field="4294967294" count="1" selected="0">
              <x v="1"/>
            </reference>
            <reference field="6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58:P81" firstHeaderRow="0" firstDataRow="1" firstDataCol="1"/>
  <pivotFields count="284">
    <pivotField showAll="0" defaultSubtotal="0"/>
    <pivotField showAll="0" defaultSubtotal="0"/>
    <pivotField showAll="0" defaultSubtotal="0"/>
    <pivotField outline="0" showAll="0" defaultSubtotal="0">
      <items count="10">
        <item x="0"/>
        <item x="5"/>
        <item x="7"/>
        <item x="3"/>
        <item x="2"/>
        <item x="6"/>
        <item x="4"/>
        <item x="9"/>
        <item x="8"/>
        <item x="1"/>
      </items>
      <extLst>
        <ext xmlns:x14="http://schemas.microsoft.com/office/spreadsheetml/2009/9/main" uri="{2946ED86-A175-432a-8AC1-64E0C546D7DE}">
          <x14:pivotField fillDownLabels="1"/>
        </ext>
      </extLst>
    </pivotField>
    <pivotField showAll="0" defaultSubtotal="0"/>
    <pivotField name="Département" outline="0" showAll="0" defaultSubtotal="0">
      <items count="10">
        <item x="2"/>
        <item x="0"/>
        <item x="3"/>
        <item x="5"/>
        <item x="6"/>
        <item x="4"/>
        <item x="8"/>
        <item x="9"/>
        <item x="1"/>
        <item x="7"/>
      </items>
      <extLst>
        <ext xmlns:x14="http://schemas.microsoft.com/office/spreadsheetml/2009/9/main" uri="{2946ED86-A175-432a-8AC1-64E0C546D7DE}">
          <x14:pivotField fillDownLabels="1"/>
        </ext>
      </extLst>
    </pivotField>
    <pivotField axis="axisRow" outline="0" showAll="0" defaultSubtotal="0">
      <items count="22">
        <item x="0"/>
        <item x="10"/>
        <item x="8"/>
        <item x="17"/>
        <item x="6"/>
        <item x="7"/>
        <item x="4"/>
        <item x="13"/>
        <item x="3"/>
        <item x="18"/>
        <item x="1"/>
        <item x="2"/>
        <item x="9"/>
        <item x="12"/>
        <item x="14"/>
        <item x="11"/>
        <item x="5"/>
        <item x="15"/>
        <item x="16"/>
        <item x="19"/>
        <item x="20"/>
        <item x="21"/>
      </items>
      <extLst>
        <ext xmlns:x14="http://schemas.microsoft.com/office/spreadsheetml/2009/9/main" uri="{2946ED86-A175-432a-8AC1-64E0C546D7DE}">
          <x14:pivotField fillDownLabels="1"/>
        </ext>
      </extLst>
    </pivotField>
    <pivotField showAll="0"/>
    <pivotField showAll="0" defaultSubtotal="0"/>
    <pivotField showAll="0"/>
    <pivotField name="Milieu" outline="0" showAll="0" defaultSubtotal="0">
      <items count="2">
        <item x="1"/>
        <item x="0"/>
      </items>
      <extLst>
        <ext xmlns:x14="http://schemas.microsoft.com/office/spreadsheetml/2009/9/main" uri="{2946ED86-A175-432a-8AC1-64E0C546D7DE}">
          <x14:pivotField fillDownLabels="1"/>
        </ext>
      </extLst>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53" subtotal="countNums" baseField="9" baseItem="1"/>
    <dataField name="# Riz" fld="56" subtotal="countNums" baseField="9" baseItem="1"/>
    <dataField name="# Mais" fld="59" subtotal="countNums" baseField="9" baseItem="0"/>
    <dataField name="# Sucre" fld="62" subtotal="countNums" baseField="9" baseItem="0"/>
    <dataField name="# Haricot noir" fld="65" subtotal="countNums" baseField="9" baseItem="0"/>
    <dataField name="# Haricot rouge" fld="68" subtotal="countNums" baseField="9" baseItem="0"/>
    <dataField name="# Huile" fld="80" subtotal="countNums" baseField="9" baseItem="0"/>
    <dataField name="# Savon lessive" fld="130" subtotal="countNums" baseField="9" baseItem="0"/>
    <dataField name="# Brosse à dents" fld="132" subtotal="countNums" baseField="9" baseItem="0"/>
    <dataField name="# Papier toilette" fld="134" subtotal="countNums" baseField="9" baseItem="1"/>
    <dataField name="# Savon mains" fld="140" subtotal="countNums" baseField="9" baseItem="1"/>
    <dataField name="# Dentifrice" fld="146" subtotal="countNums" baseField="9" baseItem="1"/>
    <dataField name="# Serviettes hygieniques" fld="153" subtotal="countNums" baseField="9" baseItem="1"/>
    <dataField name="# Chlore en grain" fld="166" subtotal="countNums" baseField="9" baseItem="1"/>
    <dataField name="# Eau" fld="246" subtotal="countNums" baseField="9" baseItem="1"/>
  </dataFields>
  <formats count="201">
    <format dxfId="2295">
      <pivotArea grandRow="1" outline="0" collapsedLevelsAreSubtotals="1" fieldPosition="0"/>
    </format>
    <format dxfId="2294">
      <pivotArea dataOnly="0" labelOnly="1" grandRow="1" outline="0" fieldPosition="0"/>
    </format>
    <format dxfId="2293">
      <pivotArea field="3" type="button" dataOnly="0" labelOnly="1" outline="0"/>
    </format>
    <format dxfId="2292">
      <pivotArea field="5" type="button" dataOnly="0" labelOnly="1" outline="0"/>
    </format>
    <format dxfId="2291">
      <pivotArea field="6" type="button" dataOnly="0" labelOnly="1" outline="0" axis="axisRow" fieldPosition="0"/>
    </format>
    <format dxfId="2290">
      <pivotArea field="10" type="button" dataOnly="0" labelOnly="1" outline="0"/>
    </format>
    <format dxfId="2289">
      <pivotArea field="3" type="button" dataOnly="0" labelOnly="1" outline="0"/>
    </format>
    <format dxfId="2288">
      <pivotArea field="5" type="button" dataOnly="0" labelOnly="1" outline="0"/>
    </format>
    <format dxfId="2287">
      <pivotArea field="6" type="button" dataOnly="0" labelOnly="1" outline="0" axis="axisRow" fieldPosition="0"/>
    </format>
    <format dxfId="2286">
      <pivotArea field="10" type="button" dataOnly="0" labelOnly="1" outline="0"/>
    </format>
    <format dxfId="2285">
      <pivotArea dataOnly="0" labelOnly="1" outline="0" fieldPosition="0">
        <references count="1">
          <reference field="4294967294" count="15">
            <x v="0"/>
            <x v="1"/>
            <x v="2"/>
            <x v="3"/>
            <x v="4"/>
            <x v="5"/>
            <x v="6"/>
            <x v="7"/>
            <x v="8"/>
            <x v="9"/>
            <x v="10"/>
            <x v="11"/>
            <x v="12"/>
            <x v="13"/>
            <x v="14"/>
          </reference>
        </references>
      </pivotArea>
    </format>
    <format dxfId="2284">
      <pivotArea field="3" type="button" dataOnly="0" labelOnly="1" outline="0"/>
    </format>
    <format dxfId="2283">
      <pivotArea field="5" type="button" dataOnly="0" labelOnly="1" outline="0"/>
    </format>
    <format dxfId="2282">
      <pivotArea field="6" type="button" dataOnly="0" labelOnly="1" outline="0" axis="axisRow" fieldPosition="0"/>
    </format>
    <format dxfId="2281">
      <pivotArea field="10" type="button" dataOnly="0" labelOnly="1" outline="0"/>
    </format>
    <format dxfId="2280">
      <pivotArea dataOnly="0" labelOnly="1" outline="0" fieldPosition="0">
        <references count="1">
          <reference field="4294967294" count="15">
            <x v="0"/>
            <x v="1"/>
            <x v="2"/>
            <x v="3"/>
            <x v="4"/>
            <x v="5"/>
            <x v="6"/>
            <x v="7"/>
            <x v="8"/>
            <x v="9"/>
            <x v="10"/>
            <x v="11"/>
            <x v="12"/>
            <x v="13"/>
            <x v="14"/>
          </reference>
        </references>
      </pivotArea>
    </format>
    <format dxfId="2279">
      <pivotArea type="all" dataOnly="0" outline="0" fieldPosition="0"/>
    </format>
    <format dxfId="2278">
      <pivotArea outline="0" collapsedLevelsAreSubtotals="1" fieldPosition="0"/>
    </format>
    <format dxfId="2277">
      <pivotArea field="3" type="button" dataOnly="0" labelOnly="1" outline="0"/>
    </format>
    <format dxfId="2276">
      <pivotArea field="5" type="button" dataOnly="0" labelOnly="1" outline="0"/>
    </format>
    <format dxfId="2275">
      <pivotArea field="6" type="button" dataOnly="0" labelOnly="1" outline="0" axis="axisRow" fieldPosition="0"/>
    </format>
    <format dxfId="2274">
      <pivotArea field="10" type="button" dataOnly="0" labelOnly="1" outline="0"/>
    </format>
    <format dxfId="2273">
      <pivotArea dataOnly="0" labelOnly="1" grandRow="1" outline="0" fieldPosition="0"/>
    </format>
    <format dxfId="2272">
      <pivotArea dataOnly="0" labelOnly="1" outline="0" fieldPosition="0">
        <references count="1">
          <reference field="4294967294" count="15">
            <x v="0"/>
            <x v="1"/>
            <x v="2"/>
            <x v="3"/>
            <x v="4"/>
            <x v="5"/>
            <x v="6"/>
            <x v="7"/>
            <x v="8"/>
            <x v="9"/>
            <x v="10"/>
            <x v="11"/>
            <x v="12"/>
            <x v="13"/>
            <x v="14"/>
          </reference>
        </references>
      </pivotArea>
    </format>
    <format dxfId="2271">
      <pivotArea outline="0" collapsedLevelsAreSubtotals="1" fieldPosition="0">
        <references count="2">
          <reference field="4294967294" count="1" selected="0">
            <x v="0"/>
          </reference>
          <reference field="6" count="2" selected="0">
            <x v="1"/>
            <x v="2"/>
          </reference>
        </references>
      </pivotArea>
    </format>
    <format dxfId="2270">
      <pivotArea outline="0" collapsedLevelsAreSubtotals="1" fieldPosition="0">
        <references count="2">
          <reference field="4294967294" count="1" selected="0">
            <x v="0"/>
          </reference>
          <reference field="6" count="7" selected="0">
            <x v="3"/>
            <x v="4"/>
            <x v="5"/>
            <x v="6"/>
            <x v="7"/>
            <x v="8"/>
            <x v="9"/>
          </reference>
        </references>
      </pivotArea>
    </format>
    <format dxfId="2269">
      <pivotArea outline="0" collapsedLevelsAreSubtotals="1" fieldPosition="0">
        <references count="2">
          <reference field="4294967294" count="1" selected="0">
            <x v="0"/>
          </reference>
          <reference field="6" count="11" selected="0">
            <x v="11"/>
            <x v="12"/>
            <x v="13"/>
            <x v="14"/>
            <x v="15"/>
            <x v="16"/>
            <x v="17"/>
            <x v="18"/>
            <x v="19"/>
            <x v="20"/>
            <x v="21"/>
          </reference>
        </references>
      </pivotArea>
    </format>
    <format dxfId="2268">
      <pivotArea outline="0" collapsedLevelsAreSubtotals="1" fieldPosition="0">
        <references count="2">
          <reference field="4294967294" count="1" selected="0">
            <x v="1"/>
          </reference>
          <reference field="6" count="21" selected="0">
            <x v="1"/>
            <x v="2"/>
            <x v="3"/>
            <x v="4"/>
            <x v="5"/>
            <x v="6"/>
            <x v="7"/>
            <x v="8"/>
            <x v="9"/>
            <x v="10"/>
            <x v="11"/>
            <x v="12"/>
            <x v="13"/>
            <x v="14"/>
            <x v="15"/>
            <x v="16"/>
            <x v="17"/>
            <x v="18"/>
            <x v="19"/>
            <x v="20"/>
            <x v="21"/>
          </reference>
        </references>
      </pivotArea>
    </format>
    <format dxfId="2267">
      <pivotArea outline="0" collapsedLevelsAreSubtotals="1" fieldPosition="0">
        <references count="2">
          <reference field="4294967294" count="1" selected="0">
            <x v="2"/>
          </reference>
          <reference field="6" count="15" selected="0">
            <x v="1"/>
            <x v="2"/>
            <x v="3"/>
            <x v="4"/>
            <x v="5"/>
            <x v="6"/>
            <x v="7"/>
            <x v="8"/>
            <x v="9"/>
            <x v="10"/>
            <x v="11"/>
            <x v="12"/>
            <x v="13"/>
            <x v="14"/>
            <x v="15"/>
          </reference>
        </references>
      </pivotArea>
    </format>
    <format dxfId="2266">
      <pivotArea outline="0" collapsedLevelsAreSubtotals="1" fieldPosition="0">
        <references count="2">
          <reference field="4294967294" count="1" selected="0">
            <x v="2"/>
          </reference>
          <reference field="6" count="5" selected="0">
            <x v="17"/>
            <x v="18"/>
            <x v="19"/>
            <x v="20"/>
            <x v="21"/>
          </reference>
        </references>
      </pivotArea>
    </format>
    <format dxfId="2265">
      <pivotArea outline="0" collapsedLevelsAreSubtotals="1" fieldPosition="0">
        <references count="2">
          <reference field="4294967294" count="1" selected="0">
            <x v="3"/>
          </reference>
          <reference field="6" count="13" selected="0">
            <x v="1"/>
            <x v="2"/>
            <x v="3"/>
            <x v="4"/>
            <x v="5"/>
            <x v="6"/>
            <x v="7"/>
            <x v="8"/>
            <x v="9"/>
            <x v="10"/>
            <x v="11"/>
            <x v="12"/>
            <x v="13"/>
          </reference>
        </references>
      </pivotArea>
    </format>
    <format dxfId="2264">
      <pivotArea outline="0" collapsedLevelsAreSubtotals="1" fieldPosition="0">
        <references count="2">
          <reference field="4294967294" count="1" selected="0">
            <x v="3"/>
          </reference>
          <reference field="6" count="7" selected="0">
            <x v="15"/>
            <x v="16"/>
            <x v="17"/>
            <x v="18"/>
            <x v="19"/>
            <x v="20"/>
            <x v="21"/>
          </reference>
        </references>
      </pivotArea>
    </format>
    <format dxfId="2263">
      <pivotArea outline="0" collapsedLevelsAreSubtotals="1" fieldPosition="0">
        <references count="2">
          <reference field="4294967294" count="1" selected="0">
            <x v="4"/>
          </reference>
          <reference field="6" count="1" selected="0">
            <x v="1"/>
          </reference>
        </references>
      </pivotArea>
    </format>
    <format dxfId="2262">
      <pivotArea outline="0" collapsedLevelsAreSubtotals="1" fieldPosition="0">
        <references count="2">
          <reference field="4294967294" count="1" selected="0">
            <x v="4"/>
          </reference>
          <reference field="6" count="1" selected="0">
            <x v="2"/>
          </reference>
        </references>
      </pivotArea>
    </format>
    <format dxfId="2261">
      <pivotArea outline="0" collapsedLevelsAreSubtotals="1" fieldPosition="0">
        <references count="2">
          <reference field="4294967294" count="1" selected="0">
            <x v="4"/>
          </reference>
          <reference field="6" count="6" selected="0">
            <x v="4"/>
            <x v="5"/>
            <x v="6"/>
            <x v="7"/>
            <x v="8"/>
            <x v="9"/>
          </reference>
        </references>
      </pivotArea>
    </format>
    <format dxfId="2260">
      <pivotArea outline="0" collapsedLevelsAreSubtotals="1" fieldPosition="0">
        <references count="2">
          <reference field="4294967294" count="1" selected="0">
            <x v="4"/>
          </reference>
          <reference field="6" count="3" selected="0">
            <x v="11"/>
            <x v="12"/>
            <x v="13"/>
          </reference>
        </references>
      </pivotArea>
    </format>
    <format dxfId="2259">
      <pivotArea outline="0" collapsedLevelsAreSubtotals="1" fieldPosition="0">
        <references count="2">
          <reference field="4294967294" count="1" selected="0">
            <x v="4"/>
          </reference>
          <reference field="6" count="4" selected="0">
            <x v="15"/>
            <x v="16"/>
            <x v="17"/>
            <x v="18"/>
          </reference>
        </references>
      </pivotArea>
    </format>
    <format dxfId="2258">
      <pivotArea outline="0" collapsedLevelsAreSubtotals="1" fieldPosition="0">
        <references count="2">
          <reference field="4294967294" count="1" selected="0">
            <x v="4"/>
          </reference>
          <reference field="6" count="2" selected="0">
            <x v="20"/>
            <x v="21"/>
          </reference>
        </references>
      </pivotArea>
    </format>
    <format dxfId="2257">
      <pivotArea outline="0" collapsedLevelsAreSubtotals="1" fieldPosition="0">
        <references count="2">
          <reference field="4294967294" count="1" selected="0">
            <x v="5"/>
          </reference>
          <reference field="6" count="2" selected="0">
            <x v="1"/>
            <x v="2"/>
          </reference>
        </references>
      </pivotArea>
    </format>
    <format dxfId="2256">
      <pivotArea outline="0" collapsedLevelsAreSubtotals="1" fieldPosition="0">
        <references count="2">
          <reference field="4294967294" count="1" selected="0">
            <x v="5"/>
          </reference>
          <reference field="6" count="4" selected="0">
            <x v="4"/>
            <x v="5"/>
            <x v="6"/>
            <x v="7"/>
          </reference>
        </references>
      </pivotArea>
    </format>
    <format dxfId="2255">
      <pivotArea outline="0" collapsedLevelsAreSubtotals="1" fieldPosition="0">
        <references count="2">
          <reference field="4294967294" count="1" selected="0">
            <x v="5"/>
          </reference>
          <reference field="6" count="2" selected="0">
            <x v="12"/>
            <x v="13"/>
          </reference>
        </references>
      </pivotArea>
    </format>
    <format dxfId="2254">
      <pivotArea outline="0" collapsedLevelsAreSubtotals="1" fieldPosition="0">
        <references count="2">
          <reference field="4294967294" count="1" selected="0">
            <x v="5"/>
          </reference>
          <reference field="6" count="1" selected="0">
            <x v="18"/>
          </reference>
        </references>
      </pivotArea>
    </format>
    <format dxfId="2253">
      <pivotArea outline="0" collapsedLevelsAreSubtotals="1" fieldPosition="0">
        <references count="2">
          <reference field="4294967294" count="1" selected="0">
            <x v="5"/>
          </reference>
          <reference field="6" count="1" selected="0">
            <x v="21"/>
          </reference>
        </references>
      </pivotArea>
    </format>
    <format dxfId="2252">
      <pivotArea outline="0" collapsedLevelsAreSubtotals="1" fieldPosition="0">
        <references count="2">
          <reference field="4294967294" count="1" selected="0">
            <x v="6"/>
          </reference>
          <reference field="6" count="2" selected="0">
            <x v="1"/>
            <x v="2"/>
          </reference>
        </references>
      </pivotArea>
    </format>
    <format dxfId="2251">
      <pivotArea outline="0" collapsedLevelsAreSubtotals="1" fieldPosition="0">
        <references count="2">
          <reference field="4294967294" count="1" selected="0">
            <x v="6"/>
          </reference>
          <reference field="6" count="2" selected="0">
            <x v="5"/>
            <x v="6"/>
          </reference>
        </references>
      </pivotArea>
    </format>
    <format dxfId="2250">
      <pivotArea outline="0" collapsedLevelsAreSubtotals="1" fieldPosition="0">
        <references count="2">
          <reference field="4294967294" count="1" selected="0">
            <x v="6"/>
          </reference>
          <reference field="6" count="15" selected="0">
            <x v="7"/>
            <x v="8"/>
            <x v="9"/>
            <x v="10"/>
            <x v="11"/>
            <x v="12"/>
            <x v="13"/>
            <x v="14"/>
            <x v="15"/>
            <x v="16"/>
            <x v="17"/>
            <x v="18"/>
            <x v="19"/>
            <x v="20"/>
            <x v="21"/>
          </reference>
        </references>
      </pivotArea>
    </format>
    <format dxfId="2249">
      <pivotArea outline="0" collapsedLevelsAreSubtotals="1" fieldPosition="0">
        <references count="2">
          <reference field="4294967294" count="1" selected="0">
            <x v="7"/>
          </reference>
          <reference field="6" count="2" selected="0">
            <x v="1"/>
            <x v="2"/>
          </reference>
        </references>
      </pivotArea>
    </format>
    <format dxfId="2248">
      <pivotArea outline="0" collapsedLevelsAreSubtotals="1" fieldPosition="0">
        <references count="2">
          <reference field="4294967294" count="1" selected="0">
            <x v="7"/>
          </reference>
          <reference field="6" count="1" selected="0">
            <x v="4"/>
          </reference>
        </references>
      </pivotArea>
    </format>
    <format dxfId="2247">
      <pivotArea outline="0" collapsedLevelsAreSubtotals="1" fieldPosition="0">
        <references count="2">
          <reference field="4294967294" count="1" selected="0">
            <x v="7"/>
          </reference>
          <reference field="6" count="3" selected="0">
            <x v="6"/>
            <x v="7"/>
            <x v="8"/>
          </reference>
        </references>
      </pivotArea>
    </format>
    <format dxfId="2246">
      <pivotArea outline="0" collapsedLevelsAreSubtotals="1" fieldPosition="0">
        <references count="2">
          <reference field="4294967294" count="1" selected="0">
            <x v="7"/>
          </reference>
          <reference field="6" count="1" selected="0">
            <x v="11"/>
          </reference>
        </references>
      </pivotArea>
    </format>
    <format dxfId="2245">
      <pivotArea outline="0" collapsedLevelsAreSubtotals="1" fieldPosition="0">
        <references count="2">
          <reference field="4294967294" count="1" selected="0">
            <x v="7"/>
          </reference>
          <reference field="6" count="3" selected="0">
            <x v="12"/>
            <x v="13"/>
            <x v="14"/>
          </reference>
        </references>
      </pivotArea>
    </format>
    <format dxfId="2244">
      <pivotArea outline="0" collapsedLevelsAreSubtotals="1" fieldPosition="0">
        <references count="2">
          <reference field="4294967294" count="1" selected="0">
            <x v="7"/>
          </reference>
          <reference field="6" count="3" selected="0">
            <x v="15"/>
            <x v="16"/>
            <x v="17"/>
          </reference>
        </references>
      </pivotArea>
    </format>
    <format dxfId="2243">
      <pivotArea outline="0" collapsedLevelsAreSubtotals="1" fieldPosition="0">
        <references count="2">
          <reference field="4294967294" count="1" selected="0">
            <x v="7"/>
          </reference>
          <reference field="6" count="1" selected="0">
            <x v="18"/>
          </reference>
        </references>
      </pivotArea>
    </format>
    <format dxfId="2242">
      <pivotArea outline="0" collapsedLevelsAreSubtotals="1" fieldPosition="0">
        <references count="2">
          <reference field="4294967294" count="1" selected="0">
            <x v="7"/>
          </reference>
          <reference field="6" count="3" selected="0">
            <x v="19"/>
            <x v="20"/>
            <x v="21"/>
          </reference>
        </references>
      </pivotArea>
    </format>
    <format dxfId="2241">
      <pivotArea outline="0" collapsedLevelsAreSubtotals="1" fieldPosition="0">
        <references count="2">
          <reference field="4294967294" count="1" selected="0">
            <x v="8"/>
          </reference>
          <reference field="6" count="2" selected="0">
            <x v="1"/>
            <x v="2"/>
          </reference>
        </references>
      </pivotArea>
    </format>
    <format dxfId="2240">
      <pivotArea outline="0" collapsedLevelsAreSubtotals="1" fieldPosition="0">
        <references count="2">
          <reference field="4294967294" count="1" selected="0">
            <x v="8"/>
          </reference>
          <reference field="6" count="1" selected="0">
            <x v="4"/>
          </reference>
        </references>
      </pivotArea>
    </format>
    <format dxfId="2239">
      <pivotArea outline="0" collapsedLevelsAreSubtotals="1" fieldPosition="0">
        <references count="2">
          <reference field="4294967294" count="1" selected="0">
            <x v="8"/>
          </reference>
          <reference field="6" count="1" selected="0">
            <x v="6"/>
          </reference>
        </references>
      </pivotArea>
    </format>
    <format dxfId="2238">
      <pivotArea outline="0" collapsedLevelsAreSubtotals="1" fieldPosition="0">
        <references count="2">
          <reference field="4294967294" count="1" selected="0">
            <x v="8"/>
          </reference>
          <reference field="6" count="1" selected="0">
            <x v="7"/>
          </reference>
        </references>
      </pivotArea>
    </format>
    <format dxfId="2237">
      <pivotArea outline="0" collapsedLevelsAreSubtotals="1" fieldPosition="0">
        <references count="2">
          <reference field="4294967294" count="1" selected="0">
            <x v="8"/>
          </reference>
          <reference field="6" count="1" selected="0">
            <x v="11"/>
          </reference>
        </references>
      </pivotArea>
    </format>
    <format dxfId="2236">
      <pivotArea outline="0" collapsedLevelsAreSubtotals="1" fieldPosition="0">
        <references count="2">
          <reference field="4294967294" count="1" selected="0">
            <x v="8"/>
          </reference>
          <reference field="6" count="1" selected="0">
            <x v="12"/>
          </reference>
        </references>
      </pivotArea>
    </format>
    <format dxfId="2235">
      <pivotArea outline="0" collapsedLevelsAreSubtotals="1" fieldPosition="0">
        <references count="2">
          <reference field="4294967294" count="1" selected="0">
            <x v="8"/>
          </reference>
          <reference field="6" count="1" selected="0">
            <x v="13"/>
          </reference>
        </references>
      </pivotArea>
    </format>
    <format dxfId="2234">
      <pivotArea outline="0" collapsedLevelsAreSubtotals="1" fieldPosition="0">
        <references count="2">
          <reference field="4294967294" count="1" selected="0">
            <x v="8"/>
          </reference>
          <reference field="6" count="1" selected="0">
            <x v="14"/>
          </reference>
        </references>
      </pivotArea>
    </format>
    <format dxfId="2233">
      <pivotArea outline="0" collapsedLevelsAreSubtotals="1" fieldPosition="0">
        <references count="2">
          <reference field="4294967294" count="1" selected="0">
            <x v="8"/>
          </reference>
          <reference field="6" count="1" selected="0">
            <x v="15"/>
          </reference>
        </references>
      </pivotArea>
    </format>
    <format dxfId="2232">
      <pivotArea outline="0" collapsedLevelsAreSubtotals="1" fieldPosition="0">
        <references count="2">
          <reference field="4294967294" count="1" selected="0">
            <x v="8"/>
          </reference>
          <reference field="6" count="3" selected="0">
            <x v="16"/>
            <x v="17"/>
            <x v="18"/>
          </reference>
        </references>
      </pivotArea>
    </format>
    <format dxfId="2231">
      <pivotArea outline="0" collapsedLevelsAreSubtotals="1" fieldPosition="0">
        <references count="2">
          <reference field="4294967294" count="1" selected="0">
            <x v="8"/>
          </reference>
          <reference field="6" count="1" selected="0">
            <x v="20"/>
          </reference>
        </references>
      </pivotArea>
    </format>
    <format dxfId="2230">
      <pivotArea outline="0" collapsedLevelsAreSubtotals="1" fieldPosition="0">
        <references count="2">
          <reference field="4294967294" count="1" selected="0">
            <x v="8"/>
          </reference>
          <reference field="6" count="1" selected="0">
            <x v="21"/>
          </reference>
        </references>
      </pivotArea>
    </format>
    <format dxfId="2229">
      <pivotArea outline="0" collapsedLevelsAreSubtotals="1" fieldPosition="0">
        <references count="2">
          <reference field="4294967294" count="1" selected="0">
            <x v="9"/>
          </reference>
          <reference field="6" count="1" selected="0">
            <x v="1"/>
          </reference>
        </references>
      </pivotArea>
    </format>
    <format dxfId="2228">
      <pivotArea outline="0" collapsedLevelsAreSubtotals="1" fieldPosition="0">
        <references count="2">
          <reference field="4294967294" count="1" selected="0">
            <x v="9"/>
          </reference>
          <reference field="6" count="1" selected="0">
            <x v="2"/>
          </reference>
        </references>
      </pivotArea>
    </format>
    <format dxfId="2227">
      <pivotArea outline="0" collapsedLevelsAreSubtotals="1" fieldPosition="0">
        <references count="2">
          <reference field="4294967294" count="1" selected="0">
            <x v="9"/>
          </reference>
          <reference field="6" count="1" selected="0">
            <x v="4"/>
          </reference>
        </references>
      </pivotArea>
    </format>
    <format dxfId="2226">
      <pivotArea outline="0" collapsedLevelsAreSubtotals="1" fieldPosition="0">
        <references count="2">
          <reference field="4294967294" count="1" selected="0">
            <x v="9"/>
          </reference>
          <reference field="6" count="1" selected="0">
            <x v="6"/>
          </reference>
        </references>
      </pivotArea>
    </format>
    <format dxfId="2225">
      <pivotArea outline="0" collapsedLevelsAreSubtotals="1" fieldPosition="0">
        <references count="2">
          <reference field="4294967294" count="1" selected="0">
            <x v="9"/>
          </reference>
          <reference field="6" count="1" selected="0">
            <x v="7"/>
          </reference>
        </references>
      </pivotArea>
    </format>
    <format dxfId="2224">
      <pivotArea outline="0" collapsedLevelsAreSubtotals="1" fieldPosition="0">
        <references count="2">
          <reference field="4294967294" count="1" selected="0">
            <x v="9"/>
          </reference>
          <reference field="6" count="4" selected="0">
            <x v="12"/>
            <x v="13"/>
            <x v="14"/>
            <x v="15"/>
          </reference>
        </references>
      </pivotArea>
    </format>
    <format dxfId="2223">
      <pivotArea outline="0" collapsedLevelsAreSubtotals="1" fieldPosition="0">
        <references count="2">
          <reference field="4294967294" count="1" selected="0">
            <x v="9"/>
          </reference>
          <reference field="6" count="3" selected="0">
            <x v="18"/>
            <x v="19"/>
            <x v="20"/>
          </reference>
        </references>
      </pivotArea>
    </format>
    <format dxfId="2222">
      <pivotArea outline="0" collapsedLevelsAreSubtotals="1" fieldPosition="0">
        <references count="2">
          <reference field="4294967294" count="1" selected="0">
            <x v="9"/>
          </reference>
          <reference field="6" count="1" selected="0">
            <x v="21"/>
          </reference>
        </references>
      </pivotArea>
    </format>
    <format dxfId="2221">
      <pivotArea outline="0" collapsedLevelsAreSubtotals="1" fieldPosition="0">
        <references count="2">
          <reference field="4294967294" count="1" selected="0">
            <x v="10"/>
          </reference>
          <reference field="6" count="1" selected="0">
            <x v="1"/>
          </reference>
        </references>
      </pivotArea>
    </format>
    <format dxfId="2220">
      <pivotArea outline="0" collapsedLevelsAreSubtotals="1" fieldPosition="0">
        <references count="2">
          <reference field="4294967294" count="1" selected="0">
            <x v="10"/>
          </reference>
          <reference field="6" count="1" selected="0">
            <x v="2"/>
          </reference>
        </references>
      </pivotArea>
    </format>
    <format dxfId="2219">
      <pivotArea outline="0" collapsedLevelsAreSubtotals="1" fieldPosition="0">
        <references count="2">
          <reference field="4294967294" count="1" selected="0">
            <x v="10"/>
          </reference>
          <reference field="6" count="1" selected="0">
            <x v="4"/>
          </reference>
        </references>
      </pivotArea>
    </format>
    <format dxfId="2218">
      <pivotArea outline="0" collapsedLevelsAreSubtotals="1" fieldPosition="0">
        <references count="2">
          <reference field="4294967294" count="1" selected="0">
            <x v="10"/>
          </reference>
          <reference field="6" count="1" selected="0">
            <x v="6"/>
          </reference>
        </references>
      </pivotArea>
    </format>
    <format dxfId="2217">
      <pivotArea outline="0" collapsedLevelsAreSubtotals="1" fieldPosition="0">
        <references count="2">
          <reference field="4294967294" count="1" selected="0">
            <x v="10"/>
          </reference>
          <reference field="6" count="1" selected="0">
            <x v="7"/>
          </reference>
        </references>
      </pivotArea>
    </format>
    <format dxfId="2216">
      <pivotArea outline="0" collapsedLevelsAreSubtotals="1" fieldPosition="0">
        <references count="2">
          <reference field="4294967294" count="1" selected="0">
            <x v="10"/>
          </reference>
          <reference field="6" count="1" selected="0">
            <x v="11"/>
          </reference>
        </references>
      </pivotArea>
    </format>
    <format dxfId="2215">
      <pivotArea outline="0" collapsedLevelsAreSubtotals="1" fieldPosition="0">
        <references count="2">
          <reference field="4294967294" count="1" selected="0">
            <x v="10"/>
          </reference>
          <reference field="6" count="1" selected="0">
            <x v="12"/>
          </reference>
        </references>
      </pivotArea>
    </format>
    <format dxfId="2214">
      <pivotArea outline="0" collapsedLevelsAreSubtotals="1" fieldPosition="0">
        <references count="2">
          <reference field="4294967294" count="1" selected="0">
            <x v="10"/>
          </reference>
          <reference field="6" count="1" selected="0">
            <x v="13"/>
          </reference>
        </references>
      </pivotArea>
    </format>
    <format dxfId="2213">
      <pivotArea outline="0" collapsedLevelsAreSubtotals="1" fieldPosition="0">
        <references count="2">
          <reference field="4294967294" count="1" selected="0">
            <x v="10"/>
          </reference>
          <reference field="6" count="7" selected="0">
            <x v="15"/>
            <x v="16"/>
            <x v="17"/>
            <x v="18"/>
            <x v="19"/>
            <x v="20"/>
            <x v="21"/>
          </reference>
        </references>
      </pivotArea>
    </format>
    <format dxfId="2212">
      <pivotArea outline="0" collapsedLevelsAreSubtotals="1" fieldPosition="0">
        <references count="2">
          <reference field="4294967294" count="1" selected="0">
            <x v="11"/>
          </reference>
          <reference field="6" count="2" selected="0">
            <x v="1"/>
            <x v="2"/>
          </reference>
        </references>
      </pivotArea>
    </format>
    <format dxfId="2211">
      <pivotArea outline="0" collapsedLevelsAreSubtotals="1" fieldPosition="0">
        <references count="2">
          <reference field="4294967294" count="1" selected="0">
            <x v="11"/>
          </reference>
          <reference field="6" count="1" selected="0">
            <x v="4"/>
          </reference>
        </references>
      </pivotArea>
    </format>
    <format dxfId="2210">
      <pivotArea outline="0" collapsedLevelsAreSubtotals="1" fieldPosition="0">
        <references count="2">
          <reference field="4294967294" count="1" selected="0">
            <x v="11"/>
          </reference>
          <reference field="6" count="1" selected="0">
            <x v="6"/>
          </reference>
        </references>
      </pivotArea>
    </format>
    <format dxfId="2209">
      <pivotArea outline="0" collapsedLevelsAreSubtotals="1" fieldPosition="0">
        <references count="2">
          <reference field="4294967294" count="1" selected="0">
            <x v="11"/>
          </reference>
          <reference field="6" count="1" selected="0">
            <x v="7"/>
          </reference>
        </references>
      </pivotArea>
    </format>
    <format dxfId="2208">
      <pivotArea outline="0" collapsedLevelsAreSubtotals="1" fieldPosition="0">
        <references count="2">
          <reference field="4294967294" count="1" selected="0">
            <x v="11"/>
          </reference>
          <reference field="6" count="1" selected="0">
            <x v="11"/>
          </reference>
        </references>
      </pivotArea>
    </format>
    <format dxfId="2207">
      <pivotArea outline="0" collapsedLevelsAreSubtotals="1" fieldPosition="0">
        <references count="2">
          <reference field="4294967294" count="1" selected="0">
            <x v="11"/>
          </reference>
          <reference field="6" count="4" selected="0">
            <x v="12"/>
            <x v="13"/>
            <x v="14"/>
            <x v="15"/>
          </reference>
        </references>
      </pivotArea>
    </format>
    <format dxfId="2206">
      <pivotArea outline="0" collapsedLevelsAreSubtotals="1" fieldPosition="0">
        <references count="2">
          <reference field="4294967294" count="1" selected="0">
            <x v="11"/>
          </reference>
          <reference field="6" count="5" selected="0">
            <x v="17"/>
            <x v="18"/>
            <x v="19"/>
            <x v="20"/>
            <x v="21"/>
          </reference>
        </references>
      </pivotArea>
    </format>
    <format dxfId="2205">
      <pivotArea outline="0" collapsedLevelsAreSubtotals="1" fieldPosition="0">
        <references count="2">
          <reference field="4294967294" count="1" selected="0">
            <x v="12"/>
          </reference>
          <reference field="6" count="1" selected="0">
            <x v="1"/>
          </reference>
        </references>
      </pivotArea>
    </format>
    <format dxfId="2204">
      <pivotArea outline="0" collapsedLevelsAreSubtotals="1" fieldPosition="0">
        <references count="2">
          <reference field="4294967294" count="1" selected="0">
            <x v="12"/>
          </reference>
          <reference field="6" count="1" selected="0">
            <x v="4"/>
          </reference>
        </references>
      </pivotArea>
    </format>
    <format dxfId="2203">
      <pivotArea outline="0" collapsedLevelsAreSubtotals="1" fieldPosition="0">
        <references count="2">
          <reference field="4294967294" count="1" selected="0">
            <x v="12"/>
          </reference>
          <reference field="6" count="1" selected="0">
            <x v="6"/>
          </reference>
        </references>
      </pivotArea>
    </format>
    <format dxfId="2202">
      <pivotArea outline="0" collapsedLevelsAreSubtotals="1" fieldPosition="0">
        <references count="2">
          <reference field="4294967294" count="1" selected="0">
            <x v="12"/>
          </reference>
          <reference field="6" count="1" selected="0">
            <x v="7"/>
          </reference>
        </references>
      </pivotArea>
    </format>
    <format dxfId="2201">
      <pivotArea outline="0" collapsedLevelsAreSubtotals="1" fieldPosition="0">
        <references count="2">
          <reference field="4294967294" count="1" selected="0">
            <x v="12"/>
          </reference>
          <reference field="6" count="1" selected="0">
            <x v="11"/>
          </reference>
        </references>
      </pivotArea>
    </format>
    <format dxfId="2200">
      <pivotArea outline="0" collapsedLevelsAreSubtotals="1" fieldPosition="0">
        <references count="2">
          <reference field="4294967294" count="1" selected="0">
            <x v="12"/>
          </reference>
          <reference field="6" count="2" selected="0">
            <x v="13"/>
            <x v="14"/>
          </reference>
        </references>
      </pivotArea>
    </format>
    <format dxfId="2199">
      <pivotArea outline="0" collapsedLevelsAreSubtotals="1" fieldPosition="0">
        <references count="2">
          <reference field="4294967294" count="1" selected="0">
            <x v="12"/>
          </reference>
          <reference field="6" count="1" selected="0">
            <x v="15"/>
          </reference>
        </references>
      </pivotArea>
    </format>
    <format dxfId="2198">
      <pivotArea outline="0" collapsedLevelsAreSubtotals="1" fieldPosition="0">
        <references count="2">
          <reference field="4294967294" count="1" selected="0">
            <x v="12"/>
          </reference>
          <reference field="6" count="1" selected="0">
            <x v="18"/>
          </reference>
        </references>
      </pivotArea>
    </format>
    <format dxfId="2197">
      <pivotArea outline="0" collapsedLevelsAreSubtotals="1" fieldPosition="0">
        <references count="2">
          <reference field="4294967294" count="1" selected="0">
            <x v="12"/>
          </reference>
          <reference field="6" count="1" selected="0">
            <x v="20"/>
          </reference>
        </references>
      </pivotArea>
    </format>
    <format dxfId="2196">
      <pivotArea outline="0" collapsedLevelsAreSubtotals="1" fieldPosition="0">
        <references count="2">
          <reference field="4294967294" count="1" selected="0">
            <x v="12"/>
          </reference>
          <reference field="6" count="1" selected="0">
            <x v="21"/>
          </reference>
        </references>
      </pivotArea>
    </format>
    <format dxfId="2195">
      <pivotArea outline="0" collapsedLevelsAreSubtotals="1" fieldPosition="0">
        <references count="2">
          <reference field="4294967294" count="1" selected="0">
            <x v="13"/>
          </reference>
          <reference field="6" count="1" selected="0">
            <x v="1"/>
          </reference>
        </references>
      </pivotArea>
    </format>
    <format dxfId="2194">
      <pivotArea outline="0" collapsedLevelsAreSubtotals="1" fieldPosition="0">
        <references count="2">
          <reference field="4294967294" count="1" selected="0">
            <x v="13"/>
          </reference>
          <reference field="6" count="1" selected="0">
            <x v="4"/>
          </reference>
        </references>
      </pivotArea>
    </format>
    <format dxfId="2193">
      <pivotArea outline="0" collapsedLevelsAreSubtotals="1" fieldPosition="0">
        <references count="2">
          <reference field="4294967294" count="1" selected="0">
            <x v="13"/>
          </reference>
          <reference field="6" count="1" selected="0">
            <x v="6"/>
          </reference>
        </references>
      </pivotArea>
    </format>
    <format dxfId="2192">
      <pivotArea outline="0" collapsedLevelsAreSubtotals="1" fieldPosition="0">
        <references count="2">
          <reference field="4294967294" count="1" selected="0">
            <x v="13"/>
          </reference>
          <reference field="6" count="1" selected="0">
            <x v="7"/>
          </reference>
        </references>
      </pivotArea>
    </format>
    <format dxfId="2191">
      <pivotArea outline="0" collapsedLevelsAreSubtotals="1" fieldPosition="0">
        <references count="2">
          <reference field="4294967294" count="1" selected="0">
            <x v="13"/>
          </reference>
          <reference field="6" count="1" selected="0">
            <x v="8"/>
          </reference>
        </references>
      </pivotArea>
    </format>
    <format dxfId="2190">
      <pivotArea outline="0" collapsedLevelsAreSubtotals="1" fieldPosition="0">
        <references count="2">
          <reference field="4294967294" count="1" selected="0">
            <x v="13"/>
          </reference>
          <reference field="6" count="2" selected="0">
            <x v="12"/>
            <x v="13"/>
          </reference>
        </references>
      </pivotArea>
    </format>
    <format dxfId="2189">
      <pivotArea outline="0" collapsedLevelsAreSubtotals="1" fieldPosition="0">
        <references count="2">
          <reference field="4294967294" count="1" selected="0">
            <x v="13"/>
          </reference>
          <reference field="6" count="1" selected="0">
            <x v="15"/>
          </reference>
        </references>
      </pivotArea>
    </format>
    <format dxfId="2188">
      <pivotArea outline="0" collapsedLevelsAreSubtotals="1" fieldPosition="0">
        <references count="2">
          <reference field="4294967294" count="1" selected="0">
            <x v="13"/>
          </reference>
          <reference field="6" count="1" selected="0">
            <x v="16"/>
          </reference>
        </references>
      </pivotArea>
    </format>
    <format dxfId="2187">
      <pivotArea outline="0" collapsedLevelsAreSubtotals="1" fieldPosition="0">
        <references count="2">
          <reference field="4294967294" count="1" selected="0">
            <x v="13"/>
          </reference>
          <reference field="6" count="1" selected="0">
            <x v="18"/>
          </reference>
        </references>
      </pivotArea>
    </format>
    <format dxfId="2186">
      <pivotArea outline="0" collapsedLevelsAreSubtotals="1" fieldPosition="0">
        <references count="2">
          <reference field="4294967294" count="1" selected="0">
            <x v="13"/>
          </reference>
          <reference field="6" count="1" selected="0">
            <x v="21"/>
          </reference>
        </references>
      </pivotArea>
    </format>
    <format dxfId="2185">
      <pivotArea outline="0" collapsedLevelsAreSubtotals="1" fieldPosition="0">
        <references count="2">
          <reference field="4294967294" count="1" selected="0">
            <x v="14"/>
          </reference>
          <reference field="6" count="2" selected="0">
            <x v="1"/>
            <x v="2"/>
          </reference>
        </references>
      </pivotArea>
    </format>
    <format dxfId="2184">
      <pivotArea outline="0" collapsedLevelsAreSubtotals="1" fieldPosition="0">
        <references count="2">
          <reference field="4294967294" count="1" selected="0">
            <x v="14"/>
          </reference>
          <reference field="6" count="1" selected="0">
            <x v="5"/>
          </reference>
        </references>
      </pivotArea>
    </format>
    <format dxfId="2183">
      <pivotArea outline="0" collapsedLevelsAreSubtotals="1" fieldPosition="0">
        <references count="2">
          <reference field="4294967294" count="1" selected="0">
            <x v="14"/>
          </reference>
          <reference field="6" count="1" selected="0">
            <x v="6"/>
          </reference>
        </references>
      </pivotArea>
    </format>
    <format dxfId="2182">
      <pivotArea outline="0" collapsedLevelsAreSubtotals="1" fieldPosition="0">
        <references count="2">
          <reference field="4294967294" count="1" selected="0">
            <x v="14"/>
          </reference>
          <reference field="6" count="1" selected="0">
            <x v="8"/>
          </reference>
        </references>
      </pivotArea>
    </format>
    <format dxfId="2181">
      <pivotArea outline="0" collapsedLevelsAreSubtotals="1" fieldPosition="0">
        <references count="2">
          <reference field="4294967294" count="1" selected="0">
            <x v="14"/>
          </reference>
          <reference field="6" count="1" selected="0">
            <x v="9"/>
          </reference>
        </references>
      </pivotArea>
    </format>
    <format dxfId="2180">
      <pivotArea outline="0" collapsedLevelsAreSubtotals="1" fieldPosition="0">
        <references count="2">
          <reference field="4294967294" count="1" selected="0">
            <x v="14"/>
          </reference>
          <reference field="6" count="1" selected="0">
            <x v="10"/>
          </reference>
        </references>
      </pivotArea>
    </format>
    <format dxfId="2179">
      <pivotArea outline="0" collapsedLevelsAreSubtotals="1" fieldPosition="0">
        <references count="2">
          <reference field="4294967294" count="1" selected="0">
            <x v="14"/>
          </reference>
          <reference field="6" count="1" selected="0">
            <x v="12"/>
          </reference>
        </references>
      </pivotArea>
    </format>
    <format dxfId="2178">
      <pivotArea outline="0" collapsedLevelsAreSubtotals="1" fieldPosition="0">
        <references count="2">
          <reference field="4294967294" count="1" selected="0">
            <x v="14"/>
          </reference>
          <reference field="6" count="1" selected="0">
            <x v="13"/>
          </reference>
        </references>
      </pivotArea>
    </format>
    <format dxfId="2177">
      <pivotArea outline="0" collapsedLevelsAreSubtotals="1" fieldPosition="0">
        <references count="2">
          <reference field="4294967294" count="1" selected="0">
            <x v="14"/>
          </reference>
          <reference field="6" count="1" selected="0">
            <x v="14"/>
          </reference>
        </references>
      </pivotArea>
    </format>
    <format dxfId="2176">
      <pivotArea outline="0" collapsedLevelsAreSubtotals="1" fieldPosition="0">
        <references count="2">
          <reference field="4294967294" count="1" selected="0">
            <x v="14"/>
          </reference>
          <reference field="6" count="1" selected="0">
            <x v="15"/>
          </reference>
        </references>
      </pivotArea>
    </format>
    <format dxfId="2175">
      <pivotArea outline="0" collapsedLevelsAreSubtotals="1" fieldPosition="0">
        <references count="2">
          <reference field="4294967294" count="1" selected="0">
            <x v="14"/>
          </reference>
          <reference field="6" count="1" selected="0">
            <x v="16"/>
          </reference>
        </references>
      </pivotArea>
    </format>
    <format dxfId="2174">
      <pivotArea outline="0" collapsedLevelsAreSubtotals="1" fieldPosition="0">
        <references count="2">
          <reference field="4294967294" count="1" selected="0">
            <x v="14"/>
          </reference>
          <reference field="6" count="5" selected="0">
            <x v="17"/>
            <x v="18"/>
            <x v="19"/>
            <x v="20"/>
            <x v="21"/>
          </reference>
        </references>
      </pivotArea>
    </format>
    <format dxfId="2173">
      <pivotArea outline="0" collapsedLevelsAreSubtotals="1" fieldPosition="0">
        <references count="2">
          <reference field="4294967294" count="4" selected="0">
            <x v="0"/>
            <x v="1"/>
            <x v="2"/>
            <x v="3"/>
          </reference>
          <reference field="6" count="1" selected="0">
            <x v="0"/>
          </reference>
        </references>
      </pivotArea>
    </format>
    <format dxfId="2172">
      <pivotArea outline="0" collapsedLevelsAreSubtotals="1" fieldPosition="0">
        <references count="2">
          <reference field="4294967294" count="1" selected="0">
            <x v="0"/>
          </reference>
          <reference field="6" count="1" selected="0">
            <x v="10"/>
          </reference>
        </references>
      </pivotArea>
    </format>
    <format dxfId="2171">
      <pivotArea outline="0" collapsedLevelsAreSubtotals="1" fieldPosition="0">
        <references count="2">
          <reference field="4294967294" count="1" selected="0">
            <x v="2"/>
          </reference>
          <reference field="6" count="1" selected="0">
            <x v="16"/>
          </reference>
        </references>
      </pivotArea>
    </format>
    <format dxfId="2170">
      <pivotArea outline="0" collapsedLevelsAreSubtotals="1" fieldPosition="0">
        <references count="2">
          <reference field="4294967294" count="1" selected="0">
            <x v="4"/>
          </reference>
          <reference field="6" count="1" selected="0">
            <x v="10"/>
          </reference>
        </references>
      </pivotArea>
    </format>
    <format dxfId="2169">
      <pivotArea outline="0" collapsedLevelsAreSubtotals="1" fieldPosition="0">
        <references count="2">
          <reference field="4294967294" count="1" selected="0">
            <x v="4"/>
          </reference>
          <reference field="6" count="1" selected="0">
            <x v="14"/>
          </reference>
        </references>
      </pivotArea>
    </format>
    <format dxfId="2168">
      <pivotArea outline="0" collapsedLevelsAreSubtotals="1" fieldPosition="0">
        <references count="2">
          <reference field="4294967294" count="1" selected="0">
            <x v="3"/>
          </reference>
          <reference field="6" count="1" selected="0">
            <x v="14"/>
          </reference>
        </references>
      </pivotArea>
    </format>
    <format dxfId="2167">
      <pivotArea outline="0" collapsedLevelsAreSubtotals="1" fieldPosition="0">
        <references count="2">
          <reference field="4294967294" count="1" selected="0">
            <x v="5"/>
          </reference>
          <reference field="6" count="1" selected="0">
            <x v="14"/>
          </reference>
        </references>
      </pivotArea>
    </format>
    <format dxfId="2166">
      <pivotArea outline="0" collapsedLevelsAreSubtotals="1" fieldPosition="0">
        <references count="2">
          <reference field="4294967294" count="1" selected="0">
            <x v="4"/>
          </reference>
          <reference field="6" count="1" selected="0">
            <x v="19"/>
          </reference>
        </references>
      </pivotArea>
    </format>
    <format dxfId="2165">
      <pivotArea outline="0" collapsedLevelsAreSubtotals="1" fieldPosition="0">
        <references count="2">
          <reference field="4294967294" count="1" selected="0">
            <x v="5"/>
          </reference>
          <reference field="6" count="1" selected="0">
            <x v="20"/>
          </reference>
        </references>
      </pivotArea>
    </format>
    <format dxfId="2164">
      <pivotArea outline="0" collapsedLevelsAreSubtotals="1" fieldPosition="0">
        <references count="2">
          <reference field="4294967294" count="1" selected="0">
            <x v="7"/>
          </reference>
          <reference field="6" count="1" selected="0">
            <x v="0"/>
          </reference>
        </references>
      </pivotArea>
    </format>
    <format dxfId="2163">
      <pivotArea outline="0" collapsedLevelsAreSubtotals="1" fieldPosition="0">
        <references count="2">
          <reference field="4294967294" count="1" selected="0">
            <x v="8"/>
          </reference>
          <reference field="6" count="1" selected="0">
            <x v="0"/>
          </reference>
        </references>
      </pivotArea>
    </format>
    <format dxfId="2162">
      <pivotArea outline="0" collapsedLevelsAreSubtotals="1" fieldPosition="0">
        <references count="2">
          <reference field="4294967294" count="1" selected="0">
            <x v="9"/>
          </reference>
          <reference field="6" count="1" selected="0">
            <x v="0"/>
          </reference>
        </references>
      </pivotArea>
    </format>
    <format dxfId="2161">
      <pivotArea outline="0" collapsedLevelsAreSubtotals="1" fieldPosition="0">
        <references count="2">
          <reference field="4294967294" count="1" selected="0">
            <x v="10"/>
          </reference>
          <reference field="6" count="1" selected="0">
            <x v="0"/>
          </reference>
        </references>
      </pivotArea>
    </format>
    <format dxfId="2160">
      <pivotArea outline="0" collapsedLevelsAreSubtotals="1" fieldPosition="0">
        <references count="2">
          <reference field="4294967294" count="2" selected="0">
            <x v="8"/>
            <x v="9"/>
          </reference>
          <reference field="6" count="1" selected="0">
            <x v="8"/>
          </reference>
        </references>
      </pivotArea>
    </format>
    <format dxfId="2159">
      <pivotArea outline="0" collapsedLevelsAreSubtotals="1" fieldPosition="0">
        <references count="2">
          <reference field="4294967294" count="1" selected="0">
            <x v="11"/>
          </reference>
          <reference field="6" count="1" selected="0">
            <x v="0"/>
          </reference>
        </references>
      </pivotArea>
    </format>
    <format dxfId="2158">
      <pivotArea outline="0" collapsedLevelsAreSubtotals="1" fieldPosition="0">
        <references count="2">
          <reference field="4294967294" count="1" selected="0">
            <x v="12"/>
          </reference>
          <reference field="6" count="1" selected="0">
            <x v="0"/>
          </reference>
        </references>
      </pivotArea>
    </format>
    <format dxfId="2157">
      <pivotArea outline="0" collapsedLevelsAreSubtotals="1" fieldPosition="0">
        <references count="2">
          <reference field="4294967294" count="1" selected="0">
            <x v="13"/>
          </reference>
          <reference field="6" count="1" selected="0">
            <x v="0"/>
          </reference>
        </references>
      </pivotArea>
    </format>
    <format dxfId="2156">
      <pivotArea outline="0" collapsedLevelsAreSubtotals="1" fieldPosition="0">
        <references count="2">
          <reference field="4294967294" count="1" selected="0">
            <x v="14"/>
          </reference>
          <reference field="6" count="1" selected="0">
            <x v="0"/>
          </reference>
        </references>
      </pivotArea>
    </format>
    <format dxfId="2155">
      <pivotArea outline="0" collapsedLevelsAreSubtotals="1" fieldPosition="0">
        <references count="2">
          <reference field="4294967294" count="1" selected="0">
            <x v="13"/>
          </reference>
          <reference field="6" count="1" selected="0">
            <x v="2"/>
          </reference>
        </references>
      </pivotArea>
    </format>
    <format dxfId="2154">
      <pivotArea outline="0" collapsedLevelsAreSubtotals="1" fieldPosition="0">
        <references count="2">
          <reference field="4294967294" count="1" selected="0">
            <x v="12"/>
          </reference>
          <reference field="6" count="1" selected="0">
            <x v="2"/>
          </reference>
        </references>
      </pivotArea>
    </format>
    <format dxfId="2153">
      <pivotArea outline="0" collapsedLevelsAreSubtotals="1" fieldPosition="0">
        <references count="2">
          <reference field="4294967294" count="1" selected="0">
            <x v="12"/>
          </reference>
          <reference field="6" count="1" selected="0">
            <x v="3"/>
          </reference>
        </references>
      </pivotArea>
    </format>
    <format dxfId="2152">
      <pivotArea outline="0" collapsedLevelsAreSubtotals="1" fieldPosition="0">
        <references count="2">
          <reference field="4294967294" count="1" selected="0">
            <x v="11"/>
          </reference>
          <reference field="6" count="1" selected="0">
            <x v="3"/>
          </reference>
        </references>
      </pivotArea>
    </format>
    <format dxfId="2151">
      <pivotArea outline="0" collapsedLevelsAreSubtotals="1" fieldPosition="0">
        <references count="2">
          <reference field="4294967294" count="1" selected="0">
            <x v="10"/>
          </reference>
          <reference field="6" count="1" selected="0">
            <x v="3"/>
          </reference>
        </references>
      </pivotArea>
    </format>
    <format dxfId="2150">
      <pivotArea outline="0" collapsedLevelsAreSubtotals="1" fieldPosition="0">
        <references count="2">
          <reference field="4294967294" count="1" selected="0">
            <x v="9"/>
          </reference>
          <reference field="6" count="1" selected="0">
            <x v="3"/>
          </reference>
        </references>
      </pivotArea>
    </format>
    <format dxfId="2149">
      <pivotArea outline="0" collapsedLevelsAreSubtotals="1" fieldPosition="0">
        <references count="2">
          <reference field="4294967294" count="1" selected="0">
            <x v="9"/>
          </reference>
          <reference field="6" count="1" selected="0">
            <x v="5"/>
          </reference>
        </references>
      </pivotArea>
    </format>
    <format dxfId="2148">
      <pivotArea outline="0" collapsedLevelsAreSubtotals="1" fieldPosition="0">
        <references count="2">
          <reference field="4294967294" count="1" selected="0">
            <x v="8"/>
          </reference>
          <reference field="6" count="1" selected="0">
            <x v="5"/>
          </reference>
        </references>
      </pivotArea>
    </format>
    <format dxfId="2147">
      <pivotArea outline="0" collapsedLevelsAreSubtotals="1" fieldPosition="0">
        <references count="2">
          <reference field="4294967294" count="1" selected="0">
            <x v="10"/>
          </reference>
          <reference field="6" count="1" selected="0">
            <x v="5"/>
          </reference>
        </references>
      </pivotArea>
    </format>
    <format dxfId="2146">
      <pivotArea outline="0" collapsedLevelsAreSubtotals="1" fieldPosition="0">
        <references count="2">
          <reference field="4294967294" count="1" selected="0">
            <x v="11"/>
          </reference>
          <reference field="6" count="1" selected="0">
            <x v="5"/>
          </reference>
        </references>
      </pivotArea>
    </format>
    <format dxfId="2145">
      <pivotArea outline="0" collapsedLevelsAreSubtotals="1" fieldPosition="0">
        <references count="2">
          <reference field="4294967294" count="1" selected="0">
            <x v="12"/>
          </reference>
          <reference field="6" count="1" selected="0">
            <x v="5"/>
          </reference>
        </references>
      </pivotArea>
    </format>
    <format dxfId="2144">
      <pivotArea outline="0" collapsedLevelsAreSubtotals="1" fieldPosition="0">
        <references count="2">
          <reference field="4294967294" count="1" selected="0">
            <x v="14"/>
          </reference>
          <reference field="6" count="1" selected="0">
            <x v="4"/>
          </reference>
        </references>
      </pivotArea>
    </format>
    <format dxfId="2143">
      <pivotArea outline="0" collapsedLevelsAreSubtotals="1" fieldPosition="0">
        <references count="2">
          <reference field="4294967294" count="1" selected="0">
            <x v="12"/>
          </reference>
          <reference field="6" count="1" selected="0">
            <x v="8"/>
          </reference>
        </references>
      </pivotArea>
    </format>
    <format dxfId="2142">
      <pivotArea outline="0" collapsedLevelsAreSubtotals="1" fieldPosition="0">
        <references count="2">
          <reference field="4294967294" count="1" selected="0">
            <x v="11"/>
          </reference>
          <reference field="6" count="1" selected="0">
            <x v="8"/>
          </reference>
        </references>
      </pivotArea>
    </format>
    <format dxfId="2141">
      <pivotArea outline="0" collapsedLevelsAreSubtotals="1" fieldPosition="0">
        <references count="2">
          <reference field="4294967294" count="1" selected="0">
            <x v="10"/>
          </reference>
          <reference field="6" count="1" selected="0">
            <x v="14"/>
          </reference>
        </references>
      </pivotArea>
    </format>
    <format dxfId="2140">
      <pivotArea outline="0" collapsedLevelsAreSubtotals="1" fieldPosition="0">
        <references count="2">
          <reference field="4294967294" count="1" selected="0">
            <x v="11"/>
          </reference>
          <reference field="6" count="1" selected="0">
            <x v="16"/>
          </reference>
        </references>
      </pivotArea>
    </format>
    <format dxfId="2139">
      <pivotArea outline="0" collapsedLevelsAreSubtotals="1" fieldPosition="0">
        <references count="2">
          <reference field="4294967294" count="1" selected="0">
            <x v="12"/>
          </reference>
          <reference field="6" count="1" selected="0">
            <x v="16"/>
          </reference>
        </references>
      </pivotArea>
    </format>
    <format dxfId="2138">
      <pivotArea outline="0" collapsedLevelsAreSubtotals="1" fieldPosition="0">
        <references count="2">
          <reference field="4294967294" count="1" selected="0">
            <x v="12"/>
          </reference>
          <reference field="6" count="1" selected="0">
            <x v="19"/>
          </reference>
        </references>
      </pivotArea>
    </format>
    <format dxfId="2137">
      <pivotArea outline="0" collapsedLevelsAreSubtotals="1" fieldPosition="0">
        <references count="2">
          <reference field="4294967294" count="1" selected="0">
            <x v="14"/>
          </reference>
          <reference field="6" count="1" selected="0">
            <x v="11"/>
          </reference>
        </references>
      </pivotArea>
    </format>
    <format dxfId="2136">
      <pivotArea outline="0" collapsedLevelsAreSubtotals="1" fieldPosition="0">
        <references count="2">
          <reference field="4294967294" count="3" selected="0">
            <x v="4"/>
            <x v="5"/>
            <x v="6"/>
          </reference>
          <reference field="6" count="1" selected="0">
            <x v="0"/>
          </reference>
        </references>
      </pivotArea>
    </format>
    <format dxfId="2135">
      <pivotArea outline="0" collapsedLevelsAreSubtotals="1" fieldPosition="0">
        <references count="2">
          <reference field="4294967294" count="1" selected="0">
            <x v="4"/>
          </reference>
          <reference field="6" count="1" selected="0">
            <x v="3"/>
          </reference>
        </references>
      </pivotArea>
    </format>
    <format dxfId="2134">
      <pivotArea outline="0" collapsedLevelsAreSubtotals="1" fieldPosition="0">
        <references count="2">
          <reference field="4294967294" count="1" selected="0">
            <x v="5"/>
          </reference>
          <reference field="6" count="1" selected="0">
            <x v="3"/>
          </reference>
        </references>
      </pivotArea>
    </format>
    <format dxfId="2133">
      <pivotArea outline="0" collapsedLevelsAreSubtotals="1" fieldPosition="0">
        <references count="2">
          <reference field="4294967294" count="1" selected="0">
            <x v="6"/>
          </reference>
          <reference field="6" count="1" selected="0">
            <x v="3"/>
          </reference>
        </references>
      </pivotArea>
    </format>
    <format dxfId="2132">
      <pivotArea outline="0" collapsedLevelsAreSubtotals="1" fieldPosition="0">
        <references count="2">
          <reference field="4294967294" count="1" selected="0">
            <x v="7"/>
          </reference>
          <reference field="6" count="1" selected="0">
            <x v="3"/>
          </reference>
        </references>
      </pivotArea>
    </format>
    <format dxfId="2131">
      <pivotArea outline="0" collapsedLevelsAreSubtotals="1" fieldPosition="0">
        <references count="2">
          <reference field="4294967294" count="1" selected="0">
            <x v="8"/>
          </reference>
          <reference field="6" count="1" selected="0">
            <x v="3"/>
          </reference>
        </references>
      </pivotArea>
    </format>
    <format dxfId="2130">
      <pivotArea outline="0" collapsedLevelsAreSubtotals="1" fieldPosition="0">
        <references count="2">
          <reference field="4294967294" count="1" selected="0">
            <x v="13"/>
          </reference>
          <reference field="6" count="1" selected="0">
            <x v="3"/>
          </reference>
        </references>
      </pivotArea>
    </format>
    <format dxfId="2129">
      <pivotArea outline="0" collapsedLevelsAreSubtotals="1" fieldPosition="0">
        <references count="2">
          <reference field="4294967294" count="1" selected="0">
            <x v="14"/>
          </reference>
          <reference field="6" count="1" selected="0">
            <x v="3"/>
          </reference>
        </references>
      </pivotArea>
    </format>
    <format dxfId="2128">
      <pivotArea outline="0" collapsedLevelsAreSubtotals="1" fieldPosition="0">
        <references count="2">
          <reference field="4294967294" count="1" selected="0">
            <x v="13"/>
          </reference>
          <reference field="6" count="1" selected="0">
            <x v="5"/>
          </reference>
        </references>
      </pivotArea>
    </format>
    <format dxfId="2127">
      <pivotArea outline="0" collapsedLevelsAreSubtotals="1" fieldPosition="0">
        <references count="2">
          <reference field="4294967294" count="1" selected="0">
            <x v="14"/>
          </reference>
          <reference field="6" count="1" selected="0">
            <x v="7"/>
          </reference>
        </references>
      </pivotArea>
    </format>
    <format dxfId="2126">
      <pivotArea outline="0" collapsedLevelsAreSubtotals="1" fieldPosition="0">
        <references count="2">
          <reference field="4294967294" count="1" selected="0">
            <x v="13"/>
          </reference>
          <reference field="6" count="1" selected="0">
            <x v="9"/>
          </reference>
        </references>
      </pivotArea>
    </format>
    <format dxfId="2125">
      <pivotArea outline="0" collapsedLevelsAreSubtotals="1" fieldPosition="0">
        <references count="2">
          <reference field="4294967294" count="1" selected="0">
            <x v="13"/>
          </reference>
          <reference field="6" count="1" selected="0">
            <x v="10"/>
          </reference>
        </references>
      </pivotArea>
    </format>
    <format dxfId="2124">
      <pivotArea outline="0" collapsedLevelsAreSubtotals="1" fieldPosition="0">
        <references count="2">
          <reference field="4294967294" count="1" selected="0">
            <x v="13"/>
          </reference>
          <reference field="6" count="1" selected="0">
            <x v="11"/>
          </reference>
        </references>
      </pivotArea>
    </format>
    <format dxfId="2123">
      <pivotArea outline="0" collapsedLevelsAreSubtotals="1" fieldPosition="0">
        <references count="2">
          <reference field="4294967294" count="1" selected="0">
            <x v="12"/>
          </reference>
          <reference field="6" count="1" selected="0">
            <x v="9"/>
          </reference>
        </references>
      </pivotArea>
    </format>
    <format dxfId="2122">
      <pivotArea outline="0" collapsedLevelsAreSubtotals="1" fieldPosition="0">
        <references count="2">
          <reference field="4294967294" count="1" selected="0">
            <x v="12"/>
          </reference>
          <reference field="6" count="1" selected="0">
            <x v="10"/>
          </reference>
        </references>
      </pivotArea>
    </format>
    <format dxfId="2121">
      <pivotArea outline="0" collapsedLevelsAreSubtotals="1" fieldPosition="0">
        <references count="2">
          <reference field="4294967294" count="1" selected="0">
            <x v="11"/>
          </reference>
          <reference field="6" count="1" selected="0">
            <x v="9"/>
          </reference>
        </references>
      </pivotArea>
    </format>
    <format dxfId="2120">
      <pivotArea outline="0" collapsedLevelsAreSubtotals="1" fieldPosition="0">
        <references count="2">
          <reference field="4294967294" count="1" selected="0">
            <x v="11"/>
          </reference>
          <reference field="6" count="1" selected="0">
            <x v="10"/>
          </reference>
        </references>
      </pivotArea>
    </format>
    <format dxfId="2119">
      <pivotArea outline="0" collapsedLevelsAreSubtotals="1" fieldPosition="0">
        <references count="2">
          <reference field="4294967294" count="1" selected="0">
            <x v="10"/>
          </reference>
          <reference field="6" count="1" selected="0">
            <x v="10"/>
          </reference>
        </references>
      </pivotArea>
    </format>
    <format dxfId="2118">
      <pivotArea outline="0" collapsedLevelsAreSubtotals="1" fieldPosition="0">
        <references count="2">
          <reference field="4294967294" count="1" selected="0">
            <x v="10"/>
          </reference>
          <reference field="6" count="1" selected="0">
            <x v="9"/>
          </reference>
        </references>
      </pivotArea>
    </format>
    <format dxfId="2117">
      <pivotArea outline="0" collapsedLevelsAreSubtotals="1" fieldPosition="0">
        <references count="2">
          <reference field="4294967294" count="1" selected="0">
            <x v="10"/>
          </reference>
          <reference field="6" count="1" selected="0">
            <x v="8"/>
          </reference>
        </references>
      </pivotArea>
    </format>
    <format dxfId="2116">
      <pivotArea outline="0" collapsedLevelsAreSubtotals="1" fieldPosition="0">
        <references count="2">
          <reference field="4294967294" count="1" selected="0">
            <x v="9"/>
          </reference>
          <reference field="6" count="1" selected="0">
            <x v="9"/>
          </reference>
        </references>
      </pivotArea>
    </format>
    <format dxfId="2115">
      <pivotArea outline="0" collapsedLevelsAreSubtotals="1" fieldPosition="0">
        <references count="2">
          <reference field="4294967294" count="1" selected="0">
            <x v="9"/>
          </reference>
          <reference field="6" count="1" selected="0">
            <x v="10"/>
          </reference>
        </references>
      </pivotArea>
    </format>
    <format dxfId="2114">
      <pivotArea outline="0" collapsedLevelsAreSubtotals="1" fieldPosition="0">
        <references count="2">
          <reference field="4294967294" count="1" selected="0">
            <x v="9"/>
          </reference>
          <reference field="6" count="1" selected="0">
            <x v="11"/>
          </reference>
        </references>
      </pivotArea>
    </format>
    <format dxfId="2113">
      <pivotArea outline="0" collapsedLevelsAreSubtotals="1" fieldPosition="0">
        <references count="2">
          <reference field="4294967294" count="1" selected="0">
            <x v="8"/>
          </reference>
          <reference field="6" count="1" selected="0">
            <x v="10"/>
          </reference>
        </references>
      </pivotArea>
    </format>
    <format dxfId="2112">
      <pivotArea outline="0" collapsedLevelsAreSubtotals="1" fieldPosition="0">
        <references count="2">
          <reference field="4294967294" count="1" selected="0">
            <x v="8"/>
          </reference>
          <reference field="6" count="1" selected="0">
            <x v="9"/>
          </reference>
        </references>
      </pivotArea>
    </format>
    <format dxfId="2111">
      <pivotArea outline="0" collapsedLevelsAreSubtotals="1" fieldPosition="0">
        <references count="2">
          <reference field="4294967294" count="1" selected="0">
            <x v="7"/>
          </reference>
          <reference field="6" count="1" selected="0">
            <x v="9"/>
          </reference>
        </references>
      </pivotArea>
    </format>
    <format dxfId="2110">
      <pivotArea outline="0" collapsedLevelsAreSubtotals="1" fieldPosition="0">
        <references count="2">
          <reference field="4294967294" count="1" selected="0">
            <x v="7"/>
          </reference>
          <reference field="6" count="1" selected="0">
            <x v="10"/>
          </reference>
        </references>
      </pivotArea>
    </format>
    <format dxfId="2109">
      <pivotArea outline="0" collapsedLevelsAreSubtotals="1" fieldPosition="0">
        <references count="2">
          <reference field="4294967294" count="1" selected="0">
            <x v="5"/>
          </reference>
          <reference field="6" count="1" selected="0">
            <x v="8"/>
          </reference>
        </references>
      </pivotArea>
    </format>
    <format dxfId="2108">
      <pivotArea outline="0" collapsedLevelsAreSubtotals="1" fieldPosition="0">
        <references count="2">
          <reference field="4294967294" count="1" selected="0">
            <x v="5"/>
          </reference>
          <reference field="6" count="1" selected="0">
            <x v="9"/>
          </reference>
        </references>
      </pivotArea>
    </format>
    <format dxfId="2107">
      <pivotArea outline="0" collapsedLevelsAreSubtotals="1" fieldPosition="0">
        <references count="2">
          <reference field="4294967294" count="1" selected="0">
            <x v="5"/>
          </reference>
          <reference field="6" count="1" selected="0">
            <x v="10"/>
          </reference>
        </references>
      </pivotArea>
    </format>
    <format dxfId="2106">
      <pivotArea outline="0" collapsedLevelsAreSubtotals="1" fieldPosition="0">
        <references count="2">
          <reference field="4294967294" count="1" selected="0">
            <x v="5"/>
          </reference>
          <reference field="6" count="1" selected="0">
            <x v="11"/>
          </reference>
        </references>
      </pivotArea>
    </format>
    <format dxfId="2105">
      <pivotArea outline="0" collapsedLevelsAreSubtotals="1" fieldPosition="0">
        <references count="2">
          <reference field="4294967294" count="1" selected="0">
            <x v="7"/>
          </reference>
          <reference field="6" count="1" selected="0">
            <x v="5"/>
          </reference>
        </references>
      </pivotArea>
    </format>
    <format dxfId="2104">
      <pivotArea outline="0" collapsedLevelsAreSubtotals="1" fieldPosition="0">
        <references count="2">
          <reference field="4294967294" count="1" selected="0">
            <x v="5"/>
          </reference>
          <reference field="6" count="3" selected="0">
            <x v="15"/>
            <x v="16"/>
            <x v="17"/>
          </reference>
        </references>
      </pivotArea>
    </format>
    <format dxfId="2103">
      <pivotArea outline="0" collapsedLevelsAreSubtotals="1" fieldPosition="0">
        <references count="2">
          <reference field="4294967294" count="1" selected="0">
            <x v="5"/>
          </reference>
          <reference field="6" count="1" selected="0">
            <x v="19"/>
          </reference>
        </references>
      </pivotArea>
    </format>
    <format dxfId="2102">
      <pivotArea outline="0" collapsedLevelsAreSubtotals="1" fieldPosition="0">
        <references count="2">
          <reference field="4294967294" count="1" selected="0">
            <x v="8"/>
          </reference>
          <reference field="6" count="1" selected="0">
            <x v="19"/>
          </reference>
        </references>
      </pivotArea>
    </format>
    <format dxfId="2101">
      <pivotArea outline="0" collapsedLevelsAreSubtotals="1" fieldPosition="0">
        <references count="2">
          <reference field="4294967294" count="1" selected="0">
            <x v="9"/>
          </reference>
          <reference field="6" count="2" selected="0">
            <x v="16"/>
            <x v="17"/>
          </reference>
        </references>
      </pivotArea>
    </format>
    <format dxfId="2100">
      <pivotArea outline="0" collapsedLevelsAreSubtotals="1" fieldPosition="0">
        <references count="2">
          <reference field="4294967294" count="1" selected="0">
            <x v="12"/>
          </reference>
          <reference field="6" count="1" selected="0">
            <x v="17"/>
          </reference>
        </references>
      </pivotArea>
    </format>
    <format dxfId="2099">
      <pivotArea outline="0" collapsedLevelsAreSubtotals="1" fieldPosition="0">
        <references count="2">
          <reference field="4294967294" count="1" selected="0">
            <x v="13"/>
          </reference>
          <reference field="6" count="1" selected="0">
            <x v="17"/>
          </reference>
        </references>
      </pivotArea>
    </format>
    <format dxfId="2098">
      <pivotArea outline="0" collapsedLevelsAreSubtotals="1" fieldPosition="0">
        <references count="2">
          <reference field="4294967294" count="1" selected="0">
            <x v="13"/>
          </reference>
          <reference field="6" count="2" selected="0">
            <x v="19"/>
            <x v="20"/>
          </reference>
        </references>
      </pivotArea>
    </format>
    <format dxfId="2097">
      <pivotArea outline="0" collapsedLevelsAreSubtotals="1" fieldPosition="0">
        <references count="2">
          <reference field="4294967294" count="1" selected="0">
            <x v="12"/>
          </reference>
          <reference field="6" count="1" selected="0">
            <x v="12"/>
          </reference>
        </references>
      </pivotArea>
    </format>
    <format dxfId="2096">
      <pivotArea outline="0" collapsedLevelsAreSubtotals="1" fieldPosition="0">
        <references count="2">
          <reference field="4294967294" count="1" selected="0">
            <x v="13"/>
          </reference>
          <reference field="6" count="1" selected="0">
            <x v="14"/>
          </reference>
        </references>
      </pivotArea>
    </format>
    <format dxfId="2095">
      <pivotArea outline="0" collapsedLevelsAreSubtotals="1" fieldPosition="0">
        <references count="2">
          <reference field="4294967294" count="1" selected="0">
            <x v="6"/>
          </reference>
          <reference field="6"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Tableau croisé dynamique2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s pour les mains">
  <location ref="A63:C67"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5">
        <item h="1" x="0"/>
        <item x="3"/>
        <item x="2"/>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41"/>
  </rowFields>
  <rowItems count="4">
    <i>
      <x v="1"/>
    </i>
    <i>
      <x v="2"/>
    </i>
    <i>
      <x v="3"/>
    </i>
    <i t="grand">
      <x/>
    </i>
  </rowItems>
  <colFields count="1">
    <field x="-2"/>
  </colFields>
  <colItems count="2">
    <i>
      <x/>
    </i>
    <i i="1">
      <x v="1"/>
    </i>
  </colItems>
  <dataFields count="2">
    <dataField name="No" fld="141" subtotal="count" baseField="1" baseItem="0"/>
    <dataField name="%" fld="141" subtotal="count" showDataAs="percentOfTotal" baseField="1" baseItem="0" numFmtId="9"/>
  </dataFields>
  <formats count="17">
    <format dxfId="1439">
      <pivotArea dataOnly="0" grandRow="1" fieldPosition="0"/>
    </format>
    <format dxfId="1438">
      <pivotArea type="all" dataOnly="0" outline="0" fieldPosition="0"/>
    </format>
    <format dxfId="1437">
      <pivotArea outline="0" collapsedLevelsAreSubtotals="1" fieldPosition="0"/>
    </format>
    <format dxfId="1436">
      <pivotArea dataOnly="0" labelOnly="1" grandRow="1" outline="0" fieldPosition="0"/>
    </format>
    <format dxfId="1435">
      <pivotArea outline="0" fieldPosition="0">
        <references count="1">
          <reference field="4294967294" count="1">
            <x v="1"/>
          </reference>
        </references>
      </pivotArea>
    </format>
    <format dxfId="1434">
      <pivotArea outline="0" collapsedLevelsAreSubtotals="1" fieldPosition="0">
        <references count="1">
          <reference field="4294967294" count="1" selected="0">
            <x v="1"/>
          </reference>
        </references>
      </pivotArea>
    </format>
    <format dxfId="1433">
      <pivotArea outline="0" collapsedLevelsAreSubtotals="1" fieldPosition="0">
        <references count="1">
          <reference field="4294967294" count="1" selected="0">
            <x v="1"/>
          </reference>
        </references>
      </pivotArea>
    </format>
    <format dxfId="1432">
      <pivotArea field="141" type="button" dataOnly="0" labelOnly="1" outline="0" axis="axisRow" fieldPosition="0"/>
    </format>
    <format dxfId="1431">
      <pivotArea dataOnly="0" labelOnly="1" outline="0" fieldPosition="0">
        <references count="1">
          <reference field="4294967294" count="2">
            <x v="0"/>
            <x v="1"/>
          </reference>
        </references>
      </pivotArea>
    </format>
    <format dxfId="1430">
      <pivotArea field="141" type="button" dataOnly="0" labelOnly="1" outline="0" axis="axisRow" fieldPosition="0"/>
    </format>
    <format dxfId="1429">
      <pivotArea dataOnly="0" labelOnly="1" outline="0" fieldPosition="0">
        <references count="1">
          <reference field="4294967294" count="2">
            <x v="0"/>
            <x v="1"/>
          </reference>
        </references>
      </pivotArea>
    </format>
    <format dxfId="1428">
      <pivotArea type="all" dataOnly="0" outline="0" fieldPosition="0"/>
    </format>
    <format dxfId="1427">
      <pivotArea outline="0" collapsedLevelsAreSubtotals="1" fieldPosition="0"/>
    </format>
    <format dxfId="1426">
      <pivotArea field="141" type="button" dataOnly="0" labelOnly="1" outline="0" axis="axisRow" fieldPosition="0"/>
    </format>
    <format dxfId="1425">
      <pivotArea dataOnly="0" labelOnly="1" fieldPosition="0">
        <references count="1">
          <reference field="141" count="0"/>
        </references>
      </pivotArea>
    </format>
    <format dxfId="1424">
      <pivotArea dataOnly="0" labelOnly="1" grandRow="1" outline="0" fieldPosition="0"/>
    </format>
    <format dxfId="1423">
      <pivotArea dataOnly="0" labelOnly="1" outline="0" fieldPosition="0">
        <references count="1">
          <reference field="4294967294" count="2">
            <x v="0"/>
            <x v="1"/>
          </reference>
        </references>
      </pivotArea>
    </format>
  </formats>
  <conditionalFormats count="1">
    <conditionalFormat priority="4">
      <pivotAreas count="1">
        <pivotArea type="data" collapsedLevelsAreSubtotals="1" fieldPosition="0">
          <references count="2">
            <reference field="4294967294" count="1" selected="0">
              <x v="1"/>
            </reference>
            <reference field="14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Tableau croisé dynamique2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ucre">
  <location ref="A21:C25"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2"/>
        <item x="0"/>
        <item x="1"/>
        <item x="3"/>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63"/>
  </rowFields>
  <rowItems count="4">
    <i>
      <x v="1"/>
    </i>
    <i>
      <x v="3"/>
    </i>
    <i>
      <x v="2"/>
    </i>
    <i t="grand">
      <x/>
    </i>
  </rowItems>
  <colFields count="1">
    <field x="-2"/>
  </colFields>
  <colItems count="2">
    <i>
      <x/>
    </i>
    <i i="1">
      <x v="1"/>
    </i>
  </colItems>
  <dataFields count="2">
    <dataField name="No" fld="63" subtotal="count" baseField="0" baseItem="0"/>
    <dataField name="%" fld="63" subtotal="count" showDataAs="percentOfTotal" baseField="3" baseItem="0" numFmtId="9"/>
  </dataFields>
  <formats count="18">
    <format dxfId="1457">
      <pivotArea outline="0" collapsedLevelsAreSubtotals="1" fieldPosition="0">
        <references count="1">
          <reference field="4294967294" count="1" selected="0">
            <x v="1"/>
          </reference>
        </references>
      </pivotArea>
    </format>
    <format dxfId="1456">
      <pivotArea outline="0" collapsedLevelsAreSubtotals="1" fieldPosition="0">
        <references count="1">
          <reference field="4294967294" count="1" selected="0">
            <x v="1"/>
          </reference>
        </references>
      </pivotArea>
    </format>
    <format dxfId="1455">
      <pivotArea field="63" type="button" dataOnly="0" labelOnly="1" outline="0" axis="axisRow" fieldPosition="0"/>
    </format>
    <format dxfId="1454">
      <pivotArea dataOnly="0" labelOnly="1" outline="0" fieldPosition="0">
        <references count="1">
          <reference field="4294967294" count="2">
            <x v="0"/>
            <x v="1"/>
          </reference>
        </references>
      </pivotArea>
    </format>
    <format dxfId="1453">
      <pivotArea dataOnly="0" grandRow="1" fieldPosition="0"/>
    </format>
    <format dxfId="1452">
      <pivotArea collapsedLevelsAreSubtotals="1" fieldPosition="0">
        <references count="2">
          <reference field="4294967294" count="1" selected="0">
            <x v="1"/>
          </reference>
          <reference field="63" count="0"/>
        </references>
      </pivotArea>
    </format>
    <format dxfId="1451">
      <pivotArea type="all" dataOnly="0" outline="0" fieldPosition="0"/>
    </format>
    <format dxfId="1450">
      <pivotArea outline="0" collapsedLevelsAreSubtotals="1" fieldPosition="0"/>
    </format>
    <format dxfId="1449">
      <pivotArea field="63" type="button" dataOnly="0" labelOnly="1" outline="0" axis="axisRow" fieldPosition="0"/>
    </format>
    <format dxfId="1448">
      <pivotArea dataOnly="0" labelOnly="1" fieldPosition="0">
        <references count="1">
          <reference field="63" count="0"/>
        </references>
      </pivotArea>
    </format>
    <format dxfId="1447">
      <pivotArea dataOnly="0" labelOnly="1" grandRow="1" outline="0" fieldPosition="0"/>
    </format>
    <format dxfId="1446">
      <pivotArea dataOnly="0" labelOnly="1" outline="0" fieldPosition="0">
        <references count="1">
          <reference field="4294967294" count="2">
            <x v="0"/>
            <x v="1"/>
          </reference>
        </references>
      </pivotArea>
    </format>
    <format dxfId="1445">
      <pivotArea type="all" dataOnly="0" outline="0" fieldPosition="0"/>
    </format>
    <format dxfId="1444">
      <pivotArea outline="0" collapsedLevelsAreSubtotals="1" fieldPosition="0"/>
    </format>
    <format dxfId="1443">
      <pivotArea field="63" type="button" dataOnly="0" labelOnly="1" outline="0" axis="axisRow" fieldPosition="0"/>
    </format>
    <format dxfId="1442">
      <pivotArea dataOnly="0" labelOnly="1" fieldPosition="0">
        <references count="1">
          <reference field="63" count="0"/>
        </references>
      </pivotArea>
    </format>
    <format dxfId="1441">
      <pivotArea dataOnly="0" labelOnly="1" grandRow="1" outline="0" fieldPosition="0"/>
    </format>
    <format dxfId="1440">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63" count="1">
              <x v="1"/>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Tableau croisé dynamique1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avon pour la lessive">
  <location ref="A45:C49"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sortType="descending">
      <items count="5">
        <item h="1" x="0"/>
        <item x="3"/>
        <item x="2"/>
        <item x="1"/>
        <item t="default"/>
      </items>
      <autoSortScope>
        <pivotArea dataOnly="0" outline="0" fieldPosition="0">
          <references count="1">
            <reference field="4294967294" count="1" selected="0">
              <x v="0"/>
            </reference>
          </references>
        </pivotArea>
      </autoSortScope>
    </pivotField>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31"/>
  </rowFields>
  <rowItems count="4">
    <i>
      <x v="2"/>
    </i>
    <i>
      <x v="1"/>
    </i>
    <i>
      <x v="3"/>
    </i>
    <i t="grand">
      <x/>
    </i>
  </rowItems>
  <colFields count="1">
    <field x="-2"/>
  </colFields>
  <colItems count="2">
    <i>
      <x/>
    </i>
    <i i="1">
      <x v="1"/>
    </i>
  </colItems>
  <dataFields count="2">
    <dataField name="No" fld="131" subtotal="count" baseField="0" baseItem="0"/>
    <dataField name="%" fld="131" subtotal="count" showDataAs="percentOfTotal" baseField="7" baseItem="0" numFmtId="9"/>
  </dataFields>
  <formats count="18">
    <format dxfId="1475">
      <pivotArea outline="0" collapsedLevelsAreSubtotals="1" fieldPosition="0">
        <references count="1">
          <reference field="4294967294" count="1" selected="0">
            <x v="1"/>
          </reference>
        </references>
      </pivotArea>
    </format>
    <format dxfId="1474">
      <pivotArea outline="0" collapsedLevelsAreSubtotals="1" fieldPosition="0">
        <references count="1">
          <reference field="4294967294" count="1" selected="0">
            <x v="1"/>
          </reference>
        </references>
      </pivotArea>
    </format>
    <format dxfId="1473">
      <pivotArea field="131" type="button" dataOnly="0" labelOnly="1" outline="0" axis="axisRow" fieldPosition="0"/>
    </format>
    <format dxfId="1472">
      <pivotArea dataOnly="0" labelOnly="1" outline="0" fieldPosition="0">
        <references count="1">
          <reference field="4294967294" count="2">
            <x v="0"/>
            <x v="1"/>
          </reference>
        </references>
      </pivotArea>
    </format>
    <format dxfId="1471">
      <pivotArea dataOnly="0" grandRow="1" axis="axisRow" fieldPosition="0"/>
    </format>
    <format dxfId="1470">
      <pivotArea collapsedLevelsAreSubtotals="1" fieldPosition="0">
        <references count="2">
          <reference field="4294967294" count="1" selected="0">
            <x v="1"/>
          </reference>
          <reference field="131" count="0"/>
        </references>
      </pivotArea>
    </format>
    <format dxfId="1469">
      <pivotArea type="all" dataOnly="0" outline="0" fieldPosition="0"/>
    </format>
    <format dxfId="1468">
      <pivotArea outline="0" collapsedLevelsAreSubtotals="1" fieldPosition="0"/>
    </format>
    <format dxfId="1467">
      <pivotArea field="131" type="button" dataOnly="0" labelOnly="1" outline="0" axis="axisRow" fieldPosition="0"/>
    </format>
    <format dxfId="1466">
      <pivotArea dataOnly="0" labelOnly="1" fieldPosition="0">
        <references count="1">
          <reference field="131" count="0"/>
        </references>
      </pivotArea>
    </format>
    <format dxfId="1465">
      <pivotArea dataOnly="0" labelOnly="1" grandRow="1" outline="0" fieldPosition="0"/>
    </format>
    <format dxfId="1464">
      <pivotArea dataOnly="0" labelOnly="1" outline="0" fieldPosition="0">
        <references count="1">
          <reference field="4294967294" count="2">
            <x v="0"/>
            <x v="1"/>
          </reference>
        </references>
      </pivotArea>
    </format>
    <format dxfId="1463">
      <pivotArea type="all" dataOnly="0" outline="0" fieldPosition="0"/>
    </format>
    <format dxfId="1462">
      <pivotArea outline="0" collapsedLevelsAreSubtotals="1" fieldPosition="0"/>
    </format>
    <format dxfId="1461">
      <pivotArea field="131" type="button" dataOnly="0" labelOnly="1" outline="0" axis="axisRow" fieldPosition="0"/>
    </format>
    <format dxfId="1460">
      <pivotArea dataOnly="0" labelOnly="1" fieldPosition="0">
        <references count="1">
          <reference field="131" count="0"/>
        </references>
      </pivotArea>
    </format>
    <format dxfId="1459">
      <pivotArea dataOnly="0" labelOnly="1" grandRow="1" outline="0" fieldPosition="0"/>
    </format>
    <format dxfId="1458">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131"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Tableau croisé dynamique2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Serviettes hygiéniques">
  <location ref="A75:C79"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4">
        <item h="1" x="0"/>
        <item x="3"/>
        <item x="2"/>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4"/>
  </rowFields>
  <rowItems count="4">
    <i>
      <x v="1"/>
    </i>
    <i>
      <x v="2"/>
    </i>
    <i>
      <x v="3"/>
    </i>
    <i t="grand">
      <x/>
    </i>
  </rowItems>
  <colFields count="1">
    <field x="-2"/>
  </colFields>
  <colItems count="2">
    <i>
      <x/>
    </i>
    <i i="1">
      <x v="1"/>
    </i>
  </colItems>
  <dataFields count="2">
    <dataField name="No" fld="154" subtotal="count" baseField="0" baseItem="0"/>
    <dataField name="%" fld="154" subtotal="count" showDataAs="percentOfTotal" baseField="0" baseItem="0" numFmtId="9"/>
  </dataFields>
  <formats count="18">
    <format dxfId="1493">
      <pivotArea grandRow="1" outline="0" collapsedLevelsAreSubtotals="1" fieldPosition="0"/>
    </format>
    <format dxfId="1492">
      <pivotArea dataOnly="0" labelOnly="1" grandRow="1" outline="0" fieldPosition="0"/>
    </format>
    <format dxfId="1491">
      <pivotArea type="all" dataOnly="0" outline="0" fieldPosition="0"/>
    </format>
    <format dxfId="1490">
      <pivotArea outline="0" collapsedLevelsAreSubtotals="1" fieldPosition="0"/>
    </format>
    <format dxfId="1489">
      <pivotArea dataOnly="0" labelOnly="1" grandRow="1" outline="0" fieldPosition="0"/>
    </format>
    <format dxfId="1488">
      <pivotArea outline="0" fieldPosition="0">
        <references count="1">
          <reference field="4294967294" count="1">
            <x v="1"/>
          </reference>
        </references>
      </pivotArea>
    </format>
    <format dxfId="1487">
      <pivotArea outline="0" collapsedLevelsAreSubtotals="1" fieldPosition="0">
        <references count="1">
          <reference field="4294967294" count="1" selected="0">
            <x v="1"/>
          </reference>
        </references>
      </pivotArea>
    </format>
    <format dxfId="1486">
      <pivotArea outline="0" collapsedLevelsAreSubtotals="1" fieldPosition="0">
        <references count="1">
          <reference field="4294967294" count="1" selected="0">
            <x v="1"/>
          </reference>
        </references>
      </pivotArea>
    </format>
    <format dxfId="1485">
      <pivotArea field="154" type="button" dataOnly="0" labelOnly="1" outline="0" axis="axisRow" fieldPosition="0"/>
    </format>
    <format dxfId="1484">
      <pivotArea dataOnly="0" labelOnly="1" outline="0" fieldPosition="0">
        <references count="1">
          <reference field="4294967294" count="2">
            <x v="0"/>
            <x v="1"/>
          </reference>
        </references>
      </pivotArea>
    </format>
    <format dxfId="1483">
      <pivotArea field="154" type="button" dataOnly="0" labelOnly="1" outline="0" axis="axisRow" fieldPosition="0"/>
    </format>
    <format dxfId="1482">
      <pivotArea dataOnly="0" labelOnly="1" outline="0" fieldPosition="0">
        <references count="1">
          <reference field="4294967294" count="2">
            <x v="0"/>
            <x v="1"/>
          </reference>
        </references>
      </pivotArea>
    </format>
    <format dxfId="1481">
      <pivotArea type="all" dataOnly="0" outline="0" fieldPosition="0"/>
    </format>
    <format dxfId="1480">
      <pivotArea outline="0" collapsedLevelsAreSubtotals="1" fieldPosition="0"/>
    </format>
    <format dxfId="1479">
      <pivotArea field="154" type="button" dataOnly="0" labelOnly="1" outline="0" axis="axisRow" fieldPosition="0"/>
    </format>
    <format dxfId="1478">
      <pivotArea dataOnly="0" labelOnly="1" fieldPosition="0">
        <references count="1">
          <reference field="154" count="0"/>
        </references>
      </pivotArea>
    </format>
    <format dxfId="1477">
      <pivotArea dataOnly="0" labelOnly="1" grandRow="1" outline="0" fieldPosition="0"/>
    </format>
    <format dxfId="1476">
      <pivotArea dataOnly="0" labelOnly="1" outline="0" fieldPosition="0">
        <references count="1">
          <reference field="4294967294" count="2">
            <x v="0"/>
            <x v="1"/>
          </reference>
        </references>
      </pivotArea>
    </format>
  </formats>
  <conditionalFormats count="1">
    <conditionalFormat priority="2">
      <pivotAreas count="1">
        <pivotArea type="data" collapsedLevelsAreSubtotals="1" fieldPosition="0">
          <references count="2">
            <reference field="4294967294" count="1" selected="0">
              <x v="1"/>
            </reference>
            <reference field="154" count="3">
              <x v="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Tableau croisé dynamique10" cacheId="0" dataOnRows="1" applyNumberFormats="0" applyBorderFormats="0" applyFontFormats="0" applyPatternFormats="0" applyAlignmentFormats="0" applyWidthHeightFormats="1" dataCaption="Produits concernés par des rupture de stock" updatedVersion="6" minRefreshableVersion="3" useAutoFormatting="1" itemPrintTitles="1" createdVersion="6" indent="0" outline="1" outlineData="1" multipleFieldFilters="0" rowHeaderCaption="Ruptures de stock">
  <location ref="A22:B29" firstHeaderRow="1"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Items count="1">
    <i/>
  </colItems>
  <dataFields count="7">
    <dataField name="Farine de ble" fld="100" baseField="0" baseItem="606743896"/>
    <dataField name="Riz" fld="101" baseField="0" baseItem="439875296"/>
    <dataField name="Mais" fld="102" baseField="0" baseItem="582408864"/>
    <dataField name="Sucre" fld="103" baseField="0" baseItem="685172368"/>
    <dataField name="Haricot noir" fld="104" baseField="0" baseItem="601323512"/>
    <dataField name="Haricot rouge" fld="105" baseField="0" baseItem="685158640"/>
    <dataField name="Huile" fld="106" baseField="0" baseItem="442259192"/>
  </dataFields>
  <formats count="21">
    <format dxfId="664">
      <pivotArea field="-2" type="button" dataOnly="0" labelOnly="1" outline="0" axis="axisRow" fieldPosition="0"/>
    </format>
    <format dxfId="663">
      <pivotArea dataOnly="0" labelOnly="1" grandCol="1" outline="0" axis="axisCol" fieldPosition="0"/>
    </format>
    <format dxfId="662">
      <pivotArea type="all" dataOnly="0" outline="0" fieldPosition="0"/>
    </format>
    <format dxfId="661">
      <pivotArea outline="0" collapsedLevelsAreSubtotals="1" fieldPosition="0"/>
    </format>
    <format dxfId="660">
      <pivotArea field="-2" type="button" dataOnly="0" labelOnly="1" outline="0" axis="axisRow" fieldPosition="0"/>
    </format>
    <format dxfId="659">
      <pivotArea dataOnly="0" labelOnly="1" grandCol="1" outline="0" axis="axisCol" fieldPosition="0"/>
    </format>
    <format dxfId="658">
      <pivotArea type="all" dataOnly="0" outline="0" fieldPosition="0"/>
    </format>
    <format dxfId="657">
      <pivotArea outline="0" collapsedLevelsAreSubtotals="1" fieldPosition="0"/>
    </format>
    <format dxfId="656">
      <pivotArea field="-2" type="button" dataOnly="0" labelOnly="1" outline="0" axis="axisRow" fieldPosition="0"/>
    </format>
    <format dxfId="655">
      <pivotArea dataOnly="0" labelOnly="1" outline="0" fieldPosition="0">
        <references count="1">
          <reference field="4294967294" count="7">
            <x v="0"/>
            <x v="1"/>
            <x v="2"/>
            <x v="3"/>
            <x v="4"/>
            <x v="5"/>
            <x v="6"/>
          </reference>
        </references>
      </pivotArea>
    </format>
    <format dxfId="654">
      <pivotArea dataOnly="0" labelOnly="1" grandCol="1" outline="0" axis="axisCol" fieldPosition="0"/>
    </format>
    <format dxfId="653">
      <pivotArea type="all" dataOnly="0" outline="0" fieldPosition="0"/>
    </format>
    <format dxfId="652">
      <pivotArea outline="0" collapsedLevelsAreSubtotals="1" fieldPosition="0"/>
    </format>
    <format dxfId="651">
      <pivotArea field="-2" type="button" dataOnly="0" labelOnly="1" outline="0" axis="axisRow" fieldPosition="0"/>
    </format>
    <format dxfId="650">
      <pivotArea dataOnly="0" labelOnly="1" outline="0" fieldPosition="0">
        <references count="1">
          <reference field="4294967294" count="7">
            <x v="0"/>
            <x v="1"/>
            <x v="2"/>
            <x v="3"/>
            <x v="4"/>
            <x v="5"/>
            <x v="6"/>
          </reference>
        </references>
      </pivotArea>
    </format>
    <format dxfId="649">
      <pivotArea dataOnly="0" labelOnly="1" grandCol="1" outline="0" axis="axisCol" fieldPosition="0"/>
    </format>
    <format dxfId="648">
      <pivotArea type="all" dataOnly="0" outline="0" fieldPosition="0"/>
    </format>
    <format dxfId="647">
      <pivotArea outline="0" collapsedLevelsAreSubtotals="1" fieldPosition="0"/>
    </format>
    <format dxfId="646">
      <pivotArea field="-2" type="button" dataOnly="0" labelOnly="1" outline="0" axis="axisRow" fieldPosition="0"/>
    </format>
    <format dxfId="645">
      <pivotArea dataOnly="0" labelOnly="1" outline="0" fieldPosition="0">
        <references count="1">
          <reference field="4294967294" count="7">
            <x v="0"/>
            <x v="1"/>
            <x v="2"/>
            <x v="3"/>
            <x v="4"/>
            <x v="5"/>
            <x v="6"/>
          </reference>
        </references>
      </pivotArea>
    </format>
    <format dxfId="64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Tableau croisé dynamique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116:W121" firstHeaderRow="1" firstDataRow="3" firstDataCol="1"/>
  <pivotFields count="284">
    <pivotField showAll="0" defaultSubtotal="0"/>
    <pivotField showAll="0" defaultSubtotal="0"/>
    <pivotField showAll="0" defaultSubtotal="0"/>
    <pivotField showAll="0" defaultSubtotal="0"/>
    <pivotField showAll="0" defaultSubtotal="0"/>
    <pivotField axis="axisCol" showAll="0">
      <items count="11">
        <item x="2"/>
        <item x="0"/>
        <item x="3"/>
        <item x="5"/>
        <item x="6"/>
        <item x="4"/>
        <item x="8"/>
        <item x="9"/>
        <item x="1"/>
        <item x="7"/>
        <item t="default"/>
      </items>
    </pivotField>
    <pivotField showAll="0" defaultSubtotal="0"/>
    <pivotField showAll="0"/>
    <pivotField showAll="0" defaultSubtotal="0"/>
    <pivotField showAll="0"/>
    <pivotField showAll="0"/>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8"/>
  </rowFields>
  <rowItems count="3">
    <i>
      <x v="1"/>
    </i>
    <i>
      <x v="2"/>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08" subtotal="count" baseField="105" baseItem="0" numFmtId="1"/>
    <dataField name="%" fld="108" subtotal="count" showDataAs="percentOfCol" baseField="105" baseItem="0" numFmtId="10"/>
  </dataFields>
  <formats count="180">
    <format dxfId="844">
      <pivotArea outline="0" collapsedLevelsAreSubtotals="1" fieldPosition="0"/>
    </format>
    <format dxfId="843">
      <pivotArea outline="0" collapsedLevelsAreSubtotals="1" fieldPosition="0"/>
    </format>
    <format dxfId="842">
      <pivotArea grandRow="1" outline="0" collapsedLevelsAreSubtotals="1" fieldPosition="0"/>
    </format>
    <format dxfId="841">
      <pivotArea dataOnly="0" labelOnly="1" grandRow="1" outline="0" fieldPosition="0"/>
    </format>
    <format dxfId="840">
      <pivotArea field="5" grandRow="1" outline="0" collapsedLevelsAreSubtotals="1" axis="axisCol" fieldPosition="0">
        <references count="1">
          <reference field="5" count="6" selected="0">
            <x v="0"/>
            <x v="1"/>
            <x v="2"/>
            <x v="3"/>
            <x v="4"/>
            <x v="5"/>
          </reference>
        </references>
      </pivotArea>
    </format>
    <format dxfId="839">
      <pivotArea type="origin" dataOnly="0" labelOnly="1" outline="0" fieldPosition="0"/>
    </format>
    <format dxfId="838">
      <pivotArea field="5" type="button" dataOnly="0" labelOnly="1" outline="0" axis="axisCol" fieldPosition="0"/>
    </format>
    <format dxfId="837">
      <pivotArea type="topRight" dataOnly="0" labelOnly="1" outline="0" fieldPosition="0"/>
    </format>
    <format dxfId="836">
      <pivotArea dataOnly="0" labelOnly="1" fieldPosition="0">
        <references count="1">
          <reference field="5" count="6">
            <x v="0"/>
            <x v="1"/>
            <x v="2"/>
            <x v="3"/>
            <x v="4"/>
            <x v="5"/>
          </reference>
        </references>
      </pivotArea>
    </format>
    <format dxfId="835">
      <pivotArea dataOnly="0" labelOnly="1" grandCol="1" outline="0" fieldPosition="0"/>
    </format>
    <format dxfId="834">
      <pivotArea type="all" dataOnly="0" outline="0" fieldPosition="0"/>
    </format>
    <format dxfId="833">
      <pivotArea outline="0" collapsedLevelsAreSubtotals="1" fieldPosition="0"/>
    </format>
    <format dxfId="832">
      <pivotArea type="origin" dataOnly="0" labelOnly="1" outline="0" fieldPosition="0"/>
    </format>
    <format dxfId="831">
      <pivotArea field="5" type="button" dataOnly="0" labelOnly="1" outline="0" axis="axisCol" fieldPosition="0"/>
    </format>
    <format dxfId="830">
      <pivotArea type="topRight" dataOnly="0" labelOnly="1" outline="0" fieldPosition="0"/>
    </format>
    <format dxfId="829">
      <pivotArea dataOnly="0" labelOnly="1" grandRow="1" outline="0" fieldPosition="0"/>
    </format>
    <format dxfId="828">
      <pivotArea dataOnly="0" labelOnly="1" fieldPosition="0">
        <references count="1">
          <reference field="5" count="6">
            <x v="0"/>
            <x v="1"/>
            <x v="2"/>
            <x v="3"/>
            <x v="4"/>
            <x v="5"/>
          </reference>
        </references>
      </pivotArea>
    </format>
    <format dxfId="827">
      <pivotArea dataOnly="0" labelOnly="1" grandCol="1" outline="0" fieldPosition="0"/>
    </format>
    <format dxfId="826">
      <pivotArea dataOnly="0" labelOnly="1" fieldPosition="0">
        <references count="1">
          <reference field="5" count="1">
            <x v="6"/>
          </reference>
        </references>
      </pivotArea>
    </format>
    <format dxfId="825">
      <pivotArea type="all" dataOnly="0" outline="0" fieldPosition="0"/>
    </format>
    <format dxfId="824">
      <pivotArea field="5" type="button" dataOnly="0" labelOnly="1" outline="0" axis="axisCol" fieldPosition="0"/>
    </format>
    <format dxfId="823">
      <pivotArea type="topRight" dataOnly="0" labelOnly="1" outline="0" fieldPosition="0"/>
    </format>
    <format dxfId="822">
      <pivotArea dataOnly="0" labelOnly="1" fieldPosition="0">
        <references count="1">
          <reference field="5" count="0"/>
        </references>
      </pivotArea>
    </format>
    <format dxfId="821">
      <pivotArea dataOnly="0" labelOnly="1" grandCol="1" outline="0" fieldPosition="0"/>
    </format>
    <format dxfId="820">
      <pivotArea outline="0" collapsedLevelsAreSubtotals="1" fieldPosition="0"/>
    </format>
    <format dxfId="819">
      <pivotArea outline="0" collapsedLevelsAreSubtotals="1" fieldPosition="0"/>
    </format>
    <format dxfId="818">
      <pivotArea outline="0" collapsedLevelsAreSubtotals="1" fieldPosition="0"/>
    </format>
    <format dxfId="817">
      <pivotArea outline="0" fieldPosition="0">
        <references count="1">
          <reference field="4294967294" count="1">
            <x v="1"/>
          </reference>
        </references>
      </pivotArea>
    </format>
    <format dxfId="816">
      <pivotArea outline="0" collapsedLevelsAreSubtotals="1" fieldPosition="0">
        <references count="2">
          <reference field="4294967294" count="1" selected="0">
            <x v="1"/>
          </reference>
          <reference field="5" count="1" selected="0">
            <x v="0"/>
          </reference>
        </references>
      </pivotArea>
    </format>
    <format dxfId="815">
      <pivotArea outline="0" collapsedLevelsAreSubtotals="1" fieldPosition="0">
        <references count="2">
          <reference field="4294967294" count="1" selected="0">
            <x v="1"/>
          </reference>
          <reference field="5" count="1" selected="0">
            <x v="1"/>
          </reference>
        </references>
      </pivotArea>
    </format>
    <format dxfId="814">
      <pivotArea outline="0" collapsedLevelsAreSubtotals="1" fieldPosition="0">
        <references count="2">
          <reference field="4294967294" count="1" selected="0">
            <x v="1"/>
          </reference>
          <reference field="5" count="1" selected="0">
            <x v="2"/>
          </reference>
        </references>
      </pivotArea>
    </format>
    <format dxfId="813">
      <pivotArea outline="0" collapsedLevelsAreSubtotals="1" fieldPosition="0">
        <references count="2">
          <reference field="4294967294" count="1" selected="0">
            <x v="1"/>
          </reference>
          <reference field="5" count="1" selected="0">
            <x v="3"/>
          </reference>
        </references>
      </pivotArea>
    </format>
    <format dxfId="812">
      <pivotArea outline="0" collapsedLevelsAreSubtotals="1" fieldPosition="0">
        <references count="2">
          <reference field="4294967294" count="1" selected="0">
            <x v="1"/>
          </reference>
          <reference field="5" count="1" selected="0">
            <x v="4"/>
          </reference>
        </references>
      </pivotArea>
    </format>
    <format dxfId="811">
      <pivotArea collapsedLevelsAreSubtotals="1" fieldPosition="0">
        <references count="3">
          <reference field="4294967294" count="1" selected="0">
            <x v="1"/>
          </reference>
          <reference field="5" count="1" selected="0">
            <x v="5"/>
          </reference>
          <reference field="108" count="0"/>
        </references>
      </pivotArea>
    </format>
    <format dxfId="810">
      <pivotArea outline="0" collapsedLevelsAreSubtotals="1" fieldPosition="0">
        <references count="2">
          <reference field="4294967294" count="1" selected="0">
            <x v="1"/>
          </reference>
          <reference field="5" count="1" selected="0">
            <x v="6"/>
          </reference>
        </references>
      </pivotArea>
    </format>
    <format dxfId="809">
      <pivotArea outline="0" collapsedLevelsAreSubtotals="1" fieldPosition="0">
        <references count="2">
          <reference field="4294967294" count="1" selected="0">
            <x v="1"/>
          </reference>
          <reference field="5" count="1" selected="0">
            <x v="7"/>
          </reference>
        </references>
      </pivotArea>
    </format>
    <format dxfId="808">
      <pivotArea outline="0" collapsedLevelsAreSubtotals="1" fieldPosition="0">
        <references count="2">
          <reference field="4294967294" count="1" selected="0">
            <x v="1"/>
          </reference>
          <reference field="5" count="1" selected="0">
            <x v="8"/>
          </reference>
        </references>
      </pivotArea>
    </format>
    <format dxfId="807">
      <pivotArea outline="0" collapsedLevelsAreSubtotals="1" fieldPosition="0">
        <references count="2">
          <reference field="4294967294" count="1" selected="0">
            <x v="1"/>
          </reference>
          <reference field="5" count="1" selected="0">
            <x v="9"/>
          </reference>
        </references>
      </pivotArea>
    </format>
    <format dxfId="806">
      <pivotArea field="5" grandCol="1" outline="0" collapsedLevelsAreSubtotals="1" axis="axisCol" fieldPosition="0">
        <references count="1">
          <reference field="4294967294" count="1" selected="0">
            <x v="1"/>
          </reference>
        </references>
      </pivotArea>
    </format>
    <format dxfId="805">
      <pivotArea outline="0" collapsedLevelsAreSubtotals="1" fieldPosition="0">
        <references count="2">
          <reference field="4294967294" count="1" selected="0">
            <x v="1"/>
          </reference>
          <reference field="5" count="1" selected="0">
            <x v="0"/>
          </reference>
        </references>
      </pivotArea>
    </format>
    <format dxfId="804">
      <pivotArea outline="0" collapsedLevelsAreSubtotals="1" fieldPosition="0">
        <references count="2">
          <reference field="4294967294" count="1" selected="0">
            <x v="1"/>
          </reference>
          <reference field="5" count="1" selected="0">
            <x v="1"/>
          </reference>
        </references>
      </pivotArea>
    </format>
    <format dxfId="803">
      <pivotArea outline="0" collapsedLevelsAreSubtotals="1" fieldPosition="0">
        <references count="2">
          <reference field="4294967294" count="1" selected="0">
            <x v="1"/>
          </reference>
          <reference field="5" count="1" selected="0">
            <x v="2"/>
          </reference>
        </references>
      </pivotArea>
    </format>
    <format dxfId="802">
      <pivotArea outline="0" collapsedLevelsAreSubtotals="1" fieldPosition="0">
        <references count="2">
          <reference field="4294967294" count="1" selected="0">
            <x v="1"/>
          </reference>
          <reference field="5" count="1" selected="0">
            <x v="3"/>
          </reference>
        </references>
      </pivotArea>
    </format>
    <format dxfId="801">
      <pivotArea outline="0" collapsedLevelsAreSubtotals="1" fieldPosition="0">
        <references count="2">
          <reference field="4294967294" count="1" selected="0">
            <x v="1"/>
          </reference>
          <reference field="5" count="1" selected="0">
            <x v="4"/>
          </reference>
        </references>
      </pivotArea>
    </format>
    <format dxfId="800">
      <pivotArea collapsedLevelsAreSubtotals="1" fieldPosition="0">
        <references count="3">
          <reference field="4294967294" count="1" selected="0">
            <x v="1"/>
          </reference>
          <reference field="5" count="1" selected="0">
            <x v="5"/>
          </reference>
          <reference field="108" count="0"/>
        </references>
      </pivotArea>
    </format>
    <format dxfId="799">
      <pivotArea outline="0" collapsedLevelsAreSubtotals="1" fieldPosition="0">
        <references count="2">
          <reference field="4294967294" count="1" selected="0">
            <x v="1"/>
          </reference>
          <reference field="5" count="1" selected="0">
            <x v="6"/>
          </reference>
        </references>
      </pivotArea>
    </format>
    <format dxfId="798">
      <pivotArea outline="0" collapsedLevelsAreSubtotals="1" fieldPosition="0">
        <references count="2">
          <reference field="4294967294" count="1" selected="0">
            <x v="1"/>
          </reference>
          <reference field="5" count="1" selected="0">
            <x v="7"/>
          </reference>
        </references>
      </pivotArea>
    </format>
    <format dxfId="797">
      <pivotArea outline="0" collapsedLevelsAreSubtotals="1" fieldPosition="0">
        <references count="2">
          <reference field="4294967294" count="1" selected="0">
            <x v="1"/>
          </reference>
          <reference field="5" count="1" selected="0">
            <x v="8"/>
          </reference>
        </references>
      </pivotArea>
    </format>
    <format dxfId="796">
      <pivotArea outline="0" collapsedLevelsAreSubtotals="1" fieldPosition="0">
        <references count="2">
          <reference field="4294967294" count="1" selected="0">
            <x v="1"/>
          </reference>
          <reference field="5" count="1" selected="0">
            <x v="9"/>
          </reference>
        </references>
      </pivotArea>
    </format>
    <format dxfId="795">
      <pivotArea field="5" grandCol="1" outline="0" collapsedLevelsAreSubtotals="1" axis="axisCol" fieldPosition="0">
        <references count="1">
          <reference field="4294967294" count="1" selected="0">
            <x v="1"/>
          </reference>
        </references>
      </pivotArea>
    </format>
    <format dxfId="794">
      <pivotArea type="all" dataOnly="0" outline="0" fieldPosition="0"/>
    </format>
    <format dxfId="793">
      <pivotArea outline="0" collapsedLevelsAreSubtotals="1" fieldPosition="0"/>
    </format>
    <format dxfId="792">
      <pivotArea type="origin" dataOnly="0" labelOnly="1" outline="0" fieldPosition="0"/>
    </format>
    <format dxfId="791">
      <pivotArea field="5" type="button" dataOnly="0" labelOnly="1" outline="0" axis="axisCol" fieldPosition="0"/>
    </format>
    <format dxfId="790">
      <pivotArea field="-2" type="button" dataOnly="0" labelOnly="1" outline="0" axis="axisCol" fieldPosition="1"/>
    </format>
    <format dxfId="789">
      <pivotArea type="topRight" dataOnly="0" labelOnly="1" outline="0" fieldPosition="0"/>
    </format>
    <format dxfId="788">
      <pivotArea field="108" type="button" dataOnly="0" labelOnly="1" outline="0" axis="axisRow" fieldPosition="0"/>
    </format>
    <format dxfId="787">
      <pivotArea dataOnly="0" labelOnly="1" fieldPosition="0">
        <references count="1">
          <reference field="108" count="0"/>
        </references>
      </pivotArea>
    </format>
    <format dxfId="786">
      <pivotArea dataOnly="0" labelOnly="1" grandRow="1" outline="0" fieldPosition="0"/>
    </format>
    <format dxfId="785">
      <pivotArea dataOnly="0" labelOnly="1" fieldPosition="0">
        <references count="1">
          <reference field="5" count="9">
            <x v="0"/>
            <x v="2"/>
            <x v="3"/>
            <x v="4"/>
            <x v="5"/>
            <x v="6"/>
            <x v="7"/>
            <x v="8"/>
            <x v="9"/>
          </reference>
        </references>
      </pivotArea>
    </format>
    <format dxfId="784">
      <pivotArea field="5" dataOnly="0" labelOnly="1" grandCol="1" outline="0" axis="axisCol" fieldPosition="0">
        <references count="1">
          <reference field="4294967294" count="1" selected="0">
            <x v="0"/>
          </reference>
        </references>
      </pivotArea>
    </format>
    <format dxfId="783">
      <pivotArea field="5" dataOnly="0" labelOnly="1" grandCol="1" outline="0" axis="axisCol" fieldPosition="0">
        <references count="1">
          <reference field="4294967294" count="1" selected="0">
            <x v="1"/>
          </reference>
        </references>
      </pivotArea>
    </format>
    <format dxfId="782">
      <pivotArea field="5" dataOnly="0" labelOnly="1" grandCol="1" outline="0" axis="axisCol" fieldPosition="0">
        <references count="1">
          <reference field="4294967294" count="1" selected="0">
            <x v="0"/>
          </reference>
        </references>
      </pivotArea>
    </format>
    <format dxfId="781">
      <pivotArea field="5" dataOnly="0" labelOnly="1" grandCol="1" outline="0" axis="axisCol" fieldPosition="0">
        <references count="1">
          <reference field="4294967294" count="1" selected="0">
            <x v="1"/>
          </reference>
        </references>
      </pivotArea>
    </format>
    <format dxfId="780">
      <pivotArea dataOnly="0" labelOnly="1" outline="0" fieldPosition="0">
        <references count="2">
          <reference field="4294967294" count="2">
            <x v="0"/>
            <x v="1"/>
          </reference>
          <reference field="5" count="1" selected="0">
            <x v="0"/>
          </reference>
        </references>
      </pivotArea>
    </format>
    <format dxfId="779">
      <pivotArea dataOnly="0" labelOnly="1" outline="0" fieldPosition="0">
        <references count="2">
          <reference field="4294967294" count="2">
            <x v="0"/>
            <x v="1"/>
          </reference>
          <reference field="5" count="1" selected="0">
            <x v="2"/>
          </reference>
        </references>
      </pivotArea>
    </format>
    <format dxfId="778">
      <pivotArea dataOnly="0" labelOnly="1" outline="0" fieldPosition="0">
        <references count="2">
          <reference field="4294967294" count="2">
            <x v="0"/>
            <x v="1"/>
          </reference>
          <reference field="5" count="1" selected="0">
            <x v="3"/>
          </reference>
        </references>
      </pivotArea>
    </format>
    <format dxfId="777">
      <pivotArea dataOnly="0" labelOnly="1" outline="0" fieldPosition="0">
        <references count="2">
          <reference field="4294967294" count="2">
            <x v="0"/>
            <x v="1"/>
          </reference>
          <reference field="5" count="1" selected="0">
            <x v="4"/>
          </reference>
        </references>
      </pivotArea>
    </format>
    <format dxfId="776">
      <pivotArea dataOnly="0" labelOnly="1" outline="0" fieldPosition="0">
        <references count="2">
          <reference field="4294967294" count="2">
            <x v="0"/>
            <x v="1"/>
          </reference>
          <reference field="5" count="1" selected="0">
            <x v="5"/>
          </reference>
        </references>
      </pivotArea>
    </format>
    <format dxfId="775">
      <pivotArea dataOnly="0" labelOnly="1" outline="0" fieldPosition="0">
        <references count="2">
          <reference field="4294967294" count="2">
            <x v="0"/>
            <x v="1"/>
          </reference>
          <reference field="5" count="1" selected="0">
            <x v="6"/>
          </reference>
        </references>
      </pivotArea>
    </format>
    <format dxfId="774">
      <pivotArea dataOnly="0" labelOnly="1" outline="0" fieldPosition="0">
        <references count="2">
          <reference field="4294967294" count="2">
            <x v="0"/>
            <x v="1"/>
          </reference>
          <reference field="5" count="1" selected="0">
            <x v="7"/>
          </reference>
        </references>
      </pivotArea>
    </format>
    <format dxfId="773">
      <pivotArea dataOnly="0" labelOnly="1" outline="0" fieldPosition="0">
        <references count="2">
          <reference field="4294967294" count="2">
            <x v="0"/>
            <x v="1"/>
          </reference>
          <reference field="5" count="1" selected="0">
            <x v="8"/>
          </reference>
        </references>
      </pivotArea>
    </format>
    <format dxfId="772">
      <pivotArea dataOnly="0" labelOnly="1" outline="0" fieldPosition="0">
        <references count="2">
          <reference field="4294967294" count="2">
            <x v="0"/>
            <x v="1"/>
          </reference>
          <reference field="5" count="1" selected="0">
            <x v="9"/>
          </reference>
        </references>
      </pivotArea>
    </format>
    <format dxfId="771">
      <pivotArea type="origin" dataOnly="0" labelOnly="1" outline="0" offset="A2" fieldPosition="0"/>
    </format>
    <format dxfId="770">
      <pivotArea dataOnly="0" labelOnly="1" fieldPosition="0">
        <references count="1">
          <reference field="5" count="9">
            <x v="0"/>
            <x v="2"/>
            <x v="3"/>
            <x v="4"/>
            <x v="5"/>
            <x v="6"/>
            <x v="7"/>
            <x v="8"/>
            <x v="9"/>
          </reference>
        </references>
      </pivotArea>
    </format>
    <format dxfId="769">
      <pivotArea field="5" dataOnly="0" labelOnly="1" grandCol="1" outline="0" offset="IV1" axis="axisCol" fieldPosition="0">
        <references count="1">
          <reference field="4294967294" count="1" selected="0">
            <x v="0"/>
          </reference>
        </references>
      </pivotArea>
    </format>
    <format dxfId="768">
      <pivotArea field="5" dataOnly="0" labelOnly="1" grandCol="1" outline="0" offset="IV1" axis="axisCol" fieldPosition="0">
        <references count="1">
          <reference field="4294967294" count="1" selected="0">
            <x v="1"/>
          </reference>
        </references>
      </pivotArea>
    </format>
    <format dxfId="767">
      <pivotArea field="5" dataOnly="0" labelOnly="1" grandCol="1" outline="0" offset="IV1" axis="axisCol" fieldPosition="0">
        <references count="1">
          <reference field="4294967294" count="1" selected="0">
            <x v="0"/>
          </reference>
        </references>
      </pivotArea>
    </format>
    <format dxfId="766">
      <pivotArea field="5" dataOnly="0" labelOnly="1" grandCol="1" outline="0" offset="IV1" axis="axisCol" fieldPosition="0">
        <references count="1">
          <reference field="4294967294" count="1" selected="0">
            <x v="1"/>
          </reference>
        </references>
      </pivotArea>
    </format>
    <format dxfId="765">
      <pivotArea field="108" type="button" dataOnly="0" labelOnly="1" outline="0" axis="axisRow" fieldPosition="0"/>
    </format>
    <format dxfId="764">
      <pivotArea field="5" dataOnly="0" labelOnly="1" grandCol="1" outline="0" offset="IV256" axis="axisCol" fieldPosition="0">
        <references count="1">
          <reference field="4294967294" count="1" selected="0">
            <x v="0"/>
          </reference>
        </references>
      </pivotArea>
    </format>
    <format dxfId="763">
      <pivotArea field="5" dataOnly="0" labelOnly="1" grandCol="1" outline="0" offset="IV256" axis="axisCol" fieldPosition="0">
        <references count="1">
          <reference field="4294967294" count="1" selected="0">
            <x v="1"/>
          </reference>
        </references>
      </pivotArea>
    </format>
    <format dxfId="762">
      <pivotArea field="5" dataOnly="0" labelOnly="1" grandCol="1" outline="0" offset="IV256" axis="axisCol" fieldPosition="0">
        <references count="1">
          <reference field="4294967294" count="1" selected="0">
            <x v="0"/>
          </reference>
        </references>
      </pivotArea>
    </format>
    <format dxfId="761">
      <pivotArea field="5" dataOnly="0" labelOnly="1" grandCol="1" outline="0" offset="IV256" axis="axisCol" fieldPosition="0">
        <references count="1">
          <reference field="4294967294" count="1" selected="0">
            <x v="1"/>
          </reference>
        </references>
      </pivotArea>
    </format>
    <format dxfId="760">
      <pivotArea dataOnly="0" labelOnly="1" outline="0" fieldPosition="0">
        <references count="2">
          <reference field="4294967294" count="2">
            <x v="0"/>
            <x v="1"/>
          </reference>
          <reference field="5" count="1" selected="0">
            <x v="0"/>
          </reference>
        </references>
      </pivotArea>
    </format>
    <format dxfId="759">
      <pivotArea dataOnly="0" labelOnly="1" outline="0" fieldPosition="0">
        <references count="2">
          <reference field="4294967294" count="2">
            <x v="0"/>
            <x v="1"/>
          </reference>
          <reference field="5" count="1" selected="0">
            <x v="2"/>
          </reference>
        </references>
      </pivotArea>
    </format>
    <format dxfId="758">
      <pivotArea dataOnly="0" labelOnly="1" outline="0" fieldPosition="0">
        <references count="2">
          <reference field="4294967294" count="2">
            <x v="0"/>
            <x v="1"/>
          </reference>
          <reference field="5" count="1" selected="0">
            <x v="3"/>
          </reference>
        </references>
      </pivotArea>
    </format>
    <format dxfId="757">
      <pivotArea dataOnly="0" labelOnly="1" outline="0" fieldPosition="0">
        <references count="2">
          <reference field="4294967294" count="2">
            <x v="0"/>
            <x v="1"/>
          </reference>
          <reference field="5" count="1" selected="0">
            <x v="4"/>
          </reference>
        </references>
      </pivotArea>
    </format>
    <format dxfId="756">
      <pivotArea dataOnly="0" labelOnly="1" outline="0" fieldPosition="0">
        <references count="2">
          <reference field="4294967294" count="2">
            <x v="0"/>
            <x v="1"/>
          </reference>
          <reference field="5" count="1" selected="0">
            <x v="5"/>
          </reference>
        </references>
      </pivotArea>
    </format>
    <format dxfId="755">
      <pivotArea dataOnly="0" labelOnly="1" outline="0" fieldPosition="0">
        <references count="2">
          <reference field="4294967294" count="2">
            <x v="0"/>
            <x v="1"/>
          </reference>
          <reference field="5" count="1" selected="0">
            <x v="6"/>
          </reference>
        </references>
      </pivotArea>
    </format>
    <format dxfId="754">
      <pivotArea dataOnly="0" labelOnly="1" outline="0" fieldPosition="0">
        <references count="2">
          <reference field="4294967294" count="2">
            <x v="0"/>
            <x v="1"/>
          </reference>
          <reference field="5" count="1" selected="0">
            <x v="7"/>
          </reference>
        </references>
      </pivotArea>
    </format>
    <format dxfId="753">
      <pivotArea dataOnly="0" labelOnly="1" outline="0" fieldPosition="0">
        <references count="2">
          <reference field="4294967294" count="2">
            <x v="0"/>
            <x v="1"/>
          </reference>
          <reference field="5" count="1" selected="0">
            <x v="8"/>
          </reference>
        </references>
      </pivotArea>
    </format>
    <format dxfId="752">
      <pivotArea dataOnly="0" labelOnly="1" outline="0" fieldPosition="0">
        <references count="2">
          <reference field="4294967294" count="2">
            <x v="0"/>
            <x v="1"/>
          </reference>
          <reference field="5" count="1" selected="0">
            <x v="9"/>
          </reference>
        </references>
      </pivotArea>
    </format>
    <format dxfId="751">
      <pivotArea field="108" type="button" dataOnly="0" labelOnly="1" outline="0" axis="axisRow" fieldPosition="0"/>
    </format>
    <format dxfId="750">
      <pivotArea field="5" dataOnly="0" labelOnly="1" grandCol="1" outline="0" axis="axisCol" fieldPosition="0">
        <references count="1">
          <reference field="4294967294" count="1" selected="0">
            <x v="0"/>
          </reference>
        </references>
      </pivotArea>
    </format>
    <format dxfId="749">
      <pivotArea field="5" dataOnly="0" labelOnly="1" grandCol="1" outline="0" axis="axisCol" fieldPosition="0">
        <references count="1">
          <reference field="4294967294" count="1" selected="0">
            <x v="1"/>
          </reference>
        </references>
      </pivotArea>
    </format>
    <format dxfId="748">
      <pivotArea field="5" dataOnly="0" labelOnly="1" grandCol="1" outline="0" axis="axisCol" fieldPosition="0">
        <references count="1">
          <reference field="4294967294" count="1" selected="0">
            <x v="0"/>
          </reference>
        </references>
      </pivotArea>
    </format>
    <format dxfId="747">
      <pivotArea field="5" dataOnly="0" labelOnly="1" grandCol="1" outline="0" axis="axisCol" fieldPosition="0">
        <references count="1">
          <reference field="4294967294" count="1" selected="0">
            <x v="1"/>
          </reference>
        </references>
      </pivotArea>
    </format>
    <format dxfId="746">
      <pivotArea dataOnly="0" labelOnly="1" outline="0" fieldPosition="0">
        <references count="2">
          <reference field="4294967294" count="2">
            <x v="0"/>
            <x v="1"/>
          </reference>
          <reference field="5" count="1" selected="0">
            <x v="0"/>
          </reference>
        </references>
      </pivotArea>
    </format>
    <format dxfId="745">
      <pivotArea dataOnly="0" labelOnly="1" outline="0" fieldPosition="0">
        <references count="2">
          <reference field="4294967294" count="2">
            <x v="0"/>
            <x v="1"/>
          </reference>
          <reference field="5" count="1" selected="0">
            <x v="2"/>
          </reference>
        </references>
      </pivotArea>
    </format>
    <format dxfId="744">
      <pivotArea dataOnly="0" labelOnly="1" outline="0" fieldPosition="0">
        <references count="2">
          <reference field="4294967294" count="2">
            <x v="0"/>
            <x v="1"/>
          </reference>
          <reference field="5" count="1" selected="0">
            <x v="3"/>
          </reference>
        </references>
      </pivotArea>
    </format>
    <format dxfId="743">
      <pivotArea dataOnly="0" labelOnly="1" outline="0" fieldPosition="0">
        <references count="2">
          <reference field="4294967294" count="2">
            <x v="0"/>
            <x v="1"/>
          </reference>
          <reference field="5" count="1" selected="0">
            <x v="4"/>
          </reference>
        </references>
      </pivotArea>
    </format>
    <format dxfId="742">
      <pivotArea dataOnly="0" labelOnly="1" outline="0" fieldPosition="0">
        <references count="2">
          <reference field="4294967294" count="2">
            <x v="0"/>
            <x v="1"/>
          </reference>
          <reference field="5" count="1" selected="0">
            <x v="5"/>
          </reference>
        </references>
      </pivotArea>
    </format>
    <format dxfId="741">
      <pivotArea dataOnly="0" labelOnly="1" outline="0" fieldPosition="0">
        <references count="2">
          <reference field="4294967294" count="2">
            <x v="0"/>
            <x v="1"/>
          </reference>
          <reference field="5" count="1" selected="0">
            <x v="6"/>
          </reference>
        </references>
      </pivotArea>
    </format>
    <format dxfId="740">
      <pivotArea dataOnly="0" labelOnly="1" outline="0" fieldPosition="0">
        <references count="2">
          <reference field="4294967294" count="2">
            <x v="0"/>
            <x v="1"/>
          </reference>
          <reference field="5" count="1" selected="0">
            <x v="7"/>
          </reference>
        </references>
      </pivotArea>
    </format>
    <format dxfId="739">
      <pivotArea dataOnly="0" labelOnly="1" outline="0" fieldPosition="0">
        <references count="2">
          <reference field="4294967294" count="2">
            <x v="0"/>
            <x v="1"/>
          </reference>
          <reference field="5" count="1" selected="0">
            <x v="8"/>
          </reference>
        </references>
      </pivotArea>
    </format>
    <format dxfId="738">
      <pivotArea dataOnly="0" labelOnly="1" outline="0" fieldPosition="0">
        <references count="2">
          <reference field="4294967294" count="2">
            <x v="0"/>
            <x v="1"/>
          </reference>
          <reference field="5" count="1" selected="0">
            <x v="9"/>
          </reference>
        </references>
      </pivotArea>
    </format>
    <format dxfId="737">
      <pivotArea field="108" type="button" dataOnly="0" labelOnly="1" outline="0" axis="axisRow" fieldPosition="0"/>
    </format>
    <format dxfId="736">
      <pivotArea field="5" dataOnly="0" labelOnly="1" grandCol="1" outline="0" offset="IV256" axis="axisCol" fieldPosition="0">
        <references count="1">
          <reference field="4294967294" count="1" selected="0">
            <x v="0"/>
          </reference>
        </references>
      </pivotArea>
    </format>
    <format dxfId="735">
      <pivotArea field="5" dataOnly="0" labelOnly="1" grandCol="1" outline="0" offset="IV256" axis="axisCol" fieldPosition="0">
        <references count="1">
          <reference field="4294967294" count="1" selected="0">
            <x v="1"/>
          </reference>
        </references>
      </pivotArea>
    </format>
    <format dxfId="734">
      <pivotArea field="5" dataOnly="0" labelOnly="1" grandCol="1" outline="0" offset="IV256" axis="axisCol" fieldPosition="0">
        <references count="1">
          <reference field="4294967294" count="1" selected="0">
            <x v="0"/>
          </reference>
        </references>
      </pivotArea>
    </format>
    <format dxfId="733">
      <pivotArea field="5" dataOnly="0" labelOnly="1" grandCol="1" outline="0" offset="IV256" axis="axisCol" fieldPosition="0">
        <references count="1">
          <reference field="4294967294" count="1" selected="0">
            <x v="1"/>
          </reference>
        </references>
      </pivotArea>
    </format>
    <format dxfId="732">
      <pivotArea dataOnly="0" labelOnly="1" outline="0" fieldPosition="0">
        <references count="2">
          <reference field="4294967294" count="2">
            <x v="0"/>
            <x v="1"/>
          </reference>
          <reference field="5" count="1" selected="0">
            <x v="0"/>
          </reference>
        </references>
      </pivotArea>
    </format>
    <format dxfId="731">
      <pivotArea dataOnly="0" labelOnly="1" outline="0" fieldPosition="0">
        <references count="2">
          <reference field="4294967294" count="2">
            <x v="0"/>
            <x v="1"/>
          </reference>
          <reference field="5" count="1" selected="0">
            <x v="2"/>
          </reference>
        </references>
      </pivotArea>
    </format>
    <format dxfId="730">
      <pivotArea dataOnly="0" labelOnly="1" outline="0" fieldPosition="0">
        <references count="2">
          <reference field="4294967294" count="2">
            <x v="0"/>
            <x v="1"/>
          </reference>
          <reference field="5" count="1" selected="0">
            <x v="3"/>
          </reference>
        </references>
      </pivotArea>
    </format>
    <format dxfId="729">
      <pivotArea dataOnly="0" labelOnly="1" outline="0" fieldPosition="0">
        <references count="2">
          <reference field="4294967294" count="2">
            <x v="0"/>
            <x v="1"/>
          </reference>
          <reference field="5" count="1" selected="0">
            <x v="4"/>
          </reference>
        </references>
      </pivotArea>
    </format>
    <format dxfId="728">
      <pivotArea dataOnly="0" labelOnly="1" outline="0" fieldPosition="0">
        <references count="2">
          <reference field="4294967294" count="2">
            <x v="0"/>
            <x v="1"/>
          </reference>
          <reference field="5" count="1" selected="0">
            <x v="5"/>
          </reference>
        </references>
      </pivotArea>
    </format>
    <format dxfId="727">
      <pivotArea dataOnly="0" labelOnly="1" outline="0" fieldPosition="0">
        <references count="2">
          <reference field="4294967294" count="2">
            <x v="0"/>
            <x v="1"/>
          </reference>
          <reference field="5" count="1" selected="0">
            <x v="6"/>
          </reference>
        </references>
      </pivotArea>
    </format>
    <format dxfId="726">
      <pivotArea dataOnly="0" labelOnly="1" outline="0" fieldPosition="0">
        <references count="2">
          <reference field="4294967294" count="2">
            <x v="0"/>
            <x v="1"/>
          </reference>
          <reference field="5" count="1" selected="0">
            <x v="7"/>
          </reference>
        </references>
      </pivotArea>
    </format>
    <format dxfId="725">
      <pivotArea dataOnly="0" labelOnly="1" outline="0" fieldPosition="0">
        <references count="2">
          <reference field="4294967294" count="2">
            <x v="0"/>
            <x v="1"/>
          </reference>
          <reference field="5" count="1" selected="0">
            <x v="8"/>
          </reference>
        </references>
      </pivotArea>
    </format>
    <format dxfId="724">
      <pivotArea dataOnly="0" labelOnly="1" outline="0" fieldPosition="0">
        <references count="2">
          <reference field="4294967294" count="2">
            <x v="0"/>
            <x v="1"/>
          </reference>
          <reference field="5" count="1" selected="0">
            <x v="9"/>
          </reference>
        </references>
      </pivotArea>
    </format>
    <format dxfId="723">
      <pivotArea field="108" type="button" dataOnly="0" labelOnly="1" outline="0" axis="axisRow" fieldPosition="0"/>
    </format>
    <format dxfId="722">
      <pivotArea field="5" dataOnly="0" labelOnly="1" grandCol="1" outline="0" axis="axisCol" fieldPosition="0">
        <references count="1">
          <reference field="4294967294" count="1" selected="0">
            <x v="0"/>
          </reference>
        </references>
      </pivotArea>
    </format>
    <format dxfId="721">
      <pivotArea field="5" dataOnly="0" labelOnly="1" grandCol="1" outline="0" axis="axisCol" fieldPosition="0">
        <references count="1">
          <reference field="4294967294" count="1" selected="0">
            <x v="1"/>
          </reference>
        </references>
      </pivotArea>
    </format>
    <format dxfId="720">
      <pivotArea field="5" dataOnly="0" labelOnly="1" grandCol="1" outline="0" axis="axisCol" fieldPosition="0">
        <references count="1">
          <reference field="4294967294" count="1" selected="0">
            <x v="0"/>
          </reference>
        </references>
      </pivotArea>
    </format>
    <format dxfId="719">
      <pivotArea field="5" dataOnly="0" labelOnly="1" grandCol="1" outline="0" axis="axisCol" fieldPosition="0">
        <references count="1">
          <reference field="4294967294" count="1" selected="0">
            <x v="1"/>
          </reference>
        </references>
      </pivotArea>
    </format>
    <format dxfId="718">
      <pivotArea dataOnly="0" labelOnly="1" outline="0" fieldPosition="0">
        <references count="2">
          <reference field="4294967294" count="2">
            <x v="0"/>
            <x v="1"/>
          </reference>
          <reference field="5" count="1" selected="0">
            <x v="0"/>
          </reference>
        </references>
      </pivotArea>
    </format>
    <format dxfId="717">
      <pivotArea dataOnly="0" labelOnly="1" outline="0" fieldPosition="0">
        <references count="2">
          <reference field="4294967294" count="2">
            <x v="0"/>
            <x v="1"/>
          </reference>
          <reference field="5" count="1" selected="0">
            <x v="2"/>
          </reference>
        </references>
      </pivotArea>
    </format>
    <format dxfId="716">
      <pivotArea dataOnly="0" labelOnly="1" outline="0" fieldPosition="0">
        <references count="2">
          <reference field="4294967294" count="2">
            <x v="0"/>
            <x v="1"/>
          </reference>
          <reference field="5" count="1" selected="0">
            <x v="3"/>
          </reference>
        </references>
      </pivotArea>
    </format>
    <format dxfId="715">
      <pivotArea dataOnly="0" labelOnly="1" outline="0" fieldPosition="0">
        <references count="2">
          <reference field="4294967294" count="2">
            <x v="0"/>
            <x v="1"/>
          </reference>
          <reference field="5" count="1" selected="0">
            <x v="4"/>
          </reference>
        </references>
      </pivotArea>
    </format>
    <format dxfId="714">
      <pivotArea dataOnly="0" labelOnly="1" outline="0" fieldPosition="0">
        <references count="2">
          <reference field="4294967294" count="2">
            <x v="0"/>
            <x v="1"/>
          </reference>
          <reference field="5" count="1" selected="0">
            <x v="5"/>
          </reference>
        </references>
      </pivotArea>
    </format>
    <format dxfId="713">
      <pivotArea dataOnly="0" labelOnly="1" outline="0" fieldPosition="0">
        <references count="2">
          <reference field="4294967294" count="2">
            <x v="0"/>
            <x v="1"/>
          </reference>
          <reference field="5" count="1" selected="0">
            <x v="6"/>
          </reference>
        </references>
      </pivotArea>
    </format>
    <format dxfId="712">
      <pivotArea dataOnly="0" labelOnly="1" outline="0" fieldPosition="0">
        <references count="2">
          <reference field="4294967294" count="2">
            <x v="0"/>
            <x v="1"/>
          </reference>
          <reference field="5" count="1" selected="0">
            <x v="7"/>
          </reference>
        </references>
      </pivotArea>
    </format>
    <format dxfId="711">
      <pivotArea dataOnly="0" labelOnly="1" outline="0" fieldPosition="0">
        <references count="2">
          <reference field="4294967294" count="2">
            <x v="0"/>
            <x v="1"/>
          </reference>
          <reference field="5" count="1" selected="0">
            <x v="8"/>
          </reference>
        </references>
      </pivotArea>
    </format>
    <format dxfId="710">
      <pivotArea dataOnly="0" labelOnly="1" outline="0" fieldPosition="0">
        <references count="2">
          <reference field="4294967294" count="2">
            <x v="0"/>
            <x v="1"/>
          </reference>
          <reference field="5" count="1" selected="0">
            <x v="9"/>
          </reference>
        </references>
      </pivotArea>
    </format>
    <format dxfId="709">
      <pivotArea field="108" type="button" dataOnly="0" labelOnly="1" outline="0" axis="axisRow" fieldPosition="0"/>
    </format>
    <format dxfId="708">
      <pivotArea field="5" dataOnly="0" labelOnly="1" grandCol="1" outline="0" offset="IV256" axis="axisCol" fieldPosition="0">
        <references count="1">
          <reference field="4294967294" count="1" selected="0">
            <x v="0"/>
          </reference>
        </references>
      </pivotArea>
    </format>
    <format dxfId="707">
      <pivotArea field="5" dataOnly="0" labelOnly="1" grandCol="1" outline="0" offset="IV256" axis="axisCol" fieldPosition="0">
        <references count="1">
          <reference field="4294967294" count="1" selected="0">
            <x v="1"/>
          </reference>
        </references>
      </pivotArea>
    </format>
    <format dxfId="706">
      <pivotArea field="5" dataOnly="0" labelOnly="1" grandCol="1" outline="0" offset="IV256" axis="axisCol" fieldPosition="0">
        <references count="1">
          <reference field="4294967294" count="1" selected="0">
            <x v="0"/>
          </reference>
        </references>
      </pivotArea>
    </format>
    <format dxfId="705">
      <pivotArea field="5" dataOnly="0" labelOnly="1" grandCol="1" outline="0" offset="IV256" axis="axisCol" fieldPosition="0">
        <references count="1">
          <reference field="4294967294" count="1" selected="0">
            <x v="1"/>
          </reference>
        </references>
      </pivotArea>
    </format>
    <format dxfId="704">
      <pivotArea dataOnly="0" labelOnly="1" outline="0" fieldPosition="0">
        <references count="2">
          <reference field="4294967294" count="2">
            <x v="0"/>
            <x v="1"/>
          </reference>
          <reference field="5" count="1" selected="0">
            <x v="0"/>
          </reference>
        </references>
      </pivotArea>
    </format>
    <format dxfId="703">
      <pivotArea dataOnly="0" labelOnly="1" outline="0" fieldPosition="0">
        <references count="2">
          <reference field="4294967294" count="2">
            <x v="0"/>
            <x v="1"/>
          </reference>
          <reference field="5" count="1" selected="0">
            <x v="1"/>
          </reference>
        </references>
      </pivotArea>
    </format>
    <format dxfId="702">
      <pivotArea dataOnly="0" labelOnly="1" outline="0" fieldPosition="0">
        <references count="2">
          <reference field="4294967294" count="2">
            <x v="0"/>
            <x v="1"/>
          </reference>
          <reference field="5" count="1" selected="0">
            <x v="2"/>
          </reference>
        </references>
      </pivotArea>
    </format>
    <format dxfId="701">
      <pivotArea dataOnly="0" labelOnly="1" outline="0" fieldPosition="0">
        <references count="2">
          <reference field="4294967294" count="2">
            <x v="0"/>
            <x v="1"/>
          </reference>
          <reference field="5" count="1" selected="0">
            <x v="3"/>
          </reference>
        </references>
      </pivotArea>
    </format>
    <format dxfId="700">
      <pivotArea dataOnly="0" labelOnly="1" outline="0" fieldPosition="0">
        <references count="2">
          <reference field="4294967294" count="2">
            <x v="0"/>
            <x v="1"/>
          </reference>
          <reference field="5" count="1" selected="0">
            <x v="4"/>
          </reference>
        </references>
      </pivotArea>
    </format>
    <format dxfId="699">
      <pivotArea dataOnly="0" labelOnly="1" outline="0" fieldPosition="0">
        <references count="2">
          <reference field="4294967294" count="2">
            <x v="0"/>
            <x v="1"/>
          </reference>
          <reference field="5" count="1" selected="0">
            <x v="5"/>
          </reference>
        </references>
      </pivotArea>
    </format>
    <format dxfId="698">
      <pivotArea dataOnly="0" labelOnly="1" outline="0" fieldPosition="0">
        <references count="2">
          <reference field="4294967294" count="2">
            <x v="0"/>
            <x v="1"/>
          </reference>
          <reference field="5" count="1" selected="0">
            <x v="6"/>
          </reference>
        </references>
      </pivotArea>
    </format>
    <format dxfId="697">
      <pivotArea dataOnly="0" labelOnly="1" outline="0" fieldPosition="0">
        <references count="2">
          <reference field="4294967294" count="2">
            <x v="0"/>
            <x v="1"/>
          </reference>
          <reference field="5" count="1" selected="0">
            <x v="7"/>
          </reference>
        </references>
      </pivotArea>
    </format>
    <format dxfId="696">
      <pivotArea dataOnly="0" labelOnly="1" outline="0" fieldPosition="0">
        <references count="2">
          <reference field="4294967294" count="2">
            <x v="0"/>
            <x v="1"/>
          </reference>
          <reference field="5" count="1" selected="0">
            <x v="8"/>
          </reference>
        </references>
      </pivotArea>
    </format>
    <format dxfId="695">
      <pivotArea dataOnly="0" labelOnly="1" outline="0" fieldPosition="0">
        <references count="2">
          <reference field="4294967294" count="2">
            <x v="0"/>
            <x v="1"/>
          </reference>
          <reference field="5" count="1" selected="0">
            <x v="9"/>
          </reference>
        </references>
      </pivotArea>
    </format>
    <format dxfId="694">
      <pivotArea type="origin" dataOnly="0" labelOnly="1" outline="0" offset="A2" fieldPosition="0"/>
    </format>
    <format dxfId="693">
      <pivotArea dataOnly="0" labelOnly="1" fieldPosition="0">
        <references count="1">
          <reference field="5" count="0"/>
        </references>
      </pivotArea>
    </format>
    <format dxfId="692">
      <pivotArea field="5" dataOnly="0" labelOnly="1" grandCol="1" outline="0" offset="IV1" axis="axisCol" fieldPosition="0">
        <references count="1">
          <reference field="4294967294" count="1" selected="0">
            <x v="0"/>
          </reference>
        </references>
      </pivotArea>
    </format>
    <format dxfId="691">
      <pivotArea field="5" dataOnly="0" labelOnly="1" grandCol="1" outline="0" offset="IV1" axis="axisCol" fieldPosition="0">
        <references count="1">
          <reference field="4294967294" count="1" selected="0">
            <x v="1"/>
          </reference>
        </references>
      </pivotArea>
    </format>
    <format dxfId="690">
      <pivotArea field="5" dataOnly="0" labelOnly="1" grandCol="1" outline="0" offset="IV1" axis="axisCol" fieldPosition="0">
        <references count="1">
          <reference field="4294967294" count="1" selected="0">
            <x v="0"/>
          </reference>
        </references>
      </pivotArea>
    </format>
    <format dxfId="689">
      <pivotArea field="5" dataOnly="0" labelOnly="1" grandCol="1" outline="0" offset="IV1" axis="axisCol" fieldPosition="0">
        <references count="1">
          <reference field="4294967294" count="1" selected="0">
            <x v="1"/>
          </reference>
        </references>
      </pivotArea>
    </format>
    <format dxfId="688">
      <pivotArea type="all" dataOnly="0" outline="0" fieldPosition="0"/>
    </format>
    <format dxfId="687">
      <pivotArea outline="0" collapsedLevelsAreSubtotals="1" fieldPosition="0"/>
    </format>
    <format dxfId="686">
      <pivotArea type="origin" dataOnly="0" labelOnly="1" outline="0" fieldPosition="0"/>
    </format>
    <format dxfId="685">
      <pivotArea field="5" type="button" dataOnly="0" labelOnly="1" outline="0" axis="axisCol" fieldPosition="0"/>
    </format>
    <format dxfId="684">
      <pivotArea field="-2" type="button" dataOnly="0" labelOnly="1" outline="0" axis="axisCol" fieldPosition="1"/>
    </format>
    <format dxfId="683">
      <pivotArea type="topRight" dataOnly="0" labelOnly="1" outline="0" fieldPosition="0"/>
    </format>
    <format dxfId="682">
      <pivotArea field="108" type="button" dataOnly="0" labelOnly="1" outline="0" axis="axisRow" fieldPosition="0"/>
    </format>
    <format dxfId="681">
      <pivotArea dataOnly="0" labelOnly="1" fieldPosition="0">
        <references count="1">
          <reference field="108" count="0"/>
        </references>
      </pivotArea>
    </format>
    <format dxfId="680">
      <pivotArea dataOnly="0" labelOnly="1" grandRow="1" outline="0" fieldPosition="0"/>
    </format>
    <format dxfId="679">
      <pivotArea dataOnly="0" labelOnly="1" fieldPosition="0">
        <references count="1">
          <reference field="5" count="0"/>
        </references>
      </pivotArea>
    </format>
    <format dxfId="678">
      <pivotArea field="5" dataOnly="0" labelOnly="1" grandCol="1" outline="0" axis="axisCol" fieldPosition="0">
        <references count="1">
          <reference field="4294967294" count="1" selected="0">
            <x v="0"/>
          </reference>
        </references>
      </pivotArea>
    </format>
    <format dxfId="677">
      <pivotArea field="5" dataOnly="0" labelOnly="1" grandCol="1" outline="0" axis="axisCol" fieldPosition="0">
        <references count="1">
          <reference field="4294967294" count="1" selected="0">
            <x v="1"/>
          </reference>
        </references>
      </pivotArea>
    </format>
    <format dxfId="676">
      <pivotArea field="5" dataOnly="0" labelOnly="1" grandCol="1" outline="0" axis="axisCol" fieldPosition="0">
        <references count="1">
          <reference field="4294967294" count="1" selected="0">
            <x v="0"/>
          </reference>
        </references>
      </pivotArea>
    </format>
    <format dxfId="675">
      <pivotArea field="5" dataOnly="0" labelOnly="1" grandCol="1" outline="0" axis="axisCol" fieldPosition="0">
        <references count="1">
          <reference field="4294967294" count="1" selected="0">
            <x v="1"/>
          </reference>
        </references>
      </pivotArea>
    </format>
    <format dxfId="674">
      <pivotArea dataOnly="0" labelOnly="1" outline="0" fieldPosition="0">
        <references count="2">
          <reference field="4294967294" count="2">
            <x v="0"/>
            <x v="1"/>
          </reference>
          <reference field="5" count="1" selected="0">
            <x v="0"/>
          </reference>
        </references>
      </pivotArea>
    </format>
    <format dxfId="673">
      <pivotArea dataOnly="0" labelOnly="1" outline="0" fieldPosition="0">
        <references count="2">
          <reference field="4294967294" count="2">
            <x v="0"/>
            <x v="1"/>
          </reference>
          <reference field="5" count="1" selected="0">
            <x v="1"/>
          </reference>
        </references>
      </pivotArea>
    </format>
    <format dxfId="672">
      <pivotArea dataOnly="0" labelOnly="1" outline="0" fieldPosition="0">
        <references count="2">
          <reference field="4294967294" count="2">
            <x v="0"/>
            <x v="1"/>
          </reference>
          <reference field="5" count="1" selected="0">
            <x v="2"/>
          </reference>
        </references>
      </pivotArea>
    </format>
    <format dxfId="671">
      <pivotArea dataOnly="0" labelOnly="1" outline="0" fieldPosition="0">
        <references count="2">
          <reference field="4294967294" count="2">
            <x v="0"/>
            <x v="1"/>
          </reference>
          <reference field="5" count="1" selected="0">
            <x v="3"/>
          </reference>
        </references>
      </pivotArea>
    </format>
    <format dxfId="670">
      <pivotArea dataOnly="0" labelOnly="1" outline="0" fieldPosition="0">
        <references count="2">
          <reference field="4294967294" count="2">
            <x v="0"/>
            <x v="1"/>
          </reference>
          <reference field="5" count="1" selected="0">
            <x v="4"/>
          </reference>
        </references>
      </pivotArea>
    </format>
    <format dxfId="669">
      <pivotArea dataOnly="0" labelOnly="1" outline="0" fieldPosition="0">
        <references count="2">
          <reference field="4294967294" count="2">
            <x v="0"/>
            <x v="1"/>
          </reference>
          <reference field="5" count="1" selected="0">
            <x v="5"/>
          </reference>
        </references>
      </pivotArea>
    </format>
    <format dxfId="668">
      <pivotArea dataOnly="0" labelOnly="1" outline="0" fieldPosition="0">
        <references count="2">
          <reference field="4294967294" count="2">
            <x v="0"/>
            <x v="1"/>
          </reference>
          <reference field="5" count="1" selected="0">
            <x v="6"/>
          </reference>
        </references>
      </pivotArea>
    </format>
    <format dxfId="667">
      <pivotArea dataOnly="0" labelOnly="1" outline="0" fieldPosition="0">
        <references count="2">
          <reference field="4294967294" count="2">
            <x v="0"/>
            <x v="1"/>
          </reference>
          <reference field="5" count="1" selected="0">
            <x v="7"/>
          </reference>
        </references>
      </pivotArea>
    </format>
    <format dxfId="666">
      <pivotArea dataOnly="0" labelOnly="1" outline="0" fieldPosition="0">
        <references count="2">
          <reference field="4294967294" count="2">
            <x v="0"/>
            <x v="1"/>
          </reference>
          <reference field="5" count="1" selected="0">
            <x v="8"/>
          </reference>
        </references>
      </pivotArea>
    </format>
    <format dxfId="665">
      <pivotArea dataOnly="0" labelOnly="1" outline="0" fieldPosition="0">
        <references count="2">
          <reference field="4294967294" count="2">
            <x v="0"/>
            <x v="1"/>
          </reference>
          <reference field="5" count="1" selected="0">
            <x v="9"/>
          </reference>
        </references>
      </pivotArea>
    </format>
  </formats>
  <conditionalFormats count="1">
    <conditionalFormat priority="1">
      <pivotAreas count="11">
        <pivotArea type="data" collapsedLevelsAreSubtotals="1" fieldPosition="0">
          <references count="3">
            <reference field="4294967294" count="1" selected="0">
              <x v="1"/>
            </reference>
            <reference field="5" count="1" selected="0">
              <x v="0"/>
            </reference>
            <reference field="108" count="2">
              <x v="1"/>
              <x v="2"/>
            </reference>
          </references>
        </pivotArea>
        <pivotArea type="data" collapsedLevelsAreSubtotals="1" fieldPosition="0">
          <references count="3">
            <reference field="4294967294" count="1" selected="0">
              <x v="1"/>
            </reference>
            <reference field="5" count="1" selected="0">
              <x v="1"/>
            </reference>
            <reference field="108" count="2">
              <x v="1"/>
              <x v="2"/>
            </reference>
          </references>
        </pivotArea>
        <pivotArea type="data" collapsedLevelsAreSubtotals="1" fieldPosition="0">
          <references count="3">
            <reference field="4294967294" count="1" selected="0">
              <x v="1"/>
            </reference>
            <reference field="5" count="1" selected="0">
              <x v="2"/>
            </reference>
            <reference field="108" count="2">
              <x v="1"/>
              <x v="2"/>
            </reference>
          </references>
        </pivotArea>
        <pivotArea type="data" collapsedLevelsAreSubtotals="1" fieldPosition="0">
          <references count="3">
            <reference field="4294967294" count="1" selected="0">
              <x v="1"/>
            </reference>
            <reference field="5" count="1" selected="0">
              <x v="3"/>
            </reference>
            <reference field="108" count="2">
              <x v="1"/>
              <x v="2"/>
            </reference>
          </references>
        </pivotArea>
        <pivotArea type="data" collapsedLevelsAreSubtotals="1" fieldPosition="0">
          <references count="3">
            <reference field="4294967294" count="1" selected="0">
              <x v="1"/>
            </reference>
            <reference field="5" count="1" selected="0">
              <x v="4"/>
            </reference>
            <reference field="108" count="2">
              <x v="1"/>
              <x v="2"/>
            </reference>
          </references>
        </pivotArea>
        <pivotArea type="data" collapsedLevelsAreSubtotals="1" fieldPosition="0">
          <references count="3">
            <reference field="4294967294" count="1" selected="0">
              <x v="1"/>
            </reference>
            <reference field="5" count="1" selected="0">
              <x v="5"/>
            </reference>
            <reference field="108" count="2">
              <x v="1"/>
              <x v="2"/>
            </reference>
          </references>
        </pivotArea>
        <pivotArea type="data" collapsedLevelsAreSubtotals="1" fieldPosition="0">
          <references count="3">
            <reference field="4294967294" count="1" selected="0">
              <x v="1"/>
            </reference>
            <reference field="5" count="1" selected="0">
              <x v="6"/>
            </reference>
            <reference field="108" count="2">
              <x v="1"/>
              <x v="2"/>
            </reference>
          </references>
        </pivotArea>
        <pivotArea type="data" collapsedLevelsAreSubtotals="1" fieldPosition="0">
          <references count="3">
            <reference field="4294967294" count="1" selected="0">
              <x v="1"/>
            </reference>
            <reference field="5" count="1" selected="0">
              <x v="7"/>
            </reference>
            <reference field="108" count="2">
              <x v="1"/>
              <x v="2"/>
            </reference>
          </references>
        </pivotArea>
        <pivotArea type="data" collapsedLevelsAreSubtotals="1" fieldPosition="0">
          <references count="3">
            <reference field="4294967294" count="1" selected="0">
              <x v="1"/>
            </reference>
            <reference field="5" count="1" selected="0">
              <x v="8"/>
            </reference>
            <reference field="108" count="2">
              <x v="1"/>
              <x v="2"/>
            </reference>
          </references>
        </pivotArea>
        <pivotArea type="data" collapsedLevelsAreSubtotals="1" fieldPosition="0">
          <references count="3">
            <reference field="4294967294" count="1" selected="0">
              <x v="1"/>
            </reference>
            <reference field="5" count="1" selected="0">
              <x v="9"/>
            </reference>
            <reference field="108" count="2">
              <x v="1"/>
              <x v="2"/>
            </reference>
          </references>
        </pivotArea>
        <pivotArea type="data" grandCol="1" collapsedLevelsAreSubtotals="1" fieldPosition="0">
          <references count="2">
            <reference field="4294967294" count="1" selected="0">
              <x v="1"/>
            </reference>
            <reference field="10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6.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8:C41"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12"/>
  </rowFields>
  <rowItems count="3">
    <i>
      <x v="1"/>
    </i>
    <i>
      <x v="2"/>
    </i>
    <i t="grand">
      <x/>
    </i>
  </rowItems>
  <colFields count="1">
    <field x="-2"/>
  </colFields>
  <colItems count="2">
    <i>
      <x/>
    </i>
    <i i="1">
      <x v="1"/>
    </i>
  </colItems>
  <dataFields count="2">
    <dataField name="#" fld="112" subtotal="count" baseField="59" baseItem="0"/>
    <dataField name="%" fld="112" subtotal="count" showDataAs="percentOfTotal" baseField="59" baseItem="0" numFmtId="9"/>
  </dataFields>
  <formats count="40">
    <format dxfId="884">
      <pivotArea type="all" dataOnly="0" outline="0" fieldPosition="0"/>
    </format>
    <format dxfId="883">
      <pivotArea outline="0" collapsedLevelsAreSubtotals="1" fieldPosition="0"/>
    </format>
    <format dxfId="882">
      <pivotArea dataOnly="0" labelOnly="1" grandRow="1" outline="0" fieldPosition="0"/>
    </format>
    <format dxfId="881">
      <pivotArea outline="0" fieldPosition="0">
        <references count="1">
          <reference field="4294967294" count="1">
            <x v="1"/>
          </reference>
        </references>
      </pivotArea>
    </format>
    <format dxfId="880">
      <pivotArea type="all" dataOnly="0" outline="0" fieldPosition="0"/>
    </format>
    <format dxfId="879">
      <pivotArea outline="0" collapsedLevelsAreSubtotals="1" fieldPosition="0"/>
    </format>
    <format dxfId="878">
      <pivotArea field="112" type="button" dataOnly="0" labelOnly="1" outline="0" axis="axisRow" fieldPosition="0"/>
    </format>
    <format dxfId="877">
      <pivotArea dataOnly="0" labelOnly="1" fieldPosition="0">
        <references count="1">
          <reference field="112" count="0"/>
        </references>
      </pivotArea>
    </format>
    <format dxfId="876">
      <pivotArea dataOnly="0" labelOnly="1" grandRow="1" outline="0" fieldPosition="0"/>
    </format>
    <format dxfId="875">
      <pivotArea dataOnly="0" labelOnly="1" outline="0" fieldPosition="0">
        <references count="1">
          <reference field="4294967294" count="2">
            <x v="0"/>
            <x v="1"/>
          </reference>
        </references>
      </pivotArea>
    </format>
    <format dxfId="874">
      <pivotArea collapsedLevelsAreSubtotals="1" fieldPosition="0">
        <references count="1">
          <reference field="112" count="0"/>
        </references>
      </pivotArea>
    </format>
    <format dxfId="873">
      <pivotArea dataOnly="0" labelOnly="1" fieldPosition="0">
        <references count="1">
          <reference field="112" count="0"/>
        </references>
      </pivotArea>
    </format>
    <format dxfId="872">
      <pivotArea collapsedLevelsAreSubtotals="1" fieldPosition="0">
        <references count="1">
          <reference field="112" count="0"/>
        </references>
      </pivotArea>
    </format>
    <format dxfId="871">
      <pivotArea dataOnly="0" labelOnly="1" fieldPosition="0">
        <references count="1">
          <reference field="112" count="0"/>
        </references>
      </pivotArea>
    </format>
    <format dxfId="870">
      <pivotArea outline="0" collapsedLevelsAreSubtotals="1" fieldPosition="0">
        <references count="1">
          <reference field="4294967294" count="1" selected="0">
            <x v="1"/>
          </reference>
        </references>
      </pivotArea>
    </format>
    <format dxfId="869">
      <pivotArea outline="0" collapsedLevelsAreSubtotals="1" fieldPosition="0">
        <references count="1">
          <reference field="4294967294" count="1" selected="0">
            <x v="1"/>
          </reference>
        </references>
      </pivotArea>
    </format>
    <format dxfId="868">
      <pivotArea type="all" dataOnly="0" outline="0" fieldPosition="0"/>
    </format>
    <format dxfId="867">
      <pivotArea outline="0" collapsedLevelsAreSubtotals="1" fieldPosition="0"/>
    </format>
    <format dxfId="866">
      <pivotArea field="112" type="button" dataOnly="0" labelOnly="1" outline="0" axis="axisRow" fieldPosition="0"/>
    </format>
    <format dxfId="865">
      <pivotArea dataOnly="0" labelOnly="1" fieldPosition="0">
        <references count="1">
          <reference field="112" count="0"/>
        </references>
      </pivotArea>
    </format>
    <format dxfId="864">
      <pivotArea dataOnly="0" labelOnly="1" grandRow="1" outline="0" fieldPosition="0"/>
    </format>
    <format dxfId="863">
      <pivotArea dataOnly="0" labelOnly="1" outline="0" fieldPosition="0">
        <references count="1">
          <reference field="4294967294" count="2">
            <x v="0"/>
            <x v="1"/>
          </reference>
        </references>
      </pivotArea>
    </format>
    <format dxfId="862">
      <pivotArea type="all" dataOnly="0" outline="0" fieldPosition="0"/>
    </format>
    <format dxfId="861">
      <pivotArea outline="0" collapsedLevelsAreSubtotals="1" fieldPosition="0"/>
    </format>
    <format dxfId="860">
      <pivotArea field="112" type="button" dataOnly="0" labelOnly="1" outline="0" axis="axisRow" fieldPosition="0"/>
    </format>
    <format dxfId="859">
      <pivotArea dataOnly="0" labelOnly="1" fieldPosition="0">
        <references count="1">
          <reference field="112" count="0"/>
        </references>
      </pivotArea>
    </format>
    <format dxfId="858">
      <pivotArea dataOnly="0" labelOnly="1" grandRow="1" outline="0" fieldPosition="0"/>
    </format>
    <format dxfId="857">
      <pivotArea dataOnly="0" labelOnly="1" outline="0" fieldPosition="0">
        <references count="1">
          <reference field="4294967294" count="2">
            <x v="0"/>
            <x v="1"/>
          </reference>
        </references>
      </pivotArea>
    </format>
    <format dxfId="856">
      <pivotArea field="112" type="button" dataOnly="0" labelOnly="1" outline="0" axis="axisRow" fieldPosition="0"/>
    </format>
    <format dxfId="855">
      <pivotArea dataOnly="0" labelOnly="1" outline="0" fieldPosition="0">
        <references count="1">
          <reference field="4294967294" count="2">
            <x v="0"/>
            <x v="1"/>
          </reference>
        </references>
      </pivotArea>
    </format>
    <format dxfId="854">
      <pivotArea field="112" type="button" dataOnly="0" labelOnly="1" outline="0" axis="axisRow" fieldPosition="0"/>
    </format>
    <format dxfId="853">
      <pivotArea dataOnly="0" labelOnly="1" outline="0" fieldPosition="0">
        <references count="1">
          <reference field="4294967294" count="2">
            <x v="0"/>
            <x v="1"/>
          </reference>
        </references>
      </pivotArea>
    </format>
    <format dxfId="852">
      <pivotArea grandRow="1" outline="0" collapsedLevelsAreSubtotals="1" fieldPosition="0"/>
    </format>
    <format dxfId="851">
      <pivotArea dataOnly="0" labelOnly="1" grandRow="1" outline="0" fieldPosition="0"/>
    </format>
    <format dxfId="850">
      <pivotArea type="all" dataOnly="0" outline="0" fieldPosition="0"/>
    </format>
    <format dxfId="849">
      <pivotArea outline="0" collapsedLevelsAreSubtotals="1" fieldPosition="0"/>
    </format>
    <format dxfId="848">
      <pivotArea field="112" type="button" dataOnly="0" labelOnly="1" outline="0" axis="axisRow" fieldPosition="0"/>
    </format>
    <format dxfId="847">
      <pivotArea dataOnly="0" labelOnly="1" fieldPosition="0">
        <references count="1">
          <reference field="112" count="0"/>
        </references>
      </pivotArea>
    </format>
    <format dxfId="846">
      <pivotArea dataOnly="0" labelOnly="1" grandRow="1" outline="0" fieldPosition="0"/>
    </format>
    <format dxfId="845">
      <pivotArea dataOnly="0" labelOnly="1" outline="0" fieldPosition="0">
        <references count="1">
          <reference field="4294967294" count="2">
            <x v="0"/>
            <x v="1"/>
          </reference>
        </references>
      </pivotArea>
    </format>
  </formats>
  <conditionalFormats count="1">
    <conditionalFormat priority="11">
      <pivotAreas count="1">
        <pivotArea type="data" collapsedLevelsAreSubtotals="1" fieldPosition="0">
          <references count="2">
            <reference field="4294967294" count="1" selected="0">
              <x v="1"/>
            </reference>
            <reference field="11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7.xml><?xml version="1.0" encoding="utf-8"?>
<pivotTableDefinition xmlns="http://schemas.openxmlformats.org/spreadsheetml/2006/main" name="Tableau croisé dynamique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Accès au crédit">
  <location ref="A107:G112" firstHeaderRow="1" firstDataRow="3" firstDataCol="1"/>
  <pivotFields count="284">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1"/>
        <item x="0"/>
        <item t="default"/>
      </items>
    </pivotField>
    <pivotField showAll="0"/>
    <pivotField showAl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08"/>
  </rowFields>
  <rowItems count="3">
    <i>
      <x v="1"/>
    </i>
    <i>
      <x v="2"/>
    </i>
    <i t="grand">
      <x/>
    </i>
  </rowItems>
  <colFields count="2">
    <field x="10"/>
    <field x="-2"/>
  </colFields>
  <colItems count="6">
    <i>
      <x/>
      <x/>
    </i>
    <i r="1" i="1">
      <x v="1"/>
    </i>
    <i>
      <x v="1"/>
      <x/>
    </i>
    <i r="1" i="1">
      <x v="1"/>
    </i>
    <i t="grand">
      <x/>
    </i>
    <i t="grand" i="1">
      <x/>
    </i>
  </colItems>
  <dataFields count="2">
    <dataField name="No" fld="108" subtotal="count" baseField="105" baseItem="1" numFmtId="1"/>
    <dataField name="%" fld="108" subtotal="count" showDataAs="percentOfCol" baseField="105" baseItem="0" numFmtId="10"/>
  </dataFields>
  <formats count="110">
    <format dxfId="994">
      <pivotArea outline="0" collapsedLevelsAreSubtotals="1" fieldPosition="0"/>
    </format>
    <format dxfId="993">
      <pivotArea outline="0" collapsedLevelsAreSubtotals="1" fieldPosition="0"/>
    </format>
    <format dxfId="992">
      <pivotArea type="origin" dataOnly="0" labelOnly="1" outline="0" fieldPosition="0"/>
    </format>
    <format dxfId="991">
      <pivotArea field="10" type="button" dataOnly="0" labelOnly="1" outline="0" axis="axisCol" fieldPosition="0"/>
    </format>
    <format dxfId="990">
      <pivotArea type="topRight" dataOnly="0" labelOnly="1" outline="0" fieldPosition="0"/>
    </format>
    <format dxfId="989">
      <pivotArea dataOnly="0" labelOnly="1" fieldPosition="0">
        <references count="1">
          <reference field="10" count="2">
            <x v="0"/>
            <x v="1"/>
          </reference>
        </references>
      </pivotArea>
    </format>
    <format dxfId="988">
      <pivotArea dataOnly="0" labelOnly="1" grandCol="1" outline="0" fieldPosition="0"/>
    </format>
    <format dxfId="987">
      <pivotArea grandRow="1" outline="0" collapsedLevelsAreSubtotals="1" fieldPosition="0"/>
    </format>
    <format dxfId="986">
      <pivotArea dataOnly="0" labelOnly="1" grandRow="1" outline="0" fieldPosition="0"/>
    </format>
    <format dxfId="985">
      <pivotArea field="10" grandRow="1" outline="0" collapsedLevelsAreSubtotals="1" axis="axisCol" fieldPosition="0">
        <references count="1">
          <reference field="10" count="2" selected="0">
            <x v="0"/>
            <x v="1"/>
          </reference>
        </references>
      </pivotArea>
    </format>
    <format dxfId="984">
      <pivotArea field="10" grandRow="1" outline="0" collapsedLevelsAreSubtotals="1" axis="axisCol" fieldPosition="0">
        <references count="1">
          <reference field="10" count="2" selected="0">
            <x v="0"/>
            <x v="1"/>
          </reference>
        </references>
      </pivotArea>
    </format>
    <format dxfId="983">
      <pivotArea field="10" grandRow="1" outline="0" collapsedLevelsAreSubtotals="1" axis="axisCol" fieldPosition="0">
        <references count="1">
          <reference field="10" count="2" selected="0">
            <x v="0"/>
            <x v="1"/>
          </reference>
        </references>
      </pivotArea>
    </format>
    <format dxfId="982">
      <pivotArea field="10" grandRow="1" outline="0" collapsedLevelsAreSubtotals="1" axis="axisCol" fieldPosition="0">
        <references count="1">
          <reference field="10" count="2" selected="0">
            <x v="0"/>
            <x v="1"/>
          </reference>
        </references>
      </pivotArea>
    </format>
    <format dxfId="981">
      <pivotArea field="10" grandRow="1" outline="0" collapsedLevelsAreSubtotals="1" axis="axisCol" fieldPosition="0">
        <references count="1">
          <reference field="10" count="2" selected="0">
            <x v="0"/>
            <x v="1"/>
          </reference>
        </references>
      </pivotArea>
    </format>
    <format dxfId="980">
      <pivotArea field="10" grandRow="1" outline="0" collapsedLevelsAreSubtotals="1" axis="axisCol" fieldPosition="0">
        <references count="1">
          <reference field="10" count="2" selected="0">
            <x v="0"/>
            <x v="1"/>
          </reference>
        </references>
      </pivotArea>
    </format>
    <format dxfId="979">
      <pivotArea type="all" dataOnly="0" outline="0" fieldPosition="0"/>
    </format>
    <format dxfId="978">
      <pivotArea outline="0" collapsedLevelsAreSubtotals="1" fieldPosition="0"/>
    </format>
    <format dxfId="977">
      <pivotArea type="origin" dataOnly="0" labelOnly="1" outline="0" fieldPosition="0"/>
    </format>
    <format dxfId="976">
      <pivotArea field="10" type="button" dataOnly="0" labelOnly="1" outline="0" axis="axisCol" fieldPosition="0"/>
    </format>
    <format dxfId="975">
      <pivotArea type="topRight" dataOnly="0" labelOnly="1" outline="0" fieldPosition="0"/>
    </format>
    <format dxfId="974">
      <pivotArea dataOnly="0" labelOnly="1" grandRow="1" outline="0" fieldPosition="0"/>
    </format>
    <format dxfId="973">
      <pivotArea dataOnly="0" labelOnly="1" fieldPosition="0">
        <references count="1">
          <reference field="10" count="2">
            <x v="0"/>
            <x v="1"/>
          </reference>
        </references>
      </pivotArea>
    </format>
    <format dxfId="972">
      <pivotArea dataOnly="0" labelOnly="1" grandCol="1" outline="0" fieldPosition="0"/>
    </format>
    <format dxfId="971">
      <pivotArea type="all" dataOnly="0" outline="0" fieldPosition="0"/>
    </format>
    <format dxfId="970">
      <pivotArea field="10" type="button" dataOnly="0" labelOnly="1" outline="0" axis="axisCol" fieldPosition="0"/>
    </format>
    <format dxfId="969">
      <pivotArea type="topRight" dataOnly="0" labelOnly="1" outline="0" fieldPosition="0"/>
    </format>
    <format dxfId="968">
      <pivotArea dataOnly="0" labelOnly="1" fieldPosition="0">
        <references count="1">
          <reference field="10" count="0"/>
        </references>
      </pivotArea>
    </format>
    <format dxfId="967">
      <pivotArea dataOnly="0" labelOnly="1" grandCol="1" outline="0" fieldPosition="0"/>
    </format>
    <format dxfId="966">
      <pivotArea outline="0" collapsedLevelsAreSubtotals="1" fieldPosition="0"/>
    </format>
    <format dxfId="965">
      <pivotArea outline="0" collapsedLevelsAreSubtotals="1" fieldPosition="0"/>
    </format>
    <format dxfId="964">
      <pivotArea outline="0" collapsedLevelsAreSubtotals="1" fieldPosition="0"/>
    </format>
    <format dxfId="963">
      <pivotArea outline="0" fieldPosition="0">
        <references count="1">
          <reference field="4294967294" count="1">
            <x v="1"/>
          </reference>
        </references>
      </pivotArea>
    </format>
    <format dxfId="962">
      <pivotArea outline="0" collapsedLevelsAreSubtotals="1" fieldPosition="0">
        <references count="2">
          <reference field="4294967294" count="1" selected="0">
            <x v="1"/>
          </reference>
          <reference field="10" count="1" selected="0">
            <x v="0"/>
          </reference>
        </references>
      </pivotArea>
    </format>
    <format dxfId="961">
      <pivotArea outline="0" collapsedLevelsAreSubtotals="1" fieldPosition="0">
        <references count="2">
          <reference field="4294967294" count="1" selected="0">
            <x v="1"/>
          </reference>
          <reference field="10" count="1" selected="0">
            <x v="1"/>
          </reference>
        </references>
      </pivotArea>
    </format>
    <format dxfId="960">
      <pivotArea field="10" grandCol="1" outline="0" collapsedLevelsAreSubtotals="1" axis="axisCol" fieldPosition="0">
        <references count="1">
          <reference field="4294967294" count="1" selected="0">
            <x v="1"/>
          </reference>
        </references>
      </pivotArea>
    </format>
    <format dxfId="959">
      <pivotArea outline="0" collapsedLevelsAreSubtotals="1" fieldPosition="0">
        <references count="2">
          <reference field="4294967294" count="1" selected="0">
            <x v="1"/>
          </reference>
          <reference field="10" count="1" selected="0">
            <x v="0"/>
          </reference>
        </references>
      </pivotArea>
    </format>
    <format dxfId="958">
      <pivotArea outline="0" collapsedLevelsAreSubtotals="1" fieldPosition="0">
        <references count="2">
          <reference field="4294967294" count="1" selected="0">
            <x v="1"/>
          </reference>
          <reference field="10" count="1" selected="0">
            <x v="1"/>
          </reference>
        </references>
      </pivotArea>
    </format>
    <format dxfId="957">
      <pivotArea field="10" grandCol="1" outline="0" collapsedLevelsAreSubtotals="1" axis="axisCol" fieldPosition="0">
        <references count="1">
          <reference field="4294967294" count="1" selected="0">
            <x v="1"/>
          </reference>
        </references>
      </pivotArea>
    </format>
    <format dxfId="956">
      <pivotArea type="all" dataOnly="0" outline="0" fieldPosition="0"/>
    </format>
    <format dxfId="955">
      <pivotArea outline="0" collapsedLevelsAreSubtotals="1" fieldPosition="0"/>
    </format>
    <format dxfId="954">
      <pivotArea type="origin" dataOnly="0" labelOnly="1" outline="0" fieldPosition="0"/>
    </format>
    <format dxfId="953">
      <pivotArea field="10" type="button" dataOnly="0" labelOnly="1" outline="0" axis="axisCol" fieldPosition="0"/>
    </format>
    <format dxfId="952">
      <pivotArea field="-2" type="button" dataOnly="0" labelOnly="1" outline="0" axis="axisCol" fieldPosition="1"/>
    </format>
    <format dxfId="951">
      <pivotArea type="topRight" dataOnly="0" labelOnly="1" outline="0" fieldPosition="0"/>
    </format>
    <format dxfId="950">
      <pivotArea field="108" type="button" dataOnly="0" labelOnly="1" outline="0" axis="axisRow" fieldPosition="0"/>
    </format>
    <format dxfId="949">
      <pivotArea dataOnly="0" labelOnly="1" fieldPosition="0">
        <references count="1">
          <reference field="108" count="0"/>
        </references>
      </pivotArea>
    </format>
    <format dxfId="948">
      <pivotArea dataOnly="0" labelOnly="1" grandRow="1" outline="0" fieldPosition="0"/>
    </format>
    <format dxfId="947">
      <pivotArea dataOnly="0" labelOnly="1" fieldPosition="0">
        <references count="1">
          <reference field="10" count="0"/>
        </references>
      </pivotArea>
    </format>
    <format dxfId="946">
      <pivotArea field="10" dataOnly="0" labelOnly="1" grandCol="1" outline="0" axis="axisCol" fieldPosition="0">
        <references count="1">
          <reference field="4294967294" count="1" selected="0">
            <x v="0"/>
          </reference>
        </references>
      </pivotArea>
    </format>
    <format dxfId="945">
      <pivotArea field="10" dataOnly="0" labelOnly="1" grandCol="1" outline="0" axis="axisCol" fieldPosition="0">
        <references count="1">
          <reference field="4294967294" count="1" selected="0">
            <x v="1"/>
          </reference>
        </references>
      </pivotArea>
    </format>
    <format dxfId="944">
      <pivotArea field="10" dataOnly="0" labelOnly="1" grandCol="1" outline="0" axis="axisCol" fieldPosition="0">
        <references count="1">
          <reference field="4294967294" count="1" selected="0">
            <x v="0"/>
          </reference>
        </references>
      </pivotArea>
    </format>
    <format dxfId="943">
      <pivotArea field="10" dataOnly="0" labelOnly="1" grandCol="1" outline="0" axis="axisCol" fieldPosition="0">
        <references count="1">
          <reference field="4294967294" count="1" selected="0">
            <x v="1"/>
          </reference>
        </references>
      </pivotArea>
    </format>
    <format dxfId="942">
      <pivotArea dataOnly="0" labelOnly="1" outline="0" fieldPosition="0">
        <references count="2">
          <reference field="4294967294" count="2">
            <x v="0"/>
            <x v="1"/>
          </reference>
          <reference field="10" count="1" selected="0">
            <x v="0"/>
          </reference>
        </references>
      </pivotArea>
    </format>
    <format dxfId="941">
      <pivotArea dataOnly="0" labelOnly="1" outline="0" fieldPosition="0">
        <references count="2">
          <reference field="4294967294" count="2">
            <x v="0"/>
            <x v="1"/>
          </reference>
          <reference field="10" count="1" selected="0">
            <x v="1"/>
          </reference>
        </references>
      </pivotArea>
    </format>
    <format dxfId="940">
      <pivotArea type="origin" dataOnly="0" labelOnly="1" outline="0" offset="A2" fieldPosition="0"/>
    </format>
    <format dxfId="939">
      <pivotArea dataOnly="0" labelOnly="1" fieldPosition="0">
        <references count="1">
          <reference field="10" count="0"/>
        </references>
      </pivotArea>
    </format>
    <format dxfId="938">
      <pivotArea field="10" dataOnly="0" labelOnly="1" grandCol="1" outline="0" offset="IV1" axis="axisCol" fieldPosition="0">
        <references count="1">
          <reference field="4294967294" count="1" selected="0">
            <x v="0"/>
          </reference>
        </references>
      </pivotArea>
    </format>
    <format dxfId="937">
      <pivotArea field="10" dataOnly="0" labelOnly="1" grandCol="1" outline="0" offset="IV1" axis="axisCol" fieldPosition="0">
        <references count="1">
          <reference field="4294967294" count="1" selected="0">
            <x v="1"/>
          </reference>
        </references>
      </pivotArea>
    </format>
    <format dxfId="936">
      <pivotArea field="10" dataOnly="0" labelOnly="1" grandCol="1" outline="0" offset="IV1" axis="axisCol" fieldPosition="0">
        <references count="1">
          <reference field="4294967294" count="1" selected="0">
            <x v="0"/>
          </reference>
        </references>
      </pivotArea>
    </format>
    <format dxfId="935">
      <pivotArea field="10" dataOnly="0" labelOnly="1" grandCol="1" outline="0" offset="IV1" axis="axisCol" fieldPosition="0">
        <references count="1">
          <reference field="4294967294" count="1" selected="0">
            <x v="1"/>
          </reference>
        </references>
      </pivotArea>
    </format>
    <format dxfId="934">
      <pivotArea field="108" type="button" dataOnly="0" labelOnly="1" outline="0" axis="axisRow" fieldPosition="0"/>
    </format>
    <format dxfId="933">
      <pivotArea field="10" dataOnly="0" labelOnly="1" grandCol="1" outline="0" offset="IV256" axis="axisCol" fieldPosition="0">
        <references count="1">
          <reference field="4294967294" count="1" selected="0">
            <x v="0"/>
          </reference>
        </references>
      </pivotArea>
    </format>
    <format dxfId="932">
      <pivotArea field="10" dataOnly="0" labelOnly="1" grandCol="1" outline="0" offset="IV256" axis="axisCol" fieldPosition="0">
        <references count="1">
          <reference field="4294967294" count="1" selected="0">
            <x v="1"/>
          </reference>
        </references>
      </pivotArea>
    </format>
    <format dxfId="931">
      <pivotArea field="10" dataOnly="0" labelOnly="1" grandCol="1" outline="0" offset="IV256" axis="axisCol" fieldPosition="0">
        <references count="1">
          <reference field="4294967294" count="1" selected="0">
            <x v="0"/>
          </reference>
        </references>
      </pivotArea>
    </format>
    <format dxfId="930">
      <pivotArea field="10" dataOnly="0" labelOnly="1" grandCol="1" outline="0" offset="IV256" axis="axisCol" fieldPosition="0">
        <references count="1">
          <reference field="4294967294" count="1" selected="0">
            <x v="1"/>
          </reference>
        </references>
      </pivotArea>
    </format>
    <format dxfId="929">
      <pivotArea dataOnly="0" labelOnly="1" outline="0" fieldPosition="0">
        <references count="2">
          <reference field="4294967294" count="2">
            <x v="0"/>
            <x v="1"/>
          </reference>
          <reference field="10" count="1" selected="0">
            <x v="0"/>
          </reference>
        </references>
      </pivotArea>
    </format>
    <format dxfId="928">
      <pivotArea dataOnly="0" labelOnly="1" outline="0" fieldPosition="0">
        <references count="2">
          <reference field="4294967294" count="2">
            <x v="0"/>
            <x v="1"/>
          </reference>
          <reference field="10" count="1" selected="0">
            <x v="1"/>
          </reference>
        </references>
      </pivotArea>
    </format>
    <format dxfId="927">
      <pivotArea field="108" type="button" dataOnly="0" labelOnly="1" outline="0" axis="axisRow" fieldPosition="0"/>
    </format>
    <format dxfId="926">
      <pivotArea field="10" dataOnly="0" labelOnly="1" grandCol="1" outline="0" axis="axisCol" fieldPosition="0">
        <references count="1">
          <reference field="4294967294" count="1" selected="0">
            <x v="0"/>
          </reference>
        </references>
      </pivotArea>
    </format>
    <format dxfId="925">
      <pivotArea field="10" dataOnly="0" labelOnly="1" grandCol="1" outline="0" axis="axisCol" fieldPosition="0">
        <references count="1">
          <reference field="4294967294" count="1" selected="0">
            <x v="1"/>
          </reference>
        </references>
      </pivotArea>
    </format>
    <format dxfId="924">
      <pivotArea field="10" dataOnly="0" labelOnly="1" grandCol="1" outline="0" axis="axisCol" fieldPosition="0">
        <references count="1">
          <reference field="4294967294" count="1" selected="0">
            <x v="0"/>
          </reference>
        </references>
      </pivotArea>
    </format>
    <format dxfId="923">
      <pivotArea field="10" dataOnly="0" labelOnly="1" grandCol="1" outline="0" axis="axisCol" fieldPosition="0">
        <references count="1">
          <reference field="4294967294" count="1" selected="0">
            <x v="1"/>
          </reference>
        </references>
      </pivotArea>
    </format>
    <format dxfId="922">
      <pivotArea dataOnly="0" labelOnly="1" outline="0" fieldPosition="0">
        <references count="2">
          <reference field="4294967294" count="2">
            <x v="0"/>
            <x v="1"/>
          </reference>
          <reference field="10" count="1" selected="0">
            <x v="0"/>
          </reference>
        </references>
      </pivotArea>
    </format>
    <format dxfId="921">
      <pivotArea dataOnly="0" labelOnly="1" outline="0" fieldPosition="0">
        <references count="2">
          <reference field="4294967294" count="2">
            <x v="0"/>
            <x v="1"/>
          </reference>
          <reference field="10" count="1" selected="0">
            <x v="1"/>
          </reference>
        </references>
      </pivotArea>
    </format>
    <format dxfId="920">
      <pivotArea field="108" type="button" dataOnly="0" labelOnly="1" outline="0" axis="axisRow" fieldPosition="0"/>
    </format>
    <format dxfId="919">
      <pivotArea field="10" dataOnly="0" labelOnly="1" grandCol="1" outline="0" axis="axisCol" fieldPosition="0">
        <references count="1">
          <reference field="4294967294" count="1" selected="0">
            <x v="0"/>
          </reference>
        </references>
      </pivotArea>
    </format>
    <format dxfId="918">
      <pivotArea field="10" dataOnly="0" labelOnly="1" grandCol="1" outline="0" axis="axisCol" fieldPosition="0">
        <references count="1">
          <reference field="4294967294" count="1" selected="0">
            <x v="1"/>
          </reference>
        </references>
      </pivotArea>
    </format>
    <format dxfId="917">
      <pivotArea field="10" dataOnly="0" labelOnly="1" grandCol="1" outline="0" axis="axisCol" fieldPosition="0">
        <references count="1">
          <reference field="4294967294" count="1" selected="0">
            <x v="0"/>
          </reference>
        </references>
      </pivotArea>
    </format>
    <format dxfId="916">
      <pivotArea field="10" dataOnly="0" labelOnly="1" grandCol="1" outline="0" axis="axisCol" fieldPosition="0">
        <references count="1">
          <reference field="4294967294" count="1" selected="0">
            <x v="1"/>
          </reference>
        </references>
      </pivotArea>
    </format>
    <format dxfId="915">
      <pivotArea dataOnly="0" labelOnly="1" outline="0" fieldPosition="0">
        <references count="2">
          <reference field="4294967294" count="2">
            <x v="0"/>
            <x v="1"/>
          </reference>
          <reference field="10" count="1" selected="0">
            <x v="0"/>
          </reference>
        </references>
      </pivotArea>
    </format>
    <format dxfId="914">
      <pivotArea dataOnly="0" labelOnly="1" outline="0" fieldPosition="0">
        <references count="2">
          <reference field="4294967294" count="2">
            <x v="0"/>
            <x v="1"/>
          </reference>
          <reference field="10" count="1" selected="0">
            <x v="1"/>
          </reference>
        </references>
      </pivotArea>
    </format>
    <format dxfId="913">
      <pivotArea type="origin" dataOnly="0" labelOnly="1" outline="0" offset="A2" fieldPosition="0"/>
    </format>
    <format dxfId="912">
      <pivotArea dataOnly="0" labelOnly="1" fieldPosition="0">
        <references count="1">
          <reference field="10" count="0"/>
        </references>
      </pivotArea>
    </format>
    <format dxfId="911">
      <pivotArea field="10" dataOnly="0" labelOnly="1" grandCol="1" outline="0" offset="IV1" axis="axisCol" fieldPosition="0">
        <references count="1">
          <reference field="4294967294" count="1" selected="0">
            <x v="0"/>
          </reference>
        </references>
      </pivotArea>
    </format>
    <format dxfId="910">
      <pivotArea field="10" dataOnly="0" labelOnly="1" grandCol="1" outline="0" offset="IV1" axis="axisCol" fieldPosition="0">
        <references count="1">
          <reference field="4294967294" count="1" selected="0">
            <x v="1"/>
          </reference>
        </references>
      </pivotArea>
    </format>
    <format dxfId="909">
      <pivotArea field="10" dataOnly="0" labelOnly="1" grandCol="1" outline="0" offset="IV1" axis="axisCol" fieldPosition="0">
        <references count="1">
          <reference field="4294967294" count="1" selected="0">
            <x v="0"/>
          </reference>
        </references>
      </pivotArea>
    </format>
    <format dxfId="908">
      <pivotArea field="10" dataOnly="0" labelOnly="1" grandCol="1" outline="0" offset="IV1" axis="axisCol" fieldPosition="0">
        <references count="1">
          <reference field="4294967294" count="1" selected="0">
            <x v="1"/>
          </reference>
        </references>
      </pivotArea>
    </format>
    <format dxfId="907">
      <pivotArea field="108" type="button" dataOnly="0" labelOnly="1" outline="0" axis="axisRow" fieldPosition="0"/>
    </format>
    <format dxfId="906">
      <pivotArea field="10" dataOnly="0" labelOnly="1" grandCol="1" outline="0" offset="IV256" axis="axisCol" fieldPosition="0">
        <references count="1">
          <reference field="4294967294" count="1" selected="0">
            <x v="0"/>
          </reference>
        </references>
      </pivotArea>
    </format>
    <format dxfId="905">
      <pivotArea field="10" dataOnly="0" labelOnly="1" grandCol="1" outline="0" offset="IV256" axis="axisCol" fieldPosition="0">
        <references count="1">
          <reference field="4294967294" count="1" selected="0">
            <x v="1"/>
          </reference>
        </references>
      </pivotArea>
    </format>
    <format dxfId="904">
      <pivotArea field="10" dataOnly="0" labelOnly="1" grandCol="1" outline="0" offset="IV256" axis="axisCol" fieldPosition="0">
        <references count="1">
          <reference field="4294967294" count="1" selected="0">
            <x v="0"/>
          </reference>
        </references>
      </pivotArea>
    </format>
    <format dxfId="903">
      <pivotArea field="10" dataOnly="0" labelOnly="1" grandCol="1" outline="0" offset="IV256" axis="axisCol" fieldPosition="0">
        <references count="1">
          <reference field="4294967294" count="1" selected="0">
            <x v="1"/>
          </reference>
        </references>
      </pivotArea>
    </format>
    <format dxfId="902">
      <pivotArea dataOnly="0" labelOnly="1" outline="0" fieldPosition="0">
        <references count="2">
          <reference field="4294967294" count="2">
            <x v="0"/>
            <x v="1"/>
          </reference>
          <reference field="10" count="1" selected="0">
            <x v="0"/>
          </reference>
        </references>
      </pivotArea>
    </format>
    <format dxfId="901">
      <pivotArea dataOnly="0" labelOnly="1" outline="0" fieldPosition="0">
        <references count="2">
          <reference field="4294967294" count="2">
            <x v="0"/>
            <x v="1"/>
          </reference>
          <reference field="10" count="1" selected="0">
            <x v="1"/>
          </reference>
        </references>
      </pivotArea>
    </format>
    <format dxfId="900">
      <pivotArea type="all" dataOnly="0" outline="0" fieldPosition="0"/>
    </format>
    <format dxfId="899">
      <pivotArea outline="0" collapsedLevelsAreSubtotals="1" fieldPosition="0"/>
    </format>
    <format dxfId="898">
      <pivotArea type="origin" dataOnly="0" labelOnly="1" outline="0" fieldPosition="0"/>
    </format>
    <format dxfId="897">
      <pivotArea field="10" type="button" dataOnly="0" labelOnly="1" outline="0" axis="axisCol" fieldPosition="0"/>
    </format>
    <format dxfId="896">
      <pivotArea field="-2" type="button" dataOnly="0" labelOnly="1" outline="0" axis="axisCol" fieldPosition="1"/>
    </format>
    <format dxfId="895">
      <pivotArea type="topRight" dataOnly="0" labelOnly="1" outline="0" fieldPosition="0"/>
    </format>
    <format dxfId="894">
      <pivotArea field="108" type="button" dataOnly="0" labelOnly="1" outline="0" axis="axisRow" fieldPosition="0"/>
    </format>
    <format dxfId="893">
      <pivotArea dataOnly="0" labelOnly="1" fieldPosition="0">
        <references count="1">
          <reference field="108" count="0"/>
        </references>
      </pivotArea>
    </format>
    <format dxfId="892">
      <pivotArea dataOnly="0" labelOnly="1" grandRow="1" outline="0" fieldPosition="0"/>
    </format>
    <format dxfId="891">
      <pivotArea dataOnly="0" labelOnly="1" fieldPosition="0">
        <references count="1">
          <reference field="10" count="0"/>
        </references>
      </pivotArea>
    </format>
    <format dxfId="890">
      <pivotArea field="10" dataOnly="0" labelOnly="1" grandCol="1" outline="0" axis="axisCol" fieldPosition="0">
        <references count="1">
          <reference field="4294967294" count="1" selected="0">
            <x v="0"/>
          </reference>
        </references>
      </pivotArea>
    </format>
    <format dxfId="889">
      <pivotArea field="10" dataOnly="0" labelOnly="1" grandCol="1" outline="0" axis="axisCol" fieldPosition="0">
        <references count="1">
          <reference field="4294967294" count="1" selected="0">
            <x v="1"/>
          </reference>
        </references>
      </pivotArea>
    </format>
    <format dxfId="888">
      <pivotArea field="10" dataOnly="0" labelOnly="1" grandCol="1" outline="0" axis="axisCol" fieldPosition="0">
        <references count="1">
          <reference field="4294967294" count="1" selected="0">
            <x v="0"/>
          </reference>
        </references>
      </pivotArea>
    </format>
    <format dxfId="887">
      <pivotArea field="10" dataOnly="0" labelOnly="1" grandCol="1" outline="0" axis="axisCol" fieldPosition="0">
        <references count="1">
          <reference field="4294967294" count="1" selected="0">
            <x v="1"/>
          </reference>
        </references>
      </pivotArea>
    </format>
    <format dxfId="886">
      <pivotArea dataOnly="0" labelOnly="1" outline="0" fieldPosition="0">
        <references count="2">
          <reference field="4294967294" count="2">
            <x v="0"/>
            <x v="1"/>
          </reference>
          <reference field="10" count="1" selected="0">
            <x v="0"/>
          </reference>
        </references>
      </pivotArea>
    </format>
    <format dxfId="885">
      <pivotArea dataOnly="0" labelOnly="1" outline="0" fieldPosition="0">
        <references count="2">
          <reference field="4294967294" count="2">
            <x v="0"/>
            <x v="1"/>
          </reference>
          <reference field="10" count="1" selected="0">
            <x v="1"/>
          </reference>
        </references>
      </pivotArea>
    </format>
  </formats>
  <conditionalFormats count="2">
    <conditionalFormat priority="6">
      <pivotAreas count="1">
        <pivotArea type="data" collapsedLevelsAreSubtotals="1" fieldPosition="0">
          <references count="3">
            <reference field="4294967294" count="1" selected="0">
              <x v="1"/>
            </reference>
            <reference field="10" count="1" selected="0">
              <x v="0"/>
            </reference>
            <reference field="108" count="2">
              <x v="1"/>
              <x v="2"/>
            </reference>
          </references>
        </pivotArea>
      </pivotAreas>
    </conditionalFormat>
    <conditionalFormat priority="2">
      <pivotAreas count="2">
        <pivotArea type="data" collapsedLevelsAreSubtotals="1" fieldPosition="0">
          <references count="3">
            <reference field="4294967294" count="1" selected="0">
              <x v="1"/>
            </reference>
            <reference field="10" count="1" selected="0">
              <x v="1"/>
            </reference>
            <reference field="108" count="2">
              <x v="1"/>
              <x v="2"/>
            </reference>
          </references>
        </pivotArea>
        <pivotArea type="data" grandCol="1" collapsedLevelsAreSubtotals="1" fieldPosition="0">
          <references count="2">
            <reference field="4294967294" count="1" selected="0">
              <x v="1"/>
            </reference>
            <reference field="10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8.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9:C103"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Row" dataField="1" showAll="0">
      <items count="5">
        <item h="1"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9"/>
  </rowFields>
  <rowItems count="4">
    <i>
      <x v="1"/>
    </i>
    <i>
      <x v="2"/>
    </i>
    <i>
      <x v="3"/>
    </i>
    <i t="grand">
      <x/>
    </i>
  </rowItems>
  <colFields count="1">
    <field x="-2"/>
  </colFields>
  <colItems count="2">
    <i>
      <x/>
    </i>
    <i i="1">
      <x v="1"/>
    </i>
  </colItems>
  <dataFields count="2">
    <dataField name="#" fld="109" subtotal="count" baseField="1" baseItem="0"/>
    <dataField name="%" fld="109" subtotal="count" showDataAs="percentOfTotal" baseField="1" baseItem="0" numFmtId="9"/>
  </dataFields>
  <formats count="20">
    <format dxfId="1014">
      <pivotArea outline="0" collapsedLevelsAreSubtotals="1" fieldPosition="0">
        <references count="1">
          <reference field="4294967294" count="1" selected="0">
            <x v="1"/>
          </reference>
        </references>
      </pivotArea>
    </format>
    <format dxfId="1013">
      <pivotArea outline="0" collapsedLevelsAreSubtotals="1" fieldPosition="0">
        <references count="1">
          <reference field="4294967294" count="1" selected="0">
            <x v="1"/>
          </reference>
        </references>
      </pivotArea>
    </format>
    <format dxfId="1012">
      <pivotArea type="all" dataOnly="0" outline="0" fieldPosition="0"/>
    </format>
    <format dxfId="1011">
      <pivotArea outline="0" collapsedLevelsAreSubtotals="1" fieldPosition="0"/>
    </format>
    <format dxfId="1010">
      <pivotArea field="109" type="button" dataOnly="0" labelOnly="1" outline="0" axis="axisRow" fieldPosition="0"/>
    </format>
    <format dxfId="1009">
      <pivotArea dataOnly="0" labelOnly="1" fieldPosition="0">
        <references count="1">
          <reference field="109" count="0"/>
        </references>
      </pivotArea>
    </format>
    <format dxfId="1008">
      <pivotArea dataOnly="0" labelOnly="1" grandRow="1" outline="0" fieldPosition="0"/>
    </format>
    <format dxfId="1007">
      <pivotArea dataOnly="0" labelOnly="1" outline="0" fieldPosition="0">
        <references count="1">
          <reference field="4294967294" count="2">
            <x v="0"/>
            <x v="1"/>
          </reference>
        </references>
      </pivotArea>
    </format>
    <format dxfId="1006">
      <pivotArea field="109" type="button" dataOnly="0" labelOnly="1" outline="0" axis="axisRow" fieldPosition="0"/>
    </format>
    <format dxfId="1005">
      <pivotArea dataOnly="0" labelOnly="1" outline="0" fieldPosition="0">
        <references count="1">
          <reference field="4294967294" count="2">
            <x v="0"/>
            <x v="1"/>
          </reference>
        </references>
      </pivotArea>
    </format>
    <format dxfId="1004">
      <pivotArea field="109" type="button" dataOnly="0" labelOnly="1" outline="0" axis="axisRow" fieldPosition="0"/>
    </format>
    <format dxfId="1003">
      <pivotArea dataOnly="0" labelOnly="1" outline="0" fieldPosition="0">
        <references count="1">
          <reference field="4294967294" count="2">
            <x v="0"/>
            <x v="1"/>
          </reference>
        </references>
      </pivotArea>
    </format>
    <format dxfId="1002">
      <pivotArea grandRow="1" outline="0" collapsedLevelsAreSubtotals="1" fieldPosition="0"/>
    </format>
    <format dxfId="1001">
      <pivotArea dataOnly="0" labelOnly="1" grandRow="1" outline="0" fieldPosition="0"/>
    </format>
    <format dxfId="1000">
      <pivotArea type="all" dataOnly="0" outline="0" fieldPosition="0"/>
    </format>
    <format dxfId="999">
      <pivotArea outline="0" collapsedLevelsAreSubtotals="1" fieldPosition="0"/>
    </format>
    <format dxfId="998">
      <pivotArea field="109" type="button" dataOnly="0" labelOnly="1" outline="0" axis="axisRow" fieldPosition="0"/>
    </format>
    <format dxfId="997">
      <pivotArea dataOnly="0" labelOnly="1" fieldPosition="0">
        <references count="1">
          <reference field="109" count="0"/>
        </references>
      </pivotArea>
    </format>
    <format dxfId="996">
      <pivotArea dataOnly="0" labelOnly="1" grandRow="1" outline="0" fieldPosition="0"/>
    </format>
    <format dxfId="995">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10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9.xml><?xml version="1.0" encoding="utf-8"?>
<pivotTableDefinition xmlns="http://schemas.openxmlformats.org/spreadsheetml/2006/main" name="Tableau croisé dynamique1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2:C95"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8"/>
  </rowFields>
  <rowItems count="3">
    <i>
      <x v="1"/>
    </i>
    <i>
      <x v="2"/>
    </i>
    <i t="grand">
      <x/>
    </i>
  </rowItems>
  <colFields count="1">
    <field x="-2"/>
  </colFields>
  <colItems count="2">
    <i>
      <x/>
    </i>
    <i i="1">
      <x v="1"/>
    </i>
  </colItems>
  <dataFields count="2">
    <dataField name="#" fld="108" subtotal="count" baseField="0" baseItem="2"/>
    <dataField name="%" fld="108" subtotal="count" showDataAs="percentOfTotal" baseField="0" baseItem="2" numFmtId="9"/>
  </dataFields>
  <formats count="20">
    <format dxfId="1034">
      <pivotArea outline="0" collapsedLevelsAreSubtotals="1" fieldPosition="0">
        <references count="1">
          <reference field="4294967294" count="1" selected="0">
            <x v="1"/>
          </reference>
        </references>
      </pivotArea>
    </format>
    <format dxfId="1033">
      <pivotArea outline="0" collapsedLevelsAreSubtotals="1" fieldPosition="0">
        <references count="1">
          <reference field="4294967294" count="1" selected="0">
            <x v="1"/>
          </reference>
        </references>
      </pivotArea>
    </format>
    <format dxfId="1032">
      <pivotArea type="all" dataOnly="0" outline="0" fieldPosition="0"/>
    </format>
    <format dxfId="1031">
      <pivotArea outline="0" collapsedLevelsAreSubtotals="1" fieldPosition="0"/>
    </format>
    <format dxfId="1030">
      <pivotArea field="108" type="button" dataOnly="0" labelOnly="1" outline="0" axis="axisRow" fieldPosition="0"/>
    </format>
    <format dxfId="1029">
      <pivotArea dataOnly="0" labelOnly="1" fieldPosition="0">
        <references count="1">
          <reference field="108" count="0"/>
        </references>
      </pivotArea>
    </format>
    <format dxfId="1028">
      <pivotArea dataOnly="0" labelOnly="1" grandRow="1" outline="0" fieldPosition="0"/>
    </format>
    <format dxfId="1027">
      <pivotArea dataOnly="0" labelOnly="1" outline="0" fieldPosition="0">
        <references count="1">
          <reference field="4294967294" count="2">
            <x v="0"/>
            <x v="1"/>
          </reference>
        </references>
      </pivotArea>
    </format>
    <format dxfId="1026">
      <pivotArea field="108" type="button" dataOnly="0" labelOnly="1" outline="0" axis="axisRow" fieldPosition="0"/>
    </format>
    <format dxfId="1025">
      <pivotArea dataOnly="0" labelOnly="1" outline="0" fieldPosition="0">
        <references count="1">
          <reference field="4294967294" count="2">
            <x v="0"/>
            <x v="1"/>
          </reference>
        </references>
      </pivotArea>
    </format>
    <format dxfId="1024">
      <pivotArea field="108" type="button" dataOnly="0" labelOnly="1" outline="0" axis="axisRow" fieldPosition="0"/>
    </format>
    <format dxfId="1023">
      <pivotArea dataOnly="0" labelOnly="1" outline="0" fieldPosition="0">
        <references count="1">
          <reference field="4294967294" count="2">
            <x v="0"/>
            <x v="1"/>
          </reference>
        </references>
      </pivotArea>
    </format>
    <format dxfId="1022">
      <pivotArea grandRow="1" outline="0" collapsedLevelsAreSubtotals="1" fieldPosition="0"/>
    </format>
    <format dxfId="1021">
      <pivotArea dataOnly="0" labelOnly="1" grandRow="1" outline="0" fieldPosition="0"/>
    </format>
    <format dxfId="1020">
      <pivotArea type="all" dataOnly="0" outline="0" fieldPosition="0"/>
    </format>
    <format dxfId="1019">
      <pivotArea outline="0" collapsedLevelsAreSubtotals="1" fieldPosition="0"/>
    </format>
    <format dxfId="1018">
      <pivotArea field="108" type="button" dataOnly="0" labelOnly="1" outline="0" axis="axisRow" fieldPosition="0"/>
    </format>
    <format dxfId="1017">
      <pivotArea dataOnly="0" labelOnly="1" fieldPosition="0">
        <references count="1">
          <reference field="108" count="0"/>
        </references>
      </pivotArea>
    </format>
    <format dxfId="1016">
      <pivotArea dataOnly="0" labelOnly="1" grandRow="1" outline="0" fieldPosition="0"/>
    </format>
    <format dxfId="1015">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10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44:P55" firstHeaderRow="0" firstDataRow="1" firstDataCol="1"/>
  <pivotFields count="284">
    <pivotField showAll="0" defaultSubtotal="0"/>
    <pivotField showAll="0" defaultSubtotal="0"/>
    <pivotField showAll="0" defaultSubtotal="0"/>
    <pivotField outline="0" showAll="0" defaultSubtotal="0">
      <items count="10">
        <item x="0"/>
        <item x="5"/>
        <item x="7"/>
        <item x="3"/>
        <item x="2"/>
        <item x="6"/>
        <item x="4"/>
        <item x="9"/>
        <item x="8"/>
        <item x="1"/>
      </items>
      <extLst>
        <ext xmlns:x14="http://schemas.microsoft.com/office/spreadsheetml/2009/9/main" uri="{2946ED86-A175-432a-8AC1-64E0C546D7DE}">
          <x14:pivotField fillDownLabels="1"/>
        </ext>
      </extLst>
    </pivotField>
    <pivotField showAll="0" defaultSubtotal="0"/>
    <pivotField name="Département" axis="axisRow" outline="0" showAll="0" defaultSubtotal="0">
      <items count="10">
        <item x="2"/>
        <item x="0"/>
        <item x="3"/>
        <item x="5"/>
        <item x="6"/>
        <item x="4"/>
        <item x="8"/>
        <item x="9"/>
        <item x="1"/>
        <item x="7"/>
      </items>
      <extLst>
        <ext xmlns:x14="http://schemas.microsoft.com/office/spreadsheetml/2009/9/main" uri="{2946ED86-A175-432a-8AC1-64E0C546D7DE}">
          <x14:pivotField fillDownLabels="1"/>
        </ext>
      </extLst>
    </pivotField>
    <pivotField outline="0" showAll="0" defaultSubtotal="0">
      <items count="22">
        <item x="0"/>
        <item x="10"/>
        <item x="8"/>
        <item x="17"/>
        <item x="6"/>
        <item x="7"/>
        <item x="4"/>
        <item x="13"/>
        <item x="3"/>
        <item x="18"/>
        <item x="1"/>
        <item x="2"/>
        <item x="9"/>
        <item x="12"/>
        <item x="14"/>
        <item x="11"/>
        <item x="5"/>
        <item x="15"/>
        <item x="16"/>
        <item x="19"/>
        <item x="20"/>
        <item x="21"/>
      </items>
      <extLst>
        <ext xmlns:x14="http://schemas.microsoft.com/office/spreadsheetml/2009/9/main" uri="{2946ED86-A175-432a-8AC1-64E0C546D7DE}">
          <x14:pivotField fillDownLabels="1"/>
        </ext>
      </extLst>
    </pivotField>
    <pivotField showAll="0"/>
    <pivotField showAll="0" defaultSubtotal="0"/>
    <pivotField showAll="0"/>
    <pivotField name="Milieu" outline="0" showAll="0" defaultSubtotal="0">
      <items count="2">
        <item x="1"/>
        <item x="0"/>
      </items>
      <extLst>
        <ext xmlns:x14="http://schemas.microsoft.com/office/spreadsheetml/2009/9/main" uri="{2946ED86-A175-432a-8AC1-64E0C546D7DE}">
          <x14:pivotField fillDownLabels="1"/>
        </ext>
      </extLst>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11">
    <i>
      <x/>
    </i>
    <i>
      <x v="1"/>
    </i>
    <i>
      <x v="2"/>
    </i>
    <i>
      <x v="3"/>
    </i>
    <i>
      <x v="4"/>
    </i>
    <i>
      <x v="5"/>
    </i>
    <i>
      <x v="6"/>
    </i>
    <i>
      <x v="7"/>
    </i>
    <i>
      <x v="8"/>
    </i>
    <i>
      <x v="9"/>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53" subtotal="countNums" baseField="9" baseItem="1"/>
    <dataField name="# Riz" fld="56" subtotal="countNums" baseField="9" baseItem="1"/>
    <dataField name="# Mais" fld="59" subtotal="countNums" baseField="9" baseItem="0"/>
    <dataField name="# Sucre" fld="62" subtotal="countNums" baseField="9" baseItem="0"/>
    <dataField name="# Haricot noir" fld="65" subtotal="countNums" baseField="9" baseItem="0"/>
    <dataField name="# Haricot rouge" fld="68" subtotal="countNums" baseField="9" baseItem="0"/>
    <dataField name="# Huile" fld="80" subtotal="countNums" baseField="9" baseItem="0"/>
    <dataField name="# Savon lessive" fld="130" subtotal="countNums" baseField="9" baseItem="0"/>
    <dataField name="# Brosse à dents" fld="132" subtotal="countNums" baseField="9" baseItem="0"/>
    <dataField name="# Papier toilette" fld="134" subtotal="countNums" baseField="9" baseItem="1"/>
    <dataField name="# Savon mains" fld="140" subtotal="countNums" baseField="9" baseItem="1"/>
    <dataField name="# Dentifrice" fld="146" subtotal="countNums" baseField="9" baseItem="1"/>
    <dataField name="# Serviettes hygieniques" fld="153" subtotal="countNums" baseField="9" baseItem="1"/>
    <dataField name="# Chlore en grain" fld="166" subtotal="countNums" baseField="9" baseItem="1"/>
    <dataField name="# Eau" fld="246" subtotal="countNums" baseField="9" baseItem="1"/>
  </dataFields>
  <formats count="88">
    <format dxfId="2383">
      <pivotArea grandRow="1" outline="0" collapsedLevelsAreSubtotals="1" fieldPosition="0"/>
    </format>
    <format dxfId="2382">
      <pivotArea dataOnly="0" labelOnly="1" grandRow="1" outline="0" fieldPosition="0"/>
    </format>
    <format dxfId="2381">
      <pivotArea field="3" type="button" dataOnly="0" labelOnly="1" outline="0"/>
    </format>
    <format dxfId="2380">
      <pivotArea field="5" type="button" dataOnly="0" labelOnly="1" outline="0" axis="axisRow" fieldPosition="0"/>
    </format>
    <format dxfId="2379">
      <pivotArea field="6" type="button" dataOnly="0" labelOnly="1" outline="0"/>
    </format>
    <format dxfId="2378">
      <pivotArea field="10" type="button" dataOnly="0" labelOnly="1" outline="0"/>
    </format>
    <format dxfId="2377">
      <pivotArea field="3" type="button" dataOnly="0" labelOnly="1" outline="0"/>
    </format>
    <format dxfId="2376">
      <pivotArea field="5" type="button" dataOnly="0" labelOnly="1" outline="0" axis="axisRow" fieldPosition="0"/>
    </format>
    <format dxfId="2375">
      <pivotArea field="6" type="button" dataOnly="0" labelOnly="1" outline="0"/>
    </format>
    <format dxfId="2374">
      <pivotArea field="10" type="button" dataOnly="0" labelOnly="1" outline="0"/>
    </format>
    <format dxfId="2373">
      <pivotArea dataOnly="0" labelOnly="1" outline="0" fieldPosition="0">
        <references count="1">
          <reference field="4294967294" count="15">
            <x v="0"/>
            <x v="1"/>
            <x v="2"/>
            <x v="3"/>
            <x v="4"/>
            <x v="5"/>
            <x v="6"/>
            <x v="7"/>
            <x v="8"/>
            <x v="9"/>
            <x v="10"/>
            <x v="11"/>
            <x v="12"/>
            <x v="13"/>
            <x v="14"/>
          </reference>
        </references>
      </pivotArea>
    </format>
    <format dxfId="2372">
      <pivotArea field="3" type="button" dataOnly="0" labelOnly="1" outline="0"/>
    </format>
    <format dxfId="2371">
      <pivotArea field="5" type="button" dataOnly="0" labelOnly="1" outline="0" axis="axisRow" fieldPosition="0"/>
    </format>
    <format dxfId="2370">
      <pivotArea field="6" type="button" dataOnly="0" labelOnly="1" outline="0"/>
    </format>
    <format dxfId="2369">
      <pivotArea field="10" type="button" dataOnly="0" labelOnly="1" outline="0"/>
    </format>
    <format dxfId="2368">
      <pivotArea dataOnly="0" labelOnly="1" outline="0" fieldPosition="0">
        <references count="1">
          <reference field="4294967294" count="15">
            <x v="0"/>
            <x v="1"/>
            <x v="2"/>
            <x v="3"/>
            <x v="4"/>
            <x v="5"/>
            <x v="6"/>
            <x v="7"/>
            <x v="8"/>
            <x v="9"/>
            <x v="10"/>
            <x v="11"/>
            <x v="12"/>
            <x v="13"/>
            <x v="14"/>
          </reference>
        </references>
      </pivotArea>
    </format>
    <format dxfId="2367">
      <pivotArea type="all" dataOnly="0" outline="0" fieldPosition="0"/>
    </format>
    <format dxfId="2366">
      <pivotArea outline="0" collapsedLevelsAreSubtotals="1" fieldPosition="0"/>
    </format>
    <format dxfId="2365">
      <pivotArea field="3" type="button" dataOnly="0" labelOnly="1" outline="0"/>
    </format>
    <format dxfId="2364">
      <pivotArea field="5" type="button" dataOnly="0" labelOnly="1" outline="0" axis="axisRow" fieldPosition="0"/>
    </format>
    <format dxfId="2363">
      <pivotArea field="6" type="button" dataOnly="0" labelOnly="1" outline="0"/>
    </format>
    <format dxfId="2362">
      <pivotArea field="10" type="button" dataOnly="0" labelOnly="1" outline="0"/>
    </format>
    <format dxfId="2361">
      <pivotArea dataOnly="0" labelOnly="1" grandRow="1" outline="0" fieldPosition="0"/>
    </format>
    <format dxfId="2360">
      <pivotArea dataOnly="0" labelOnly="1" outline="0" fieldPosition="0">
        <references count="1">
          <reference field="4294967294" count="15">
            <x v="0"/>
            <x v="1"/>
            <x v="2"/>
            <x v="3"/>
            <x v="4"/>
            <x v="5"/>
            <x v="6"/>
            <x v="7"/>
            <x v="8"/>
            <x v="9"/>
            <x v="10"/>
            <x v="11"/>
            <x v="12"/>
            <x v="13"/>
            <x v="14"/>
          </reference>
        </references>
      </pivotArea>
    </format>
    <format dxfId="2359">
      <pivotArea outline="0" collapsedLevelsAreSubtotals="1" fieldPosition="0">
        <references count="2">
          <reference field="4294967294" count="1" selected="0">
            <x v="0"/>
          </reference>
          <reference field="5" count="0" selected="0"/>
        </references>
      </pivotArea>
    </format>
    <format dxfId="2358">
      <pivotArea outline="0" collapsedLevelsAreSubtotals="1" fieldPosition="0">
        <references count="2">
          <reference field="4294967294" count="1" selected="0">
            <x v="1"/>
          </reference>
          <reference field="5" count="0" selected="0"/>
        </references>
      </pivotArea>
    </format>
    <format dxfId="2357">
      <pivotArea outline="0" collapsedLevelsAreSubtotals="1" fieldPosition="0">
        <references count="2">
          <reference field="4294967294" count="1" selected="0">
            <x v="2"/>
          </reference>
          <reference field="5" count="0" selected="0"/>
        </references>
      </pivotArea>
    </format>
    <format dxfId="2356">
      <pivotArea outline="0" collapsedLevelsAreSubtotals="1" fieldPosition="0">
        <references count="2">
          <reference field="4294967294" count="1" selected="0">
            <x v="3"/>
          </reference>
          <reference field="5" count="0" selected="0"/>
        </references>
      </pivotArea>
    </format>
    <format dxfId="2355">
      <pivotArea outline="0" collapsedLevelsAreSubtotals="1" fieldPosition="0">
        <references count="2">
          <reference field="4294967294" count="1" selected="0">
            <x v="4"/>
          </reference>
          <reference field="5" count="0" selected="0"/>
        </references>
      </pivotArea>
    </format>
    <format dxfId="2354">
      <pivotArea outline="0" collapsedLevelsAreSubtotals="1" fieldPosition="0">
        <references count="2">
          <reference field="4294967294" count="1" selected="0">
            <x v="5"/>
          </reference>
          <reference field="5" count="1" selected="0">
            <x v="2"/>
          </reference>
        </references>
      </pivotArea>
    </format>
    <format dxfId="2353">
      <pivotArea outline="0" collapsedLevelsAreSubtotals="1" fieldPosition="0">
        <references count="2">
          <reference field="4294967294" count="1" selected="0">
            <x v="5"/>
          </reference>
          <reference field="5" count="1" selected="0">
            <x v="3"/>
          </reference>
        </references>
      </pivotArea>
    </format>
    <format dxfId="2352">
      <pivotArea outline="0" collapsedLevelsAreSubtotals="1" fieldPosition="0">
        <references count="2">
          <reference field="4294967294" count="1" selected="0">
            <x v="5"/>
          </reference>
          <reference field="5" count="1" selected="0">
            <x v="4"/>
          </reference>
        </references>
      </pivotArea>
    </format>
    <format dxfId="2351">
      <pivotArea outline="0" collapsedLevelsAreSubtotals="1" fieldPosition="0">
        <references count="2">
          <reference field="4294967294" count="1" selected="0">
            <x v="5"/>
          </reference>
          <reference field="5" count="1" selected="0">
            <x v="5"/>
          </reference>
        </references>
      </pivotArea>
    </format>
    <format dxfId="2350">
      <pivotArea outline="0" collapsedLevelsAreSubtotals="1" fieldPosition="0">
        <references count="2">
          <reference field="4294967294" count="1" selected="0">
            <x v="5"/>
          </reference>
          <reference field="5" count="1" selected="0">
            <x v="6"/>
          </reference>
        </references>
      </pivotArea>
    </format>
    <format dxfId="2349">
      <pivotArea outline="0" collapsedLevelsAreSubtotals="1" fieldPosition="0">
        <references count="2">
          <reference field="4294967294" count="1" selected="0">
            <x v="5"/>
          </reference>
          <reference field="5" count="1" selected="0">
            <x v="9"/>
          </reference>
        </references>
      </pivotArea>
    </format>
    <format dxfId="2348">
      <pivotArea outline="0" collapsedLevelsAreSubtotals="1" fieldPosition="0">
        <references count="2">
          <reference field="4294967294" count="1" selected="0">
            <x v="6"/>
          </reference>
          <reference field="5" count="1" selected="0">
            <x v="0"/>
          </reference>
        </references>
      </pivotArea>
    </format>
    <format dxfId="2347">
      <pivotArea outline="0" collapsedLevelsAreSubtotals="1" fieldPosition="0">
        <references count="2">
          <reference field="4294967294" count="1" selected="0">
            <x v="6"/>
          </reference>
          <reference field="5" count="1" selected="0">
            <x v="1"/>
          </reference>
        </references>
      </pivotArea>
    </format>
    <format dxfId="2346">
      <pivotArea outline="0" collapsedLevelsAreSubtotals="1" fieldPosition="0">
        <references count="2">
          <reference field="4294967294" count="1" selected="0">
            <x v="6"/>
          </reference>
          <reference field="5" count="8" selected="0">
            <x v="2"/>
            <x v="3"/>
            <x v="4"/>
            <x v="5"/>
            <x v="6"/>
            <x v="7"/>
            <x v="8"/>
            <x v="9"/>
          </reference>
        </references>
      </pivotArea>
    </format>
    <format dxfId="2345">
      <pivotArea outline="0" collapsedLevelsAreSubtotals="1" fieldPosition="0">
        <references count="2">
          <reference field="4294967294" count="1" selected="0">
            <x v="7"/>
          </reference>
          <reference field="5" count="7" selected="0">
            <x v="0"/>
            <x v="1"/>
            <x v="2"/>
            <x v="3"/>
            <x v="4"/>
            <x v="5"/>
            <x v="6"/>
          </reference>
        </references>
      </pivotArea>
    </format>
    <format dxfId="2344">
      <pivotArea outline="0" collapsedLevelsAreSubtotals="1" fieldPosition="0">
        <references count="2">
          <reference field="4294967294" count="1" selected="0">
            <x v="7"/>
          </reference>
          <reference field="5" count="2" selected="0">
            <x v="8"/>
            <x v="9"/>
          </reference>
        </references>
      </pivotArea>
    </format>
    <format dxfId="2343">
      <pivotArea outline="0" collapsedLevelsAreSubtotals="1" fieldPosition="0">
        <references count="2">
          <reference field="4294967294" count="1" selected="0">
            <x v="8"/>
          </reference>
          <reference field="5" count="6" selected="0">
            <x v="1"/>
            <x v="2"/>
            <x v="3"/>
            <x v="4"/>
            <x v="5"/>
            <x v="6"/>
          </reference>
        </references>
      </pivotArea>
    </format>
    <format dxfId="2342">
      <pivotArea outline="0" collapsedLevelsAreSubtotals="1" fieldPosition="0">
        <references count="2">
          <reference field="4294967294" count="1" selected="0">
            <x v="8"/>
          </reference>
          <reference field="5" count="1" selected="0">
            <x v="8"/>
          </reference>
        </references>
      </pivotArea>
    </format>
    <format dxfId="2341">
      <pivotArea outline="0" collapsedLevelsAreSubtotals="1" fieldPosition="0">
        <references count="2">
          <reference field="4294967294" count="1" selected="0">
            <x v="8"/>
          </reference>
          <reference field="5" count="1" selected="0">
            <x v="9"/>
          </reference>
        </references>
      </pivotArea>
    </format>
    <format dxfId="2340">
      <pivotArea outline="0" collapsedLevelsAreSubtotals="1" fieldPosition="0">
        <references count="2">
          <reference field="4294967294" count="1" selected="0">
            <x v="9"/>
          </reference>
          <reference field="5" count="1" selected="0">
            <x v="1"/>
          </reference>
        </references>
      </pivotArea>
    </format>
    <format dxfId="2339">
      <pivotArea outline="0" collapsedLevelsAreSubtotals="1" fieldPosition="0">
        <references count="2">
          <reference field="4294967294" count="1" selected="0">
            <x v="9"/>
          </reference>
          <reference field="5" count="1" selected="0">
            <x v="2"/>
          </reference>
        </references>
      </pivotArea>
    </format>
    <format dxfId="2338">
      <pivotArea outline="0" collapsedLevelsAreSubtotals="1" fieldPosition="0">
        <references count="2">
          <reference field="4294967294" count="1" selected="0">
            <x v="9"/>
          </reference>
          <reference field="5" count="1" selected="0">
            <x v="3"/>
          </reference>
        </references>
      </pivotArea>
    </format>
    <format dxfId="2337">
      <pivotArea outline="0" collapsedLevelsAreSubtotals="1" fieldPosition="0">
        <references count="2">
          <reference field="4294967294" count="1" selected="0">
            <x v="9"/>
          </reference>
          <reference field="5" count="1" selected="0">
            <x v="4"/>
          </reference>
        </references>
      </pivotArea>
    </format>
    <format dxfId="2336">
      <pivotArea outline="0" collapsedLevelsAreSubtotals="1" fieldPosition="0">
        <references count="2">
          <reference field="4294967294" count="1" selected="0">
            <x v="9"/>
          </reference>
          <reference field="5" count="1" selected="0">
            <x v="5"/>
          </reference>
        </references>
      </pivotArea>
    </format>
    <format dxfId="2335">
      <pivotArea outline="0" collapsedLevelsAreSubtotals="1" fieldPosition="0">
        <references count="2">
          <reference field="4294967294" count="1" selected="0">
            <x v="9"/>
          </reference>
          <reference field="5" count="1" selected="0">
            <x v="6"/>
          </reference>
        </references>
      </pivotArea>
    </format>
    <format dxfId="2334">
      <pivotArea outline="0" collapsedLevelsAreSubtotals="1" fieldPosition="0">
        <references count="2">
          <reference field="4294967294" count="1" selected="0">
            <x v="9"/>
          </reference>
          <reference field="5" count="1" selected="0">
            <x v="9"/>
          </reference>
        </references>
      </pivotArea>
    </format>
    <format dxfId="2333">
      <pivotArea outline="0" collapsedLevelsAreSubtotals="1" fieldPosition="0">
        <references count="2">
          <reference field="4294967294" count="1" selected="0">
            <x v="10"/>
          </reference>
          <reference field="5" count="1" selected="0">
            <x v="1"/>
          </reference>
        </references>
      </pivotArea>
    </format>
    <format dxfId="2332">
      <pivotArea outline="0" collapsedLevelsAreSubtotals="1" fieldPosition="0">
        <references count="2">
          <reference field="4294967294" count="1" selected="0">
            <x v="10"/>
          </reference>
          <reference field="5" count="1" selected="0">
            <x v="2"/>
          </reference>
        </references>
      </pivotArea>
    </format>
    <format dxfId="2331">
      <pivotArea outline="0" collapsedLevelsAreSubtotals="1" fieldPosition="0">
        <references count="2">
          <reference field="4294967294" count="1" selected="0">
            <x v="10"/>
          </reference>
          <reference field="5" count="1" selected="0">
            <x v="3"/>
          </reference>
        </references>
      </pivotArea>
    </format>
    <format dxfId="2330">
      <pivotArea outline="0" collapsedLevelsAreSubtotals="1" fieldPosition="0">
        <references count="2">
          <reference field="4294967294" count="1" selected="0">
            <x v="10"/>
          </reference>
          <reference field="5" count="1" selected="0">
            <x v="4"/>
          </reference>
        </references>
      </pivotArea>
    </format>
    <format dxfId="2329">
      <pivotArea outline="0" collapsedLevelsAreSubtotals="1" fieldPosition="0">
        <references count="2">
          <reference field="4294967294" count="1" selected="0">
            <x v="10"/>
          </reference>
          <reference field="5" count="1" selected="0">
            <x v="5"/>
          </reference>
        </references>
      </pivotArea>
    </format>
    <format dxfId="2328">
      <pivotArea outline="0" collapsedLevelsAreSubtotals="1" fieldPosition="0">
        <references count="2">
          <reference field="4294967294" count="1" selected="0">
            <x v="10"/>
          </reference>
          <reference field="5" count="1" selected="0">
            <x v="6"/>
          </reference>
        </references>
      </pivotArea>
    </format>
    <format dxfId="2327">
      <pivotArea outline="0" collapsedLevelsAreSubtotals="1" fieldPosition="0">
        <references count="2">
          <reference field="4294967294" count="1" selected="0">
            <x v="10"/>
          </reference>
          <reference field="5" count="1" selected="0">
            <x v="8"/>
          </reference>
        </references>
      </pivotArea>
    </format>
    <format dxfId="2326">
      <pivotArea outline="0" collapsedLevelsAreSubtotals="1" fieldPosition="0">
        <references count="2">
          <reference field="4294967294" count="1" selected="0">
            <x v="10"/>
          </reference>
          <reference field="5" count="1" selected="0">
            <x v="9"/>
          </reference>
        </references>
      </pivotArea>
    </format>
    <format dxfId="2325">
      <pivotArea outline="0" collapsedLevelsAreSubtotals="1" fieldPosition="0">
        <references count="2">
          <reference field="4294967294" count="1" selected="0">
            <x v="11"/>
          </reference>
          <reference field="5" count="6" selected="0">
            <x v="1"/>
            <x v="2"/>
            <x v="3"/>
            <x v="4"/>
            <x v="5"/>
            <x v="6"/>
          </reference>
        </references>
      </pivotArea>
    </format>
    <format dxfId="2324">
      <pivotArea outline="0" collapsedLevelsAreSubtotals="1" fieldPosition="0">
        <references count="2">
          <reference field="4294967294" count="1" selected="0">
            <x v="11"/>
          </reference>
          <reference field="5" count="1" selected="0">
            <x v="8"/>
          </reference>
        </references>
      </pivotArea>
    </format>
    <format dxfId="2323">
      <pivotArea outline="0" collapsedLevelsAreSubtotals="1" fieldPosition="0">
        <references count="2">
          <reference field="4294967294" count="1" selected="0">
            <x v="11"/>
          </reference>
          <reference field="5" count="1" selected="0">
            <x v="9"/>
          </reference>
        </references>
      </pivotArea>
    </format>
    <format dxfId="2322">
      <pivotArea outline="0" collapsedLevelsAreSubtotals="1" fieldPosition="0">
        <references count="2">
          <reference field="4294967294" count="1" selected="0">
            <x v="12"/>
          </reference>
          <reference field="5" count="1" selected="0">
            <x v="1"/>
          </reference>
        </references>
      </pivotArea>
    </format>
    <format dxfId="2321">
      <pivotArea outline="0" collapsedLevelsAreSubtotals="1" fieldPosition="0">
        <references count="2">
          <reference field="4294967294" count="1" selected="0">
            <x v="12"/>
          </reference>
          <reference field="5" count="1" selected="0">
            <x v="2"/>
          </reference>
        </references>
      </pivotArea>
    </format>
    <format dxfId="2320">
      <pivotArea outline="0" collapsedLevelsAreSubtotals="1" fieldPosition="0">
        <references count="2">
          <reference field="4294967294" count="1" selected="0">
            <x v="12"/>
          </reference>
          <reference field="5" count="1" selected="0">
            <x v="3"/>
          </reference>
        </references>
      </pivotArea>
    </format>
    <format dxfId="2319">
      <pivotArea outline="0" collapsedLevelsAreSubtotals="1" fieldPosition="0">
        <references count="2">
          <reference field="4294967294" count="1" selected="0">
            <x v="12"/>
          </reference>
          <reference field="5" count="1" selected="0">
            <x v="5"/>
          </reference>
        </references>
      </pivotArea>
    </format>
    <format dxfId="2318">
      <pivotArea outline="0" collapsedLevelsAreSubtotals="1" fieldPosition="0">
        <references count="2">
          <reference field="4294967294" count="1" selected="0">
            <x v="12"/>
          </reference>
          <reference field="5" count="1" selected="0">
            <x v="6"/>
          </reference>
        </references>
      </pivotArea>
    </format>
    <format dxfId="2317">
      <pivotArea outline="0" collapsedLevelsAreSubtotals="1" fieldPosition="0">
        <references count="2">
          <reference field="4294967294" count="1" selected="0">
            <x v="12"/>
          </reference>
          <reference field="5" count="1" selected="0">
            <x v="8"/>
          </reference>
        </references>
      </pivotArea>
    </format>
    <format dxfId="2316">
      <pivotArea outline="0" collapsedLevelsAreSubtotals="1" fieldPosition="0">
        <references count="2">
          <reference field="4294967294" count="1" selected="0">
            <x v="12"/>
          </reference>
          <reference field="5" count="1" selected="0">
            <x v="9"/>
          </reference>
        </references>
      </pivotArea>
    </format>
    <format dxfId="2315">
      <pivotArea outline="0" collapsedLevelsAreSubtotals="1" fieldPosition="0">
        <references count="2">
          <reference field="4294967294" count="1" selected="0">
            <x v="13"/>
          </reference>
          <reference field="5" count="4" selected="0">
            <x v="0"/>
            <x v="1"/>
            <x v="2"/>
            <x v="3"/>
          </reference>
        </references>
      </pivotArea>
    </format>
    <format dxfId="2314">
      <pivotArea outline="0" collapsedLevelsAreSubtotals="1" fieldPosition="0">
        <references count="2">
          <reference field="4294967294" count="1" selected="0">
            <x v="13"/>
          </reference>
          <reference field="5" count="1" selected="0">
            <x v="5"/>
          </reference>
        </references>
      </pivotArea>
    </format>
    <format dxfId="2313">
      <pivotArea outline="0" collapsedLevelsAreSubtotals="1" fieldPosition="0">
        <references count="2">
          <reference field="4294967294" count="1" selected="0">
            <x v="13"/>
          </reference>
          <reference field="5" count="1" selected="0">
            <x v="6"/>
          </reference>
        </references>
      </pivotArea>
    </format>
    <format dxfId="2312">
      <pivotArea outline="0" collapsedLevelsAreSubtotals="1" fieldPosition="0">
        <references count="2">
          <reference field="4294967294" count="1" selected="0">
            <x v="13"/>
          </reference>
          <reference field="5" count="1" selected="0">
            <x v="8"/>
          </reference>
        </references>
      </pivotArea>
    </format>
    <format dxfId="2311">
      <pivotArea outline="0" collapsedLevelsAreSubtotals="1" fieldPosition="0">
        <references count="2">
          <reference field="4294967294" count="1" selected="0">
            <x v="13"/>
          </reference>
          <reference field="5" count="1" selected="0">
            <x v="9"/>
          </reference>
        </references>
      </pivotArea>
    </format>
    <format dxfId="2310">
      <pivotArea outline="0" collapsedLevelsAreSubtotals="1" fieldPosition="0">
        <references count="2">
          <reference field="4294967294" count="1" selected="0">
            <x v="14"/>
          </reference>
          <reference field="5" count="0" selected="0"/>
        </references>
      </pivotArea>
    </format>
    <format dxfId="2309">
      <pivotArea outline="0" collapsedLevelsAreSubtotals="1" fieldPosition="0">
        <references count="2">
          <reference field="4294967294" count="1" selected="0">
            <x v="5"/>
          </reference>
          <reference field="5" count="2" selected="0">
            <x v="0"/>
            <x v="1"/>
          </reference>
        </references>
      </pivotArea>
    </format>
    <format dxfId="2308">
      <pivotArea outline="0" collapsedLevelsAreSubtotals="1" fieldPosition="0">
        <references count="2">
          <reference field="4294967294" count="1" selected="0">
            <x v="5"/>
          </reference>
          <reference field="5" count="2" selected="0">
            <x v="7"/>
            <x v="8"/>
          </reference>
        </references>
      </pivotArea>
    </format>
    <format dxfId="2307">
      <pivotArea outline="0" collapsedLevelsAreSubtotals="1" fieldPosition="0">
        <references count="2">
          <reference field="4294967294" count="3" selected="0">
            <x v="7"/>
            <x v="8"/>
            <x v="9"/>
          </reference>
          <reference field="5" count="1" selected="0">
            <x v="7"/>
          </reference>
        </references>
      </pivotArea>
    </format>
    <format dxfId="2306">
      <pivotArea outline="0" collapsedLevelsAreSubtotals="1" fieldPosition="0">
        <references count="2">
          <reference field="4294967294" count="1" selected="0">
            <x v="9"/>
          </reference>
          <reference field="5" count="1" selected="0">
            <x v="8"/>
          </reference>
        </references>
      </pivotArea>
    </format>
    <format dxfId="2305">
      <pivotArea outline="0" collapsedLevelsAreSubtotals="1" fieldPosition="0">
        <references count="2">
          <reference field="4294967294" count="1" selected="0">
            <x v="10"/>
          </reference>
          <reference field="5" count="1" selected="0">
            <x v="7"/>
          </reference>
        </references>
      </pivotArea>
    </format>
    <format dxfId="2304">
      <pivotArea outline="0" collapsedLevelsAreSubtotals="1" fieldPosition="0">
        <references count="2">
          <reference field="4294967294" count="1" selected="0">
            <x v="11"/>
          </reference>
          <reference field="5" count="1" selected="0">
            <x v="7"/>
          </reference>
        </references>
      </pivotArea>
    </format>
    <format dxfId="2303">
      <pivotArea outline="0" collapsedLevelsAreSubtotals="1" fieldPosition="0">
        <references count="2">
          <reference field="4294967294" count="1" selected="0">
            <x v="12"/>
          </reference>
          <reference field="5" count="1" selected="0">
            <x v="7"/>
          </reference>
        </references>
      </pivotArea>
    </format>
    <format dxfId="2302">
      <pivotArea outline="0" collapsedLevelsAreSubtotals="1" fieldPosition="0">
        <references count="2">
          <reference field="4294967294" count="1" selected="0">
            <x v="13"/>
          </reference>
          <reference field="5" count="1" selected="0">
            <x v="7"/>
          </reference>
        </references>
      </pivotArea>
    </format>
    <format dxfId="2301">
      <pivotArea outline="0" collapsedLevelsAreSubtotals="1" fieldPosition="0">
        <references count="2">
          <reference field="4294967294" count="1" selected="0">
            <x v="10"/>
          </reference>
          <reference field="5" count="1" selected="0">
            <x v="0"/>
          </reference>
        </references>
      </pivotArea>
    </format>
    <format dxfId="2300">
      <pivotArea outline="0" collapsedLevelsAreSubtotals="1" fieldPosition="0">
        <references count="2">
          <reference field="4294967294" count="2" selected="0">
            <x v="8"/>
            <x v="9"/>
          </reference>
          <reference field="5" count="1" selected="0">
            <x v="0"/>
          </reference>
        </references>
      </pivotArea>
    </format>
    <format dxfId="2299">
      <pivotArea outline="0" collapsedLevelsAreSubtotals="1" fieldPosition="0">
        <references count="2">
          <reference field="4294967294" count="1" selected="0">
            <x v="11"/>
          </reference>
          <reference field="5" count="1" selected="0">
            <x v="0"/>
          </reference>
        </references>
      </pivotArea>
    </format>
    <format dxfId="2298">
      <pivotArea outline="0" collapsedLevelsAreSubtotals="1" fieldPosition="0">
        <references count="2">
          <reference field="4294967294" count="1" selected="0">
            <x v="12"/>
          </reference>
          <reference field="5" count="1" selected="0">
            <x v="0"/>
          </reference>
        </references>
      </pivotArea>
    </format>
    <format dxfId="2297">
      <pivotArea outline="0" collapsedLevelsAreSubtotals="1" fieldPosition="0">
        <references count="2">
          <reference field="4294967294" count="1" selected="0">
            <x v="12"/>
          </reference>
          <reference field="5" count="1" selected="0">
            <x v="4"/>
          </reference>
        </references>
      </pivotArea>
    </format>
    <format dxfId="2296">
      <pivotArea outline="0" collapsedLevelsAreSubtotals="1" fieldPosition="0">
        <references count="2">
          <reference field="4294967294" count="1" selected="0">
            <x v="13"/>
          </reference>
          <reference field="5"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0.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C56"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axis="axisRow" dataField="1" showAll="0">
      <items count="4">
        <item h="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4"/>
  </rowFields>
  <rowItems count="3">
    <i>
      <x v="1"/>
    </i>
    <i>
      <x v="2"/>
    </i>
    <i t="grand">
      <x/>
    </i>
  </rowItems>
  <colFields count="1">
    <field x="-2"/>
  </colFields>
  <colItems count="2">
    <i>
      <x/>
    </i>
    <i i="1">
      <x v="1"/>
    </i>
  </colItems>
  <dataFields count="2">
    <dataField name="#" fld="114" subtotal="count" baseField="3" baseItem="0"/>
    <dataField name="%" fld="114" subtotal="count" showDataAs="percentOfTotal" baseField="3" baseItem="0" numFmtId="9"/>
  </dataFields>
  <formats count="26">
    <format dxfId="1060">
      <pivotArea outline="0" collapsedLevelsAreSubtotals="1" fieldPosition="0">
        <references count="1">
          <reference field="4294967294" count="1" selected="0">
            <x v="1"/>
          </reference>
        </references>
      </pivotArea>
    </format>
    <format dxfId="1059">
      <pivotArea outline="0" collapsedLevelsAreSubtotals="1" fieldPosition="0">
        <references count="1">
          <reference field="4294967294" count="1" selected="0">
            <x v="1"/>
          </reference>
        </references>
      </pivotArea>
    </format>
    <format dxfId="1058">
      <pivotArea type="all" dataOnly="0" outline="0" fieldPosition="0"/>
    </format>
    <format dxfId="1057">
      <pivotArea outline="0" collapsedLevelsAreSubtotals="1" fieldPosition="0"/>
    </format>
    <format dxfId="1056">
      <pivotArea field="114" type="button" dataOnly="0" labelOnly="1" outline="0" axis="axisRow" fieldPosition="0"/>
    </format>
    <format dxfId="1055">
      <pivotArea dataOnly="0" labelOnly="1" fieldPosition="0">
        <references count="1">
          <reference field="114" count="0"/>
        </references>
      </pivotArea>
    </format>
    <format dxfId="1054">
      <pivotArea dataOnly="0" labelOnly="1" grandRow="1" outline="0" fieldPosition="0"/>
    </format>
    <format dxfId="1053">
      <pivotArea dataOnly="0" labelOnly="1" outline="0" fieldPosition="0">
        <references count="1">
          <reference field="4294967294" count="2">
            <x v="0"/>
            <x v="1"/>
          </reference>
        </references>
      </pivotArea>
    </format>
    <format dxfId="1052">
      <pivotArea type="all" dataOnly="0" outline="0" fieldPosition="0"/>
    </format>
    <format dxfId="1051">
      <pivotArea outline="0" collapsedLevelsAreSubtotals="1" fieldPosition="0"/>
    </format>
    <format dxfId="1050">
      <pivotArea field="114" type="button" dataOnly="0" labelOnly="1" outline="0" axis="axisRow" fieldPosition="0"/>
    </format>
    <format dxfId="1049">
      <pivotArea dataOnly="0" labelOnly="1" fieldPosition="0">
        <references count="1">
          <reference field="114" count="0"/>
        </references>
      </pivotArea>
    </format>
    <format dxfId="1048">
      <pivotArea dataOnly="0" labelOnly="1" grandRow="1" outline="0" fieldPosition="0"/>
    </format>
    <format dxfId="1047">
      <pivotArea dataOnly="0" labelOnly="1" outline="0" fieldPosition="0">
        <references count="1">
          <reference field="4294967294" count="2">
            <x v="0"/>
            <x v="1"/>
          </reference>
        </references>
      </pivotArea>
    </format>
    <format dxfId="1046">
      <pivotArea field="114" type="button" dataOnly="0" labelOnly="1" outline="0" axis="axisRow" fieldPosition="0"/>
    </format>
    <format dxfId="1045">
      <pivotArea dataOnly="0" labelOnly="1" outline="0" fieldPosition="0">
        <references count="1">
          <reference field="4294967294" count="2">
            <x v="0"/>
            <x v="1"/>
          </reference>
        </references>
      </pivotArea>
    </format>
    <format dxfId="1044">
      <pivotArea field="114" type="button" dataOnly="0" labelOnly="1" outline="0" axis="axisRow" fieldPosition="0"/>
    </format>
    <format dxfId="1043">
      <pivotArea dataOnly="0" labelOnly="1" outline="0" fieldPosition="0">
        <references count="1">
          <reference field="4294967294" count="2">
            <x v="0"/>
            <x v="1"/>
          </reference>
        </references>
      </pivotArea>
    </format>
    <format dxfId="1042">
      <pivotArea grandRow="1" outline="0" collapsedLevelsAreSubtotals="1" fieldPosition="0"/>
    </format>
    <format dxfId="1041">
      <pivotArea dataOnly="0" labelOnly="1" grandRow="1" outline="0" fieldPosition="0"/>
    </format>
    <format dxfId="1040">
      <pivotArea type="all" dataOnly="0" outline="0" fieldPosition="0"/>
    </format>
    <format dxfId="1039">
      <pivotArea outline="0" collapsedLevelsAreSubtotals="1" fieldPosition="0"/>
    </format>
    <format dxfId="1038">
      <pivotArea field="114" type="button" dataOnly="0" labelOnly="1" outline="0" axis="axisRow" fieldPosition="0"/>
    </format>
    <format dxfId="1037">
      <pivotArea dataOnly="0" labelOnly="1" fieldPosition="0">
        <references count="1">
          <reference field="114" count="0"/>
        </references>
      </pivotArea>
    </format>
    <format dxfId="1036">
      <pivotArea dataOnly="0" labelOnly="1" grandRow="1" outline="0" fieldPosition="0"/>
    </format>
    <format dxfId="1035">
      <pivotArea dataOnly="0" labelOnly="1" outline="0" fieldPosition="0">
        <references count="1">
          <reference field="4294967294" count="2">
            <x v="0"/>
            <x v="1"/>
          </reference>
        </references>
      </pivotArea>
    </format>
  </formats>
  <conditionalFormats count="1">
    <conditionalFormat priority="10">
      <pivotAreas count="1">
        <pivotArea type="data" collapsedLevelsAreSubtotals="1" fieldPosition="0">
          <references count="2">
            <reference field="4294967294" count="1" selected="0">
              <x v="1"/>
            </reference>
            <reference field="11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1.xml><?xml version="1.0" encoding="utf-8"?>
<pivotTableDefinition xmlns="http://schemas.openxmlformats.org/spreadsheetml/2006/main" name="Tableau croisé dynamique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2:C5"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82"/>
  </rowFields>
  <rowItems count="3">
    <i>
      <x v="1"/>
    </i>
    <i>
      <x v="2"/>
    </i>
    <i t="grand">
      <x/>
    </i>
  </rowItems>
  <colFields count="1">
    <field x="-2"/>
  </colFields>
  <colItems count="2">
    <i>
      <x/>
    </i>
    <i i="1">
      <x v="1"/>
    </i>
  </colItems>
  <dataFields count="2">
    <dataField name="No" fld="82" subtotal="count" baseField="39" baseItem="0"/>
    <dataField name="%" fld="82" subtotal="count" showDataAs="percentOfTotal" baseField="39" baseItem="1" numFmtId="9"/>
  </dataFields>
  <formats count="28">
    <format dxfId="1088">
      <pivotArea outline="0" collapsedLevelsAreSubtotals="1" fieldPosition="0">
        <references count="1">
          <reference field="4294967294" count="1" selected="0">
            <x v="1"/>
          </reference>
        </references>
      </pivotArea>
    </format>
    <format dxfId="1087">
      <pivotArea outline="0" collapsedLevelsAreSubtotals="1" fieldPosition="0">
        <references count="1">
          <reference field="4294967294" count="1" selected="0">
            <x v="1"/>
          </reference>
        </references>
      </pivotArea>
    </format>
    <format dxfId="1086">
      <pivotArea type="all" dataOnly="0" outline="0" fieldPosition="0"/>
    </format>
    <format dxfId="1085">
      <pivotArea outline="0" collapsedLevelsAreSubtotals="1" fieldPosition="0"/>
    </format>
    <format dxfId="1084">
      <pivotArea field="82" type="button" dataOnly="0" labelOnly="1" outline="0" axis="axisRow" fieldPosition="0"/>
    </format>
    <format dxfId="1083">
      <pivotArea dataOnly="0" labelOnly="1" fieldPosition="0">
        <references count="1">
          <reference field="82" count="0"/>
        </references>
      </pivotArea>
    </format>
    <format dxfId="1082">
      <pivotArea dataOnly="0" labelOnly="1" grandRow="1" outline="0" fieldPosition="0"/>
    </format>
    <format dxfId="1081">
      <pivotArea dataOnly="0" labelOnly="1" outline="0" fieldPosition="0">
        <references count="1">
          <reference field="4294967294" count="2">
            <x v="0"/>
            <x v="1"/>
          </reference>
        </references>
      </pivotArea>
    </format>
    <format dxfId="1080">
      <pivotArea field="82" type="button" dataOnly="0" labelOnly="1" outline="0" axis="axisRow" fieldPosition="0"/>
    </format>
    <format dxfId="1079">
      <pivotArea dataOnly="0" labelOnly="1" outline="0" fieldPosition="0">
        <references count="1">
          <reference field="4294967294" count="2">
            <x v="0"/>
            <x v="1"/>
          </reference>
        </references>
      </pivotArea>
    </format>
    <format dxfId="1078">
      <pivotArea grandRow="1" outline="0" collapsedLevelsAreSubtotals="1" fieldPosition="0"/>
    </format>
    <format dxfId="1077">
      <pivotArea dataOnly="0" labelOnly="1" grandRow="1" outline="0" fieldPosition="0"/>
    </format>
    <format dxfId="1076">
      <pivotArea field="82" type="button" dataOnly="0" labelOnly="1" outline="0" axis="axisRow" fieldPosition="0"/>
    </format>
    <format dxfId="1075">
      <pivotArea dataOnly="0" labelOnly="1" outline="0" fieldPosition="0">
        <references count="1">
          <reference field="4294967294" count="2">
            <x v="0"/>
            <x v="1"/>
          </reference>
        </references>
      </pivotArea>
    </format>
    <format dxfId="1074">
      <pivotArea grandRow="1" outline="0" collapsedLevelsAreSubtotals="1" fieldPosition="0"/>
    </format>
    <format dxfId="1073">
      <pivotArea dataOnly="0" labelOnly="1" grandRow="1" outline="0" fieldPosition="0"/>
    </format>
    <format dxfId="1072">
      <pivotArea type="all" dataOnly="0" outline="0" fieldPosition="0"/>
    </format>
    <format dxfId="1071">
      <pivotArea outline="0" collapsedLevelsAreSubtotals="1" fieldPosition="0"/>
    </format>
    <format dxfId="1070">
      <pivotArea field="82" type="button" dataOnly="0" labelOnly="1" outline="0" axis="axisRow" fieldPosition="0"/>
    </format>
    <format dxfId="1069">
      <pivotArea dataOnly="0" labelOnly="1" fieldPosition="0">
        <references count="1">
          <reference field="82" count="0"/>
        </references>
      </pivotArea>
    </format>
    <format dxfId="1068">
      <pivotArea dataOnly="0" labelOnly="1" grandRow="1" outline="0" fieldPosition="0"/>
    </format>
    <format dxfId="1067">
      <pivotArea dataOnly="0" labelOnly="1" outline="0" fieldPosition="0">
        <references count="1">
          <reference field="4294967294" count="2">
            <x v="0"/>
            <x v="1"/>
          </reference>
        </references>
      </pivotArea>
    </format>
    <format dxfId="1066">
      <pivotArea type="all" dataOnly="0" outline="0" fieldPosition="0"/>
    </format>
    <format dxfId="1065">
      <pivotArea outline="0" collapsedLevelsAreSubtotals="1" fieldPosition="0"/>
    </format>
    <format dxfId="1064">
      <pivotArea field="82" type="button" dataOnly="0" labelOnly="1" outline="0" axis="axisRow" fieldPosition="0"/>
    </format>
    <format dxfId="1063">
      <pivotArea dataOnly="0" labelOnly="1" fieldPosition="0">
        <references count="1">
          <reference field="82" count="0"/>
        </references>
      </pivotArea>
    </format>
    <format dxfId="1062">
      <pivotArea dataOnly="0" labelOnly="1" grandRow="1" outline="0" fieldPosition="0"/>
    </format>
    <format dxfId="1061">
      <pivotArea dataOnly="0" labelOnly="1" outline="0" fieldPosition="0">
        <references count="1">
          <reference field="4294967294" count="2">
            <x v="0"/>
            <x v="1"/>
          </reference>
        </references>
      </pivotArea>
    </format>
  </formats>
  <conditionalFormats count="1">
    <conditionalFormat priority="15">
      <pivotAreas count="1">
        <pivotArea type="data" collapsedLevelsAreSubtotals="1" fieldPosition="0">
          <references count="2">
            <reference field="4294967294" count="1" selected="0">
              <x v="1"/>
            </reference>
            <reference field="8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2.xml><?xml version="1.0" encoding="utf-8"?>
<pivotTableDefinition xmlns="http://schemas.openxmlformats.org/spreadsheetml/2006/main" name="Tableau croisé dynamique8" cacheId="0" applyNumberFormats="0" applyBorderFormats="0" applyFontFormats="0" applyPatternFormats="0" applyAlignmentFormats="0" applyWidthHeightFormats="1" dataCaption="Raison de la rupture de StockProduits concernés par des rupture de stock" updatedVersion="6" minRefreshableVersion="3" useAutoFormatting="1" itemPrintTitles="1" createdVersion="6" indent="0" outline="1" outlineData="1" multipleFieldFilters="0" rowHeaderCaption="">
  <location ref="A32:C35" firstHeaderRow="0" firstDataRow="1"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3">
        <item h="1" x="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10"/>
  </rowFields>
  <rowItems count="3">
    <i>
      <x v="1"/>
    </i>
    <i>
      <x v="2"/>
    </i>
    <i t="grand">
      <x/>
    </i>
  </rowItems>
  <colFields count="1">
    <field x="-2"/>
  </colFields>
  <colItems count="2">
    <i>
      <x/>
    </i>
    <i i="1">
      <x v="1"/>
    </i>
  </colItems>
  <dataFields count="2">
    <dataField name="#" fld="110" subtotal="count" baseField="57" baseItem="0"/>
    <dataField name="%" fld="110" subtotal="count" showDataAs="percentOfTotal" baseField="57" baseItem="0" numFmtId="9"/>
  </dataFields>
  <formats count="34">
    <format dxfId="1122">
      <pivotArea dataOnly="0" labelOnly="1" outline="0" axis="axisValues" fieldPosition="0"/>
    </format>
    <format dxfId="1121">
      <pivotArea dataOnly="0" labelOnly="1" outline="0" axis="axisValues" fieldPosition="0"/>
    </format>
    <format dxfId="1120">
      <pivotArea grandRow="1" outline="0" collapsedLevelsAreSubtotals="1" fieldPosition="0"/>
    </format>
    <format dxfId="1119">
      <pivotArea dataOnly="0" labelOnly="1" grandRow="1" outline="0" fieldPosition="0"/>
    </format>
    <format dxfId="1118">
      <pivotArea type="all" dataOnly="0" outline="0" fieldPosition="0"/>
    </format>
    <format dxfId="1117">
      <pivotArea outline="0" collapsedLevelsAreSubtotals="1" fieldPosition="0"/>
    </format>
    <format dxfId="1116">
      <pivotArea dataOnly="0" labelOnly="1" outline="0" axis="axisValues" fieldPosition="0"/>
    </format>
    <format dxfId="1115">
      <pivotArea dataOnly="0" labelOnly="1" grandRow="1" outline="0" fieldPosition="0"/>
    </format>
    <format dxfId="1114">
      <pivotArea dataOnly="0" labelOnly="1" outline="0" axis="axisValues" fieldPosition="0"/>
    </format>
    <format dxfId="1113">
      <pivotArea outline="0" fieldPosition="0">
        <references count="1">
          <reference field="4294967294" count="1">
            <x v="1"/>
          </reference>
        </references>
      </pivotArea>
    </format>
    <format dxfId="1112">
      <pivotArea outline="0" collapsedLevelsAreSubtotals="1" fieldPosition="0">
        <references count="1">
          <reference field="4294967294" count="1" selected="0">
            <x v="1"/>
          </reference>
        </references>
      </pivotArea>
    </format>
    <format dxfId="1111">
      <pivotArea outline="0" collapsedLevelsAreSubtotals="1" fieldPosition="0">
        <references count="1">
          <reference field="4294967294" count="1" selected="0">
            <x v="1"/>
          </reference>
        </references>
      </pivotArea>
    </format>
    <format dxfId="1110">
      <pivotArea type="all" dataOnly="0" outline="0" fieldPosition="0"/>
    </format>
    <format dxfId="1109">
      <pivotArea outline="0" collapsedLevelsAreSubtotals="1" fieldPosition="0"/>
    </format>
    <format dxfId="1108">
      <pivotArea field="110" type="button" dataOnly="0" labelOnly="1" outline="0" axis="axisRow" fieldPosition="0"/>
    </format>
    <format dxfId="1107">
      <pivotArea dataOnly="0" labelOnly="1" fieldPosition="0">
        <references count="1">
          <reference field="110" count="0"/>
        </references>
      </pivotArea>
    </format>
    <format dxfId="1106">
      <pivotArea dataOnly="0" labelOnly="1" grandRow="1" outline="0" fieldPosition="0"/>
    </format>
    <format dxfId="1105">
      <pivotArea dataOnly="0" labelOnly="1" outline="0" fieldPosition="0">
        <references count="1">
          <reference field="4294967294" count="2">
            <x v="0"/>
            <x v="1"/>
          </reference>
        </references>
      </pivotArea>
    </format>
    <format dxfId="1104">
      <pivotArea type="all" dataOnly="0" outline="0" fieldPosition="0"/>
    </format>
    <format dxfId="1103">
      <pivotArea outline="0" collapsedLevelsAreSubtotals="1" fieldPosition="0"/>
    </format>
    <format dxfId="1102">
      <pivotArea field="110" type="button" dataOnly="0" labelOnly="1" outline="0" axis="axisRow" fieldPosition="0"/>
    </format>
    <format dxfId="1101">
      <pivotArea dataOnly="0" labelOnly="1" fieldPosition="0">
        <references count="1">
          <reference field="110" count="0"/>
        </references>
      </pivotArea>
    </format>
    <format dxfId="1100">
      <pivotArea dataOnly="0" labelOnly="1" grandRow="1" outline="0" fieldPosition="0"/>
    </format>
    <format dxfId="1099">
      <pivotArea dataOnly="0" labelOnly="1" outline="0" fieldPosition="0">
        <references count="1">
          <reference field="4294967294" count="2">
            <x v="0"/>
            <x v="1"/>
          </reference>
        </references>
      </pivotArea>
    </format>
    <format dxfId="1098">
      <pivotArea field="110" type="button" dataOnly="0" labelOnly="1" outline="0" axis="axisRow" fieldPosition="0"/>
    </format>
    <format dxfId="1097">
      <pivotArea dataOnly="0" labelOnly="1" outline="0" fieldPosition="0">
        <references count="1">
          <reference field="4294967294" count="2">
            <x v="0"/>
            <x v="1"/>
          </reference>
        </references>
      </pivotArea>
    </format>
    <format dxfId="1096">
      <pivotArea field="110" type="button" dataOnly="0" labelOnly="1" outline="0" axis="axisRow" fieldPosition="0"/>
    </format>
    <format dxfId="1095">
      <pivotArea dataOnly="0" labelOnly="1" outline="0" fieldPosition="0">
        <references count="1">
          <reference field="4294967294" count="2">
            <x v="0"/>
            <x v="1"/>
          </reference>
        </references>
      </pivotArea>
    </format>
    <format dxfId="1094">
      <pivotArea type="all" dataOnly="0" outline="0" fieldPosition="0"/>
    </format>
    <format dxfId="1093">
      <pivotArea outline="0" collapsedLevelsAreSubtotals="1" fieldPosition="0"/>
    </format>
    <format dxfId="1092">
      <pivotArea field="110" type="button" dataOnly="0" labelOnly="1" outline="0" axis="axisRow" fieldPosition="0"/>
    </format>
    <format dxfId="1091">
      <pivotArea dataOnly="0" labelOnly="1" fieldPosition="0">
        <references count="1">
          <reference field="110" count="0"/>
        </references>
      </pivotArea>
    </format>
    <format dxfId="1090">
      <pivotArea dataOnly="0" labelOnly="1" grandRow="1" outline="0" fieldPosition="0"/>
    </format>
    <format dxfId="1089">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110"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3.xml><?xml version="1.0" encoding="utf-8"?>
<pivotTableDefinition xmlns="http://schemas.openxmlformats.org/spreadsheetml/2006/main" name="Tableau croisé dynamique1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D89" firstHeaderRow="1" firstDataRow="2" firstDataCol="2"/>
  <pivotFields count="284">
    <pivotField showAll="0"/>
    <pivotField numFmtId="14" showAll="0" defaultSubtotal="0"/>
    <pivotField showAll="0" defaultSubtotal="0"/>
    <pivotField showAll="0" defaultSubtotal="0"/>
    <pivotField showAll="0" defaultSubtotal="0"/>
    <pivotField axis="axisRow" outline="0" showAll="0" defaultSubtotal="0">
      <items count="10">
        <item x="2"/>
        <item x="7"/>
        <item x="0"/>
        <item x="3"/>
        <item x="5"/>
        <item x="1"/>
        <item x="9"/>
        <item x="6"/>
        <item x="4"/>
        <item x="8"/>
      </items>
      <extLst>
        <ext xmlns:x14="http://schemas.microsoft.com/office/spreadsheetml/2009/9/main" uri="{2946ED86-A175-432a-8AC1-64E0C546D7DE}">
          <x14:pivotField fillDownLabels="1"/>
        </ext>
      </extLst>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s d'approivisionnement" axis="axisRow" outline="0" showAll="0" defaultSubtotal="0">
      <items count="28">
        <item x="0"/>
        <item x="16"/>
        <item x="4"/>
        <item x="12"/>
        <item x="17"/>
        <item x="7"/>
        <item x="6"/>
        <item x="13"/>
        <item x="20"/>
        <item x="10"/>
        <item x="8"/>
        <item x="15"/>
        <item x="22"/>
        <item x="14"/>
        <item x="2"/>
        <item x="1"/>
        <item x="3"/>
        <item x="5"/>
        <item x="9"/>
        <item x="11"/>
        <item x="18"/>
        <item x="19"/>
        <item x="21"/>
        <item x="23"/>
        <item x="24"/>
        <item x="25"/>
        <item x="26"/>
        <item x="27"/>
      </items>
    </pivotField>
    <pivotField axis="axisCol" dataField="1" outline="0" showAll="0" defaultSubtotal="0">
      <items count="3">
        <item h="1" x="2"/>
        <item x="0"/>
        <item h="1"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113"/>
  </rowFields>
  <rowItems count="29">
    <i>
      <x/>
      <x v="6"/>
    </i>
    <i>
      <x v="1"/>
      <x v="3"/>
    </i>
    <i r="1">
      <x v="4"/>
    </i>
    <i r="1">
      <x v="7"/>
    </i>
    <i r="1">
      <x v="11"/>
    </i>
    <i>
      <x v="2"/>
      <x/>
    </i>
    <i r="1">
      <x v="4"/>
    </i>
    <i r="1">
      <x v="11"/>
    </i>
    <i>
      <x v="3"/>
      <x v="5"/>
    </i>
    <i r="1">
      <x v="10"/>
    </i>
    <i>
      <x v="4"/>
      <x v="2"/>
    </i>
    <i>
      <x v="5"/>
      <x v="2"/>
    </i>
    <i r="1">
      <x v="14"/>
    </i>
    <i r="1">
      <x v="16"/>
    </i>
    <i r="1">
      <x v="18"/>
    </i>
    <i>
      <x v="6"/>
      <x v="16"/>
    </i>
    <i r="1">
      <x v="22"/>
    </i>
    <i r="1">
      <x v="23"/>
    </i>
    <i>
      <x v="8"/>
      <x/>
    </i>
    <i r="1">
      <x v="9"/>
    </i>
    <i r="1">
      <x v="16"/>
    </i>
    <i>
      <x v="9"/>
      <x/>
    </i>
    <i r="1">
      <x v="4"/>
    </i>
    <i r="1">
      <x v="11"/>
    </i>
    <i r="1">
      <x v="16"/>
    </i>
    <i r="1">
      <x v="21"/>
    </i>
    <i r="1">
      <x v="25"/>
    </i>
    <i r="1">
      <x v="27"/>
    </i>
    <i t="grand">
      <x/>
    </i>
  </rowItems>
  <colFields count="1">
    <field x="114"/>
  </colFields>
  <colItems count="2">
    <i>
      <x v="1"/>
    </i>
    <i t="grand">
      <x/>
    </i>
  </colItems>
  <dataFields count="1">
    <dataField name="Nombre de meme_com_food" fld="114" subtotal="count" baseField="0" baseItem="0"/>
  </dataFields>
  <formats count="68">
    <format dxfId="1190">
      <pivotArea type="all" dataOnly="0" outline="0" fieldPosition="0"/>
    </format>
    <format dxfId="1189">
      <pivotArea outline="0" collapsedLevelsAreSubtotals="1" fieldPosition="0"/>
    </format>
    <format dxfId="1188">
      <pivotArea type="origin" dataOnly="0" labelOnly="1" outline="0" fieldPosition="0"/>
    </format>
    <format dxfId="1187">
      <pivotArea field="114" type="button" dataOnly="0" labelOnly="1" outline="0" axis="axisCol" fieldPosition="0"/>
    </format>
    <format dxfId="1186">
      <pivotArea type="topRight" dataOnly="0" labelOnly="1" outline="0" fieldPosition="0"/>
    </format>
    <format dxfId="1185">
      <pivotArea field="5" type="button" dataOnly="0" labelOnly="1" outline="0" axis="axisRow" fieldPosition="0"/>
    </format>
    <format dxfId="1184">
      <pivotArea field="113" type="button" dataOnly="0" labelOnly="1" outline="0" axis="axisRow" fieldPosition="1"/>
    </format>
    <format dxfId="1183">
      <pivotArea dataOnly="0" labelOnly="1" fieldPosition="0">
        <references count="1">
          <reference field="5" count="8">
            <x v="0"/>
            <x v="1"/>
            <x v="3"/>
            <x v="4"/>
            <x v="5"/>
            <x v="6"/>
            <x v="7"/>
            <x v="8"/>
          </reference>
        </references>
      </pivotArea>
    </format>
    <format dxfId="1182">
      <pivotArea dataOnly="0" labelOnly="1" grandRow="1" outline="0" fieldPosition="0"/>
    </format>
    <format dxfId="1181">
      <pivotArea dataOnly="0" labelOnly="1" fieldPosition="0">
        <references count="2">
          <reference field="5" count="1" selected="0">
            <x v="0"/>
          </reference>
          <reference field="113" count="2">
            <x v="4"/>
            <x v="6"/>
          </reference>
        </references>
      </pivotArea>
    </format>
    <format dxfId="1180">
      <pivotArea dataOnly="0" labelOnly="1" fieldPosition="0">
        <references count="2">
          <reference field="5" count="1" selected="0">
            <x v="1"/>
          </reference>
          <reference field="113" count="4">
            <x v="0"/>
            <x v="1"/>
            <x v="7"/>
            <x v="11"/>
          </reference>
        </references>
      </pivotArea>
    </format>
    <format dxfId="1179">
      <pivotArea dataOnly="0" labelOnly="1" fieldPosition="0">
        <references count="2">
          <reference field="5" count="1" selected="0">
            <x v="3"/>
          </reference>
          <reference field="113" count="2">
            <x v="5"/>
            <x v="10"/>
          </reference>
        </references>
      </pivotArea>
    </format>
    <format dxfId="1178">
      <pivotArea dataOnly="0" labelOnly="1" fieldPosition="0">
        <references count="2">
          <reference field="5" count="1" selected="0">
            <x v="4"/>
          </reference>
          <reference field="113" count="2">
            <x v="0"/>
            <x v="2"/>
          </reference>
        </references>
      </pivotArea>
    </format>
    <format dxfId="1177">
      <pivotArea dataOnly="0" labelOnly="1" fieldPosition="0">
        <references count="2">
          <reference field="5" count="1" selected="0">
            <x v="5"/>
          </reference>
          <reference field="113" count="2">
            <x v="2"/>
            <x v="14"/>
          </reference>
        </references>
      </pivotArea>
    </format>
    <format dxfId="1176">
      <pivotArea dataOnly="0" labelOnly="1" fieldPosition="0">
        <references count="2">
          <reference field="5" count="1" selected="0">
            <x v="6"/>
          </reference>
          <reference field="113" count="1">
            <x v="11"/>
          </reference>
        </references>
      </pivotArea>
    </format>
    <format dxfId="1175">
      <pivotArea dataOnly="0" labelOnly="1" fieldPosition="0">
        <references count="2">
          <reference field="5" count="1" selected="0">
            <x v="7"/>
          </reference>
          <reference field="113" count="1">
            <x v="3"/>
          </reference>
        </references>
      </pivotArea>
    </format>
    <format dxfId="1174">
      <pivotArea dataOnly="0" labelOnly="1" fieldPosition="0">
        <references count="2">
          <reference field="5" count="1" selected="0">
            <x v="8"/>
          </reference>
          <reference field="113" count="3">
            <x v="5"/>
            <x v="9"/>
            <x v="11"/>
          </reference>
        </references>
      </pivotArea>
    </format>
    <format dxfId="1173">
      <pivotArea dataOnly="0" labelOnly="1" fieldPosition="0">
        <references count="1">
          <reference field="114" count="0"/>
        </references>
      </pivotArea>
    </format>
    <format dxfId="1172">
      <pivotArea dataOnly="0" labelOnly="1" grandCol="1" outline="0" fieldPosition="0"/>
    </format>
    <format dxfId="1171">
      <pivotArea type="all" dataOnly="0" outline="0" fieldPosition="0"/>
    </format>
    <format dxfId="1170">
      <pivotArea outline="0" collapsedLevelsAreSubtotals="1" fieldPosition="0"/>
    </format>
    <format dxfId="1169">
      <pivotArea type="origin" dataOnly="0" labelOnly="1" outline="0" fieldPosition="0"/>
    </format>
    <format dxfId="1168">
      <pivotArea field="114" type="button" dataOnly="0" labelOnly="1" outline="0" axis="axisCol" fieldPosition="0"/>
    </format>
    <format dxfId="1167">
      <pivotArea type="topRight" dataOnly="0" labelOnly="1" outline="0" fieldPosition="0"/>
    </format>
    <format dxfId="1166">
      <pivotArea field="5" type="button" dataOnly="0" labelOnly="1" outline="0" axis="axisRow" fieldPosition="0"/>
    </format>
    <format dxfId="1165">
      <pivotArea field="113" type="button" dataOnly="0" labelOnly="1" outline="0" axis="axisRow" fieldPosition="1"/>
    </format>
    <format dxfId="1164">
      <pivotArea dataOnly="0" labelOnly="1" fieldPosition="0">
        <references count="1">
          <reference field="5" count="8">
            <x v="0"/>
            <x v="1"/>
            <x v="3"/>
            <x v="4"/>
            <x v="5"/>
            <x v="6"/>
            <x v="7"/>
            <x v="8"/>
          </reference>
        </references>
      </pivotArea>
    </format>
    <format dxfId="1163">
      <pivotArea dataOnly="0" labelOnly="1" grandRow="1" outline="0" fieldPosition="0"/>
    </format>
    <format dxfId="1162">
      <pivotArea dataOnly="0" labelOnly="1" fieldPosition="0">
        <references count="2">
          <reference field="5" count="1" selected="0">
            <x v="0"/>
          </reference>
          <reference field="113" count="2">
            <x v="4"/>
            <x v="6"/>
          </reference>
        </references>
      </pivotArea>
    </format>
    <format dxfId="1161">
      <pivotArea dataOnly="0" labelOnly="1" fieldPosition="0">
        <references count="2">
          <reference field="5" count="1" selected="0">
            <x v="1"/>
          </reference>
          <reference field="113" count="4">
            <x v="0"/>
            <x v="1"/>
            <x v="7"/>
            <x v="11"/>
          </reference>
        </references>
      </pivotArea>
    </format>
    <format dxfId="1160">
      <pivotArea dataOnly="0" labelOnly="1" fieldPosition="0">
        <references count="2">
          <reference field="5" count="1" selected="0">
            <x v="3"/>
          </reference>
          <reference field="113" count="2">
            <x v="5"/>
            <x v="10"/>
          </reference>
        </references>
      </pivotArea>
    </format>
    <format dxfId="1159">
      <pivotArea dataOnly="0" labelOnly="1" fieldPosition="0">
        <references count="2">
          <reference field="5" count="1" selected="0">
            <x v="4"/>
          </reference>
          <reference field="113" count="2">
            <x v="0"/>
            <x v="2"/>
          </reference>
        </references>
      </pivotArea>
    </format>
    <format dxfId="1158">
      <pivotArea dataOnly="0" labelOnly="1" fieldPosition="0">
        <references count="2">
          <reference field="5" count="1" selected="0">
            <x v="5"/>
          </reference>
          <reference field="113" count="2">
            <x v="2"/>
            <x v="14"/>
          </reference>
        </references>
      </pivotArea>
    </format>
    <format dxfId="1157">
      <pivotArea dataOnly="0" labelOnly="1" fieldPosition="0">
        <references count="2">
          <reference field="5" count="1" selected="0">
            <x v="6"/>
          </reference>
          <reference field="113" count="1">
            <x v="11"/>
          </reference>
        </references>
      </pivotArea>
    </format>
    <format dxfId="1156">
      <pivotArea dataOnly="0" labelOnly="1" fieldPosition="0">
        <references count="2">
          <reference field="5" count="1" selected="0">
            <x v="7"/>
          </reference>
          <reference field="113" count="1">
            <x v="3"/>
          </reference>
        </references>
      </pivotArea>
    </format>
    <format dxfId="1155">
      <pivotArea dataOnly="0" labelOnly="1" fieldPosition="0">
        <references count="2">
          <reference field="5" count="1" selected="0">
            <x v="8"/>
          </reference>
          <reference field="113" count="3">
            <x v="5"/>
            <x v="9"/>
            <x v="11"/>
          </reference>
        </references>
      </pivotArea>
    </format>
    <format dxfId="1154">
      <pivotArea dataOnly="0" labelOnly="1" fieldPosition="0">
        <references count="1">
          <reference field="114" count="0"/>
        </references>
      </pivotArea>
    </format>
    <format dxfId="1153">
      <pivotArea dataOnly="0" labelOnly="1" grandCol="1" outline="0" fieldPosition="0"/>
    </format>
    <format dxfId="1152">
      <pivotArea field="5" type="button" dataOnly="0" labelOnly="1" outline="0" axis="axisRow" fieldPosition="0"/>
    </format>
    <format dxfId="1151">
      <pivotArea field="113" type="button" dataOnly="0" labelOnly="1" outline="0" axis="axisRow" fieldPosition="1"/>
    </format>
    <format dxfId="1150">
      <pivotArea dataOnly="0" labelOnly="1" fieldPosition="0">
        <references count="1">
          <reference field="114" count="0"/>
        </references>
      </pivotArea>
    </format>
    <format dxfId="1149">
      <pivotArea dataOnly="0" labelOnly="1" grandCol="1" outline="0" fieldPosition="0"/>
    </format>
    <format dxfId="1148">
      <pivotArea field="5" type="button" dataOnly="0" labelOnly="1" outline="0" axis="axisRow" fieldPosition="0"/>
    </format>
    <format dxfId="1147">
      <pivotArea field="113" type="button" dataOnly="0" labelOnly="1" outline="0" axis="axisRow" fieldPosition="1"/>
    </format>
    <format dxfId="1146">
      <pivotArea dataOnly="0" labelOnly="1" fieldPosition="0">
        <references count="1">
          <reference field="114" count="0"/>
        </references>
      </pivotArea>
    </format>
    <format dxfId="1145">
      <pivotArea dataOnly="0" labelOnly="1" grandCol="1" outline="0" fieldPosition="0"/>
    </format>
    <format dxfId="1144">
      <pivotArea grandRow="1" outline="0" collapsedLevelsAreSubtotals="1" fieldPosition="0"/>
    </format>
    <format dxfId="1143">
      <pivotArea dataOnly="0" labelOnly="1" grandRow="1" outline="0" fieldPosition="0"/>
    </format>
    <format dxfId="1142">
      <pivotArea type="all" dataOnly="0" outline="0" fieldPosition="0"/>
    </format>
    <format dxfId="1141">
      <pivotArea outline="0" collapsedLevelsAreSubtotals="1" fieldPosition="0"/>
    </format>
    <format dxfId="1140">
      <pivotArea type="origin" dataOnly="0" labelOnly="1" outline="0" fieldPosition="0"/>
    </format>
    <format dxfId="1139">
      <pivotArea field="114" type="button" dataOnly="0" labelOnly="1" outline="0" axis="axisCol" fieldPosition="0"/>
    </format>
    <format dxfId="1138">
      <pivotArea type="topRight" dataOnly="0" labelOnly="1" outline="0" fieldPosition="0"/>
    </format>
    <format dxfId="1137">
      <pivotArea field="5" type="button" dataOnly="0" labelOnly="1" outline="0" axis="axisRow" fieldPosition="0"/>
    </format>
    <format dxfId="1136">
      <pivotArea field="113" type="button" dataOnly="0" labelOnly="1" outline="0" axis="axisRow" fieldPosition="1"/>
    </format>
    <format dxfId="1135">
      <pivotArea dataOnly="0" labelOnly="1" fieldPosition="0">
        <references count="1">
          <reference field="5" count="9">
            <x v="0"/>
            <x v="1"/>
            <x v="2"/>
            <x v="3"/>
            <x v="4"/>
            <x v="5"/>
            <x v="6"/>
            <x v="8"/>
            <x v="9"/>
          </reference>
        </references>
      </pivotArea>
    </format>
    <format dxfId="1134">
      <pivotArea dataOnly="0" labelOnly="1" grandRow="1" outline="0" fieldPosition="0"/>
    </format>
    <format dxfId="1133">
      <pivotArea dataOnly="0" labelOnly="1" fieldPosition="0">
        <references count="2">
          <reference field="5" count="1" selected="0">
            <x v="0"/>
          </reference>
          <reference field="113" count="1">
            <x v="6"/>
          </reference>
        </references>
      </pivotArea>
    </format>
    <format dxfId="1132">
      <pivotArea dataOnly="0" labelOnly="1" fieldPosition="0">
        <references count="2">
          <reference field="5" count="1" selected="0">
            <x v="1"/>
          </reference>
          <reference field="113" count="4">
            <x v="3"/>
            <x v="4"/>
            <x v="7"/>
            <x v="11"/>
          </reference>
        </references>
      </pivotArea>
    </format>
    <format dxfId="1131">
      <pivotArea dataOnly="0" labelOnly="1" fieldPosition="0">
        <references count="2">
          <reference field="5" count="1" selected="0">
            <x v="2"/>
          </reference>
          <reference field="113" count="3">
            <x v="0"/>
            <x v="4"/>
            <x v="11"/>
          </reference>
        </references>
      </pivotArea>
    </format>
    <format dxfId="1130">
      <pivotArea dataOnly="0" labelOnly="1" fieldPosition="0">
        <references count="2">
          <reference field="5" count="1" selected="0">
            <x v="3"/>
          </reference>
          <reference field="113" count="2">
            <x v="5"/>
            <x v="10"/>
          </reference>
        </references>
      </pivotArea>
    </format>
    <format dxfId="1129">
      <pivotArea dataOnly="0" labelOnly="1" fieldPosition="0">
        <references count="2">
          <reference field="5" count="1" selected="0">
            <x v="4"/>
          </reference>
          <reference field="113" count="1">
            <x v="2"/>
          </reference>
        </references>
      </pivotArea>
    </format>
    <format dxfId="1128">
      <pivotArea dataOnly="0" labelOnly="1" fieldPosition="0">
        <references count="2">
          <reference field="5" count="1" selected="0">
            <x v="5"/>
          </reference>
          <reference field="113" count="4">
            <x v="2"/>
            <x v="14"/>
            <x v="16"/>
            <x v="18"/>
          </reference>
        </references>
      </pivotArea>
    </format>
    <format dxfId="1127">
      <pivotArea dataOnly="0" labelOnly="1" fieldPosition="0">
        <references count="2">
          <reference field="5" count="1" selected="0">
            <x v="6"/>
          </reference>
          <reference field="113" count="3">
            <x v="16"/>
            <x v="22"/>
            <x v="23"/>
          </reference>
        </references>
      </pivotArea>
    </format>
    <format dxfId="1126">
      <pivotArea dataOnly="0" labelOnly="1" fieldPosition="0">
        <references count="2">
          <reference field="5" count="1" selected="0">
            <x v="8"/>
          </reference>
          <reference field="113" count="3">
            <x v="0"/>
            <x v="9"/>
            <x v="16"/>
          </reference>
        </references>
      </pivotArea>
    </format>
    <format dxfId="1125">
      <pivotArea dataOnly="0" labelOnly="1" fieldPosition="0">
        <references count="2">
          <reference field="5" count="1" selected="0">
            <x v="9"/>
          </reference>
          <reference field="113" count="7">
            <x v="0"/>
            <x v="4"/>
            <x v="11"/>
            <x v="16"/>
            <x v="21"/>
            <x v="25"/>
            <x v="27"/>
          </reference>
        </references>
      </pivotArea>
    </format>
    <format dxfId="1124">
      <pivotArea dataOnly="0" labelOnly="1" fieldPosition="0">
        <references count="1">
          <reference field="114" count="0"/>
        </references>
      </pivotArea>
    </format>
    <format dxfId="11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4.xml><?xml version="1.0" encoding="utf-8"?>
<pivotTableDefinition xmlns="http://schemas.openxmlformats.org/spreadsheetml/2006/main" name="Tableau croisé dynamique1" cacheId="0" dataOnRows="1" applyNumberFormats="0" applyBorderFormats="0" applyFontFormats="0" applyPatternFormats="0" applyAlignmentFormats="0" applyWidthHeightFormats="1" dataCaption="Raison de la rupture de Stock" updatedVersion="6" minRefreshableVersion="3" useAutoFormatting="1" itemPrintTitles="1" createdVersion="6" indent="0" outline="1" outlineData="1" multipleFieldFilters="0">
  <location ref="A8:B16" firstHeaderRow="1"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dataField="1" showAll="0"/>
    <pivotField dataField="1" showAll="0"/>
    <pivotField showAll="0"/>
    <pivotField dataField="1" showAll="0"/>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8">
    <i>
      <x/>
    </i>
    <i i="1">
      <x v="1"/>
    </i>
    <i i="2">
      <x v="2"/>
    </i>
    <i i="3">
      <x v="3"/>
    </i>
    <i i="4">
      <x v="4"/>
    </i>
    <i i="5">
      <x v="5"/>
    </i>
    <i i="6">
      <x v="6"/>
    </i>
    <i i="7">
      <x v="7"/>
    </i>
  </rowItems>
  <colItems count="1">
    <i/>
  </colItems>
  <dataFields count="8">
    <dataField name="Taux de change" fld="84" baseField="0" baseItem="601328264"/>
    <dataField name="Problèmes de transport" fld="85" baseField="0" baseItem="1"/>
    <dataField name="Catastrophe naturelle" fld="86" baseField="0" baseItem="1"/>
    <dataField name="Produits trop chers" fld="88" baseField="0" baseItem="1"/>
    <dataField name="Pas assez d'argent pour réapprovisionner" fld="89" baseField="0" baseItem="606739320"/>
    <dataField name="Produits indisponibles chez le fournisseur" fld="91" baseField="0" baseItem="606746008"/>
    <dataField name="Stock épuisé" fld="94" baseField="0" baseItem="606752872"/>
    <dataField name="Autre*" fld="96" baseField="0" baseItem="601357128"/>
  </dataFields>
  <formats count="23">
    <format dxfId="1213">
      <pivotArea type="all" dataOnly="0" outline="0" fieldPosition="0"/>
    </format>
    <format dxfId="1212">
      <pivotArea outline="0" collapsedLevelsAreSubtotals="1" fieldPosition="0"/>
    </format>
    <format dxfId="1211">
      <pivotArea field="-2" type="button" dataOnly="0" labelOnly="1" outline="0" axis="axisRow" fieldPosition="0"/>
    </format>
    <format dxfId="1210">
      <pivotArea dataOnly="0" labelOnly="1" outline="0" fieldPosition="0">
        <references count="1">
          <reference field="4294967294" count="8">
            <x v="0"/>
            <x v="1"/>
            <x v="2"/>
            <x v="3"/>
            <x v="4"/>
            <x v="5"/>
            <x v="6"/>
            <x v="7"/>
          </reference>
        </references>
      </pivotArea>
    </format>
    <format dxfId="1209">
      <pivotArea dataOnly="0" labelOnly="1" grandCol="1" outline="0" axis="axisCol" fieldPosition="0"/>
    </format>
    <format dxfId="1208">
      <pivotArea field="-2" type="button" dataOnly="0" labelOnly="1" outline="0" axis="axisRow" fieldPosition="0"/>
    </format>
    <format dxfId="1207">
      <pivotArea dataOnly="0" labelOnly="1" grandCol="1" outline="0" axis="axisCol" fieldPosition="0"/>
    </format>
    <format dxfId="1206">
      <pivotArea field="-2" type="button" dataOnly="0" labelOnly="1" outline="0" axis="axisRow" fieldPosition="0"/>
    </format>
    <format dxfId="1205">
      <pivotArea dataOnly="0" labelOnly="1" grandCol="1" outline="0" axis="axisCol" fieldPosition="0"/>
    </format>
    <format dxfId="1204">
      <pivotArea field="-2" type="button" dataOnly="0" labelOnly="1" outline="0" axis="axisRow" fieldPosition="0"/>
    </format>
    <format dxfId="1203">
      <pivotArea dataOnly="0" labelOnly="1" grandCol="1" outline="0" axis="axisCol" fieldPosition="0"/>
    </format>
    <format dxfId="1202">
      <pivotArea field="-2" type="button" dataOnly="0" labelOnly="1" outline="0" axis="axisRow" fieldPosition="0"/>
    </format>
    <format dxfId="1201">
      <pivotArea dataOnly="0" labelOnly="1" grandCol="1" outline="0" axis="axisCol" fieldPosition="0"/>
    </format>
    <format dxfId="1200">
      <pivotArea type="all" dataOnly="0" outline="0" fieldPosition="0"/>
    </format>
    <format dxfId="1199">
      <pivotArea outline="0" collapsedLevelsAreSubtotals="1" fieldPosition="0"/>
    </format>
    <format dxfId="1198">
      <pivotArea field="-2" type="button" dataOnly="0" labelOnly="1" outline="0" axis="axisRow" fieldPosition="0"/>
    </format>
    <format dxfId="1197">
      <pivotArea dataOnly="0" labelOnly="1" outline="0" fieldPosition="0">
        <references count="1">
          <reference field="4294967294" count="8">
            <x v="0"/>
            <x v="1"/>
            <x v="2"/>
            <x v="3"/>
            <x v="4"/>
            <x v="5"/>
            <x v="6"/>
            <x v="7"/>
          </reference>
        </references>
      </pivotArea>
    </format>
    <format dxfId="1196">
      <pivotArea dataOnly="0" labelOnly="1" grandCol="1" outline="0" axis="axisCol" fieldPosition="0"/>
    </format>
    <format dxfId="1195">
      <pivotArea type="all" dataOnly="0" outline="0" fieldPosition="0"/>
    </format>
    <format dxfId="1194">
      <pivotArea outline="0" collapsedLevelsAreSubtotals="1" fieldPosition="0"/>
    </format>
    <format dxfId="1193">
      <pivotArea field="-2" type="button" dataOnly="0" labelOnly="1" outline="0" axis="axisRow" fieldPosition="0"/>
    </format>
    <format dxfId="1192">
      <pivotArea dataOnly="0" labelOnly="1" outline="0" fieldPosition="0">
        <references count="1">
          <reference field="4294967294" count="8">
            <x v="0"/>
            <x v="1"/>
            <x v="2"/>
            <x v="3"/>
            <x v="4"/>
            <x v="5"/>
            <x v="6"/>
            <x v="7"/>
          </reference>
        </references>
      </pivotArea>
    </format>
    <format dxfId="1191">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5.xml><?xml version="1.0" encoding="utf-8"?>
<pivotTableDefinition xmlns="http://schemas.openxmlformats.org/spreadsheetml/2006/main" name="Tableau croisé dynamique1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4:C50" firstHeaderRow="1" firstDataRow="2" firstDataCol="1"/>
  <pivotFields count="284">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h="1" x="0"/>
        <item x="4"/>
        <item x="8"/>
        <item x="1"/>
        <item x="5"/>
        <item x="3"/>
        <item x="2"/>
        <item x="10"/>
        <item x="7"/>
        <item x="6"/>
        <item x="9"/>
        <item t="default"/>
      </items>
    </pivotField>
    <pivotField axis="axisCol" dataField="1" showAll="0">
      <items count="4">
        <item h="1" x="2"/>
        <item x="0"/>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1"/>
  </rowFields>
  <rowItems count="5">
    <i>
      <x v="1"/>
    </i>
    <i>
      <x v="5"/>
    </i>
    <i>
      <x v="6"/>
    </i>
    <i>
      <x v="8"/>
    </i>
    <i t="grand">
      <x/>
    </i>
  </rowItems>
  <colFields count="1">
    <field x="112"/>
  </colFields>
  <colItems count="2">
    <i>
      <x v="1"/>
    </i>
    <i t="grand">
      <x/>
    </i>
  </colItems>
  <dataFields count="1">
    <dataField name="Nombre de meme_dep_food" fld="112" subtotal="count" baseField="0" baseItem="0"/>
  </dataFields>
  <formats count="22">
    <format dxfId="1235">
      <pivotArea field="111" type="button" dataOnly="0" labelOnly="1" outline="0" axis="axisRow" fieldPosition="0"/>
    </format>
    <format dxfId="1234">
      <pivotArea dataOnly="0" labelOnly="1" fieldPosition="0">
        <references count="1">
          <reference field="112" count="0"/>
        </references>
      </pivotArea>
    </format>
    <format dxfId="1233">
      <pivotArea dataOnly="0" labelOnly="1" grandCol="1" outline="0" fieldPosition="0"/>
    </format>
    <format dxfId="1232">
      <pivotArea type="origin" dataOnly="0" labelOnly="1" outline="0" fieldPosition="0"/>
    </format>
    <format dxfId="1231">
      <pivotArea field="112" type="button" dataOnly="0" labelOnly="1" outline="0" axis="axisCol" fieldPosition="0"/>
    </format>
    <format dxfId="1230">
      <pivotArea type="topRight" dataOnly="0" labelOnly="1" outline="0" fieldPosition="0"/>
    </format>
    <format dxfId="1229">
      <pivotArea grandRow="1" outline="0" collapsedLevelsAreSubtotals="1" fieldPosition="0"/>
    </format>
    <format dxfId="1228">
      <pivotArea dataOnly="0" labelOnly="1" grandRow="1" outline="0" fieldPosition="0"/>
    </format>
    <format dxfId="1227">
      <pivotArea grandRow="1" outline="0" collapsedLevelsAreSubtotals="1" fieldPosition="0"/>
    </format>
    <format dxfId="1226">
      <pivotArea dataOnly="0" labelOnly="1" grandRow="1" outline="0" fieldPosition="0"/>
    </format>
    <format dxfId="1225">
      <pivotArea grandRow="1" outline="0" collapsedLevelsAreSubtotals="1" fieldPosition="0"/>
    </format>
    <format dxfId="1224">
      <pivotArea dataOnly="0" labelOnly="1" grandRow="1" outline="0" fieldPosition="0"/>
    </format>
    <format dxfId="1223">
      <pivotArea type="all" dataOnly="0" outline="0" fieldPosition="0"/>
    </format>
    <format dxfId="1222">
      <pivotArea outline="0" collapsedLevelsAreSubtotals="1" fieldPosition="0"/>
    </format>
    <format dxfId="1221">
      <pivotArea type="origin" dataOnly="0" labelOnly="1" outline="0" fieldPosition="0"/>
    </format>
    <format dxfId="1220">
      <pivotArea field="112" type="button" dataOnly="0" labelOnly="1" outline="0" axis="axisCol" fieldPosition="0"/>
    </format>
    <format dxfId="1219">
      <pivotArea type="topRight" dataOnly="0" labelOnly="1" outline="0" fieldPosition="0"/>
    </format>
    <format dxfId="1218">
      <pivotArea field="111" type="button" dataOnly="0" labelOnly="1" outline="0" axis="axisRow" fieldPosition="0"/>
    </format>
    <format dxfId="1217">
      <pivotArea dataOnly="0" labelOnly="1" fieldPosition="0">
        <references count="1">
          <reference field="111" count="4">
            <x v="1"/>
            <x v="5"/>
            <x v="6"/>
            <x v="8"/>
          </reference>
        </references>
      </pivotArea>
    </format>
    <format dxfId="1216">
      <pivotArea dataOnly="0" labelOnly="1" grandRow="1" outline="0" fieldPosition="0"/>
    </format>
    <format dxfId="1215">
      <pivotArea dataOnly="0" labelOnly="1" fieldPosition="0">
        <references count="1">
          <reference field="112" count="0"/>
        </references>
      </pivotArea>
    </format>
    <format dxfId="121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6.xml><?xml version="1.0" encoding="utf-8"?>
<pivotTableDefinition xmlns="http://schemas.openxmlformats.org/spreadsheetml/2006/main" name="Tableau croisé dynamique2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C6"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7"/>
  </rowFields>
  <rowItems count="3">
    <i>
      <x v="1"/>
    </i>
    <i>
      <x v="2"/>
    </i>
    <i t="grand">
      <x/>
    </i>
  </rowItems>
  <colFields count="1">
    <field x="-2"/>
  </colFields>
  <colItems count="2">
    <i>
      <x/>
    </i>
    <i i="1">
      <x v="1"/>
    </i>
  </colItems>
  <dataFields count="2">
    <dataField name="#" fld="167" subtotal="count" baseField="0" baseItem="0"/>
    <dataField name="%" fld="167" subtotal="count" showDataAs="percentOfTotal" baseField="0" baseItem="0" numFmtId="9"/>
  </dataFields>
  <formats count="16">
    <format dxfId="356">
      <pivotArea outline="0" collapsedLevelsAreSubtotals="1" fieldPosition="0">
        <references count="1">
          <reference field="4294967294" count="1" selected="0">
            <x v="1"/>
          </reference>
        </references>
      </pivotArea>
    </format>
    <format dxfId="355">
      <pivotArea outline="0" collapsedLevelsAreSubtotals="1" fieldPosition="0">
        <references count="1">
          <reference field="4294967294" count="1" selected="0">
            <x v="1"/>
          </reference>
        </references>
      </pivotArea>
    </format>
    <format dxfId="354">
      <pivotArea field="167" type="button" dataOnly="0" labelOnly="1" outline="0" axis="axisRow" fieldPosition="0"/>
    </format>
    <format dxfId="353">
      <pivotArea dataOnly="0" labelOnly="1" outline="0" fieldPosition="0">
        <references count="1">
          <reference field="4294967294" count="2">
            <x v="0"/>
            <x v="1"/>
          </reference>
        </references>
      </pivotArea>
    </format>
    <format dxfId="352">
      <pivotArea grandRow="1" outline="0" collapsedLevelsAreSubtotals="1" fieldPosition="0"/>
    </format>
    <format dxfId="351">
      <pivotArea dataOnly="0" labelOnly="1" grandRow="1" outline="0" fieldPosition="0"/>
    </format>
    <format dxfId="350">
      <pivotArea field="167" type="button" dataOnly="0" labelOnly="1" outline="0" axis="axisRow" fieldPosition="0"/>
    </format>
    <format dxfId="349">
      <pivotArea dataOnly="0" labelOnly="1" outline="0" fieldPosition="0">
        <references count="1">
          <reference field="4294967294" count="2">
            <x v="0"/>
            <x v="1"/>
          </reference>
        </references>
      </pivotArea>
    </format>
    <format dxfId="348">
      <pivotArea grandRow="1" outline="0" collapsedLevelsAreSubtotals="1" fieldPosition="0"/>
    </format>
    <format dxfId="347">
      <pivotArea dataOnly="0" labelOnly="1" grandRow="1" outline="0" fieldPosition="0"/>
    </format>
    <format dxfId="346">
      <pivotArea type="all" dataOnly="0" outline="0" fieldPosition="0"/>
    </format>
    <format dxfId="345">
      <pivotArea outline="0" collapsedLevelsAreSubtotals="1" fieldPosition="0"/>
    </format>
    <format dxfId="344">
      <pivotArea field="167" type="button" dataOnly="0" labelOnly="1" outline="0" axis="axisRow" fieldPosition="0"/>
    </format>
    <format dxfId="343">
      <pivotArea dataOnly="0" labelOnly="1" fieldPosition="0">
        <references count="1">
          <reference field="167" count="0"/>
        </references>
      </pivotArea>
    </format>
    <format dxfId="342">
      <pivotArea dataOnly="0" labelOnly="1" grandRow="1" outline="0" fieldPosition="0"/>
    </format>
    <format dxfId="341">
      <pivotArea dataOnly="0" labelOnly="1" outline="0" fieldPosition="0">
        <references count="1">
          <reference field="4294967294" count="2">
            <x v="0"/>
            <x v="1"/>
          </reference>
        </references>
      </pivotArea>
    </format>
  </formats>
  <conditionalFormats count="1">
    <conditionalFormat priority="12">
      <pivotAreas count="1">
        <pivotArea type="data" collapsedLevelsAreSubtotals="1" fieldPosition="0">
          <references count="2">
            <reference field="4294967294" count="1" selected="0">
              <x v="1"/>
            </reference>
            <reference field="167"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7.xml><?xml version="1.0" encoding="utf-8"?>
<pivotTableDefinition xmlns="http://schemas.openxmlformats.org/spreadsheetml/2006/main" name="Tableau croisé dynamique2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42:C47" firstHeaderRow="1" firstDataRow="2"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h="1" x="0"/>
        <item x="4"/>
        <item x="7"/>
        <item x="10"/>
        <item x="5"/>
        <item x="2"/>
        <item x="3"/>
        <item x="9"/>
        <item x="6"/>
        <item x="1"/>
        <item x="8"/>
        <item t="default"/>
      </items>
    </pivotField>
    <pivotField axis="axisCol" dataFiel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5"/>
  </rowFields>
  <rowItems count="4">
    <i>
      <x v="5"/>
    </i>
    <i>
      <x v="8"/>
    </i>
    <i>
      <x v="9"/>
    </i>
    <i t="grand">
      <x/>
    </i>
  </rowItems>
  <colFields count="1">
    <field x="196"/>
  </colFields>
  <colItems count="2">
    <i>
      <x v="1"/>
    </i>
    <i t="grand">
      <x/>
    </i>
  </colItems>
  <dataFields count="1">
    <dataField name="Nombre de meme_dep_eha" fld="196" subtotal="count" baseField="0" baseItem="0"/>
  </dataFields>
  <formats count="20">
    <format dxfId="376">
      <pivotArea field="195" type="button" dataOnly="0" labelOnly="1" outline="0" axis="axisRow" fieldPosition="0"/>
    </format>
    <format dxfId="375">
      <pivotArea dataOnly="0" labelOnly="1" fieldPosition="0">
        <references count="1">
          <reference field="196" count="0"/>
        </references>
      </pivotArea>
    </format>
    <format dxfId="374">
      <pivotArea dataOnly="0" labelOnly="1" grandCol="1" outline="0" fieldPosition="0"/>
    </format>
    <format dxfId="373">
      <pivotArea grandRow="1" outline="0" collapsedLevelsAreSubtotals="1" fieldPosition="0"/>
    </format>
    <format dxfId="372">
      <pivotArea dataOnly="0" labelOnly="1" grandRow="1" outline="0" fieldPosition="0"/>
    </format>
    <format dxfId="371">
      <pivotArea field="195" type="button" dataOnly="0" labelOnly="1" outline="0" axis="axisRow" fieldPosition="0"/>
    </format>
    <format dxfId="370">
      <pivotArea dataOnly="0" labelOnly="1" fieldPosition="0">
        <references count="1">
          <reference field="196" count="0"/>
        </references>
      </pivotArea>
    </format>
    <format dxfId="369">
      <pivotArea dataOnly="0" labelOnly="1" grandCol="1" outline="0" fieldPosition="0"/>
    </format>
    <format dxfId="368">
      <pivotArea grandRow="1" outline="0" collapsedLevelsAreSubtotals="1" fieldPosition="0"/>
    </format>
    <format dxfId="367">
      <pivotArea dataOnly="0" labelOnly="1" grandRow="1" outline="0" fieldPosition="0"/>
    </format>
    <format dxfId="366">
      <pivotArea type="all" dataOnly="0" outline="0" fieldPosition="0"/>
    </format>
    <format dxfId="365">
      <pivotArea outline="0" collapsedLevelsAreSubtotals="1" fieldPosition="0"/>
    </format>
    <format dxfId="364">
      <pivotArea type="origin" dataOnly="0" labelOnly="1" outline="0" fieldPosition="0"/>
    </format>
    <format dxfId="363">
      <pivotArea field="196" type="button" dataOnly="0" labelOnly="1" outline="0" axis="axisCol" fieldPosition="0"/>
    </format>
    <format dxfId="362">
      <pivotArea type="topRight" dataOnly="0" labelOnly="1" outline="0" fieldPosition="0"/>
    </format>
    <format dxfId="361">
      <pivotArea field="195" type="button" dataOnly="0" labelOnly="1" outline="0" axis="axisRow" fieldPosition="0"/>
    </format>
    <format dxfId="360">
      <pivotArea dataOnly="0" labelOnly="1" fieldPosition="0">
        <references count="1">
          <reference field="195" count="3">
            <x v="4"/>
            <x v="5"/>
            <x v="8"/>
          </reference>
        </references>
      </pivotArea>
    </format>
    <format dxfId="359">
      <pivotArea dataOnly="0" labelOnly="1" grandRow="1" outline="0" fieldPosition="0"/>
    </format>
    <format dxfId="358">
      <pivotArea dataOnly="0" labelOnly="1" fieldPosition="0">
        <references count="1">
          <reference field="196" count="0"/>
        </references>
      </pivotArea>
    </format>
    <format dxfId="35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8.xml><?xml version="1.0" encoding="utf-8"?>
<pivotTableDefinition xmlns="http://schemas.openxmlformats.org/spreadsheetml/2006/main" name="Tableau croisé dynamique1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0:G106" firstHeaderRow="1" firstDataRow="3" firstDataCol="1"/>
  <pivotFields count="284">
    <pivotField showAll="0"/>
    <pivotField numFmtId="14" showAll="0" defaultSubtotal="0"/>
    <pivotField showAll="0" defaultSubtotal="0"/>
    <pivotField showAll="0" defaultSubtotal="0"/>
    <pivotField showAll="0" defaultSubtotal="0"/>
    <pivotField showAll="0"/>
    <pivotField showAll="0"/>
    <pivotField showAll="0"/>
    <pivotField showAll="0" defaultSubtota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2"/>
  </rowFields>
  <rowItems count="4">
    <i>
      <x v="1"/>
    </i>
    <i>
      <x v="2"/>
    </i>
    <i>
      <x v="3"/>
    </i>
    <i t="grand">
      <x/>
    </i>
  </rowItems>
  <colFields count="2">
    <field x="10"/>
    <field x="-2"/>
  </colFields>
  <colItems count="6">
    <i>
      <x/>
      <x/>
    </i>
    <i r="1" i="1">
      <x v="1"/>
    </i>
    <i>
      <x v="1"/>
      <x/>
    </i>
    <i r="1" i="1">
      <x v="1"/>
    </i>
    <i t="grand">
      <x/>
    </i>
    <i t="grand" i="1">
      <x/>
    </i>
  </colItems>
  <dataFields count="2">
    <dataField name="#" fld="192" subtotal="count" baseField="194" baseItem="0"/>
    <dataField name="%" fld="192" subtotal="count" showDataAs="percentOfCol" baseField="194" baseItem="0" numFmtId="10"/>
  </dataFields>
  <formats count="50">
    <format dxfId="426">
      <pivotArea outline="0" collapsedLevelsAreSubtotals="1" fieldPosition="0">
        <references count="2">
          <reference field="4294967294" count="1" selected="0">
            <x v="1"/>
          </reference>
          <reference field="10" count="1" selected="0">
            <x v="0"/>
          </reference>
        </references>
      </pivotArea>
    </format>
    <format dxfId="425">
      <pivotArea outline="0" collapsedLevelsAreSubtotals="1" fieldPosition="0">
        <references count="2">
          <reference field="4294967294" count="1" selected="0">
            <x v="1"/>
          </reference>
          <reference field="10" count="1" selected="0">
            <x v="1"/>
          </reference>
        </references>
      </pivotArea>
    </format>
    <format dxfId="424">
      <pivotArea field="10" grandCol="1" outline="0" collapsedLevelsAreSubtotals="1" axis="axisCol" fieldPosition="0">
        <references count="1">
          <reference field="4294967294" count="1" selected="0">
            <x v="1"/>
          </reference>
        </references>
      </pivotArea>
    </format>
    <format dxfId="423">
      <pivotArea outline="0" collapsedLevelsAreSubtotals="1" fieldPosition="0">
        <references count="2">
          <reference field="4294967294" count="1" selected="0">
            <x v="1"/>
          </reference>
          <reference field="10" count="1" selected="0">
            <x v="0"/>
          </reference>
        </references>
      </pivotArea>
    </format>
    <format dxfId="422">
      <pivotArea outline="0" collapsedLevelsAreSubtotals="1" fieldPosition="0">
        <references count="2">
          <reference field="4294967294" count="1" selected="0">
            <x v="1"/>
          </reference>
          <reference field="10" count="1" selected="0">
            <x v="1"/>
          </reference>
        </references>
      </pivotArea>
    </format>
    <format dxfId="421">
      <pivotArea field="10" grandCol="1" outline="0" collapsedLevelsAreSubtotals="1" axis="axisCol" fieldPosition="0">
        <references count="1">
          <reference field="4294967294" count="1" selected="0">
            <x v="1"/>
          </reference>
        </references>
      </pivotArea>
    </format>
    <format dxfId="420">
      <pivotArea type="origin" dataOnly="0" labelOnly="1" outline="0" offset="A2" fieldPosition="0"/>
    </format>
    <format dxfId="419">
      <pivotArea dataOnly="0" labelOnly="1" fieldPosition="0">
        <references count="1">
          <reference field="10" count="0"/>
        </references>
      </pivotArea>
    </format>
    <format dxfId="418">
      <pivotArea field="10" dataOnly="0" labelOnly="1" grandCol="1" outline="0" offset="IV1" axis="axisCol" fieldPosition="0">
        <references count="1">
          <reference field="4294967294" count="1" selected="0">
            <x v="0"/>
          </reference>
        </references>
      </pivotArea>
    </format>
    <format dxfId="417">
      <pivotArea field="10" dataOnly="0" labelOnly="1" grandCol="1" outline="0" offset="IV1" axis="axisCol" fieldPosition="0">
        <references count="1">
          <reference field="4294967294" count="1" selected="0">
            <x v="1"/>
          </reference>
        </references>
      </pivotArea>
    </format>
    <format dxfId="416">
      <pivotArea field="10" dataOnly="0" labelOnly="1" grandCol="1" outline="0" offset="IV1" axis="axisCol" fieldPosition="0">
        <references count="1">
          <reference field="4294967294" count="1" selected="0">
            <x v="0"/>
          </reference>
        </references>
      </pivotArea>
    </format>
    <format dxfId="415">
      <pivotArea field="10" dataOnly="0" labelOnly="1" grandCol="1" outline="0" offset="IV1" axis="axisCol" fieldPosition="0">
        <references count="1">
          <reference field="4294967294" count="1" selected="0">
            <x v="1"/>
          </reference>
        </references>
      </pivotArea>
    </format>
    <format dxfId="414">
      <pivotArea field="192" type="button" dataOnly="0" labelOnly="1" outline="0" axis="axisRow" fieldPosition="0"/>
    </format>
    <format dxfId="413">
      <pivotArea field="10" dataOnly="0" labelOnly="1" grandCol="1" outline="0" offset="IV256" axis="axisCol" fieldPosition="0">
        <references count="1">
          <reference field="4294967294" count="1" selected="0">
            <x v="0"/>
          </reference>
        </references>
      </pivotArea>
    </format>
    <format dxfId="412">
      <pivotArea field="10" dataOnly="0" labelOnly="1" grandCol="1" outline="0" offset="IV256" axis="axisCol" fieldPosition="0">
        <references count="1">
          <reference field="4294967294" count="1" selected="0">
            <x v="1"/>
          </reference>
        </references>
      </pivotArea>
    </format>
    <format dxfId="411">
      <pivotArea field="10" dataOnly="0" labelOnly="1" grandCol="1" outline="0" offset="IV256" axis="axisCol" fieldPosition="0">
        <references count="1">
          <reference field="4294967294" count="1" selected="0">
            <x v="0"/>
          </reference>
        </references>
      </pivotArea>
    </format>
    <format dxfId="410">
      <pivotArea field="10" dataOnly="0" labelOnly="1" grandCol="1" outline="0" offset="IV256" axis="axisCol" fieldPosition="0">
        <references count="1">
          <reference field="4294967294" count="1" selected="0">
            <x v="1"/>
          </reference>
        </references>
      </pivotArea>
    </format>
    <format dxfId="409">
      <pivotArea dataOnly="0" labelOnly="1" outline="0" fieldPosition="0">
        <references count="2">
          <reference field="4294967294" count="2">
            <x v="0"/>
            <x v="1"/>
          </reference>
          <reference field="10" count="1" selected="0">
            <x v="0"/>
          </reference>
        </references>
      </pivotArea>
    </format>
    <format dxfId="408">
      <pivotArea dataOnly="0" labelOnly="1" outline="0" fieldPosition="0">
        <references count="2">
          <reference field="4294967294" count="2">
            <x v="0"/>
            <x v="1"/>
          </reference>
          <reference field="10" count="1" selected="0">
            <x v="1"/>
          </reference>
        </references>
      </pivotArea>
    </format>
    <format dxfId="407">
      <pivotArea grandRow="1" outline="0" collapsedLevelsAreSubtotals="1" fieldPosition="0"/>
    </format>
    <format dxfId="406">
      <pivotArea dataOnly="0" labelOnly="1" grandRow="1" outline="0" fieldPosition="0"/>
    </format>
    <format dxfId="405">
      <pivotArea field="192" type="button" dataOnly="0" labelOnly="1" outline="0" axis="axisRow" fieldPosition="0"/>
    </format>
    <format dxfId="404">
      <pivotArea field="10" dataOnly="0" labelOnly="1" grandCol="1" outline="0" axis="axisCol" fieldPosition="0">
        <references count="1">
          <reference field="4294967294" count="1" selected="0">
            <x v="0"/>
          </reference>
        </references>
      </pivotArea>
    </format>
    <format dxfId="403">
      <pivotArea field="10" dataOnly="0" labelOnly="1" grandCol="1" outline="0" axis="axisCol" fieldPosition="0">
        <references count="1">
          <reference field="4294967294" count="1" selected="0">
            <x v="1"/>
          </reference>
        </references>
      </pivotArea>
    </format>
    <format dxfId="402">
      <pivotArea field="10" dataOnly="0" labelOnly="1" grandCol="1" outline="0" axis="axisCol" fieldPosition="0">
        <references count="1">
          <reference field="4294967294" count="1" selected="0">
            <x v="0"/>
          </reference>
        </references>
      </pivotArea>
    </format>
    <format dxfId="401">
      <pivotArea field="10" dataOnly="0" labelOnly="1" grandCol="1" outline="0" axis="axisCol" fieldPosition="0">
        <references count="1">
          <reference field="4294967294" count="1" selected="0">
            <x v="1"/>
          </reference>
        </references>
      </pivotArea>
    </format>
    <format dxfId="400">
      <pivotArea dataOnly="0" labelOnly="1" outline="0" fieldPosition="0">
        <references count="2">
          <reference field="4294967294" count="2">
            <x v="0"/>
            <x v="1"/>
          </reference>
          <reference field="10" count="1" selected="0">
            <x v="0"/>
          </reference>
        </references>
      </pivotArea>
    </format>
    <format dxfId="399">
      <pivotArea dataOnly="0" labelOnly="1" outline="0" fieldPosition="0">
        <references count="2">
          <reference field="4294967294" count="2">
            <x v="0"/>
            <x v="1"/>
          </reference>
          <reference field="10" count="1" selected="0">
            <x v="1"/>
          </reference>
        </references>
      </pivotArea>
    </format>
    <format dxfId="398">
      <pivotArea grandRow="1" outline="0" collapsedLevelsAreSubtotals="1" fieldPosition="0"/>
    </format>
    <format dxfId="397">
      <pivotArea dataOnly="0" labelOnly="1" grandRow="1" outline="0" fieldPosition="0"/>
    </format>
    <format dxfId="396">
      <pivotArea type="all" dataOnly="0" outline="0" fieldPosition="0"/>
    </format>
    <format dxfId="395">
      <pivotArea outline="0" collapsedLevelsAreSubtotals="1" fieldPosition="0"/>
    </format>
    <format dxfId="394">
      <pivotArea type="origin" dataOnly="0" labelOnly="1" outline="0" fieldPosition="0"/>
    </format>
    <format dxfId="393">
      <pivotArea field="10" type="button" dataOnly="0" labelOnly="1" outline="0" axis="axisCol" fieldPosition="0"/>
    </format>
    <format dxfId="392">
      <pivotArea field="-2" type="button" dataOnly="0" labelOnly="1" outline="0" axis="axisCol" fieldPosition="1"/>
    </format>
    <format dxfId="391">
      <pivotArea type="topRight" dataOnly="0" labelOnly="1" outline="0" fieldPosition="0"/>
    </format>
    <format dxfId="390">
      <pivotArea field="192" type="button" dataOnly="0" labelOnly="1" outline="0" axis="axisRow" fieldPosition="0"/>
    </format>
    <format dxfId="389">
      <pivotArea dataOnly="0" labelOnly="1" fieldPosition="0">
        <references count="1">
          <reference field="192" count="0"/>
        </references>
      </pivotArea>
    </format>
    <format dxfId="388">
      <pivotArea dataOnly="0" labelOnly="1" grandRow="1" outline="0" fieldPosition="0"/>
    </format>
    <format dxfId="387">
      <pivotArea dataOnly="0" labelOnly="1" fieldPosition="0">
        <references count="1">
          <reference field="10" count="0"/>
        </references>
      </pivotArea>
    </format>
    <format dxfId="386">
      <pivotArea field="10" dataOnly="0" labelOnly="1" grandCol="1" outline="0" axis="axisCol" fieldPosition="0">
        <references count="1">
          <reference field="4294967294" count="1" selected="0">
            <x v="0"/>
          </reference>
        </references>
      </pivotArea>
    </format>
    <format dxfId="385">
      <pivotArea field="10" dataOnly="0" labelOnly="1" grandCol="1" outline="0" axis="axisCol" fieldPosition="0">
        <references count="1">
          <reference field="4294967294" count="1" selected="0">
            <x v="1"/>
          </reference>
        </references>
      </pivotArea>
    </format>
    <format dxfId="384">
      <pivotArea field="10" dataOnly="0" labelOnly="1" grandCol="1" outline="0" axis="axisCol" fieldPosition="0">
        <references count="1">
          <reference field="4294967294" count="1" selected="0">
            <x v="0"/>
          </reference>
        </references>
      </pivotArea>
    </format>
    <format dxfId="383">
      <pivotArea field="10" dataOnly="0" labelOnly="1" grandCol="1" outline="0" axis="axisCol" fieldPosition="0">
        <references count="1">
          <reference field="4294967294" count="1" selected="0">
            <x v="1"/>
          </reference>
        </references>
      </pivotArea>
    </format>
    <format dxfId="382">
      <pivotArea dataOnly="0" labelOnly="1" outline="0" fieldPosition="0">
        <references count="2">
          <reference field="4294967294" count="2">
            <x v="0"/>
            <x v="1"/>
          </reference>
          <reference field="10" count="1" selected="0">
            <x v="0"/>
          </reference>
        </references>
      </pivotArea>
    </format>
    <format dxfId="381">
      <pivotArea dataOnly="0" labelOnly="1" outline="0" fieldPosition="0">
        <references count="2">
          <reference field="4294967294" count="2">
            <x v="0"/>
            <x v="1"/>
          </reference>
          <reference field="10" count="1" selected="0">
            <x v="1"/>
          </reference>
        </references>
      </pivotArea>
    </format>
    <format dxfId="380">
      <pivotArea field="10" dataOnly="0" labelOnly="1" grandCol="1" outline="0" axis="axisCol" fieldPosition="0">
        <references count="1">
          <reference field="4294967294" count="1" selected="0">
            <x v="0"/>
          </reference>
        </references>
      </pivotArea>
    </format>
    <format dxfId="379">
      <pivotArea field="10" dataOnly="0" labelOnly="1" grandCol="1" outline="0" axis="axisCol" fieldPosition="0">
        <references count="1">
          <reference field="4294967294" count="1" selected="0">
            <x v="1"/>
          </reference>
        </references>
      </pivotArea>
    </format>
    <format dxfId="378">
      <pivotArea field="10" dataOnly="0" labelOnly="1" grandCol="1" outline="0" axis="axisCol" fieldPosition="0">
        <references count="1">
          <reference field="4294967294" count="1" selected="0">
            <x v="0"/>
          </reference>
        </references>
      </pivotArea>
    </format>
    <format dxfId="377">
      <pivotArea field="10" dataOnly="0" labelOnly="1" grandCol="1" outline="0" axis="axisCol" fieldPosition="0">
        <references count="1">
          <reference field="4294967294" count="1" selected="0">
            <x v="1"/>
          </reference>
        </references>
      </pivotArea>
    </format>
  </formats>
  <conditionalFormats count="1">
    <conditionalFormat priority="4">
      <pivotAreas count="3">
        <pivotArea type="data" collapsedLevelsAreSubtotals="1" fieldPosition="0">
          <references count="3">
            <reference field="4294967294" count="1" selected="0">
              <x v="1"/>
            </reference>
            <reference field="10" count="1" selected="0">
              <x v="0"/>
            </reference>
            <reference field="192" count="3">
              <x v="0"/>
              <x v="1"/>
              <x v="2"/>
            </reference>
          </references>
        </pivotArea>
        <pivotArea type="data" collapsedLevelsAreSubtotals="1" fieldPosition="0">
          <references count="3">
            <reference field="4294967294" count="1" selected="0">
              <x v="1"/>
            </reference>
            <reference field="10" count="1" selected="0">
              <x v="1"/>
            </reference>
            <reference field="192" count="3">
              <x v="0"/>
              <x v="1"/>
              <x v="2"/>
            </reference>
          </references>
        </pivotArea>
        <pivotArea type="data" grandCol="1" collapsedLevelsAreSubtotals="1" fieldPosition="0">
          <references count="2">
            <reference field="4294967294" count="1" selected="0">
              <x v="1"/>
            </reference>
            <reference field="192" count="3">
              <x v="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9.xml><?xml version="1.0" encoding="utf-8"?>
<pivotTableDefinition xmlns="http://schemas.openxmlformats.org/spreadsheetml/2006/main" name="Tableau croisé dynamique22"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B16" firstHeaderRow="1"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Items count="1">
    <i/>
  </colItems>
  <dataFields count="7">
    <dataField name="Taux de change" fld="169" baseField="0" baseItem="1"/>
    <dataField name="Problèmes de transport" fld="170" baseField="0" baseItem="1"/>
    <dataField name="Catastrophe naturelle" fld="171" baseField="0" baseItem="582197296"/>
    <dataField name="Produits trop chers" fld="172" baseField="0" baseItem="606721368"/>
    <dataField name="Pas assez d'argent pour se réapprovisionner" fld="173" baseField="0" baseItem="606717144"/>
    <dataField name="Produits indisponibles chez le fournisseur" fld="175" baseField="0" baseItem="689084144"/>
    <dataField name="Stock épuisé" fld="178" baseField="0" baseItem="606717320"/>
  </dataFields>
  <formats count="9">
    <format dxfId="435">
      <pivotArea field="-2" type="button" dataOnly="0" labelOnly="1" outline="0" axis="axisRow" fieldPosition="0"/>
    </format>
    <format dxfId="434">
      <pivotArea dataOnly="0" labelOnly="1" grandCol="1" outline="0" axis="axisCol" fieldPosition="0"/>
    </format>
    <format dxfId="433">
      <pivotArea field="-2" type="button" dataOnly="0" labelOnly="1" outline="0" axis="axisRow" fieldPosition="0"/>
    </format>
    <format dxfId="432">
      <pivotArea dataOnly="0" labelOnly="1" grandCol="1" outline="0" axis="axisCol" fieldPosition="0"/>
    </format>
    <format dxfId="431">
      <pivotArea type="all" dataOnly="0" outline="0" fieldPosition="0"/>
    </format>
    <format dxfId="430">
      <pivotArea outline="0" collapsedLevelsAreSubtotals="1" fieldPosition="0"/>
    </format>
    <format dxfId="429">
      <pivotArea field="-2" type="button" dataOnly="0" labelOnly="1" outline="0" axis="axisRow" fieldPosition="0"/>
    </format>
    <format dxfId="428">
      <pivotArea dataOnly="0" labelOnly="1" outline="0" fieldPosition="0">
        <references count="1">
          <reference field="4294967294" count="7">
            <x v="0"/>
            <x v="1"/>
            <x v="2"/>
            <x v="3"/>
            <x v="4"/>
            <x v="5"/>
            <x v="6"/>
          </reference>
        </references>
      </pivotArea>
    </format>
    <format dxfId="427">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eurs" updatedVersion="6" minRefreshableVersion="3" useAutoFormatting="1" itemPrintTitles="1" createdVersion="5" indent="0" outline="1" outlineData="1" multipleFieldFilters="0" rowHeaderCaption="Organisation">
  <location ref="A17:S41" firstHeaderRow="0" firstDataRow="1" firstDataCol="4"/>
  <pivotFields count="284">
    <pivotField showAll="0" defaultSubtotal="0"/>
    <pivotField showAll="0" defaultSubtotal="0"/>
    <pivotField showAll="0" defaultSubtotal="0"/>
    <pivotField axis="axisRow" outline="0" showAll="0" defaultSubtotal="0">
      <items count="10">
        <item x="0"/>
        <item x="5"/>
        <item x="7"/>
        <item x="3"/>
        <item x="2"/>
        <item x="6"/>
        <item x="4"/>
        <item x="9"/>
        <item x="8"/>
        <item x="1"/>
      </items>
      <extLst>
        <ext xmlns:x14="http://schemas.microsoft.com/office/spreadsheetml/2009/9/main" uri="{2946ED86-A175-432a-8AC1-64E0C546D7DE}">
          <x14:pivotField fillDownLabels="1"/>
        </ext>
      </extLst>
    </pivotField>
    <pivotField showAll="0" defaultSubtotal="0"/>
    <pivotField name="Département" axis="axisRow" outline="0" showAll="0" defaultSubtotal="0">
      <items count="10">
        <item x="2"/>
        <item x="0"/>
        <item x="3"/>
        <item x="5"/>
        <item x="6"/>
        <item x="4"/>
        <item x="8"/>
        <item x="9"/>
        <item x="1"/>
        <item x="7"/>
      </items>
      <extLst>
        <ext xmlns:x14="http://schemas.microsoft.com/office/spreadsheetml/2009/9/main" uri="{2946ED86-A175-432a-8AC1-64E0C546D7DE}">
          <x14:pivotField fillDownLabels="1"/>
        </ext>
      </extLst>
    </pivotField>
    <pivotField axis="axisRow" outline="0" showAll="0" defaultSubtotal="0">
      <items count="22">
        <item x="0"/>
        <item x="10"/>
        <item x="8"/>
        <item x="17"/>
        <item x="6"/>
        <item x="7"/>
        <item x="4"/>
        <item x="13"/>
        <item x="3"/>
        <item x="18"/>
        <item x="1"/>
        <item x="2"/>
        <item x="9"/>
        <item x="12"/>
        <item x="14"/>
        <item x="11"/>
        <item x="5"/>
        <item x="15"/>
        <item x="16"/>
        <item x="19"/>
        <item x="20"/>
        <item x="21"/>
      </items>
      <extLst>
        <ext xmlns:x14="http://schemas.microsoft.com/office/spreadsheetml/2009/9/main" uri="{2946ED86-A175-432a-8AC1-64E0C546D7DE}">
          <x14:pivotField fillDownLabels="1"/>
        </ext>
      </extLst>
    </pivotField>
    <pivotField showAll="0"/>
    <pivotField showAll="0" defaultSubtotal="0"/>
    <pivotField showAll="0"/>
    <pivotField name="Milieu" axis="axisRow" outline="0" showAll="0" defaultSubtotal="0">
      <items count="2">
        <item x="1"/>
        <item x="0"/>
      </items>
      <extLst>
        <ext xmlns:x14="http://schemas.microsoft.com/office/spreadsheetml/2009/9/main" uri="{2946ED86-A175-432a-8AC1-64E0C546D7DE}">
          <x14:pivotField fillDownLabels="1"/>
        </ext>
      </extLst>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4">
    <field x="3"/>
    <field x="5"/>
    <field x="6"/>
    <field x="10"/>
  </rowFields>
  <rowItems count="24">
    <i>
      <x/>
      <x v="1"/>
      <x/>
      <x v="1"/>
    </i>
    <i>
      <x v="1"/>
      <x v="4"/>
      <x v="2"/>
      <x v="1"/>
    </i>
    <i r="1">
      <x v="9"/>
      <x v="12"/>
      <x v="1"/>
    </i>
    <i r="2">
      <x v="13"/>
      <x v="1"/>
    </i>
    <i r="2">
      <x v="14"/>
      <x v="1"/>
    </i>
    <i r="2">
      <x v="15"/>
      <x v="1"/>
    </i>
    <i>
      <x v="2"/>
      <x v="6"/>
      <x v="3"/>
      <x v="1"/>
    </i>
    <i>
      <x v="3"/>
      <x v="2"/>
      <x v="6"/>
      <x/>
    </i>
    <i r="1">
      <x v="6"/>
      <x v="17"/>
      <x v="1"/>
    </i>
    <i r="2">
      <x v="18"/>
      <x v="1"/>
    </i>
    <i r="2">
      <x v="20"/>
      <x/>
    </i>
    <i r="2">
      <x v="21"/>
      <x/>
    </i>
    <i>
      <x v="4"/>
      <x/>
      <x v="8"/>
      <x/>
    </i>
    <i>
      <x v="5"/>
      <x v="5"/>
      <x v="7"/>
      <x/>
    </i>
    <i>
      <x v="6"/>
      <x v="3"/>
      <x v="1"/>
      <x v="1"/>
    </i>
    <i r="2">
      <x v="5"/>
      <x v="1"/>
    </i>
    <i r="1">
      <x v="5"/>
      <x v="4"/>
      <x v="1"/>
    </i>
    <i>
      <x v="7"/>
      <x v="1"/>
      <x v="19"/>
      <x v="1"/>
    </i>
    <i>
      <x v="8"/>
      <x v="7"/>
      <x v="9"/>
      <x/>
    </i>
    <i r="3">
      <x v="1"/>
    </i>
    <i>
      <x v="9"/>
      <x v="8"/>
      <x v="10"/>
      <x v="1"/>
    </i>
    <i r="2">
      <x v="11"/>
      <x/>
    </i>
    <i r="2">
      <x v="16"/>
      <x/>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 Farine" fld="53" subtotal="countNums" baseField="9" baseItem="1"/>
    <dataField name="# Riz" fld="56" subtotal="countNums" baseField="9" baseItem="1"/>
    <dataField name="# Mais" fld="59" subtotal="countNums" baseField="9" baseItem="0"/>
    <dataField name="# Sucre" fld="62" subtotal="countNums" baseField="9" baseItem="0"/>
    <dataField name="# Haricot noir" fld="65" subtotal="countNums" baseField="9" baseItem="0"/>
    <dataField name="# Haricot rouge" fld="68" subtotal="countNums" baseField="9" baseItem="0"/>
    <dataField name="# Huile" fld="80" subtotal="countNums" baseField="9" baseItem="0"/>
    <dataField name="# Savon lessive" fld="130" subtotal="countNums" baseField="9" baseItem="0"/>
    <dataField name="# Brosse à dents" fld="132" subtotal="countNums" baseField="9" baseItem="0"/>
    <dataField name="# Papier toilette" fld="134" subtotal="countNums" baseField="9" baseItem="1"/>
    <dataField name="# Savon mains" fld="140" subtotal="countNums" baseField="9" baseItem="1"/>
    <dataField name="# Dentifrice" fld="146" subtotal="countNums" baseField="9" baseItem="1"/>
    <dataField name="# Serviettes hygieniques" fld="153" subtotal="countNums" baseField="9" baseItem="1"/>
    <dataField name="# Chlore en grain" fld="166" subtotal="countNums" baseField="9" baseItem="1"/>
    <dataField name="# Eau" fld="246" subtotal="countNums" baseField="9" baseItem="1"/>
  </dataFields>
  <formats count="442">
    <format dxfId="2825">
      <pivotArea grandRow="1" outline="0" collapsedLevelsAreSubtotals="1" fieldPosition="0"/>
    </format>
    <format dxfId="2824">
      <pivotArea dataOnly="0" labelOnly="1" grandRow="1" outline="0" fieldPosition="0"/>
    </format>
    <format dxfId="2823">
      <pivotArea field="3" type="button" dataOnly="0" labelOnly="1" outline="0" axis="axisRow" fieldPosition="0"/>
    </format>
    <format dxfId="2822">
      <pivotArea field="5" type="button" dataOnly="0" labelOnly="1" outline="0" axis="axisRow" fieldPosition="1"/>
    </format>
    <format dxfId="2821">
      <pivotArea field="6" type="button" dataOnly="0" labelOnly="1" outline="0" axis="axisRow" fieldPosition="2"/>
    </format>
    <format dxfId="2820">
      <pivotArea field="10" type="button" dataOnly="0" labelOnly="1" outline="0" axis="axisRow" fieldPosition="3"/>
    </format>
    <format dxfId="2819">
      <pivotArea field="3" type="button" dataOnly="0" labelOnly="1" outline="0" axis="axisRow" fieldPosition="0"/>
    </format>
    <format dxfId="2818">
      <pivotArea field="5" type="button" dataOnly="0" labelOnly="1" outline="0" axis="axisRow" fieldPosition="1"/>
    </format>
    <format dxfId="2817">
      <pivotArea field="6" type="button" dataOnly="0" labelOnly="1" outline="0" axis="axisRow" fieldPosition="2"/>
    </format>
    <format dxfId="2816">
      <pivotArea field="10" type="button" dataOnly="0" labelOnly="1" outline="0" axis="axisRow" fieldPosition="3"/>
    </format>
    <format dxfId="2815">
      <pivotArea dataOnly="0" labelOnly="1" outline="0" fieldPosition="0">
        <references count="1">
          <reference field="4294967294" count="15">
            <x v="0"/>
            <x v="1"/>
            <x v="2"/>
            <x v="3"/>
            <x v="4"/>
            <x v="5"/>
            <x v="6"/>
            <x v="7"/>
            <x v="8"/>
            <x v="9"/>
            <x v="10"/>
            <x v="11"/>
            <x v="12"/>
            <x v="13"/>
            <x v="14"/>
          </reference>
        </references>
      </pivotArea>
    </format>
    <format dxfId="2814">
      <pivotArea field="3" type="button" dataOnly="0" labelOnly="1" outline="0" axis="axisRow" fieldPosition="0"/>
    </format>
    <format dxfId="2813">
      <pivotArea field="5" type="button" dataOnly="0" labelOnly="1" outline="0" axis="axisRow" fieldPosition="1"/>
    </format>
    <format dxfId="2812">
      <pivotArea field="6" type="button" dataOnly="0" labelOnly="1" outline="0" axis="axisRow" fieldPosition="2"/>
    </format>
    <format dxfId="2811">
      <pivotArea field="10" type="button" dataOnly="0" labelOnly="1" outline="0" axis="axisRow" fieldPosition="3"/>
    </format>
    <format dxfId="2810">
      <pivotArea dataOnly="0" labelOnly="1" outline="0" fieldPosition="0">
        <references count="1">
          <reference field="4294967294" count="15">
            <x v="0"/>
            <x v="1"/>
            <x v="2"/>
            <x v="3"/>
            <x v="4"/>
            <x v="5"/>
            <x v="6"/>
            <x v="7"/>
            <x v="8"/>
            <x v="9"/>
            <x v="10"/>
            <x v="11"/>
            <x v="12"/>
            <x v="13"/>
            <x v="14"/>
          </reference>
        </references>
      </pivotArea>
    </format>
    <format dxfId="2809">
      <pivotArea outline="0" collapsedLevelsAreSubtotals="1" fieldPosition="0">
        <references count="5">
          <reference field="4294967294" count="7" selected="0">
            <x v="0"/>
            <x v="1"/>
            <x v="2"/>
            <x v="3"/>
            <x v="4"/>
            <x v="5"/>
            <x v="6"/>
          </reference>
          <reference field="3" count="1" selected="0">
            <x v="0"/>
          </reference>
          <reference field="5" count="1" selected="0">
            <x v="1"/>
          </reference>
          <reference field="6" count="1" selected="0">
            <x v="0"/>
          </reference>
          <reference field="10" count="1" selected="0">
            <x v="1"/>
          </reference>
        </references>
      </pivotArea>
    </format>
    <format dxfId="2808">
      <pivotArea outline="0" collapsedLevelsAreSubtotals="1" fieldPosition="0">
        <references count="5">
          <reference field="4294967294" count="4" selected="0">
            <x v="0"/>
            <x v="1"/>
            <x v="2"/>
            <x v="3"/>
          </reference>
          <reference field="3" count="1" selected="0">
            <x v="9"/>
          </reference>
          <reference field="5" count="1" selected="0">
            <x v="8"/>
          </reference>
          <reference field="6" count="2" selected="0">
            <x v="10"/>
            <x v="11"/>
          </reference>
          <reference field="10" count="0" selected="0"/>
        </references>
      </pivotArea>
    </format>
    <format dxfId="2807">
      <pivotArea outline="0" collapsedLevelsAreSubtotals="1" fieldPosition="0">
        <references count="5">
          <reference field="4294967294" count="1" selected="0">
            <x v="4"/>
          </reference>
          <reference field="3" count="1" selected="0">
            <x v="1"/>
          </reference>
          <reference field="5" count="1" selected="0">
            <x v="9"/>
          </reference>
          <reference field="6" count="1" selected="0">
            <x v="15"/>
          </reference>
          <reference field="10" count="1" selected="0">
            <x v="1"/>
          </reference>
        </references>
      </pivotArea>
    </format>
    <format dxfId="2806">
      <pivotArea outline="0" collapsedLevelsAreSubtotals="1" fieldPosition="0">
        <references count="5">
          <reference field="4294967294" count="1" selected="0">
            <x v="4"/>
          </reference>
          <reference field="3" count="1" selected="0">
            <x v="2"/>
          </reference>
          <reference field="5" count="1" selected="0">
            <x v="6"/>
          </reference>
          <reference field="6" count="1" selected="0">
            <x v="3"/>
          </reference>
          <reference field="10" count="1" selected="0">
            <x v="1"/>
          </reference>
        </references>
      </pivotArea>
    </format>
    <format dxfId="2805">
      <pivotArea outline="0" collapsedLevelsAreSubtotals="1" fieldPosition="0">
        <references count="5">
          <reference field="4294967294" count="1" selected="0">
            <x v="4"/>
          </reference>
          <reference field="3" count="1" selected="0">
            <x v="9"/>
          </reference>
          <reference field="5" count="1" selected="0">
            <x v="8"/>
          </reference>
          <reference field="6" count="2" selected="0">
            <x v="10"/>
            <x v="11"/>
          </reference>
          <reference field="10" count="0" selected="0"/>
        </references>
      </pivotArea>
    </format>
    <format dxfId="2804">
      <pivotArea outline="0" collapsedLevelsAreSubtotals="1" fieldPosition="0">
        <references count="5">
          <reference field="4294967294" count="1" selected="0">
            <x v="5"/>
          </reference>
          <reference field="3" count="1" selected="0">
            <x v="1"/>
          </reference>
          <reference field="5" count="1" selected="0">
            <x v="9"/>
          </reference>
          <reference field="6" count="1" selected="0">
            <x v="15"/>
          </reference>
          <reference field="10" count="1" selected="0">
            <x v="1"/>
          </reference>
        </references>
      </pivotArea>
    </format>
    <format dxfId="2803">
      <pivotArea outline="0" collapsedLevelsAreSubtotals="1" fieldPosition="0">
        <references count="5">
          <reference field="4294967294" count="1" selected="0">
            <x v="5"/>
          </reference>
          <reference field="3" count="1" selected="0">
            <x v="2"/>
          </reference>
          <reference field="5" count="1" selected="0">
            <x v="6"/>
          </reference>
          <reference field="6" count="1" selected="0">
            <x v="3"/>
          </reference>
          <reference field="10" count="1" selected="0">
            <x v="1"/>
          </reference>
        </references>
      </pivotArea>
    </format>
    <format dxfId="2802">
      <pivotArea outline="0" collapsedLevelsAreSubtotals="1" fieldPosition="0">
        <references count="5">
          <reference field="4294967294" count="1" selected="0">
            <x v="5"/>
          </reference>
          <reference field="3" count="1" selected="0">
            <x v="4"/>
          </reference>
          <reference field="5" count="1" selected="0">
            <x v="0"/>
          </reference>
          <reference field="6" count="1" selected="0">
            <x v="8"/>
          </reference>
          <reference field="10" count="1" selected="0">
            <x v="0"/>
          </reference>
        </references>
      </pivotArea>
    </format>
    <format dxfId="2801">
      <pivotArea outline="0" collapsedLevelsAreSubtotals="1" fieldPosition="0">
        <references count="5">
          <reference field="4294967294" count="1" selected="0">
            <x v="5"/>
          </reference>
          <reference field="3" count="2" selected="0">
            <x v="8"/>
            <x v="9"/>
          </reference>
          <reference field="5" count="2" selected="0">
            <x v="7"/>
            <x v="8"/>
          </reference>
          <reference field="6" count="4" selected="0">
            <x v="9"/>
            <x v="10"/>
            <x v="11"/>
            <x v="16"/>
          </reference>
          <reference field="10" count="0" selected="0"/>
        </references>
      </pivotArea>
    </format>
    <format dxfId="2800">
      <pivotArea outline="0" collapsedLevelsAreSubtotals="1" fieldPosition="0">
        <references count="5">
          <reference field="4294967294" count="1" selected="0">
            <x v="6"/>
          </reference>
          <reference field="3" count="1" selected="0">
            <x v="9"/>
          </reference>
          <reference field="5" count="1" selected="0">
            <x v="8"/>
          </reference>
          <reference field="6" count="1" selected="0">
            <x v="11"/>
          </reference>
          <reference field="10" count="1" selected="0">
            <x v="0"/>
          </reference>
        </references>
      </pivotArea>
    </format>
    <format dxfId="2799">
      <pivotArea outline="0" collapsedLevelsAreSubtotals="1" fieldPosition="0">
        <references count="5">
          <reference field="4294967294" count="1" selected="0">
            <x v="7"/>
          </reference>
          <reference field="3" count="1" selected="0">
            <x v="1"/>
          </reference>
          <reference field="5" count="1" selected="0">
            <x v="4"/>
          </reference>
          <reference field="6" count="1" selected="0">
            <x v="2"/>
          </reference>
          <reference field="10" count="1" selected="0">
            <x v="0"/>
          </reference>
        </references>
      </pivotArea>
    </format>
    <format dxfId="2798">
      <pivotArea outline="0" collapsedLevelsAreSubtotals="1" fieldPosition="0">
        <references count="5">
          <reference field="4294967294" count="1" selected="0">
            <x v="7"/>
          </reference>
          <reference field="3" count="1" selected="0">
            <x v="2"/>
          </reference>
          <reference field="5" count="1" selected="0">
            <x v="6"/>
          </reference>
          <reference field="6" count="1" selected="0">
            <x v="3"/>
          </reference>
          <reference field="10" count="1" selected="0">
            <x v="1"/>
          </reference>
        </references>
      </pivotArea>
    </format>
    <format dxfId="2797">
      <pivotArea outline="0" collapsedLevelsAreSubtotals="1" fieldPosition="0">
        <references count="5">
          <reference field="4294967294" count="1" selected="0">
            <x v="7"/>
          </reference>
          <reference field="3" count="1" selected="0">
            <x v="6"/>
          </reference>
          <reference field="5" count="1" selected="0">
            <x v="3"/>
          </reference>
          <reference field="6" count="1" selected="0">
            <x v="1"/>
          </reference>
          <reference field="10" count="1" selected="0">
            <x v="1"/>
          </reference>
        </references>
      </pivotArea>
    </format>
    <format dxfId="2796">
      <pivotArea outline="0" collapsedLevelsAreSubtotals="1" fieldPosition="0">
        <references count="5">
          <reference field="4294967294" count="1" selected="0">
            <x v="7"/>
          </reference>
          <reference field="3" count="1" selected="0">
            <x v="8"/>
          </reference>
          <reference field="5" count="1" selected="0">
            <x v="7"/>
          </reference>
          <reference field="6" count="1" selected="0">
            <x v="9"/>
          </reference>
          <reference field="10" count="1" selected="0">
            <x v="1"/>
          </reference>
        </references>
      </pivotArea>
    </format>
    <format dxfId="2795">
      <pivotArea outline="0" collapsedLevelsAreSubtotals="1" fieldPosition="0">
        <references count="5">
          <reference field="4294967294" count="1" selected="0">
            <x v="7"/>
          </reference>
          <reference field="3" count="1" selected="0">
            <x v="9"/>
          </reference>
          <reference field="5" count="1" selected="0">
            <x v="8"/>
          </reference>
          <reference field="6" count="2" selected="0">
            <x v="10"/>
            <x v="11"/>
          </reference>
          <reference field="10" count="0" selected="0"/>
        </references>
      </pivotArea>
    </format>
    <format dxfId="2794">
      <pivotArea outline="0" collapsedLevelsAreSubtotals="1" fieldPosition="0">
        <references count="5">
          <reference field="4294967294" count="1" selected="0">
            <x v="8"/>
          </reference>
          <reference field="3" count="1" selected="0">
            <x v="1"/>
          </reference>
          <reference field="5" count="1" selected="0">
            <x v="9"/>
          </reference>
          <reference field="6" count="1" selected="0">
            <x v="14"/>
          </reference>
          <reference field="10" count="1" selected="0">
            <x v="1"/>
          </reference>
        </references>
      </pivotArea>
    </format>
    <format dxfId="2793">
      <pivotArea outline="0" collapsedLevelsAreSubtotals="1" fieldPosition="0">
        <references count="5">
          <reference field="4294967294" count="1" selected="0">
            <x v="8"/>
          </reference>
          <reference field="3" count="1" selected="0">
            <x v="1"/>
          </reference>
          <reference field="5" count="1" selected="0">
            <x v="4"/>
          </reference>
          <reference field="6" count="1" selected="0">
            <x v="2"/>
          </reference>
          <reference field="10" count="1" selected="0">
            <x v="0"/>
          </reference>
        </references>
      </pivotArea>
    </format>
    <format dxfId="2792">
      <pivotArea outline="0" collapsedLevelsAreSubtotals="1" fieldPosition="0">
        <references count="5">
          <reference field="4294967294" count="1" selected="0">
            <x v="8"/>
          </reference>
          <reference field="3" count="1" selected="0">
            <x v="6"/>
          </reference>
          <reference field="5" count="1" selected="0">
            <x v="3"/>
          </reference>
          <reference field="6" count="1" selected="0">
            <x v="1"/>
          </reference>
          <reference field="10" count="1" selected="0">
            <x v="1"/>
          </reference>
        </references>
      </pivotArea>
    </format>
    <format dxfId="2791">
      <pivotArea outline="0" collapsedLevelsAreSubtotals="1" fieldPosition="0">
        <references count="5">
          <reference field="4294967294" count="1" selected="0">
            <x v="8"/>
          </reference>
          <reference field="3" count="1" selected="0">
            <x v="9"/>
          </reference>
          <reference field="5" count="1" selected="0">
            <x v="8"/>
          </reference>
          <reference field="6" count="2" selected="0">
            <x v="10"/>
            <x v="11"/>
          </reference>
          <reference field="10" count="0" selected="0"/>
        </references>
      </pivotArea>
    </format>
    <format dxfId="2790">
      <pivotArea outline="0" collapsedLevelsAreSubtotals="1" fieldPosition="0">
        <references count="5">
          <reference field="4294967294" count="1" selected="0">
            <x v="9"/>
          </reference>
          <reference field="3" count="1" selected="0">
            <x v="1"/>
          </reference>
          <reference field="5" count="1" selected="0">
            <x v="4"/>
          </reference>
          <reference field="6" count="1" selected="0">
            <x v="2"/>
          </reference>
          <reference field="10" count="1" selected="0">
            <x v="0"/>
          </reference>
        </references>
      </pivotArea>
    </format>
    <format dxfId="2789">
      <pivotArea outline="0" collapsedLevelsAreSubtotals="1" fieldPosition="0">
        <references count="5">
          <reference field="4294967294" count="1" selected="0">
            <x v="9"/>
          </reference>
          <reference field="3" count="1" selected="0">
            <x v="2"/>
          </reference>
          <reference field="5" count="1" selected="0">
            <x v="6"/>
          </reference>
          <reference field="6" count="1" selected="0">
            <x v="3"/>
          </reference>
          <reference field="10" count="1" selected="0">
            <x v="1"/>
          </reference>
        </references>
      </pivotArea>
    </format>
    <format dxfId="2788">
      <pivotArea outline="0" collapsedLevelsAreSubtotals="1" fieldPosition="0">
        <references count="5">
          <reference field="4294967294" count="1" selected="0">
            <x v="9"/>
          </reference>
          <reference field="3" count="1" selected="0">
            <x v="6"/>
          </reference>
          <reference field="5" count="1" selected="0">
            <x v="3"/>
          </reference>
          <reference field="6" count="1" selected="0">
            <x v="1"/>
          </reference>
          <reference field="10" count="1" selected="0">
            <x v="1"/>
          </reference>
        </references>
      </pivotArea>
    </format>
    <format dxfId="2787">
      <pivotArea outline="0" collapsedLevelsAreSubtotals="1" fieldPosition="0">
        <references count="5">
          <reference field="4294967294" count="1" selected="0">
            <x v="9"/>
          </reference>
          <reference field="3" count="1" selected="0">
            <x v="9"/>
          </reference>
          <reference field="5" count="1" selected="0">
            <x v="8"/>
          </reference>
          <reference field="6" count="2" selected="0">
            <x v="10"/>
            <x v="11"/>
          </reference>
          <reference field="10" count="0" selected="0"/>
        </references>
      </pivotArea>
    </format>
    <format dxfId="2786">
      <pivotArea outline="0" collapsedLevelsAreSubtotals="1" fieldPosition="0">
        <references count="5">
          <reference field="4294967294" count="1" selected="0">
            <x v="9"/>
          </reference>
          <reference field="3" count="1" selected="0">
            <x v="9"/>
          </reference>
          <reference field="5" count="1" selected="0">
            <x v="8"/>
          </reference>
          <reference field="6" count="1" selected="0">
            <x v="16"/>
          </reference>
          <reference field="10" count="1" selected="0">
            <x v="0"/>
          </reference>
        </references>
      </pivotArea>
    </format>
    <format dxfId="2785">
      <pivotArea outline="0" collapsedLevelsAreSubtotals="1" fieldPosition="0">
        <references count="5">
          <reference field="4294967294" count="1" selected="0">
            <x v="10"/>
          </reference>
          <reference field="3" count="1" selected="0">
            <x v="1"/>
          </reference>
          <reference field="5" count="1" selected="0">
            <x v="4"/>
          </reference>
          <reference field="6" count="1" selected="0">
            <x v="2"/>
          </reference>
          <reference field="10" count="1" selected="0">
            <x v="0"/>
          </reference>
        </references>
      </pivotArea>
    </format>
    <format dxfId="2784">
      <pivotArea outline="0" collapsedLevelsAreSubtotals="1" fieldPosition="0">
        <references count="5">
          <reference field="4294967294" count="1" selected="0">
            <x v="10"/>
          </reference>
          <reference field="3" count="1" selected="0">
            <x v="2"/>
          </reference>
          <reference field="5" count="1" selected="0">
            <x v="6"/>
          </reference>
          <reference field="6" count="1" selected="0">
            <x v="3"/>
          </reference>
          <reference field="10" count="1" selected="0">
            <x v="1"/>
          </reference>
        </references>
      </pivotArea>
    </format>
    <format dxfId="2783">
      <pivotArea outline="0" collapsedLevelsAreSubtotals="1" fieldPosition="0">
        <references count="5">
          <reference field="4294967294" count="1" selected="0">
            <x v="10"/>
          </reference>
          <reference field="3" count="1" selected="0">
            <x v="6"/>
          </reference>
          <reference field="5" count="1" selected="0">
            <x v="3"/>
          </reference>
          <reference field="6" count="1" selected="0">
            <x v="1"/>
          </reference>
          <reference field="10" count="1" selected="0">
            <x v="1"/>
          </reference>
        </references>
      </pivotArea>
    </format>
    <format dxfId="2782">
      <pivotArea outline="0" collapsedLevelsAreSubtotals="1" fieldPosition="0">
        <references count="5">
          <reference field="4294967294" count="1" selected="0">
            <x v="10"/>
          </reference>
          <reference field="3" count="1" selected="0">
            <x v="9"/>
          </reference>
          <reference field="5" count="1" selected="0">
            <x v="8"/>
          </reference>
          <reference field="6" count="3" selected="0">
            <x v="10"/>
            <x v="11"/>
            <x v="16"/>
          </reference>
          <reference field="10" count="0" selected="0"/>
        </references>
      </pivotArea>
    </format>
    <format dxfId="2781">
      <pivotArea outline="0" collapsedLevelsAreSubtotals="1" fieldPosition="0">
        <references count="5">
          <reference field="4294967294" count="1" selected="0">
            <x v="11"/>
          </reference>
          <reference field="3" count="1" selected="0">
            <x v="1"/>
          </reference>
          <reference field="5" count="1" selected="0">
            <x v="4"/>
          </reference>
          <reference field="6" count="1" selected="0">
            <x v="2"/>
          </reference>
          <reference field="10" count="1" selected="0">
            <x v="0"/>
          </reference>
        </references>
      </pivotArea>
    </format>
    <format dxfId="2780">
      <pivotArea outline="0" collapsedLevelsAreSubtotals="1" fieldPosition="0">
        <references count="5">
          <reference field="4294967294" count="1" selected="0">
            <x v="11"/>
          </reference>
          <reference field="3" count="1" selected="0">
            <x v="1"/>
          </reference>
          <reference field="5" count="1" selected="0">
            <x v="9"/>
          </reference>
          <reference field="6" count="1" selected="0">
            <x v="14"/>
          </reference>
          <reference field="10" count="1" selected="0">
            <x v="1"/>
          </reference>
        </references>
      </pivotArea>
    </format>
    <format dxfId="2779">
      <pivotArea outline="0" collapsedLevelsAreSubtotals="1" fieldPosition="0">
        <references count="5">
          <reference field="4294967294" count="1" selected="0">
            <x v="11"/>
          </reference>
          <reference field="3" count="1" selected="0">
            <x v="2"/>
          </reference>
          <reference field="5" count="1" selected="0">
            <x v="6"/>
          </reference>
          <reference field="6" count="1" selected="0">
            <x v="3"/>
          </reference>
          <reference field="10" count="1" selected="0">
            <x v="1"/>
          </reference>
        </references>
      </pivotArea>
    </format>
    <format dxfId="2778">
      <pivotArea outline="0" collapsedLevelsAreSubtotals="1" fieldPosition="0">
        <references count="5">
          <reference field="4294967294" count="1" selected="0">
            <x v="11"/>
          </reference>
          <reference field="3" count="1" selected="0">
            <x v="6"/>
          </reference>
          <reference field="5" count="1" selected="0">
            <x v="3"/>
          </reference>
          <reference field="6" count="1" selected="0">
            <x v="1"/>
          </reference>
          <reference field="10" count="1" selected="0">
            <x v="1"/>
          </reference>
        </references>
      </pivotArea>
    </format>
    <format dxfId="2777">
      <pivotArea outline="0" collapsedLevelsAreSubtotals="1" fieldPosition="0">
        <references count="5">
          <reference field="4294967294" count="1" selected="0">
            <x v="11"/>
          </reference>
          <reference field="3" count="1" selected="0">
            <x v="9"/>
          </reference>
          <reference field="5" count="1" selected="0">
            <x v="8"/>
          </reference>
          <reference field="6" count="1" selected="0">
            <x v="10"/>
          </reference>
          <reference field="10" count="1" selected="0">
            <x v="1"/>
          </reference>
        </references>
      </pivotArea>
    </format>
    <format dxfId="2776">
      <pivotArea outline="0" collapsedLevelsAreSubtotals="1" fieldPosition="0">
        <references count="5">
          <reference field="4294967294" count="1" selected="0">
            <x v="11"/>
          </reference>
          <reference field="3" count="1" selected="0">
            <x v="9"/>
          </reference>
          <reference field="5" count="1" selected="0">
            <x v="8"/>
          </reference>
          <reference field="6" count="1" selected="0">
            <x v="11"/>
          </reference>
          <reference field="10" count="1" selected="0">
            <x v="0"/>
          </reference>
        </references>
      </pivotArea>
    </format>
    <format dxfId="2775">
      <pivotArea outline="0" collapsedLevelsAreSubtotals="1" fieldPosition="0">
        <references count="5">
          <reference field="4294967294" count="1" selected="0">
            <x v="12"/>
          </reference>
          <reference field="3" count="1" selected="0">
            <x v="1"/>
          </reference>
          <reference field="5" count="1" selected="0">
            <x v="4"/>
          </reference>
          <reference field="6" count="1" selected="0">
            <x v="2"/>
          </reference>
          <reference field="10" count="1" selected="0">
            <x v="0"/>
          </reference>
        </references>
      </pivotArea>
    </format>
    <format dxfId="2774">
      <pivotArea outline="0" collapsedLevelsAreSubtotals="1" fieldPosition="0">
        <references count="5">
          <reference field="4294967294" count="1" selected="0">
            <x v="12"/>
          </reference>
          <reference field="3" count="1" selected="0">
            <x v="1"/>
          </reference>
          <reference field="5" count="1" selected="0">
            <x v="9"/>
          </reference>
          <reference field="6" count="1" selected="0">
            <x v="14"/>
          </reference>
          <reference field="10" count="1" selected="0">
            <x v="1"/>
          </reference>
        </references>
      </pivotArea>
    </format>
    <format dxfId="2773">
      <pivotArea outline="0" collapsedLevelsAreSubtotals="1" fieldPosition="0">
        <references count="5">
          <reference field="4294967294" count="1" selected="0">
            <x v="12"/>
          </reference>
          <reference field="3" count="1" selected="0">
            <x v="2"/>
          </reference>
          <reference field="5" count="1" selected="0">
            <x v="6"/>
          </reference>
          <reference field="6" count="1" selected="0">
            <x v="3"/>
          </reference>
          <reference field="10" count="1" selected="0">
            <x v="1"/>
          </reference>
        </references>
      </pivotArea>
    </format>
    <format dxfId="2772">
      <pivotArea outline="0" collapsedLevelsAreSubtotals="1" fieldPosition="0">
        <references count="5">
          <reference field="4294967294" count="1" selected="0">
            <x v="12"/>
          </reference>
          <reference field="3" count="1" selected="0">
            <x v="4"/>
          </reference>
          <reference field="5" count="1" selected="0">
            <x v="0"/>
          </reference>
          <reference field="6" count="1" selected="0">
            <x v="8"/>
          </reference>
          <reference field="10" count="1" selected="0">
            <x v="0"/>
          </reference>
        </references>
      </pivotArea>
    </format>
    <format dxfId="2771">
      <pivotArea outline="0" collapsedLevelsAreSubtotals="1" fieldPosition="0">
        <references count="5">
          <reference field="4294967294" count="1" selected="0">
            <x v="12"/>
          </reference>
          <reference field="3" count="1" selected="0">
            <x v="6"/>
          </reference>
          <reference field="5" count="1" selected="0">
            <x v="3"/>
          </reference>
          <reference field="6" count="1" selected="0">
            <x v="1"/>
          </reference>
          <reference field="10" count="1" selected="0">
            <x v="1"/>
          </reference>
        </references>
      </pivotArea>
    </format>
    <format dxfId="2770">
      <pivotArea outline="0" collapsedLevelsAreSubtotals="1" fieldPosition="0">
        <references count="5">
          <reference field="4294967294" count="1" selected="0">
            <x v="12"/>
          </reference>
          <reference field="3" count="1" selected="0">
            <x v="8"/>
          </reference>
          <reference field="5" count="1" selected="0">
            <x v="7"/>
          </reference>
          <reference field="6" count="1" selected="0">
            <x v="9"/>
          </reference>
          <reference field="10" count="1" selected="0">
            <x v="1"/>
          </reference>
        </references>
      </pivotArea>
    </format>
    <format dxfId="2769">
      <pivotArea outline="0" collapsedLevelsAreSubtotals="1" fieldPosition="0">
        <references count="5">
          <reference field="4294967294" count="1" selected="0">
            <x v="12"/>
          </reference>
          <reference field="3" count="1" selected="0">
            <x v="9"/>
          </reference>
          <reference field="5" count="1" selected="0">
            <x v="8"/>
          </reference>
          <reference field="6" count="1" selected="0">
            <x v="10"/>
          </reference>
          <reference field="10" count="1" selected="0">
            <x v="1"/>
          </reference>
        </references>
      </pivotArea>
    </format>
    <format dxfId="2768">
      <pivotArea outline="0" collapsedLevelsAreSubtotals="1" fieldPosition="0">
        <references count="5">
          <reference field="4294967294" count="1" selected="0">
            <x v="12"/>
          </reference>
          <reference field="3" count="1" selected="0">
            <x v="9"/>
          </reference>
          <reference field="5" count="1" selected="0">
            <x v="8"/>
          </reference>
          <reference field="6" count="1" selected="0">
            <x v="11"/>
          </reference>
          <reference field="10" count="1" selected="0">
            <x v="0"/>
          </reference>
        </references>
      </pivotArea>
    </format>
    <format dxfId="2767">
      <pivotArea outline="0" collapsedLevelsAreSubtotals="1" fieldPosition="0">
        <references count="5">
          <reference field="4294967294" count="1" selected="0">
            <x v="13"/>
          </reference>
          <reference field="3" count="1" selected="0">
            <x v="1"/>
          </reference>
          <reference field="5" count="1" selected="0">
            <x v="4"/>
          </reference>
          <reference field="6" count="1" selected="0">
            <x v="2"/>
          </reference>
          <reference field="10" count="1" selected="0">
            <x v="0"/>
          </reference>
        </references>
      </pivotArea>
    </format>
    <format dxfId="2766">
      <pivotArea outline="0" collapsedLevelsAreSubtotals="1" fieldPosition="0">
        <references count="5">
          <reference field="4294967294" count="1" selected="0">
            <x v="13"/>
          </reference>
          <reference field="3" count="1" selected="0">
            <x v="2"/>
          </reference>
          <reference field="5" count="1" selected="0">
            <x v="6"/>
          </reference>
          <reference field="6" count="1" selected="0">
            <x v="3"/>
          </reference>
          <reference field="10" count="1" selected="0">
            <x v="1"/>
          </reference>
        </references>
      </pivotArea>
    </format>
    <format dxfId="2765">
      <pivotArea outline="0" collapsedLevelsAreSubtotals="1" fieldPosition="0">
        <references count="5">
          <reference field="4294967294" count="1" selected="0">
            <x v="13"/>
          </reference>
          <reference field="3" count="1" selected="0">
            <x v="6"/>
          </reference>
          <reference field="5" count="1" selected="0">
            <x v="3"/>
          </reference>
          <reference field="6" count="1" selected="0">
            <x v="1"/>
          </reference>
          <reference field="10" count="1" selected="0">
            <x v="1"/>
          </reference>
        </references>
      </pivotArea>
    </format>
    <format dxfId="2764">
      <pivotArea outline="0" collapsedLevelsAreSubtotals="1" fieldPosition="0">
        <references count="5">
          <reference field="4294967294" count="1" selected="0">
            <x v="13"/>
          </reference>
          <reference field="3" count="1" selected="0">
            <x v="6"/>
          </reference>
          <reference field="5" count="1" selected="0">
            <x v="5"/>
          </reference>
          <reference field="6" count="1" selected="0">
            <x v="4"/>
          </reference>
          <reference field="10" count="1" selected="0">
            <x v="1"/>
          </reference>
        </references>
      </pivotArea>
    </format>
    <format dxfId="2763">
      <pivotArea outline="0" collapsedLevelsAreSubtotals="1" fieldPosition="0">
        <references count="5">
          <reference field="4294967294" count="1" selected="0">
            <x v="13"/>
          </reference>
          <reference field="3" count="1" selected="0">
            <x v="8"/>
          </reference>
          <reference field="5" count="1" selected="0">
            <x v="7"/>
          </reference>
          <reference field="6" count="1" selected="0">
            <x v="9"/>
          </reference>
          <reference field="10" count="1" selected="0">
            <x v="1"/>
          </reference>
        </references>
      </pivotArea>
    </format>
    <format dxfId="2762">
      <pivotArea outline="0" collapsedLevelsAreSubtotals="1" fieldPosition="0">
        <references count="5">
          <reference field="4294967294" count="1" selected="0">
            <x v="13"/>
          </reference>
          <reference field="3" count="1" selected="0">
            <x v="9"/>
          </reference>
          <reference field="5" count="1" selected="0">
            <x v="8"/>
          </reference>
          <reference field="6" count="1" selected="0">
            <x v="10"/>
          </reference>
          <reference field="10" count="1" selected="0">
            <x v="1"/>
          </reference>
        </references>
      </pivotArea>
    </format>
    <format dxfId="2761">
      <pivotArea outline="0" collapsedLevelsAreSubtotals="1" fieldPosition="0">
        <references count="5">
          <reference field="4294967294" count="1" selected="0">
            <x v="13"/>
          </reference>
          <reference field="3" count="1" selected="0">
            <x v="9"/>
          </reference>
          <reference field="5" count="1" selected="0">
            <x v="8"/>
          </reference>
          <reference field="6" count="1" selected="0">
            <x v="11"/>
          </reference>
          <reference field="10" count="1" selected="0">
            <x v="0"/>
          </reference>
        </references>
      </pivotArea>
    </format>
    <format dxfId="2760">
      <pivotArea outline="0" collapsedLevelsAreSubtotals="1" fieldPosition="0">
        <references count="5">
          <reference field="4294967294" count="1" selected="0">
            <x v="14"/>
          </reference>
          <reference field="3" count="1" selected="0">
            <x v="1"/>
          </reference>
          <reference field="5" count="1" selected="0">
            <x v="9"/>
          </reference>
          <reference field="6" count="1" selected="0">
            <x v="12"/>
          </reference>
          <reference field="10" count="1" selected="0">
            <x v="1"/>
          </reference>
        </references>
      </pivotArea>
    </format>
    <format dxfId="2759">
      <pivotArea outline="0" collapsedLevelsAreSubtotals="1" fieldPosition="0">
        <references count="5">
          <reference field="4294967294" count="1" selected="0">
            <x v="14"/>
          </reference>
          <reference field="3" count="1" selected="0">
            <x v="2"/>
          </reference>
          <reference field="5" count="1" selected="0">
            <x v="6"/>
          </reference>
          <reference field="6" count="1" selected="0">
            <x v="3"/>
          </reference>
          <reference field="10" count="1" selected="0">
            <x v="1"/>
          </reference>
        </references>
      </pivotArea>
    </format>
    <format dxfId="2758">
      <pivotArea outline="0" collapsedLevelsAreSubtotals="1" fieldPosition="0">
        <references count="5">
          <reference field="4294967294" count="1" selected="0">
            <x v="14"/>
          </reference>
          <reference field="3" count="1" selected="0">
            <x v="5"/>
          </reference>
          <reference field="5" count="1" selected="0">
            <x v="5"/>
          </reference>
          <reference field="6" count="1" selected="0">
            <x v="7"/>
          </reference>
          <reference field="10" count="1" selected="0">
            <x v="0"/>
          </reference>
        </references>
      </pivotArea>
    </format>
    <format dxfId="2757">
      <pivotArea outline="0" collapsedLevelsAreSubtotals="1" fieldPosition="0">
        <references count="5">
          <reference field="4294967294" count="1" selected="0">
            <x v="14"/>
          </reference>
          <reference field="3" count="1" selected="0">
            <x v="6"/>
          </reference>
          <reference field="5" count="1" selected="0">
            <x v="3"/>
          </reference>
          <reference field="6" count="1" selected="0">
            <x v="1"/>
          </reference>
          <reference field="10" count="1" selected="0">
            <x v="1"/>
          </reference>
        </references>
      </pivotArea>
    </format>
    <format dxfId="2756">
      <pivotArea outline="0" collapsedLevelsAreSubtotals="1" fieldPosition="0">
        <references count="5">
          <reference field="4294967294" count="1" selected="0">
            <x v="14"/>
          </reference>
          <reference field="3" count="1" selected="0">
            <x v="6"/>
          </reference>
          <reference field="5" count="1" selected="0">
            <x v="5"/>
          </reference>
          <reference field="6" count="1" selected="0">
            <x v="4"/>
          </reference>
          <reference field="10" count="1" selected="0">
            <x v="1"/>
          </reference>
        </references>
      </pivotArea>
    </format>
    <format dxfId="2755">
      <pivotArea outline="0" collapsedLevelsAreSubtotals="1" fieldPosition="0">
        <references count="5">
          <reference field="4294967294" count="1" selected="0">
            <x v="0"/>
          </reference>
          <reference field="3" count="1" selected="0">
            <x v="2"/>
          </reference>
          <reference field="5" count="1" selected="0">
            <x v="6"/>
          </reference>
          <reference field="6" count="1" selected="0">
            <x v="3"/>
          </reference>
          <reference field="10" count="1" selected="0">
            <x v="1"/>
          </reference>
        </references>
      </pivotArea>
    </format>
    <format dxfId="2754">
      <pivotArea outline="0" collapsedLevelsAreSubtotals="1" fieldPosition="0">
        <references count="5">
          <reference field="4294967294" count="1" selected="0">
            <x v="0"/>
          </reference>
          <reference field="3" count="1" selected="0">
            <x v="6"/>
          </reference>
          <reference field="5" count="1" selected="0">
            <x v="3"/>
          </reference>
          <reference field="6" count="1" selected="0">
            <x v="1"/>
          </reference>
          <reference field="10" count="1" selected="0">
            <x v="1"/>
          </reference>
        </references>
      </pivotArea>
    </format>
    <format dxfId="2753">
      <pivotArea outline="0" collapsedLevelsAreSubtotals="1" fieldPosition="0">
        <references count="5">
          <reference field="4294967294" count="1" selected="0">
            <x v="1"/>
          </reference>
          <reference field="3" count="1" selected="0">
            <x v="6"/>
          </reference>
          <reference field="5" count="1" selected="0">
            <x v="3"/>
          </reference>
          <reference field="6" count="1" selected="0">
            <x v="1"/>
          </reference>
          <reference field="10" count="1" selected="0">
            <x v="1"/>
          </reference>
        </references>
      </pivotArea>
    </format>
    <format dxfId="2752">
      <pivotArea outline="0" collapsedLevelsAreSubtotals="1" fieldPosition="0">
        <references count="5">
          <reference field="4294967294" count="1" selected="0">
            <x v="2"/>
          </reference>
          <reference field="3" count="1" selected="0">
            <x v="6"/>
          </reference>
          <reference field="5" count="1" selected="0">
            <x v="3"/>
          </reference>
          <reference field="6" count="1" selected="0">
            <x v="1"/>
          </reference>
          <reference field="10" count="1" selected="0">
            <x v="1"/>
          </reference>
        </references>
      </pivotArea>
    </format>
    <format dxfId="2751">
      <pivotArea outline="0" collapsedLevelsAreSubtotals="1" fieldPosition="0">
        <references count="5">
          <reference field="4294967294" count="1" selected="0">
            <x v="3"/>
          </reference>
          <reference field="3" count="1" selected="0">
            <x v="6"/>
          </reference>
          <reference field="5" count="1" selected="0">
            <x v="3"/>
          </reference>
          <reference field="6" count="1" selected="0">
            <x v="1"/>
          </reference>
          <reference field="10" count="1" selected="0">
            <x v="1"/>
          </reference>
        </references>
      </pivotArea>
    </format>
    <format dxfId="2750">
      <pivotArea outline="0" collapsedLevelsAreSubtotals="1" fieldPosition="0">
        <references count="5">
          <reference field="4294967294" count="1" selected="0">
            <x v="4"/>
          </reference>
          <reference field="3" count="1" selected="0">
            <x v="6"/>
          </reference>
          <reference field="5" count="1" selected="0">
            <x v="3"/>
          </reference>
          <reference field="6" count="1" selected="0">
            <x v="1"/>
          </reference>
          <reference field="10" count="1" selected="0">
            <x v="1"/>
          </reference>
        </references>
      </pivotArea>
    </format>
    <format dxfId="2749">
      <pivotArea outline="0" collapsedLevelsAreSubtotals="1" fieldPosition="0">
        <references count="5">
          <reference field="4294967294" count="1" selected="0">
            <x v="0"/>
          </reference>
          <reference field="3" count="1" selected="0">
            <x v="1"/>
          </reference>
          <reference field="5" count="2" selected="0">
            <x v="4"/>
            <x v="9"/>
          </reference>
          <reference field="6" count="5" selected="0">
            <x v="2"/>
            <x v="12"/>
            <x v="13"/>
            <x v="14"/>
            <x v="15"/>
          </reference>
          <reference field="10" count="0" selected="0"/>
        </references>
      </pivotArea>
    </format>
    <format dxfId="2748">
      <pivotArea outline="0" collapsedLevelsAreSubtotals="1" fieldPosition="0">
        <references count="5">
          <reference field="4294967294" count="1" selected="0">
            <x v="0"/>
          </reference>
          <reference field="3" count="3" selected="0">
            <x v="3"/>
            <x v="4"/>
            <x v="5"/>
          </reference>
          <reference field="5" count="4" selected="0">
            <x v="0"/>
            <x v="2"/>
            <x v="4"/>
            <x v="5"/>
          </reference>
          <reference field="6" count="3" selected="0">
            <x v="6"/>
            <x v="7"/>
            <x v="8"/>
          </reference>
          <reference field="10" count="0" selected="0"/>
        </references>
      </pivotArea>
    </format>
    <format dxfId="2747">
      <pivotArea outline="0" collapsedLevelsAreSubtotals="1" fieldPosition="0">
        <references count="5">
          <reference field="4294967294" count="1" selected="0">
            <x v="0"/>
          </reference>
          <reference field="3" count="1" selected="0">
            <x v="6"/>
          </reference>
          <reference field="5" count="1" selected="0">
            <x v="3"/>
          </reference>
          <reference field="6" count="1" selected="0">
            <x v="5"/>
          </reference>
          <reference field="10" count="1" selected="0">
            <x v="1"/>
          </reference>
        </references>
      </pivotArea>
    </format>
    <format dxfId="2746">
      <pivotArea outline="0" collapsedLevelsAreSubtotals="1" fieldPosition="0">
        <references count="5">
          <reference field="4294967294" count="1" selected="0">
            <x v="0"/>
          </reference>
          <reference field="3" count="1" selected="0">
            <x v="6"/>
          </reference>
          <reference field="5" count="1" selected="0">
            <x v="5"/>
          </reference>
          <reference field="6" count="1" selected="0">
            <x v="4"/>
          </reference>
          <reference field="10" count="1" selected="0">
            <x v="1"/>
          </reference>
        </references>
      </pivotArea>
    </format>
    <format dxfId="2745">
      <pivotArea outline="0" collapsedLevelsAreSubtotals="1" fieldPosition="0">
        <references count="5">
          <reference field="4294967294" count="1" selected="0">
            <x v="0"/>
          </reference>
          <reference field="3" count="1" selected="0">
            <x v="8"/>
          </reference>
          <reference field="5" count="1" selected="0">
            <x v="7"/>
          </reference>
          <reference field="6" count="1" selected="0">
            <x v="9"/>
          </reference>
          <reference field="10" count="1" selected="0">
            <x v="1"/>
          </reference>
        </references>
      </pivotArea>
    </format>
    <format dxfId="2744">
      <pivotArea outline="0" collapsedLevelsAreSubtotals="1" fieldPosition="0">
        <references count="5">
          <reference field="4294967294" count="1" selected="0">
            <x v="0"/>
          </reference>
          <reference field="3" count="1" selected="0">
            <x v="9"/>
          </reference>
          <reference field="5" count="1" selected="0">
            <x v="8"/>
          </reference>
          <reference field="6" count="1" selected="0">
            <x v="16"/>
          </reference>
          <reference field="10" count="1" selected="0">
            <x v="0"/>
          </reference>
        </references>
      </pivotArea>
    </format>
    <format dxfId="2743">
      <pivotArea outline="0" collapsedLevelsAreSubtotals="1" fieldPosition="0">
        <references count="5">
          <reference field="4294967294" count="1" selected="0">
            <x v="1"/>
          </reference>
          <reference field="3" count="5" selected="0">
            <x v="1"/>
            <x v="2"/>
            <x v="3"/>
            <x v="4"/>
            <x v="5"/>
          </reference>
          <reference field="5" count="6" selected="0">
            <x v="0"/>
            <x v="2"/>
            <x v="4"/>
            <x v="5"/>
            <x v="6"/>
            <x v="9"/>
          </reference>
          <reference field="6" count="9" selected="0">
            <x v="2"/>
            <x v="3"/>
            <x v="6"/>
            <x v="7"/>
            <x v="8"/>
            <x v="12"/>
            <x v="13"/>
            <x v="14"/>
            <x v="15"/>
          </reference>
          <reference field="10" count="0" selected="0"/>
        </references>
      </pivotArea>
    </format>
    <format dxfId="2742">
      <pivotArea outline="0" collapsedLevelsAreSubtotals="1" fieldPosition="0">
        <references count="5">
          <reference field="4294967294" count="1" selected="0">
            <x v="1"/>
          </reference>
          <reference field="3" count="1" selected="0">
            <x v="6"/>
          </reference>
          <reference field="5" count="1" selected="0">
            <x v="3"/>
          </reference>
          <reference field="6" count="1" selected="0">
            <x v="5"/>
          </reference>
          <reference field="10" count="1" selected="0">
            <x v="1"/>
          </reference>
        </references>
      </pivotArea>
    </format>
    <format dxfId="2741">
      <pivotArea outline="0" collapsedLevelsAreSubtotals="1" fieldPosition="0">
        <references count="5">
          <reference field="4294967294" count="1" selected="0">
            <x v="1"/>
          </reference>
          <reference field="3" count="1" selected="0">
            <x v="6"/>
          </reference>
          <reference field="5" count="1" selected="0">
            <x v="5"/>
          </reference>
          <reference field="6" count="1" selected="0">
            <x v="4"/>
          </reference>
          <reference field="10" count="1" selected="0">
            <x v="1"/>
          </reference>
        </references>
      </pivotArea>
    </format>
    <format dxfId="2740">
      <pivotArea outline="0" collapsedLevelsAreSubtotals="1" fieldPosition="0">
        <references count="5">
          <reference field="4294967294" count="1" selected="0">
            <x v="1"/>
          </reference>
          <reference field="3" count="1" selected="0">
            <x v="8"/>
          </reference>
          <reference field="5" count="1" selected="0">
            <x v="7"/>
          </reference>
          <reference field="6" count="1" selected="0">
            <x v="9"/>
          </reference>
          <reference field="10" count="1" selected="0">
            <x v="1"/>
          </reference>
        </references>
      </pivotArea>
    </format>
    <format dxfId="2739">
      <pivotArea outline="0" collapsedLevelsAreSubtotals="1" fieldPosition="0">
        <references count="5">
          <reference field="4294967294" count="1" selected="0">
            <x v="1"/>
          </reference>
          <reference field="3" count="1" selected="0">
            <x v="9"/>
          </reference>
          <reference field="5" count="1" selected="0">
            <x v="8"/>
          </reference>
          <reference field="6" count="1" selected="0">
            <x v="16"/>
          </reference>
          <reference field="10" count="1" selected="0">
            <x v="0"/>
          </reference>
        </references>
      </pivotArea>
    </format>
    <format dxfId="2738">
      <pivotArea outline="0" collapsedLevelsAreSubtotals="1" fieldPosition="0">
        <references count="5">
          <reference field="4294967294" count="1" selected="0">
            <x v="2"/>
          </reference>
          <reference field="3" count="1" selected="0">
            <x v="9"/>
          </reference>
          <reference field="5" count="1" selected="0">
            <x v="8"/>
          </reference>
          <reference field="6" count="1" selected="0">
            <x v="16"/>
          </reference>
          <reference field="10" count="1" selected="0">
            <x v="0"/>
          </reference>
        </references>
      </pivotArea>
    </format>
    <format dxfId="2737">
      <pivotArea outline="0" collapsedLevelsAreSubtotals="1" fieldPosition="0">
        <references count="5">
          <reference field="4294967294" count="1" selected="0">
            <x v="2"/>
          </reference>
          <reference field="3" count="5" selected="0">
            <x v="1"/>
            <x v="2"/>
            <x v="3"/>
            <x v="4"/>
            <x v="5"/>
          </reference>
          <reference field="5" count="6" selected="0">
            <x v="0"/>
            <x v="2"/>
            <x v="4"/>
            <x v="5"/>
            <x v="6"/>
            <x v="9"/>
          </reference>
          <reference field="6" count="9" selected="0">
            <x v="2"/>
            <x v="3"/>
            <x v="6"/>
            <x v="7"/>
            <x v="8"/>
            <x v="12"/>
            <x v="13"/>
            <x v="14"/>
            <x v="15"/>
          </reference>
          <reference field="10" count="0" selected="0"/>
        </references>
      </pivotArea>
    </format>
    <format dxfId="2736">
      <pivotArea outline="0" collapsedLevelsAreSubtotals="1" fieldPosition="0">
        <references count="5">
          <reference field="4294967294" count="1" selected="0">
            <x v="2"/>
          </reference>
          <reference field="3" count="1" selected="0">
            <x v="6"/>
          </reference>
          <reference field="5" count="1" selected="0">
            <x v="3"/>
          </reference>
          <reference field="6" count="1" selected="0">
            <x v="5"/>
          </reference>
          <reference field="10" count="1" selected="0">
            <x v="1"/>
          </reference>
        </references>
      </pivotArea>
    </format>
    <format dxfId="2735">
      <pivotArea outline="0" collapsedLevelsAreSubtotals="1" fieldPosition="0">
        <references count="5">
          <reference field="4294967294" count="1" selected="0">
            <x v="2"/>
          </reference>
          <reference field="3" count="1" selected="0">
            <x v="6"/>
          </reference>
          <reference field="5" count="1" selected="0">
            <x v="5"/>
          </reference>
          <reference field="6" count="1" selected="0">
            <x v="4"/>
          </reference>
          <reference field="10" count="1" selected="0">
            <x v="1"/>
          </reference>
        </references>
      </pivotArea>
    </format>
    <format dxfId="2734">
      <pivotArea outline="0" collapsedLevelsAreSubtotals="1" fieldPosition="0">
        <references count="5">
          <reference field="4294967294" count="1" selected="0">
            <x v="2"/>
          </reference>
          <reference field="3" count="1" selected="0">
            <x v="8"/>
          </reference>
          <reference field="5" count="1" selected="0">
            <x v="7"/>
          </reference>
          <reference field="6" count="1" selected="0">
            <x v="9"/>
          </reference>
          <reference field="10" count="1" selected="0">
            <x v="1"/>
          </reference>
        </references>
      </pivotArea>
    </format>
    <format dxfId="2733">
      <pivotArea outline="0" collapsedLevelsAreSubtotals="1" fieldPosition="0">
        <references count="5">
          <reference field="4294967294" count="1" selected="0">
            <x v="3"/>
          </reference>
          <reference field="3" count="5" selected="0">
            <x v="1"/>
            <x v="2"/>
            <x v="3"/>
            <x v="4"/>
            <x v="5"/>
          </reference>
          <reference field="5" count="6" selected="0">
            <x v="0"/>
            <x v="2"/>
            <x v="4"/>
            <x v="5"/>
            <x v="6"/>
            <x v="9"/>
          </reference>
          <reference field="6" count="9" selected="0">
            <x v="2"/>
            <x v="3"/>
            <x v="6"/>
            <x v="7"/>
            <x v="8"/>
            <x v="12"/>
            <x v="13"/>
            <x v="14"/>
            <x v="15"/>
          </reference>
          <reference field="10" count="0" selected="0"/>
        </references>
      </pivotArea>
    </format>
    <format dxfId="2732">
      <pivotArea outline="0" collapsedLevelsAreSubtotals="1" fieldPosition="0">
        <references count="5">
          <reference field="4294967294" count="1" selected="0">
            <x v="3"/>
          </reference>
          <reference field="3" count="1" selected="0">
            <x v="6"/>
          </reference>
          <reference field="5" count="1" selected="0">
            <x v="3"/>
          </reference>
          <reference field="6" count="1" selected="0">
            <x v="5"/>
          </reference>
          <reference field="10" count="1" selected="0">
            <x v="1"/>
          </reference>
        </references>
      </pivotArea>
    </format>
    <format dxfId="2731">
      <pivotArea outline="0" collapsedLevelsAreSubtotals="1" fieldPosition="0">
        <references count="5">
          <reference field="4294967294" count="1" selected="0">
            <x v="3"/>
          </reference>
          <reference field="3" count="1" selected="0">
            <x v="6"/>
          </reference>
          <reference field="5" count="1" selected="0">
            <x v="5"/>
          </reference>
          <reference field="6" count="1" selected="0">
            <x v="4"/>
          </reference>
          <reference field="10" count="1" selected="0">
            <x v="1"/>
          </reference>
        </references>
      </pivotArea>
    </format>
    <format dxfId="2730">
      <pivotArea outline="0" collapsedLevelsAreSubtotals="1" fieldPosition="0">
        <references count="5">
          <reference field="4294967294" count="1" selected="0">
            <x v="3"/>
          </reference>
          <reference field="3" count="1" selected="0">
            <x v="8"/>
          </reference>
          <reference field="5" count="1" selected="0">
            <x v="7"/>
          </reference>
          <reference field="6" count="1" selected="0">
            <x v="9"/>
          </reference>
          <reference field="10" count="1" selected="0">
            <x v="1"/>
          </reference>
        </references>
      </pivotArea>
    </format>
    <format dxfId="2729">
      <pivotArea outline="0" collapsedLevelsAreSubtotals="1" fieldPosition="0">
        <references count="5">
          <reference field="4294967294" count="1" selected="0">
            <x v="3"/>
          </reference>
          <reference field="3" count="1" selected="0">
            <x v="9"/>
          </reference>
          <reference field="5" count="1" selected="0">
            <x v="8"/>
          </reference>
          <reference field="6" count="1" selected="0">
            <x v="16"/>
          </reference>
          <reference field="10" count="1" selected="0">
            <x v="0"/>
          </reference>
        </references>
      </pivotArea>
    </format>
    <format dxfId="2728">
      <pivotArea outline="0" collapsedLevelsAreSubtotals="1" fieldPosition="0">
        <references count="5">
          <reference field="4294967294" count="1" selected="0">
            <x v="4"/>
          </reference>
          <reference field="3" count="1" selected="0">
            <x v="1"/>
          </reference>
          <reference field="5" count="1" selected="0">
            <x v="4"/>
          </reference>
          <reference field="6" count="1" selected="0">
            <x v="2"/>
          </reference>
          <reference field="10" count="1" selected="0">
            <x v="0"/>
          </reference>
        </references>
      </pivotArea>
    </format>
    <format dxfId="2727">
      <pivotArea outline="0" collapsedLevelsAreSubtotals="1" fieldPosition="0">
        <references count="5">
          <reference field="4294967294" count="1" selected="0">
            <x v="4"/>
          </reference>
          <reference field="3" count="1" selected="0">
            <x v="1"/>
          </reference>
          <reference field="5" count="1" selected="0">
            <x v="9"/>
          </reference>
          <reference field="6" count="2" selected="0">
            <x v="12"/>
            <x v="13"/>
          </reference>
          <reference field="10" count="1" selected="0">
            <x v="1"/>
          </reference>
        </references>
      </pivotArea>
    </format>
    <format dxfId="2726">
      <pivotArea outline="0" collapsedLevelsAreSubtotals="1" fieldPosition="0">
        <references count="5">
          <reference field="4294967294" count="1" selected="0">
            <x v="4"/>
          </reference>
          <reference field="3" count="3" selected="0">
            <x v="3"/>
            <x v="4"/>
            <x v="5"/>
          </reference>
          <reference field="5" count="4" selected="0">
            <x v="0"/>
            <x v="2"/>
            <x v="4"/>
            <x v="5"/>
          </reference>
          <reference field="6" count="3" selected="0">
            <x v="6"/>
            <x v="7"/>
            <x v="8"/>
          </reference>
          <reference field="10" count="0" selected="0"/>
        </references>
      </pivotArea>
    </format>
    <format dxfId="2725">
      <pivotArea outline="0" collapsedLevelsAreSubtotals="1" fieldPosition="0">
        <references count="5">
          <reference field="4294967294" count="1" selected="0">
            <x v="4"/>
          </reference>
          <reference field="3" count="1" selected="0">
            <x v="6"/>
          </reference>
          <reference field="5" count="1" selected="0">
            <x v="3"/>
          </reference>
          <reference field="6" count="1" selected="0">
            <x v="5"/>
          </reference>
          <reference field="10" count="1" selected="0">
            <x v="1"/>
          </reference>
        </references>
      </pivotArea>
    </format>
    <format dxfId="2724">
      <pivotArea outline="0" collapsedLevelsAreSubtotals="1" fieldPosition="0">
        <references count="5">
          <reference field="4294967294" count="1" selected="0">
            <x v="4"/>
          </reference>
          <reference field="3" count="1" selected="0">
            <x v="6"/>
          </reference>
          <reference field="5" count="1" selected="0">
            <x v="5"/>
          </reference>
          <reference field="6" count="1" selected="0">
            <x v="4"/>
          </reference>
          <reference field="10" count="1" selected="0">
            <x v="1"/>
          </reference>
        </references>
      </pivotArea>
    </format>
    <format dxfId="2723">
      <pivotArea outline="0" collapsedLevelsAreSubtotals="1" fieldPosition="0">
        <references count="5">
          <reference field="4294967294" count="1" selected="0">
            <x v="4"/>
          </reference>
          <reference field="3" count="1" selected="0">
            <x v="8"/>
          </reference>
          <reference field="5" count="1" selected="0">
            <x v="7"/>
          </reference>
          <reference field="6" count="1" selected="0">
            <x v="9"/>
          </reference>
          <reference field="10" count="1" selected="0">
            <x v="1"/>
          </reference>
        </references>
      </pivotArea>
    </format>
    <format dxfId="2722">
      <pivotArea outline="0" collapsedLevelsAreSubtotals="1" fieldPosition="0">
        <references count="5">
          <reference field="4294967294" count="1" selected="0">
            <x v="4"/>
          </reference>
          <reference field="3" count="1" selected="0">
            <x v="9"/>
          </reference>
          <reference field="5" count="1" selected="0">
            <x v="8"/>
          </reference>
          <reference field="6" count="1" selected="0">
            <x v="16"/>
          </reference>
          <reference field="10" count="1" selected="0">
            <x v="0"/>
          </reference>
        </references>
      </pivotArea>
    </format>
    <format dxfId="2721">
      <pivotArea outline="0" collapsedLevelsAreSubtotals="1" fieldPosition="0">
        <references count="5">
          <reference field="4294967294" count="1" selected="0">
            <x v="5"/>
          </reference>
          <reference field="3" count="1" selected="0">
            <x v="1"/>
          </reference>
          <reference field="5" count="1" selected="0">
            <x v="9"/>
          </reference>
          <reference field="6" count="2" selected="0">
            <x v="12"/>
            <x v="13"/>
          </reference>
          <reference field="10" count="1" selected="0">
            <x v="1"/>
          </reference>
        </references>
      </pivotArea>
    </format>
    <format dxfId="2720">
      <pivotArea outline="0" collapsedLevelsAreSubtotals="1" fieldPosition="0">
        <references count="5">
          <reference field="4294967294" count="1" selected="0">
            <x v="5"/>
          </reference>
          <reference field="3" count="1" selected="0">
            <x v="3"/>
          </reference>
          <reference field="5" count="1" selected="0">
            <x v="2"/>
          </reference>
          <reference field="6" count="1" selected="0">
            <x v="6"/>
          </reference>
          <reference field="10" count="1" selected="0">
            <x v="1"/>
          </reference>
        </references>
      </pivotArea>
    </format>
    <format dxfId="2719">
      <pivotArea outline="0" collapsedLevelsAreSubtotals="1" fieldPosition="0">
        <references count="5">
          <reference field="4294967294" count="1" selected="0">
            <x v="5"/>
          </reference>
          <reference field="3" count="1" selected="0">
            <x v="5"/>
          </reference>
          <reference field="5" count="2" selected="0">
            <x v="4"/>
            <x v="5"/>
          </reference>
          <reference field="6" count="1" selected="0">
            <x v="7"/>
          </reference>
          <reference field="10" count="0" selected="0"/>
        </references>
      </pivotArea>
    </format>
    <format dxfId="2718">
      <pivotArea outline="0" collapsedLevelsAreSubtotals="1" fieldPosition="0">
        <references count="5">
          <reference field="4294967294" count="1" selected="0">
            <x v="5"/>
          </reference>
          <reference field="3" count="1" selected="0">
            <x v="6"/>
          </reference>
          <reference field="5" count="1" selected="0">
            <x v="3"/>
          </reference>
          <reference field="6" count="1" selected="0">
            <x v="5"/>
          </reference>
          <reference field="10" count="1" selected="0">
            <x v="1"/>
          </reference>
        </references>
      </pivotArea>
    </format>
    <format dxfId="2717">
      <pivotArea outline="0" collapsedLevelsAreSubtotals="1" fieldPosition="0">
        <references count="5">
          <reference field="4294967294" count="1" selected="0">
            <x v="6"/>
          </reference>
          <reference field="3" count="1" selected="0">
            <x v="1"/>
          </reference>
          <reference field="5" count="1" selected="0">
            <x v="4"/>
          </reference>
          <reference field="6" count="1" selected="0">
            <x v="2"/>
          </reference>
          <reference field="10" count="1" selected="0">
            <x v="0"/>
          </reference>
        </references>
      </pivotArea>
    </format>
    <format dxfId="2716">
      <pivotArea outline="0" collapsedLevelsAreSubtotals="1" fieldPosition="0">
        <references count="5">
          <reference field="4294967294" count="1" selected="0">
            <x v="6"/>
          </reference>
          <reference field="3" count="1" selected="0">
            <x v="1"/>
          </reference>
          <reference field="5" count="1" selected="0">
            <x v="9"/>
          </reference>
          <reference field="6" count="1" selected="0">
            <x v="12"/>
          </reference>
          <reference field="10" count="1" selected="0">
            <x v="1"/>
          </reference>
        </references>
      </pivotArea>
    </format>
    <format dxfId="2715">
      <pivotArea outline="0" collapsedLevelsAreSubtotals="1" fieldPosition="0">
        <references count="5">
          <reference field="4294967294" count="1" selected="0">
            <x v="6"/>
          </reference>
          <reference field="3" count="1" selected="0">
            <x v="1"/>
          </reference>
          <reference field="5" count="1" selected="0">
            <x v="9"/>
          </reference>
          <reference field="6" count="2" selected="0">
            <x v="14"/>
            <x v="15"/>
          </reference>
          <reference field="10" count="1" selected="0">
            <x v="1"/>
          </reference>
        </references>
      </pivotArea>
    </format>
    <format dxfId="2714">
      <pivotArea outline="0" collapsedLevelsAreSubtotals="1" fieldPosition="0">
        <references count="5">
          <reference field="4294967294" count="1" selected="0">
            <x v="6"/>
          </reference>
          <reference field="3" count="4" selected="0">
            <x v="2"/>
            <x v="3"/>
            <x v="4"/>
            <x v="5"/>
          </reference>
          <reference field="5" count="5" selected="0">
            <x v="0"/>
            <x v="2"/>
            <x v="4"/>
            <x v="5"/>
            <x v="6"/>
          </reference>
          <reference field="6" count="4" selected="0">
            <x v="3"/>
            <x v="6"/>
            <x v="7"/>
            <x v="8"/>
          </reference>
          <reference field="10" count="0" selected="0"/>
        </references>
      </pivotArea>
    </format>
    <format dxfId="2713">
      <pivotArea outline="0" collapsedLevelsAreSubtotals="1" fieldPosition="0">
        <references count="5">
          <reference field="4294967294" count="1" selected="0">
            <x v="6"/>
          </reference>
          <reference field="3" count="1" selected="0">
            <x v="6"/>
          </reference>
          <reference field="5" count="1" selected="0">
            <x v="3"/>
          </reference>
          <reference field="6" count="1" selected="0">
            <x v="5"/>
          </reference>
          <reference field="10" count="1" selected="0">
            <x v="1"/>
          </reference>
        </references>
      </pivotArea>
    </format>
    <format dxfId="2712">
      <pivotArea outline="0" collapsedLevelsAreSubtotals="1" fieldPosition="0">
        <references count="5">
          <reference field="4294967294" count="1" selected="0">
            <x v="6"/>
          </reference>
          <reference field="3" count="1" selected="0">
            <x v="6"/>
          </reference>
          <reference field="5" count="1" selected="0">
            <x v="5"/>
          </reference>
          <reference field="6" count="1" selected="0">
            <x v="4"/>
          </reference>
          <reference field="10" count="1" selected="0">
            <x v="1"/>
          </reference>
        </references>
      </pivotArea>
    </format>
    <format dxfId="2711">
      <pivotArea outline="0" collapsedLevelsAreSubtotals="1" fieldPosition="0">
        <references count="5">
          <reference field="4294967294" count="1" selected="0">
            <x v="6"/>
          </reference>
          <reference field="3" count="1" selected="0">
            <x v="8"/>
          </reference>
          <reference field="5" count="1" selected="0">
            <x v="7"/>
          </reference>
          <reference field="6" count="1" selected="0">
            <x v="9"/>
          </reference>
          <reference field="10" count="1" selected="0">
            <x v="1"/>
          </reference>
        </references>
      </pivotArea>
    </format>
    <format dxfId="2710">
      <pivotArea outline="0" collapsedLevelsAreSubtotals="1" fieldPosition="0">
        <references count="5">
          <reference field="4294967294" count="1" selected="0">
            <x v="7"/>
          </reference>
          <reference field="3" count="1" selected="0">
            <x v="0"/>
          </reference>
          <reference field="5" count="1" selected="0">
            <x v="1"/>
          </reference>
          <reference field="6" count="1" selected="0">
            <x v="0"/>
          </reference>
          <reference field="10" count="1" selected="0">
            <x v="1"/>
          </reference>
        </references>
      </pivotArea>
    </format>
    <format dxfId="2709">
      <pivotArea outline="0" collapsedLevelsAreSubtotals="1" fieldPosition="0">
        <references count="5">
          <reference field="4294967294" count="1" selected="0">
            <x v="7"/>
          </reference>
          <reference field="3" count="1" selected="0">
            <x v="1"/>
          </reference>
          <reference field="5" count="1" selected="0">
            <x v="9"/>
          </reference>
          <reference field="6" count="3" selected="0">
            <x v="12"/>
            <x v="13"/>
            <x v="14"/>
          </reference>
          <reference field="10" count="1" selected="0">
            <x v="1"/>
          </reference>
        </references>
      </pivotArea>
    </format>
    <format dxfId="2708">
      <pivotArea outline="0" collapsedLevelsAreSubtotals="1" fieldPosition="0">
        <references count="5">
          <reference field="4294967294" count="1" selected="0">
            <x v="7"/>
          </reference>
          <reference field="3" count="1" selected="0">
            <x v="3"/>
          </reference>
          <reference field="5" count="1" selected="0">
            <x v="2"/>
          </reference>
          <reference field="6" count="1" selected="0">
            <x v="6"/>
          </reference>
          <reference field="10" count="1" selected="0">
            <x v="1"/>
          </reference>
        </references>
      </pivotArea>
    </format>
    <format dxfId="2707">
      <pivotArea outline="0" collapsedLevelsAreSubtotals="1" fieldPosition="0">
        <references count="5">
          <reference field="4294967294" count="1" selected="0">
            <x v="7"/>
          </reference>
          <reference field="3" count="1" selected="0">
            <x v="5"/>
          </reference>
          <reference field="5" count="1" selected="0">
            <x v="5"/>
          </reference>
          <reference field="6" count="1" selected="0">
            <x v="7"/>
          </reference>
          <reference field="10" count="1" selected="0">
            <x v="0"/>
          </reference>
        </references>
      </pivotArea>
    </format>
    <format dxfId="2706">
      <pivotArea outline="0" collapsedLevelsAreSubtotals="1" fieldPosition="0">
        <references count="5">
          <reference field="4294967294" count="1" selected="0">
            <x v="7"/>
          </reference>
          <reference field="3" count="1" selected="0">
            <x v="6"/>
          </reference>
          <reference field="5" count="1" selected="0">
            <x v="3"/>
          </reference>
          <reference field="6" count="1" selected="0">
            <x v="5"/>
          </reference>
          <reference field="10" count="1" selected="0">
            <x v="1"/>
          </reference>
        </references>
      </pivotArea>
    </format>
    <format dxfId="2705">
      <pivotArea outline="0" collapsedLevelsAreSubtotals="1" fieldPosition="0">
        <references count="5">
          <reference field="4294967294" count="1" selected="0">
            <x v="7"/>
          </reference>
          <reference field="3" count="1" selected="0">
            <x v="6"/>
          </reference>
          <reference field="5" count="1" selected="0">
            <x v="5"/>
          </reference>
          <reference field="6" count="1" selected="0">
            <x v="4"/>
          </reference>
          <reference field="10" count="1" selected="0">
            <x v="1"/>
          </reference>
        </references>
      </pivotArea>
    </format>
    <format dxfId="2704">
      <pivotArea outline="0" collapsedLevelsAreSubtotals="1" fieldPosition="0">
        <references count="5">
          <reference field="4294967294" count="1" selected="0">
            <x v="7"/>
          </reference>
          <reference field="3" count="1" selected="0">
            <x v="9"/>
          </reference>
          <reference field="5" count="1" selected="0">
            <x v="8"/>
          </reference>
          <reference field="6" count="1" selected="0">
            <x v="16"/>
          </reference>
          <reference field="10" count="1" selected="0">
            <x v="0"/>
          </reference>
        </references>
      </pivotArea>
    </format>
    <format dxfId="2703">
      <pivotArea outline="0" collapsedLevelsAreSubtotals="1" fieldPosition="0">
        <references count="5">
          <reference field="4294967294" count="1" selected="0">
            <x v="6"/>
          </reference>
          <reference field="3" count="1" selected="0">
            <x v="9"/>
          </reference>
          <reference field="5" count="1" selected="0">
            <x v="8"/>
          </reference>
          <reference field="6" count="1" selected="0">
            <x v="16"/>
          </reference>
          <reference field="10" count="1" selected="0">
            <x v="0"/>
          </reference>
        </references>
      </pivotArea>
    </format>
    <format dxfId="2702">
      <pivotArea outline="0" collapsedLevelsAreSubtotals="1" fieldPosition="0">
        <references count="5">
          <reference field="4294967294" count="1" selected="0">
            <x v="8"/>
          </reference>
          <reference field="3" count="1" selected="0">
            <x v="0"/>
          </reference>
          <reference field="5" count="1" selected="0">
            <x v="1"/>
          </reference>
          <reference field="6" count="1" selected="0">
            <x v="0"/>
          </reference>
          <reference field="10" count="1" selected="0">
            <x v="1"/>
          </reference>
        </references>
      </pivotArea>
    </format>
    <format dxfId="2701">
      <pivotArea outline="0" collapsedLevelsAreSubtotals="1" fieldPosition="0">
        <references count="5">
          <reference field="4294967294" count="1" selected="0">
            <x v="8"/>
          </reference>
          <reference field="3" count="1" selected="0">
            <x v="1"/>
          </reference>
          <reference field="5" count="1" selected="0">
            <x v="9"/>
          </reference>
          <reference field="6" count="2" selected="0">
            <x v="12"/>
            <x v="13"/>
          </reference>
          <reference field="10" count="1" selected="0">
            <x v="1"/>
          </reference>
        </references>
      </pivotArea>
    </format>
    <format dxfId="2700">
      <pivotArea outline="0" collapsedLevelsAreSubtotals="1" fieldPosition="0">
        <references count="5">
          <reference field="4294967294" count="1" selected="0">
            <x v="8"/>
          </reference>
          <reference field="3" count="1" selected="0">
            <x v="3"/>
          </reference>
          <reference field="5" count="1" selected="0">
            <x v="2"/>
          </reference>
          <reference field="6" count="1" selected="0">
            <x v="6"/>
          </reference>
          <reference field="10" count="1" selected="0">
            <x v="1"/>
          </reference>
        </references>
      </pivotArea>
    </format>
    <format dxfId="2699">
      <pivotArea outline="0" collapsedLevelsAreSubtotals="1" fieldPosition="0">
        <references count="5">
          <reference field="4294967294" count="1" selected="0">
            <x v="8"/>
          </reference>
          <reference field="3" count="1" selected="0">
            <x v="5"/>
          </reference>
          <reference field="5" count="2" selected="0">
            <x v="4"/>
            <x v="5"/>
          </reference>
          <reference field="6" count="1" selected="0">
            <x v="7"/>
          </reference>
          <reference field="10" count="0" selected="0"/>
        </references>
      </pivotArea>
    </format>
    <format dxfId="2698">
      <pivotArea outline="0" collapsedLevelsAreSubtotals="1" fieldPosition="0">
        <references count="5">
          <reference field="4294967294" count="1" selected="0">
            <x v="8"/>
          </reference>
          <reference field="3" count="1" selected="0">
            <x v="6"/>
          </reference>
          <reference field="5" count="1" selected="0">
            <x v="3"/>
          </reference>
          <reference field="6" count="1" selected="0">
            <x v="5"/>
          </reference>
          <reference field="10" count="1" selected="0">
            <x v="1"/>
          </reference>
        </references>
      </pivotArea>
    </format>
    <format dxfId="2697">
      <pivotArea outline="0" collapsedLevelsAreSubtotals="1" fieldPosition="0">
        <references count="5">
          <reference field="4294967294" count="1" selected="0">
            <x v="8"/>
          </reference>
          <reference field="3" count="1" selected="0">
            <x v="6"/>
          </reference>
          <reference field="5" count="1" selected="0">
            <x v="5"/>
          </reference>
          <reference field="6" count="1" selected="0">
            <x v="4"/>
          </reference>
          <reference field="10" count="1" selected="0">
            <x v="1"/>
          </reference>
        </references>
      </pivotArea>
    </format>
    <format dxfId="2696">
      <pivotArea outline="0" collapsedLevelsAreSubtotals="1" fieldPosition="0">
        <references count="5">
          <reference field="4294967294" count="1" selected="0">
            <x v="8"/>
          </reference>
          <reference field="3" count="1" selected="0">
            <x v="9"/>
          </reference>
          <reference field="5" count="1" selected="0">
            <x v="8"/>
          </reference>
          <reference field="6" count="1" selected="0">
            <x v="16"/>
          </reference>
          <reference field="10" count="1" selected="0">
            <x v="0"/>
          </reference>
        </references>
      </pivotArea>
    </format>
    <format dxfId="2695">
      <pivotArea outline="0" collapsedLevelsAreSubtotals="1" fieldPosition="0">
        <references count="5">
          <reference field="4294967294" count="1" selected="0">
            <x v="9"/>
          </reference>
          <reference field="3" count="1" selected="0">
            <x v="0"/>
          </reference>
          <reference field="5" count="1" selected="0">
            <x v="1"/>
          </reference>
          <reference field="6" count="1" selected="0">
            <x v="0"/>
          </reference>
          <reference field="10" count="1" selected="0">
            <x v="1"/>
          </reference>
        </references>
      </pivotArea>
    </format>
    <format dxfId="2694">
      <pivotArea outline="0" collapsedLevelsAreSubtotals="1" fieldPosition="0">
        <references count="5">
          <reference field="4294967294" count="1" selected="0">
            <x v="9"/>
          </reference>
          <reference field="3" count="1" selected="0">
            <x v="1"/>
          </reference>
          <reference field="5" count="1" selected="0">
            <x v="9"/>
          </reference>
          <reference field="6" count="3" selected="0">
            <x v="12"/>
            <x v="13"/>
            <x v="14"/>
          </reference>
          <reference field="10" count="1" selected="0">
            <x v="1"/>
          </reference>
        </references>
      </pivotArea>
    </format>
    <format dxfId="2693">
      <pivotArea outline="0" collapsedLevelsAreSubtotals="1" fieldPosition="0">
        <references count="5">
          <reference field="4294967294" count="1" selected="0">
            <x v="9"/>
          </reference>
          <reference field="3" count="1" selected="0">
            <x v="3"/>
          </reference>
          <reference field="5" count="1" selected="0">
            <x v="2"/>
          </reference>
          <reference field="6" count="1" selected="0">
            <x v="6"/>
          </reference>
          <reference field="10" count="1" selected="0">
            <x v="1"/>
          </reference>
        </references>
      </pivotArea>
    </format>
    <format dxfId="2692">
      <pivotArea outline="0" collapsedLevelsAreSubtotals="1" fieldPosition="0">
        <references count="5">
          <reference field="4294967294" count="1" selected="0">
            <x v="9"/>
          </reference>
          <reference field="3" count="1" selected="0">
            <x v="5"/>
          </reference>
          <reference field="5" count="2" selected="0">
            <x v="4"/>
            <x v="5"/>
          </reference>
          <reference field="6" count="1" selected="0">
            <x v="7"/>
          </reference>
          <reference field="10" count="0" selected="0"/>
        </references>
      </pivotArea>
    </format>
    <format dxfId="2691">
      <pivotArea outline="0" collapsedLevelsAreSubtotals="1" fieldPosition="0">
        <references count="5">
          <reference field="4294967294" count="1" selected="0">
            <x v="9"/>
          </reference>
          <reference field="3" count="1" selected="0">
            <x v="6"/>
          </reference>
          <reference field="5" count="1" selected="0">
            <x v="3"/>
          </reference>
          <reference field="6" count="1" selected="0">
            <x v="5"/>
          </reference>
          <reference field="10" count="1" selected="0">
            <x v="1"/>
          </reference>
        </references>
      </pivotArea>
    </format>
    <format dxfId="2690">
      <pivotArea outline="0" collapsedLevelsAreSubtotals="1" fieldPosition="0">
        <references count="5">
          <reference field="4294967294" count="1" selected="0">
            <x v="9"/>
          </reference>
          <reference field="3" count="1" selected="0">
            <x v="6"/>
          </reference>
          <reference field="5" count="1" selected="0">
            <x v="5"/>
          </reference>
          <reference field="6" count="1" selected="0">
            <x v="4"/>
          </reference>
          <reference field="10" count="1" selected="0">
            <x v="1"/>
          </reference>
        </references>
      </pivotArea>
    </format>
    <format dxfId="2689">
      <pivotArea outline="0" collapsedLevelsAreSubtotals="1" fieldPosition="0">
        <references count="5">
          <reference field="4294967294" count="4" selected="0">
            <x v="10"/>
            <x v="11"/>
            <x v="12"/>
            <x v="13"/>
          </reference>
          <reference field="3" count="1" selected="0">
            <x v="0"/>
          </reference>
          <reference field="5" count="1" selected="0">
            <x v="1"/>
          </reference>
          <reference field="6" count="1" selected="0">
            <x v="0"/>
          </reference>
          <reference field="10" count="1" selected="0">
            <x v="1"/>
          </reference>
        </references>
      </pivotArea>
    </format>
    <format dxfId="2688">
      <pivotArea outline="0" collapsedLevelsAreSubtotals="1" fieldPosition="0">
        <references count="5">
          <reference field="4294967294" count="4" selected="0">
            <x v="10"/>
            <x v="11"/>
            <x v="12"/>
            <x v="13"/>
          </reference>
          <reference field="3" count="1" selected="0">
            <x v="1"/>
          </reference>
          <reference field="5" count="1" selected="0">
            <x v="9"/>
          </reference>
          <reference field="6" count="1" selected="0">
            <x v="12"/>
          </reference>
          <reference field="10" count="1" selected="0">
            <x v="1"/>
          </reference>
        </references>
      </pivotArea>
    </format>
    <format dxfId="2687">
      <pivotArea outline="0" collapsedLevelsAreSubtotals="1" fieldPosition="0">
        <references count="5">
          <reference field="4294967294" count="4" selected="0">
            <x v="10"/>
            <x v="11"/>
            <x v="12"/>
            <x v="13"/>
          </reference>
          <reference field="3" count="1" selected="0">
            <x v="1"/>
          </reference>
          <reference field="5" count="1" selected="0">
            <x v="9"/>
          </reference>
          <reference field="6" count="1" selected="0">
            <x v="13"/>
          </reference>
          <reference field="10" count="1" selected="0">
            <x v="1"/>
          </reference>
        </references>
      </pivotArea>
    </format>
    <format dxfId="2686">
      <pivotArea outline="0" collapsedLevelsAreSubtotals="1" fieldPosition="0">
        <references count="5">
          <reference field="4294967294" count="1" selected="0">
            <x v="13"/>
          </reference>
          <reference field="3" count="1" selected="0">
            <x v="1"/>
          </reference>
          <reference field="5" count="1" selected="0">
            <x v="9"/>
          </reference>
          <reference field="6" count="1" selected="0">
            <x v="14"/>
          </reference>
          <reference field="10" count="1" selected="0">
            <x v="1"/>
          </reference>
        </references>
      </pivotArea>
    </format>
    <format dxfId="2685">
      <pivotArea outline="0" collapsedLevelsAreSubtotals="1" fieldPosition="0">
        <references count="5">
          <reference field="4294967294" count="4" selected="0">
            <x v="10"/>
            <x v="11"/>
            <x v="12"/>
            <x v="13"/>
          </reference>
          <reference field="3" count="1" selected="0">
            <x v="3"/>
          </reference>
          <reference field="5" count="1" selected="0">
            <x v="2"/>
          </reference>
          <reference field="6" count="1" selected="0">
            <x v="6"/>
          </reference>
          <reference field="10" count="1" selected="0">
            <x v="1"/>
          </reference>
        </references>
      </pivotArea>
    </format>
    <format dxfId="2684">
      <pivotArea outline="0" collapsedLevelsAreSubtotals="1" fieldPosition="0">
        <references count="5">
          <reference field="4294967294" count="1" selected="0">
            <x v="10"/>
          </reference>
          <reference field="3" count="1" selected="0">
            <x v="5"/>
          </reference>
          <reference field="5" count="2" selected="0">
            <x v="4"/>
            <x v="5"/>
          </reference>
          <reference field="6" count="1" selected="0">
            <x v="7"/>
          </reference>
          <reference field="10" count="0" selected="0"/>
        </references>
      </pivotArea>
    </format>
    <format dxfId="2683">
      <pivotArea outline="0" collapsedLevelsAreSubtotals="1" fieldPosition="0">
        <references count="5">
          <reference field="4294967294" count="1" selected="0">
            <x v="11"/>
          </reference>
          <reference field="3" count="1" selected="0">
            <x v="5"/>
          </reference>
          <reference field="5" count="2" selected="0">
            <x v="4"/>
            <x v="5"/>
          </reference>
          <reference field="6" count="1" selected="0">
            <x v="7"/>
          </reference>
          <reference field="10" count="0" selected="0"/>
        </references>
      </pivotArea>
    </format>
    <format dxfId="2682">
      <pivotArea outline="0" collapsedLevelsAreSubtotals="1" fieldPosition="0">
        <references count="5">
          <reference field="4294967294" count="1" selected="0">
            <x v="12"/>
          </reference>
          <reference field="3" count="1" selected="0">
            <x v="5"/>
          </reference>
          <reference field="5" count="2" selected="0">
            <x v="4"/>
            <x v="5"/>
          </reference>
          <reference field="6" count="1" selected="0">
            <x v="7"/>
          </reference>
          <reference field="10" count="0" selected="0"/>
        </references>
      </pivotArea>
    </format>
    <format dxfId="2681">
      <pivotArea outline="0" collapsedLevelsAreSubtotals="1" fieldPosition="0">
        <references count="5">
          <reference field="4294967294" count="1" selected="0">
            <x v="13"/>
          </reference>
          <reference field="3" count="1" selected="0">
            <x v="5"/>
          </reference>
          <reference field="5" count="1" selected="0">
            <x v="5"/>
          </reference>
          <reference field="6" count="1" selected="0">
            <x v="7"/>
          </reference>
          <reference field="10" count="1" selected="0">
            <x v="0"/>
          </reference>
        </references>
      </pivotArea>
    </format>
    <format dxfId="2680">
      <pivotArea outline="0" collapsedLevelsAreSubtotals="1" fieldPosition="0">
        <references count="5">
          <reference field="4294967294" count="1" selected="0">
            <x v="10"/>
          </reference>
          <reference field="3" count="1" selected="0">
            <x v="6"/>
          </reference>
          <reference field="5" count="1" selected="0">
            <x v="3"/>
          </reference>
          <reference field="6" count="1" selected="0">
            <x v="5"/>
          </reference>
          <reference field="10" count="1" selected="0">
            <x v="1"/>
          </reference>
        </references>
      </pivotArea>
    </format>
    <format dxfId="2679">
      <pivotArea outline="0" collapsedLevelsAreSubtotals="1" fieldPosition="0">
        <references count="5">
          <reference field="4294967294" count="1" selected="0">
            <x v="10"/>
          </reference>
          <reference field="3" count="1" selected="0">
            <x v="6"/>
          </reference>
          <reference field="5" count="1" selected="0">
            <x v="5"/>
          </reference>
          <reference field="6" count="1" selected="0">
            <x v="4"/>
          </reference>
          <reference field="10" count="1" selected="0">
            <x v="1"/>
          </reference>
        </references>
      </pivotArea>
    </format>
    <format dxfId="2678">
      <pivotArea outline="0" collapsedLevelsAreSubtotals="1" fieldPosition="0">
        <references count="5">
          <reference field="4294967294" count="1" selected="0">
            <x v="11"/>
          </reference>
          <reference field="3" count="1" selected="0">
            <x v="6"/>
          </reference>
          <reference field="5" count="1" selected="0">
            <x v="3"/>
          </reference>
          <reference field="6" count="1" selected="0">
            <x v="5"/>
          </reference>
          <reference field="10" count="1" selected="0">
            <x v="1"/>
          </reference>
        </references>
      </pivotArea>
    </format>
    <format dxfId="2677">
      <pivotArea outline="0" collapsedLevelsAreSubtotals="1" fieldPosition="0">
        <references count="5">
          <reference field="4294967294" count="1" selected="0">
            <x v="11"/>
          </reference>
          <reference field="3" count="1" selected="0">
            <x v="6"/>
          </reference>
          <reference field="5" count="1" selected="0">
            <x v="5"/>
          </reference>
          <reference field="6" count="1" selected="0">
            <x v="4"/>
          </reference>
          <reference field="10" count="1" selected="0">
            <x v="1"/>
          </reference>
        </references>
      </pivotArea>
    </format>
    <format dxfId="2676">
      <pivotArea outline="0" collapsedLevelsAreSubtotals="1" fieldPosition="0">
        <references count="5">
          <reference field="4294967294" count="1" selected="0">
            <x v="12"/>
          </reference>
          <reference field="3" count="1" selected="0">
            <x v="6"/>
          </reference>
          <reference field="5" count="1" selected="0">
            <x v="3"/>
          </reference>
          <reference field="6" count="1" selected="0">
            <x v="5"/>
          </reference>
          <reference field="10" count="1" selected="0">
            <x v="1"/>
          </reference>
        </references>
      </pivotArea>
    </format>
    <format dxfId="2675">
      <pivotArea outline="0" collapsedLevelsAreSubtotals="1" fieldPosition="0">
        <references count="5">
          <reference field="4294967294" count="1" selected="0">
            <x v="12"/>
          </reference>
          <reference field="3" count="1" selected="0">
            <x v="6"/>
          </reference>
          <reference field="5" count="1" selected="0">
            <x v="5"/>
          </reference>
          <reference field="6" count="1" selected="0">
            <x v="4"/>
          </reference>
          <reference field="10" count="1" selected="0">
            <x v="1"/>
          </reference>
        </references>
      </pivotArea>
    </format>
    <format dxfId="2674">
      <pivotArea outline="0" collapsedLevelsAreSubtotals="1" fieldPosition="0">
        <references count="5">
          <reference field="4294967294" count="1" selected="0">
            <x v="13"/>
          </reference>
          <reference field="3" count="1" selected="0">
            <x v="6"/>
          </reference>
          <reference field="5" count="1" selected="0">
            <x v="3"/>
          </reference>
          <reference field="6" count="1" selected="0">
            <x v="5"/>
          </reference>
          <reference field="10" count="1" selected="0">
            <x v="1"/>
          </reference>
        </references>
      </pivotArea>
    </format>
    <format dxfId="2673">
      <pivotArea outline="0" collapsedLevelsAreSubtotals="1" fieldPosition="0">
        <references count="5">
          <reference field="4294967294" count="1" selected="0">
            <x v="13"/>
          </reference>
          <reference field="3" count="1" selected="0">
            <x v="9"/>
          </reference>
          <reference field="5" count="1" selected="0">
            <x v="8"/>
          </reference>
          <reference field="6" count="1" selected="0">
            <x v="16"/>
          </reference>
          <reference field="10" count="1" selected="0">
            <x v="0"/>
          </reference>
        </references>
      </pivotArea>
    </format>
    <format dxfId="2672">
      <pivotArea outline="0" collapsedLevelsAreSubtotals="1" fieldPosition="0">
        <references count="5">
          <reference field="4294967294" count="1" selected="0">
            <x v="14"/>
          </reference>
          <reference field="3" count="1" selected="0">
            <x v="0"/>
          </reference>
          <reference field="5" count="1" selected="0">
            <x v="1"/>
          </reference>
          <reference field="6" count="1" selected="0">
            <x v="0"/>
          </reference>
          <reference field="10" count="1" selected="0">
            <x v="1"/>
          </reference>
        </references>
      </pivotArea>
    </format>
    <format dxfId="2671">
      <pivotArea outline="0" collapsedLevelsAreSubtotals="1" fieldPosition="0">
        <references count="5">
          <reference field="4294967294" count="1" selected="0">
            <x v="14"/>
          </reference>
          <reference field="3" count="1" selected="0">
            <x v="1"/>
          </reference>
          <reference field="5" count="1" selected="0">
            <x v="9"/>
          </reference>
          <reference field="6" count="3" selected="0">
            <x v="13"/>
            <x v="14"/>
            <x v="15"/>
          </reference>
          <reference field="10" count="1" selected="0">
            <x v="1"/>
          </reference>
        </references>
      </pivotArea>
    </format>
    <format dxfId="2670">
      <pivotArea outline="0" collapsedLevelsAreSubtotals="1" fieldPosition="0">
        <references count="5">
          <reference field="4294967294" count="1" selected="0">
            <x v="14"/>
          </reference>
          <reference field="3" count="2" selected="0">
            <x v="3"/>
            <x v="4"/>
          </reference>
          <reference field="5" count="3" selected="0">
            <x v="0"/>
            <x v="2"/>
            <x v="4"/>
          </reference>
          <reference field="6" count="2" selected="0">
            <x v="6"/>
            <x v="8"/>
          </reference>
          <reference field="10" count="0" selected="0"/>
        </references>
      </pivotArea>
    </format>
    <format dxfId="2669">
      <pivotArea outline="0" collapsedLevelsAreSubtotals="1" fieldPosition="0">
        <references count="5">
          <reference field="4294967294" count="1" selected="0">
            <x v="14"/>
          </reference>
          <reference field="3" count="1" selected="0">
            <x v="6"/>
          </reference>
          <reference field="5" count="1" selected="0">
            <x v="3"/>
          </reference>
          <reference field="6" count="1" selected="0">
            <x v="5"/>
          </reference>
          <reference field="10" count="1" selected="0">
            <x v="1"/>
          </reference>
        </references>
      </pivotArea>
    </format>
    <format dxfId="2668">
      <pivotArea outline="0" collapsedLevelsAreSubtotals="1" fieldPosition="0">
        <references count="5">
          <reference field="4294967294" count="1" selected="0">
            <x v="14"/>
          </reference>
          <reference field="3" count="1" selected="0">
            <x v="8"/>
          </reference>
          <reference field="5" count="1" selected="0">
            <x v="7"/>
          </reference>
          <reference field="6" count="1" selected="0">
            <x v="9"/>
          </reference>
          <reference field="10" count="1" selected="0">
            <x v="1"/>
          </reference>
        </references>
      </pivotArea>
    </format>
    <format dxfId="2667">
      <pivotArea outline="0" collapsedLevelsAreSubtotals="1" fieldPosition="0">
        <references count="5">
          <reference field="4294967294" count="1" selected="0">
            <x v="14"/>
          </reference>
          <reference field="3" count="1" selected="0">
            <x v="9"/>
          </reference>
          <reference field="5" count="1" selected="0">
            <x v="8"/>
          </reference>
          <reference field="6" count="1" selected="0">
            <x v="16"/>
          </reference>
          <reference field="10" count="1" selected="0">
            <x v="0"/>
          </reference>
        </references>
      </pivotArea>
    </format>
    <format dxfId="2666">
      <pivotArea outline="0" collapsedLevelsAreSubtotals="1" fieldPosition="0">
        <references count="5">
          <reference field="4294967294" count="1" selected="0">
            <x v="14"/>
          </reference>
          <reference field="3" count="1" selected="0">
            <x v="1"/>
          </reference>
          <reference field="5" count="1" selected="0">
            <x v="4"/>
          </reference>
          <reference field="6" count="1" selected="0">
            <x v="2"/>
          </reference>
          <reference field="10" count="1" selected="0">
            <x v="0"/>
          </reference>
        </references>
      </pivotArea>
    </format>
    <format dxfId="2665">
      <pivotArea outline="0" collapsedLevelsAreSubtotals="1" fieldPosition="0">
        <references count="5">
          <reference field="4294967294" count="1" selected="0">
            <x v="14"/>
          </reference>
          <reference field="3" count="1" selected="0">
            <x v="9"/>
          </reference>
          <reference field="5" count="1" selected="0">
            <x v="8"/>
          </reference>
          <reference field="6" count="2" selected="0">
            <x v="10"/>
            <x v="11"/>
          </reference>
          <reference field="10" count="0" selected="0"/>
        </references>
      </pivotArea>
    </format>
    <format dxfId="2664">
      <pivotArea outline="0" collapsedLevelsAreSubtotals="1" fieldPosition="0">
        <references count="5">
          <reference field="4294967294" count="1" selected="0">
            <x v="14"/>
          </reference>
          <reference field="3" count="1" selected="0">
            <x v="1"/>
          </reference>
          <reference field="5" count="1" selected="0">
            <x v="4"/>
          </reference>
          <reference field="6" count="1" selected="0">
            <x v="2"/>
          </reference>
          <reference field="10" count="1" selected="0">
            <x v="0"/>
          </reference>
        </references>
      </pivotArea>
    </format>
    <format dxfId="2663">
      <pivotArea outline="0" collapsedLevelsAreSubtotals="1" fieldPosition="0">
        <references count="5">
          <reference field="4294967294" count="1" selected="0">
            <x v="14"/>
          </reference>
          <reference field="3" count="1" selected="0">
            <x v="9"/>
          </reference>
          <reference field="5" count="1" selected="0">
            <x v="8"/>
          </reference>
          <reference field="6" count="2" selected="0">
            <x v="10"/>
            <x v="11"/>
          </reference>
          <reference field="10" count="0" selected="0"/>
        </references>
      </pivotArea>
    </format>
    <format dxfId="2662">
      <pivotArea outline="0" collapsedLevelsAreSubtotals="1" fieldPosition="0">
        <references count="5">
          <reference field="4294967294" count="1" selected="0">
            <x v="13"/>
          </reference>
          <reference field="3" count="1" selected="0">
            <x v="1"/>
          </reference>
          <reference field="5" count="1" selected="0">
            <x v="9"/>
          </reference>
          <reference field="6" count="1" selected="0">
            <x v="15"/>
          </reference>
          <reference field="10" count="1" selected="0">
            <x v="1"/>
          </reference>
        </references>
      </pivotArea>
    </format>
    <format dxfId="2661">
      <pivotArea outline="0" collapsedLevelsAreSubtotals="1" fieldPosition="0">
        <references count="5">
          <reference field="4294967294" count="1" selected="0">
            <x v="12"/>
          </reference>
          <reference field="3" count="1" selected="0">
            <x v="1"/>
          </reference>
          <reference field="5" count="1" selected="0">
            <x v="9"/>
          </reference>
          <reference field="6" count="1" selected="0">
            <x v="15"/>
          </reference>
          <reference field="10" count="1" selected="0">
            <x v="1"/>
          </reference>
        </references>
      </pivotArea>
    </format>
    <format dxfId="2660">
      <pivotArea outline="0" collapsedLevelsAreSubtotals="1" fieldPosition="0">
        <references count="5">
          <reference field="4294967294" count="1" selected="0">
            <x v="13"/>
          </reference>
          <reference field="3" count="1" selected="0">
            <x v="4"/>
          </reference>
          <reference field="5" count="1" selected="0">
            <x v="0"/>
          </reference>
          <reference field="6" count="1" selected="0">
            <x v="8"/>
          </reference>
          <reference field="10" count="1" selected="0">
            <x v="0"/>
          </reference>
        </references>
      </pivotArea>
    </format>
    <format dxfId="2659">
      <pivotArea outline="0" collapsedLevelsAreSubtotals="1" fieldPosition="0">
        <references count="5">
          <reference field="4294967294" count="5" selected="0">
            <x v="7"/>
            <x v="8"/>
            <x v="9"/>
            <x v="10"/>
            <x v="11"/>
          </reference>
          <reference field="3" count="1" selected="0">
            <x v="1"/>
          </reference>
          <reference field="5" count="1" selected="0">
            <x v="9"/>
          </reference>
          <reference field="6" count="1" selected="0">
            <x v="15"/>
          </reference>
          <reference field="10" count="1" selected="0">
            <x v="1"/>
          </reference>
        </references>
      </pivotArea>
    </format>
    <format dxfId="2658">
      <pivotArea outline="0" collapsedLevelsAreSubtotals="1" fieldPosition="0">
        <references count="5">
          <reference field="4294967294" count="1" selected="0">
            <x v="10"/>
          </reference>
          <reference field="3" count="1" selected="0">
            <x v="1"/>
          </reference>
          <reference field="5" count="1" selected="0">
            <x v="9"/>
          </reference>
          <reference field="6" count="1" selected="0">
            <x v="14"/>
          </reference>
          <reference field="10" count="1" selected="0">
            <x v="1"/>
          </reference>
        </references>
      </pivotArea>
    </format>
    <format dxfId="2657">
      <pivotArea outline="0" collapsedLevelsAreSubtotals="1" fieldPosition="0">
        <references count="5">
          <reference field="4294967294" count="4" selected="0">
            <x v="8"/>
            <x v="9"/>
            <x v="10"/>
            <x v="11"/>
          </reference>
          <reference field="3" count="1" selected="0">
            <x v="4"/>
          </reference>
          <reference field="5" count="1" selected="0">
            <x v="0"/>
          </reference>
          <reference field="6" count="1" selected="0">
            <x v="8"/>
          </reference>
          <reference field="10" count="1" selected="0">
            <x v="0"/>
          </reference>
        </references>
      </pivotArea>
    </format>
    <format dxfId="2656">
      <pivotArea outline="0" collapsedLevelsAreSubtotals="1" fieldPosition="0">
        <references count="5">
          <reference field="4294967294" count="1" selected="0">
            <x v="7"/>
          </reference>
          <reference field="3" count="1" selected="0">
            <x v="4"/>
          </reference>
          <reference field="5" count="1" selected="0">
            <x v="0"/>
          </reference>
          <reference field="6" count="1" selected="0">
            <x v="8"/>
          </reference>
          <reference field="10" count="1" selected="0">
            <x v="0"/>
          </reference>
        </references>
      </pivotArea>
    </format>
    <format dxfId="2655">
      <pivotArea outline="0" collapsedLevelsAreSubtotals="1" fieldPosition="0">
        <references count="5">
          <reference field="4294967294" count="4" selected="0">
            <x v="8"/>
            <x v="9"/>
            <x v="10"/>
            <x v="11"/>
          </reference>
          <reference field="3" count="1" selected="0">
            <x v="8"/>
          </reference>
          <reference field="5" count="1" selected="0">
            <x v="7"/>
          </reference>
          <reference field="6" count="1" selected="0">
            <x v="9"/>
          </reference>
          <reference field="10" count="1" selected="0">
            <x v="1"/>
          </reference>
        </references>
      </pivotArea>
    </format>
    <format dxfId="2654">
      <pivotArea outline="0" collapsedLevelsAreSubtotals="1" fieldPosition="0">
        <references count="5">
          <reference field="4294967294" count="2" selected="0">
            <x v="11"/>
            <x v="12"/>
          </reference>
          <reference field="3" count="1" selected="0">
            <x v="9"/>
          </reference>
          <reference field="5" count="1" selected="0">
            <x v="8"/>
          </reference>
          <reference field="6" count="1" selected="0">
            <x v="16"/>
          </reference>
          <reference field="10" count="1" selected="0">
            <x v="0"/>
          </reference>
        </references>
      </pivotArea>
    </format>
    <format dxfId="2653">
      <pivotArea outline="0" collapsedLevelsAreSubtotals="1" fieldPosition="0">
        <references count="5">
          <reference field="4294967294" count="1" selected="0">
            <x v="6"/>
          </reference>
          <reference field="3" count="1" selected="0">
            <x v="1"/>
          </reference>
          <reference field="5" count="1" selected="0">
            <x v="9"/>
          </reference>
          <reference field="6" count="1" selected="0">
            <x v="13"/>
          </reference>
          <reference field="10" count="1" selected="0">
            <x v="1"/>
          </reference>
        </references>
      </pivotArea>
    </format>
    <format dxfId="2652">
      <pivotArea outline="0" collapsedLevelsAreSubtotals="1" fieldPosition="0">
        <references count="5">
          <reference field="4294967294" count="1" selected="0">
            <x v="5"/>
          </reference>
          <reference field="3" count="1" selected="0">
            <x v="1"/>
          </reference>
          <reference field="5" count="1" selected="0">
            <x v="4"/>
          </reference>
          <reference field="6" count="1" selected="0">
            <x v="2"/>
          </reference>
          <reference field="10" count="1" selected="0">
            <x v="0"/>
          </reference>
        </references>
      </pivotArea>
    </format>
    <format dxfId="2651">
      <pivotArea outline="0" collapsedLevelsAreSubtotals="1" fieldPosition="0">
        <references count="5">
          <reference field="4294967294" count="1" selected="0">
            <x v="5"/>
          </reference>
          <reference field="3" count="1" selected="0">
            <x v="1"/>
          </reference>
          <reference field="5" count="1" selected="0">
            <x v="9"/>
          </reference>
          <reference field="6" count="1" selected="0">
            <x v="14"/>
          </reference>
          <reference field="10" count="1" selected="0">
            <x v="1"/>
          </reference>
        </references>
      </pivotArea>
    </format>
    <format dxfId="2650">
      <pivotArea outline="0" collapsedLevelsAreSubtotals="1" fieldPosition="0">
        <references count="5">
          <reference field="4294967294" count="1" selected="0">
            <x v="4"/>
          </reference>
          <reference field="3" count="1" selected="0">
            <x v="1"/>
          </reference>
          <reference field="5" count="1" selected="0">
            <x v="9"/>
          </reference>
          <reference field="6" count="1" selected="0">
            <x v="14"/>
          </reference>
          <reference field="10" count="1" selected="0">
            <x v="1"/>
          </reference>
        </references>
      </pivotArea>
    </format>
    <format dxfId="2649">
      <pivotArea outline="0" collapsedLevelsAreSubtotals="1" fieldPosition="0">
        <references count="5">
          <reference field="4294967294" count="1" selected="0">
            <x v="5"/>
          </reference>
          <reference field="3" count="1" selected="0">
            <x v="6"/>
          </reference>
          <reference field="5" count="1" selected="0">
            <x v="3"/>
          </reference>
          <reference field="6" count="1" selected="0">
            <x v="1"/>
          </reference>
          <reference field="10" count="1" selected="0">
            <x v="1"/>
          </reference>
        </references>
      </pivotArea>
    </format>
    <format dxfId="2648">
      <pivotArea outline="0" collapsedLevelsAreSubtotals="1" fieldPosition="0">
        <references count="5">
          <reference field="4294967294" count="1" selected="0">
            <x v="6"/>
          </reference>
          <reference field="3" count="1" selected="0">
            <x v="6"/>
          </reference>
          <reference field="5" count="1" selected="0">
            <x v="3"/>
          </reference>
          <reference field="6" count="1" selected="0">
            <x v="1"/>
          </reference>
          <reference field="10" count="1" selected="0">
            <x v="1"/>
          </reference>
        </references>
      </pivotArea>
    </format>
    <format dxfId="2647">
      <pivotArea outline="0" collapsedLevelsAreSubtotals="1" fieldPosition="0">
        <references count="5">
          <reference field="4294967294" count="1" selected="0">
            <x v="5"/>
          </reference>
          <reference field="3" count="1" selected="0">
            <x v="6"/>
          </reference>
          <reference field="5" count="1" selected="0">
            <x v="5"/>
          </reference>
          <reference field="6" count="1" selected="0">
            <x v="4"/>
          </reference>
          <reference field="10" count="1" selected="0">
            <x v="1"/>
          </reference>
        </references>
      </pivotArea>
    </format>
    <format dxfId="2646">
      <pivotArea outline="0" collapsedLevelsAreSubtotals="1" fieldPosition="0">
        <references count="5">
          <reference field="4294967294" count="1" selected="0">
            <x v="6"/>
          </reference>
          <reference field="3" count="1" selected="0">
            <x v="9"/>
          </reference>
          <reference field="5" count="1" selected="0">
            <x v="8"/>
          </reference>
          <reference field="6" count="1" selected="0">
            <x v="10"/>
          </reference>
          <reference field="10" count="1" selected="0">
            <x v="1"/>
          </reference>
        </references>
      </pivotArea>
    </format>
    <format dxfId="2645">
      <pivotArea outline="0" collapsedLevelsAreSubtotals="1" fieldPosition="0">
        <references count="5">
          <reference field="4294967294" count="1" selected="0">
            <x v="8"/>
          </reference>
          <reference field="3" count="1" selected="0">
            <x v="2"/>
          </reference>
          <reference field="5" count="1" selected="0">
            <x v="6"/>
          </reference>
          <reference field="6" count="1" selected="0">
            <x v="3"/>
          </reference>
          <reference field="10" count="1" selected="0">
            <x v="1"/>
          </reference>
        </references>
      </pivotArea>
    </format>
    <format dxfId="2644">
      <pivotArea type="all" dataOnly="0" outline="0" fieldPosition="0"/>
    </format>
    <format dxfId="2643">
      <pivotArea outline="0" collapsedLevelsAreSubtotals="1" fieldPosition="0"/>
    </format>
    <format dxfId="2642">
      <pivotArea field="3" type="button" dataOnly="0" labelOnly="1" outline="0" axis="axisRow" fieldPosition="0"/>
    </format>
    <format dxfId="2641">
      <pivotArea field="5" type="button" dataOnly="0" labelOnly="1" outline="0" axis="axisRow" fieldPosition="1"/>
    </format>
    <format dxfId="2640">
      <pivotArea field="6" type="button" dataOnly="0" labelOnly="1" outline="0" axis="axisRow" fieldPosition="2"/>
    </format>
    <format dxfId="2639">
      <pivotArea field="10" type="button" dataOnly="0" labelOnly="1" outline="0" axis="axisRow" fieldPosition="3"/>
    </format>
    <format dxfId="2638">
      <pivotArea dataOnly="0" labelOnly="1" fieldPosition="0">
        <references count="1">
          <reference field="3" count="0"/>
        </references>
      </pivotArea>
    </format>
    <format dxfId="2637">
      <pivotArea dataOnly="0" labelOnly="1" grandRow="1" outline="0" fieldPosition="0"/>
    </format>
    <format dxfId="2636">
      <pivotArea dataOnly="0" labelOnly="1" fieldPosition="0">
        <references count="2">
          <reference field="3" count="1" selected="0">
            <x v="0"/>
          </reference>
          <reference field="5" count="1">
            <x v="1"/>
          </reference>
        </references>
      </pivotArea>
    </format>
    <format dxfId="2635">
      <pivotArea dataOnly="0" labelOnly="1" fieldPosition="0">
        <references count="2">
          <reference field="3" count="1" selected="0">
            <x v="1"/>
          </reference>
          <reference field="5" count="2">
            <x v="4"/>
            <x v="9"/>
          </reference>
        </references>
      </pivotArea>
    </format>
    <format dxfId="2634">
      <pivotArea dataOnly="0" labelOnly="1" fieldPosition="0">
        <references count="2">
          <reference field="3" count="1" selected="0">
            <x v="2"/>
          </reference>
          <reference field="5" count="1">
            <x v="6"/>
          </reference>
        </references>
      </pivotArea>
    </format>
    <format dxfId="2633">
      <pivotArea dataOnly="0" labelOnly="1" fieldPosition="0">
        <references count="2">
          <reference field="3" count="1" selected="0">
            <x v="3"/>
          </reference>
          <reference field="5" count="1">
            <x v="2"/>
          </reference>
        </references>
      </pivotArea>
    </format>
    <format dxfId="2632">
      <pivotArea dataOnly="0" labelOnly="1" fieldPosition="0">
        <references count="2">
          <reference field="3" count="1" selected="0">
            <x v="4"/>
          </reference>
          <reference field="5" count="1">
            <x v="0"/>
          </reference>
        </references>
      </pivotArea>
    </format>
    <format dxfId="2631">
      <pivotArea dataOnly="0" labelOnly="1" fieldPosition="0">
        <references count="2">
          <reference field="3" count="1" selected="0">
            <x v="5"/>
          </reference>
          <reference field="5" count="1">
            <x v="5"/>
          </reference>
        </references>
      </pivotArea>
    </format>
    <format dxfId="2630">
      <pivotArea dataOnly="0" labelOnly="1" fieldPosition="0">
        <references count="2">
          <reference field="3" count="1" selected="0">
            <x v="6"/>
          </reference>
          <reference field="5" count="2">
            <x v="3"/>
            <x v="5"/>
          </reference>
        </references>
      </pivotArea>
    </format>
    <format dxfId="2629">
      <pivotArea dataOnly="0" labelOnly="1" fieldPosition="0">
        <references count="2">
          <reference field="3" count="1" selected="0">
            <x v="8"/>
          </reference>
          <reference field="5" count="1">
            <x v="7"/>
          </reference>
        </references>
      </pivotArea>
    </format>
    <format dxfId="2628">
      <pivotArea dataOnly="0" labelOnly="1" fieldPosition="0">
        <references count="2">
          <reference field="3" count="1" selected="0">
            <x v="9"/>
          </reference>
          <reference field="5" count="1">
            <x v="8"/>
          </reference>
        </references>
      </pivotArea>
    </format>
    <format dxfId="2627">
      <pivotArea dataOnly="0" labelOnly="1" fieldPosition="0">
        <references count="3">
          <reference field="3" count="1" selected="0">
            <x v="0"/>
          </reference>
          <reference field="5" count="1" selected="0">
            <x v="1"/>
          </reference>
          <reference field="6" count="1">
            <x v="0"/>
          </reference>
        </references>
      </pivotArea>
    </format>
    <format dxfId="2626">
      <pivotArea dataOnly="0" labelOnly="1" fieldPosition="0">
        <references count="3">
          <reference field="3" count="1" selected="0">
            <x v="1"/>
          </reference>
          <reference field="5" count="1" selected="0">
            <x v="4"/>
          </reference>
          <reference field="6" count="1">
            <x v="2"/>
          </reference>
        </references>
      </pivotArea>
    </format>
    <format dxfId="2625">
      <pivotArea dataOnly="0" labelOnly="1" fieldPosition="0">
        <references count="3">
          <reference field="3" count="1" selected="0">
            <x v="1"/>
          </reference>
          <reference field="5" count="1" selected="0">
            <x v="9"/>
          </reference>
          <reference field="6" count="4">
            <x v="12"/>
            <x v="13"/>
            <x v="14"/>
            <x v="15"/>
          </reference>
        </references>
      </pivotArea>
    </format>
    <format dxfId="2624">
      <pivotArea dataOnly="0" labelOnly="1" fieldPosition="0">
        <references count="3">
          <reference field="3" count="1" selected="0">
            <x v="2"/>
          </reference>
          <reference field="5" count="1" selected="0">
            <x v="6"/>
          </reference>
          <reference field="6" count="1">
            <x v="3"/>
          </reference>
        </references>
      </pivotArea>
    </format>
    <format dxfId="2623">
      <pivotArea dataOnly="0" labelOnly="1" fieldPosition="0">
        <references count="3">
          <reference field="3" count="1" selected="0">
            <x v="3"/>
          </reference>
          <reference field="5" count="1" selected="0">
            <x v="2"/>
          </reference>
          <reference field="6" count="1">
            <x v="6"/>
          </reference>
        </references>
      </pivotArea>
    </format>
    <format dxfId="2622">
      <pivotArea dataOnly="0" labelOnly="1" fieldPosition="0">
        <references count="3">
          <reference field="3" count="1" selected="0">
            <x v="4"/>
          </reference>
          <reference field="5" count="1" selected="0">
            <x v="0"/>
          </reference>
          <reference field="6" count="1">
            <x v="8"/>
          </reference>
        </references>
      </pivotArea>
    </format>
    <format dxfId="2621">
      <pivotArea dataOnly="0" labelOnly="1" fieldPosition="0">
        <references count="3">
          <reference field="3" count="1" selected="0">
            <x v="5"/>
          </reference>
          <reference field="5" count="1" selected="0">
            <x v="5"/>
          </reference>
          <reference field="6" count="1">
            <x v="7"/>
          </reference>
        </references>
      </pivotArea>
    </format>
    <format dxfId="2620">
      <pivotArea dataOnly="0" labelOnly="1" fieldPosition="0">
        <references count="3">
          <reference field="3" count="1" selected="0">
            <x v="6"/>
          </reference>
          <reference field="5" count="1" selected="0">
            <x v="3"/>
          </reference>
          <reference field="6" count="2">
            <x v="1"/>
            <x v="5"/>
          </reference>
        </references>
      </pivotArea>
    </format>
    <format dxfId="2619">
      <pivotArea dataOnly="0" labelOnly="1" fieldPosition="0">
        <references count="3">
          <reference field="3" count="1" selected="0">
            <x v="6"/>
          </reference>
          <reference field="5" count="1" selected="0">
            <x v="5"/>
          </reference>
          <reference field="6" count="1">
            <x v="4"/>
          </reference>
        </references>
      </pivotArea>
    </format>
    <format dxfId="2618">
      <pivotArea dataOnly="0" labelOnly="1" fieldPosition="0">
        <references count="3">
          <reference field="3" count="1" selected="0">
            <x v="8"/>
          </reference>
          <reference field="5" count="1" selected="0">
            <x v="7"/>
          </reference>
          <reference field="6" count="1">
            <x v="9"/>
          </reference>
        </references>
      </pivotArea>
    </format>
    <format dxfId="2617">
      <pivotArea dataOnly="0" labelOnly="1" fieldPosition="0">
        <references count="3">
          <reference field="3" count="1" selected="0">
            <x v="9"/>
          </reference>
          <reference field="5" count="1" selected="0">
            <x v="8"/>
          </reference>
          <reference field="6" count="3">
            <x v="10"/>
            <x v="11"/>
            <x v="16"/>
          </reference>
        </references>
      </pivotArea>
    </format>
    <format dxfId="2616">
      <pivotArea dataOnly="0" labelOnly="1" fieldPosition="0">
        <references count="4">
          <reference field="3" count="1" selected="0">
            <x v="0"/>
          </reference>
          <reference field="5" count="1" selected="0">
            <x v="1"/>
          </reference>
          <reference field="6" count="1" selected="0">
            <x v="0"/>
          </reference>
          <reference field="10" count="1">
            <x v="1"/>
          </reference>
        </references>
      </pivotArea>
    </format>
    <format dxfId="2615">
      <pivotArea dataOnly="0" labelOnly="1" fieldPosition="0">
        <references count="4">
          <reference field="3" count="1" selected="0">
            <x v="1"/>
          </reference>
          <reference field="5" count="1" selected="0">
            <x v="4"/>
          </reference>
          <reference field="6" count="1" selected="0">
            <x v="2"/>
          </reference>
          <reference field="10" count="1">
            <x v="0"/>
          </reference>
        </references>
      </pivotArea>
    </format>
    <format dxfId="2614">
      <pivotArea dataOnly="0" labelOnly="1" fieldPosition="0">
        <references count="4">
          <reference field="3" count="1" selected="0">
            <x v="1"/>
          </reference>
          <reference field="5" count="1" selected="0">
            <x v="9"/>
          </reference>
          <reference field="6" count="1" selected="0">
            <x v="12"/>
          </reference>
          <reference field="10" count="1">
            <x v="1"/>
          </reference>
        </references>
      </pivotArea>
    </format>
    <format dxfId="2613">
      <pivotArea dataOnly="0" labelOnly="1" fieldPosition="0">
        <references count="4">
          <reference field="3" count="1" selected="0">
            <x v="1"/>
          </reference>
          <reference field="5" count="1" selected="0">
            <x v="9"/>
          </reference>
          <reference field="6" count="1" selected="0">
            <x v="13"/>
          </reference>
          <reference field="10" count="1">
            <x v="1"/>
          </reference>
        </references>
      </pivotArea>
    </format>
    <format dxfId="2612">
      <pivotArea dataOnly="0" labelOnly="1" fieldPosition="0">
        <references count="4">
          <reference field="3" count="1" selected="0">
            <x v="1"/>
          </reference>
          <reference field="5" count="1" selected="0">
            <x v="9"/>
          </reference>
          <reference field="6" count="1" selected="0">
            <x v="14"/>
          </reference>
          <reference field="10" count="1">
            <x v="1"/>
          </reference>
        </references>
      </pivotArea>
    </format>
    <format dxfId="2611">
      <pivotArea dataOnly="0" labelOnly="1" fieldPosition="0">
        <references count="4">
          <reference field="3" count="1" selected="0">
            <x v="1"/>
          </reference>
          <reference field="5" count="1" selected="0">
            <x v="9"/>
          </reference>
          <reference field="6" count="1" selected="0">
            <x v="15"/>
          </reference>
          <reference field="10" count="1">
            <x v="1"/>
          </reference>
        </references>
      </pivotArea>
    </format>
    <format dxfId="2610">
      <pivotArea dataOnly="0" labelOnly="1" fieldPosition="0">
        <references count="4">
          <reference field="3" count="1" selected="0">
            <x v="2"/>
          </reference>
          <reference field="5" count="1" selected="0">
            <x v="6"/>
          </reference>
          <reference field="6" count="1" selected="0">
            <x v="3"/>
          </reference>
          <reference field="10" count="1">
            <x v="1"/>
          </reference>
        </references>
      </pivotArea>
    </format>
    <format dxfId="2609">
      <pivotArea dataOnly="0" labelOnly="1" fieldPosition="0">
        <references count="4">
          <reference field="3" count="1" selected="0">
            <x v="3"/>
          </reference>
          <reference field="5" count="1" selected="0">
            <x v="2"/>
          </reference>
          <reference field="6" count="1" selected="0">
            <x v="6"/>
          </reference>
          <reference field="10" count="1">
            <x v="1"/>
          </reference>
        </references>
      </pivotArea>
    </format>
    <format dxfId="2608">
      <pivotArea dataOnly="0" labelOnly="1" fieldPosition="0">
        <references count="4">
          <reference field="3" count="1" selected="0">
            <x v="4"/>
          </reference>
          <reference field="5" count="1" selected="0">
            <x v="0"/>
          </reference>
          <reference field="6" count="1" selected="0">
            <x v="8"/>
          </reference>
          <reference field="10" count="1">
            <x v="0"/>
          </reference>
        </references>
      </pivotArea>
    </format>
    <format dxfId="2607">
      <pivotArea dataOnly="0" labelOnly="1" fieldPosition="0">
        <references count="4">
          <reference field="3" count="1" selected="0">
            <x v="5"/>
          </reference>
          <reference field="5" count="1" selected="0">
            <x v="5"/>
          </reference>
          <reference field="6" count="1" selected="0">
            <x v="7"/>
          </reference>
          <reference field="10" count="1">
            <x v="0"/>
          </reference>
        </references>
      </pivotArea>
    </format>
    <format dxfId="2606">
      <pivotArea dataOnly="0" labelOnly="1" fieldPosition="0">
        <references count="4">
          <reference field="3" count="1" selected="0">
            <x v="6"/>
          </reference>
          <reference field="5" count="1" selected="0">
            <x v="3"/>
          </reference>
          <reference field="6" count="1" selected="0">
            <x v="1"/>
          </reference>
          <reference field="10" count="1">
            <x v="1"/>
          </reference>
        </references>
      </pivotArea>
    </format>
    <format dxfId="2605">
      <pivotArea dataOnly="0" labelOnly="1" fieldPosition="0">
        <references count="4">
          <reference field="3" count="1" selected="0">
            <x v="6"/>
          </reference>
          <reference field="5" count="1" selected="0">
            <x v="3"/>
          </reference>
          <reference field="6" count="1" selected="0">
            <x v="5"/>
          </reference>
          <reference field="10" count="1">
            <x v="1"/>
          </reference>
        </references>
      </pivotArea>
    </format>
    <format dxfId="2604">
      <pivotArea dataOnly="0" labelOnly="1" fieldPosition="0">
        <references count="4">
          <reference field="3" count="1" selected="0">
            <x v="6"/>
          </reference>
          <reference field="5" count="1" selected="0">
            <x v="5"/>
          </reference>
          <reference field="6" count="1" selected="0">
            <x v="4"/>
          </reference>
          <reference field="10" count="1">
            <x v="1"/>
          </reference>
        </references>
      </pivotArea>
    </format>
    <format dxfId="2603">
      <pivotArea dataOnly="0" labelOnly="1" fieldPosition="0">
        <references count="4">
          <reference field="3" count="1" selected="0">
            <x v="8"/>
          </reference>
          <reference field="5" count="1" selected="0">
            <x v="7"/>
          </reference>
          <reference field="6" count="1" selected="0">
            <x v="9"/>
          </reference>
          <reference field="10" count="1">
            <x v="1"/>
          </reference>
        </references>
      </pivotArea>
    </format>
    <format dxfId="2602">
      <pivotArea dataOnly="0" labelOnly="1" fieldPosition="0">
        <references count="4">
          <reference field="3" count="1" selected="0">
            <x v="9"/>
          </reference>
          <reference field="5" count="1" selected="0">
            <x v="8"/>
          </reference>
          <reference field="6" count="1" selected="0">
            <x v="10"/>
          </reference>
          <reference field="10" count="1">
            <x v="1"/>
          </reference>
        </references>
      </pivotArea>
    </format>
    <format dxfId="2601">
      <pivotArea dataOnly="0" labelOnly="1" fieldPosition="0">
        <references count="4">
          <reference field="3" count="1" selected="0">
            <x v="9"/>
          </reference>
          <reference field="5" count="1" selected="0">
            <x v="8"/>
          </reference>
          <reference field="6" count="1" selected="0">
            <x v="11"/>
          </reference>
          <reference field="10" count="1">
            <x v="0"/>
          </reference>
        </references>
      </pivotArea>
    </format>
    <format dxfId="2600">
      <pivotArea dataOnly="0" labelOnly="1" fieldPosition="0">
        <references count="4">
          <reference field="3" count="1" selected="0">
            <x v="9"/>
          </reference>
          <reference field="5" count="1" selected="0">
            <x v="8"/>
          </reference>
          <reference field="6" count="1" selected="0">
            <x v="16"/>
          </reference>
          <reference field="10" count="1">
            <x v="0"/>
          </reference>
        </references>
      </pivotArea>
    </format>
    <format dxfId="2599">
      <pivotArea dataOnly="0" labelOnly="1" outline="0" fieldPosition="0">
        <references count="1">
          <reference field="4294967294" count="15">
            <x v="0"/>
            <x v="1"/>
            <x v="2"/>
            <x v="3"/>
            <x v="4"/>
            <x v="5"/>
            <x v="6"/>
            <x v="7"/>
            <x v="8"/>
            <x v="9"/>
            <x v="10"/>
            <x v="11"/>
            <x v="12"/>
            <x v="13"/>
            <x v="14"/>
          </reference>
        </references>
      </pivotArea>
    </format>
    <format dxfId="2598">
      <pivotArea outline="0" collapsedLevelsAreSubtotals="1" fieldPosition="0">
        <references count="4">
          <reference field="3" count="0" selected="0"/>
          <reference field="5" count="0" selected="0"/>
          <reference field="6" count="0" selected="0"/>
          <reference field="10" count="0" selected="0"/>
        </references>
      </pivotArea>
    </format>
    <format dxfId="2597">
      <pivotArea outline="0" collapsedLevelsAreSubtotals="1" fieldPosition="0">
        <references count="5">
          <reference field="4294967294" count="1" selected="0">
            <x v="0"/>
          </reference>
          <reference field="3" count="7" selected="0">
            <x v="1"/>
            <x v="2"/>
            <x v="3"/>
            <x v="4"/>
            <x v="5"/>
            <x v="6"/>
            <x v="7"/>
          </reference>
          <reference field="5" count="8" selected="0">
            <x v="0"/>
            <x v="1"/>
            <x v="2"/>
            <x v="3"/>
            <x v="4"/>
            <x v="5"/>
            <x v="6"/>
            <x v="9"/>
          </reference>
          <reference field="6" count="17" selected="0">
            <x v="1"/>
            <x v="2"/>
            <x v="3"/>
            <x v="4"/>
            <x v="5"/>
            <x v="6"/>
            <x v="7"/>
            <x v="8"/>
            <x v="12"/>
            <x v="13"/>
            <x v="14"/>
            <x v="15"/>
            <x v="17"/>
            <x v="18"/>
            <x v="19"/>
            <x v="20"/>
            <x v="21"/>
          </reference>
          <reference field="10" count="0" selected="0"/>
        </references>
      </pivotArea>
    </format>
    <format dxfId="2596">
      <pivotArea outline="0" collapsedLevelsAreSubtotals="1" fieldPosition="0">
        <references count="5">
          <reference field="4294967294" count="1" selected="0">
            <x v="0"/>
          </reference>
          <reference field="3" count="1" selected="0">
            <x v="9"/>
          </reference>
          <reference field="5" count="1" selected="0">
            <x v="8"/>
          </reference>
          <reference field="6" count="2" selected="0">
            <x v="11"/>
            <x v="16"/>
          </reference>
          <reference field="10" count="1" selected="0">
            <x v="0"/>
          </reference>
        </references>
      </pivotArea>
    </format>
    <format dxfId="2595">
      <pivotArea outline="0" collapsedLevelsAreSubtotals="1" fieldPosition="0">
        <references count="5">
          <reference field="4294967294" count="1" selected="0">
            <x v="1"/>
          </reference>
          <reference field="3" count="7" selected="0">
            <x v="1"/>
            <x v="2"/>
            <x v="3"/>
            <x v="4"/>
            <x v="5"/>
            <x v="6"/>
            <x v="7"/>
          </reference>
          <reference field="5" count="8" selected="0">
            <x v="0"/>
            <x v="1"/>
            <x v="2"/>
            <x v="3"/>
            <x v="4"/>
            <x v="5"/>
            <x v="6"/>
            <x v="9"/>
          </reference>
          <reference field="6" count="17" selected="0">
            <x v="1"/>
            <x v="2"/>
            <x v="3"/>
            <x v="4"/>
            <x v="5"/>
            <x v="6"/>
            <x v="7"/>
            <x v="8"/>
            <x v="12"/>
            <x v="13"/>
            <x v="14"/>
            <x v="15"/>
            <x v="17"/>
            <x v="18"/>
            <x v="19"/>
            <x v="20"/>
            <x v="21"/>
          </reference>
          <reference field="10" count="0" selected="0"/>
        </references>
      </pivotArea>
    </format>
    <format dxfId="2594">
      <pivotArea outline="0" collapsedLevelsAreSubtotals="1" fieldPosition="0">
        <references count="5">
          <reference field="4294967294" count="1" selected="0">
            <x v="1"/>
          </reference>
          <reference field="3" count="1" selected="0">
            <x v="9"/>
          </reference>
          <reference field="5" count="1" selected="0">
            <x v="8"/>
          </reference>
          <reference field="6" count="1" selected="0">
            <x v="10"/>
          </reference>
          <reference field="10" count="1" selected="0">
            <x v="1"/>
          </reference>
        </references>
      </pivotArea>
    </format>
    <format dxfId="2593">
      <pivotArea outline="0" collapsedLevelsAreSubtotals="1" fieldPosition="0">
        <references count="5">
          <reference field="4294967294" count="1" selected="0">
            <x v="1"/>
          </reference>
          <reference field="3" count="1" selected="0">
            <x v="9"/>
          </reference>
          <reference field="5" count="1" selected="0">
            <x v="8"/>
          </reference>
          <reference field="6" count="1" selected="0">
            <x v="11"/>
          </reference>
          <reference field="10" count="1" selected="0">
            <x v="0"/>
          </reference>
        </references>
      </pivotArea>
    </format>
    <format dxfId="2592">
      <pivotArea outline="0" collapsedLevelsAreSubtotals="1" fieldPosition="0">
        <references count="5">
          <reference field="4294967294" count="1" selected="0">
            <x v="1"/>
          </reference>
          <reference field="3" count="1" selected="0">
            <x v="9"/>
          </reference>
          <reference field="5" count="1" selected="0">
            <x v="8"/>
          </reference>
          <reference field="6" count="1" selected="0">
            <x v="16"/>
          </reference>
          <reference field="10" count="1" selected="0">
            <x v="0"/>
          </reference>
        </references>
      </pivotArea>
    </format>
    <format dxfId="2591">
      <pivotArea outline="0" collapsedLevelsAreSubtotals="1" fieldPosition="0">
        <references count="5">
          <reference field="4294967294" count="1" selected="0">
            <x v="2"/>
          </reference>
          <reference field="3" count="1" selected="0">
            <x v="1"/>
          </reference>
          <reference field="5" count="2" selected="0">
            <x v="4"/>
            <x v="9"/>
          </reference>
          <reference field="6" count="5" selected="0">
            <x v="2"/>
            <x v="12"/>
            <x v="13"/>
            <x v="14"/>
            <x v="15"/>
          </reference>
          <reference field="10" count="1" selected="0">
            <x v="1"/>
          </reference>
        </references>
      </pivotArea>
    </format>
    <format dxfId="2590">
      <pivotArea outline="0" collapsedLevelsAreSubtotals="1" fieldPosition="0">
        <references count="5">
          <reference field="4294967294" count="1" selected="0">
            <x v="2"/>
          </reference>
          <reference field="3" count="1" selected="0">
            <x v="2"/>
          </reference>
          <reference field="5" count="1" selected="0">
            <x v="6"/>
          </reference>
          <reference field="6" count="1" selected="0">
            <x v="3"/>
          </reference>
          <reference field="10" count="1" selected="0">
            <x v="1"/>
          </reference>
        </references>
      </pivotArea>
    </format>
    <format dxfId="2589">
      <pivotArea outline="0" collapsedLevelsAreSubtotals="1" fieldPosition="0">
        <references count="5">
          <reference field="4294967294" count="1" selected="0">
            <x v="2"/>
          </reference>
          <reference field="3" count="1" selected="0">
            <x v="3"/>
          </reference>
          <reference field="5" count="1" selected="0">
            <x v="2"/>
          </reference>
          <reference field="6" count="1" selected="0">
            <x v="6"/>
          </reference>
          <reference field="10" count="1" selected="0">
            <x v="0"/>
          </reference>
        </references>
      </pivotArea>
    </format>
    <format dxfId="2588">
      <pivotArea outline="0" collapsedLevelsAreSubtotals="1" fieldPosition="0">
        <references count="5">
          <reference field="4294967294" count="1" selected="0">
            <x v="2"/>
          </reference>
          <reference field="3" count="1" selected="0">
            <x v="3"/>
          </reference>
          <reference field="5" count="1" selected="0">
            <x v="6"/>
          </reference>
          <reference field="6" count="1" selected="0">
            <x v="17"/>
          </reference>
          <reference field="10" count="1" selected="0">
            <x v="1"/>
          </reference>
        </references>
      </pivotArea>
    </format>
    <format dxfId="2587">
      <pivotArea outline="0" collapsedLevelsAreSubtotals="1" fieldPosition="0">
        <references count="5">
          <reference field="4294967294" count="1" selected="0">
            <x v="2"/>
          </reference>
          <reference field="3" count="1" selected="0">
            <x v="3"/>
          </reference>
          <reference field="5" count="1" selected="0">
            <x v="6"/>
          </reference>
          <reference field="6" count="1" selected="0">
            <x v="18"/>
          </reference>
          <reference field="10" count="1" selected="0">
            <x v="1"/>
          </reference>
        </references>
      </pivotArea>
    </format>
    <format dxfId="2586">
      <pivotArea outline="0" collapsedLevelsAreSubtotals="1" fieldPosition="0">
        <references count="5">
          <reference field="4294967294" count="1" selected="0">
            <x v="2"/>
          </reference>
          <reference field="3" count="1" selected="0">
            <x v="3"/>
          </reference>
          <reference field="5" count="1" selected="0">
            <x v="6"/>
          </reference>
          <reference field="6" count="2" selected="0">
            <x v="20"/>
            <x v="21"/>
          </reference>
          <reference field="10" count="1" selected="0">
            <x v="0"/>
          </reference>
        </references>
      </pivotArea>
    </format>
    <format dxfId="2585">
      <pivotArea outline="0" collapsedLevelsAreSubtotals="1" fieldPosition="0">
        <references count="5">
          <reference field="4294967294" count="1" selected="0">
            <x v="2"/>
          </reference>
          <reference field="3" count="4" selected="0">
            <x v="4"/>
            <x v="5"/>
            <x v="6"/>
            <x v="7"/>
          </reference>
          <reference field="5" count="4" selected="0">
            <x v="0"/>
            <x v="1"/>
            <x v="3"/>
            <x v="5"/>
          </reference>
          <reference field="6" count="6" selected="0">
            <x v="1"/>
            <x v="4"/>
            <x v="5"/>
            <x v="7"/>
            <x v="8"/>
            <x v="19"/>
          </reference>
          <reference field="10" count="0" selected="0"/>
        </references>
      </pivotArea>
    </format>
    <format dxfId="2584">
      <pivotArea outline="0" collapsedLevelsAreSubtotals="1" fieldPosition="0">
        <references count="5">
          <reference field="4294967294" count="1" selected="0">
            <x v="2"/>
          </reference>
          <reference field="3" count="1" selected="0">
            <x v="9"/>
          </reference>
          <reference field="5" count="1" selected="0">
            <x v="8"/>
          </reference>
          <reference field="6" count="1" selected="0">
            <x v="10"/>
          </reference>
          <reference field="10" count="1" selected="0">
            <x v="1"/>
          </reference>
        </references>
      </pivotArea>
    </format>
    <format dxfId="2583">
      <pivotArea outline="0" collapsedLevelsAreSubtotals="1" fieldPosition="0">
        <references count="5">
          <reference field="4294967294" count="1" selected="0">
            <x v="2"/>
          </reference>
          <reference field="3" count="1" selected="0">
            <x v="9"/>
          </reference>
          <reference field="5" count="1" selected="0">
            <x v="8"/>
          </reference>
          <reference field="6" count="1" selected="0">
            <x v="11"/>
          </reference>
          <reference field="10" count="1" selected="0">
            <x v="0"/>
          </reference>
        </references>
      </pivotArea>
    </format>
    <format dxfId="2582">
      <pivotArea outline="0" collapsedLevelsAreSubtotals="1" fieldPosition="0">
        <references count="5">
          <reference field="4294967294" count="1" selected="0">
            <x v="3"/>
          </reference>
          <reference field="3" count="1" selected="0">
            <x v="1"/>
          </reference>
          <reference field="5" count="2" selected="0">
            <x v="4"/>
            <x v="9"/>
          </reference>
          <reference field="6" count="5" selected="0">
            <x v="2"/>
            <x v="12"/>
            <x v="13"/>
            <x v="14"/>
            <x v="15"/>
          </reference>
          <reference field="10" count="1" selected="0">
            <x v="1"/>
          </reference>
        </references>
      </pivotArea>
    </format>
    <format dxfId="2581">
      <pivotArea outline="0" collapsedLevelsAreSubtotals="1" fieldPosition="0">
        <references count="5">
          <reference field="4294967294" count="1" selected="0">
            <x v="3"/>
          </reference>
          <reference field="3" count="1" selected="0">
            <x v="2"/>
          </reference>
          <reference field="5" count="1" selected="0">
            <x v="6"/>
          </reference>
          <reference field="6" count="1" selected="0">
            <x v="3"/>
          </reference>
          <reference field="10" count="1" selected="0">
            <x v="1"/>
          </reference>
        </references>
      </pivotArea>
    </format>
    <format dxfId="2580">
      <pivotArea outline="0" collapsedLevelsAreSubtotals="1" fieldPosition="0">
        <references count="5">
          <reference field="4294967294" count="1" selected="0">
            <x v="3"/>
          </reference>
          <reference field="3" count="1" selected="0">
            <x v="3"/>
          </reference>
          <reference field="5" count="1" selected="0">
            <x v="2"/>
          </reference>
          <reference field="6" count="1" selected="0">
            <x v="6"/>
          </reference>
          <reference field="10" count="1" selected="0">
            <x v="0"/>
          </reference>
        </references>
      </pivotArea>
    </format>
    <format dxfId="2579">
      <pivotArea outline="0" collapsedLevelsAreSubtotals="1" fieldPosition="0">
        <references count="5">
          <reference field="4294967294" count="1" selected="0">
            <x v="3"/>
          </reference>
          <reference field="3" count="1" selected="0">
            <x v="3"/>
          </reference>
          <reference field="5" count="1" selected="0">
            <x v="6"/>
          </reference>
          <reference field="6" count="1" selected="0">
            <x v="17"/>
          </reference>
          <reference field="10" count="1" selected="0">
            <x v="1"/>
          </reference>
        </references>
      </pivotArea>
    </format>
    <format dxfId="2578">
      <pivotArea outline="0" collapsedLevelsAreSubtotals="1" fieldPosition="0">
        <references count="5">
          <reference field="4294967294" count="1" selected="0">
            <x v="3"/>
          </reference>
          <reference field="3" count="1" selected="0">
            <x v="3"/>
          </reference>
          <reference field="5" count="1" selected="0">
            <x v="6"/>
          </reference>
          <reference field="6" count="1" selected="0">
            <x v="18"/>
          </reference>
          <reference field="10" count="1" selected="0">
            <x v="1"/>
          </reference>
        </references>
      </pivotArea>
    </format>
    <format dxfId="2577">
      <pivotArea outline="0" collapsedLevelsAreSubtotals="1" fieldPosition="0">
        <references count="5">
          <reference field="4294967294" count="1" selected="0">
            <x v="3"/>
          </reference>
          <reference field="3" count="1" selected="0">
            <x v="3"/>
          </reference>
          <reference field="5" count="1" selected="0">
            <x v="6"/>
          </reference>
          <reference field="6" count="1" selected="0">
            <x v="20"/>
          </reference>
          <reference field="10" count="1" selected="0">
            <x v="0"/>
          </reference>
        </references>
      </pivotArea>
    </format>
    <format dxfId="2576">
      <pivotArea outline="0" collapsedLevelsAreSubtotals="1" fieldPosition="0">
        <references count="5">
          <reference field="4294967294" count="1" selected="0">
            <x v="3"/>
          </reference>
          <reference field="3" count="1" selected="0">
            <x v="3"/>
          </reference>
          <reference field="5" count="1" selected="0">
            <x v="6"/>
          </reference>
          <reference field="6" count="1" selected="0">
            <x v="21"/>
          </reference>
          <reference field="10" count="1" selected="0">
            <x v="0"/>
          </reference>
        </references>
      </pivotArea>
    </format>
    <format dxfId="2575">
      <pivotArea outline="0" collapsedLevelsAreSubtotals="1" fieldPosition="0">
        <references count="5">
          <reference field="4294967294" count="1" selected="0">
            <x v="3"/>
          </reference>
          <reference field="3" count="4" selected="0">
            <x v="4"/>
            <x v="5"/>
            <x v="6"/>
            <x v="7"/>
          </reference>
          <reference field="5" count="4" selected="0">
            <x v="0"/>
            <x v="1"/>
            <x v="3"/>
            <x v="5"/>
          </reference>
          <reference field="6" count="6" selected="0">
            <x v="1"/>
            <x v="4"/>
            <x v="5"/>
            <x v="7"/>
            <x v="8"/>
            <x v="19"/>
          </reference>
          <reference field="10" count="0" selected="0"/>
        </references>
      </pivotArea>
    </format>
    <format dxfId="2574">
      <pivotArea outline="0" collapsedLevelsAreSubtotals="1" fieldPosition="0">
        <references count="5">
          <reference field="4294967294" count="1" selected="0">
            <x v="3"/>
          </reference>
          <reference field="3" count="1" selected="0">
            <x v="9"/>
          </reference>
          <reference field="5" count="1" selected="0">
            <x v="8"/>
          </reference>
          <reference field="6" count="1" selected="0">
            <x v="10"/>
          </reference>
          <reference field="10" count="1" selected="0">
            <x v="1"/>
          </reference>
        </references>
      </pivotArea>
    </format>
    <format dxfId="2573">
      <pivotArea outline="0" collapsedLevelsAreSubtotals="1" fieldPosition="0">
        <references count="5">
          <reference field="4294967294" count="1" selected="0">
            <x v="3"/>
          </reference>
          <reference field="3" count="1" selected="0">
            <x v="9"/>
          </reference>
          <reference field="5" count="1" selected="0">
            <x v="8"/>
          </reference>
          <reference field="6" count="1" selected="0">
            <x v="11"/>
          </reference>
          <reference field="10" count="1" selected="0">
            <x v="0"/>
          </reference>
        </references>
      </pivotArea>
    </format>
    <format dxfId="2572">
      <pivotArea outline="0" collapsedLevelsAreSubtotals="1" fieldPosition="0">
        <references count="5">
          <reference field="4294967294" count="1" selected="0">
            <x v="3"/>
          </reference>
          <reference field="3" count="1" selected="0">
            <x v="9"/>
          </reference>
          <reference field="5" count="1" selected="0">
            <x v="8"/>
          </reference>
          <reference field="6" count="1" selected="0">
            <x v="16"/>
          </reference>
          <reference field="10" count="1" selected="0">
            <x v="0"/>
          </reference>
        </references>
      </pivotArea>
    </format>
    <format dxfId="2571">
      <pivotArea outline="0" collapsedLevelsAreSubtotals="1" fieldPosition="0">
        <references count="5">
          <reference field="4294967294" count="1" selected="0">
            <x v="3"/>
          </reference>
          <reference field="3" count="1" selected="0">
            <x v="1"/>
          </reference>
          <reference field="5" count="1" selected="0">
            <x v="9"/>
          </reference>
          <reference field="6" count="1" selected="0">
            <x v="14"/>
          </reference>
          <reference field="10" count="1" selected="0">
            <x v="1"/>
          </reference>
        </references>
      </pivotArea>
    </format>
    <format dxfId="2570">
      <pivotArea outline="0" collapsedLevelsAreSubtotals="1" fieldPosition="0">
        <references count="5">
          <reference field="4294967294" count="1" selected="0">
            <x v="4"/>
          </reference>
          <reference field="3" count="1" selected="0">
            <x v="1"/>
          </reference>
          <reference field="5" count="1" selected="0">
            <x v="4"/>
          </reference>
          <reference field="6" count="1" selected="0">
            <x v="2"/>
          </reference>
          <reference field="10" count="1" selected="0">
            <x v="1"/>
          </reference>
        </references>
      </pivotArea>
    </format>
    <format dxfId="2569">
      <pivotArea outline="0" collapsedLevelsAreSubtotals="1" fieldPosition="0">
        <references count="5">
          <reference field="4294967294" count="1" selected="0">
            <x v="4"/>
          </reference>
          <reference field="3" count="1" selected="0">
            <x v="1"/>
          </reference>
          <reference field="5" count="1" selected="0">
            <x v="9"/>
          </reference>
          <reference field="6" count="2" selected="0">
            <x v="12"/>
            <x v="13"/>
          </reference>
          <reference field="10" count="1" selected="0">
            <x v="1"/>
          </reference>
        </references>
      </pivotArea>
    </format>
    <format dxfId="2568">
      <pivotArea outline="0" collapsedLevelsAreSubtotals="1" fieldPosition="0">
        <references count="5">
          <reference field="4294967294" count="1" selected="0">
            <x v="4"/>
          </reference>
          <reference field="3" count="4" selected="0">
            <x v="3"/>
            <x v="4"/>
            <x v="5"/>
            <x v="6"/>
          </reference>
          <reference field="5" count="5" selected="0">
            <x v="0"/>
            <x v="2"/>
            <x v="3"/>
            <x v="5"/>
            <x v="6"/>
          </reference>
          <reference field="6" count="10" selected="0">
            <x v="1"/>
            <x v="4"/>
            <x v="5"/>
            <x v="6"/>
            <x v="7"/>
            <x v="8"/>
            <x v="17"/>
            <x v="18"/>
            <x v="20"/>
            <x v="21"/>
          </reference>
          <reference field="10" count="0" selected="0"/>
        </references>
      </pivotArea>
    </format>
    <format dxfId="2567">
      <pivotArea outline="0" collapsedLevelsAreSubtotals="1" fieldPosition="0">
        <references count="5">
          <reference field="4294967294" count="1" selected="0">
            <x v="4"/>
          </reference>
          <reference field="3" count="1" selected="0">
            <x v="9"/>
          </reference>
          <reference field="5" count="1" selected="0">
            <x v="8"/>
          </reference>
          <reference field="6" count="2" selected="0">
            <x v="11"/>
            <x v="16"/>
          </reference>
          <reference field="10" count="1" selected="0">
            <x v="0"/>
          </reference>
        </references>
      </pivotArea>
    </format>
    <format dxfId="2566">
      <pivotArea outline="0" collapsedLevelsAreSubtotals="1" fieldPosition="0">
        <references count="5">
          <reference field="4294967294" count="1" selected="0">
            <x v="5"/>
          </reference>
          <reference field="3" count="1" selected="0">
            <x v="1"/>
          </reference>
          <reference field="5" count="1" selected="0">
            <x v="4"/>
          </reference>
          <reference field="6" count="1" selected="0">
            <x v="2"/>
          </reference>
          <reference field="10" count="1" selected="0">
            <x v="1"/>
          </reference>
        </references>
      </pivotArea>
    </format>
    <format dxfId="2565">
      <pivotArea outline="0" collapsedLevelsAreSubtotals="1" fieldPosition="0">
        <references count="5">
          <reference field="4294967294" count="1" selected="0">
            <x v="5"/>
          </reference>
          <reference field="3" count="1" selected="0">
            <x v="1"/>
          </reference>
          <reference field="5" count="1" selected="0">
            <x v="9"/>
          </reference>
          <reference field="6" count="2" selected="0">
            <x v="12"/>
            <x v="13"/>
          </reference>
          <reference field="10" count="1" selected="0">
            <x v="1"/>
          </reference>
        </references>
      </pivotArea>
    </format>
    <format dxfId="2564">
      <pivotArea outline="0" collapsedLevelsAreSubtotals="1" fieldPosition="0">
        <references count="5">
          <reference field="4294967294" count="1" selected="0">
            <x v="5"/>
          </reference>
          <reference field="3" count="1" selected="0">
            <x v="3"/>
          </reference>
          <reference field="5" count="1" selected="0">
            <x v="2"/>
          </reference>
          <reference field="6" count="1" selected="0">
            <x v="6"/>
          </reference>
          <reference field="10" count="1" selected="0">
            <x v="0"/>
          </reference>
        </references>
      </pivotArea>
    </format>
    <format dxfId="2563">
      <pivotArea outline="0" collapsedLevelsAreSubtotals="1" fieldPosition="0">
        <references count="5">
          <reference field="4294967294" count="1" selected="0">
            <x v="5"/>
          </reference>
          <reference field="3" count="1" selected="0">
            <x v="3"/>
          </reference>
          <reference field="5" count="1" selected="0">
            <x v="6"/>
          </reference>
          <reference field="6" count="1" selected="0">
            <x v="18"/>
          </reference>
          <reference field="10" count="1" selected="0">
            <x v="1"/>
          </reference>
        </references>
      </pivotArea>
    </format>
    <format dxfId="2562">
      <pivotArea outline="0" collapsedLevelsAreSubtotals="1" fieldPosition="0">
        <references count="5">
          <reference field="4294967294" count="1" selected="0">
            <x v="5"/>
          </reference>
          <reference field="3" count="1" selected="0">
            <x v="3"/>
          </reference>
          <reference field="5" count="1" selected="0">
            <x v="6"/>
          </reference>
          <reference field="6" count="1" selected="0">
            <x v="21"/>
          </reference>
          <reference field="10" count="1" selected="0">
            <x v="0"/>
          </reference>
        </references>
      </pivotArea>
    </format>
    <format dxfId="2561">
      <pivotArea outline="0" collapsedLevelsAreSubtotals="1" fieldPosition="0">
        <references count="5">
          <reference field="4294967294" count="1" selected="0">
            <x v="5"/>
          </reference>
          <reference field="3" count="2" selected="0">
            <x v="5"/>
            <x v="6"/>
          </reference>
          <reference field="5" count="2" selected="0">
            <x v="3"/>
            <x v="5"/>
          </reference>
          <reference field="6" count="4" selected="0">
            <x v="1"/>
            <x v="4"/>
            <x v="5"/>
            <x v="7"/>
          </reference>
          <reference field="10" count="0" selected="0"/>
        </references>
      </pivotArea>
    </format>
    <format dxfId="2560">
      <pivotArea outline="0" collapsedLevelsAreSubtotals="1" fieldPosition="0">
        <references count="5">
          <reference field="4294967294" count="1" selected="0">
            <x v="6"/>
          </reference>
          <reference field="3" count="1" selected="0">
            <x v="1"/>
          </reference>
          <reference field="5" count="2" selected="0">
            <x v="4"/>
            <x v="9"/>
          </reference>
          <reference field="6" count="5" selected="0">
            <x v="2"/>
            <x v="12"/>
            <x v="13"/>
            <x v="14"/>
            <x v="15"/>
          </reference>
          <reference field="10" count="1" selected="0">
            <x v="1"/>
          </reference>
        </references>
      </pivotArea>
    </format>
    <format dxfId="2559">
      <pivotArea outline="0" collapsedLevelsAreSubtotals="1" fieldPosition="0">
        <references count="5">
          <reference field="4294967294" count="1" selected="0">
            <x v="6"/>
          </reference>
          <reference field="3" count="1" selected="0">
            <x v="3"/>
          </reference>
          <reference field="5" count="1" selected="0">
            <x v="2"/>
          </reference>
          <reference field="6" count="1" selected="0">
            <x v="6"/>
          </reference>
          <reference field="10" count="1" selected="0">
            <x v="0"/>
          </reference>
        </references>
      </pivotArea>
    </format>
    <format dxfId="2558">
      <pivotArea outline="0" collapsedLevelsAreSubtotals="1" fieldPosition="0">
        <references count="5">
          <reference field="4294967294" count="1" selected="0">
            <x v="6"/>
          </reference>
          <reference field="3" count="1" selected="0">
            <x v="3"/>
          </reference>
          <reference field="5" count="1" selected="0">
            <x v="6"/>
          </reference>
          <reference field="6" count="2" selected="0">
            <x v="17"/>
            <x v="18"/>
          </reference>
          <reference field="10" count="1" selected="0">
            <x v="1"/>
          </reference>
        </references>
      </pivotArea>
    </format>
    <format dxfId="2557">
      <pivotArea outline="0" collapsedLevelsAreSubtotals="1" fieldPosition="0">
        <references count="5">
          <reference field="4294967294" count="1" selected="0">
            <x v="6"/>
          </reference>
          <reference field="3" count="1" selected="0">
            <x v="3"/>
          </reference>
          <reference field="5" count="1" selected="0">
            <x v="6"/>
          </reference>
          <reference field="6" count="1" selected="0">
            <x v="20"/>
          </reference>
          <reference field="10" count="1" selected="0">
            <x v="0"/>
          </reference>
        </references>
      </pivotArea>
    </format>
    <format dxfId="2556">
      <pivotArea outline="0" collapsedLevelsAreSubtotals="1" fieldPosition="0">
        <references count="5">
          <reference field="4294967294" count="1" selected="0">
            <x v="6"/>
          </reference>
          <reference field="3" count="1" selected="0">
            <x v="3"/>
          </reference>
          <reference field="5" count="1" selected="0">
            <x v="6"/>
          </reference>
          <reference field="6" count="1" selected="0">
            <x v="21"/>
          </reference>
          <reference field="10" count="1" selected="0">
            <x v="0"/>
          </reference>
        </references>
      </pivotArea>
    </format>
    <format dxfId="2555">
      <pivotArea outline="0" collapsedLevelsAreSubtotals="1" fieldPosition="0">
        <references count="5">
          <reference field="4294967294" count="1" selected="0">
            <x v="6"/>
          </reference>
          <reference field="3" count="4" selected="0">
            <x v="4"/>
            <x v="5"/>
            <x v="6"/>
            <x v="7"/>
          </reference>
          <reference field="5" count="4" selected="0">
            <x v="0"/>
            <x v="1"/>
            <x v="3"/>
            <x v="5"/>
          </reference>
          <reference field="6" count="6" selected="0">
            <x v="1"/>
            <x v="4"/>
            <x v="5"/>
            <x v="7"/>
            <x v="8"/>
            <x v="19"/>
          </reference>
          <reference field="10" count="0" selected="0"/>
        </references>
      </pivotArea>
    </format>
    <format dxfId="2554">
      <pivotArea outline="0" collapsedLevelsAreSubtotals="1" fieldPosition="0">
        <references count="5">
          <reference field="4294967294" count="1" selected="0">
            <x v="6"/>
          </reference>
          <reference field="3" count="1" selected="0">
            <x v="8"/>
          </reference>
          <reference field="5" count="1" selected="0">
            <x v="7"/>
          </reference>
          <reference field="6" count="1" selected="0">
            <x v="9"/>
          </reference>
          <reference field="10" count="1" selected="0">
            <x v="0"/>
          </reference>
        </references>
      </pivotArea>
    </format>
    <format dxfId="2553">
      <pivotArea outline="0" collapsedLevelsAreSubtotals="1" fieldPosition="0">
        <references count="5">
          <reference field="4294967294" count="1" selected="0">
            <x v="6"/>
          </reference>
          <reference field="3" count="1" selected="0">
            <x v="9"/>
          </reference>
          <reference field="5" count="1" selected="0">
            <x v="8"/>
          </reference>
          <reference field="6" count="1" selected="0">
            <x v="11"/>
          </reference>
          <reference field="10" count="1" selected="0">
            <x v="0"/>
          </reference>
        </references>
      </pivotArea>
    </format>
    <format dxfId="2552">
      <pivotArea outline="0" collapsedLevelsAreSubtotals="1" fieldPosition="0">
        <references count="5">
          <reference field="4294967294" count="1" selected="0">
            <x v="6"/>
          </reference>
          <reference field="3" count="1" selected="0">
            <x v="9"/>
          </reference>
          <reference field="5" count="1" selected="0">
            <x v="8"/>
          </reference>
          <reference field="6" count="1" selected="0">
            <x v="16"/>
          </reference>
          <reference field="10" count="1" selected="0">
            <x v="0"/>
          </reference>
        </references>
      </pivotArea>
    </format>
    <format dxfId="2551">
      <pivotArea outline="0" collapsedLevelsAreSubtotals="1" fieldPosition="0">
        <references count="5">
          <reference field="4294967294" count="1" selected="0">
            <x v="7"/>
          </reference>
          <reference field="3" count="1" selected="0">
            <x v="1"/>
          </reference>
          <reference field="5" count="1" selected="0">
            <x v="4"/>
          </reference>
          <reference field="6" count="1" selected="0">
            <x v="2"/>
          </reference>
          <reference field="10" count="1" selected="0">
            <x v="1"/>
          </reference>
        </references>
      </pivotArea>
    </format>
    <format dxfId="2550">
      <pivotArea outline="0" collapsedLevelsAreSubtotals="1" fieldPosition="0">
        <references count="5">
          <reference field="4294967294" count="1" selected="0">
            <x v="7"/>
          </reference>
          <reference field="3" count="1" selected="0">
            <x v="1"/>
          </reference>
          <reference field="5" count="1" selected="0">
            <x v="9"/>
          </reference>
          <reference field="6" count="1" selected="0">
            <x v="12"/>
          </reference>
          <reference field="10" count="1" selected="0">
            <x v="1"/>
          </reference>
        </references>
      </pivotArea>
    </format>
    <format dxfId="2549">
      <pivotArea outline="0" collapsedLevelsAreSubtotals="1" fieldPosition="0">
        <references count="5">
          <reference field="4294967294" count="1" selected="0">
            <x v="7"/>
          </reference>
          <reference field="3" count="1" selected="0">
            <x v="1"/>
          </reference>
          <reference field="5" count="1" selected="0">
            <x v="9"/>
          </reference>
          <reference field="6" count="1" selected="0">
            <x v="13"/>
          </reference>
          <reference field="10" count="1" selected="0">
            <x v="1"/>
          </reference>
        </references>
      </pivotArea>
    </format>
    <format dxfId="2548">
      <pivotArea outline="0" collapsedLevelsAreSubtotals="1" fieldPosition="0">
        <references count="5">
          <reference field="4294967294" count="1" selected="0">
            <x v="7"/>
          </reference>
          <reference field="3" count="1" selected="0">
            <x v="1"/>
          </reference>
          <reference field="5" count="1" selected="0">
            <x v="9"/>
          </reference>
          <reference field="6" count="1" selected="0">
            <x v="14"/>
          </reference>
          <reference field="10" count="1" selected="0">
            <x v="1"/>
          </reference>
        </references>
      </pivotArea>
    </format>
    <format dxfId="2547">
      <pivotArea outline="0" collapsedLevelsAreSubtotals="1" fieldPosition="0">
        <references count="5">
          <reference field="4294967294" count="1" selected="0">
            <x v="7"/>
          </reference>
          <reference field="3" count="1" selected="0">
            <x v="1"/>
          </reference>
          <reference field="5" count="1" selected="0">
            <x v="9"/>
          </reference>
          <reference field="6" count="1" selected="0">
            <x v="15"/>
          </reference>
          <reference field="10" count="1" selected="0">
            <x v="1"/>
          </reference>
        </references>
      </pivotArea>
    </format>
    <format dxfId="2546">
      <pivotArea outline="0" collapsedLevelsAreSubtotals="1" fieldPosition="0">
        <references count="5">
          <reference field="4294967294" count="1" selected="0">
            <x v="7"/>
          </reference>
          <reference field="3" count="3" selected="0">
            <x v="3"/>
            <x v="4"/>
            <x v="5"/>
          </reference>
          <reference field="5" count="4" selected="0">
            <x v="0"/>
            <x v="2"/>
            <x v="5"/>
            <x v="6"/>
          </reference>
          <reference field="6" count="7" selected="0">
            <x v="6"/>
            <x v="7"/>
            <x v="8"/>
            <x v="17"/>
            <x v="18"/>
            <x v="20"/>
            <x v="21"/>
          </reference>
          <reference field="10" count="0" selected="0"/>
        </references>
      </pivotArea>
    </format>
    <format dxfId="2545">
      <pivotArea outline="0" collapsedLevelsAreSubtotals="1" fieldPosition="0">
        <references count="5">
          <reference field="4294967294" count="1" selected="0">
            <x v="7"/>
          </reference>
          <reference field="3" count="1" selected="0">
            <x v="6"/>
          </reference>
          <reference field="5" count="1" selected="0">
            <x v="3"/>
          </reference>
          <reference field="6" count="1" selected="0">
            <x v="1"/>
          </reference>
          <reference field="10" count="1" selected="0">
            <x v="1"/>
          </reference>
        </references>
      </pivotArea>
    </format>
    <format dxfId="2544">
      <pivotArea outline="0" collapsedLevelsAreSubtotals="1" fieldPosition="0">
        <references count="5">
          <reference field="4294967294" count="1" selected="0">
            <x v="7"/>
          </reference>
          <reference field="3" count="1" selected="0">
            <x v="6"/>
          </reference>
          <reference field="5" count="1" selected="0">
            <x v="5"/>
          </reference>
          <reference field="6" count="1" selected="0">
            <x v="4"/>
          </reference>
          <reference field="10" count="1" selected="0">
            <x v="1"/>
          </reference>
        </references>
      </pivotArea>
    </format>
    <format dxfId="2543">
      <pivotArea outline="0" collapsedLevelsAreSubtotals="1" fieldPosition="0">
        <references count="5">
          <reference field="4294967294" count="1" selected="0">
            <x v="7"/>
          </reference>
          <reference field="3" count="1" selected="0">
            <x v="7"/>
          </reference>
          <reference field="5" count="1" selected="0">
            <x v="1"/>
          </reference>
          <reference field="6" count="1" selected="0">
            <x v="19"/>
          </reference>
          <reference field="10" count="1" selected="0">
            <x v="1"/>
          </reference>
        </references>
      </pivotArea>
    </format>
    <format dxfId="2542">
      <pivotArea outline="0" collapsedLevelsAreSubtotals="1" fieldPosition="0">
        <references count="5">
          <reference field="4294967294" count="1" selected="0">
            <x v="7"/>
          </reference>
          <reference field="3" count="1" selected="0">
            <x v="9"/>
          </reference>
          <reference field="5" count="1" selected="0">
            <x v="8"/>
          </reference>
          <reference field="6" count="1" selected="0">
            <x v="11"/>
          </reference>
          <reference field="10" count="1" selected="0">
            <x v="0"/>
          </reference>
        </references>
      </pivotArea>
    </format>
    <format dxfId="2541">
      <pivotArea outline="0" collapsedLevelsAreSubtotals="1" fieldPosition="0">
        <references count="5">
          <reference field="4294967294" count="1" selected="0">
            <x v="7"/>
          </reference>
          <reference field="3" count="1" selected="0">
            <x v="9"/>
          </reference>
          <reference field="5" count="1" selected="0">
            <x v="8"/>
          </reference>
          <reference field="6" count="1" selected="0">
            <x v="16"/>
          </reference>
          <reference field="10" count="1" selected="0">
            <x v="0"/>
          </reference>
        </references>
      </pivotArea>
    </format>
    <format dxfId="2540">
      <pivotArea outline="0" collapsedLevelsAreSubtotals="1" fieldPosition="0">
        <references count="5">
          <reference field="4294967294" count="1" selected="0">
            <x v="8"/>
          </reference>
          <reference field="3" count="1" selected="0">
            <x v="1"/>
          </reference>
          <reference field="5" count="1" selected="0">
            <x v="4"/>
          </reference>
          <reference field="6" count="1" selected="0">
            <x v="2"/>
          </reference>
          <reference field="10" count="1" selected="0">
            <x v="1"/>
          </reference>
        </references>
      </pivotArea>
    </format>
    <format dxfId="2539">
      <pivotArea outline="0" collapsedLevelsAreSubtotals="1" fieldPosition="0">
        <references count="5">
          <reference field="4294967294" count="1" selected="0">
            <x v="8"/>
          </reference>
          <reference field="3" count="1" selected="0">
            <x v="1"/>
          </reference>
          <reference field="5" count="1" selected="0">
            <x v="9"/>
          </reference>
          <reference field="6" count="1" selected="0">
            <x v="12"/>
          </reference>
          <reference field="10" count="1" selected="0">
            <x v="1"/>
          </reference>
        </references>
      </pivotArea>
    </format>
    <format dxfId="2538">
      <pivotArea outline="0" collapsedLevelsAreSubtotals="1" fieldPosition="0">
        <references count="5">
          <reference field="4294967294" count="1" selected="0">
            <x v="8"/>
          </reference>
          <reference field="3" count="1" selected="0">
            <x v="1"/>
          </reference>
          <reference field="5" count="1" selected="0">
            <x v="9"/>
          </reference>
          <reference field="6" count="1" selected="0">
            <x v="13"/>
          </reference>
          <reference field="10" count="1" selected="0">
            <x v="1"/>
          </reference>
        </references>
      </pivotArea>
    </format>
    <format dxfId="2537">
      <pivotArea outline="0" collapsedLevelsAreSubtotals="1" fieldPosition="0">
        <references count="5">
          <reference field="4294967294" count="1" selected="0">
            <x v="8"/>
          </reference>
          <reference field="3" count="1" selected="0">
            <x v="1"/>
          </reference>
          <reference field="5" count="1" selected="0">
            <x v="9"/>
          </reference>
          <reference field="6" count="1" selected="0">
            <x v="14"/>
          </reference>
          <reference field="10" count="1" selected="0">
            <x v="1"/>
          </reference>
        </references>
      </pivotArea>
    </format>
    <format dxfId="2536">
      <pivotArea outline="0" collapsedLevelsAreSubtotals="1" fieldPosition="0">
        <references count="5">
          <reference field="4294967294" count="1" selected="0">
            <x v="8"/>
          </reference>
          <reference field="3" count="1" selected="0">
            <x v="1"/>
          </reference>
          <reference field="5" count="1" selected="0">
            <x v="9"/>
          </reference>
          <reference field="6" count="1" selected="0">
            <x v="15"/>
          </reference>
          <reference field="10" count="1" selected="0">
            <x v="1"/>
          </reference>
        </references>
      </pivotArea>
    </format>
    <format dxfId="2535">
      <pivotArea outline="0" collapsedLevelsAreSubtotals="1" fieldPosition="0">
        <references count="5">
          <reference field="4294967294" count="1" selected="0">
            <x v="8"/>
          </reference>
          <reference field="3" count="1" selected="0">
            <x v="3"/>
          </reference>
          <reference field="5" count="1" selected="0">
            <x v="2"/>
          </reference>
          <reference field="6" count="1" selected="0">
            <x v="6"/>
          </reference>
          <reference field="10" count="1" selected="0">
            <x v="0"/>
          </reference>
        </references>
      </pivotArea>
    </format>
    <format dxfId="2534">
      <pivotArea outline="0" collapsedLevelsAreSubtotals="1" fieldPosition="0">
        <references count="5">
          <reference field="4294967294" count="1" selected="0">
            <x v="8"/>
          </reference>
          <reference field="3" count="1" selected="0">
            <x v="3"/>
          </reference>
          <reference field="5" count="1" selected="0">
            <x v="6"/>
          </reference>
          <reference field="6" count="1" selected="0">
            <x v="17"/>
          </reference>
          <reference field="10" count="1" selected="0">
            <x v="1"/>
          </reference>
        </references>
      </pivotArea>
    </format>
    <format dxfId="2533">
      <pivotArea outline="0" collapsedLevelsAreSubtotals="1" fieldPosition="0">
        <references count="5">
          <reference field="4294967294" count="1" selected="0">
            <x v="8"/>
          </reference>
          <reference field="3" count="1" selected="0">
            <x v="3"/>
          </reference>
          <reference field="5" count="1" selected="0">
            <x v="6"/>
          </reference>
          <reference field="6" count="1" selected="0">
            <x v="18"/>
          </reference>
          <reference field="10" count="1" selected="0">
            <x v="1"/>
          </reference>
        </references>
      </pivotArea>
    </format>
    <format dxfId="2532">
      <pivotArea outline="0" collapsedLevelsAreSubtotals="1" fieldPosition="0">
        <references count="5">
          <reference field="4294967294" count="1" selected="0">
            <x v="8"/>
          </reference>
          <reference field="3" count="1" selected="0">
            <x v="3"/>
          </reference>
          <reference field="5" count="1" selected="0">
            <x v="6"/>
          </reference>
          <reference field="6" count="1" selected="0">
            <x v="20"/>
          </reference>
          <reference field="10" count="1" selected="0">
            <x v="0"/>
          </reference>
        </references>
      </pivotArea>
    </format>
    <format dxfId="2531">
      <pivotArea outline="0" collapsedLevelsAreSubtotals="1" fieldPosition="0">
        <references count="5">
          <reference field="4294967294" count="1" selected="0">
            <x v="8"/>
          </reference>
          <reference field="3" count="1" selected="0">
            <x v="3"/>
          </reference>
          <reference field="5" count="1" selected="0">
            <x v="6"/>
          </reference>
          <reference field="6" count="1" selected="0">
            <x v="21"/>
          </reference>
          <reference field="10" count="1" selected="0">
            <x v="0"/>
          </reference>
        </references>
      </pivotArea>
    </format>
    <format dxfId="2530">
      <pivotArea outline="0" collapsedLevelsAreSubtotals="1" fieldPosition="0">
        <references count="5">
          <reference field="4294967294" count="1" selected="0">
            <x v="8"/>
          </reference>
          <reference field="3" count="1" selected="0">
            <x v="5"/>
          </reference>
          <reference field="5" count="1" selected="0">
            <x v="5"/>
          </reference>
          <reference field="6" count="1" selected="0">
            <x v="7"/>
          </reference>
          <reference field="10" count="1" selected="0">
            <x v="0"/>
          </reference>
        </references>
      </pivotArea>
    </format>
    <format dxfId="2529">
      <pivotArea outline="0" collapsedLevelsAreSubtotals="1" fieldPosition="0">
        <references count="5">
          <reference field="4294967294" count="1" selected="0">
            <x v="8"/>
          </reference>
          <reference field="3" count="1" selected="0">
            <x v="6"/>
          </reference>
          <reference field="5" count="1" selected="0">
            <x v="3"/>
          </reference>
          <reference field="6" count="1" selected="0">
            <x v="1"/>
          </reference>
          <reference field="10" count="1" selected="0">
            <x v="1"/>
          </reference>
        </references>
      </pivotArea>
    </format>
    <format dxfId="2528">
      <pivotArea outline="0" collapsedLevelsAreSubtotals="1" fieldPosition="0">
        <references count="5">
          <reference field="4294967294" count="1" selected="0">
            <x v="8"/>
          </reference>
          <reference field="3" count="1" selected="0">
            <x v="6"/>
          </reference>
          <reference field="5" count="1" selected="0">
            <x v="5"/>
          </reference>
          <reference field="6" count="1" selected="0">
            <x v="4"/>
          </reference>
          <reference field="10" count="1" selected="0">
            <x v="1"/>
          </reference>
        </references>
      </pivotArea>
    </format>
    <format dxfId="2527">
      <pivotArea outline="0" collapsedLevelsAreSubtotals="1" fieldPosition="0">
        <references count="5">
          <reference field="4294967294" count="1" selected="0">
            <x v="8"/>
          </reference>
          <reference field="3" count="1" selected="0">
            <x v="9"/>
          </reference>
          <reference field="5" count="1" selected="0">
            <x v="8"/>
          </reference>
          <reference field="6" count="1" selected="0">
            <x v="11"/>
          </reference>
          <reference field="10" count="1" selected="0">
            <x v="0"/>
          </reference>
        </references>
      </pivotArea>
    </format>
    <format dxfId="2526">
      <pivotArea outline="0" collapsedLevelsAreSubtotals="1" fieldPosition="0">
        <references count="5">
          <reference field="4294967294" count="1" selected="0">
            <x v="8"/>
          </reference>
          <reference field="3" count="1" selected="0">
            <x v="9"/>
          </reference>
          <reference field="5" count="1" selected="0">
            <x v="8"/>
          </reference>
          <reference field="6" count="1" selected="0">
            <x v="16"/>
          </reference>
          <reference field="10" count="1" selected="0">
            <x v="0"/>
          </reference>
        </references>
      </pivotArea>
    </format>
    <format dxfId="2525">
      <pivotArea outline="0" collapsedLevelsAreSubtotals="1" fieldPosition="0">
        <references count="5">
          <reference field="4294967294" count="1" selected="0">
            <x v="9"/>
          </reference>
          <reference field="3" count="1" selected="0">
            <x v="1"/>
          </reference>
          <reference field="5" count="2" selected="0">
            <x v="4"/>
            <x v="9"/>
          </reference>
          <reference field="6" count="5" selected="0">
            <x v="2"/>
            <x v="12"/>
            <x v="13"/>
            <x v="14"/>
            <x v="15"/>
          </reference>
          <reference field="10" count="1" selected="0">
            <x v="1"/>
          </reference>
        </references>
      </pivotArea>
    </format>
    <format dxfId="2524">
      <pivotArea outline="0" collapsedLevelsAreSubtotals="1" fieldPosition="0">
        <references count="5">
          <reference field="4294967294" count="1" selected="0">
            <x v="9"/>
          </reference>
          <reference field="3" count="1" selected="0">
            <x v="3"/>
          </reference>
          <reference field="5" count="1" selected="0">
            <x v="2"/>
          </reference>
          <reference field="6" count="1" selected="0">
            <x v="6"/>
          </reference>
          <reference field="10" count="1" selected="0">
            <x v="0"/>
          </reference>
        </references>
      </pivotArea>
    </format>
    <format dxfId="2523">
      <pivotArea outline="0" collapsedLevelsAreSubtotals="1" fieldPosition="0">
        <references count="5">
          <reference field="4294967294" count="1" selected="0">
            <x v="9"/>
          </reference>
          <reference field="3" count="1" selected="0">
            <x v="3"/>
          </reference>
          <reference field="5" count="1" selected="0">
            <x v="6"/>
          </reference>
          <reference field="6" count="1" selected="0">
            <x v="18"/>
          </reference>
          <reference field="10" count="1" selected="0">
            <x v="1"/>
          </reference>
        </references>
      </pivotArea>
    </format>
    <format dxfId="2522">
      <pivotArea outline="0" collapsedLevelsAreSubtotals="1" fieldPosition="0">
        <references count="5">
          <reference field="4294967294" count="1" selected="0">
            <x v="9"/>
          </reference>
          <reference field="3" count="1" selected="0">
            <x v="3"/>
          </reference>
          <reference field="5" count="1" selected="0">
            <x v="6"/>
          </reference>
          <reference field="6" count="1" selected="0">
            <x v="20"/>
          </reference>
          <reference field="10" count="1" selected="0">
            <x v="0"/>
          </reference>
        </references>
      </pivotArea>
    </format>
    <format dxfId="2521">
      <pivotArea outline="0" collapsedLevelsAreSubtotals="1" fieldPosition="0">
        <references count="5">
          <reference field="4294967294" count="1" selected="0">
            <x v="9"/>
          </reference>
          <reference field="3" count="1" selected="0">
            <x v="3"/>
          </reference>
          <reference field="5" count="1" selected="0">
            <x v="6"/>
          </reference>
          <reference field="6" count="1" selected="0">
            <x v="21"/>
          </reference>
          <reference field="10" count="1" selected="0">
            <x v="0"/>
          </reference>
        </references>
      </pivotArea>
    </format>
    <format dxfId="2520">
      <pivotArea outline="0" collapsedLevelsAreSubtotals="1" fieldPosition="0">
        <references count="5">
          <reference field="4294967294" count="1" selected="0">
            <x v="9"/>
          </reference>
          <reference field="3" count="1" selected="0">
            <x v="5"/>
          </reference>
          <reference field="5" count="1" selected="0">
            <x v="5"/>
          </reference>
          <reference field="6" count="1" selected="0">
            <x v="7"/>
          </reference>
          <reference field="10" count="1" selected="0">
            <x v="0"/>
          </reference>
        </references>
      </pivotArea>
    </format>
    <format dxfId="2519">
      <pivotArea outline="0" collapsedLevelsAreSubtotals="1" fieldPosition="0">
        <references count="5">
          <reference field="4294967294" count="1" selected="0">
            <x v="9"/>
          </reference>
          <reference field="3" count="1" selected="0">
            <x v="6"/>
          </reference>
          <reference field="5" count="1" selected="0">
            <x v="3"/>
          </reference>
          <reference field="6" count="1" selected="0">
            <x v="1"/>
          </reference>
          <reference field="10" count="1" selected="0">
            <x v="1"/>
          </reference>
        </references>
      </pivotArea>
    </format>
    <format dxfId="2518">
      <pivotArea outline="0" collapsedLevelsAreSubtotals="1" fieldPosition="0">
        <references count="5">
          <reference field="4294967294" count="1" selected="0">
            <x v="9"/>
          </reference>
          <reference field="3" count="1" selected="0">
            <x v="6"/>
          </reference>
          <reference field="5" count="1" selected="0">
            <x v="5"/>
          </reference>
          <reference field="6" count="1" selected="0">
            <x v="4"/>
          </reference>
          <reference field="10" count="1" selected="0">
            <x v="1"/>
          </reference>
        </references>
      </pivotArea>
    </format>
    <format dxfId="2517">
      <pivotArea outline="0" collapsedLevelsAreSubtotals="1" fieldPosition="0">
        <references count="5">
          <reference field="4294967294" count="1" selected="0">
            <x v="9"/>
          </reference>
          <reference field="3" count="1" selected="0">
            <x v="7"/>
          </reference>
          <reference field="5" count="1" selected="0">
            <x v="1"/>
          </reference>
          <reference field="6" count="1" selected="0">
            <x v="19"/>
          </reference>
          <reference field="10" count="1" selected="0">
            <x v="1"/>
          </reference>
        </references>
      </pivotArea>
    </format>
    <format dxfId="2516">
      <pivotArea outline="0" collapsedLevelsAreSubtotals="1" fieldPosition="0">
        <references count="5">
          <reference field="4294967294" count="1" selected="0">
            <x v="4"/>
          </reference>
          <reference field="3" count="1" selected="0">
            <x v="1"/>
          </reference>
          <reference field="5" count="1" selected="0">
            <x v="9"/>
          </reference>
          <reference field="6" count="1" selected="0">
            <x v="15"/>
          </reference>
          <reference field="10" count="1" selected="0">
            <x v="1"/>
          </reference>
        </references>
      </pivotArea>
    </format>
    <format dxfId="2515">
      <pivotArea outline="0" collapsedLevelsAreSubtotals="1" fieldPosition="0">
        <references count="5">
          <reference field="4294967294" count="1" selected="0">
            <x v="6"/>
          </reference>
          <reference field="3" count="1" selected="0">
            <x v="9"/>
          </reference>
          <reference field="5" count="1" selected="0">
            <x v="8"/>
          </reference>
          <reference field="6" count="1" selected="0">
            <x v="10"/>
          </reference>
          <reference field="10" count="1" selected="0">
            <x v="1"/>
          </reference>
        </references>
      </pivotArea>
    </format>
    <format dxfId="2514">
      <pivotArea outline="0" collapsedLevelsAreSubtotals="1" fieldPosition="0">
        <references count="5">
          <reference field="4294967294" count="1" selected="0">
            <x v="10"/>
          </reference>
          <reference field="3" count="1" selected="0">
            <x v="1"/>
          </reference>
          <reference field="5" count="1" selected="0">
            <x v="4"/>
          </reference>
          <reference field="6" count="1" selected="0">
            <x v="2"/>
          </reference>
          <reference field="10" count="1" selected="0">
            <x v="1"/>
          </reference>
        </references>
      </pivotArea>
    </format>
    <format dxfId="2513">
      <pivotArea outline="0" collapsedLevelsAreSubtotals="1" fieldPosition="0">
        <references count="5">
          <reference field="4294967294" count="1" selected="0">
            <x v="10"/>
          </reference>
          <reference field="3" count="1" selected="0">
            <x v="1"/>
          </reference>
          <reference field="5" count="1" selected="0">
            <x v="9"/>
          </reference>
          <reference field="6" count="2" selected="0">
            <x v="12"/>
            <x v="13"/>
          </reference>
          <reference field="10" count="1" selected="0">
            <x v="1"/>
          </reference>
        </references>
      </pivotArea>
    </format>
    <format dxfId="2512">
      <pivotArea outline="0" collapsedLevelsAreSubtotals="1" fieldPosition="0">
        <references count="5">
          <reference field="4294967294" count="1" selected="0">
            <x v="10"/>
          </reference>
          <reference field="3" count="1" selected="0">
            <x v="1"/>
          </reference>
          <reference field="5" count="1" selected="0">
            <x v="9"/>
          </reference>
          <reference field="6" count="1" selected="0">
            <x v="15"/>
          </reference>
          <reference field="10" count="1" selected="0">
            <x v="1"/>
          </reference>
        </references>
      </pivotArea>
    </format>
    <format dxfId="2511">
      <pivotArea outline="0" collapsedLevelsAreSubtotals="1" fieldPosition="0">
        <references count="5">
          <reference field="4294967294" count="1" selected="0">
            <x v="10"/>
          </reference>
          <reference field="3" count="1" selected="0">
            <x v="3"/>
          </reference>
          <reference field="5" count="1" selected="0">
            <x v="2"/>
          </reference>
          <reference field="6" count="1" selected="0">
            <x v="6"/>
          </reference>
          <reference field="10" count="1" selected="0">
            <x v="0"/>
          </reference>
        </references>
      </pivotArea>
    </format>
    <format dxfId="2510">
      <pivotArea outline="0" collapsedLevelsAreSubtotals="1" fieldPosition="0">
        <references count="5">
          <reference field="4294967294" count="1" selected="0">
            <x v="10"/>
          </reference>
          <reference field="3" count="1" selected="0">
            <x v="3"/>
          </reference>
          <reference field="5" count="1" selected="0">
            <x v="6"/>
          </reference>
          <reference field="6" count="1" selected="0">
            <x v="17"/>
          </reference>
          <reference field="10" count="1" selected="0">
            <x v="1"/>
          </reference>
        </references>
      </pivotArea>
    </format>
    <format dxfId="2509">
      <pivotArea outline="0" collapsedLevelsAreSubtotals="1" fieldPosition="0">
        <references count="5">
          <reference field="4294967294" count="1" selected="0">
            <x v="10"/>
          </reference>
          <reference field="3" count="1" selected="0">
            <x v="3"/>
          </reference>
          <reference field="5" count="1" selected="0">
            <x v="6"/>
          </reference>
          <reference field="6" count="1" selected="0">
            <x v="18"/>
          </reference>
          <reference field="10" count="1" selected="0">
            <x v="1"/>
          </reference>
        </references>
      </pivotArea>
    </format>
    <format dxfId="2508">
      <pivotArea outline="0" collapsedLevelsAreSubtotals="1" fieldPosition="0">
        <references count="5">
          <reference field="4294967294" count="1" selected="0">
            <x v="10"/>
          </reference>
          <reference field="3" count="1" selected="0">
            <x v="3"/>
          </reference>
          <reference field="5" count="1" selected="0">
            <x v="6"/>
          </reference>
          <reference field="6" count="1" selected="0">
            <x v="20"/>
          </reference>
          <reference field="10" count="1" selected="0">
            <x v="0"/>
          </reference>
        </references>
      </pivotArea>
    </format>
    <format dxfId="2507">
      <pivotArea outline="0" collapsedLevelsAreSubtotals="1" fieldPosition="0">
        <references count="5">
          <reference field="4294967294" count="1" selected="0">
            <x v="10"/>
          </reference>
          <reference field="3" count="1" selected="0">
            <x v="3"/>
          </reference>
          <reference field="5" count="1" selected="0">
            <x v="6"/>
          </reference>
          <reference field="6" count="1" selected="0">
            <x v="21"/>
          </reference>
          <reference field="10" count="1" selected="0">
            <x v="0"/>
          </reference>
        </references>
      </pivotArea>
    </format>
    <format dxfId="2506">
      <pivotArea outline="0" collapsedLevelsAreSubtotals="1" fieldPosition="0">
        <references count="5">
          <reference field="4294967294" count="1" selected="0">
            <x v="10"/>
          </reference>
          <reference field="3" count="1" selected="0">
            <x v="5"/>
          </reference>
          <reference field="5" count="1" selected="0">
            <x v="5"/>
          </reference>
          <reference field="6" count="1" selected="0">
            <x v="7"/>
          </reference>
          <reference field="10" count="1" selected="0">
            <x v="0"/>
          </reference>
        </references>
      </pivotArea>
    </format>
    <format dxfId="2505">
      <pivotArea outline="0" collapsedLevelsAreSubtotals="1" fieldPosition="0">
        <references count="5">
          <reference field="4294967294" count="1" selected="0">
            <x v="10"/>
          </reference>
          <reference field="3" count="1" selected="0">
            <x v="6"/>
          </reference>
          <reference field="5" count="1" selected="0">
            <x v="3"/>
          </reference>
          <reference field="6" count="1" selected="0">
            <x v="1"/>
          </reference>
          <reference field="10" count="1" selected="0">
            <x v="1"/>
          </reference>
        </references>
      </pivotArea>
    </format>
    <format dxfId="2504">
      <pivotArea outline="0" collapsedLevelsAreSubtotals="1" fieldPosition="0">
        <references count="5">
          <reference field="4294967294" count="1" selected="0">
            <x v="10"/>
          </reference>
          <reference field="3" count="1" selected="0">
            <x v="6"/>
          </reference>
          <reference field="5" count="1" selected="0">
            <x v="5"/>
          </reference>
          <reference field="6" count="1" selected="0">
            <x v="4"/>
          </reference>
          <reference field="10" count="1" selected="0">
            <x v="1"/>
          </reference>
        </references>
      </pivotArea>
    </format>
    <format dxfId="2503">
      <pivotArea outline="0" collapsedLevelsAreSubtotals="1" fieldPosition="0">
        <references count="5">
          <reference field="4294967294" count="1" selected="0">
            <x v="10"/>
          </reference>
          <reference field="3" count="1" selected="0">
            <x v="7"/>
          </reference>
          <reference field="5" count="1" selected="0">
            <x v="1"/>
          </reference>
          <reference field="6" count="1" selected="0">
            <x v="19"/>
          </reference>
          <reference field="10" count="1" selected="0">
            <x v="1"/>
          </reference>
        </references>
      </pivotArea>
    </format>
    <format dxfId="2502">
      <pivotArea outline="0" collapsedLevelsAreSubtotals="1" fieldPosition="0">
        <references count="5">
          <reference field="4294967294" count="1" selected="0">
            <x v="10"/>
          </reference>
          <reference field="3" count="1" selected="0">
            <x v="9"/>
          </reference>
          <reference field="5" count="1" selected="0">
            <x v="8"/>
          </reference>
          <reference field="6" count="1" selected="0">
            <x v="11"/>
          </reference>
          <reference field="10" count="1" selected="0">
            <x v="0"/>
          </reference>
        </references>
      </pivotArea>
    </format>
    <format dxfId="2501">
      <pivotArea outline="0" collapsedLevelsAreSubtotals="1" fieldPosition="0">
        <references count="5">
          <reference field="4294967294" count="1" selected="0">
            <x v="10"/>
          </reference>
          <reference field="3" count="1" selected="0">
            <x v="9"/>
          </reference>
          <reference field="5" count="1" selected="0">
            <x v="8"/>
          </reference>
          <reference field="6" count="1" selected="0">
            <x v="16"/>
          </reference>
          <reference field="10" count="1" selected="0">
            <x v="0"/>
          </reference>
        </references>
      </pivotArea>
    </format>
    <format dxfId="2500">
      <pivotArea outline="0" collapsedLevelsAreSubtotals="1" fieldPosition="0">
        <references count="5">
          <reference field="4294967294" count="1" selected="0">
            <x v="11"/>
          </reference>
          <reference field="3" count="1" selected="0">
            <x v="1"/>
          </reference>
          <reference field="5" count="2" selected="0">
            <x v="4"/>
            <x v="9"/>
          </reference>
          <reference field="6" count="5" selected="0">
            <x v="2"/>
            <x v="12"/>
            <x v="13"/>
            <x v="14"/>
            <x v="15"/>
          </reference>
          <reference field="10" count="1" selected="0">
            <x v="1"/>
          </reference>
        </references>
      </pivotArea>
    </format>
    <format dxfId="2499">
      <pivotArea outline="0" collapsedLevelsAreSubtotals="1" fieldPosition="0">
        <references count="5">
          <reference field="4294967294" count="1" selected="0">
            <x v="11"/>
          </reference>
          <reference field="3" count="1" selected="0">
            <x v="3"/>
          </reference>
          <reference field="5" count="1" selected="0">
            <x v="2"/>
          </reference>
          <reference field="6" count="1" selected="0">
            <x v="6"/>
          </reference>
          <reference field="10" count="1" selected="0">
            <x v="0"/>
          </reference>
        </references>
      </pivotArea>
    </format>
    <format dxfId="2498">
      <pivotArea outline="0" collapsedLevelsAreSubtotals="1" fieldPosition="0">
        <references count="5">
          <reference field="4294967294" count="1" selected="0">
            <x v="11"/>
          </reference>
          <reference field="3" count="1" selected="0">
            <x v="3"/>
          </reference>
          <reference field="5" count="1" selected="0">
            <x v="6"/>
          </reference>
          <reference field="6" count="1" selected="0">
            <x v="17"/>
          </reference>
          <reference field="10" count="1" selected="0">
            <x v="1"/>
          </reference>
        </references>
      </pivotArea>
    </format>
    <format dxfId="2497">
      <pivotArea outline="0" collapsedLevelsAreSubtotals="1" fieldPosition="0">
        <references count="5">
          <reference field="4294967294" count="1" selected="0">
            <x v="11"/>
          </reference>
          <reference field="3" count="1" selected="0">
            <x v="3"/>
          </reference>
          <reference field="5" count="1" selected="0">
            <x v="6"/>
          </reference>
          <reference field="6" count="1" selected="0">
            <x v="18"/>
          </reference>
          <reference field="10" count="1" selected="0">
            <x v="1"/>
          </reference>
        </references>
      </pivotArea>
    </format>
    <format dxfId="2496">
      <pivotArea outline="0" collapsedLevelsAreSubtotals="1" fieldPosition="0">
        <references count="5">
          <reference field="4294967294" count="1" selected="0">
            <x v="11"/>
          </reference>
          <reference field="3" count="1" selected="0">
            <x v="3"/>
          </reference>
          <reference field="5" count="1" selected="0">
            <x v="6"/>
          </reference>
          <reference field="6" count="1" selected="0">
            <x v="20"/>
          </reference>
          <reference field="10" count="1" selected="0">
            <x v="0"/>
          </reference>
        </references>
      </pivotArea>
    </format>
    <format dxfId="2495">
      <pivotArea outline="0" collapsedLevelsAreSubtotals="1" fieldPosition="0">
        <references count="5">
          <reference field="4294967294" count="1" selected="0">
            <x v="11"/>
          </reference>
          <reference field="3" count="1" selected="0">
            <x v="3"/>
          </reference>
          <reference field="5" count="1" selected="0">
            <x v="6"/>
          </reference>
          <reference field="6" count="1" selected="0">
            <x v="21"/>
          </reference>
          <reference field="10" count="1" selected="0">
            <x v="0"/>
          </reference>
        </references>
      </pivotArea>
    </format>
    <format dxfId="2494">
      <pivotArea outline="0" collapsedLevelsAreSubtotals="1" fieldPosition="0">
        <references count="5">
          <reference field="4294967294" count="1" selected="0">
            <x v="11"/>
          </reference>
          <reference field="3" count="1" selected="0">
            <x v="5"/>
          </reference>
          <reference field="5" count="1" selected="0">
            <x v="5"/>
          </reference>
          <reference field="6" count="1" selected="0">
            <x v="7"/>
          </reference>
          <reference field="10" count="1" selected="0">
            <x v="0"/>
          </reference>
        </references>
      </pivotArea>
    </format>
    <format dxfId="2493">
      <pivotArea outline="0" collapsedLevelsAreSubtotals="1" fieldPosition="0">
        <references count="5">
          <reference field="4294967294" count="1" selected="0">
            <x v="11"/>
          </reference>
          <reference field="3" count="1" selected="0">
            <x v="6"/>
          </reference>
          <reference field="5" count="1" selected="0">
            <x v="3"/>
          </reference>
          <reference field="6" count="1" selected="0">
            <x v="1"/>
          </reference>
          <reference field="10" count="1" selected="0">
            <x v="1"/>
          </reference>
        </references>
      </pivotArea>
    </format>
    <format dxfId="2492">
      <pivotArea outline="0" collapsedLevelsAreSubtotals="1" fieldPosition="0">
        <references count="5">
          <reference field="4294967294" count="1" selected="0">
            <x v="11"/>
          </reference>
          <reference field="3" count="1" selected="0">
            <x v="6"/>
          </reference>
          <reference field="5" count="1" selected="0">
            <x v="5"/>
          </reference>
          <reference field="6" count="1" selected="0">
            <x v="4"/>
          </reference>
          <reference field="10" count="1" selected="0">
            <x v="1"/>
          </reference>
        </references>
      </pivotArea>
    </format>
    <format dxfId="2491">
      <pivotArea outline="0" collapsedLevelsAreSubtotals="1" fieldPosition="0">
        <references count="5">
          <reference field="4294967294" count="1" selected="0">
            <x v="11"/>
          </reference>
          <reference field="3" count="1" selected="0">
            <x v="7"/>
          </reference>
          <reference field="5" count="1" selected="0">
            <x v="1"/>
          </reference>
          <reference field="6" count="1" selected="0">
            <x v="19"/>
          </reference>
          <reference field="10" count="1" selected="0">
            <x v="1"/>
          </reference>
        </references>
      </pivotArea>
    </format>
    <format dxfId="2490">
      <pivotArea outline="0" collapsedLevelsAreSubtotals="1" fieldPosition="0">
        <references count="5">
          <reference field="4294967294" count="1" selected="0">
            <x v="11"/>
          </reference>
          <reference field="3" count="1" selected="0">
            <x v="9"/>
          </reference>
          <reference field="5" count="1" selected="0">
            <x v="8"/>
          </reference>
          <reference field="6" count="1" selected="0">
            <x v="11"/>
          </reference>
          <reference field="10" count="1" selected="0">
            <x v="0"/>
          </reference>
        </references>
      </pivotArea>
    </format>
    <format dxfId="2489">
      <pivotArea outline="0" collapsedLevelsAreSubtotals="1" fieldPosition="0">
        <references count="5">
          <reference field="4294967294" count="1" selected="0">
            <x v="12"/>
          </reference>
          <reference field="3" count="1" selected="0">
            <x v="1"/>
          </reference>
          <reference field="5" count="1" selected="0">
            <x v="9"/>
          </reference>
          <reference field="6" count="1" selected="0">
            <x v="13"/>
          </reference>
          <reference field="10" count="1" selected="0">
            <x v="1"/>
          </reference>
        </references>
      </pivotArea>
    </format>
    <format dxfId="2488">
      <pivotArea outline="0" collapsedLevelsAreSubtotals="1" fieldPosition="0">
        <references count="5">
          <reference field="4294967294" count="1" selected="0">
            <x v="12"/>
          </reference>
          <reference field="3" count="1" selected="0">
            <x v="1"/>
          </reference>
          <reference field="5" count="1" selected="0">
            <x v="9"/>
          </reference>
          <reference field="6" count="1" selected="0">
            <x v="14"/>
          </reference>
          <reference field="10" count="1" selected="0">
            <x v="1"/>
          </reference>
        </references>
      </pivotArea>
    </format>
    <format dxfId="2487">
      <pivotArea outline="0" collapsedLevelsAreSubtotals="1" fieldPosition="0">
        <references count="5">
          <reference field="4294967294" count="1" selected="0">
            <x v="12"/>
          </reference>
          <reference field="3" count="1" selected="0">
            <x v="1"/>
          </reference>
          <reference field="5" count="1" selected="0">
            <x v="9"/>
          </reference>
          <reference field="6" count="1" selected="0">
            <x v="15"/>
          </reference>
          <reference field="10" count="1" selected="0">
            <x v="1"/>
          </reference>
        </references>
      </pivotArea>
    </format>
    <format dxfId="2486">
      <pivotArea outline="0" collapsedLevelsAreSubtotals="1" fieldPosition="0">
        <references count="5">
          <reference field="4294967294" count="1" selected="0">
            <x v="12"/>
          </reference>
          <reference field="3" count="1" selected="0">
            <x v="3"/>
          </reference>
          <reference field="5" count="1" selected="0">
            <x v="2"/>
          </reference>
          <reference field="6" count="1" selected="0">
            <x v="6"/>
          </reference>
          <reference field="10" count="1" selected="0">
            <x v="0"/>
          </reference>
        </references>
      </pivotArea>
    </format>
    <format dxfId="2485">
      <pivotArea outline="0" collapsedLevelsAreSubtotals="1" fieldPosition="0">
        <references count="5">
          <reference field="4294967294" count="1" selected="0">
            <x v="12"/>
          </reference>
          <reference field="3" count="1" selected="0">
            <x v="3"/>
          </reference>
          <reference field="5" count="1" selected="0">
            <x v="6"/>
          </reference>
          <reference field="6" count="1" selected="0">
            <x v="18"/>
          </reference>
          <reference field="10" count="1" selected="0">
            <x v="1"/>
          </reference>
        </references>
      </pivotArea>
    </format>
    <format dxfId="2484">
      <pivotArea outline="0" collapsedLevelsAreSubtotals="1" fieldPosition="0">
        <references count="5">
          <reference field="4294967294" count="1" selected="0">
            <x v="12"/>
          </reference>
          <reference field="3" count="1" selected="0">
            <x v="3"/>
          </reference>
          <reference field="5" count="1" selected="0">
            <x v="6"/>
          </reference>
          <reference field="6" count="1" selected="0">
            <x v="20"/>
          </reference>
          <reference field="10" count="1" selected="0">
            <x v="0"/>
          </reference>
        </references>
      </pivotArea>
    </format>
    <format dxfId="2483">
      <pivotArea outline="0" collapsedLevelsAreSubtotals="1" fieldPosition="0">
        <references count="5">
          <reference field="4294967294" count="1" selected="0">
            <x v="12"/>
          </reference>
          <reference field="3" count="1" selected="0">
            <x v="3"/>
          </reference>
          <reference field="5" count="1" selected="0">
            <x v="6"/>
          </reference>
          <reference field="6" count="1" selected="0">
            <x v="21"/>
          </reference>
          <reference field="10" count="1" selected="0">
            <x v="0"/>
          </reference>
        </references>
      </pivotArea>
    </format>
    <format dxfId="2482">
      <pivotArea outline="0" collapsedLevelsAreSubtotals="1" fieldPosition="0">
        <references count="5">
          <reference field="4294967294" count="1" selected="0">
            <x v="12"/>
          </reference>
          <reference field="3" count="1" selected="0">
            <x v="5"/>
          </reference>
          <reference field="5" count="1" selected="0">
            <x v="5"/>
          </reference>
          <reference field="6" count="1" selected="0">
            <x v="7"/>
          </reference>
          <reference field="10" count="1" selected="0">
            <x v="0"/>
          </reference>
        </references>
      </pivotArea>
    </format>
    <format dxfId="2481">
      <pivotArea outline="0" collapsedLevelsAreSubtotals="1" fieldPosition="0">
        <references count="5">
          <reference field="4294967294" count="1" selected="0">
            <x v="12"/>
          </reference>
          <reference field="3" count="1" selected="0">
            <x v="6"/>
          </reference>
          <reference field="5" count="1" selected="0">
            <x v="3"/>
          </reference>
          <reference field="6" count="1" selected="0">
            <x v="1"/>
          </reference>
          <reference field="10" count="1" selected="0">
            <x v="1"/>
          </reference>
        </references>
      </pivotArea>
    </format>
    <format dxfId="2480">
      <pivotArea outline="0" collapsedLevelsAreSubtotals="1" fieldPosition="0">
        <references count="5">
          <reference field="4294967294" count="1" selected="0">
            <x v="12"/>
          </reference>
          <reference field="3" count="1" selected="0">
            <x v="6"/>
          </reference>
          <reference field="5" count="1" selected="0">
            <x v="5"/>
          </reference>
          <reference field="6" count="1" selected="0">
            <x v="4"/>
          </reference>
          <reference field="10" count="1" selected="0">
            <x v="1"/>
          </reference>
        </references>
      </pivotArea>
    </format>
    <format dxfId="2479">
      <pivotArea outline="0" collapsedLevelsAreSubtotals="1" fieldPosition="0">
        <references count="5">
          <reference field="4294967294" count="1" selected="0">
            <x v="12"/>
          </reference>
          <reference field="3" count="1" selected="0">
            <x v="9"/>
          </reference>
          <reference field="5" count="1" selected="0">
            <x v="8"/>
          </reference>
          <reference field="6" count="1" selected="0">
            <x v="11"/>
          </reference>
          <reference field="10" count="1" selected="0">
            <x v="0"/>
          </reference>
        </references>
      </pivotArea>
    </format>
    <format dxfId="2478">
      <pivotArea outline="0" collapsedLevelsAreSubtotals="1" fieldPosition="0">
        <references count="5">
          <reference field="4294967294" count="1" selected="0">
            <x v="13"/>
          </reference>
          <reference field="3" count="1" selected="0">
            <x v="1"/>
          </reference>
          <reference field="5" count="1" selected="0">
            <x v="9"/>
          </reference>
          <reference field="6" count="2" selected="0">
            <x v="12"/>
            <x v="13"/>
          </reference>
          <reference field="10" count="1" selected="0">
            <x v="1"/>
          </reference>
        </references>
      </pivotArea>
    </format>
    <format dxfId="2477">
      <pivotArea outline="0" collapsedLevelsAreSubtotals="1" fieldPosition="0">
        <references count="5">
          <reference field="4294967294" count="1" selected="0">
            <x v="13"/>
          </reference>
          <reference field="3" count="1" selected="0">
            <x v="1"/>
          </reference>
          <reference field="5" count="1" selected="0">
            <x v="9"/>
          </reference>
          <reference field="6" count="1" selected="0">
            <x v="15"/>
          </reference>
          <reference field="10" count="1" selected="0">
            <x v="1"/>
          </reference>
        </references>
      </pivotArea>
    </format>
    <format dxfId="2476">
      <pivotArea outline="0" collapsedLevelsAreSubtotals="1" fieldPosition="0">
        <references count="5">
          <reference field="4294967294" count="1" selected="0">
            <x v="13"/>
          </reference>
          <reference field="3" count="1" selected="0">
            <x v="3"/>
          </reference>
          <reference field="5" count="1" selected="0">
            <x v="2"/>
          </reference>
          <reference field="6" count="1" selected="0">
            <x v="6"/>
          </reference>
          <reference field="10" count="1" selected="0">
            <x v="0"/>
          </reference>
        </references>
      </pivotArea>
    </format>
    <format dxfId="2475">
      <pivotArea outline="0" collapsedLevelsAreSubtotals="1" fieldPosition="0">
        <references count="5">
          <reference field="4294967294" count="1" selected="0">
            <x v="13"/>
          </reference>
          <reference field="3" count="1" selected="0">
            <x v="3"/>
          </reference>
          <reference field="5" count="1" selected="0">
            <x v="6"/>
          </reference>
          <reference field="6" count="1" selected="0">
            <x v="18"/>
          </reference>
          <reference field="10" count="1" selected="0">
            <x v="1"/>
          </reference>
        </references>
      </pivotArea>
    </format>
    <format dxfId="2474">
      <pivotArea outline="0" collapsedLevelsAreSubtotals="1" fieldPosition="0">
        <references count="5">
          <reference field="4294967294" count="1" selected="0">
            <x v="13"/>
          </reference>
          <reference field="3" count="1" selected="0">
            <x v="3"/>
          </reference>
          <reference field="5" count="1" selected="0">
            <x v="6"/>
          </reference>
          <reference field="6" count="1" selected="0">
            <x v="21"/>
          </reference>
          <reference field="10" count="1" selected="0">
            <x v="0"/>
          </reference>
        </references>
      </pivotArea>
    </format>
    <format dxfId="2473">
      <pivotArea outline="0" collapsedLevelsAreSubtotals="1" fieldPosition="0">
        <references count="5">
          <reference field="4294967294" count="1" selected="0">
            <x v="13"/>
          </reference>
          <reference field="3" count="1" selected="0">
            <x v="4"/>
          </reference>
          <reference field="5" count="1" selected="0">
            <x v="0"/>
          </reference>
          <reference field="6" count="1" selected="0">
            <x v="8"/>
          </reference>
          <reference field="10" count="1" selected="0">
            <x v="0"/>
          </reference>
        </references>
      </pivotArea>
    </format>
    <format dxfId="2472">
      <pivotArea outline="0" collapsedLevelsAreSubtotals="1" fieldPosition="0">
        <references count="5">
          <reference field="4294967294" count="1" selected="0">
            <x v="13"/>
          </reference>
          <reference field="3" count="1" selected="0">
            <x v="5"/>
          </reference>
          <reference field="5" count="1" selected="0">
            <x v="5"/>
          </reference>
          <reference field="6" count="1" selected="0">
            <x v="7"/>
          </reference>
          <reference field="10" count="1" selected="0">
            <x v="0"/>
          </reference>
        </references>
      </pivotArea>
    </format>
    <format dxfId="2471">
      <pivotArea outline="0" collapsedLevelsAreSubtotals="1" fieldPosition="0">
        <references count="5">
          <reference field="4294967294" count="1" selected="0">
            <x v="13"/>
          </reference>
          <reference field="3" count="1" selected="0">
            <x v="6"/>
          </reference>
          <reference field="5" count="1" selected="0">
            <x v="3"/>
          </reference>
          <reference field="6" count="1" selected="0">
            <x v="1"/>
          </reference>
          <reference field="10" count="1" selected="0">
            <x v="1"/>
          </reference>
        </references>
      </pivotArea>
    </format>
    <format dxfId="2470">
      <pivotArea outline="0" collapsedLevelsAreSubtotals="1" fieldPosition="0">
        <references count="5">
          <reference field="4294967294" count="1" selected="0">
            <x v="13"/>
          </reference>
          <reference field="3" count="1" selected="0">
            <x v="6"/>
          </reference>
          <reference field="5" count="1" selected="0">
            <x v="5"/>
          </reference>
          <reference field="6" count="1" selected="0">
            <x v="4"/>
          </reference>
          <reference field="10" count="1" selected="0">
            <x v="1"/>
          </reference>
        </references>
      </pivotArea>
    </format>
    <format dxfId="2469">
      <pivotArea outline="0" collapsedLevelsAreSubtotals="1" fieldPosition="0">
        <references count="5">
          <reference field="4294967294" count="1" selected="0">
            <x v="13"/>
          </reference>
          <reference field="3" count="1" selected="0">
            <x v="9"/>
          </reference>
          <reference field="5" count="1" selected="0">
            <x v="8"/>
          </reference>
          <reference field="6" count="1" selected="0">
            <x v="16"/>
          </reference>
          <reference field="10" count="1" selected="0">
            <x v="0"/>
          </reference>
        </references>
      </pivotArea>
    </format>
    <format dxfId="2468">
      <pivotArea outline="0" collapsedLevelsAreSubtotals="1" fieldPosition="0">
        <references count="5">
          <reference field="4294967294" count="1" selected="0">
            <x v="14"/>
          </reference>
          <reference field="3" count="1" selected="0">
            <x v="1"/>
          </reference>
          <reference field="5" count="2" selected="0">
            <x v="4"/>
            <x v="9"/>
          </reference>
          <reference field="6" count="5" selected="0">
            <x v="2"/>
            <x v="12"/>
            <x v="13"/>
            <x v="14"/>
            <x v="15"/>
          </reference>
          <reference field="10" count="1" selected="0">
            <x v="1"/>
          </reference>
        </references>
      </pivotArea>
    </format>
    <format dxfId="2467">
      <pivotArea outline="0" collapsedLevelsAreSubtotals="1" fieldPosition="0">
        <references count="5">
          <reference field="4294967294" count="1" selected="0">
            <x v="14"/>
          </reference>
          <reference field="3" count="1" selected="0">
            <x v="3"/>
          </reference>
          <reference field="5" count="1" selected="0">
            <x v="2"/>
          </reference>
          <reference field="6" count="1" selected="0">
            <x v="6"/>
          </reference>
          <reference field="10" count="1" selected="0">
            <x v="0"/>
          </reference>
        </references>
      </pivotArea>
    </format>
    <format dxfId="2466">
      <pivotArea outline="0" collapsedLevelsAreSubtotals="1" fieldPosition="0">
        <references count="5">
          <reference field="4294967294" count="1" selected="0">
            <x v="14"/>
          </reference>
          <reference field="3" count="1" selected="0">
            <x v="3"/>
          </reference>
          <reference field="5" count="1" selected="0">
            <x v="6"/>
          </reference>
          <reference field="6" count="2" selected="0">
            <x v="17"/>
            <x v="18"/>
          </reference>
          <reference field="10" count="1" selected="0">
            <x v="1"/>
          </reference>
        </references>
      </pivotArea>
    </format>
    <format dxfId="2465">
      <pivotArea outline="0" collapsedLevelsAreSubtotals="1" fieldPosition="0">
        <references count="5">
          <reference field="4294967294" count="1" selected="0">
            <x v="14"/>
          </reference>
          <reference field="3" count="1" selected="0">
            <x v="3"/>
          </reference>
          <reference field="5" count="1" selected="0">
            <x v="6"/>
          </reference>
          <reference field="6" count="1" selected="0">
            <x v="20"/>
          </reference>
          <reference field="10" count="1" selected="0">
            <x v="0"/>
          </reference>
        </references>
      </pivotArea>
    </format>
    <format dxfId="2464">
      <pivotArea outline="0" collapsedLevelsAreSubtotals="1" fieldPosition="0">
        <references count="5">
          <reference field="4294967294" count="1" selected="0">
            <x v="14"/>
          </reference>
          <reference field="3" count="1" selected="0">
            <x v="3"/>
          </reference>
          <reference field="5" count="1" selected="0">
            <x v="6"/>
          </reference>
          <reference field="6" count="1" selected="0">
            <x v="21"/>
          </reference>
          <reference field="10" count="1" selected="0">
            <x v="0"/>
          </reference>
        </references>
      </pivotArea>
    </format>
    <format dxfId="2463">
      <pivotArea outline="0" collapsedLevelsAreSubtotals="1" fieldPosition="0">
        <references count="5">
          <reference field="4294967294" count="1" selected="0">
            <x v="14"/>
          </reference>
          <reference field="3" count="1" selected="0">
            <x v="4"/>
          </reference>
          <reference field="5" count="1" selected="0">
            <x v="0"/>
          </reference>
          <reference field="6" count="1" selected="0">
            <x v="8"/>
          </reference>
          <reference field="10" count="1" selected="0">
            <x v="0"/>
          </reference>
        </references>
      </pivotArea>
    </format>
    <format dxfId="2462">
      <pivotArea outline="0" collapsedLevelsAreSubtotals="1" fieldPosition="0">
        <references count="5">
          <reference field="4294967294" count="1" selected="0">
            <x v="14"/>
          </reference>
          <reference field="3" count="1" selected="0">
            <x v="6"/>
          </reference>
          <reference field="5" count="1" selected="0">
            <x v="3"/>
          </reference>
          <reference field="6" count="1" selected="0">
            <x v="1"/>
          </reference>
          <reference field="10" count="1" selected="0">
            <x v="1"/>
          </reference>
        </references>
      </pivotArea>
    </format>
    <format dxfId="2461">
      <pivotArea outline="0" collapsedLevelsAreSubtotals="1" fieldPosition="0">
        <references count="5">
          <reference field="4294967294" count="1" selected="0">
            <x v="14"/>
          </reference>
          <reference field="3" count="1" selected="0">
            <x v="6"/>
          </reference>
          <reference field="5" count="1" selected="0">
            <x v="3"/>
          </reference>
          <reference field="6" count="1" selected="0">
            <x v="5"/>
          </reference>
          <reference field="10" count="1" selected="0">
            <x v="1"/>
          </reference>
        </references>
      </pivotArea>
    </format>
    <format dxfId="2460">
      <pivotArea outline="0" collapsedLevelsAreSubtotals="1" fieldPosition="0">
        <references count="5">
          <reference field="4294967294" count="1" selected="0">
            <x v="14"/>
          </reference>
          <reference field="3" count="1" selected="0">
            <x v="7"/>
          </reference>
          <reference field="5" count="1" selected="0">
            <x v="1"/>
          </reference>
          <reference field="6" count="1" selected="0">
            <x v="19"/>
          </reference>
          <reference field="10" count="1" selected="0">
            <x v="1"/>
          </reference>
        </references>
      </pivotArea>
    </format>
    <format dxfId="2459">
      <pivotArea outline="0" collapsedLevelsAreSubtotals="1" fieldPosition="0">
        <references count="5">
          <reference field="4294967294" count="1" selected="0">
            <x v="14"/>
          </reference>
          <reference field="3" count="1" selected="0">
            <x v="9"/>
          </reference>
          <reference field="5" count="1" selected="0">
            <x v="8"/>
          </reference>
          <reference field="6" count="1" selected="0">
            <x v="10"/>
          </reference>
          <reference field="10" count="1" selected="0">
            <x v="1"/>
          </reference>
        </references>
      </pivotArea>
    </format>
    <format dxfId="2458">
      <pivotArea outline="0" collapsedLevelsAreSubtotals="1" fieldPosition="0">
        <references count="5">
          <reference field="4294967294" count="1" selected="0">
            <x v="14"/>
          </reference>
          <reference field="3" count="1" selected="0">
            <x v="9"/>
          </reference>
          <reference field="5" count="1" selected="0">
            <x v="8"/>
          </reference>
          <reference field="6" count="1" selected="0">
            <x v="16"/>
          </reference>
          <reference field="10" count="1" selected="0">
            <x v="0"/>
          </reference>
        </references>
      </pivotArea>
    </format>
    <format dxfId="2457">
      <pivotArea outline="0" collapsedLevelsAreSubtotals="1" fieldPosition="0">
        <references count="5">
          <reference field="4294967294" count="4" selected="0">
            <x v="0"/>
            <x v="1"/>
            <x v="2"/>
            <x v="3"/>
          </reference>
          <reference field="3" count="1" selected="0">
            <x v="0"/>
          </reference>
          <reference field="5" count="1" selected="0">
            <x v="1"/>
          </reference>
          <reference field="6" count="1" selected="0">
            <x v="0"/>
          </reference>
          <reference field="10" count="1" selected="0">
            <x v="1"/>
          </reference>
        </references>
      </pivotArea>
    </format>
    <format dxfId="2456">
      <pivotArea outline="0" collapsedLevelsAreSubtotals="1" fieldPosition="0">
        <references count="5">
          <reference field="4294967294" count="3" selected="0">
            <x v="3"/>
            <x v="4"/>
            <x v="5"/>
          </reference>
          <reference field="3" count="1" selected="0">
            <x v="1"/>
          </reference>
          <reference field="5" count="1" selected="0">
            <x v="9"/>
          </reference>
          <reference field="6" count="1" selected="0">
            <x v="14"/>
          </reference>
          <reference field="10" count="1" selected="0">
            <x v="1"/>
          </reference>
        </references>
      </pivotArea>
    </format>
    <format dxfId="2455">
      <pivotArea outline="0" collapsedLevelsAreSubtotals="1" fieldPosition="0">
        <references count="5">
          <reference field="4294967294" count="1" selected="0">
            <x v="0"/>
          </reference>
          <reference field="3" count="1" selected="0">
            <x v="9"/>
          </reference>
          <reference field="5" count="1" selected="0">
            <x v="8"/>
          </reference>
          <reference field="6" count="1" selected="0">
            <x v="10"/>
          </reference>
          <reference field="10" count="1" selected="0">
            <x v="1"/>
          </reference>
        </references>
      </pivotArea>
    </format>
    <format dxfId="2454">
      <pivotArea outline="0" collapsedLevelsAreSubtotals="1" fieldPosition="0">
        <references count="5">
          <reference field="4294967294" count="1" selected="0">
            <x v="4"/>
          </reference>
          <reference field="3" count="1" selected="0">
            <x v="7"/>
          </reference>
          <reference field="5" count="1" selected="0">
            <x v="1"/>
          </reference>
          <reference field="6" count="1" selected="0">
            <x v="19"/>
          </reference>
          <reference field="10" count="1" selected="0">
            <x v="1"/>
          </reference>
        </references>
      </pivotArea>
    </format>
    <format dxfId="2453">
      <pivotArea outline="0" collapsedLevelsAreSubtotals="1" fieldPosition="0">
        <references count="5">
          <reference field="4294967294" count="1" selected="0">
            <x v="4"/>
          </reference>
          <reference field="3" count="1" selected="0">
            <x v="9"/>
          </reference>
          <reference field="5" count="1" selected="0">
            <x v="8"/>
          </reference>
          <reference field="6" count="1" selected="0">
            <x v="10"/>
          </reference>
          <reference field="10" count="1" selected="0">
            <x v="1"/>
          </reference>
        </references>
      </pivotArea>
    </format>
    <format dxfId="2452">
      <pivotArea outline="0" collapsedLevelsAreSubtotals="1" fieldPosition="0">
        <references count="5">
          <reference field="4294967294" count="1" selected="0">
            <x v="7"/>
          </reference>
          <reference field="3" count="1" selected="0">
            <x v="0"/>
          </reference>
          <reference field="5" count="1" selected="0">
            <x v="1"/>
          </reference>
          <reference field="6" count="1" selected="0">
            <x v="0"/>
          </reference>
          <reference field="10" count="1" selected="0">
            <x v="1"/>
          </reference>
        </references>
      </pivotArea>
    </format>
    <format dxfId="2451">
      <pivotArea outline="0" collapsedLevelsAreSubtotals="1" fieldPosition="0">
        <references count="5">
          <reference field="4294967294" count="1" selected="0">
            <x v="8"/>
          </reference>
          <reference field="3" count="1" selected="0">
            <x v="0"/>
          </reference>
          <reference field="5" count="1" selected="0">
            <x v="1"/>
          </reference>
          <reference field="6" count="1" selected="0">
            <x v="0"/>
          </reference>
          <reference field="10" count="1" selected="0">
            <x v="1"/>
          </reference>
        </references>
      </pivotArea>
    </format>
    <format dxfId="2450">
      <pivotArea outline="0" collapsedLevelsAreSubtotals="1" fieldPosition="0">
        <references count="5">
          <reference field="4294967294" count="1" selected="0">
            <x v="9"/>
          </reference>
          <reference field="3" count="1" selected="0">
            <x v="0"/>
          </reference>
          <reference field="5" count="1" selected="0">
            <x v="1"/>
          </reference>
          <reference field="6" count="1" selected="0">
            <x v="0"/>
          </reference>
          <reference field="10" count="1" selected="0">
            <x v="1"/>
          </reference>
        </references>
      </pivotArea>
    </format>
    <format dxfId="2449">
      <pivotArea outline="0" collapsedLevelsAreSubtotals="1" fieldPosition="0">
        <references count="5">
          <reference field="4294967294" count="1" selected="0">
            <x v="10"/>
          </reference>
          <reference field="3" count="1" selected="0">
            <x v="0"/>
          </reference>
          <reference field="5" count="1" selected="0">
            <x v="1"/>
          </reference>
          <reference field="6" count="1" selected="0">
            <x v="0"/>
          </reference>
          <reference field="10" count="1" selected="0">
            <x v="1"/>
          </reference>
        </references>
      </pivotArea>
    </format>
    <format dxfId="2448">
      <pivotArea outline="0" collapsedLevelsAreSubtotals="1" fieldPosition="0">
        <references count="5">
          <reference field="4294967294" count="1" selected="0">
            <x v="9"/>
          </reference>
          <reference field="3" count="1" selected="0">
            <x v="2"/>
          </reference>
          <reference field="5" count="1" selected="0">
            <x v="6"/>
          </reference>
          <reference field="6" count="1" selected="0">
            <x v="3"/>
          </reference>
          <reference field="10" count="1" selected="0">
            <x v="1"/>
          </reference>
        </references>
      </pivotArea>
    </format>
    <format dxfId="2447">
      <pivotArea outline="0" collapsedLevelsAreSubtotals="1" fieldPosition="0">
        <references count="5">
          <reference field="4294967294" count="1" selected="0">
            <x v="10"/>
          </reference>
          <reference field="3" count="1" selected="0">
            <x v="2"/>
          </reference>
          <reference field="5" count="1" selected="0">
            <x v="6"/>
          </reference>
          <reference field="6" count="1" selected="0">
            <x v="3"/>
          </reference>
          <reference field="10" count="1" selected="0">
            <x v="1"/>
          </reference>
        </references>
      </pivotArea>
    </format>
    <format dxfId="2446">
      <pivotArea outline="0" collapsedLevelsAreSubtotals="1" fieldPosition="0">
        <references count="5">
          <reference field="4294967294" count="1" selected="0">
            <x v="11"/>
          </reference>
          <reference field="3" count="1" selected="0">
            <x v="0"/>
          </reference>
          <reference field="5" count="1" selected="0">
            <x v="1"/>
          </reference>
          <reference field="6" count="1" selected="0">
            <x v="0"/>
          </reference>
          <reference field="10" count="1" selected="0">
            <x v="1"/>
          </reference>
        </references>
      </pivotArea>
    </format>
    <format dxfId="2445">
      <pivotArea outline="0" collapsedLevelsAreSubtotals="1" fieldPosition="0">
        <references count="5">
          <reference field="4294967294" count="1" selected="0">
            <x v="12"/>
          </reference>
          <reference field="3" count="1" selected="0">
            <x v="0"/>
          </reference>
          <reference field="5" count="1" selected="0">
            <x v="1"/>
          </reference>
          <reference field="6" count="1" selected="0">
            <x v="0"/>
          </reference>
          <reference field="10" count="1" selected="0">
            <x v="1"/>
          </reference>
        </references>
      </pivotArea>
    </format>
    <format dxfId="2444">
      <pivotArea outline="0" collapsedLevelsAreSubtotals="1" fieldPosition="0">
        <references count="5">
          <reference field="4294967294" count="1" selected="0">
            <x v="12"/>
          </reference>
          <reference field="3" count="1" selected="0">
            <x v="1"/>
          </reference>
          <reference field="5" count="1" selected="0">
            <x v="4"/>
          </reference>
          <reference field="6" count="1" selected="0">
            <x v="2"/>
          </reference>
          <reference field="10" count="1" selected="0">
            <x v="1"/>
          </reference>
        </references>
      </pivotArea>
    </format>
    <format dxfId="2443">
      <pivotArea outline="0" collapsedLevelsAreSubtotals="1" fieldPosition="0">
        <references count="5">
          <reference field="4294967294" count="1" selected="0">
            <x v="13"/>
          </reference>
          <reference field="3" count="1" selected="0">
            <x v="0"/>
          </reference>
          <reference field="5" count="1" selected="0">
            <x v="1"/>
          </reference>
          <reference field="6" count="1" selected="0">
            <x v="0"/>
          </reference>
          <reference field="10" count="1" selected="0">
            <x v="1"/>
          </reference>
        </references>
      </pivotArea>
    </format>
    <format dxfId="2442">
      <pivotArea outline="0" collapsedLevelsAreSubtotals="1" fieldPosition="0">
        <references count="5">
          <reference field="4294967294" count="1" selected="0">
            <x v="13"/>
          </reference>
          <reference field="3" count="1" selected="0">
            <x v="1"/>
          </reference>
          <reference field="5" count="1" selected="0">
            <x v="4"/>
          </reference>
          <reference field="6" count="1" selected="0">
            <x v="2"/>
          </reference>
          <reference field="10" count="1" selected="0">
            <x v="1"/>
          </reference>
        </references>
      </pivotArea>
    </format>
    <format dxfId="2441">
      <pivotArea outline="0" collapsedLevelsAreSubtotals="1" fieldPosition="0">
        <references count="5">
          <reference field="4294967294" count="1" selected="0">
            <x v="14"/>
          </reference>
          <reference field="3" count="1" selected="0">
            <x v="0"/>
          </reference>
          <reference field="5" count="1" selected="0">
            <x v="1"/>
          </reference>
          <reference field="6" count="1" selected="0">
            <x v="0"/>
          </reference>
          <reference field="10" count="1" selected="0">
            <x v="1"/>
          </reference>
        </references>
      </pivotArea>
    </format>
    <format dxfId="2440">
      <pivotArea outline="0" collapsedLevelsAreSubtotals="1" fieldPosition="0">
        <references count="5">
          <reference field="4294967294" count="1" selected="0">
            <x v="12"/>
          </reference>
          <reference field="3" count="1" selected="0">
            <x v="2"/>
          </reference>
          <reference field="5" count="1" selected="0">
            <x v="6"/>
          </reference>
          <reference field="6" count="1" selected="0">
            <x v="3"/>
          </reference>
          <reference field="10" count="1" selected="0">
            <x v="1"/>
          </reference>
        </references>
      </pivotArea>
    </format>
    <format dxfId="2439">
      <pivotArea outline="0" collapsedLevelsAreSubtotals="1" fieldPosition="0">
        <references count="5">
          <reference field="4294967294" count="1" selected="0">
            <x v="11"/>
          </reference>
          <reference field="3" count="1" selected="0">
            <x v="2"/>
          </reference>
          <reference field="5" count="1" selected="0">
            <x v="6"/>
          </reference>
          <reference field="6" count="1" selected="0">
            <x v="3"/>
          </reference>
          <reference field="10" count="1" selected="0">
            <x v="1"/>
          </reference>
        </references>
      </pivotArea>
    </format>
    <format dxfId="2438">
      <pivotArea outline="0" collapsedLevelsAreSubtotals="1" fieldPosition="0">
        <references count="5">
          <reference field="4294967294" count="1" selected="0">
            <x v="11"/>
          </reference>
          <reference field="3" count="1" selected="0">
            <x v="4"/>
          </reference>
          <reference field="5" count="1" selected="0">
            <x v="0"/>
          </reference>
          <reference field="6" count="1" selected="0">
            <x v="8"/>
          </reference>
          <reference field="10" count="1" selected="0">
            <x v="0"/>
          </reference>
        </references>
      </pivotArea>
    </format>
    <format dxfId="2437">
      <pivotArea outline="0" collapsedLevelsAreSubtotals="1" fieldPosition="0">
        <references count="5">
          <reference field="4294967294" count="1" selected="0">
            <x v="12"/>
          </reference>
          <reference field="3" count="1" selected="0">
            <x v="4"/>
          </reference>
          <reference field="5" count="1" selected="0">
            <x v="0"/>
          </reference>
          <reference field="6" count="1" selected="0">
            <x v="8"/>
          </reference>
          <reference field="10" count="1" selected="0">
            <x v="0"/>
          </reference>
        </references>
      </pivotArea>
    </format>
    <format dxfId="2436">
      <pivotArea outline="0" collapsedLevelsAreSubtotals="1" fieldPosition="0">
        <references count="5">
          <reference field="4294967294" count="5" selected="0">
            <x v="8"/>
            <x v="9"/>
            <x v="10"/>
            <x v="11"/>
            <x v="12"/>
          </reference>
          <reference field="3" count="1" selected="0">
            <x v="6"/>
          </reference>
          <reference field="5" count="1" selected="0">
            <x v="3"/>
          </reference>
          <reference field="6" count="1" selected="0">
            <x v="5"/>
          </reference>
          <reference field="10" count="1" selected="0">
            <x v="1"/>
          </reference>
        </references>
      </pivotArea>
    </format>
    <format dxfId="2435">
      <pivotArea outline="0" collapsedLevelsAreSubtotals="1" fieldPosition="0">
        <references count="5">
          <reference field="4294967294" count="1" selected="0">
            <x v="14"/>
          </reference>
          <reference field="3" count="1" selected="0">
            <x v="8"/>
          </reference>
          <reference field="5" count="1" selected="0">
            <x v="7"/>
          </reference>
          <reference field="6" count="1" selected="0">
            <x v="9"/>
          </reference>
          <reference field="10" count="1" selected="0">
            <x v="0"/>
          </reference>
        </references>
      </pivotArea>
    </format>
    <format dxfId="2434">
      <pivotArea outline="0" collapsedLevelsAreSubtotals="1" fieldPosition="0">
        <references count="5">
          <reference field="4294967294" count="1" selected="0">
            <x v="14"/>
          </reference>
          <reference field="3" count="1" selected="0">
            <x v="6"/>
          </reference>
          <reference field="5" count="1" selected="0">
            <x v="5"/>
          </reference>
          <reference field="6" count="1" selected="0">
            <x v="4"/>
          </reference>
          <reference field="10" count="1" selected="0">
            <x v="1"/>
          </reference>
        </references>
      </pivotArea>
    </format>
    <format dxfId="2433">
      <pivotArea outline="0" collapsedLevelsAreSubtotals="1" fieldPosition="0">
        <references count="5">
          <reference field="4294967294" count="1" selected="0">
            <x v="14"/>
          </reference>
          <reference field="3" count="1" selected="0">
            <x v="9"/>
          </reference>
          <reference field="5" count="1" selected="0">
            <x v="8"/>
          </reference>
          <reference field="6" count="1" selected="0">
            <x v="11"/>
          </reference>
          <reference field="10" count="1" selected="0">
            <x v="0"/>
          </reference>
        </references>
      </pivotArea>
    </format>
    <format dxfId="2432">
      <pivotArea outline="0" collapsedLevelsAreSubtotals="1" fieldPosition="0">
        <references count="5">
          <reference field="4294967294" count="6" selected="0">
            <x v="0"/>
            <x v="1"/>
            <x v="2"/>
            <x v="3"/>
            <x v="4"/>
            <x v="5"/>
          </reference>
          <reference field="3" count="1" selected="0">
            <x v="8"/>
          </reference>
          <reference field="5" count="1" selected="0">
            <x v="7"/>
          </reference>
          <reference field="6" count="1" selected="0">
            <x v="9"/>
          </reference>
          <reference field="10" count="0" selected="0"/>
        </references>
      </pivotArea>
    </format>
    <format dxfId="2431">
      <pivotArea outline="0" collapsedLevelsAreSubtotals="1" fieldPosition="0">
        <references count="5">
          <reference field="4294967294" count="1" selected="0">
            <x v="4"/>
          </reference>
          <reference field="3" count="1" selected="0">
            <x v="0"/>
          </reference>
          <reference field="5" count="1" selected="0">
            <x v="1"/>
          </reference>
          <reference field="6" count="1" selected="0">
            <x v="0"/>
          </reference>
          <reference field="10" count="1" selected="0">
            <x v="1"/>
          </reference>
        </references>
      </pivotArea>
    </format>
    <format dxfId="2430">
      <pivotArea outline="0" collapsedLevelsAreSubtotals="1" fieldPosition="0">
        <references count="5">
          <reference field="4294967294" count="1" selected="0">
            <x v="5"/>
          </reference>
          <reference field="3" count="1" selected="0">
            <x v="0"/>
          </reference>
          <reference field="5" count="1" selected="0">
            <x v="1"/>
          </reference>
          <reference field="6" count="1" selected="0">
            <x v="0"/>
          </reference>
          <reference field="10" count="1" selected="0">
            <x v="1"/>
          </reference>
        </references>
      </pivotArea>
    </format>
    <format dxfId="2429">
      <pivotArea outline="0" collapsedLevelsAreSubtotals="1" fieldPosition="0">
        <references count="5">
          <reference field="4294967294" count="1" selected="0">
            <x v="4"/>
          </reference>
          <reference field="3" count="1" selected="0">
            <x v="2"/>
          </reference>
          <reference field="5" count="1" selected="0">
            <x v="6"/>
          </reference>
          <reference field="6" count="1" selected="0">
            <x v="3"/>
          </reference>
          <reference field="10" count="1" selected="0">
            <x v="1"/>
          </reference>
        </references>
      </pivotArea>
    </format>
    <format dxfId="2428">
      <pivotArea outline="0" collapsedLevelsAreSubtotals="1" fieldPosition="0">
        <references count="5">
          <reference field="4294967294" count="1" selected="0">
            <x v="5"/>
          </reference>
          <reference field="3" count="1" selected="0">
            <x v="1"/>
          </reference>
          <reference field="5" count="1" selected="0">
            <x v="9"/>
          </reference>
          <reference field="6" count="1" selected="0">
            <x v="15"/>
          </reference>
          <reference field="10" count="1" selected="0">
            <x v="1"/>
          </reference>
        </references>
      </pivotArea>
    </format>
    <format dxfId="2427">
      <pivotArea outline="0" collapsedLevelsAreSubtotals="1" fieldPosition="0">
        <references count="5">
          <reference field="4294967294" count="1" selected="0">
            <x v="5"/>
          </reference>
          <reference field="3" count="1" selected="0">
            <x v="2"/>
          </reference>
          <reference field="5" count="1" selected="0">
            <x v="6"/>
          </reference>
          <reference field="6" count="1" selected="0">
            <x v="3"/>
          </reference>
          <reference field="10" count="1" selected="0">
            <x v="1"/>
          </reference>
        </references>
      </pivotArea>
    </format>
    <format dxfId="2426">
      <pivotArea outline="0" collapsedLevelsAreSubtotals="1" fieldPosition="0">
        <references count="5">
          <reference field="4294967294" count="1" selected="0">
            <x v="5"/>
          </reference>
          <reference field="3" count="1" selected="0">
            <x v="3"/>
          </reference>
          <reference field="5" count="1" selected="0">
            <x v="6"/>
          </reference>
          <reference field="6" count="1" selected="0">
            <x v="17"/>
          </reference>
          <reference field="10" count="1" selected="0">
            <x v="1"/>
          </reference>
        </references>
      </pivotArea>
    </format>
    <format dxfId="2425">
      <pivotArea outline="0" collapsedLevelsAreSubtotals="1" fieldPosition="0">
        <references count="5">
          <reference field="4294967294" count="1" selected="0">
            <x v="5"/>
          </reference>
          <reference field="3" count="1" selected="0">
            <x v="4"/>
          </reference>
          <reference field="5" count="1" selected="0">
            <x v="0"/>
          </reference>
          <reference field="6" count="1" selected="0">
            <x v="8"/>
          </reference>
          <reference field="10" count="1" selected="0">
            <x v="0"/>
          </reference>
        </references>
      </pivotArea>
    </format>
    <format dxfId="2424">
      <pivotArea outline="0" collapsedLevelsAreSubtotals="1" fieldPosition="0">
        <references count="5">
          <reference field="4294967294" count="1" selected="0">
            <x v="5"/>
          </reference>
          <reference field="3" count="1" selected="0">
            <x v="7"/>
          </reference>
          <reference field="5" count="1" selected="0">
            <x v="1"/>
          </reference>
          <reference field="6" count="1" selected="0">
            <x v="19"/>
          </reference>
          <reference field="10" count="1" selected="0">
            <x v="1"/>
          </reference>
        </references>
      </pivotArea>
    </format>
    <format dxfId="2423">
      <pivotArea outline="0" collapsedLevelsAreSubtotals="1" fieldPosition="0">
        <references count="5">
          <reference field="4294967294" count="1" selected="0">
            <x v="5"/>
          </reference>
          <reference field="3" count="1" selected="0">
            <x v="9"/>
          </reference>
          <reference field="5" count="1" selected="0">
            <x v="8"/>
          </reference>
          <reference field="6" count="1" selected="0">
            <x v="10"/>
          </reference>
          <reference field="10" count="1" selected="0">
            <x v="1"/>
          </reference>
        </references>
      </pivotArea>
    </format>
    <format dxfId="2422">
      <pivotArea outline="0" collapsedLevelsAreSubtotals="1" fieldPosition="0">
        <references count="5">
          <reference field="4294967294" count="1" selected="0">
            <x v="5"/>
          </reference>
          <reference field="3" count="1" selected="0">
            <x v="9"/>
          </reference>
          <reference field="5" count="1" selected="0">
            <x v="8"/>
          </reference>
          <reference field="6" count="1" selected="0">
            <x v="11"/>
          </reference>
          <reference field="10" count="1" selected="0">
            <x v="0"/>
          </reference>
        </references>
      </pivotArea>
    </format>
    <format dxfId="2421">
      <pivotArea outline="0" collapsedLevelsAreSubtotals="1" fieldPosition="0">
        <references count="5">
          <reference field="4294967294" count="1" selected="0">
            <x v="5"/>
          </reference>
          <reference field="3" count="1" selected="0">
            <x v="9"/>
          </reference>
          <reference field="5" count="1" selected="0">
            <x v="8"/>
          </reference>
          <reference field="6" count="1" selected="0">
            <x v="16"/>
          </reference>
          <reference field="10" count="1" selected="0">
            <x v="0"/>
          </reference>
        </references>
      </pivotArea>
    </format>
    <format dxfId="2420">
      <pivotArea outline="0" collapsedLevelsAreSubtotals="1" fieldPosition="0">
        <references count="5">
          <reference field="4294967294" count="1" selected="0">
            <x v="6"/>
          </reference>
          <reference field="3" count="1" selected="0">
            <x v="0"/>
          </reference>
          <reference field="5" count="1" selected="0">
            <x v="1"/>
          </reference>
          <reference field="6" count="1" selected="0">
            <x v="0"/>
          </reference>
          <reference field="10" count="1" selected="0">
            <x v="1"/>
          </reference>
        </references>
      </pivotArea>
    </format>
    <format dxfId="2419">
      <pivotArea outline="0" collapsedLevelsAreSubtotals="1" fieldPosition="0">
        <references count="5">
          <reference field="4294967294" count="3" selected="0">
            <x v="6"/>
            <x v="7"/>
            <x v="8"/>
          </reference>
          <reference field="3" count="1" selected="0">
            <x v="2"/>
          </reference>
          <reference field="5" count="1" selected="0">
            <x v="6"/>
          </reference>
          <reference field="6" count="1" selected="0">
            <x v="3"/>
          </reference>
          <reference field="10" count="1" selected="0">
            <x v="1"/>
          </reference>
        </references>
      </pivotArea>
    </format>
    <format dxfId="2418">
      <pivotArea outline="0" collapsedLevelsAreSubtotals="1" fieldPosition="0">
        <references count="5">
          <reference field="4294967294" count="1" selected="0">
            <x v="7"/>
          </reference>
          <reference field="3" count="1" selected="0">
            <x v="6"/>
          </reference>
          <reference field="5" count="1" selected="0">
            <x v="3"/>
          </reference>
          <reference field="6" count="1" selected="0">
            <x v="5"/>
          </reference>
          <reference field="10" count="1" selected="0">
            <x v="1"/>
          </reference>
        </references>
      </pivotArea>
    </format>
    <format dxfId="2417">
      <pivotArea outline="0" collapsedLevelsAreSubtotals="1" fieldPosition="0">
        <references count="5">
          <reference field="4294967294" count="1" selected="0">
            <x v="7"/>
          </reference>
          <reference field="3" count="1" selected="0">
            <x v="8"/>
          </reference>
          <reference field="5" count="1" selected="0">
            <x v="7"/>
          </reference>
          <reference field="6" count="1" selected="0">
            <x v="9"/>
          </reference>
          <reference field="10" count="0" selected="0"/>
        </references>
      </pivotArea>
    </format>
    <format dxfId="2416">
      <pivotArea outline="0" collapsedLevelsAreSubtotals="1" fieldPosition="0">
        <references count="5">
          <reference field="4294967294" count="1" selected="0">
            <x v="7"/>
          </reference>
          <reference field="3" count="1" selected="0">
            <x v="9"/>
          </reference>
          <reference field="5" count="1" selected="0">
            <x v="8"/>
          </reference>
          <reference field="6" count="1" selected="0">
            <x v="10"/>
          </reference>
          <reference field="10" count="1" selected="0">
            <x v="1"/>
          </reference>
        </references>
      </pivotArea>
    </format>
    <format dxfId="2415">
      <pivotArea outline="0" collapsedLevelsAreSubtotals="1" fieldPosition="0">
        <references count="5">
          <reference field="4294967294" count="1" selected="0">
            <x v="8"/>
          </reference>
          <reference field="3" count="2" selected="0">
            <x v="7"/>
            <x v="8"/>
          </reference>
          <reference field="5" count="2" selected="0">
            <x v="1"/>
            <x v="7"/>
          </reference>
          <reference field="6" count="2" selected="0">
            <x v="9"/>
            <x v="19"/>
          </reference>
          <reference field="10" count="0" selected="0"/>
        </references>
      </pivotArea>
    </format>
    <format dxfId="2414">
      <pivotArea outline="0" collapsedLevelsAreSubtotals="1" fieldPosition="0">
        <references count="5">
          <reference field="4294967294" count="1" selected="0">
            <x v="8"/>
          </reference>
          <reference field="3" count="1" selected="0">
            <x v="9"/>
          </reference>
          <reference field="5" count="1" selected="0">
            <x v="8"/>
          </reference>
          <reference field="6" count="1" selected="0">
            <x v="10"/>
          </reference>
          <reference field="10" count="1" selected="0">
            <x v="1"/>
          </reference>
        </references>
      </pivotArea>
    </format>
    <format dxfId="2413">
      <pivotArea outline="0" collapsedLevelsAreSubtotals="1" fieldPosition="0">
        <references count="5">
          <reference field="4294967294" count="1" selected="0">
            <x v="9"/>
          </reference>
          <reference field="3" count="2" selected="0">
            <x v="8"/>
            <x v="9"/>
          </reference>
          <reference field="5" count="2" selected="0">
            <x v="7"/>
            <x v="8"/>
          </reference>
          <reference field="6" count="4" selected="0">
            <x v="9"/>
            <x v="10"/>
            <x v="11"/>
            <x v="16"/>
          </reference>
          <reference field="10" count="0" selected="0"/>
        </references>
      </pivotArea>
    </format>
    <format dxfId="2412">
      <pivotArea outline="0" collapsedLevelsAreSubtotals="1" fieldPosition="0">
        <references count="5">
          <reference field="4294967294" count="1" selected="0">
            <x v="10"/>
          </reference>
          <reference field="3" count="1" selected="0">
            <x v="8"/>
          </reference>
          <reference field="5" count="1" selected="0">
            <x v="7"/>
          </reference>
          <reference field="6" count="1" selected="0">
            <x v="9"/>
          </reference>
          <reference field="10" count="0" selected="0"/>
        </references>
      </pivotArea>
    </format>
    <format dxfId="2411">
      <pivotArea outline="0" collapsedLevelsAreSubtotals="1" fieldPosition="0">
        <references count="5">
          <reference field="4294967294" count="1" selected="0">
            <x v="10"/>
          </reference>
          <reference field="3" count="1" selected="0">
            <x v="9"/>
          </reference>
          <reference field="5" count="1" selected="0">
            <x v="8"/>
          </reference>
          <reference field="6" count="1" selected="0">
            <x v="10"/>
          </reference>
          <reference field="10" count="1" selected="0">
            <x v="1"/>
          </reference>
        </references>
      </pivotArea>
    </format>
    <format dxfId="2410">
      <pivotArea outline="0" collapsedLevelsAreSubtotals="1" fieldPosition="0">
        <references count="5">
          <reference field="4294967294" count="1" selected="0">
            <x v="9"/>
          </reference>
          <reference field="3" count="1" selected="0">
            <x v="3"/>
          </reference>
          <reference field="5" count="1" selected="0">
            <x v="6"/>
          </reference>
          <reference field="6" count="1" selected="0">
            <x v="17"/>
          </reference>
          <reference field="10" count="1" selected="0">
            <x v="1"/>
          </reference>
        </references>
      </pivotArea>
    </format>
    <format dxfId="2409">
      <pivotArea outline="0" collapsedLevelsAreSubtotals="1" fieldPosition="0">
        <references count="5">
          <reference field="4294967294" count="1" selected="0">
            <x v="10"/>
          </reference>
          <reference field="3" count="1" selected="0">
            <x v="4"/>
          </reference>
          <reference field="5" count="1" selected="0">
            <x v="0"/>
          </reference>
          <reference field="6" count="1" selected="0">
            <x v="8"/>
          </reference>
          <reference field="10" count="1" selected="0">
            <x v="0"/>
          </reference>
        </references>
      </pivotArea>
    </format>
    <format dxfId="2408">
      <pivotArea outline="0" collapsedLevelsAreSubtotals="1" fieldPosition="0">
        <references count="5">
          <reference field="4294967294" count="1" selected="0">
            <x v="11"/>
          </reference>
          <reference field="3" count="1" selected="0">
            <x v="8"/>
          </reference>
          <reference field="5" count="1" selected="0">
            <x v="7"/>
          </reference>
          <reference field="6" count="1" selected="0">
            <x v="9"/>
          </reference>
          <reference field="10" count="0" selected="0"/>
        </references>
      </pivotArea>
    </format>
    <format dxfId="2407">
      <pivotArea outline="0" collapsedLevelsAreSubtotals="1" fieldPosition="0">
        <references count="5">
          <reference field="4294967294" count="1" selected="0">
            <x v="11"/>
          </reference>
          <reference field="3" count="1" selected="0">
            <x v="9"/>
          </reference>
          <reference field="5" count="1" selected="0">
            <x v="8"/>
          </reference>
          <reference field="6" count="1" selected="0">
            <x v="10"/>
          </reference>
          <reference field="10" count="1" selected="0">
            <x v="1"/>
          </reference>
        </references>
      </pivotArea>
    </format>
    <format dxfId="2406">
      <pivotArea outline="0" collapsedLevelsAreSubtotals="1" fieldPosition="0">
        <references count="5">
          <reference field="4294967294" count="1" selected="0">
            <x v="12"/>
          </reference>
          <reference field="3" count="1" selected="0">
            <x v="1"/>
          </reference>
          <reference field="5" count="1" selected="0">
            <x v="9"/>
          </reference>
          <reference field="6" count="1" selected="0">
            <x v="12"/>
          </reference>
          <reference field="10" count="1" selected="0">
            <x v="1"/>
          </reference>
        </references>
      </pivotArea>
    </format>
    <format dxfId="2405">
      <pivotArea outline="0" collapsedLevelsAreSubtotals="1" fieldPosition="0">
        <references count="5">
          <reference field="4294967294" count="1" selected="0">
            <x v="13"/>
          </reference>
          <reference field="3" count="1" selected="0">
            <x v="1"/>
          </reference>
          <reference field="5" count="1" selected="0">
            <x v="9"/>
          </reference>
          <reference field="6" count="1" selected="0">
            <x v="14"/>
          </reference>
          <reference field="10" count="1" selected="0">
            <x v="1"/>
          </reference>
        </references>
      </pivotArea>
    </format>
    <format dxfId="2404">
      <pivotArea outline="0" collapsedLevelsAreSubtotals="1" fieldPosition="0">
        <references count="5">
          <reference field="4294967294" count="1" selected="0">
            <x v="13"/>
          </reference>
          <reference field="3" count="1" selected="0">
            <x v="2"/>
          </reference>
          <reference field="5" count="1" selected="0">
            <x v="6"/>
          </reference>
          <reference field="6" count="1" selected="0">
            <x v="3"/>
          </reference>
          <reference field="10" count="1" selected="0">
            <x v="1"/>
          </reference>
        </references>
      </pivotArea>
    </format>
    <format dxfId="2403">
      <pivotArea outline="0" collapsedLevelsAreSubtotals="1" fieldPosition="0">
        <references count="5">
          <reference field="4294967294" count="1" selected="0">
            <x v="14"/>
          </reference>
          <reference field="3" count="1" selected="0">
            <x v="2"/>
          </reference>
          <reference field="5" count="1" selected="0">
            <x v="6"/>
          </reference>
          <reference field="6" count="1" selected="0">
            <x v="3"/>
          </reference>
          <reference field="10" count="1" selected="0">
            <x v="1"/>
          </reference>
        </references>
      </pivotArea>
    </format>
    <format dxfId="2402">
      <pivotArea outline="0" collapsedLevelsAreSubtotals="1" fieldPosition="0">
        <references count="5">
          <reference field="4294967294" count="1" selected="0">
            <x v="12"/>
          </reference>
          <reference field="3" count="1" selected="0">
            <x v="3"/>
          </reference>
          <reference field="5" count="1" selected="0">
            <x v="6"/>
          </reference>
          <reference field="6" count="1" selected="0">
            <x v="17"/>
          </reference>
          <reference field="10" count="1" selected="0">
            <x v="1"/>
          </reference>
        </references>
      </pivotArea>
    </format>
    <format dxfId="2401">
      <pivotArea outline="0" collapsedLevelsAreSubtotals="1" fieldPosition="0">
        <references count="5">
          <reference field="4294967294" count="1" selected="0">
            <x v="13"/>
          </reference>
          <reference field="3" count="1" selected="0">
            <x v="3"/>
          </reference>
          <reference field="5" count="1" selected="0">
            <x v="6"/>
          </reference>
          <reference field="6" count="1" selected="0">
            <x v="17"/>
          </reference>
          <reference field="10" count="1" selected="0">
            <x v="1"/>
          </reference>
        </references>
      </pivotArea>
    </format>
    <format dxfId="2400">
      <pivotArea outline="0" collapsedLevelsAreSubtotals="1" fieldPosition="0">
        <references count="5">
          <reference field="4294967294" count="1" selected="0">
            <x v="13"/>
          </reference>
          <reference field="3" count="1" selected="0">
            <x v="3"/>
          </reference>
          <reference field="5" count="1" selected="0">
            <x v="6"/>
          </reference>
          <reference field="6" count="1" selected="0">
            <x v="20"/>
          </reference>
          <reference field="10" count="1" selected="0">
            <x v="0"/>
          </reference>
        </references>
      </pivotArea>
    </format>
    <format dxfId="2399">
      <pivotArea outline="0" collapsedLevelsAreSubtotals="1" fieldPosition="0">
        <references count="5">
          <reference field="4294967294" count="1" selected="0">
            <x v="14"/>
          </reference>
          <reference field="3" count="1" selected="0">
            <x v="5"/>
          </reference>
          <reference field="5" count="1" selected="0">
            <x v="5"/>
          </reference>
          <reference field="6" count="1" selected="0">
            <x v="7"/>
          </reference>
          <reference field="10" count="1" selected="0">
            <x v="0"/>
          </reference>
        </references>
      </pivotArea>
    </format>
    <format dxfId="2398">
      <pivotArea outline="0" collapsedLevelsAreSubtotals="1" fieldPosition="0">
        <references count="5">
          <reference field="4294967294" count="1" selected="0">
            <x v="13"/>
          </reference>
          <reference field="3" count="1" selected="0">
            <x v="6"/>
          </reference>
          <reference field="5" count="1" selected="0">
            <x v="3"/>
          </reference>
          <reference field="6" count="1" selected="0">
            <x v="5"/>
          </reference>
          <reference field="10" count="1" selected="0">
            <x v="1"/>
          </reference>
        </references>
      </pivotArea>
    </format>
    <format dxfId="2397">
      <pivotArea outline="0" collapsedLevelsAreSubtotals="1" fieldPosition="0">
        <references count="5">
          <reference field="4294967294" count="1" selected="0">
            <x v="12"/>
          </reference>
          <reference field="3" count="1" selected="0">
            <x v="8"/>
          </reference>
          <reference field="5" count="1" selected="0">
            <x v="7"/>
          </reference>
          <reference field="6" count="1" selected="0">
            <x v="9"/>
          </reference>
          <reference field="10" count="1" selected="0">
            <x v="0"/>
          </reference>
        </references>
      </pivotArea>
    </format>
    <format dxfId="2396">
      <pivotArea outline="0" collapsedLevelsAreSubtotals="1" fieldPosition="0">
        <references count="5">
          <reference field="4294967294" count="1" selected="0">
            <x v="12"/>
          </reference>
          <reference field="3" count="1" selected="0">
            <x v="8"/>
          </reference>
          <reference field="5" count="1" selected="0">
            <x v="7"/>
          </reference>
          <reference field="6" count="1" selected="0">
            <x v="9"/>
          </reference>
          <reference field="10" count="1" selected="0">
            <x v="1"/>
          </reference>
        </references>
      </pivotArea>
    </format>
    <format dxfId="2395">
      <pivotArea outline="0" collapsedLevelsAreSubtotals="1" fieldPosition="0">
        <references count="5">
          <reference field="4294967294" count="1" selected="0">
            <x v="12"/>
          </reference>
          <reference field="3" count="1" selected="0">
            <x v="9"/>
          </reference>
          <reference field="5" count="1" selected="0">
            <x v="8"/>
          </reference>
          <reference field="6" count="1" selected="0">
            <x v="10"/>
          </reference>
          <reference field="10" count="1" selected="0">
            <x v="1"/>
          </reference>
        </references>
      </pivotArea>
    </format>
    <format dxfId="2394">
      <pivotArea outline="0" collapsedLevelsAreSubtotals="1" fieldPosition="0">
        <references count="5">
          <reference field="4294967294" count="1" selected="0">
            <x v="13"/>
          </reference>
          <reference field="3" count="2" selected="0">
            <x v="7"/>
            <x v="8"/>
          </reference>
          <reference field="5" count="2" selected="0">
            <x v="1"/>
            <x v="7"/>
          </reference>
          <reference field="6" count="2" selected="0">
            <x v="9"/>
            <x v="19"/>
          </reference>
          <reference field="10" count="0" selected="0"/>
        </references>
      </pivotArea>
    </format>
    <format dxfId="2393">
      <pivotArea outline="0" collapsedLevelsAreSubtotals="1" fieldPosition="0">
        <references count="5">
          <reference field="4294967294" count="1" selected="0">
            <x v="13"/>
          </reference>
          <reference field="3" count="1" selected="0">
            <x v="9"/>
          </reference>
          <reference field="5" count="1" selected="0">
            <x v="8"/>
          </reference>
          <reference field="6" count="2" selected="0">
            <x v="10"/>
            <x v="11"/>
          </reference>
          <reference field="10" count="0" selected="0"/>
        </references>
      </pivotArea>
    </format>
    <format dxfId="2392">
      <pivotArea outline="0" collapsedLevelsAreSubtotals="1" fieldPosition="0">
        <references count="5">
          <reference field="4294967294" count="1" selected="0">
            <x v="14"/>
          </reference>
          <reference field="3" count="1" selected="0">
            <x v="8"/>
          </reference>
          <reference field="5" count="1" selected="0">
            <x v="7"/>
          </reference>
          <reference field="6" count="1" selected="0">
            <x v="9"/>
          </reference>
          <reference field="10" count="1" selected="0">
            <x v="1"/>
          </reference>
        </references>
      </pivotArea>
    </format>
    <format dxfId="2391">
      <pivotArea outline="0" collapsedLevelsAreSubtotals="1" fieldPosition="0">
        <references count="5">
          <reference field="4294967294" count="2" selected="0">
            <x v="8"/>
            <x v="9"/>
          </reference>
          <reference field="3" count="1" selected="0">
            <x v="4"/>
          </reference>
          <reference field="5" count="1" selected="0">
            <x v="0"/>
          </reference>
          <reference field="6" count="1" selected="0">
            <x v="8"/>
          </reference>
          <reference field="10" count="1" selected="0">
            <x v="0"/>
          </reference>
        </references>
      </pivotArea>
    </format>
    <format dxfId="2390">
      <pivotArea outline="0" collapsedLevelsAreSubtotals="1" fieldPosition="0">
        <references count="5">
          <reference field="4294967294" count="1" selected="0">
            <x v="10"/>
          </reference>
          <reference field="3" count="1" selected="0">
            <x v="1"/>
          </reference>
          <reference field="5" count="1" selected="0">
            <x v="9"/>
          </reference>
          <reference field="6" count="1" selected="0">
            <x v="14"/>
          </reference>
          <reference field="10" count="1" selected="0">
            <x v="1"/>
          </reference>
        </references>
      </pivotArea>
    </format>
    <format dxfId="2389">
      <pivotArea outline="0" collapsedLevelsAreSubtotals="1" fieldPosition="0">
        <references count="5">
          <reference field="4294967294" count="1" selected="0">
            <x v="5"/>
          </reference>
          <reference field="3" count="1" selected="0">
            <x v="3"/>
          </reference>
          <reference field="5" count="1" selected="0">
            <x v="6"/>
          </reference>
          <reference field="6" count="1" selected="0">
            <x v="20"/>
          </reference>
          <reference field="10" count="1" selected="0">
            <x v="0"/>
          </reference>
        </references>
      </pivotArea>
    </format>
    <format dxfId="2388">
      <pivotArea outline="0" collapsedLevelsAreSubtotals="1" fieldPosition="0">
        <references count="5">
          <reference field="4294967294" count="1" selected="0">
            <x v="12"/>
          </reference>
          <reference field="3" count="1" selected="0">
            <x v="7"/>
          </reference>
          <reference field="5" count="1" selected="0">
            <x v="1"/>
          </reference>
          <reference field="6" count="1" selected="0">
            <x v="19"/>
          </reference>
          <reference field="10" count="1" selected="0">
            <x v="1"/>
          </reference>
        </references>
      </pivotArea>
    </format>
    <format dxfId="2387">
      <pivotArea outline="0" collapsedLevelsAreSubtotals="1" fieldPosition="0">
        <references count="5">
          <reference field="4294967294" count="1" selected="0">
            <x v="11"/>
          </reference>
          <reference field="3" count="1" selected="0">
            <x v="9"/>
          </reference>
          <reference field="5" count="1" selected="0">
            <x v="8"/>
          </reference>
          <reference field="6" count="1" selected="0">
            <x v="16"/>
          </reference>
          <reference field="10" count="1" selected="0">
            <x v="0"/>
          </reference>
        </references>
      </pivotArea>
    </format>
    <format dxfId="2386">
      <pivotArea outline="0" collapsedLevelsAreSubtotals="1" fieldPosition="0">
        <references count="5">
          <reference field="4294967294" count="1" selected="0">
            <x v="12"/>
          </reference>
          <reference field="3" count="1" selected="0">
            <x v="9"/>
          </reference>
          <reference field="5" count="1" selected="0">
            <x v="8"/>
          </reference>
          <reference field="6" count="1" selected="0">
            <x v="16"/>
          </reference>
          <reference field="10" count="1" selected="0">
            <x v="0"/>
          </reference>
        </references>
      </pivotArea>
    </format>
    <format dxfId="2385">
      <pivotArea outline="0" collapsedLevelsAreSubtotals="1" fieldPosition="0">
        <references count="5">
          <reference field="4294967294" count="1" selected="0">
            <x v="2"/>
          </reference>
          <reference field="3" count="1" selected="0">
            <x v="9"/>
          </reference>
          <reference field="5" count="1" selected="0">
            <x v="8"/>
          </reference>
          <reference field="6" count="1" selected="0">
            <x v="16"/>
          </reference>
          <reference field="10" count="1" selected="0">
            <x v="0"/>
          </reference>
        </references>
      </pivotArea>
    </format>
    <format dxfId="2384">
      <pivotArea outline="0" collapsedLevelsAreSubtotals="1" fieldPosition="0">
        <references count="5">
          <reference field="4294967294" count="1" selected="0">
            <x v="6"/>
          </reference>
          <reference field="3" count="1" selected="0">
            <x v="8"/>
          </reference>
          <reference field="5" count="1" selected="0">
            <x v="7"/>
          </reference>
          <reference field="6" count="1" selected="0">
            <x v="9"/>
          </reference>
          <reference field="10"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0.xml><?xml version="1.0" encoding="utf-8"?>
<pivotTableDefinition xmlns="http://schemas.openxmlformats.org/spreadsheetml/2006/main" name="Tableau croisé dynamique1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0:W116" firstHeaderRow="1" firstDataRow="3" firstDataCol="1"/>
  <pivotFields count="284">
    <pivotField showAll="0"/>
    <pivotField numFmtId="14" showAll="0" defaultSubtotal="0"/>
    <pivotField showAll="0" defaultSubtotal="0"/>
    <pivotField showAll="0" defaultSubtotal="0"/>
    <pivotField showAll="0" defaultSubtotal="0"/>
    <pivotField axis="axisCol" showAll="0">
      <items count="11">
        <item x="2"/>
        <item x="7"/>
        <item x="0"/>
        <item x="3"/>
        <item x="5"/>
        <item x="1"/>
        <item x="9"/>
        <item x="6"/>
        <item x="4"/>
        <item x="8"/>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2"/>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92" subtotal="count" baseField="194" baseItem="0"/>
    <dataField name="%" fld="192" subtotal="count" showDataAs="percentOfCol" baseField="194" baseItem="0" numFmtId="10"/>
  </dataFields>
  <formats count="86">
    <format dxfId="521">
      <pivotArea outline="0" collapsedLevelsAreSubtotals="1" fieldPosition="0">
        <references count="2">
          <reference field="4294967294" count="1" selected="0">
            <x v="1"/>
          </reference>
          <reference field="5" count="1" selected="0">
            <x v="0"/>
          </reference>
        </references>
      </pivotArea>
    </format>
    <format dxfId="520">
      <pivotArea outline="0" collapsedLevelsAreSubtotals="1" fieldPosition="0">
        <references count="2">
          <reference field="4294967294" count="1" selected="0">
            <x v="1"/>
          </reference>
          <reference field="5" count="1" selected="0">
            <x v="1"/>
          </reference>
        </references>
      </pivotArea>
    </format>
    <format dxfId="519">
      <pivotArea outline="0" collapsedLevelsAreSubtotals="1" fieldPosition="0">
        <references count="2">
          <reference field="4294967294" count="1" selected="0">
            <x v="1"/>
          </reference>
          <reference field="5" count="1" selected="0">
            <x v="2"/>
          </reference>
        </references>
      </pivotArea>
    </format>
    <format dxfId="518">
      <pivotArea outline="0" collapsedLevelsAreSubtotals="1" fieldPosition="0">
        <references count="2">
          <reference field="4294967294" count="1" selected="0">
            <x v="1"/>
          </reference>
          <reference field="5" count="1" selected="0">
            <x v="3"/>
          </reference>
        </references>
      </pivotArea>
    </format>
    <format dxfId="517">
      <pivotArea outline="0" collapsedLevelsAreSubtotals="1" fieldPosition="0">
        <references count="2">
          <reference field="4294967294" count="1" selected="0">
            <x v="1"/>
          </reference>
          <reference field="5" count="1" selected="0">
            <x v="4"/>
          </reference>
        </references>
      </pivotArea>
    </format>
    <format dxfId="516">
      <pivotArea outline="0" collapsedLevelsAreSubtotals="1" fieldPosition="0">
        <references count="2">
          <reference field="4294967294" count="1" selected="0">
            <x v="1"/>
          </reference>
          <reference field="5" count="1" selected="0">
            <x v="5"/>
          </reference>
        </references>
      </pivotArea>
    </format>
    <format dxfId="515">
      <pivotArea outline="0" collapsedLevelsAreSubtotals="1" fieldPosition="0">
        <references count="2">
          <reference field="4294967294" count="1" selected="0">
            <x v="1"/>
          </reference>
          <reference field="5" count="1" selected="0">
            <x v="6"/>
          </reference>
        </references>
      </pivotArea>
    </format>
    <format dxfId="514">
      <pivotArea outline="0" collapsedLevelsAreSubtotals="1" fieldPosition="0">
        <references count="2">
          <reference field="4294967294" count="1" selected="0">
            <x v="1"/>
          </reference>
          <reference field="5" count="1" selected="0">
            <x v="7"/>
          </reference>
        </references>
      </pivotArea>
    </format>
    <format dxfId="513">
      <pivotArea outline="0" collapsedLevelsAreSubtotals="1" fieldPosition="0">
        <references count="2">
          <reference field="4294967294" count="1" selected="0">
            <x v="1"/>
          </reference>
          <reference field="5" count="1" selected="0">
            <x v="8"/>
          </reference>
        </references>
      </pivotArea>
    </format>
    <format dxfId="512">
      <pivotArea outline="0" collapsedLevelsAreSubtotals="1" fieldPosition="0">
        <references count="2">
          <reference field="4294967294" count="1" selected="0">
            <x v="1"/>
          </reference>
          <reference field="5" count="1" selected="0">
            <x v="9"/>
          </reference>
        </references>
      </pivotArea>
    </format>
    <format dxfId="511">
      <pivotArea field="5" grandCol="1" outline="0" collapsedLevelsAreSubtotals="1" axis="axisCol" fieldPosition="0">
        <references count="1">
          <reference field="4294967294" count="1" selected="0">
            <x v="1"/>
          </reference>
        </references>
      </pivotArea>
    </format>
    <format dxfId="510">
      <pivotArea outline="0" collapsedLevelsAreSubtotals="1" fieldPosition="0">
        <references count="2">
          <reference field="4294967294" count="1" selected="0">
            <x v="1"/>
          </reference>
          <reference field="5" count="1" selected="0">
            <x v="0"/>
          </reference>
        </references>
      </pivotArea>
    </format>
    <format dxfId="509">
      <pivotArea outline="0" collapsedLevelsAreSubtotals="1" fieldPosition="0">
        <references count="2">
          <reference field="4294967294" count="1" selected="0">
            <x v="1"/>
          </reference>
          <reference field="5" count="1" selected="0">
            <x v="1"/>
          </reference>
        </references>
      </pivotArea>
    </format>
    <format dxfId="508">
      <pivotArea outline="0" collapsedLevelsAreSubtotals="1" fieldPosition="0">
        <references count="2">
          <reference field="4294967294" count="1" selected="0">
            <x v="1"/>
          </reference>
          <reference field="5" count="1" selected="0">
            <x v="2"/>
          </reference>
        </references>
      </pivotArea>
    </format>
    <format dxfId="507">
      <pivotArea outline="0" collapsedLevelsAreSubtotals="1" fieldPosition="0">
        <references count="2">
          <reference field="4294967294" count="1" selected="0">
            <x v="1"/>
          </reference>
          <reference field="5" count="1" selected="0">
            <x v="3"/>
          </reference>
        </references>
      </pivotArea>
    </format>
    <format dxfId="506">
      <pivotArea outline="0" collapsedLevelsAreSubtotals="1" fieldPosition="0">
        <references count="2">
          <reference field="4294967294" count="1" selected="0">
            <x v="1"/>
          </reference>
          <reference field="5" count="1" selected="0">
            <x v="4"/>
          </reference>
        </references>
      </pivotArea>
    </format>
    <format dxfId="505">
      <pivotArea outline="0" collapsedLevelsAreSubtotals="1" fieldPosition="0">
        <references count="2">
          <reference field="4294967294" count="1" selected="0">
            <x v="1"/>
          </reference>
          <reference field="5" count="1" selected="0">
            <x v="5"/>
          </reference>
        </references>
      </pivotArea>
    </format>
    <format dxfId="504">
      <pivotArea outline="0" collapsedLevelsAreSubtotals="1" fieldPosition="0">
        <references count="2">
          <reference field="4294967294" count="1" selected="0">
            <x v="1"/>
          </reference>
          <reference field="5" count="1" selected="0">
            <x v="6"/>
          </reference>
        </references>
      </pivotArea>
    </format>
    <format dxfId="503">
      <pivotArea outline="0" collapsedLevelsAreSubtotals="1" fieldPosition="0">
        <references count="2">
          <reference field="4294967294" count="1" selected="0">
            <x v="1"/>
          </reference>
          <reference field="5" count="1" selected="0">
            <x v="7"/>
          </reference>
        </references>
      </pivotArea>
    </format>
    <format dxfId="502">
      <pivotArea outline="0" collapsedLevelsAreSubtotals="1" fieldPosition="0">
        <references count="2">
          <reference field="4294967294" count="1" selected="0">
            <x v="1"/>
          </reference>
          <reference field="5" count="1" selected="0">
            <x v="8"/>
          </reference>
        </references>
      </pivotArea>
    </format>
    <format dxfId="501">
      <pivotArea outline="0" collapsedLevelsAreSubtotals="1" fieldPosition="0">
        <references count="2">
          <reference field="4294967294" count="1" selected="0">
            <x v="1"/>
          </reference>
          <reference field="5" count="1" selected="0">
            <x v="9"/>
          </reference>
        </references>
      </pivotArea>
    </format>
    <format dxfId="500">
      <pivotArea field="5" grandCol="1" outline="0" collapsedLevelsAreSubtotals="1" axis="axisCol" fieldPosition="0">
        <references count="1">
          <reference field="4294967294" count="1" selected="0">
            <x v="1"/>
          </reference>
        </references>
      </pivotArea>
    </format>
    <format dxfId="499">
      <pivotArea field="192" type="button" dataOnly="0" labelOnly="1" outline="0" axis="axisRow" fieldPosition="0"/>
    </format>
    <format dxfId="498">
      <pivotArea field="5" dataOnly="0" labelOnly="1" grandCol="1" outline="0" offset="IV256" axis="axisCol" fieldPosition="0">
        <references count="1">
          <reference field="4294967294" count="1" selected="0">
            <x v="0"/>
          </reference>
        </references>
      </pivotArea>
    </format>
    <format dxfId="497">
      <pivotArea field="5" dataOnly="0" labelOnly="1" grandCol="1" outline="0" offset="IV256" axis="axisCol" fieldPosition="0">
        <references count="1">
          <reference field="4294967294" count="1" selected="0">
            <x v="1"/>
          </reference>
        </references>
      </pivotArea>
    </format>
    <format dxfId="496">
      <pivotArea field="5" dataOnly="0" labelOnly="1" grandCol="1" outline="0" offset="IV256" axis="axisCol" fieldPosition="0">
        <references count="1">
          <reference field="4294967294" count="1" selected="0">
            <x v="0"/>
          </reference>
        </references>
      </pivotArea>
    </format>
    <format dxfId="495">
      <pivotArea field="5" dataOnly="0" labelOnly="1" grandCol="1" outline="0" offset="IV256" axis="axisCol" fieldPosition="0">
        <references count="1">
          <reference field="4294967294" count="1" selected="0">
            <x v="1"/>
          </reference>
        </references>
      </pivotArea>
    </format>
    <format dxfId="494">
      <pivotArea dataOnly="0" labelOnly="1" outline="0" fieldPosition="0">
        <references count="2">
          <reference field="4294967294" count="2">
            <x v="0"/>
            <x v="1"/>
          </reference>
          <reference field="5" count="1" selected="0">
            <x v="0"/>
          </reference>
        </references>
      </pivotArea>
    </format>
    <format dxfId="493">
      <pivotArea dataOnly="0" labelOnly="1" outline="0" fieldPosition="0">
        <references count="2">
          <reference field="4294967294" count="2">
            <x v="0"/>
            <x v="1"/>
          </reference>
          <reference field="5" count="1" selected="0">
            <x v="1"/>
          </reference>
        </references>
      </pivotArea>
    </format>
    <format dxfId="492">
      <pivotArea dataOnly="0" labelOnly="1" outline="0" fieldPosition="0">
        <references count="2">
          <reference field="4294967294" count="2">
            <x v="0"/>
            <x v="1"/>
          </reference>
          <reference field="5" count="1" selected="0">
            <x v="2"/>
          </reference>
        </references>
      </pivotArea>
    </format>
    <format dxfId="491">
      <pivotArea dataOnly="0" labelOnly="1" outline="0" fieldPosition="0">
        <references count="2">
          <reference field="4294967294" count="2">
            <x v="0"/>
            <x v="1"/>
          </reference>
          <reference field="5" count="1" selected="0">
            <x v="3"/>
          </reference>
        </references>
      </pivotArea>
    </format>
    <format dxfId="490">
      <pivotArea dataOnly="0" labelOnly="1" outline="0" fieldPosition="0">
        <references count="2">
          <reference field="4294967294" count="2">
            <x v="0"/>
            <x v="1"/>
          </reference>
          <reference field="5" count="1" selected="0">
            <x v="4"/>
          </reference>
        </references>
      </pivotArea>
    </format>
    <format dxfId="489">
      <pivotArea dataOnly="0" labelOnly="1" outline="0" fieldPosition="0">
        <references count="2">
          <reference field="4294967294" count="2">
            <x v="0"/>
            <x v="1"/>
          </reference>
          <reference field="5" count="1" selected="0">
            <x v="5"/>
          </reference>
        </references>
      </pivotArea>
    </format>
    <format dxfId="488">
      <pivotArea dataOnly="0" labelOnly="1" outline="0" fieldPosition="0">
        <references count="2">
          <reference field="4294967294" count="2">
            <x v="0"/>
            <x v="1"/>
          </reference>
          <reference field="5" count="1" selected="0">
            <x v="6"/>
          </reference>
        </references>
      </pivotArea>
    </format>
    <format dxfId="487">
      <pivotArea dataOnly="0" labelOnly="1" outline="0" fieldPosition="0">
        <references count="2">
          <reference field="4294967294" count="2">
            <x v="0"/>
            <x v="1"/>
          </reference>
          <reference field="5" count="1" selected="0">
            <x v="7"/>
          </reference>
        </references>
      </pivotArea>
    </format>
    <format dxfId="486">
      <pivotArea dataOnly="0" labelOnly="1" outline="0" fieldPosition="0">
        <references count="2">
          <reference field="4294967294" count="2">
            <x v="0"/>
            <x v="1"/>
          </reference>
          <reference field="5" count="1" selected="0">
            <x v="8"/>
          </reference>
        </references>
      </pivotArea>
    </format>
    <format dxfId="485">
      <pivotArea dataOnly="0" labelOnly="1" outline="0" fieldPosition="0">
        <references count="2">
          <reference field="4294967294" count="2">
            <x v="0"/>
            <x v="1"/>
          </reference>
          <reference field="5" count="1" selected="0">
            <x v="9"/>
          </reference>
        </references>
      </pivotArea>
    </format>
    <format dxfId="484">
      <pivotArea grandRow="1" outline="0" collapsedLevelsAreSubtotals="1" fieldPosition="0"/>
    </format>
    <format dxfId="483">
      <pivotArea dataOnly="0" labelOnly="1" grandRow="1" outline="0" fieldPosition="0"/>
    </format>
    <format dxfId="482">
      <pivotArea field="192" type="button" dataOnly="0" labelOnly="1" outline="0" axis="axisRow" fieldPosition="0"/>
    </format>
    <format dxfId="481">
      <pivotArea field="5" dataOnly="0" labelOnly="1" grandCol="1" outline="0" axis="axisCol" fieldPosition="0">
        <references count="1">
          <reference field="4294967294" count="1" selected="0">
            <x v="0"/>
          </reference>
        </references>
      </pivotArea>
    </format>
    <format dxfId="480">
      <pivotArea field="5" dataOnly="0" labelOnly="1" grandCol="1" outline="0" axis="axisCol" fieldPosition="0">
        <references count="1">
          <reference field="4294967294" count="1" selected="0">
            <x v="1"/>
          </reference>
        </references>
      </pivotArea>
    </format>
    <format dxfId="479">
      <pivotArea field="5" dataOnly="0" labelOnly="1" grandCol="1" outline="0" axis="axisCol" fieldPosition="0">
        <references count="1">
          <reference field="4294967294" count="1" selected="0">
            <x v="0"/>
          </reference>
        </references>
      </pivotArea>
    </format>
    <format dxfId="478">
      <pivotArea field="5" dataOnly="0" labelOnly="1" grandCol="1" outline="0" axis="axisCol" fieldPosition="0">
        <references count="1">
          <reference field="4294967294" count="1" selected="0">
            <x v="1"/>
          </reference>
        </references>
      </pivotArea>
    </format>
    <format dxfId="477">
      <pivotArea dataOnly="0" labelOnly="1" outline="0" fieldPosition="0">
        <references count="2">
          <reference field="4294967294" count="2">
            <x v="0"/>
            <x v="1"/>
          </reference>
          <reference field="5" count="1" selected="0">
            <x v="0"/>
          </reference>
        </references>
      </pivotArea>
    </format>
    <format dxfId="476">
      <pivotArea dataOnly="0" labelOnly="1" outline="0" fieldPosition="0">
        <references count="2">
          <reference field="4294967294" count="2">
            <x v="0"/>
            <x v="1"/>
          </reference>
          <reference field="5" count="1" selected="0">
            <x v="1"/>
          </reference>
        </references>
      </pivotArea>
    </format>
    <format dxfId="475">
      <pivotArea dataOnly="0" labelOnly="1" outline="0" fieldPosition="0">
        <references count="2">
          <reference field="4294967294" count="2">
            <x v="0"/>
            <x v="1"/>
          </reference>
          <reference field="5" count="1" selected="0">
            <x v="2"/>
          </reference>
        </references>
      </pivotArea>
    </format>
    <format dxfId="474">
      <pivotArea dataOnly="0" labelOnly="1" outline="0" fieldPosition="0">
        <references count="2">
          <reference field="4294967294" count="2">
            <x v="0"/>
            <x v="1"/>
          </reference>
          <reference field="5" count="1" selected="0">
            <x v="3"/>
          </reference>
        </references>
      </pivotArea>
    </format>
    <format dxfId="473">
      <pivotArea dataOnly="0" labelOnly="1" outline="0" fieldPosition="0">
        <references count="2">
          <reference field="4294967294" count="2">
            <x v="0"/>
            <x v="1"/>
          </reference>
          <reference field="5" count="1" selected="0">
            <x v="4"/>
          </reference>
        </references>
      </pivotArea>
    </format>
    <format dxfId="472">
      <pivotArea dataOnly="0" labelOnly="1" outline="0" fieldPosition="0">
        <references count="2">
          <reference field="4294967294" count="2">
            <x v="0"/>
            <x v="1"/>
          </reference>
          <reference field="5" count="1" selected="0">
            <x v="5"/>
          </reference>
        </references>
      </pivotArea>
    </format>
    <format dxfId="471">
      <pivotArea dataOnly="0" labelOnly="1" outline="0" fieldPosition="0">
        <references count="2">
          <reference field="4294967294" count="2">
            <x v="0"/>
            <x v="1"/>
          </reference>
          <reference field="5" count="1" selected="0">
            <x v="6"/>
          </reference>
        </references>
      </pivotArea>
    </format>
    <format dxfId="470">
      <pivotArea dataOnly="0" labelOnly="1" outline="0" fieldPosition="0">
        <references count="2">
          <reference field="4294967294" count="2">
            <x v="0"/>
            <x v="1"/>
          </reference>
          <reference field="5" count="1" selected="0">
            <x v="7"/>
          </reference>
        </references>
      </pivotArea>
    </format>
    <format dxfId="469">
      <pivotArea dataOnly="0" labelOnly="1" outline="0" fieldPosition="0">
        <references count="2">
          <reference field="4294967294" count="2">
            <x v="0"/>
            <x v="1"/>
          </reference>
          <reference field="5" count="1" selected="0">
            <x v="8"/>
          </reference>
        </references>
      </pivotArea>
    </format>
    <format dxfId="468">
      <pivotArea dataOnly="0" labelOnly="1" outline="0" fieldPosition="0">
        <references count="2">
          <reference field="4294967294" count="2">
            <x v="0"/>
            <x v="1"/>
          </reference>
          <reference field="5" count="1" selected="0">
            <x v="9"/>
          </reference>
        </references>
      </pivotArea>
    </format>
    <format dxfId="467">
      <pivotArea grandRow="1" outline="0" collapsedLevelsAreSubtotals="1" fieldPosition="0"/>
    </format>
    <format dxfId="466">
      <pivotArea dataOnly="0" labelOnly="1" grandRow="1" outline="0" fieldPosition="0"/>
    </format>
    <format dxfId="465">
      <pivotArea type="origin" dataOnly="0" labelOnly="1" outline="0" offset="A2" fieldPosition="0"/>
    </format>
    <format dxfId="464">
      <pivotArea dataOnly="0" labelOnly="1" fieldPosition="0">
        <references count="1">
          <reference field="5" count="0"/>
        </references>
      </pivotArea>
    </format>
    <format dxfId="463">
      <pivotArea field="5" dataOnly="0" labelOnly="1" grandCol="1" outline="0" offset="IV1" axis="axisCol" fieldPosition="0">
        <references count="1">
          <reference field="4294967294" count="1" selected="0">
            <x v="0"/>
          </reference>
        </references>
      </pivotArea>
    </format>
    <format dxfId="462">
      <pivotArea field="5" dataOnly="0" labelOnly="1" grandCol="1" outline="0" offset="IV1" axis="axisCol" fieldPosition="0">
        <references count="1">
          <reference field="4294967294" count="1" selected="0">
            <x v="1"/>
          </reference>
        </references>
      </pivotArea>
    </format>
    <format dxfId="461">
      <pivotArea field="5" dataOnly="0" labelOnly="1" grandCol="1" outline="0" offset="IV1" axis="axisCol" fieldPosition="0">
        <references count="1">
          <reference field="4294967294" count="1" selected="0">
            <x v="0"/>
          </reference>
        </references>
      </pivotArea>
    </format>
    <format dxfId="460">
      <pivotArea field="5" dataOnly="0" labelOnly="1" grandCol="1" outline="0" offset="IV1" axis="axisCol" fieldPosition="0">
        <references count="1">
          <reference field="4294967294" count="1" selected="0">
            <x v="1"/>
          </reference>
        </references>
      </pivotArea>
    </format>
    <format dxfId="459">
      <pivotArea type="all" dataOnly="0" outline="0" fieldPosition="0"/>
    </format>
    <format dxfId="458">
      <pivotArea outline="0" collapsedLevelsAreSubtotals="1" fieldPosition="0"/>
    </format>
    <format dxfId="457">
      <pivotArea type="origin" dataOnly="0" labelOnly="1" outline="0" fieldPosition="0"/>
    </format>
    <format dxfId="456">
      <pivotArea field="5" type="button" dataOnly="0" labelOnly="1" outline="0" axis="axisCol" fieldPosition="0"/>
    </format>
    <format dxfId="455">
      <pivotArea field="-2" type="button" dataOnly="0" labelOnly="1" outline="0" axis="axisCol" fieldPosition="1"/>
    </format>
    <format dxfId="454">
      <pivotArea type="topRight" dataOnly="0" labelOnly="1" outline="0" fieldPosition="0"/>
    </format>
    <format dxfId="453">
      <pivotArea field="192" type="button" dataOnly="0" labelOnly="1" outline="0" axis="axisRow" fieldPosition="0"/>
    </format>
    <format dxfId="452">
      <pivotArea dataOnly="0" labelOnly="1" fieldPosition="0">
        <references count="1">
          <reference field="192" count="0"/>
        </references>
      </pivotArea>
    </format>
    <format dxfId="451">
      <pivotArea dataOnly="0" labelOnly="1" grandRow="1" outline="0" fieldPosition="0"/>
    </format>
    <format dxfId="450">
      <pivotArea dataOnly="0" labelOnly="1" fieldPosition="0">
        <references count="1">
          <reference field="5" count="0"/>
        </references>
      </pivotArea>
    </format>
    <format dxfId="449">
      <pivotArea field="5" dataOnly="0" labelOnly="1" grandCol="1" outline="0" axis="axisCol" fieldPosition="0">
        <references count="1">
          <reference field="4294967294" count="1" selected="0">
            <x v="0"/>
          </reference>
        </references>
      </pivotArea>
    </format>
    <format dxfId="448">
      <pivotArea field="5" dataOnly="0" labelOnly="1" grandCol="1" outline="0" axis="axisCol" fieldPosition="0">
        <references count="1">
          <reference field="4294967294" count="1" selected="0">
            <x v="1"/>
          </reference>
        </references>
      </pivotArea>
    </format>
    <format dxfId="447">
      <pivotArea field="5" dataOnly="0" labelOnly="1" grandCol="1" outline="0" axis="axisCol" fieldPosition="0">
        <references count="1">
          <reference field="4294967294" count="1" selected="0">
            <x v="0"/>
          </reference>
        </references>
      </pivotArea>
    </format>
    <format dxfId="446">
      <pivotArea field="5" dataOnly="0" labelOnly="1" grandCol="1" outline="0" axis="axisCol" fieldPosition="0">
        <references count="1">
          <reference field="4294967294" count="1" selected="0">
            <x v="1"/>
          </reference>
        </references>
      </pivotArea>
    </format>
    <format dxfId="445">
      <pivotArea dataOnly="0" labelOnly="1" outline="0" fieldPosition="0">
        <references count="2">
          <reference field="4294967294" count="2">
            <x v="0"/>
            <x v="1"/>
          </reference>
          <reference field="5" count="1" selected="0">
            <x v="0"/>
          </reference>
        </references>
      </pivotArea>
    </format>
    <format dxfId="444">
      <pivotArea dataOnly="0" labelOnly="1" outline="0" fieldPosition="0">
        <references count="2">
          <reference field="4294967294" count="2">
            <x v="0"/>
            <x v="1"/>
          </reference>
          <reference field="5" count="1" selected="0">
            <x v="1"/>
          </reference>
        </references>
      </pivotArea>
    </format>
    <format dxfId="443">
      <pivotArea dataOnly="0" labelOnly="1" outline="0" fieldPosition="0">
        <references count="2">
          <reference field="4294967294" count="2">
            <x v="0"/>
            <x v="1"/>
          </reference>
          <reference field="5" count="1" selected="0">
            <x v="2"/>
          </reference>
        </references>
      </pivotArea>
    </format>
    <format dxfId="442">
      <pivotArea dataOnly="0" labelOnly="1" outline="0" fieldPosition="0">
        <references count="2">
          <reference field="4294967294" count="2">
            <x v="0"/>
            <x v="1"/>
          </reference>
          <reference field="5" count="1" selected="0">
            <x v="3"/>
          </reference>
        </references>
      </pivotArea>
    </format>
    <format dxfId="441">
      <pivotArea dataOnly="0" labelOnly="1" outline="0" fieldPosition="0">
        <references count="2">
          <reference field="4294967294" count="2">
            <x v="0"/>
            <x v="1"/>
          </reference>
          <reference field="5" count="1" selected="0">
            <x v="4"/>
          </reference>
        </references>
      </pivotArea>
    </format>
    <format dxfId="440">
      <pivotArea dataOnly="0" labelOnly="1" outline="0" fieldPosition="0">
        <references count="2">
          <reference field="4294967294" count="2">
            <x v="0"/>
            <x v="1"/>
          </reference>
          <reference field="5" count="1" selected="0">
            <x v="5"/>
          </reference>
        </references>
      </pivotArea>
    </format>
    <format dxfId="439">
      <pivotArea dataOnly="0" labelOnly="1" outline="0" fieldPosition="0">
        <references count="2">
          <reference field="4294967294" count="2">
            <x v="0"/>
            <x v="1"/>
          </reference>
          <reference field="5" count="1" selected="0">
            <x v="6"/>
          </reference>
        </references>
      </pivotArea>
    </format>
    <format dxfId="438">
      <pivotArea dataOnly="0" labelOnly="1" outline="0" fieldPosition="0">
        <references count="2">
          <reference field="4294967294" count="2">
            <x v="0"/>
            <x v="1"/>
          </reference>
          <reference field="5" count="1" selected="0">
            <x v="7"/>
          </reference>
        </references>
      </pivotArea>
    </format>
    <format dxfId="437">
      <pivotArea dataOnly="0" labelOnly="1" outline="0" fieldPosition="0">
        <references count="2">
          <reference field="4294967294" count="2">
            <x v="0"/>
            <x v="1"/>
          </reference>
          <reference field="5" count="1" selected="0">
            <x v="8"/>
          </reference>
        </references>
      </pivotArea>
    </format>
    <format dxfId="436">
      <pivotArea dataOnly="0" labelOnly="1" outline="0" fieldPosition="0">
        <references count="2">
          <reference field="4294967294" count="2">
            <x v="0"/>
            <x v="1"/>
          </reference>
          <reference field="5" count="1" selected="0">
            <x v="9"/>
          </reference>
        </references>
      </pivotArea>
    </format>
  </formats>
  <conditionalFormats count="1">
    <conditionalFormat priority="3">
      <pivotAreas count="11">
        <pivotArea type="data" collapsedLevelsAreSubtotals="1" fieldPosition="0">
          <references count="3">
            <reference field="4294967294" count="1" selected="0">
              <x v="1"/>
            </reference>
            <reference field="5" count="1" selected="0">
              <x v="0"/>
            </reference>
            <reference field="192" count="2">
              <x v="1"/>
              <x v="2"/>
            </reference>
          </references>
        </pivotArea>
        <pivotArea type="data" collapsedLevelsAreSubtotals="1" fieldPosition="0">
          <references count="3">
            <reference field="4294967294" count="1" selected="0">
              <x v="1"/>
            </reference>
            <reference field="5" count="1" selected="0">
              <x v="1"/>
            </reference>
            <reference field="192" count="2">
              <x v="1"/>
              <x v="2"/>
            </reference>
          </references>
        </pivotArea>
        <pivotArea type="data" collapsedLevelsAreSubtotals="1" fieldPosition="0">
          <references count="3">
            <reference field="4294967294" count="1" selected="0">
              <x v="1"/>
            </reference>
            <reference field="5" count="1" selected="0">
              <x v="2"/>
            </reference>
            <reference field="192" count="2">
              <x v="1"/>
              <x v="2"/>
            </reference>
          </references>
        </pivotArea>
        <pivotArea type="data" collapsedLevelsAreSubtotals="1" fieldPosition="0">
          <references count="3">
            <reference field="4294967294" count="1" selected="0">
              <x v="1"/>
            </reference>
            <reference field="5" count="1" selected="0">
              <x v="3"/>
            </reference>
            <reference field="192" count="2">
              <x v="1"/>
              <x v="2"/>
            </reference>
          </references>
        </pivotArea>
        <pivotArea type="data" collapsedLevelsAreSubtotals="1" fieldPosition="0">
          <references count="3">
            <reference field="4294967294" count="1" selected="0">
              <x v="1"/>
            </reference>
            <reference field="5" count="1" selected="0">
              <x v="4"/>
            </reference>
            <reference field="192" count="2">
              <x v="1"/>
              <x v="2"/>
            </reference>
          </references>
        </pivotArea>
        <pivotArea type="data" collapsedLevelsAreSubtotals="1" fieldPosition="0">
          <references count="3">
            <reference field="4294967294" count="1" selected="0">
              <x v="1"/>
            </reference>
            <reference field="5" count="1" selected="0">
              <x v="5"/>
            </reference>
            <reference field="192" count="2">
              <x v="1"/>
              <x v="2"/>
            </reference>
          </references>
        </pivotArea>
        <pivotArea type="data" collapsedLevelsAreSubtotals="1" fieldPosition="0">
          <references count="3">
            <reference field="4294967294" count="1" selected="0">
              <x v="1"/>
            </reference>
            <reference field="5" count="1" selected="0">
              <x v="6"/>
            </reference>
            <reference field="192" count="2">
              <x v="1"/>
              <x v="2"/>
            </reference>
          </references>
        </pivotArea>
        <pivotArea type="data" collapsedLevelsAreSubtotals="1" fieldPosition="0">
          <references count="3">
            <reference field="4294967294" count="1" selected="0">
              <x v="1"/>
            </reference>
            <reference field="5" count="1" selected="0">
              <x v="7"/>
            </reference>
            <reference field="192" count="2">
              <x v="1"/>
              <x v="2"/>
            </reference>
          </references>
        </pivotArea>
        <pivotArea type="data" collapsedLevelsAreSubtotals="1" fieldPosition="0">
          <references count="3">
            <reference field="4294967294" count="1" selected="0">
              <x v="1"/>
            </reference>
            <reference field="5" count="1" selected="0">
              <x v="8"/>
            </reference>
            <reference field="192" count="2">
              <x v="1"/>
              <x v="2"/>
            </reference>
          </references>
        </pivotArea>
        <pivotArea type="data" collapsedLevelsAreSubtotals="1" fieldPosition="0">
          <references count="3">
            <reference field="4294967294" count="1" selected="0">
              <x v="1"/>
            </reference>
            <reference field="5" count="1" selected="0">
              <x v="9"/>
            </reference>
            <reference field="192" count="2">
              <x v="1"/>
              <x v="2"/>
            </reference>
          </references>
        </pivotArea>
        <pivotArea type="data" grandCol="1" collapsedLevelsAreSubtotals="1" fieldPosition="0">
          <references count="2">
            <reference field="4294967294" count="1" selected="0">
              <x v="1"/>
            </reference>
            <reference field="19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1.xml><?xml version="1.0" encoding="utf-8"?>
<pivotTableDefinition xmlns="http://schemas.openxmlformats.org/spreadsheetml/2006/main" name="Tableau croisé dynamique1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Département du commerçant">
  <location ref="A57:D82" firstHeaderRow="1" firstDataRow="2" firstDataCol="2"/>
  <pivotFields count="284">
    <pivotField showAll="0"/>
    <pivotField numFmtId="14" showAll="0" defaultSubtotal="0"/>
    <pivotField showAll="0" defaultSubtotal="0"/>
    <pivotField showAll="0" defaultSubtotal="0"/>
    <pivotField showAll="0" defaultSubtotal="0"/>
    <pivotField axis="axisRow" outline="0" showAll="0" defaultSubtotal="0">
      <items count="10">
        <item x="2"/>
        <item x="7"/>
        <item x="0"/>
        <item x="3"/>
        <item x="5"/>
        <item x="1"/>
        <item x="9"/>
        <item x="6"/>
        <item x="4"/>
        <item x="8"/>
      </items>
      <extLst>
        <ext xmlns:x14="http://schemas.microsoft.com/office/spreadsheetml/2009/9/main" uri="{2946ED86-A175-432a-8AC1-64E0C546D7DE}">
          <x14:pivotField fillDownLabels="1"/>
        </ext>
      </extLst>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ame="Commune d'approvisionnement" axis="axisRow" outline="0" showAll="0" defaultSubtotal="0">
      <items count="26">
        <item x="0"/>
        <item x="15"/>
        <item x="2"/>
        <item x="11"/>
        <item x="13"/>
        <item x="25"/>
        <item x="7"/>
        <item x="5"/>
        <item x="12"/>
        <item x="19"/>
        <item x="22"/>
        <item x="14"/>
        <item x="1"/>
        <item x="17"/>
        <item x="6"/>
        <item x="21"/>
        <item x="20"/>
        <item x="10"/>
        <item x="3"/>
        <item x="4"/>
        <item x="8"/>
        <item x="9"/>
        <item x="16"/>
        <item x="18"/>
        <item x="23"/>
        <item x="24"/>
      </items>
    </pivotField>
    <pivotField axis="axisCol" dataField="1" showAll="0">
      <items count="4">
        <item h="1" x="0"/>
        <item x="1"/>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197"/>
  </rowFields>
  <rowItems count="24">
    <i>
      <x/>
      <x v="7"/>
    </i>
    <i>
      <x v="1"/>
      <x v="3"/>
    </i>
    <i r="1">
      <x v="4"/>
    </i>
    <i r="1">
      <x v="8"/>
    </i>
    <i r="1">
      <x v="11"/>
    </i>
    <i r="1">
      <x v="17"/>
    </i>
    <i>
      <x v="2"/>
      <x/>
    </i>
    <i r="1">
      <x v="12"/>
    </i>
    <i r="1">
      <x v="15"/>
    </i>
    <i>
      <x v="3"/>
      <x v="6"/>
    </i>
    <i r="1">
      <x v="14"/>
    </i>
    <i>
      <x v="4"/>
      <x v="2"/>
    </i>
    <i>
      <x v="5"/>
      <x v="2"/>
    </i>
    <i r="1">
      <x v="18"/>
    </i>
    <i r="1">
      <x v="20"/>
    </i>
    <i r="1">
      <x v="21"/>
    </i>
    <i>
      <x v="7"/>
      <x v="17"/>
    </i>
    <i>
      <x v="8"/>
      <x v="12"/>
    </i>
    <i>
      <x v="9"/>
      <x/>
    </i>
    <i r="1">
      <x v="4"/>
    </i>
    <i r="1">
      <x v="5"/>
    </i>
    <i r="1">
      <x v="15"/>
    </i>
    <i r="1">
      <x v="23"/>
    </i>
    <i t="grand">
      <x/>
    </i>
  </rowItems>
  <colFields count="1">
    <field x="198"/>
  </colFields>
  <colItems count="2">
    <i>
      <x v="1"/>
    </i>
    <i t="grand">
      <x/>
    </i>
  </colItems>
  <dataFields count="1">
    <dataField name="Nombre de meme_com_food_001" fld="198" subtotal="count" baseField="0" baseItem="0"/>
  </dataFields>
  <formats count="33">
    <format dxfId="554">
      <pivotArea grandRow="1" outline="0" collapsedLevelsAreSubtotals="1" fieldPosition="0"/>
    </format>
    <format dxfId="553">
      <pivotArea dataOnly="0" labelOnly="1" grandRow="1" outline="0" fieldPosition="0"/>
    </format>
    <format dxfId="552">
      <pivotArea grandRow="1" outline="0" collapsedLevelsAreSubtotals="1" fieldPosition="0"/>
    </format>
    <format dxfId="551">
      <pivotArea dataOnly="0" labelOnly="1" grandRow="1" outline="0" fieldPosition="0"/>
    </format>
    <format dxfId="550">
      <pivotArea type="all" dataOnly="0" outline="0" fieldPosition="0"/>
    </format>
    <format dxfId="549">
      <pivotArea outline="0" collapsedLevelsAreSubtotals="1" fieldPosition="0"/>
    </format>
    <format dxfId="548">
      <pivotArea type="origin" dataOnly="0" labelOnly="1" outline="0" fieldPosition="0"/>
    </format>
    <format dxfId="547">
      <pivotArea field="198" type="button" dataOnly="0" labelOnly="1" outline="0" axis="axisCol" fieldPosition="0"/>
    </format>
    <format dxfId="546">
      <pivotArea type="topRight" dataOnly="0" labelOnly="1" outline="0" fieldPosition="0"/>
    </format>
    <format dxfId="545">
      <pivotArea field="5" type="button" dataOnly="0" labelOnly="1" outline="0" axis="axisRow" fieldPosition="0"/>
    </format>
    <format dxfId="544">
      <pivotArea field="197" type="button" dataOnly="0" labelOnly="1" outline="0" axis="axisRow" fieldPosition="1"/>
    </format>
    <format dxfId="543">
      <pivotArea dataOnly="0" labelOnly="1" fieldPosition="0">
        <references count="1">
          <reference field="5" count="0"/>
        </references>
      </pivotArea>
    </format>
    <format dxfId="542">
      <pivotArea dataOnly="0" labelOnly="1" grandRow="1" outline="0" fieldPosition="0"/>
    </format>
    <format dxfId="541">
      <pivotArea dataOnly="0" labelOnly="1" fieldPosition="0">
        <references count="2">
          <reference field="5" count="1" selected="0">
            <x v="0"/>
          </reference>
          <reference field="197" count="1">
            <x v="7"/>
          </reference>
        </references>
      </pivotArea>
    </format>
    <format dxfId="540">
      <pivotArea dataOnly="0" labelOnly="1" fieldPosition="0">
        <references count="2">
          <reference field="5" count="1" selected="0">
            <x v="1"/>
          </reference>
          <reference field="197" count="6">
            <x v="0"/>
            <x v="4"/>
            <x v="8"/>
            <x v="11"/>
            <x v="15"/>
            <x v="17"/>
          </reference>
        </references>
      </pivotArea>
    </format>
    <format dxfId="539">
      <pivotArea dataOnly="0" labelOnly="1" fieldPosition="0">
        <references count="2">
          <reference field="5" count="1" selected="0">
            <x v="2"/>
          </reference>
          <reference field="197" count="1">
            <x v="10"/>
          </reference>
        </references>
      </pivotArea>
    </format>
    <format dxfId="538">
      <pivotArea dataOnly="0" labelOnly="1" fieldPosition="0">
        <references count="2">
          <reference field="5" count="1" selected="0">
            <x v="3"/>
          </reference>
          <reference field="197" count="2">
            <x v="6"/>
            <x v="14"/>
          </reference>
        </references>
      </pivotArea>
    </format>
    <format dxfId="537">
      <pivotArea dataOnly="0" labelOnly="1" fieldPosition="0">
        <references count="2">
          <reference field="5" count="1" selected="0">
            <x v="4"/>
          </reference>
          <reference field="197" count="1">
            <x v="2"/>
          </reference>
        </references>
      </pivotArea>
    </format>
    <format dxfId="536">
      <pivotArea dataOnly="0" labelOnly="1" fieldPosition="0">
        <references count="2">
          <reference field="5" count="1" selected="0">
            <x v="5"/>
          </reference>
          <reference field="197" count="2">
            <x v="2"/>
            <x v="18"/>
          </reference>
        </references>
      </pivotArea>
    </format>
    <format dxfId="535">
      <pivotArea dataOnly="0" labelOnly="1" fieldPosition="0">
        <references count="2">
          <reference field="5" count="1" selected="0">
            <x v="6"/>
          </reference>
          <reference field="197" count="1">
            <x v="0"/>
          </reference>
        </references>
      </pivotArea>
    </format>
    <format dxfId="534">
      <pivotArea dataOnly="0" labelOnly="1" fieldPosition="0">
        <references count="2">
          <reference field="5" count="1" selected="0">
            <x v="7"/>
          </reference>
          <reference field="197" count="2">
            <x v="5"/>
            <x v="17"/>
          </reference>
        </references>
      </pivotArea>
    </format>
    <format dxfId="533">
      <pivotArea dataOnly="0" labelOnly="1" fieldPosition="0">
        <references count="2">
          <reference field="5" count="1" selected="0">
            <x v="8"/>
          </reference>
          <reference field="197" count="3">
            <x v="6"/>
            <x v="12"/>
            <x v="14"/>
          </reference>
        </references>
      </pivotArea>
    </format>
    <format dxfId="532">
      <pivotArea dataOnly="0" labelOnly="1" fieldPosition="0">
        <references count="2">
          <reference field="5" count="1" selected="0">
            <x v="9"/>
          </reference>
          <reference field="197" count="1">
            <x v="17"/>
          </reference>
        </references>
      </pivotArea>
    </format>
    <format dxfId="531">
      <pivotArea dataOnly="0" labelOnly="1" fieldPosition="0">
        <references count="1">
          <reference field="198" count="0"/>
        </references>
      </pivotArea>
    </format>
    <format dxfId="530">
      <pivotArea dataOnly="0" labelOnly="1" grandCol="1" outline="0" fieldPosition="0"/>
    </format>
    <format dxfId="529">
      <pivotArea field="5" type="button" dataOnly="0" labelOnly="1" outline="0" axis="axisRow" fieldPosition="0"/>
    </format>
    <format dxfId="528">
      <pivotArea field="197" type="button" dataOnly="0" labelOnly="1" outline="0" axis="axisRow" fieldPosition="1"/>
    </format>
    <format dxfId="527">
      <pivotArea dataOnly="0" labelOnly="1" fieldPosition="0">
        <references count="1">
          <reference field="198" count="0"/>
        </references>
      </pivotArea>
    </format>
    <format dxfId="526">
      <pivotArea dataOnly="0" labelOnly="1" grandCol="1" outline="0" fieldPosition="0"/>
    </format>
    <format dxfId="525">
      <pivotArea field="5" type="button" dataOnly="0" labelOnly="1" outline="0" axis="axisRow" fieldPosition="0"/>
    </format>
    <format dxfId="524">
      <pivotArea field="197" type="button" dataOnly="0" labelOnly="1" outline="0" axis="axisRow" fieldPosition="1"/>
    </format>
    <format dxfId="523">
      <pivotArea dataOnly="0" labelOnly="1" fieldPosition="0">
        <references count="1">
          <reference field="198" count="0"/>
        </references>
      </pivotArea>
    </format>
    <format dxfId="52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2.xml><?xml version="1.0" encoding="utf-8"?>
<pivotTableDefinition xmlns="http://schemas.openxmlformats.org/spreadsheetml/2006/main" name="Tableau croisé dynamique2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92:C96"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3"/>
  </rowFields>
  <rowItems count="4">
    <i>
      <x v="1"/>
    </i>
    <i>
      <x v="2"/>
    </i>
    <i>
      <x v="3"/>
    </i>
    <i t="grand">
      <x/>
    </i>
  </rowItems>
  <colFields count="1">
    <field x="-2"/>
  </colFields>
  <colItems count="2">
    <i>
      <x/>
    </i>
    <i i="1">
      <x v="1"/>
    </i>
  </colItems>
  <dataFields count="2">
    <dataField name="#" fld="193" subtotal="count" baseField="29" baseItem="0"/>
    <dataField name="%" fld="193" subtotal="count" showDataAs="percentOfTotal" baseField="29" baseItem="0" numFmtId="9"/>
  </dataFields>
  <formats count="16">
    <format dxfId="570">
      <pivotArea outline="0" collapsedLevelsAreSubtotals="1" fieldPosition="0">
        <references count="1">
          <reference field="4294967294" count="1" selected="0">
            <x v="1"/>
          </reference>
        </references>
      </pivotArea>
    </format>
    <format dxfId="569">
      <pivotArea outline="0" collapsedLevelsAreSubtotals="1" fieldPosition="0">
        <references count="1">
          <reference field="4294967294" count="1" selected="0">
            <x v="1"/>
          </reference>
        </references>
      </pivotArea>
    </format>
    <format dxfId="568">
      <pivotArea field="193" type="button" dataOnly="0" labelOnly="1" outline="0" axis="axisRow" fieldPosition="0"/>
    </format>
    <format dxfId="567">
      <pivotArea dataOnly="0" labelOnly="1" outline="0" fieldPosition="0">
        <references count="1">
          <reference field="4294967294" count="2">
            <x v="0"/>
            <x v="1"/>
          </reference>
        </references>
      </pivotArea>
    </format>
    <format dxfId="566">
      <pivotArea grandRow="1" outline="0" collapsedLevelsAreSubtotals="1" fieldPosition="0"/>
    </format>
    <format dxfId="565">
      <pivotArea dataOnly="0" labelOnly="1" grandRow="1" outline="0" fieldPosition="0"/>
    </format>
    <format dxfId="564">
      <pivotArea field="193" type="button" dataOnly="0" labelOnly="1" outline="0" axis="axisRow" fieldPosition="0"/>
    </format>
    <format dxfId="563">
      <pivotArea dataOnly="0" labelOnly="1" outline="0" fieldPosition="0">
        <references count="1">
          <reference field="4294967294" count="2">
            <x v="0"/>
            <x v="1"/>
          </reference>
        </references>
      </pivotArea>
    </format>
    <format dxfId="562">
      <pivotArea grandRow="1" outline="0" collapsedLevelsAreSubtotals="1" fieldPosition="0"/>
    </format>
    <format dxfId="561">
      <pivotArea dataOnly="0" labelOnly="1" grandRow="1" outline="0" fieldPosition="0"/>
    </format>
    <format dxfId="560">
      <pivotArea type="all" dataOnly="0" outline="0" fieldPosition="0"/>
    </format>
    <format dxfId="559">
      <pivotArea outline="0" collapsedLevelsAreSubtotals="1" fieldPosition="0"/>
    </format>
    <format dxfId="558">
      <pivotArea field="193" type="button" dataOnly="0" labelOnly="1" outline="0" axis="axisRow" fieldPosition="0"/>
    </format>
    <format dxfId="557">
      <pivotArea dataOnly="0" labelOnly="1" fieldPosition="0">
        <references count="1">
          <reference field="193" count="0"/>
        </references>
      </pivotArea>
    </format>
    <format dxfId="556">
      <pivotArea dataOnly="0" labelOnly="1" grandRow="1" outline="0" fieldPosition="0"/>
    </format>
    <format dxfId="555">
      <pivotArea dataOnly="0" labelOnly="1" outline="0" fieldPosition="0">
        <references count="1">
          <reference field="4294967294" count="2">
            <x v="0"/>
            <x v="1"/>
          </reference>
        </references>
      </pivotArea>
    </format>
  </formats>
  <conditionalFormats count="1">
    <conditionalFormat priority="5">
      <pivotAreas count="1">
        <pivotArea type="data" collapsedLevelsAreSubtotals="1" fieldPosition="0">
          <references count="2">
            <reference field="4294967294" count="1" selected="0">
              <x v="1"/>
            </reference>
            <reference field="193"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3.xml><?xml version="1.0" encoding="utf-8"?>
<pivotTableDefinition xmlns="http://schemas.openxmlformats.org/spreadsheetml/2006/main" name="Tableau croisé dynamique1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0:C33"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4"/>
  </rowFields>
  <rowItems count="3">
    <i>
      <x v="1"/>
    </i>
    <i>
      <x v="2"/>
    </i>
    <i t="grand">
      <x/>
    </i>
  </rowItems>
  <colFields count="1">
    <field x="-2"/>
  </colFields>
  <colItems count="2">
    <i>
      <x/>
    </i>
    <i i="1">
      <x v="1"/>
    </i>
  </colItems>
  <dataFields count="2">
    <dataField name="#" fld="194" subtotal="count" baseField="30" baseItem="1"/>
    <dataField name="%" fld="194" subtotal="count" showDataAs="percentOfTotal" baseField="30" baseItem="1" numFmtId="9"/>
  </dataFields>
  <formats count="16">
    <format dxfId="586">
      <pivotArea outline="0" collapsedLevelsAreSubtotals="1" fieldPosition="0">
        <references count="1">
          <reference field="4294967294" count="1" selected="0">
            <x v="1"/>
          </reference>
        </references>
      </pivotArea>
    </format>
    <format dxfId="585">
      <pivotArea outline="0" collapsedLevelsAreSubtotals="1" fieldPosition="0">
        <references count="1">
          <reference field="4294967294" count="1" selected="0">
            <x v="1"/>
          </reference>
        </references>
      </pivotArea>
    </format>
    <format dxfId="584">
      <pivotArea field="194" type="button" dataOnly="0" labelOnly="1" outline="0" axis="axisRow" fieldPosition="0"/>
    </format>
    <format dxfId="583">
      <pivotArea dataOnly="0" labelOnly="1" outline="0" fieldPosition="0">
        <references count="1">
          <reference field="4294967294" count="2">
            <x v="0"/>
            <x v="1"/>
          </reference>
        </references>
      </pivotArea>
    </format>
    <format dxfId="582">
      <pivotArea grandRow="1" outline="0" collapsedLevelsAreSubtotals="1" fieldPosition="0"/>
    </format>
    <format dxfId="581">
      <pivotArea dataOnly="0" labelOnly="1" grandRow="1" outline="0" fieldPosition="0"/>
    </format>
    <format dxfId="580">
      <pivotArea field="194" type="button" dataOnly="0" labelOnly="1" outline="0" axis="axisRow" fieldPosition="0"/>
    </format>
    <format dxfId="579">
      <pivotArea dataOnly="0" labelOnly="1" outline="0" fieldPosition="0">
        <references count="1">
          <reference field="4294967294" count="2">
            <x v="0"/>
            <x v="1"/>
          </reference>
        </references>
      </pivotArea>
    </format>
    <format dxfId="578">
      <pivotArea grandRow="1" outline="0" collapsedLevelsAreSubtotals="1" fieldPosition="0"/>
    </format>
    <format dxfId="577">
      <pivotArea dataOnly="0" labelOnly="1" grandRow="1" outline="0" fieldPosition="0"/>
    </format>
    <format dxfId="576">
      <pivotArea type="all" dataOnly="0" outline="0" fieldPosition="0"/>
    </format>
    <format dxfId="575">
      <pivotArea outline="0" collapsedLevelsAreSubtotals="1" fieldPosition="0"/>
    </format>
    <format dxfId="574">
      <pivotArea field="194" type="button" dataOnly="0" labelOnly="1" outline="0" axis="axisRow" fieldPosition="0"/>
    </format>
    <format dxfId="573">
      <pivotArea dataOnly="0" labelOnly="1" fieldPosition="0">
        <references count="1">
          <reference field="194" count="0"/>
        </references>
      </pivotArea>
    </format>
    <format dxfId="572">
      <pivotArea dataOnly="0" labelOnly="1" grandRow="1" outline="0" fieldPosition="0"/>
    </format>
    <format dxfId="571">
      <pivotArea dataOnly="0" labelOnly="1" outline="0" fieldPosition="0">
        <references count="1">
          <reference field="4294967294" count="2">
            <x v="0"/>
            <x v="1"/>
          </reference>
        </references>
      </pivotArea>
    </format>
  </formats>
  <conditionalFormats count="1">
    <conditionalFormat priority="9">
      <pivotAreas count="1">
        <pivotArea type="data" collapsedLevelsAreSubtotals="1" fieldPosition="0">
          <references count="2">
            <reference field="4294967294" count="1" selected="0">
              <x v="1"/>
            </reference>
            <reference field="19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4.xml><?xml version="1.0" encoding="utf-8"?>
<pivotTableDefinition xmlns="http://schemas.openxmlformats.org/spreadsheetml/2006/main" name="Tableau croisé dynamique2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50:C53"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8"/>
  </rowFields>
  <rowItems count="3">
    <i>
      <x v="1"/>
    </i>
    <i>
      <x v="2"/>
    </i>
    <i t="grand">
      <x/>
    </i>
  </rowItems>
  <colFields count="1">
    <field x="-2"/>
  </colFields>
  <colItems count="2">
    <i>
      <x/>
    </i>
    <i i="1">
      <x v="1"/>
    </i>
  </colItems>
  <dataFields count="2">
    <dataField name="#" fld="198" subtotal="count" baseField="34" baseItem="0"/>
    <dataField name="%" fld="198" subtotal="count" showDataAs="percentOfCol" baseField="34" baseItem="0" numFmtId="9"/>
  </dataFields>
  <formats count="16">
    <format dxfId="602">
      <pivotArea outline="0" collapsedLevelsAreSubtotals="1" fieldPosition="0">
        <references count="1">
          <reference field="4294967294" count="1" selected="0">
            <x v="1"/>
          </reference>
        </references>
      </pivotArea>
    </format>
    <format dxfId="601">
      <pivotArea outline="0" collapsedLevelsAreSubtotals="1" fieldPosition="0">
        <references count="1">
          <reference field="4294967294" count="1" selected="0">
            <x v="1"/>
          </reference>
        </references>
      </pivotArea>
    </format>
    <format dxfId="600">
      <pivotArea field="198" type="button" dataOnly="0" labelOnly="1" outline="0" axis="axisRow" fieldPosition="0"/>
    </format>
    <format dxfId="599">
      <pivotArea dataOnly="0" labelOnly="1" outline="0" fieldPosition="0">
        <references count="1">
          <reference field="4294967294" count="2">
            <x v="0"/>
            <x v="1"/>
          </reference>
        </references>
      </pivotArea>
    </format>
    <format dxfId="598">
      <pivotArea grandRow="1" outline="0" collapsedLevelsAreSubtotals="1" fieldPosition="0"/>
    </format>
    <format dxfId="597">
      <pivotArea dataOnly="0" labelOnly="1" grandRow="1" outline="0" fieldPosition="0"/>
    </format>
    <format dxfId="596">
      <pivotArea field="198" type="button" dataOnly="0" labelOnly="1" outline="0" axis="axisRow" fieldPosition="0"/>
    </format>
    <format dxfId="595">
      <pivotArea dataOnly="0" labelOnly="1" outline="0" fieldPosition="0">
        <references count="1">
          <reference field="4294967294" count="2">
            <x v="0"/>
            <x v="1"/>
          </reference>
        </references>
      </pivotArea>
    </format>
    <format dxfId="594">
      <pivotArea grandRow="1" outline="0" collapsedLevelsAreSubtotals="1" fieldPosition="0"/>
    </format>
    <format dxfId="593">
      <pivotArea dataOnly="0" labelOnly="1" grandRow="1" outline="0" fieldPosition="0"/>
    </format>
    <format dxfId="592">
      <pivotArea type="all" dataOnly="0" outline="0" fieldPosition="0"/>
    </format>
    <format dxfId="591">
      <pivotArea outline="0" collapsedLevelsAreSubtotals="1" fieldPosition="0"/>
    </format>
    <format dxfId="590">
      <pivotArea field="198" type="button" dataOnly="0" labelOnly="1" outline="0" axis="axisRow" fieldPosition="0"/>
    </format>
    <format dxfId="589">
      <pivotArea dataOnly="0" labelOnly="1" fieldPosition="0">
        <references count="1">
          <reference field="198" count="0"/>
        </references>
      </pivotArea>
    </format>
    <format dxfId="588">
      <pivotArea dataOnly="0" labelOnly="1" grandRow="1" outline="0" fieldPosition="0"/>
    </format>
    <format dxfId="587">
      <pivotArea dataOnly="0" labelOnly="1" outline="0" fieldPosition="0">
        <references count="1">
          <reference field="4294967294" count="2">
            <x v="0"/>
            <x v="1"/>
          </reference>
        </references>
      </pivotArea>
    </format>
  </formats>
  <conditionalFormats count="1">
    <conditionalFormat priority="7">
      <pivotAreas count="1">
        <pivotArea type="data" collapsedLevelsAreSubtotals="1" fieldPosition="0">
          <references count="2">
            <reference field="4294967294" count="1" selected="0">
              <x v="1"/>
            </reference>
            <reference field="198"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5.xml><?xml version="1.0" encoding="utf-8"?>
<pivotTableDefinition xmlns="http://schemas.openxmlformats.org/spreadsheetml/2006/main" name="Tableau croisé dynamique2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85:C89"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2"/>
  </rowFields>
  <rowItems count="4">
    <i>
      <x v="1"/>
    </i>
    <i>
      <x v="2"/>
    </i>
    <i>
      <x v="3"/>
    </i>
    <i t="grand">
      <x/>
    </i>
  </rowItems>
  <colFields count="1">
    <field x="-2"/>
  </colFields>
  <colItems count="2">
    <i>
      <x/>
    </i>
    <i i="1">
      <x v="1"/>
    </i>
  </colItems>
  <dataFields count="2">
    <dataField name="#" fld="192" subtotal="count" baseField="28" baseItem="0"/>
    <dataField name="%" fld="192" subtotal="count" showDataAs="percentOfTotal" baseField="28" baseItem="0" numFmtId="9"/>
  </dataFields>
  <formats count="16">
    <format dxfId="618">
      <pivotArea outline="0" collapsedLevelsAreSubtotals="1" fieldPosition="0">
        <references count="1">
          <reference field="4294967294" count="1" selected="0">
            <x v="1"/>
          </reference>
        </references>
      </pivotArea>
    </format>
    <format dxfId="617">
      <pivotArea outline="0" collapsedLevelsAreSubtotals="1" fieldPosition="0">
        <references count="1">
          <reference field="4294967294" count="1" selected="0">
            <x v="1"/>
          </reference>
        </references>
      </pivotArea>
    </format>
    <format dxfId="616">
      <pivotArea field="192" type="button" dataOnly="0" labelOnly="1" outline="0" axis="axisRow" fieldPosition="0"/>
    </format>
    <format dxfId="615">
      <pivotArea dataOnly="0" labelOnly="1" outline="0" fieldPosition="0">
        <references count="1">
          <reference field="4294967294" count="2">
            <x v="0"/>
            <x v="1"/>
          </reference>
        </references>
      </pivotArea>
    </format>
    <format dxfId="614">
      <pivotArea grandRow="1" outline="0" collapsedLevelsAreSubtotals="1" fieldPosition="0"/>
    </format>
    <format dxfId="613">
      <pivotArea dataOnly="0" labelOnly="1" grandRow="1" outline="0" fieldPosition="0"/>
    </format>
    <format dxfId="612">
      <pivotArea field="192" type="button" dataOnly="0" labelOnly="1" outline="0" axis="axisRow" fieldPosition="0"/>
    </format>
    <format dxfId="611">
      <pivotArea dataOnly="0" labelOnly="1" outline="0" fieldPosition="0">
        <references count="1">
          <reference field="4294967294" count="2">
            <x v="0"/>
            <x v="1"/>
          </reference>
        </references>
      </pivotArea>
    </format>
    <format dxfId="610">
      <pivotArea grandRow="1" outline="0" collapsedLevelsAreSubtotals="1" fieldPosition="0"/>
    </format>
    <format dxfId="609">
      <pivotArea dataOnly="0" labelOnly="1" grandRow="1" outline="0" fieldPosition="0"/>
    </format>
    <format dxfId="608">
      <pivotArea type="all" dataOnly="0" outline="0" fieldPosition="0"/>
    </format>
    <format dxfId="607">
      <pivotArea outline="0" collapsedLevelsAreSubtotals="1" fieldPosition="0"/>
    </format>
    <format dxfId="606">
      <pivotArea field="192" type="button" dataOnly="0" labelOnly="1" outline="0" axis="axisRow" fieldPosition="0"/>
    </format>
    <format dxfId="605">
      <pivotArea dataOnly="0" labelOnly="1" fieldPosition="0">
        <references count="1">
          <reference field="192" count="0"/>
        </references>
      </pivotArea>
    </format>
    <format dxfId="604">
      <pivotArea dataOnly="0" labelOnly="1" grandRow="1" outline="0" fieldPosition="0"/>
    </format>
    <format dxfId="603">
      <pivotArea dataOnly="0" labelOnly="1" outline="0" fieldPosition="0">
        <references count="1">
          <reference field="4294967294" count="2">
            <x v="0"/>
            <x v="1"/>
          </reference>
        </references>
      </pivotArea>
    </format>
  </formats>
  <conditionalFormats count="1">
    <conditionalFormat priority="6">
      <pivotAreas count="1">
        <pivotArea type="data" collapsedLevelsAreSubtotals="1" fieldPosition="0">
          <references count="2">
            <reference field="4294967294" count="1" selected="0">
              <x v="1"/>
            </reference>
            <reference field="192"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6.xml><?xml version="1.0" encoding="utf-8"?>
<pivotTableDefinition xmlns="http://schemas.openxmlformats.org/spreadsheetml/2006/main" name="Tableau croisé dynamique17"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20:B27" firstHeaderRow="1"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Items count="1">
    <i/>
  </colItems>
  <dataFields count="7">
    <dataField name="Savon lessive" fld="184" baseField="0" baseItem="1"/>
    <dataField name="Brosse a dent" fld="185" baseField="0" baseItem="1"/>
    <dataField name="Dentifrice" fld="186" baseField="0" baseItem="1"/>
    <dataField name="Papier toilette" fld="187" baseField="0" baseItem="1"/>
    <dataField name="Serviettes hygieniques" fld="188" baseField="0" baseItem="606728936"/>
    <dataField name="Chlore en grain" fld="189" baseField="0" baseItem="699827376"/>
    <dataField name="Savon mains" fld="190" baseField="0" baseItem="715075328"/>
  </dataFields>
  <formats count="9">
    <format dxfId="627">
      <pivotArea field="-2" type="button" dataOnly="0" labelOnly="1" outline="0" axis="axisRow" fieldPosition="0"/>
    </format>
    <format dxfId="626">
      <pivotArea dataOnly="0" labelOnly="1" grandCol="1" outline="0" axis="axisCol" fieldPosition="0"/>
    </format>
    <format dxfId="625">
      <pivotArea field="-2" type="button" dataOnly="0" labelOnly="1" outline="0" axis="axisRow" fieldPosition="0"/>
    </format>
    <format dxfId="624">
      <pivotArea dataOnly="0" labelOnly="1" grandCol="1" outline="0" axis="axisCol" fieldPosition="0"/>
    </format>
    <format dxfId="623">
      <pivotArea type="all" dataOnly="0" outline="0" fieldPosition="0"/>
    </format>
    <format dxfId="622">
      <pivotArea outline="0" collapsedLevelsAreSubtotals="1" fieldPosition="0"/>
    </format>
    <format dxfId="621">
      <pivotArea field="-2" type="button" dataOnly="0" labelOnly="1" outline="0" axis="axisRow" fieldPosition="0"/>
    </format>
    <format dxfId="620">
      <pivotArea dataOnly="0" labelOnly="1" outline="0" fieldPosition="0">
        <references count="1">
          <reference field="4294967294" count="7">
            <x v="0"/>
            <x v="1"/>
            <x v="2"/>
            <x v="3"/>
            <x v="4"/>
            <x v="5"/>
            <x v="6"/>
          </reference>
        </references>
      </pivotArea>
    </format>
    <format dxfId="61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7.xml><?xml version="1.0" encoding="utf-8"?>
<pivotTableDefinition xmlns="http://schemas.openxmlformats.org/spreadsheetml/2006/main" name="Tableau croisé dynamique1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Rupture de stock">
  <location ref="A36:C39" firstHeaderRow="0" firstDataRow="1" firstDataCol="1"/>
  <pivotFields count="284">
    <pivotField showAl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6"/>
  </rowFields>
  <rowItems count="3">
    <i>
      <x v="1"/>
    </i>
    <i>
      <x v="2"/>
    </i>
    <i t="grand">
      <x/>
    </i>
  </rowItems>
  <colFields count="1">
    <field x="-2"/>
  </colFields>
  <colItems count="2">
    <i>
      <x/>
    </i>
    <i i="1">
      <x v="1"/>
    </i>
  </colItems>
  <dataFields count="2">
    <dataField name="#" fld="196" subtotal="count" baseField="32" baseItem="0"/>
    <dataField name="%" fld="196" subtotal="count" showDataAs="percentOfCol" baseField="32" baseItem="0" numFmtId="9"/>
  </dataFields>
  <formats count="16">
    <format dxfId="643">
      <pivotArea outline="0" collapsedLevelsAreSubtotals="1" fieldPosition="0">
        <references count="1">
          <reference field="4294967294" count="1" selected="0">
            <x v="1"/>
          </reference>
        </references>
      </pivotArea>
    </format>
    <format dxfId="642">
      <pivotArea outline="0" collapsedLevelsAreSubtotals="1" fieldPosition="0">
        <references count="1">
          <reference field="4294967294" count="1" selected="0">
            <x v="1"/>
          </reference>
        </references>
      </pivotArea>
    </format>
    <format dxfId="641">
      <pivotArea field="196" type="button" dataOnly="0" labelOnly="1" outline="0" axis="axisRow" fieldPosition="0"/>
    </format>
    <format dxfId="640">
      <pivotArea dataOnly="0" labelOnly="1" outline="0" fieldPosition="0">
        <references count="1">
          <reference field="4294967294" count="2">
            <x v="0"/>
            <x v="1"/>
          </reference>
        </references>
      </pivotArea>
    </format>
    <format dxfId="639">
      <pivotArea grandRow="1" outline="0" collapsedLevelsAreSubtotals="1" fieldPosition="0"/>
    </format>
    <format dxfId="638">
      <pivotArea dataOnly="0" labelOnly="1" grandRow="1" outline="0" fieldPosition="0"/>
    </format>
    <format dxfId="637">
      <pivotArea field="196" type="button" dataOnly="0" labelOnly="1" outline="0" axis="axisRow" fieldPosition="0"/>
    </format>
    <format dxfId="636">
      <pivotArea dataOnly="0" labelOnly="1" outline="0" fieldPosition="0">
        <references count="1">
          <reference field="4294967294" count="2">
            <x v="0"/>
            <x v="1"/>
          </reference>
        </references>
      </pivotArea>
    </format>
    <format dxfId="635">
      <pivotArea grandRow="1" outline="0" collapsedLevelsAreSubtotals="1" fieldPosition="0"/>
    </format>
    <format dxfId="634">
      <pivotArea dataOnly="0" labelOnly="1" grandRow="1" outline="0" fieldPosition="0"/>
    </format>
    <format dxfId="633">
      <pivotArea type="all" dataOnly="0" outline="0" fieldPosition="0"/>
    </format>
    <format dxfId="632">
      <pivotArea outline="0" collapsedLevelsAreSubtotals="1" fieldPosition="0"/>
    </format>
    <format dxfId="631">
      <pivotArea field="196" type="button" dataOnly="0" labelOnly="1" outline="0" axis="axisRow" fieldPosition="0"/>
    </format>
    <format dxfId="630">
      <pivotArea dataOnly="0" labelOnly="1" fieldPosition="0">
        <references count="1">
          <reference field="196" count="0"/>
        </references>
      </pivotArea>
    </format>
    <format dxfId="629">
      <pivotArea dataOnly="0" labelOnly="1" grandRow="1" outline="0" fieldPosition="0"/>
    </format>
    <format dxfId="628">
      <pivotArea dataOnly="0" labelOnly="1" outline="0" fieldPosition="0">
        <references count="1">
          <reference field="4294967294" count="2">
            <x v="0"/>
            <x v="1"/>
          </reference>
        </references>
      </pivotArea>
    </format>
  </formats>
  <conditionalFormats count="1">
    <conditionalFormat priority="8">
      <pivotAreas count="1">
        <pivotArea type="data" collapsedLevelsAreSubtotals="1" fieldPosition="0">
          <references count="2">
            <reference field="4294967294" count="1" selected="0">
              <x v="1"/>
            </reference>
            <reference field="196"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8.xml><?xml version="1.0" encoding="utf-8"?>
<pivotTableDefinition xmlns="http://schemas.openxmlformats.org/spreadsheetml/2006/main" name="Tableau croisé dynamique3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W54" firstHeaderRow="1" firstDataRow="3" firstDataCol="1"/>
  <pivotFields count="284">
    <pivotField showAll="0"/>
    <pivotField numFmtId="14" showAll="0" defaultSubtotal="0"/>
    <pivotField showAll="0" defaultSubtotal="0"/>
    <pivotField showAll="0" defaultSubtotal="0"/>
    <pivotField showAll="0" defaultSubtotal="0"/>
    <pivotField axis="axisCol" showAll="0">
      <items count="11">
        <item x="2"/>
        <item x="7"/>
        <item x="0"/>
        <item x="3"/>
        <item x="5"/>
        <item x="1"/>
        <item x="9"/>
        <item x="6"/>
        <item x="4"/>
        <item x="8"/>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axis="axisRow" dataField="1"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4"/>
  </rowFields>
  <rowItems count="3">
    <i>
      <x v="1"/>
    </i>
    <i>
      <x v="2"/>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264" subtotal="count" baseField="348" baseItem="0"/>
    <dataField name="%" fld="264" subtotal="count" showDataAs="percentOfCol" baseField="348" baseItem="0" numFmtId="10"/>
  </dataFields>
  <formats count="71">
    <format dxfId="126">
      <pivotArea outline="0" collapsedLevelsAreSubtotals="1" fieldPosition="0">
        <references count="2">
          <reference field="4294967294" count="1" selected="0">
            <x v="1"/>
          </reference>
          <reference field="5" count="1" selected="0">
            <x v="0"/>
          </reference>
        </references>
      </pivotArea>
    </format>
    <format dxfId="125">
      <pivotArea outline="0" collapsedLevelsAreSubtotals="1" fieldPosition="0">
        <references count="2">
          <reference field="4294967294" count="1" selected="0">
            <x v="1"/>
          </reference>
          <reference field="5" count="1" selected="0">
            <x v="1"/>
          </reference>
        </references>
      </pivotArea>
    </format>
    <format dxfId="124">
      <pivotArea outline="0" collapsedLevelsAreSubtotals="1" fieldPosition="0">
        <references count="2">
          <reference field="4294967294" count="1" selected="0">
            <x v="1"/>
          </reference>
          <reference field="5" count="1" selected="0">
            <x v="2"/>
          </reference>
        </references>
      </pivotArea>
    </format>
    <format dxfId="123">
      <pivotArea outline="0" collapsedLevelsAreSubtotals="1" fieldPosition="0">
        <references count="2">
          <reference field="4294967294" count="1" selected="0">
            <x v="1"/>
          </reference>
          <reference field="5" count="1" selected="0">
            <x v="3"/>
          </reference>
        </references>
      </pivotArea>
    </format>
    <format dxfId="122">
      <pivotArea outline="0" collapsedLevelsAreSubtotals="1" fieldPosition="0">
        <references count="2">
          <reference field="4294967294" count="1" selected="0">
            <x v="1"/>
          </reference>
          <reference field="5" count="1" selected="0">
            <x v="4"/>
          </reference>
        </references>
      </pivotArea>
    </format>
    <format dxfId="121">
      <pivotArea outline="0" collapsedLevelsAreSubtotals="1" fieldPosition="0">
        <references count="2">
          <reference field="4294967294" count="1" selected="0">
            <x v="1"/>
          </reference>
          <reference field="5" count="1" selected="0">
            <x v="5"/>
          </reference>
        </references>
      </pivotArea>
    </format>
    <format dxfId="120">
      <pivotArea outline="0" collapsedLevelsAreSubtotals="1" fieldPosition="0">
        <references count="2">
          <reference field="4294967294" count="1" selected="0">
            <x v="1"/>
          </reference>
          <reference field="5" count="1" selected="0">
            <x v="6"/>
          </reference>
        </references>
      </pivotArea>
    </format>
    <format dxfId="119">
      <pivotArea outline="0" collapsedLevelsAreSubtotals="1" fieldPosition="0">
        <references count="2">
          <reference field="4294967294" count="1" selected="0">
            <x v="1"/>
          </reference>
          <reference field="5" count="1" selected="0">
            <x v="7"/>
          </reference>
        </references>
      </pivotArea>
    </format>
    <format dxfId="118">
      <pivotArea outline="0" collapsedLevelsAreSubtotals="1" fieldPosition="0">
        <references count="2">
          <reference field="4294967294" count="1" selected="0">
            <x v="1"/>
          </reference>
          <reference field="5" count="1" selected="0">
            <x v="8"/>
          </reference>
        </references>
      </pivotArea>
    </format>
    <format dxfId="117">
      <pivotArea outline="0" collapsedLevelsAreSubtotals="1" fieldPosition="0">
        <references count="2">
          <reference field="4294967294" count="1" selected="0">
            <x v="1"/>
          </reference>
          <reference field="5" count="1" selected="0">
            <x v="9"/>
          </reference>
        </references>
      </pivotArea>
    </format>
    <format dxfId="116">
      <pivotArea field="5" grandCol="1" outline="0" collapsedLevelsAreSubtotals="1" axis="axisCol" fieldPosition="0">
        <references count="1">
          <reference field="4294967294" count="1" selected="0">
            <x v="1"/>
          </reference>
        </references>
      </pivotArea>
    </format>
    <format dxfId="115">
      <pivotArea outline="0" collapsedLevelsAreSubtotals="1" fieldPosition="0">
        <references count="2">
          <reference field="4294967294" count="1" selected="0">
            <x v="1"/>
          </reference>
          <reference field="5" count="1" selected="0">
            <x v="0"/>
          </reference>
        </references>
      </pivotArea>
    </format>
    <format dxfId="114">
      <pivotArea outline="0" collapsedLevelsAreSubtotals="1" fieldPosition="0">
        <references count="2">
          <reference field="4294967294" count="1" selected="0">
            <x v="1"/>
          </reference>
          <reference field="5" count="1" selected="0">
            <x v="1"/>
          </reference>
        </references>
      </pivotArea>
    </format>
    <format dxfId="113">
      <pivotArea outline="0" collapsedLevelsAreSubtotals="1" fieldPosition="0">
        <references count="2">
          <reference field="4294967294" count="1" selected="0">
            <x v="1"/>
          </reference>
          <reference field="5" count="1" selected="0">
            <x v="2"/>
          </reference>
        </references>
      </pivotArea>
    </format>
    <format dxfId="112">
      <pivotArea outline="0" collapsedLevelsAreSubtotals="1" fieldPosition="0">
        <references count="2">
          <reference field="4294967294" count="1" selected="0">
            <x v="1"/>
          </reference>
          <reference field="5" count="1" selected="0">
            <x v="3"/>
          </reference>
        </references>
      </pivotArea>
    </format>
    <format dxfId="111">
      <pivotArea outline="0" collapsedLevelsAreSubtotals="1" fieldPosition="0">
        <references count="2">
          <reference field="4294967294" count="1" selected="0">
            <x v="1"/>
          </reference>
          <reference field="5" count="1" selected="0">
            <x v="4"/>
          </reference>
        </references>
      </pivotArea>
    </format>
    <format dxfId="110">
      <pivotArea outline="0" collapsedLevelsAreSubtotals="1" fieldPosition="0">
        <references count="2">
          <reference field="4294967294" count="1" selected="0">
            <x v="1"/>
          </reference>
          <reference field="5" count="1" selected="0">
            <x v="5"/>
          </reference>
        </references>
      </pivotArea>
    </format>
    <format dxfId="109">
      <pivotArea outline="0" collapsedLevelsAreSubtotals="1" fieldPosition="0">
        <references count="2">
          <reference field="4294967294" count="1" selected="0">
            <x v="1"/>
          </reference>
          <reference field="5" count="1" selected="0">
            <x v="6"/>
          </reference>
        </references>
      </pivotArea>
    </format>
    <format dxfId="108">
      <pivotArea outline="0" collapsedLevelsAreSubtotals="1" fieldPosition="0">
        <references count="2">
          <reference field="4294967294" count="1" selected="0">
            <x v="1"/>
          </reference>
          <reference field="5" count="1" selected="0">
            <x v="7"/>
          </reference>
        </references>
      </pivotArea>
    </format>
    <format dxfId="107">
      <pivotArea outline="0" collapsedLevelsAreSubtotals="1" fieldPosition="0">
        <references count="2">
          <reference field="4294967294" count="1" selected="0">
            <x v="1"/>
          </reference>
          <reference field="5" count="1" selected="0">
            <x v="8"/>
          </reference>
        </references>
      </pivotArea>
    </format>
    <format dxfId="106">
      <pivotArea outline="0" collapsedLevelsAreSubtotals="1" fieldPosition="0">
        <references count="2">
          <reference field="4294967294" count="1" selected="0">
            <x v="1"/>
          </reference>
          <reference field="5" count="1" selected="0">
            <x v="9"/>
          </reference>
        </references>
      </pivotArea>
    </format>
    <format dxfId="105">
      <pivotArea field="5" grandCol="1" outline="0" collapsedLevelsAreSubtotals="1" axis="axisCol" fieldPosition="0">
        <references count="1">
          <reference field="4294967294" count="1" selected="0">
            <x v="1"/>
          </reference>
        </references>
      </pivotArea>
    </format>
    <format dxfId="104">
      <pivotArea type="origin" dataOnly="0" labelOnly="1" outline="0" offset="A2" fieldPosition="0"/>
    </format>
    <format dxfId="103">
      <pivotArea field="264" type="button" dataOnly="0" labelOnly="1" outline="0" axis="axisRow" fieldPosition="0"/>
    </format>
    <format dxfId="102">
      <pivotArea dataOnly="0" labelOnly="1" fieldPosition="0">
        <references count="1">
          <reference field="5" count="0"/>
        </references>
      </pivotArea>
    </format>
    <format dxfId="101">
      <pivotArea field="5" dataOnly="0" labelOnly="1" grandCol="1" outline="0" axis="axisCol" fieldPosition="0">
        <references count="1">
          <reference field="4294967294" count="1" selected="0">
            <x v="0"/>
          </reference>
        </references>
      </pivotArea>
    </format>
    <format dxfId="100">
      <pivotArea field="5" dataOnly="0" labelOnly="1" grandCol="1" outline="0" axis="axisCol" fieldPosition="0">
        <references count="1">
          <reference field="4294967294" count="1" selected="0">
            <x v="1"/>
          </reference>
        </references>
      </pivotArea>
    </format>
    <format dxfId="99">
      <pivotArea field="5" dataOnly="0" labelOnly="1" grandCol="1" outline="0" axis="axisCol" fieldPosition="0">
        <references count="1">
          <reference field="4294967294" count="1" selected="0">
            <x v="0"/>
          </reference>
        </references>
      </pivotArea>
    </format>
    <format dxfId="98">
      <pivotArea field="5" dataOnly="0" labelOnly="1" grandCol="1" outline="0" axis="axisCol" fieldPosition="0">
        <references count="1">
          <reference field="4294967294" count="1" selected="0">
            <x v="1"/>
          </reference>
        </references>
      </pivotArea>
    </format>
    <format dxfId="97">
      <pivotArea dataOnly="0" labelOnly="1" outline="0" fieldPosition="0">
        <references count="2">
          <reference field="4294967294" count="2">
            <x v="0"/>
            <x v="1"/>
          </reference>
          <reference field="5" count="1" selected="0">
            <x v="0"/>
          </reference>
        </references>
      </pivotArea>
    </format>
    <format dxfId="96">
      <pivotArea dataOnly="0" labelOnly="1" outline="0" fieldPosition="0">
        <references count="2">
          <reference field="4294967294" count="2">
            <x v="0"/>
            <x v="1"/>
          </reference>
          <reference field="5" count="1" selected="0">
            <x v="1"/>
          </reference>
        </references>
      </pivotArea>
    </format>
    <format dxfId="95">
      <pivotArea dataOnly="0" labelOnly="1" outline="0" fieldPosition="0">
        <references count="2">
          <reference field="4294967294" count="2">
            <x v="0"/>
            <x v="1"/>
          </reference>
          <reference field="5" count="1" selected="0">
            <x v="2"/>
          </reference>
        </references>
      </pivotArea>
    </format>
    <format dxfId="94">
      <pivotArea dataOnly="0" labelOnly="1" outline="0" fieldPosition="0">
        <references count="2">
          <reference field="4294967294" count="2">
            <x v="0"/>
            <x v="1"/>
          </reference>
          <reference field="5" count="1" selected="0">
            <x v="3"/>
          </reference>
        </references>
      </pivotArea>
    </format>
    <format dxfId="93">
      <pivotArea dataOnly="0" labelOnly="1" outline="0" fieldPosition="0">
        <references count="2">
          <reference field="4294967294" count="2">
            <x v="0"/>
            <x v="1"/>
          </reference>
          <reference field="5" count="1" selected="0">
            <x v="4"/>
          </reference>
        </references>
      </pivotArea>
    </format>
    <format dxfId="92">
      <pivotArea dataOnly="0" labelOnly="1" outline="0" fieldPosition="0">
        <references count="2">
          <reference field="4294967294" count="2">
            <x v="0"/>
            <x v="1"/>
          </reference>
          <reference field="5" count="1" selected="0">
            <x v="5"/>
          </reference>
        </references>
      </pivotArea>
    </format>
    <format dxfId="91">
      <pivotArea dataOnly="0" labelOnly="1" outline="0" fieldPosition="0">
        <references count="2">
          <reference field="4294967294" count="2">
            <x v="0"/>
            <x v="1"/>
          </reference>
          <reference field="5" count="1" selected="0">
            <x v="6"/>
          </reference>
        </references>
      </pivotArea>
    </format>
    <format dxfId="90">
      <pivotArea dataOnly="0" labelOnly="1" outline="0" fieldPosition="0">
        <references count="2">
          <reference field="4294967294" count="2">
            <x v="0"/>
            <x v="1"/>
          </reference>
          <reference field="5" count="1" selected="0">
            <x v="7"/>
          </reference>
        </references>
      </pivotArea>
    </format>
    <format dxfId="89">
      <pivotArea dataOnly="0" labelOnly="1" outline="0" fieldPosition="0">
        <references count="2">
          <reference field="4294967294" count="2">
            <x v="0"/>
            <x v="1"/>
          </reference>
          <reference field="5" count="1" selected="0">
            <x v="8"/>
          </reference>
        </references>
      </pivotArea>
    </format>
    <format dxfId="88">
      <pivotArea dataOnly="0" labelOnly="1" outline="0" fieldPosition="0">
        <references count="2">
          <reference field="4294967294" count="2">
            <x v="0"/>
            <x v="1"/>
          </reference>
          <reference field="5" count="1" selected="0">
            <x v="9"/>
          </reference>
        </references>
      </pivotArea>
    </format>
    <format dxfId="87">
      <pivotArea grandRow="1" outline="0" collapsedLevelsAreSubtotals="1" fieldPosition="0"/>
    </format>
    <format dxfId="86">
      <pivotArea dataOnly="0" labelOnly="1" grandRow="1" outline="0" fieldPosition="0"/>
    </format>
    <format dxfId="85">
      <pivotArea type="origin" dataOnly="0" labelOnly="1" outline="0" offset="A2" fieldPosition="0"/>
    </format>
    <format dxfId="84">
      <pivotArea dataOnly="0" labelOnly="1" fieldPosition="0">
        <references count="1">
          <reference field="5" count="0"/>
        </references>
      </pivotArea>
    </format>
    <format dxfId="83">
      <pivotArea field="5" dataOnly="0" labelOnly="1" grandCol="1" outline="0" offset="IV1" axis="axisCol" fieldPosition="0">
        <references count="1">
          <reference field="4294967294" count="1" selected="0">
            <x v="0"/>
          </reference>
        </references>
      </pivotArea>
    </format>
    <format dxfId="82">
      <pivotArea field="5" dataOnly="0" labelOnly="1" grandCol="1" outline="0" offset="IV1" axis="axisCol" fieldPosition="0">
        <references count="1">
          <reference field="4294967294" count="1" selected="0">
            <x v="1"/>
          </reference>
        </references>
      </pivotArea>
    </format>
    <format dxfId="81">
      <pivotArea field="5" dataOnly="0" labelOnly="1" grandCol="1" outline="0" offset="IV1" axis="axisCol" fieldPosition="0">
        <references count="1">
          <reference field="4294967294" count="1" selected="0">
            <x v="0"/>
          </reference>
        </references>
      </pivotArea>
    </format>
    <format dxfId="80">
      <pivotArea field="5" dataOnly="0" labelOnly="1" grandCol="1" outline="0" offset="IV1" axis="axisCol" fieldPosition="0">
        <references count="1">
          <reference field="4294967294" count="1" selected="0">
            <x v="1"/>
          </reference>
        </references>
      </pivotArea>
    </format>
    <format dxfId="79">
      <pivotArea type="all" dataOnly="0" outline="0" fieldPosition="0"/>
    </format>
    <format dxfId="78">
      <pivotArea outline="0" collapsedLevelsAreSubtotals="1" fieldPosition="0"/>
    </format>
    <format dxfId="77">
      <pivotArea type="origin" dataOnly="0" labelOnly="1" outline="0" fieldPosition="0"/>
    </format>
    <format dxfId="76">
      <pivotArea field="5" type="button" dataOnly="0" labelOnly="1" outline="0" axis="axisCol" fieldPosition="0"/>
    </format>
    <format dxfId="75">
      <pivotArea field="-2" type="button" dataOnly="0" labelOnly="1" outline="0" axis="axisCol" fieldPosition="1"/>
    </format>
    <format dxfId="74">
      <pivotArea type="topRight" dataOnly="0" labelOnly="1" outline="0" fieldPosition="0"/>
    </format>
    <format dxfId="73">
      <pivotArea field="264" type="button" dataOnly="0" labelOnly="1" outline="0" axis="axisRow" fieldPosition="0"/>
    </format>
    <format dxfId="72">
      <pivotArea dataOnly="0" labelOnly="1" fieldPosition="0">
        <references count="1">
          <reference field="264" count="0"/>
        </references>
      </pivotArea>
    </format>
    <format dxfId="71">
      <pivotArea dataOnly="0" labelOnly="1" grandRow="1" outline="0" fieldPosition="0"/>
    </format>
    <format dxfId="70">
      <pivotArea dataOnly="0" labelOnly="1" fieldPosition="0">
        <references count="1">
          <reference field="5" count="0"/>
        </references>
      </pivotArea>
    </format>
    <format dxfId="69">
      <pivotArea field="5" dataOnly="0" labelOnly="1" grandCol="1" outline="0" axis="axisCol" fieldPosition="0">
        <references count="1">
          <reference field="4294967294" count="1" selected="0">
            <x v="0"/>
          </reference>
        </references>
      </pivotArea>
    </format>
    <format dxfId="68">
      <pivotArea field="5" dataOnly="0" labelOnly="1" grandCol="1" outline="0" axis="axisCol" fieldPosition="0">
        <references count="1">
          <reference field="4294967294" count="1" selected="0">
            <x v="1"/>
          </reference>
        </references>
      </pivotArea>
    </format>
    <format dxfId="67">
      <pivotArea field="5" dataOnly="0" labelOnly="1" grandCol="1" outline="0" axis="axisCol" fieldPosition="0">
        <references count="1">
          <reference field="4294967294" count="1" selected="0">
            <x v="0"/>
          </reference>
        </references>
      </pivotArea>
    </format>
    <format dxfId="66">
      <pivotArea field="5" dataOnly="0" labelOnly="1" grandCol="1" outline="0" axis="axisCol" fieldPosition="0">
        <references count="1">
          <reference field="4294967294" count="1" selected="0">
            <x v="1"/>
          </reference>
        </references>
      </pivotArea>
    </format>
    <format dxfId="65">
      <pivotArea dataOnly="0" labelOnly="1" outline="0" fieldPosition="0">
        <references count="2">
          <reference field="4294967294" count="2">
            <x v="0"/>
            <x v="1"/>
          </reference>
          <reference field="5" count="1" selected="0">
            <x v="0"/>
          </reference>
        </references>
      </pivotArea>
    </format>
    <format dxfId="64">
      <pivotArea dataOnly="0" labelOnly="1" outline="0" fieldPosition="0">
        <references count="2">
          <reference field="4294967294" count="2">
            <x v="0"/>
            <x v="1"/>
          </reference>
          <reference field="5" count="1" selected="0">
            <x v="1"/>
          </reference>
        </references>
      </pivotArea>
    </format>
    <format dxfId="63">
      <pivotArea dataOnly="0" labelOnly="1" outline="0" fieldPosition="0">
        <references count="2">
          <reference field="4294967294" count="2">
            <x v="0"/>
            <x v="1"/>
          </reference>
          <reference field="5" count="1" selected="0">
            <x v="2"/>
          </reference>
        </references>
      </pivotArea>
    </format>
    <format dxfId="62">
      <pivotArea dataOnly="0" labelOnly="1" outline="0" fieldPosition="0">
        <references count="2">
          <reference field="4294967294" count="2">
            <x v="0"/>
            <x v="1"/>
          </reference>
          <reference field="5" count="1" selected="0">
            <x v="3"/>
          </reference>
        </references>
      </pivotArea>
    </format>
    <format dxfId="61">
      <pivotArea dataOnly="0" labelOnly="1" outline="0" fieldPosition="0">
        <references count="2">
          <reference field="4294967294" count="2">
            <x v="0"/>
            <x v="1"/>
          </reference>
          <reference field="5" count="1" selected="0">
            <x v="4"/>
          </reference>
        </references>
      </pivotArea>
    </format>
    <format dxfId="60">
      <pivotArea dataOnly="0" labelOnly="1" outline="0" fieldPosition="0">
        <references count="2">
          <reference field="4294967294" count="2">
            <x v="0"/>
            <x v="1"/>
          </reference>
          <reference field="5" count="1" selected="0">
            <x v="5"/>
          </reference>
        </references>
      </pivotArea>
    </format>
    <format dxfId="59">
      <pivotArea dataOnly="0" labelOnly="1" outline="0" fieldPosition="0">
        <references count="2">
          <reference field="4294967294" count="2">
            <x v="0"/>
            <x v="1"/>
          </reference>
          <reference field="5" count="1" selected="0">
            <x v="6"/>
          </reference>
        </references>
      </pivotArea>
    </format>
    <format dxfId="58">
      <pivotArea dataOnly="0" labelOnly="1" outline="0" fieldPosition="0">
        <references count="2">
          <reference field="4294967294" count="2">
            <x v="0"/>
            <x v="1"/>
          </reference>
          <reference field="5" count="1" selected="0">
            <x v="7"/>
          </reference>
        </references>
      </pivotArea>
    </format>
    <format dxfId="57">
      <pivotArea dataOnly="0" labelOnly="1" outline="0" fieldPosition="0">
        <references count="2">
          <reference field="4294967294" count="2">
            <x v="0"/>
            <x v="1"/>
          </reference>
          <reference field="5" count="1" selected="0">
            <x v="8"/>
          </reference>
        </references>
      </pivotArea>
    </format>
    <format dxfId="56">
      <pivotArea dataOnly="0" labelOnly="1" outline="0" fieldPosition="0">
        <references count="2">
          <reference field="4294967294" count="2">
            <x v="0"/>
            <x v="1"/>
          </reference>
          <reference field="5" count="1" selected="0">
            <x v="9"/>
          </reference>
        </references>
      </pivotArea>
    </format>
  </formats>
  <conditionalFormats count="1">
    <conditionalFormat priority="8">
      <pivotAreas count="11">
        <pivotArea type="data" collapsedLevelsAreSubtotals="1" fieldPosition="0">
          <references count="3">
            <reference field="4294967294" count="1" selected="0">
              <x v="1"/>
            </reference>
            <reference field="5" count="1" selected="0">
              <x v="0"/>
            </reference>
            <reference field="264" count="2">
              <x v="1"/>
              <x v="2"/>
            </reference>
          </references>
        </pivotArea>
        <pivotArea type="data" collapsedLevelsAreSubtotals="1" fieldPosition="0">
          <references count="3">
            <reference field="4294967294" count="1" selected="0">
              <x v="1"/>
            </reference>
            <reference field="5" count="1" selected="0">
              <x v="1"/>
            </reference>
            <reference field="264" count="2">
              <x v="1"/>
              <x v="2"/>
            </reference>
          </references>
        </pivotArea>
        <pivotArea type="data" collapsedLevelsAreSubtotals="1" fieldPosition="0">
          <references count="3">
            <reference field="4294967294" count="1" selected="0">
              <x v="1"/>
            </reference>
            <reference field="5" count="1" selected="0">
              <x v="2"/>
            </reference>
            <reference field="264" count="2">
              <x v="1"/>
              <x v="2"/>
            </reference>
          </references>
        </pivotArea>
        <pivotArea type="data" collapsedLevelsAreSubtotals="1" fieldPosition="0">
          <references count="3">
            <reference field="4294967294" count="1" selected="0">
              <x v="1"/>
            </reference>
            <reference field="5" count="1" selected="0">
              <x v="3"/>
            </reference>
            <reference field="264" count="2">
              <x v="1"/>
              <x v="2"/>
            </reference>
          </references>
        </pivotArea>
        <pivotArea type="data" collapsedLevelsAreSubtotals="1" fieldPosition="0">
          <references count="3">
            <reference field="4294967294" count="1" selected="0">
              <x v="1"/>
            </reference>
            <reference field="5" count="1" selected="0">
              <x v="4"/>
            </reference>
            <reference field="264" count="2">
              <x v="1"/>
              <x v="2"/>
            </reference>
          </references>
        </pivotArea>
        <pivotArea type="data" collapsedLevelsAreSubtotals="1" fieldPosition="0">
          <references count="3">
            <reference field="4294967294" count="1" selected="0">
              <x v="1"/>
            </reference>
            <reference field="5" count="1" selected="0">
              <x v="5"/>
            </reference>
            <reference field="264" count="2">
              <x v="1"/>
              <x v="2"/>
            </reference>
          </references>
        </pivotArea>
        <pivotArea type="data" collapsedLevelsAreSubtotals="1" fieldPosition="0">
          <references count="3">
            <reference field="4294967294" count="1" selected="0">
              <x v="1"/>
            </reference>
            <reference field="5" count="1" selected="0">
              <x v="6"/>
            </reference>
            <reference field="264" count="2">
              <x v="1"/>
              <x v="2"/>
            </reference>
          </references>
        </pivotArea>
        <pivotArea type="data" collapsedLevelsAreSubtotals="1" fieldPosition="0">
          <references count="3">
            <reference field="4294967294" count="1" selected="0">
              <x v="1"/>
            </reference>
            <reference field="5" count="1" selected="0">
              <x v="7"/>
            </reference>
            <reference field="264" count="2">
              <x v="1"/>
              <x v="2"/>
            </reference>
          </references>
        </pivotArea>
        <pivotArea type="data" collapsedLevelsAreSubtotals="1" fieldPosition="0">
          <references count="3">
            <reference field="4294967294" count="1" selected="0">
              <x v="1"/>
            </reference>
            <reference field="5" count="1" selected="0">
              <x v="8"/>
            </reference>
            <reference field="264" count="2">
              <x v="1"/>
              <x v="2"/>
            </reference>
          </references>
        </pivotArea>
        <pivotArea type="data" collapsedLevelsAreSubtotals="1" fieldPosition="0">
          <references count="3">
            <reference field="4294967294" count="1" selected="0">
              <x v="1"/>
            </reference>
            <reference field="5" count="1" selected="0">
              <x v="9"/>
            </reference>
            <reference field="264" count="2">
              <x v="1"/>
              <x v="2"/>
            </reference>
          </references>
        </pivotArea>
        <pivotArea type="data" grandCol="1" collapsedLevelsAreSubtotals="1" fieldPosition="0">
          <references count="2">
            <reference field="4294967294" count="1" selected="0">
              <x v="1"/>
            </reference>
            <reference field="264"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9.xml><?xml version="1.0" encoding="utf-8"?>
<pivotTableDefinition xmlns="http://schemas.openxmlformats.org/spreadsheetml/2006/main" name="Tableau croisé dynamique3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4:W40" firstHeaderRow="1" firstDataRow="3" firstDataCol="1"/>
  <pivotFields count="284">
    <pivotField showAll="0"/>
    <pivotField numFmtId="14" showAll="0" defaultSubtotal="0"/>
    <pivotField showAll="0" defaultSubtotal="0"/>
    <pivotField showAll="0" defaultSubtotal="0"/>
    <pivotField showAll="0" defaultSubtotal="0"/>
    <pivotField axis="axisCol" showAll="0">
      <items count="11">
        <item x="2"/>
        <item x="7"/>
        <item x="0"/>
        <item x="3"/>
        <item x="5"/>
        <item x="1"/>
        <item x="9"/>
        <item x="6"/>
        <item x="4"/>
        <item x="8"/>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2"/>
        <item x="1"/>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8"/>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218" subtotal="count" baseField="299" baseItem="0"/>
    <dataField name="%" fld="218" subtotal="count" showDataAs="percentOfCol" baseField="299" baseItem="0" numFmtId="10"/>
  </dataFields>
  <formats count="86">
    <format dxfId="212">
      <pivotArea outline="0" collapsedLevelsAreSubtotals="1" fieldPosition="0">
        <references count="2">
          <reference field="4294967294" count="1" selected="0">
            <x v="1"/>
          </reference>
          <reference field="5" count="1" selected="0">
            <x v="0"/>
          </reference>
        </references>
      </pivotArea>
    </format>
    <format dxfId="211">
      <pivotArea outline="0" collapsedLevelsAreSubtotals="1" fieldPosition="0">
        <references count="2">
          <reference field="4294967294" count="1" selected="0">
            <x v="1"/>
          </reference>
          <reference field="5" count="1" selected="0">
            <x v="1"/>
          </reference>
        </references>
      </pivotArea>
    </format>
    <format dxfId="210">
      <pivotArea outline="0" collapsedLevelsAreSubtotals="1" fieldPosition="0">
        <references count="2">
          <reference field="4294967294" count="1" selected="0">
            <x v="1"/>
          </reference>
          <reference field="5" count="1" selected="0">
            <x v="2"/>
          </reference>
        </references>
      </pivotArea>
    </format>
    <format dxfId="209">
      <pivotArea outline="0" collapsedLevelsAreSubtotals="1" fieldPosition="0">
        <references count="2">
          <reference field="4294967294" count="1" selected="0">
            <x v="1"/>
          </reference>
          <reference field="5" count="1" selected="0">
            <x v="3"/>
          </reference>
        </references>
      </pivotArea>
    </format>
    <format dxfId="208">
      <pivotArea outline="0" collapsedLevelsAreSubtotals="1" fieldPosition="0">
        <references count="2">
          <reference field="4294967294" count="1" selected="0">
            <x v="1"/>
          </reference>
          <reference field="5" count="1" selected="0">
            <x v="4"/>
          </reference>
        </references>
      </pivotArea>
    </format>
    <format dxfId="207">
      <pivotArea outline="0" collapsedLevelsAreSubtotals="1" fieldPosition="0">
        <references count="2">
          <reference field="4294967294" count="1" selected="0">
            <x v="1"/>
          </reference>
          <reference field="5" count="1" selected="0">
            <x v="5"/>
          </reference>
        </references>
      </pivotArea>
    </format>
    <format dxfId="206">
      <pivotArea outline="0" collapsedLevelsAreSubtotals="1" fieldPosition="0">
        <references count="2">
          <reference field="4294967294" count="1" selected="0">
            <x v="1"/>
          </reference>
          <reference field="5" count="1" selected="0">
            <x v="6"/>
          </reference>
        </references>
      </pivotArea>
    </format>
    <format dxfId="205">
      <pivotArea outline="0" collapsedLevelsAreSubtotals="1" fieldPosition="0">
        <references count="2">
          <reference field="4294967294" count="1" selected="0">
            <x v="1"/>
          </reference>
          <reference field="5" count="1" selected="0">
            <x v="7"/>
          </reference>
        </references>
      </pivotArea>
    </format>
    <format dxfId="204">
      <pivotArea outline="0" collapsedLevelsAreSubtotals="1" fieldPosition="0">
        <references count="2">
          <reference field="4294967294" count="1" selected="0">
            <x v="1"/>
          </reference>
          <reference field="5" count="1" selected="0">
            <x v="8"/>
          </reference>
        </references>
      </pivotArea>
    </format>
    <format dxfId="203">
      <pivotArea outline="0" collapsedLevelsAreSubtotals="1" fieldPosition="0">
        <references count="2">
          <reference field="4294967294" count="1" selected="0">
            <x v="1"/>
          </reference>
          <reference field="5" count="1" selected="0">
            <x v="9"/>
          </reference>
        </references>
      </pivotArea>
    </format>
    <format dxfId="202">
      <pivotArea field="5" grandCol="1" outline="0" collapsedLevelsAreSubtotals="1" axis="axisCol" fieldPosition="0">
        <references count="1">
          <reference field="4294967294" count="1" selected="0">
            <x v="1"/>
          </reference>
        </references>
      </pivotArea>
    </format>
    <format dxfId="201">
      <pivotArea outline="0" collapsedLevelsAreSubtotals="1" fieldPosition="0">
        <references count="2">
          <reference field="4294967294" count="1" selected="0">
            <x v="1"/>
          </reference>
          <reference field="5" count="1" selected="0">
            <x v="0"/>
          </reference>
        </references>
      </pivotArea>
    </format>
    <format dxfId="200">
      <pivotArea outline="0" collapsedLevelsAreSubtotals="1" fieldPosition="0">
        <references count="2">
          <reference field="4294967294" count="1" selected="0">
            <x v="1"/>
          </reference>
          <reference field="5" count="1" selected="0">
            <x v="1"/>
          </reference>
        </references>
      </pivotArea>
    </format>
    <format dxfId="199">
      <pivotArea outline="0" collapsedLevelsAreSubtotals="1" fieldPosition="0">
        <references count="2">
          <reference field="4294967294" count="1" selected="0">
            <x v="1"/>
          </reference>
          <reference field="5" count="1" selected="0">
            <x v="2"/>
          </reference>
        </references>
      </pivotArea>
    </format>
    <format dxfId="198">
      <pivotArea outline="0" collapsedLevelsAreSubtotals="1" fieldPosition="0">
        <references count="2">
          <reference field="4294967294" count="1" selected="0">
            <x v="1"/>
          </reference>
          <reference field="5" count="1" selected="0">
            <x v="3"/>
          </reference>
        </references>
      </pivotArea>
    </format>
    <format dxfId="197">
      <pivotArea outline="0" collapsedLevelsAreSubtotals="1" fieldPosition="0">
        <references count="2">
          <reference field="4294967294" count="1" selected="0">
            <x v="1"/>
          </reference>
          <reference field="5" count="1" selected="0">
            <x v="4"/>
          </reference>
        </references>
      </pivotArea>
    </format>
    <format dxfId="196">
      <pivotArea outline="0" collapsedLevelsAreSubtotals="1" fieldPosition="0">
        <references count="2">
          <reference field="4294967294" count="1" selected="0">
            <x v="1"/>
          </reference>
          <reference field="5" count="1" selected="0">
            <x v="5"/>
          </reference>
        </references>
      </pivotArea>
    </format>
    <format dxfId="195">
      <pivotArea outline="0" collapsedLevelsAreSubtotals="1" fieldPosition="0">
        <references count="2">
          <reference field="4294967294" count="1" selected="0">
            <x v="1"/>
          </reference>
          <reference field="5" count="1" selected="0">
            <x v="6"/>
          </reference>
        </references>
      </pivotArea>
    </format>
    <format dxfId="194">
      <pivotArea outline="0" collapsedLevelsAreSubtotals="1" fieldPosition="0">
        <references count="2">
          <reference field="4294967294" count="1" selected="0">
            <x v="1"/>
          </reference>
          <reference field="5" count="1" selected="0">
            <x v="7"/>
          </reference>
        </references>
      </pivotArea>
    </format>
    <format dxfId="193">
      <pivotArea outline="0" collapsedLevelsAreSubtotals="1" fieldPosition="0">
        <references count="2">
          <reference field="4294967294" count="1" selected="0">
            <x v="1"/>
          </reference>
          <reference field="5" count="1" selected="0">
            <x v="8"/>
          </reference>
        </references>
      </pivotArea>
    </format>
    <format dxfId="192">
      <pivotArea outline="0" collapsedLevelsAreSubtotals="1" fieldPosition="0">
        <references count="2">
          <reference field="4294967294" count="1" selected="0">
            <x v="1"/>
          </reference>
          <reference field="5" count="1" selected="0">
            <x v="9"/>
          </reference>
        </references>
      </pivotArea>
    </format>
    <format dxfId="191">
      <pivotArea field="5" grandCol="1" outline="0" collapsedLevelsAreSubtotals="1" axis="axisCol" fieldPosition="0">
        <references count="1">
          <reference field="4294967294" count="1" selected="0">
            <x v="1"/>
          </reference>
        </references>
      </pivotArea>
    </format>
    <format dxfId="190">
      <pivotArea field="218" type="button" dataOnly="0" labelOnly="1" outline="0" axis="axisRow" fieldPosition="0"/>
    </format>
    <format dxfId="189">
      <pivotArea field="5" dataOnly="0" labelOnly="1" grandCol="1" outline="0" offset="IV256" axis="axisCol" fieldPosition="0">
        <references count="1">
          <reference field="4294967294" count="1" selected="0">
            <x v="0"/>
          </reference>
        </references>
      </pivotArea>
    </format>
    <format dxfId="188">
      <pivotArea field="5" dataOnly="0" labelOnly="1" grandCol="1" outline="0" offset="IV256" axis="axisCol" fieldPosition="0">
        <references count="1">
          <reference field="4294967294" count="1" selected="0">
            <x v="1"/>
          </reference>
        </references>
      </pivotArea>
    </format>
    <format dxfId="187">
      <pivotArea field="5" dataOnly="0" labelOnly="1" grandCol="1" outline="0" offset="IV256" axis="axisCol" fieldPosition="0">
        <references count="1">
          <reference field="4294967294" count="1" selected="0">
            <x v="0"/>
          </reference>
        </references>
      </pivotArea>
    </format>
    <format dxfId="186">
      <pivotArea field="5" dataOnly="0" labelOnly="1" grandCol="1" outline="0" offset="IV256" axis="axisCol" fieldPosition="0">
        <references count="1">
          <reference field="4294967294" count="1" selected="0">
            <x v="1"/>
          </reference>
        </references>
      </pivotArea>
    </format>
    <format dxfId="185">
      <pivotArea dataOnly="0" labelOnly="1" outline="0" fieldPosition="0">
        <references count="2">
          <reference field="4294967294" count="2">
            <x v="0"/>
            <x v="1"/>
          </reference>
          <reference field="5" count="1" selected="0">
            <x v="0"/>
          </reference>
        </references>
      </pivotArea>
    </format>
    <format dxfId="184">
      <pivotArea dataOnly="0" labelOnly="1" outline="0" fieldPosition="0">
        <references count="2">
          <reference field="4294967294" count="2">
            <x v="0"/>
            <x v="1"/>
          </reference>
          <reference field="5" count="1" selected="0">
            <x v="1"/>
          </reference>
        </references>
      </pivotArea>
    </format>
    <format dxfId="183">
      <pivotArea dataOnly="0" labelOnly="1" outline="0" fieldPosition="0">
        <references count="2">
          <reference field="4294967294" count="2">
            <x v="0"/>
            <x v="1"/>
          </reference>
          <reference field="5" count="1" selected="0">
            <x v="2"/>
          </reference>
        </references>
      </pivotArea>
    </format>
    <format dxfId="182">
      <pivotArea dataOnly="0" labelOnly="1" outline="0" fieldPosition="0">
        <references count="2">
          <reference field="4294967294" count="2">
            <x v="0"/>
            <x v="1"/>
          </reference>
          <reference field="5" count="1" selected="0">
            <x v="3"/>
          </reference>
        </references>
      </pivotArea>
    </format>
    <format dxfId="181">
      <pivotArea dataOnly="0" labelOnly="1" outline="0" fieldPosition="0">
        <references count="2">
          <reference field="4294967294" count="2">
            <x v="0"/>
            <x v="1"/>
          </reference>
          <reference field="5" count="1" selected="0">
            <x v="4"/>
          </reference>
        </references>
      </pivotArea>
    </format>
    <format dxfId="180">
      <pivotArea dataOnly="0" labelOnly="1" outline="0" fieldPosition="0">
        <references count="2">
          <reference field="4294967294" count="2">
            <x v="0"/>
            <x v="1"/>
          </reference>
          <reference field="5" count="1" selected="0">
            <x v="5"/>
          </reference>
        </references>
      </pivotArea>
    </format>
    <format dxfId="179">
      <pivotArea dataOnly="0" labelOnly="1" outline="0" fieldPosition="0">
        <references count="2">
          <reference field="4294967294" count="2">
            <x v="0"/>
            <x v="1"/>
          </reference>
          <reference field="5" count="1" selected="0">
            <x v="6"/>
          </reference>
        </references>
      </pivotArea>
    </format>
    <format dxfId="178">
      <pivotArea dataOnly="0" labelOnly="1" outline="0" fieldPosition="0">
        <references count="2">
          <reference field="4294967294" count="2">
            <x v="0"/>
            <x v="1"/>
          </reference>
          <reference field="5" count="1" selected="0">
            <x v="7"/>
          </reference>
        </references>
      </pivotArea>
    </format>
    <format dxfId="177">
      <pivotArea dataOnly="0" labelOnly="1" outline="0" fieldPosition="0">
        <references count="2">
          <reference field="4294967294" count="2">
            <x v="0"/>
            <x v="1"/>
          </reference>
          <reference field="5" count="1" selected="0">
            <x v="8"/>
          </reference>
        </references>
      </pivotArea>
    </format>
    <format dxfId="176">
      <pivotArea dataOnly="0" labelOnly="1" outline="0" fieldPosition="0">
        <references count="2">
          <reference field="4294967294" count="2">
            <x v="0"/>
            <x v="1"/>
          </reference>
          <reference field="5" count="1" selected="0">
            <x v="9"/>
          </reference>
        </references>
      </pivotArea>
    </format>
    <format dxfId="175">
      <pivotArea grandRow="1" outline="0" collapsedLevelsAreSubtotals="1" fieldPosition="0"/>
    </format>
    <format dxfId="174">
      <pivotArea dataOnly="0" labelOnly="1" grandRow="1" outline="0" fieldPosition="0"/>
    </format>
    <format dxfId="173">
      <pivotArea field="218" type="button" dataOnly="0" labelOnly="1" outline="0" axis="axisRow" fieldPosition="0"/>
    </format>
    <format dxfId="172">
      <pivotArea field="5" dataOnly="0" labelOnly="1" grandCol="1" outline="0" axis="axisCol" fieldPosition="0">
        <references count="1">
          <reference field="4294967294" count="1" selected="0">
            <x v="0"/>
          </reference>
        </references>
      </pivotArea>
    </format>
    <format dxfId="171">
      <pivotArea field="5" dataOnly="0" labelOnly="1" grandCol="1" outline="0" axis="axisCol" fieldPosition="0">
        <references count="1">
          <reference field="4294967294" count="1" selected="0">
            <x v="1"/>
          </reference>
        </references>
      </pivotArea>
    </format>
    <format dxfId="170">
      <pivotArea field="5" dataOnly="0" labelOnly="1" grandCol="1" outline="0" axis="axisCol" fieldPosition="0">
        <references count="1">
          <reference field="4294967294" count="1" selected="0">
            <x v="0"/>
          </reference>
        </references>
      </pivotArea>
    </format>
    <format dxfId="169">
      <pivotArea field="5" dataOnly="0" labelOnly="1" grandCol="1" outline="0" axis="axisCol" fieldPosition="0">
        <references count="1">
          <reference field="4294967294" count="1" selected="0">
            <x v="1"/>
          </reference>
        </references>
      </pivotArea>
    </format>
    <format dxfId="168">
      <pivotArea dataOnly="0" labelOnly="1" outline="0" fieldPosition="0">
        <references count="2">
          <reference field="4294967294" count="2">
            <x v="0"/>
            <x v="1"/>
          </reference>
          <reference field="5" count="1" selected="0">
            <x v="0"/>
          </reference>
        </references>
      </pivotArea>
    </format>
    <format dxfId="167">
      <pivotArea dataOnly="0" labelOnly="1" outline="0" fieldPosition="0">
        <references count="2">
          <reference field="4294967294" count="2">
            <x v="0"/>
            <x v="1"/>
          </reference>
          <reference field="5" count="1" selected="0">
            <x v="1"/>
          </reference>
        </references>
      </pivotArea>
    </format>
    <format dxfId="166">
      <pivotArea dataOnly="0" labelOnly="1" outline="0" fieldPosition="0">
        <references count="2">
          <reference field="4294967294" count="2">
            <x v="0"/>
            <x v="1"/>
          </reference>
          <reference field="5" count="1" selected="0">
            <x v="2"/>
          </reference>
        </references>
      </pivotArea>
    </format>
    <format dxfId="165">
      <pivotArea dataOnly="0" labelOnly="1" outline="0" fieldPosition="0">
        <references count="2">
          <reference field="4294967294" count="2">
            <x v="0"/>
            <x v="1"/>
          </reference>
          <reference field="5" count="1" selected="0">
            <x v="3"/>
          </reference>
        </references>
      </pivotArea>
    </format>
    <format dxfId="164">
      <pivotArea dataOnly="0" labelOnly="1" outline="0" fieldPosition="0">
        <references count="2">
          <reference field="4294967294" count="2">
            <x v="0"/>
            <x v="1"/>
          </reference>
          <reference field="5" count="1" selected="0">
            <x v="4"/>
          </reference>
        </references>
      </pivotArea>
    </format>
    <format dxfId="163">
      <pivotArea dataOnly="0" labelOnly="1" outline="0" fieldPosition="0">
        <references count="2">
          <reference field="4294967294" count="2">
            <x v="0"/>
            <x v="1"/>
          </reference>
          <reference field="5" count="1" selected="0">
            <x v="5"/>
          </reference>
        </references>
      </pivotArea>
    </format>
    <format dxfId="162">
      <pivotArea dataOnly="0" labelOnly="1" outline="0" fieldPosition="0">
        <references count="2">
          <reference field="4294967294" count="2">
            <x v="0"/>
            <x v="1"/>
          </reference>
          <reference field="5" count="1" selected="0">
            <x v="6"/>
          </reference>
        </references>
      </pivotArea>
    </format>
    <format dxfId="161">
      <pivotArea dataOnly="0" labelOnly="1" outline="0" fieldPosition="0">
        <references count="2">
          <reference field="4294967294" count="2">
            <x v="0"/>
            <x v="1"/>
          </reference>
          <reference field="5" count="1" selected="0">
            <x v="7"/>
          </reference>
        </references>
      </pivotArea>
    </format>
    <format dxfId="160">
      <pivotArea dataOnly="0" labelOnly="1" outline="0" fieldPosition="0">
        <references count="2">
          <reference field="4294967294" count="2">
            <x v="0"/>
            <x v="1"/>
          </reference>
          <reference field="5" count="1" selected="0">
            <x v="8"/>
          </reference>
        </references>
      </pivotArea>
    </format>
    <format dxfId="159">
      <pivotArea dataOnly="0" labelOnly="1" outline="0" fieldPosition="0">
        <references count="2">
          <reference field="4294967294" count="2">
            <x v="0"/>
            <x v="1"/>
          </reference>
          <reference field="5" count="1" selected="0">
            <x v="9"/>
          </reference>
        </references>
      </pivotArea>
    </format>
    <format dxfId="158">
      <pivotArea grandRow="1" outline="0" collapsedLevelsAreSubtotals="1" fieldPosition="0"/>
    </format>
    <format dxfId="157">
      <pivotArea dataOnly="0" labelOnly="1" grandRow="1" outline="0" fieldPosition="0"/>
    </format>
    <format dxfId="156">
      <pivotArea type="origin" dataOnly="0" labelOnly="1" outline="0" offset="A2" fieldPosition="0"/>
    </format>
    <format dxfId="155">
      <pivotArea dataOnly="0" labelOnly="1" fieldPosition="0">
        <references count="1">
          <reference field="5" count="0"/>
        </references>
      </pivotArea>
    </format>
    <format dxfId="154">
      <pivotArea field="5" dataOnly="0" labelOnly="1" grandCol="1" outline="0" offset="IV1" axis="axisCol" fieldPosition="0">
        <references count="1">
          <reference field="4294967294" count="1" selected="0">
            <x v="0"/>
          </reference>
        </references>
      </pivotArea>
    </format>
    <format dxfId="153">
      <pivotArea field="5" dataOnly="0" labelOnly="1" grandCol="1" outline="0" offset="IV1" axis="axisCol" fieldPosition="0">
        <references count="1">
          <reference field="4294967294" count="1" selected="0">
            <x v="1"/>
          </reference>
        </references>
      </pivotArea>
    </format>
    <format dxfId="152">
      <pivotArea field="5" dataOnly="0" labelOnly="1" grandCol="1" outline="0" offset="IV1" axis="axisCol" fieldPosition="0">
        <references count="1">
          <reference field="4294967294" count="1" selected="0">
            <x v="0"/>
          </reference>
        </references>
      </pivotArea>
    </format>
    <format dxfId="151">
      <pivotArea field="5" dataOnly="0" labelOnly="1" grandCol="1" outline="0" offset="IV1" axis="axisCol" fieldPosition="0">
        <references count="1">
          <reference field="4294967294" count="1" selected="0">
            <x v="1"/>
          </reference>
        </references>
      </pivotArea>
    </format>
    <format dxfId="150">
      <pivotArea type="all" dataOnly="0" outline="0" fieldPosition="0"/>
    </format>
    <format dxfId="149">
      <pivotArea outline="0" collapsedLevelsAreSubtotals="1" fieldPosition="0"/>
    </format>
    <format dxfId="148">
      <pivotArea type="origin" dataOnly="0" labelOnly="1" outline="0" fieldPosition="0"/>
    </format>
    <format dxfId="147">
      <pivotArea field="5" type="button" dataOnly="0" labelOnly="1" outline="0" axis="axisCol" fieldPosition="0"/>
    </format>
    <format dxfId="146">
      <pivotArea field="-2" type="button" dataOnly="0" labelOnly="1" outline="0" axis="axisCol" fieldPosition="1"/>
    </format>
    <format dxfId="145">
      <pivotArea type="topRight" dataOnly="0" labelOnly="1" outline="0" fieldPosition="0"/>
    </format>
    <format dxfId="144">
      <pivotArea field="218" type="button" dataOnly="0" labelOnly="1" outline="0" axis="axisRow" fieldPosition="0"/>
    </format>
    <format dxfId="143">
      <pivotArea dataOnly="0" labelOnly="1" fieldPosition="0">
        <references count="1">
          <reference field="218" count="0"/>
        </references>
      </pivotArea>
    </format>
    <format dxfId="142">
      <pivotArea dataOnly="0" labelOnly="1" grandRow="1" outline="0" fieldPosition="0"/>
    </format>
    <format dxfId="141">
      <pivotArea dataOnly="0" labelOnly="1" fieldPosition="0">
        <references count="1">
          <reference field="5" count="0"/>
        </references>
      </pivotArea>
    </format>
    <format dxfId="140">
      <pivotArea field="5" dataOnly="0" labelOnly="1" grandCol="1" outline="0" axis="axisCol" fieldPosition="0">
        <references count="1">
          <reference field="4294967294" count="1" selected="0">
            <x v="0"/>
          </reference>
        </references>
      </pivotArea>
    </format>
    <format dxfId="139">
      <pivotArea field="5" dataOnly="0" labelOnly="1" grandCol="1" outline="0" axis="axisCol" fieldPosition="0">
        <references count="1">
          <reference field="4294967294" count="1" selected="0">
            <x v="1"/>
          </reference>
        </references>
      </pivotArea>
    </format>
    <format dxfId="138">
      <pivotArea field="5" dataOnly="0" labelOnly="1" grandCol="1" outline="0" axis="axisCol" fieldPosition="0">
        <references count="1">
          <reference field="4294967294" count="1" selected="0">
            <x v="0"/>
          </reference>
        </references>
      </pivotArea>
    </format>
    <format dxfId="137">
      <pivotArea field="5" dataOnly="0" labelOnly="1" grandCol="1" outline="0" axis="axisCol" fieldPosition="0">
        <references count="1">
          <reference field="4294967294" count="1" selected="0">
            <x v="1"/>
          </reference>
        </references>
      </pivotArea>
    </format>
    <format dxfId="136">
      <pivotArea dataOnly="0" labelOnly="1" outline="0" fieldPosition="0">
        <references count="2">
          <reference field="4294967294" count="2">
            <x v="0"/>
            <x v="1"/>
          </reference>
          <reference field="5" count="1" selected="0">
            <x v="0"/>
          </reference>
        </references>
      </pivotArea>
    </format>
    <format dxfId="135">
      <pivotArea dataOnly="0" labelOnly="1" outline="0" fieldPosition="0">
        <references count="2">
          <reference field="4294967294" count="2">
            <x v="0"/>
            <x v="1"/>
          </reference>
          <reference field="5" count="1" selected="0">
            <x v="1"/>
          </reference>
        </references>
      </pivotArea>
    </format>
    <format dxfId="134">
      <pivotArea dataOnly="0" labelOnly="1" outline="0" fieldPosition="0">
        <references count="2">
          <reference field="4294967294" count="2">
            <x v="0"/>
            <x v="1"/>
          </reference>
          <reference field="5" count="1" selected="0">
            <x v="2"/>
          </reference>
        </references>
      </pivotArea>
    </format>
    <format dxfId="133">
      <pivotArea dataOnly="0" labelOnly="1" outline="0" fieldPosition="0">
        <references count="2">
          <reference field="4294967294" count="2">
            <x v="0"/>
            <x v="1"/>
          </reference>
          <reference field="5" count="1" selected="0">
            <x v="3"/>
          </reference>
        </references>
      </pivotArea>
    </format>
    <format dxfId="132">
      <pivotArea dataOnly="0" labelOnly="1" outline="0" fieldPosition="0">
        <references count="2">
          <reference field="4294967294" count="2">
            <x v="0"/>
            <x v="1"/>
          </reference>
          <reference field="5" count="1" selected="0">
            <x v="4"/>
          </reference>
        </references>
      </pivotArea>
    </format>
    <format dxfId="131">
      <pivotArea dataOnly="0" labelOnly="1" outline="0" fieldPosition="0">
        <references count="2">
          <reference field="4294967294" count="2">
            <x v="0"/>
            <x v="1"/>
          </reference>
          <reference field="5" count="1" selected="0">
            <x v="5"/>
          </reference>
        </references>
      </pivotArea>
    </format>
    <format dxfId="130">
      <pivotArea dataOnly="0" labelOnly="1" outline="0" fieldPosition="0">
        <references count="2">
          <reference field="4294967294" count="2">
            <x v="0"/>
            <x v="1"/>
          </reference>
          <reference field="5" count="1" selected="0">
            <x v="6"/>
          </reference>
        </references>
      </pivotArea>
    </format>
    <format dxfId="129">
      <pivotArea dataOnly="0" labelOnly="1" outline="0" fieldPosition="0">
        <references count="2">
          <reference field="4294967294" count="2">
            <x v="0"/>
            <x v="1"/>
          </reference>
          <reference field="5" count="1" selected="0">
            <x v="7"/>
          </reference>
        </references>
      </pivotArea>
    </format>
    <format dxfId="128">
      <pivotArea dataOnly="0" labelOnly="1" outline="0" fieldPosition="0">
        <references count="2">
          <reference field="4294967294" count="2">
            <x v="0"/>
            <x v="1"/>
          </reference>
          <reference field="5" count="1" selected="0">
            <x v="8"/>
          </reference>
        </references>
      </pivotArea>
    </format>
    <format dxfId="127">
      <pivotArea dataOnly="0" labelOnly="1" outline="0" fieldPosition="0">
        <references count="2">
          <reference field="4294967294" count="2">
            <x v="0"/>
            <x v="1"/>
          </reference>
          <reference field="5" count="1" selected="0">
            <x v="9"/>
          </reference>
        </references>
      </pivotArea>
    </format>
  </formats>
  <conditionalFormats count="1">
    <conditionalFormat priority="13">
      <pivotAreas count="11">
        <pivotArea type="data" collapsedLevelsAreSubtotals="1" fieldPosition="0">
          <references count="3">
            <reference field="4294967294" count="1" selected="0">
              <x v="1"/>
            </reference>
            <reference field="5" count="1" selected="0">
              <x v="0"/>
            </reference>
            <reference field="218" count="3">
              <x v="1"/>
              <x v="2"/>
              <x v="3"/>
            </reference>
          </references>
        </pivotArea>
        <pivotArea type="data" collapsedLevelsAreSubtotals="1" fieldPosition="0">
          <references count="3">
            <reference field="4294967294" count="1" selected="0">
              <x v="1"/>
            </reference>
            <reference field="5" count="1" selected="0">
              <x v="1"/>
            </reference>
            <reference field="218" count="3">
              <x v="1"/>
              <x v="2"/>
              <x v="3"/>
            </reference>
          </references>
        </pivotArea>
        <pivotArea type="data" collapsedLevelsAreSubtotals="1" fieldPosition="0">
          <references count="3">
            <reference field="4294967294" count="1" selected="0">
              <x v="1"/>
            </reference>
            <reference field="5" count="1" selected="0">
              <x v="2"/>
            </reference>
            <reference field="218" count="3">
              <x v="1"/>
              <x v="2"/>
              <x v="3"/>
            </reference>
          </references>
        </pivotArea>
        <pivotArea type="data" collapsedLevelsAreSubtotals="1" fieldPosition="0">
          <references count="3">
            <reference field="4294967294" count="1" selected="0">
              <x v="1"/>
            </reference>
            <reference field="5" count="1" selected="0">
              <x v="3"/>
            </reference>
            <reference field="218" count="3">
              <x v="1"/>
              <x v="2"/>
              <x v="3"/>
            </reference>
          </references>
        </pivotArea>
        <pivotArea type="data" collapsedLevelsAreSubtotals="1" fieldPosition="0">
          <references count="3">
            <reference field="4294967294" count="1" selected="0">
              <x v="1"/>
            </reference>
            <reference field="5" count="1" selected="0">
              <x v="4"/>
            </reference>
            <reference field="218" count="3">
              <x v="1"/>
              <x v="2"/>
              <x v="3"/>
            </reference>
          </references>
        </pivotArea>
        <pivotArea type="data" collapsedLevelsAreSubtotals="1" fieldPosition="0">
          <references count="3">
            <reference field="4294967294" count="1" selected="0">
              <x v="1"/>
            </reference>
            <reference field="5" count="1" selected="0">
              <x v="5"/>
            </reference>
            <reference field="218" count="3">
              <x v="1"/>
              <x v="2"/>
              <x v="3"/>
            </reference>
          </references>
        </pivotArea>
        <pivotArea type="data" collapsedLevelsAreSubtotals="1" fieldPosition="0">
          <references count="3">
            <reference field="4294967294" count="1" selected="0">
              <x v="1"/>
            </reference>
            <reference field="5" count="1" selected="0">
              <x v="6"/>
            </reference>
            <reference field="218" count="3">
              <x v="1"/>
              <x v="2"/>
              <x v="3"/>
            </reference>
          </references>
        </pivotArea>
        <pivotArea type="data" collapsedLevelsAreSubtotals="1" fieldPosition="0">
          <references count="3">
            <reference field="4294967294" count="1" selected="0">
              <x v="1"/>
            </reference>
            <reference field="5" count="1" selected="0">
              <x v="7"/>
            </reference>
            <reference field="218" count="3">
              <x v="1"/>
              <x v="2"/>
              <x v="3"/>
            </reference>
          </references>
        </pivotArea>
        <pivotArea type="data" collapsedLevelsAreSubtotals="1" fieldPosition="0">
          <references count="3">
            <reference field="4294967294" count="1" selected="0">
              <x v="1"/>
            </reference>
            <reference field="5" count="1" selected="0">
              <x v="8"/>
            </reference>
            <reference field="218" count="3">
              <x v="1"/>
              <x v="2"/>
              <x v="3"/>
            </reference>
          </references>
        </pivotArea>
        <pivotArea type="data" collapsedLevelsAreSubtotals="1" fieldPosition="0">
          <references count="3">
            <reference field="4294967294" count="1" selected="0">
              <x v="1"/>
            </reference>
            <reference field="5" count="1" selected="0">
              <x v="9"/>
            </reference>
            <reference field="218" count="3">
              <x v="1"/>
              <x v="2"/>
              <x v="3"/>
            </reference>
          </references>
        </pivotArea>
        <pivotArea type="data" grandCol="1" collapsedLevelsAreSubtotals="1" fieldPosition="0">
          <references count="2">
            <reference field="4294967294" count="1" selected="0">
              <x v="1"/>
            </reference>
            <reference field="218" count="3">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eau croisé dynamique6" cacheId="0" dataOnRows="1" applyNumberFormats="0" applyBorderFormats="0" applyFontFormats="0" applyPatternFormats="0" applyAlignmentFormats="0" applyWidthHeightFormats="1" dataCaption="Paiement" updatedVersion="6" minRefreshableVersion="3" useAutoFormatting="1" itemPrintTitles="1" createdVersion="6" indent="0" outline="1" outlineData="1" multipleFieldFilters="0">
  <location ref="A21:D29" firstHeaderRow="1" firstDataRow="2"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items count="3">
        <item x="1"/>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7">
    <i>
      <x/>
    </i>
    <i i="1">
      <x v="1"/>
    </i>
    <i i="2">
      <x v="2"/>
    </i>
    <i i="3">
      <x v="3"/>
    </i>
    <i i="4">
      <x v="4"/>
    </i>
    <i i="5">
      <x v="5"/>
    </i>
    <i i="6">
      <x v="6"/>
    </i>
  </rowItems>
  <colFields count="1">
    <field x="10"/>
  </colFields>
  <colItems count="3">
    <i>
      <x/>
    </i>
    <i>
      <x v="1"/>
    </i>
    <i t="grand">
      <x/>
    </i>
  </colItems>
  <dataFields count="7">
    <dataField name="Gourdes" fld="29" baseField="0" baseItem="0"/>
    <dataField name="Dollar" fld="30" baseField="0" baseItem="0"/>
    <dataField name="Crédit total" fld="32" baseField="0" baseItem="0"/>
    <dataField name="Crédit partiel" fld="33" baseField="0" baseItem="0"/>
    <dataField name="Coupons" fld="35" baseField="0" baseItem="0"/>
    <dataField name="Cheques" fld="36" baseField="0" baseItem="0"/>
    <dataField name="Mobile" fld="31" baseField="10" baseItem="0"/>
  </dataFields>
  <formats count="23">
    <format dxfId="1821">
      <pivotArea field="-2" type="button" dataOnly="0" labelOnly="1" outline="0" axis="axisRow" fieldPosition="0"/>
    </format>
    <format dxfId="1820">
      <pivotArea dataOnly="0" labelOnly="1" fieldPosition="0">
        <references count="1">
          <reference field="10" count="0"/>
        </references>
      </pivotArea>
    </format>
    <format dxfId="1819">
      <pivotArea dataOnly="0" labelOnly="1" grandCol="1" outline="0" fieldPosition="0"/>
    </format>
    <format dxfId="1818">
      <pivotArea outline="0" collapsedLevelsAreSubtotals="1" fieldPosition="0">
        <references count="1">
          <reference field="10" count="1" selected="0">
            <x v="1"/>
          </reference>
        </references>
      </pivotArea>
    </format>
    <format dxfId="1817">
      <pivotArea grandCol="1" outline="0" collapsedLevelsAreSubtotals="1" fieldPosition="0"/>
    </format>
    <format dxfId="1816">
      <pivotArea type="all" dataOnly="0" outline="0" fieldPosition="0"/>
    </format>
    <format dxfId="1815">
      <pivotArea outline="0" collapsedLevelsAreSubtotals="1" fieldPosition="0"/>
    </format>
    <format dxfId="1814">
      <pivotArea type="origin" dataOnly="0" labelOnly="1" outline="0" fieldPosition="0"/>
    </format>
    <format dxfId="1813">
      <pivotArea field="10" type="button" dataOnly="0" labelOnly="1" outline="0" axis="axisCol" fieldPosition="0"/>
    </format>
    <format dxfId="1812">
      <pivotArea type="topRight" dataOnly="0" labelOnly="1" outline="0" fieldPosition="0"/>
    </format>
    <format dxfId="1811">
      <pivotArea field="-2" type="button" dataOnly="0" labelOnly="1" outline="0" axis="axisRow" fieldPosition="0"/>
    </format>
    <format dxfId="1810">
      <pivotArea dataOnly="0" labelOnly="1" fieldPosition="0">
        <references count="1">
          <reference field="10" count="0"/>
        </references>
      </pivotArea>
    </format>
    <format dxfId="1809">
      <pivotArea dataOnly="0" labelOnly="1" grandCol="1" outline="0" fieldPosition="0"/>
    </format>
    <format dxfId="1808">
      <pivotArea type="all" dataOnly="0" outline="0" fieldPosition="0"/>
    </format>
    <format dxfId="1807">
      <pivotArea outline="0" collapsedLevelsAreSubtotals="1" fieldPosition="0"/>
    </format>
    <format dxfId="1806">
      <pivotArea type="origin" dataOnly="0" labelOnly="1" outline="0" fieldPosition="0"/>
    </format>
    <format dxfId="1805">
      <pivotArea field="10" type="button" dataOnly="0" labelOnly="1" outline="0" axis="axisCol" fieldPosition="0"/>
    </format>
    <format dxfId="1804">
      <pivotArea type="topRight" dataOnly="0" labelOnly="1" outline="0" fieldPosition="0"/>
    </format>
    <format dxfId="1803">
      <pivotArea field="-2" type="button" dataOnly="0" labelOnly="1" outline="0" axis="axisRow" fieldPosition="0"/>
    </format>
    <format dxfId="1802">
      <pivotArea dataOnly="0" labelOnly="1" fieldPosition="0">
        <references count="1">
          <reference field="10" count="0"/>
        </references>
      </pivotArea>
    </format>
    <format dxfId="1801">
      <pivotArea dataOnly="0" labelOnly="1" grandCol="1" outline="0" fieldPosition="0"/>
    </format>
    <format dxfId="1800">
      <pivotArea dataOnly="0" labelOnly="1" fieldPosition="0">
        <references count="1">
          <reference field="4294967294" count="0"/>
        </references>
      </pivotArea>
    </format>
    <format dxfId="17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0.xml><?xml version="1.0" encoding="utf-8"?>
<pivotTableDefinition xmlns="http://schemas.openxmlformats.org/spreadsheetml/2006/main" name="Tableau croisé dynamique26"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8:B74" firstHeaderRow="1" firstDataRow="1" firstDataCol="1"/>
  <pivotFields count="284">
    <pivotField showAll="0"/>
    <pivotField numFmtId="14"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s>
  <rowFields count="1">
    <field x="-2"/>
  </rowFields>
  <rowItems count="6">
    <i>
      <x/>
    </i>
    <i i="1">
      <x v="1"/>
    </i>
    <i i="2">
      <x v="2"/>
    </i>
    <i i="3">
      <x v="3"/>
    </i>
    <i i="4">
      <x v="4"/>
    </i>
    <i i="5">
      <x v="5"/>
    </i>
  </rowItems>
  <colItems count="1">
    <i/>
  </colItems>
  <dataFields count="6">
    <dataField name="Blocage des routes" fld="271" baseField="0" baseItem="657387600"/>
    <dataField name="Violence" fld="272" baseField="0" baseItem="360709192"/>
    <dataField name="Transport" fld="273" baseField="0" baseItem="409868016"/>
    <dataField name="Aucun" fld="274" baseField="0" baseItem="479745616"/>
    <dataField name="Autre" fld="275" baseField="0" baseItem="479744560"/>
    <dataField name="nsnr" fld="276" baseField="0" baseItem="574760144"/>
  </dataFields>
  <formats count="9">
    <format dxfId="0">
      <pivotArea field="-2" type="button" dataOnly="0" labelOnly="1" outline="0" axis="axisRow" fieldPosition="0"/>
    </format>
    <format dxfId="1">
      <pivotArea dataOnly="0" labelOnly="1" grandCol="1" outline="0" axis="axisCol" fieldPosition="0"/>
    </format>
    <format dxfId="2">
      <pivotArea field="-2" type="button" dataOnly="0" labelOnly="1" outline="0" axis="axisRow" fieldPosition="0"/>
    </format>
    <format dxfId="3">
      <pivotArea dataOnly="0" labelOnly="1" grandCol="1" outline="0" axis="axisCol" fieldPosition="0"/>
    </format>
    <format dxfId="4">
      <pivotArea type="all" dataOnly="0" outline="0" fieldPosition="0"/>
    </format>
    <format dxfId="5">
      <pivotArea outline="0" collapsedLevelsAreSubtotals="1" fieldPosition="0"/>
    </format>
    <format dxfId="6">
      <pivotArea field="-2" type="button" dataOnly="0" labelOnly="1" outline="0" axis="axisRow" fieldPosition="0"/>
    </format>
    <format dxfId="7">
      <pivotArea dataOnly="0" labelOnly="1" outline="0" fieldPosition="0">
        <references count="1">
          <reference field="4294967294" count="3">
            <x v="0"/>
            <x v="1"/>
            <x v="2"/>
          </reference>
        </references>
      </pivotArea>
    </format>
    <format dxfId="8">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1.xml><?xml version="1.0" encoding="utf-8"?>
<pivotTableDefinition xmlns="http://schemas.openxmlformats.org/spreadsheetml/2006/main" name="Tableau croisé dynamique28"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L27" firstHeaderRow="1" firstDataRow="2" firstDataCol="1"/>
  <pivotFields count="284">
    <pivotField showAll="0"/>
    <pivotField numFmtId="14" showAll="0" defaultSubtotal="0"/>
    <pivotField showAll="0" defaultSubtotal="0"/>
    <pivotField showAll="0" defaultSubtotal="0"/>
    <pivotField showAll="0" defaultSubtotal="0"/>
    <pivotField axis="axisCol" showAll="0">
      <items count="11">
        <item x="2"/>
        <item x="7"/>
        <item x="0"/>
        <item x="3"/>
        <item x="5"/>
        <item x="1"/>
        <item x="9"/>
        <item x="6"/>
        <item x="4"/>
        <item x="8"/>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7">
    <i>
      <x/>
    </i>
    <i i="1">
      <x v="1"/>
    </i>
    <i i="2">
      <x v="2"/>
    </i>
    <i i="3">
      <x v="3"/>
    </i>
    <i i="4">
      <x v="4"/>
    </i>
    <i i="5">
      <x v="5"/>
    </i>
    <i i="6">
      <x v="6"/>
    </i>
  </rowItems>
  <colFields count="1">
    <field x="5"/>
  </colFields>
  <colItems count="11">
    <i>
      <x/>
    </i>
    <i>
      <x v="1"/>
    </i>
    <i>
      <x v="2"/>
    </i>
    <i>
      <x v="3"/>
    </i>
    <i>
      <x v="4"/>
    </i>
    <i>
      <x v="5"/>
    </i>
    <i>
      <x v="6"/>
    </i>
    <i>
      <x v="7"/>
    </i>
    <i>
      <x v="8"/>
    </i>
    <i>
      <x v="9"/>
    </i>
    <i t="grand">
      <x/>
    </i>
  </colItems>
  <dataFields count="7">
    <dataField name="Vols" fld="209" baseField="0" baseItem="354832336"/>
    <dataField name="Clients" fld="210" baseField="0" baseItem="376863656"/>
    <dataField name="Augmentation des prix" fld="211" baseField="0" baseItem="251804552"/>
    <dataField name="Difficultés de réapprovisionnement" fld="212" baseField="0" baseItem="360327504"/>
    <dataField name="Violence" fld="213" baseField="0" baseItem="360698424"/>
    <dataField name="Autre*" fld="215" baseField="0" baseItem="490822464"/>
    <dataField name="Aucune" fld="214" baseField="5" baseItem="0"/>
  </dataFields>
  <formats count="15">
    <format dxfId="227">
      <pivotArea field="-2" type="button" dataOnly="0" labelOnly="1" outline="0" axis="axisRow" fieldPosition="0"/>
    </format>
    <format dxfId="226">
      <pivotArea dataOnly="0" labelOnly="1" fieldPosition="0">
        <references count="1">
          <reference field="5" count="0"/>
        </references>
      </pivotArea>
    </format>
    <format dxfId="225">
      <pivotArea dataOnly="0" labelOnly="1" grandCol="1" outline="0" fieldPosition="0"/>
    </format>
    <format dxfId="224">
      <pivotArea field="-2" type="button" dataOnly="0" labelOnly="1" outline="0" axis="axisRow" fieldPosition="0"/>
    </format>
    <format dxfId="223">
      <pivotArea dataOnly="0" labelOnly="1" fieldPosition="0">
        <references count="1">
          <reference field="5" count="0"/>
        </references>
      </pivotArea>
    </format>
    <format dxfId="222">
      <pivotArea dataOnly="0" labelOnly="1" grandCol="1" outline="0" fieldPosition="0"/>
    </format>
    <format dxfId="221">
      <pivotArea type="all" dataOnly="0" outline="0" fieldPosition="0"/>
    </format>
    <format dxfId="220">
      <pivotArea outline="0" collapsedLevelsAreSubtotals="1" fieldPosition="0"/>
    </format>
    <format dxfId="219">
      <pivotArea type="origin" dataOnly="0" labelOnly="1" outline="0" fieldPosition="0"/>
    </format>
    <format dxfId="218">
      <pivotArea field="5" type="button" dataOnly="0" labelOnly="1" outline="0" axis="axisCol" fieldPosition="0"/>
    </format>
    <format dxfId="217">
      <pivotArea type="topRight" dataOnly="0" labelOnly="1" outline="0" fieldPosition="0"/>
    </format>
    <format dxfId="216">
      <pivotArea field="-2" type="button" dataOnly="0" labelOnly="1" outline="0" axis="axisRow" fieldPosition="0"/>
    </format>
    <format dxfId="215">
      <pivotArea dataOnly="0" labelOnly="1" outline="0" fieldPosition="0">
        <references count="1">
          <reference field="4294967294" count="6">
            <x v="0"/>
            <x v="1"/>
            <x v="2"/>
            <x v="3"/>
            <x v="4"/>
            <x v="5"/>
          </reference>
        </references>
      </pivotArea>
    </format>
    <format dxfId="214">
      <pivotArea dataOnly="0" labelOnly="1" fieldPosition="0">
        <references count="1">
          <reference field="5" count="0"/>
        </references>
      </pivotArea>
    </format>
    <format dxfId="21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2.xml><?xml version="1.0" encoding="utf-8"?>
<pivotTableDefinition xmlns="http://schemas.openxmlformats.org/spreadsheetml/2006/main" name="Tableau croisé dynamique3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W9" firstHeaderRow="1" firstDataRow="3" firstDataCol="1"/>
  <pivotFields count="284">
    <pivotField showAll="0"/>
    <pivotField numFmtId="14" showAll="0" defaultSubtotal="0"/>
    <pivotField showAll="0" defaultSubtotal="0"/>
    <pivotField showAll="0" defaultSubtotal="0"/>
    <pivotField showAll="0" defaultSubtotal="0"/>
    <pivotField axis="axisCol" showAll="0">
      <items count="11">
        <item x="2"/>
        <item x="7"/>
        <item x="0"/>
        <item x="3"/>
        <item x="5"/>
        <item x="1"/>
        <item x="9"/>
        <item x="6"/>
        <item x="4"/>
        <item x="8"/>
        <item t="default"/>
      </items>
    </pivotField>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h="1"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9"/>
  </rowFields>
  <rowItems count="4">
    <i>
      <x v="1"/>
    </i>
    <i>
      <x v="2"/>
    </i>
    <i>
      <x v="3"/>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199" subtotal="count" baseField="280" baseItem="0"/>
    <dataField name="%" fld="199" subtotal="count" showDataAs="percentOfCol" baseField="280" baseItem="0" numFmtId="10"/>
  </dataFields>
  <formats count="86">
    <format dxfId="313">
      <pivotArea outline="0" collapsedLevelsAreSubtotals="1" fieldPosition="0">
        <references count="2">
          <reference field="4294967294" count="1" selected="0">
            <x v="1"/>
          </reference>
          <reference field="5" count="1" selected="0">
            <x v="0"/>
          </reference>
        </references>
      </pivotArea>
    </format>
    <format dxfId="312">
      <pivotArea outline="0" collapsedLevelsAreSubtotals="1" fieldPosition="0">
        <references count="2">
          <reference field="4294967294" count="1" selected="0">
            <x v="1"/>
          </reference>
          <reference field="5" count="1" selected="0">
            <x v="1"/>
          </reference>
        </references>
      </pivotArea>
    </format>
    <format dxfId="311">
      <pivotArea outline="0" collapsedLevelsAreSubtotals="1" fieldPosition="0">
        <references count="2">
          <reference field="4294967294" count="1" selected="0">
            <x v="1"/>
          </reference>
          <reference field="5" count="1" selected="0">
            <x v="2"/>
          </reference>
        </references>
      </pivotArea>
    </format>
    <format dxfId="310">
      <pivotArea outline="0" collapsedLevelsAreSubtotals="1" fieldPosition="0">
        <references count="2">
          <reference field="4294967294" count="1" selected="0">
            <x v="1"/>
          </reference>
          <reference field="5" count="1" selected="0">
            <x v="3"/>
          </reference>
        </references>
      </pivotArea>
    </format>
    <format dxfId="309">
      <pivotArea outline="0" collapsedLevelsAreSubtotals="1" fieldPosition="0">
        <references count="2">
          <reference field="4294967294" count="1" selected="0">
            <x v="1"/>
          </reference>
          <reference field="5" count="1" selected="0">
            <x v="4"/>
          </reference>
        </references>
      </pivotArea>
    </format>
    <format dxfId="308">
      <pivotArea outline="0" collapsedLevelsAreSubtotals="1" fieldPosition="0">
        <references count="2">
          <reference field="4294967294" count="1" selected="0">
            <x v="1"/>
          </reference>
          <reference field="5" count="1" selected="0">
            <x v="5"/>
          </reference>
        </references>
      </pivotArea>
    </format>
    <format dxfId="307">
      <pivotArea outline="0" collapsedLevelsAreSubtotals="1" fieldPosition="0">
        <references count="2">
          <reference field="4294967294" count="1" selected="0">
            <x v="1"/>
          </reference>
          <reference field="5" count="1" selected="0">
            <x v="6"/>
          </reference>
        </references>
      </pivotArea>
    </format>
    <format dxfId="306">
      <pivotArea outline="0" collapsedLevelsAreSubtotals="1" fieldPosition="0">
        <references count="2">
          <reference field="4294967294" count="1" selected="0">
            <x v="1"/>
          </reference>
          <reference field="5" count="1" selected="0">
            <x v="7"/>
          </reference>
        </references>
      </pivotArea>
    </format>
    <format dxfId="305">
      <pivotArea outline="0" collapsedLevelsAreSubtotals="1" fieldPosition="0">
        <references count="2">
          <reference field="4294967294" count="1" selected="0">
            <x v="1"/>
          </reference>
          <reference field="5" count="1" selected="0">
            <x v="8"/>
          </reference>
        </references>
      </pivotArea>
    </format>
    <format dxfId="304">
      <pivotArea outline="0" collapsedLevelsAreSubtotals="1" fieldPosition="0">
        <references count="2">
          <reference field="4294967294" count="1" selected="0">
            <x v="1"/>
          </reference>
          <reference field="5" count="1" selected="0">
            <x v="9"/>
          </reference>
        </references>
      </pivotArea>
    </format>
    <format dxfId="303">
      <pivotArea field="5" grandCol="1" outline="0" collapsedLevelsAreSubtotals="1" axis="axisCol" fieldPosition="0">
        <references count="1">
          <reference field="4294967294" count="1" selected="0">
            <x v="1"/>
          </reference>
        </references>
      </pivotArea>
    </format>
    <format dxfId="302">
      <pivotArea outline="0" collapsedLevelsAreSubtotals="1" fieldPosition="0">
        <references count="2">
          <reference field="4294967294" count="1" selected="0">
            <x v="1"/>
          </reference>
          <reference field="5" count="1" selected="0">
            <x v="0"/>
          </reference>
        </references>
      </pivotArea>
    </format>
    <format dxfId="301">
      <pivotArea outline="0" collapsedLevelsAreSubtotals="1" fieldPosition="0">
        <references count="2">
          <reference field="4294967294" count="1" selected="0">
            <x v="1"/>
          </reference>
          <reference field="5" count="1" selected="0">
            <x v="1"/>
          </reference>
        </references>
      </pivotArea>
    </format>
    <format dxfId="300">
      <pivotArea outline="0" collapsedLevelsAreSubtotals="1" fieldPosition="0">
        <references count="2">
          <reference field="4294967294" count="1" selected="0">
            <x v="1"/>
          </reference>
          <reference field="5" count="1" selected="0">
            <x v="2"/>
          </reference>
        </references>
      </pivotArea>
    </format>
    <format dxfId="299">
      <pivotArea outline="0" collapsedLevelsAreSubtotals="1" fieldPosition="0">
        <references count="2">
          <reference field="4294967294" count="1" selected="0">
            <x v="1"/>
          </reference>
          <reference field="5" count="1" selected="0">
            <x v="3"/>
          </reference>
        </references>
      </pivotArea>
    </format>
    <format dxfId="298">
      <pivotArea outline="0" collapsedLevelsAreSubtotals="1" fieldPosition="0">
        <references count="2">
          <reference field="4294967294" count="1" selected="0">
            <x v="1"/>
          </reference>
          <reference field="5" count="1" selected="0">
            <x v="4"/>
          </reference>
        </references>
      </pivotArea>
    </format>
    <format dxfId="297">
      <pivotArea outline="0" collapsedLevelsAreSubtotals="1" fieldPosition="0">
        <references count="2">
          <reference field="4294967294" count="1" selected="0">
            <x v="1"/>
          </reference>
          <reference field="5" count="1" selected="0">
            <x v="5"/>
          </reference>
        </references>
      </pivotArea>
    </format>
    <format dxfId="296">
      <pivotArea outline="0" collapsedLevelsAreSubtotals="1" fieldPosition="0">
        <references count="2">
          <reference field="4294967294" count="1" selected="0">
            <x v="1"/>
          </reference>
          <reference field="5" count="1" selected="0">
            <x v="6"/>
          </reference>
        </references>
      </pivotArea>
    </format>
    <format dxfId="295">
      <pivotArea outline="0" collapsedLevelsAreSubtotals="1" fieldPosition="0">
        <references count="2">
          <reference field="4294967294" count="1" selected="0">
            <x v="1"/>
          </reference>
          <reference field="5" count="1" selected="0">
            <x v="7"/>
          </reference>
        </references>
      </pivotArea>
    </format>
    <format dxfId="294">
      <pivotArea outline="0" collapsedLevelsAreSubtotals="1" fieldPosition="0">
        <references count="2">
          <reference field="4294967294" count="1" selected="0">
            <x v="1"/>
          </reference>
          <reference field="5" count="1" selected="0">
            <x v="8"/>
          </reference>
        </references>
      </pivotArea>
    </format>
    <format dxfId="293">
      <pivotArea outline="0" collapsedLevelsAreSubtotals="1" fieldPosition="0">
        <references count="2">
          <reference field="4294967294" count="1" selected="0">
            <x v="1"/>
          </reference>
          <reference field="5" count="1" selected="0">
            <x v="9"/>
          </reference>
        </references>
      </pivotArea>
    </format>
    <format dxfId="292">
      <pivotArea field="5" grandCol="1" outline="0" collapsedLevelsAreSubtotals="1" axis="axisCol" fieldPosition="0">
        <references count="1">
          <reference field="4294967294" count="1" selected="0">
            <x v="1"/>
          </reference>
        </references>
      </pivotArea>
    </format>
    <format dxfId="291">
      <pivotArea type="origin" dataOnly="0" labelOnly="1" outline="0" offset="A2" fieldPosition="0"/>
    </format>
    <format dxfId="290">
      <pivotArea dataOnly="0" labelOnly="1" fieldPosition="0">
        <references count="1">
          <reference field="5" count="0"/>
        </references>
      </pivotArea>
    </format>
    <format dxfId="289">
      <pivotArea field="5" dataOnly="0" labelOnly="1" grandCol="1" outline="0" offset="IV1" axis="axisCol" fieldPosition="0">
        <references count="1">
          <reference field="4294967294" count="1" selected="0">
            <x v="0"/>
          </reference>
        </references>
      </pivotArea>
    </format>
    <format dxfId="288">
      <pivotArea field="5" dataOnly="0" labelOnly="1" grandCol="1" outline="0" offset="IV1" axis="axisCol" fieldPosition="0">
        <references count="1">
          <reference field="4294967294" count="1" selected="0">
            <x v="1"/>
          </reference>
        </references>
      </pivotArea>
    </format>
    <format dxfId="287">
      <pivotArea field="5" dataOnly="0" labelOnly="1" grandCol="1" outline="0" offset="IV1" axis="axisCol" fieldPosition="0">
        <references count="1">
          <reference field="4294967294" count="1" selected="0">
            <x v="0"/>
          </reference>
        </references>
      </pivotArea>
    </format>
    <format dxfId="286">
      <pivotArea field="5" dataOnly="0" labelOnly="1" grandCol="1" outline="0" offset="IV1" axis="axisCol" fieldPosition="0">
        <references count="1">
          <reference field="4294967294" count="1" selected="0">
            <x v="1"/>
          </reference>
        </references>
      </pivotArea>
    </format>
    <format dxfId="285">
      <pivotArea field="199" type="button" dataOnly="0" labelOnly="1" outline="0" axis="axisRow" fieldPosition="0"/>
    </format>
    <format dxfId="284">
      <pivotArea field="5" dataOnly="0" labelOnly="1" grandCol="1" outline="0" offset="IV256" axis="axisCol" fieldPosition="0">
        <references count="1">
          <reference field="4294967294" count="1" selected="0">
            <x v="0"/>
          </reference>
        </references>
      </pivotArea>
    </format>
    <format dxfId="283">
      <pivotArea field="5" dataOnly="0" labelOnly="1" grandCol="1" outline="0" offset="IV256" axis="axisCol" fieldPosition="0">
        <references count="1">
          <reference field="4294967294" count="1" selected="0">
            <x v="1"/>
          </reference>
        </references>
      </pivotArea>
    </format>
    <format dxfId="282">
      <pivotArea field="5" dataOnly="0" labelOnly="1" grandCol="1" outline="0" offset="IV256" axis="axisCol" fieldPosition="0">
        <references count="1">
          <reference field="4294967294" count="1" selected="0">
            <x v="0"/>
          </reference>
        </references>
      </pivotArea>
    </format>
    <format dxfId="281">
      <pivotArea field="5" dataOnly="0" labelOnly="1" grandCol="1" outline="0" offset="IV256" axis="axisCol" fieldPosition="0">
        <references count="1">
          <reference field="4294967294" count="1" selected="0">
            <x v="1"/>
          </reference>
        </references>
      </pivotArea>
    </format>
    <format dxfId="280">
      <pivotArea dataOnly="0" labelOnly="1" outline="0" fieldPosition="0">
        <references count="2">
          <reference field="4294967294" count="2">
            <x v="0"/>
            <x v="1"/>
          </reference>
          <reference field="5" count="1" selected="0">
            <x v="0"/>
          </reference>
        </references>
      </pivotArea>
    </format>
    <format dxfId="279">
      <pivotArea dataOnly="0" labelOnly="1" outline="0" fieldPosition="0">
        <references count="2">
          <reference field="4294967294" count="2">
            <x v="0"/>
            <x v="1"/>
          </reference>
          <reference field="5" count="1" selected="0">
            <x v="1"/>
          </reference>
        </references>
      </pivotArea>
    </format>
    <format dxfId="278">
      <pivotArea dataOnly="0" labelOnly="1" outline="0" fieldPosition="0">
        <references count="2">
          <reference field="4294967294" count="2">
            <x v="0"/>
            <x v="1"/>
          </reference>
          <reference field="5" count="1" selected="0">
            <x v="2"/>
          </reference>
        </references>
      </pivotArea>
    </format>
    <format dxfId="277">
      <pivotArea dataOnly="0" labelOnly="1" outline="0" fieldPosition="0">
        <references count="2">
          <reference field="4294967294" count="2">
            <x v="0"/>
            <x v="1"/>
          </reference>
          <reference field="5" count="1" selected="0">
            <x v="3"/>
          </reference>
        </references>
      </pivotArea>
    </format>
    <format dxfId="276">
      <pivotArea dataOnly="0" labelOnly="1" outline="0" fieldPosition="0">
        <references count="2">
          <reference field="4294967294" count="2">
            <x v="0"/>
            <x v="1"/>
          </reference>
          <reference field="5" count="1" selected="0">
            <x v="4"/>
          </reference>
        </references>
      </pivotArea>
    </format>
    <format dxfId="275">
      <pivotArea dataOnly="0" labelOnly="1" outline="0" fieldPosition="0">
        <references count="2">
          <reference field="4294967294" count="2">
            <x v="0"/>
            <x v="1"/>
          </reference>
          <reference field="5" count="1" selected="0">
            <x v="5"/>
          </reference>
        </references>
      </pivotArea>
    </format>
    <format dxfId="274">
      <pivotArea dataOnly="0" labelOnly="1" outline="0" fieldPosition="0">
        <references count="2">
          <reference field="4294967294" count="2">
            <x v="0"/>
            <x v="1"/>
          </reference>
          <reference field="5" count="1" selected="0">
            <x v="6"/>
          </reference>
        </references>
      </pivotArea>
    </format>
    <format dxfId="273">
      <pivotArea dataOnly="0" labelOnly="1" outline="0" fieldPosition="0">
        <references count="2">
          <reference field="4294967294" count="2">
            <x v="0"/>
            <x v="1"/>
          </reference>
          <reference field="5" count="1" selected="0">
            <x v="7"/>
          </reference>
        </references>
      </pivotArea>
    </format>
    <format dxfId="272">
      <pivotArea dataOnly="0" labelOnly="1" outline="0" fieldPosition="0">
        <references count="2">
          <reference field="4294967294" count="2">
            <x v="0"/>
            <x v="1"/>
          </reference>
          <reference field="5" count="1" selected="0">
            <x v="8"/>
          </reference>
        </references>
      </pivotArea>
    </format>
    <format dxfId="271">
      <pivotArea dataOnly="0" labelOnly="1" outline="0" fieldPosition="0">
        <references count="2">
          <reference field="4294967294" count="2">
            <x v="0"/>
            <x v="1"/>
          </reference>
          <reference field="5" count="1" selected="0">
            <x v="9"/>
          </reference>
        </references>
      </pivotArea>
    </format>
    <format dxfId="270">
      <pivotArea grandRow="1" outline="0" collapsedLevelsAreSubtotals="1" fieldPosition="0"/>
    </format>
    <format dxfId="269">
      <pivotArea dataOnly="0" labelOnly="1" grandRow="1" outline="0" fieldPosition="0"/>
    </format>
    <format dxfId="268">
      <pivotArea field="199" type="button" dataOnly="0" labelOnly="1" outline="0" axis="axisRow" fieldPosition="0"/>
    </format>
    <format dxfId="267">
      <pivotArea field="5" dataOnly="0" labelOnly="1" grandCol="1" outline="0" axis="axisCol" fieldPosition="0">
        <references count="1">
          <reference field="4294967294" count="1" selected="0">
            <x v="0"/>
          </reference>
        </references>
      </pivotArea>
    </format>
    <format dxfId="266">
      <pivotArea field="5" dataOnly="0" labelOnly="1" grandCol="1" outline="0" axis="axisCol" fieldPosition="0">
        <references count="1">
          <reference field="4294967294" count="1" selected="0">
            <x v="1"/>
          </reference>
        </references>
      </pivotArea>
    </format>
    <format dxfId="265">
      <pivotArea field="5" dataOnly="0" labelOnly="1" grandCol="1" outline="0" axis="axisCol" fieldPosition="0">
        <references count="1">
          <reference field="4294967294" count="1" selected="0">
            <x v="0"/>
          </reference>
        </references>
      </pivotArea>
    </format>
    <format dxfId="264">
      <pivotArea field="5" dataOnly="0" labelOnly="1" grandCol="1" outline="0" axis="axisCol" fieldPosition="0">
        <references count="1">
          <reference field="4294967294" count="1" selected="0">
            <x v="1"/>
          </reference>
        </references>
      </pivotArea>
    </format>
    <format dxfId="263">
      <pivotArea dataOnly="0" labelOnly="1" outline="0" fieldPosition="0">
        <references count="2">
          <reference field="4294967294" count="2">
            <x v="0"/>
            <x v="1"/>
          </reference>
          <reference field="5" count="1" selected="0">
            <x v="0"/>
          </reference>
        </references>
      </pivotArea>
    </format>
    <format dxfId="262">
      <pivotArea dataOnly="0" labelOnly="1" outline="0" fieldPosition="0">
        <references count="2">
          <reference field="4294967294" count="2">
            <x v="0"/>
            <x v="1"/>
          </reference>
          <reference field="5" count="1" selected="0">
            <x v="1"/>
          </reference>
        </references>
      </pivotArea>
    </format>
    <format dxfId="261">
      <pivotArea dataOnly="0" labelOnly="1" outline="0" fieldPosition="0">
        <references count="2">
          <reference field="4294967294" count="2">
            <x v="0"/>
            <x v="1"/>
          </reference>
          <reference field="5" count="1" selected="0">
            <x v="2"/>
          </reference>
        </references>
      </pivotArea>
    </format>
    <format dxfId="260">
      <pivotArea dataOnly="0" labelOnly="1" outline="0" fieldPosition="0">
        <references count="2">
          <reference field="4294967294" count="2">
            <x v="0"/>
            <x v="1"/>
          </reference>
          <reference field="5" count="1" selected="0">
            <x v="3"/>
          </reference>
        </references>
      </pivotArea>
    </format>
    <format dxfId="259">
      <pivotArea dataOnly="0" labelOnly="1" outline="0" fieldPosition="0">
        <references count="2">
          <reference field="4294967294" count="2">
            <x v="0"/>
            <x v="1"/>
          </reference>
          <reference field="5" count="1" selected="0">
            <x v="4"/>
          </reference>
        </references>
      </pivotArea>
    </format>
    <format dxfId="258">
      <pivotArea dataOnly="0" labelOnly="1" outline="0" fieldPosition="0">
        <references count="2">
          <reference field="4294967294" count="2">
            <x v="0"/>
            <x v="1"/>
          </reference>
          <reference field="5" count="1" selected="0">
            <x v="5"/>
          </reference>
        </references>
      </pivotArea>
    </format>
    <format dxfId="257">
      <pivotArea dataOnly="0" labelOnly="1" outline="0" fieldPosition="0">
        <references count="2">
          <reference field="4294967294" count="2">
            <x v="0"/>
            <x v="1"/>
          </reference>
          <reference field="5" count="1" selected="0">
            <x v="6"/>
          </reference>
        </references>
      </pivotArea>
    </format>
    <format dxfId="256">
      <pivotArea dataOnly="0" labelOnly="1" outline="0" fieldPosition="0">
        <references count="2">
          <reference field="4294967294" count="2">
            <x v="0"/>
            <x v="1"/>
          </reference>
          <reference field="5" count="1" selected="0">
            <x v="7"/>
          </reference>
        </references>
      </pivotArea>
    </format>
    <format dxfId="255">
      <pivotArea dataOnly="0" labelOnly="1" outline="0" fieldPosition="0">
        <references count="2">
          <reference field="4294967294" count="2">
            <x v="0"/>
            <x v="1"/>
          </reference>
          <reference field="5" count="1" selected="0">
            <x v="8"/>
          </reference>
        </references>
      </pivotArea>
    </format>
    <format dxfId="254">
      <pivotArea dataOnly="0" labelOnly="1" outline="0" fieldPosition="0">
        <references count="2">
          <reference field="4294967294" count="2">
            <x v="0"/>
            <x v="1"/>
          </reference>
          <reference field="5" count="1" selected="0">
            <x v="9"/>
          </reference>
        </references>
      </pivotArea>
    </format>
    <format dxfId="253">
      <pivotArea grandRow="1" outline="0" collapsedLevelsAreSubtotals="1" fieldPosition="0"/>
    </format>
    <format dxfId="252">
      <pivotArea dataOnly="0" labelOnly="1" grandRow="1" outline="0" fieldPosition="0"/>
    </format>
    <format dxfId="251">
      <pivotArea type="all" dataOnly="0" outline="0" fieldPosition="0"/>
    </format>
    <format dxfId="250">
      <pivotArea outline="0" collapsedLevelsAreSubtotals="1" fieldPosition="0"/>
    </format>
    <format dxfId="249">
      <pivotArea type="origin" dataOnly="0" labelOnly="1" outline="0" fieldPosition="0"/>
    </format>
    <format dxfId="248">
      <pivotArea field="5" type="button" dataOnly="0" labelOnly="1" outline="0" axis="axisCol" fieldPosition="0"/>
    </format>
    <format dxfId="247">
      <pivotArea field="-2" type="button" dataOnly="0" labelOnly="1" outline="0" axis="axisCol" fieldPosition="1"/>
    </format>
    <format dxfId="246">
      <pivotArea type="topRight" dataOnly="0" labelOnly="1" outline="0" fieldPosition="0"/>
    </format>
    <format dxfId="245">
      <pivotArea field="199" type="button" dataOnly="0" labelOnly="1" outline="0" axis="axisRow" fieldPosition="0"/>
    </format>
    <format dxfId="244">
      <pivotArea dataOnly="0" labelOnly="1" fieldPosition="0">
        <references count="1">
          <reference field="199" count="0"/>
        </references>
      </pivotArea>
    </format>
    <format dxfId="243">
      <pivotArea dataOnly="0" labelOnly="1" grandRow="1" outline="0" fieldPosition="0"/>
    </format>
    <format dxfId="242">
      <pivotArea dataOnly="0" labelOnly="1" fieldPosition="0">
        <references count="1">
          <reference field="5" count="0"/>
        </references>
      </pivotArea>
    </format>
    <format dxfId="241">
      <pivotArea field="5" dataOnly="0" labelOnly="1" grandCol="1" outline="0" axis="axisCol" fieldPosition="0">
        <references count="1">
          <reference field="4294967294" count="1" selected="0">
            <x v="0"/>
          </reference>
        </references>
      </pivotArea>
    </format>
    <format dxfId="240">
      <pivotArea field="5" dataOnly="0" labelOnly="1" grandCol="1" outline="0" axis="axisCol" fieldPosition="0">
        <references count="1">
          <reference field="4294967294" count="1" selected="0">
            <x v="1"/>
          </reference>
        </references>
      </pivotArea>
    </format>
    <format dxfId="239">
      <pivotArea field="5" dataOnly="0" labelOnly="1" grandCol="1" outline="0" axis="axisCol" fieldPosition="0">
        <references count="1">
          <reference field="4294967294" count="1" selected="0">
            <x v="0"/>
          </reference>
        </references>
      </pivotArea>
    </format>
    <format dxfId="238">
      <pivotArea field="5" dataOnly="0" labelOnly="1" grandCol="1" outline="0" axis="axisCol" fieldPosition="0">
        <references count="1">
          <reference field="4294967294" count="1" selected="0">
            <x v="1"/>
          </reference>
        </references>
      </pivotArea>
    </format>
    <format dxfId="237">
      <pivotArea dataOnly="0" labelOnly="1" outline="0" fieldPosition="0">
        <references count="2">
          <reference field="4294967294" count="2">
            <x v="0"/>
            <x v="1"/>
          </reference>
          <reference field="5" count="1" selected="0">
            <x v="0"/>
          </reference>
        </references>
      </pivotArea>
    </format>
    <format dxfId="236">
      <pivotArea dataOnly="0" labelOnly="1" outline="0" fieldPosition="0">
        <references count="2">
          <reference field="4294967294" count="2">
            <x v="0"/>
            <x v="1"/>
          </reference>
          <reference field="5" count="1" selected="0">
            <x v="1"/>
          </reference>
        </references>
      </pivotArea>
    </format>
    <format dxfId="235">
      <pivotArea dataOnly="0" labelOnly="1" outline="0" fieldPosition="0">
        <references count="2">
          <reference field="4294967294" count="2">
            <x v="0"/>
            <x v="1"/>
          </reference>
          <reference field="5" count="1" selected="0">
            <x v="2"/>
          </reference>
        </references>
      </pivotArea>
    </format>
    <format dxfId="234">
      <pivotArea dataOnly="0" labelOnly="1" outline="0" fieldPosition="0">
        <references count="2">
          <reference field="4294967294" count="2">
            <x v="0"/>
            <x v="1"/>
          </reference>
          <reference field="5" count="1" selected="0">
            <x v="3"/>
          </reference>
        </references>
      </pivotArea>
    </format>
    <format dxfId="233">
      <pivotArea dataOnly="0" labelOnly="1" outline="0" fieldPosition="0">
        <references count="2">
          <reference field="4294967294" count="2">
            <x v="0"/>
            <x v="1"/>
          </reference>
          <reference field="5" count="1" selected="0">
            <x v="4"/>
          </reference>
        </references>
      </pivotArea>
    </format>
    <format dxfId="232">
      <pivotArea dataOnly="0" labelOnly="1" outline="0" fieldPosition="0">
        <references count="2">
          <reference field="4294967294" count="2">
            <x v="0"/>
            <x v="1"/>
          </reference>
          <reference field="5" count="1" selected="0">
            <x v="5"/>
          </reference>
        </references>
      </pivotArea>
    </format>
    <format dxfId="231">
      <pivotArea dataOnly="0" labelOnly="1" outline="0" fieldPosition="0">
        <references count="2">
          <reference field="4294967294" count="2">
            <x v="0"/>
            <x v="1"/>
          </reference>
          <reference field="5" count="1" selected="0">
            <x v="6"/>
          </reference>
        </references>
      </pivotArea>
    </format>
    <format dxfId="230">
      <pivotArea dataOnly="0" labelOnly="1" outline="0" fieldPosition="0">
        <references count="2">
          <reference field="4294967294" count="2">
            <x v="0"/>
            <x v="1"/>
          </reference>
          <reference field="5" count="1" selected="0">
            <x v="7"/>
          </reference>
        </references>
      </pivotArea>
    </format>
    <format dxfId="229">
      <pivotArea dataOnly="0" labelOnly="1" outline="0" fieldPosition="0">
        <references count="2">
          <reference field="4294967294" count="2">
            <x v="0"/>
            <x v="1"/>
          </reference>
          <reference field="5" count="1" selected="0">
            <x v="8"/>
          </reference>
        </references>
      </pivotArea>
    </format>
    <format dxfId="228">
      <pivotArea dataOnly="0" labelOnly="1" outline="0" fieldPosition="0">
        <references count="2">
          <reference field="4294967294" count="2">
            <x v="0"/>
            <x v="1"/>
          </reference>
          <reference field="5" count="1" selected="0">
            <x v="9"/>
          </reference>
        </references>
      </pivotArea>
    </format>
  </formats>
  <conditionalFormats count="1">
    <conditionalFormat priority="17">
      <pivotAreas count="11">
        <pivotArea type="data" grandCol="1" collapsedLevelsAreSubtotals="1" fieldPosition="0">
          <references count="2">
            <reference field="4294967294" count="1" selected="0">
              <x v="1"/>
            </reference>
            <reference field="199" count="2">
              <x v="1"/>
              <x v="2"/>
            </reference>
          </references>
        </pivotArea>
        <pivotArea type="data" collapsedLevelsAreSubtotals="1" fieldPosition="0">
          <references count="3">
            <reference field="4294967294" count="1" selected="0">
              <x v="1"/>
            </reference>
            <reference field="5" count="1" selected="0">
              <x v="9"/>
            </reference>
            <reference field="199" count="2">
              <x v="1"/>
              <x v="2"/>
            </reference>
          </references>
        </pivotArea>
        <pivotArea type="data" collapsedLevelsAreSubtotals="1" fieldPosition="0">
          <references count="3">
            <reference field="4294967294" count="1" selected="0">
              <x v="1"/>
            </reference>
            <reference field="5" count="1" selected="0">
              <x v="8"/>
            </reference>
            <reference field="199" count="2">
              <x v="1"/>
              <x v="2"/>
            </reference>
          </references>
        </pivotArea>
        <pivotArea type="data" collapsedLevelsAreSubtotals="1" fieldPosition="0">
          <references count="3">
            <reference field="4294967294" count="1" selected="0">
              <x v="1"/>
            </reference>
            <reference field="5" count="1" selected="0">
              <x v="7"/>
            </reference>
            <reference field="199" count="2">
              <x v="1"/>
              <x v="2"/>
            </reference>
          </references>
        </pivotArea>
        <pivotArea type="data" collapsedLevelsAreSubtotals="1" fieldPosition="0">
          <references count="3">
            <reference field="4294967294" count="1" selected="0">
              <x v="1"/>
            </reference>
            <reference field="5" count="1" selected="0">
              <x v="6"/>
            </reference>
            <reference field="199" count="2">
              <x v="1"/>
              <x v="2"/>
            </reference>
          </references>
        </pivotArea>
        <pivotArea type="data" collapsedLevelsAreSubtotals="1" fieldPosition="0">
          <references count="3">
            <reference field="4294967294" count="1" selected="0">
              <x v="1"/>
            </reference>
            <reference field="5" count="1" selected="0">
              <x v="5"/>
            </reference>
            <reference field="199" count="2">
              <x v="1"/>
              <x v="2"/>
            </reference>
          </references>
        </pivotArea>
        <pivotArea type="data" collapsedLevelsAreSubtotals="1" fieldPosition="0">
          <references count="3">
            <reference field="4294967294" count="1" selected="0">
              <x v="1"/>
            </reference>
            <reference field="5" count="1" selected="0">
              <x v="4"/>
            </reference>
            <reference field="199" count="2">
              <x v="1"/>
              <x v="2"/>
            </reference>
          </references>
        </pivotArea>
        <pivotArea type="data" collapsedLevelsAreSubtotals="1" fieldPosition="0">
          <references count="3">
            <reference field="4294967294" count="1" selected="0">
              <x v="1"/>
            </reference>
            <reference field="5" count="1" selected="0">
              <x v="3"/>
            </reference>
            <reference field="199" count="2">
              <x v="1"/>
              <x v="2"/>
            </reference>
          </references>
        </pivotArea>
        <pivotArea type="data" collapsedLevelsAreSubtotals="1" fieldPosition="0">
          <references count="3">
            <reference field="4294967294" count="1" selected="0">
              <x v="1"/>
            </reference>
            <reference field="5" count="1" selected="0">
              <x v="2"/>
            </reference>
            <reference field="199" count="2">
              <x v="1"/>
              <x v="2"/>
            </reference>
          </references>
        </pivotArea>
        <pivotArea type="data" collapsedLevelsAreSubtotals="1" fieldPosition="0">
          <references count="3">
            <reference field="4294967294" count="1" selected="0">
              <x v="1"/>
            </reference>
            <reference field="5" count="1" selected="0">
              <x v="1"/>
            </reference>
            <reference field="199" count="2">
              <x v="1"/>
              <x v="2"/>
            </reference>
          </references>
        </pivotArea>
        <pivotArea type="data" collapsedLevelsAreSubtotals="1" fieldPosition="0">
          <references count="3">
            <reference field="4294967294" count="1" selected="0">
              <x v="1"/>
            </reference>
            <reference field="5" count="1" selected="0">
              <x v="0"/>
            </reference>
            <reference field="199" count="2">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3.xml><?xml version="1.0" encoding="utf-8"?>
<pivotTableDefinition xmlns="http://schemas.openxmlformats.org/spreadsheetml/2006/main" name="Tableau croisé dynamique29"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3:B45" firstHeaderRow="1" firstDataRow="1" firstDataCol="1"/>
  <pivotFields count="284">
    <pivotField showAll="0"/>
    <pivotField numFmtId="14"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
    <i>
      <x/>
    </i>
    <i i="1">
      <x v="1"/>
    </i>
  </rowItems>
  <colItems count="1">
    <i/>
  </colItems>
  <dataFields count="2">
    <dataField name="Nourriture" fld="221" baseField="0" baseItem="265413248"/>
    <dataField name="Wash" fld="222" baseField="0" baseItem="499823576"/>
  </dataFields>
  <formats count="9">
    <format dxfId="322">
      <pivotArea field="-2" type="button" dataOnly="0" labelOnly="1" outline="0" axis="axisRow" fieldPosition="0"/>
    </format>
    <format dxfId="321">
      <pivotArea dataOnly="0" labelOnly="1" grandCol="1" outline="0" axis="axisCol" fieldPosition="0"/>
    </format>
    <format dxfId="320">
      <pivotArea field="-2" type="button" dataOnly="0" labelOnly="1" outline="0" axis="axisRow" fieldPosition="0"/>
    </format>
    <format dxfId="319">
      <pivotArea dataOnly="0" labelOnly="1" grandCol="1" outline="0" axis="axisCol" fieldPosition="0"/>
    </format>
    <format dxfId="318">
      <pivotArea type="all" dataOnly="0" outline="0" fieldPosition="0"/>
    </format>
    <format dxfId="317">
      <pivotArea outline="0" collapsedLevelsAreSubtotals="1" fieldPosition="0"/>
    </format>
    <format dxfId="316">
      <pivotArea field="-2" type="button" dataOnly="0" labelOnly="1" outline="0" axis="axisRow" fieldPosition="0"/>
    </format>
    <format dxfId="315">
      <pivotArea dataOnly="0" labelOnly="1" outline="0" fieldPosition="0">
        <references count="1">
          <reference field="4294967294" count="2">
            <x v="0"/>
            <x v="1"/>
          </reference>
        </references>
      </pivotArea>
    </format>
    <format dxfId="314">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4.xml><?xml version="1.0" encoding="utf-8"?>
<pivotTableDefinition xmlns="http://schemas.openxmlformats.org/spreadsheetml/2006/main" name="Tableau croisé dynamique30"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7:B60" firstHeaderRow="1" firstDataRow="1" firstDataCol="1"/>
  <pivotFields count="284">
    <pivotField showAll="0"/>
    <pivotField numFmtId="14"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3">
    <i>
      <x/>
    </i>
    <i i="1">
      <x v="1"/>
    </i>
    <i i="2">
      <x v="2"/>
    </i>
  </rowItems>
  <colItems count="1">
    <i/>
  </colItems>
  <dataFields count="3">
    <dataField name="Affrontements" fld="266" baseField="0" baseItem="499809672"/>
    <dataField name="Mort du President" fld="267" baseField="0" baseItem="499844168"/>
    <dataField name="Autre*" fld="268" baseField="0" baseItem="657377056"/>
  </dataFields>
  <formats count="9">
    <format dxfId="331">
      <pivotArea field="-2" type="button" dataOnly="0" labelOnly="1" outline="0" axis="axisRow" fieldPosition="0"/>
    </format>
    <format dxfId="330">
      <pivotArea dataOnly="0" labelOnly="1" grandCol="1" outline="0" axis="axisCol" fieldPosition="0"/>
    </format>
    <format dxfId="329">
      <pivotArea field="-2" type="button" dataOnly="0" labelOnly="1" outline="0" axis="axisRow" fieldPosition="0"/>
    </format>
    <format dxfId="328">
      <pivotArea dataOnly="0" labelOnly="1" grandCol="1" outline="0" axis="axisCol" fieldPosition="0"/>
    </format>
    <format dxfId="327">
      <pivotArea type="all" dataOnly="0" outline="0" fieldPosition="0"/>
    </format>
    <format dxfId="326">
      <pivotArea outline="0" collapsedLevelsAreSubtotals="1" fieldPosition="0"/>
    </format>
    <format dxfId="325">
      <pivotArea field="-2" type="button" dataOnly="0" labelOnly="1" outline="0" axis="axisRow" fieldPosition="0"/>
    </format>
    <format dxfId="324">
      <pivotArea dataOnly="0" labelOnly="1" outline="0" fieldPosition="0">
        <references count="1">
          <reference field="4294967294" count="3">
            <x v="0"/>
            <x v="1"/>
            <x v="2"/>
          </reference>
        </references>
      </pivotArea>
    </format>
    <format dxfId="323">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5.xml><?xml version="1.0" encoding="utf-8"?>
<pivotTableDefinition xmlns="http://schemas.openxmlformats.org/spreadsheetml/2006/main" name="Tableau croisé dynamique27" cacheId="0" dataOnRows="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2:B16" firstHeaderRow="1" firstDataRow="1" firstDataCol="1"/>
  <pivotFields count="284">
    <pivotField showAll="0"/>
    <pivotField numFmtId="14"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i="1">
      <x v="1"/>
    </i>
    <i i="2">
      <x v="2"/>
    </i>
    <i i="3">
      <x v="3"/>
    </i>
  </rowItems>
  <colItems count="1">
    <i/>
  </colItems>
  <dataFields count="4">
    <dataField name="Vols" fld="201" baseField="280" baseItem="1"/>
    <dataField name="Affrontement" fld="202" baseField="0" baseItem="1"/>
    <dataField name="Manifestations" fld="203" baseField="0" baseItem="360450176"/>
    <dataField name="Hibernation" fld="204" baseField="0" baseItem="601212416"/>
  </dataFields>
  <formats count="9">
    <format dxfId="340">
      <pivotArea field="-2" type="button" dataOnly="0" labelOnly="1" outline="0" axis="axisRow" fieldPosition="0"/>
    </format>
    <format dxfId="339">
      <pivotArea dataOnly="0" labelOnly="1" grandCol="1" outline="0" axis="axisCol" fieldPosition="0"/>
    </format>
    <format dxfId="338">
      <pivotArea field="-2" type="button" dataOnly="0" labelOnly="1" outline="0" axis="axisRow" fieldPosition="0"/>
    </format>
    <format dxfId="337">
      <pivotArea dataOnly="0" labelOnly="1" grandCol="1" outline="0" axis="axisCol" fieldPosition="0"/>
    </format>
    <format dxfId="336">
      <pivotArea type="all" dataOnly="0" outline="0" fieldPosition="0"/>
    </format>
    <format dxfId="335">
      <pivotArea outline="0" collapsedLevelsAreSubtotals="1" fieldPosition="0"/>
    </format>
    <format dxfId="334">
      <pivotArea field="-2" type="button" dataOnly="0" labelOnly="1" outline="0" axis="axisRow" fieldPosition="0"/>
    </format>
    <format dxfId="333">
      <pivotArea dataOnly="0" labelOnly="1" outline="0" fieldPosition="0">
        <references count="1">
          <reference field="4294967294" count="4">
            <x v="0"/>
            <x v="1"/>
            <x v="2"/>
            <x v="3"/>
          </reference>
        </references>
      </pivotArea>
    </format>
    <format dxfId="332">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0:W47" firstHeaderRow="1" firstDataRow="3" firstDataCol="1"/>
  <pivotFields count="284">
    <pivotField showAll="0" defaultSubtotal="0"/>
    <pivotField numFmtId="14" showAll="0" defaultSubtotal="0"/>
    <pivotField showAll="0" defaultSubtotal="0"/>
    <pivotField showAll="0" defaultSubtotal="0"/>
    <pivotField showAll="0" defaultSubtotal="0"/>
    <pivotField axis="axisCol" showAll="0" defaultSubtotal="0">
      <items count="10">
        <item x="2"/>
        <item x="0"/>
        <item x="3"/>
        <item x="5"/>
        <item x="6"/>
        <item x="4"/>
        <item x="8"/>
        <item x="9"/>
        <item x="1"/>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dataField="1" showAll="0" defaultSubtotal="0">
      <items count="5">
        <item h="1" x="1"/>
        <item x="2"/>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0"/>
  </rowFields>
  <rowItems count="5">
    <i>
      <x v="1"/>
    </i>
    <i>
      <x v="2"/>
    </i>
    <i>
      <x v="3"/>
    </i>
    <i>
      <x v="4"/>
    </i>
    <i t="grand">
      <x/>
    </i>
  </rowItems>
  <colFields count="2">
    <field x="5"/>
    <field x="-2"/>
  </colFields>
  <colItems count="22">
    <i>
      <x/>
      <x/>
    </i>
    <i r="1" i="1">
      <x v="1"/>
    </i>
    <i>
      <x v="1"/>
      <x/>
    </i>
    <i r="1" i="1">
      <x v="1"/>
    </i>
    <i>
      <x v="2"/>
      <x/>
    </i>
    <i r="1" i="1">
      <x v="1"/>
    </i>
    <i>
      <x v="3"/>
      <x/>
    </i>
    <i r="1" i="1">
      <x v="1"/>
    </i>
    <i>
      <x v="4"/>
      <x/>
    </i>
    <i r="1" i="1">
      <x v="1"/>
    </i>
    <i>
      <x v="5"/>
      <x/>
    </i>
    <i r="1" i="1">
      <x v="1"/>
    </i>
    <i>
      <x v="6"/>
      <x/>
    </i>
    <i r="1" i="1">
      <x v="1"/>
    </i>
    <i>
      <x v="7"/>
      <x/>
    </i>
    <i r="1" i="1">
      <x v="1"/>
    </i>
    <i>
      <x v="8"/>
      <x/>
    </i>
    <i r="1" i="1">
      <x v="1"/>
    </i>
    <i>
      <x v="9"/>
      <x/>
    </i>
    <i r="1" i="1">
      <x v="1"/>
    </i>
    <i t="grand">
      <x/>
    </i>
    <i t="grand" i="1">
      <x/>
    </i>
  </colItems>
  <dataFields count="2">
    <dataField name="#" fld="40" subtotal="count" baseField="34" baseItem="0"/>
    <dataField name="%" fld="40" subtotal="count" showDataAs="percentOfCol" baseField="34" baseItem="3" numFmtId="10"/>
  </dataFields>
  <formats count="69">
    <format dxfId="1890">
      <pivotArea type="all" dataOnly="0" outline="0" fieldPosition="0"/>
    </format>
    <format dxfId="1889">
      <pivotArea outline="0" collapsedLevelsAreSubtotals="1" fieldPosition="0"/>
    </format>
    <format dxfId="1888">
      <pivotArea dataOnly="0" labelOnly="1" outline="0" axis="axisValues" fieldPosition="0"/>
    </format>
    <format dxfId="1887">
      <pivotArea dataOnly="0" labelOnly="1" grandRow="1" outline="0" fieldPosition="0"/>
    </format>
    <format dxfId="1886">
      <pivotArea dataOnly="0" labelOnly="1" outline="0" axis="axisValues" fieldPosition="0"/>
    </format>
    <format dxfId="1885">
      <pivotArea type="all" dataOnly="0" outline="0" fieldPosition="0"/>
    </format>
    <format dxfId="1884">
      <pivotArea outline="0" collapsedLevelsAreSubtotals="1" fieldPosition="0"/>
    </format>
    <format dxfId="1883">
      <pivotArea dataOnly="0" labelOnly="1" outline="0" axis="axisValues" fieldPosition="0"/>
    </format>
    <format dxfId="1882">
      <pivotArea dataOnly="0" labelOnly="1" grandRow="1" outline="0" fieldPosition="0"/>
    </format>
    <format dxfId="1881">
      <pivotArea dataOnly="0" labelOnly="1" outline="0" axis="axisValues" fieldPosition="0"/>
    </format>
    <format dxfId="1880">
      <pivotArea type="origin" dataOnly="0" labelOnly="1" outline="0" offset="A2" fieldPosition="0"/>
    </format>
    <format dxfId="1879">
      <pivotArea dataOnly="0" labelOnly="1" fieldPosition="0">
        <references count="1">
          <reference field="5" count="0"/>
        </references>
      </pivotArea>
    </format>
    <format dxfId="1878">
      <pivotArea type="all" dataOnly="0" outline="0" fieldPosition="0"/>
    </format>
    <format dxfId="1877">
      <pivotArea outline="0" collapsedLevelsAreSubtotals="1" fieldPosition="0"/>
    </format>
    <format dxfId="1876">
      <pivotArea type="origin" dataOnly="0" labelOnly="1" outline="0" fieldPosition="0"/>
    </format>
    <format dxfId="1875">
      <pivotArea field="5" type="button" dataOnly="0" labelOnly="1" outline="0" axis="axisCol" fieldPosition="0"/>
    </format>
    <format dxfId="1874">
      <pivotArea field="-2" type="button" dataOnly="0" labelOnly="1" outline="0" axis="axisCol" fieldPosition="1"/>
    </format>
    <format dxfId="1873">
      <pivotArea type="topRight" dataOnly="0" labelOnly="1" outline="0" fieldPosition="0"/>
    </format>
    <format dxfId="1872">
      <pivotArea dataOnly="0" labelOnly="1" grandRow="1" outline="0" fieldPosition="0"/>
    </format>
    <format dxfId="1871">
      <pivotArea dataOnly="0" labelOnly="1" fieldPosition="0">
        <references count="1">
          <reference field="5" count="0"/>
        </references>
      </pivotArea>
    </format>
    <format dxfId="1870">
      <pivotArea type="origin" dataOnly="0" labelOnly="1" outline="0" offset="A2" fieldPosition="0"/>
    </format>
    <format dxfId="1869">
      <pivotArea dataOnly="0" labelOnly="1" fieldPosition="0">
        <references count="1">
          <reference field="5" count="0"/>
        </references>
      </pivotArea>
    </format>
    <format dxfId="1868">
      <pivotArea outline="0" collapsedLevelsAreSubtotals="1" fieldPosition="0"/>
    </format>
    <format dxfId="1867">
      <pivotArea type="origin" dataOnly="0" labelOnly="1" outline="0" offset="A2" fieldPosition="0"/>
    </format>
    <format dxfId="1866">
      <pivotArea dataOnly="0" labelOnly="1" grandRow="1" outline="0" fieldPosition="0"/>
    </format>
    <format dxfId="1865">
      <pivotArea dataOnly="0" labelOnly="1" fieldPosition="0">
        <references count="1">
          <reference field="5" count="0"/>
        </references>
      </pivotArea>
    </format>
    <format dxfId="1864">
      <pivotArea type="origin" dataOnly="0" labelOnly="1" outline="0" offset="A2" fieldPosition="0"/>
    </format>
    <format dxfId="1863">
      <pivotArea dataOnly="0" labelOnly="1" fieldPosition="0">
        <references count="1">
          <reference field="5" count="7">
            <x v="0"/>
            <x v="1"/>
            <x v="2"/>
            <x v="3"/>
            <x v="4"/>
            <x v="5"/>
            <x v="6"/>
          </reference>
        </references>
      </pivotArea>
    </format>
    <format dxfId="1862">
      <pivotArea grandRow="1" outline="0" collapsedLevelsAreSubtotals="1" fieldPosition="0"/>
    </format>
    <format dxfId="1861">
      <pivotArea outline="0" collapsedLevelsAreSubtotals="1" fieldPosition="0"/>
    </format>
    <format dxfId="1860">
      <pivotArea dataOnly="0" labelOnly="1" fieldPosition="0">
        <references count="1">
          <reference field="40" count="0"/>
        </references>
      </pivotArea>
    </format>
    <format dxfId="1859">
      <pivotArea dataOnly="0" labelOnly="1" grandRow="1" outline="0" fieldPosition="0"/>
    </format>
    <format dxfId="1858">
      <pivotArea outline="0" collapsedLevelsAreSubtotals="1" fieldPosition="0"/>
    </format>
    <format dxfId="1857">
      <pivotArea dataOnly="0" labelOnly="1" fieldPosition="0">
        <references count="1">
          <reference field="40" count="0"/>
        </references>
      </pivotArea>
    </format>
    <format dxfId="1856">
      <pivotArea dataOnly="0" labelOnly="1" grandRow="1" outline="0" fieldPosition="0"/>
    </format>
    <format dxfId="1855">
      <pivotArea outline="0" collapsedLevelsAreSubtotals="1" fieldPosition="0"/>
    </format>
    <format dxfId="1854">
      <pivotArea dataOnly="0" labelOnly="1" fieldPosition="0">
        <references count="1">
          <reference field="40" count="0"/>
        </references>
      </pivotArea>
    </format>
    <format dxfId="1853">
      <pivotArea dataOnly="0" labelOnly="1" grandRow="1" outline="0" fieldPosition="0"/>
    </format>
    <format dxfId="1852">
      <pivotArea outline="0" fieldPosition="0">
        <references count="1">
          <reference field="4294967294" count="1">
            <x v="1"/>
          </reference>
        </references>
      </pivotArea>
    </format>
    <format dxfId="1851">
      <pivotArea type="origin" dataOnly="0" labelOnly="1" outline="0" offset="A2" fieldPosition="0"/>
    </format>
    <format dxfId="1850">
      <pivotArea dataOnly="0" labelOnly="1" fieldPosition="0">
        <references count="1">
          <reference field="5" count="0"/>
        </references>
      </pivotArea>
    </format>
    <format dxfId="1849">
      <pivotArea field="5" dataOnly="0" labelOnly="1" grandCol="1" outline="0" offset="IV1" axis="axisCol" fieldPosition="0">
        <references count="1">
          <reference field="4294967294" count="1" selected="0">
            <x v="0"/>
          </reference>
        </references>
      </pivotArea>
    </format>
    <format dxfId="1848">
      <pivotArea field="5" dataOnly="0" labelOnly="1" grandCol="1" outline="0" offset="IV1" axis="axisCol" fieldPosition="0">
        <references count="1">
          <reference field="4294967294" count="1" selected="0">
            <x v="1"/>
          </reference>
        </references>
      </pivotArea>
    </format>
    <format dxfId="1847">
      <pivotArea field="5" dataOnly="0" labelOnly="1" grandCol="1" outline="0" offset="IV1" axis="axisCol" fieldPosition="0">
        <references count="1">
          <reference field="4294967294" count="1" selected="0">
            <x v="0"/>
          </reference>
        </references>
      </pivotArea>
    </format>
    <format dxfId="1846">
      <pivotArea field="5" dataOnly="0" labelOnly="1" grandCol="1" outline="0" offset="IV1" axis="axisCol" fieldPosition="0">
        <references count="1">
          <reference field="4294967294" count="1" selected="0">
            <x v="1"/>
          </reference>
        </references>
      </pivotArea>
    </format>
    <format dxfId="1845">
      <pivotArea outline="0" collapsedLevelsAreSubtotals="1" fieldPosition="0">
        <references count="2">
          <reference field="4294967294" count="1" selected="0">
            <x v="1"/>
          </reference>
          <reference field="5" count="1" selected="0">
            <x v="0"/>
          </reference>
        </references>
      </pivotArea>
    </format>
    <format dxfId="1844">
      <pivotArea outline="0" collapsedLevelsAreSubtotals="1" fieldPosition="0">
        <references count="2">
          <reference field="4294967294" count="1" selected="0">
            <x v="1"/>
          </reference>
          <reference field="5" count="1" selected="0">
            <x v="1"/>
          </reference>
        </references>
      </pivotArea>
    </format>
    <format dxfId="1843">
      <pivotArea outline="0" collapsedLevelsAreSubtotals="1" fieldPosition="0">
        <references count="2">
          <reference field="4294967294" count="1" selected="0">
            <x v="1"/>
          </reference>
          <reference field="5" count="1" selected="0">
            <x v="2"/>
          </reference>
        </references>
      </pivotArea>
    </format>
    <format dxfId="1842">
      <pivotArea outline="0" collapsedLevelsAreSubtotals="1" fieldPosition="0">
        <references count="2">
          <reference field="4294967294" count="1" selected="0">
            <x v="1"/>
          </reference>
          <reference field="5" count="1" selected="0">
            <x v="3"/>
          </reference>
        </references>
      </pivotArea>
    </format>
    <format dxfId="1841">
      <pivotArea outline="0" collapsedLevelsAreSubtotals="1" fieldPosition="0">
        <references count="2">
          <reference field="4294967294" count="1" selected="0">
            <x v="1"/>
          </reference>
          <reference field="5" count="1" selected="0">
            <x v="4"/>
          </reference>
        </references>
      </pivotArea>
    </format>
    <format dxfId="1840">
      <pivotArea outline="0" collapsedLevelsAreSubtotals="1" fieldPosition="0">
        <references count="2">
          <reference field="4294967294" count="1" selected="0">
            <x v="1"/>
          </reference>
          <reference field="5" count="1" selected="0">
            <x v="5"/>
          </reference>
        </references>
      </pivotArea>
    </format>
    <format dxfId="1839">
      <pivotArea outline="0" collapsedLevelsAreSubtotals="1" fieldPosition="0">
        <references count="2">
          <reference field="4294967294" count="1" selected="0">
            <x v="1"/>
          </reference>
          <reference field="5" count="1" selected="0">
            <x v="6"/>
          </reference>
        </references>
      </pivotArea>
    </format>
    <format dxfId="1838">
      <pivotArea outline="0" collapsedLevelsAreSubtotals="1" fieldPosition="0">
        <references count="2">
          <reference field="4294967294" count="1" selected="0">
            <x v="1"/>
          </reference>
          <reference field="5" count="1" selected="0">
            <x v="7"/>
          </reference>
        </references>
      </pivotArea>
    </format>
    <format dxfId="1837">
      <pivotArea outline="0" collapsedLevelsAreSubtotals="1" fieldPosition="0">
        <references count="2">
          <reference field="4294967294" count="1" selected="0">
            <x v="1"/>
          </reference>
          <reference field="5" count="1" selected="0">
            <x v="8"/>
          </reference>
        </references>
      </pivotArea>
    </format>
    <format dxfId="1836">
      <pivotArea outline="0" collapsedLevelsAreSubtotals="1" fieldPosition="0">
        <references count="2">
          <reference field="4294967294" count="1" selected="0">
            <x v="1"/>
          </reference>
          <reference field="5" count="1" selected="0">
            <x v="9"/>
          </reference>
        </references>
      </pivotArea>
    </format>
    <format dxfId="1835">
      <pivotArea field="5" grandCol="1" outline="0" collapsedLevelsAreSubtotals="1" axis="axisCol" fieldPosition="0">
        <references count="1">
          <reference field="4294967294" count="1" selected="0">
            <x v="1"/>
          </reference>
        </references>
      </pivotArea>
    </format>
    <format dxfId="1834">
      <pivotArea outline="0" collapsedLevelsAreSubtotals="1" fieldPosition="0">
        <references count="2">
          <reference field="4294967294" count="1" selected="0">
            <x v="1"/>
          </reference>
          <reference field="5" count="1" selected="0">
            <x v="0"/>
          </reference>
        </references>
      </pivotArea>
    </format>
    <format dxfId="1833">
      <pivotArea outline="0" collapsedLevelsAreSubtotals="1" fieldPosition="0">
        <references count="2">
          <reference field="4294967294" count="1" selected="0">
            <x v="1"/>
          </reference>
          <reference field="5" count="1" selected="0">
            <x v="1"/>
          </reference>
        </references>
      </pivotArea>
    </format>
    <format dxfId="1832">
      <pivotArea outline="0" collapsedLevelsAreSubtotals="1" fieldPosition="0">
        <references count="2">
          <reference field="4294967294" count="1" selected="0">
            <x v="1"/>
          </reference>
          <reference field="5" count="1" selected="0">
            <x v="2"/>
          </reference>
        </references>
      </pivotArea>
    </format>
    <format dxfId="1831">
      <pivotArea outline="0" collapsedLevelsAreSubtotals="1" fieldPosition="0">
        <references count="2">
          <reference field="4294967294" count="1" selected="0">
            <x v="1"/>
          </reference>
          <reference field="5" count="1" selected="0">
            <x v="3"/>
          </reference>
        </references>
      </pivotArea>
    </format>
    <format dxfId="1830">
      <pivotArea outline="0" collapsedLevelsAreSubtotals="1" fieldPosition="0">
        <references count="2">
          <reference field="4294967294" count="1" selected="0">
            <x v="1"/>
          </reference>
          <reference field="5" count="1" selected="0">
            <x v="4"/>
          </reference>
        </references>
      </pivotArea>
    </format>
    <format dxfId="1829">
      <pivotArea outline="0" collapsedLevelsAreSubtotals="1" fieldPosition="0">
        <references count="2">
          <reference field="4294967294" count="1" selected="0">
            <x v="1"/>
          </reference>
          <reference field="5" count="1" selected="0">
            <x v="5"/>
          </reference>
        </references>
      </pivotArea>
    </format>
    <format dxfId="1828">
      <pivotArea outline="0" collapsedLevelsAreSubtotals="1" fieldPosition="0">
        <references count="2">
          <reference field="4294967294" count="1" selected="0">
            <x v="1"/>
          </reference>
          <reference field="5" count="1" selected="0">
            <x v="6"/>
          </reference>
        </references>
      </pivotArea>
    </format>
    <format dxfId="1827">
      <pivotArea outline="0" collapsedLevelsAreSubtotals="1" fieldPosition="0">
        <references count="2">
          <reference field="4294967294" count="1" selected="0">
            <x v="1"/>
          </reference>
          <reference field="5" count="1" selected="0">
            <x v="7"/>
          </reference>
        </references>
      </pivotArea>
    </format>
    <format dxfId="1826">
      <pivotArea outline="0" collapsedLevelsAreSubtotals="1" fieldPosition="0">
        <references count="2">
          <reference field="4294967294" count="1" selected="0">
            <x v="1"/>
          </reference>
          <reference field="5" count="1" selected="0">
            <x v="8"/>
          </reference>
        </references>
      </pivotArea>
    </format>
    <format dxfId="1825">
      <pivotArea outline="0" collapsedLevelsAreSubtotals="1" fieldPosition="0">
        <references count="2">
          <reference field="4294967294" count="1" selected="0">
            <x v="1"/>
          </reference>
          <reference field="5" count="1" selected="0">
            <x v="9"/>
          </reference>
        </references>
      </pivotArea>
    </format>
    <format dxfId="1824">
      <pivotArea field="5" grandCol="1" outline="0" collapsedLevelsAreSubtotals="1" axis="axisCol" fieldPosition="0">
        <references count="1">
          <reference field="4294967294" count="1" selected="0">
            <x v="1"/>
          </reference>
        </references>
      </pivotArea>
    </format>
    <format dxfId="1823">
      <pivotArea dataOnly="0" grandRow="1" fieldPosition="0"/>
    </format>
    <format dxfId="1822">
      <pivotArea dataOnly="0" grandRow="1" fieldPosition="0"/>
    </format>
  </formats>
  <conditionalFormats count="1">
    <conditionalFormat priority="4">
      <pivotAreas count="11">
        <pivotArea type="data" grandCol="1" collapsedLevelsAreSubtotals="1" fieldPosition="0">
          <references count="2">
            <reference field="4294967294" count="1" selected="0">
              <x v="1"/>
            </reference>
            <reference field="40" count="4">
              <x v="1"/>
              <x v="2"/>
              <x v="3"/>
              <x v="4"/>
            </reference>
          </references>
        </pivotArea>
        <pivotArea type="data" collapsedLevelsAreSubtotals="1" fieldPosition="0">
          <references count="3">
            <reference field="4294967294" count="1" selected="0">
              <x v="1"/>
            </reference>
            <reference field="5" count="1" selected="0">
              <x v="9"/>
            </reference>
            <reference field="40" count="4">
              <x v="1"/>
              <x v="2"/>
              <x v="3"/>
              <x v="4"/>
            </reference>
          </references>
        </pivotArea>
        <pivotArea type="data" collapsedLevelsAreSubtotals="1" fieldPosition="0">
          <references count="3">
            <reference field="4294967294" count="1" selected="0">
              <x v="1"/>
            </reference>
            <reference field="5" count="1" selected="0">
              <x v="8"/>
            </reference>
            <reference field="40" count="4">
              <x v="1"/>
              <x v="2"/>
              <x v="3"/>
              <x v="4"/>
            </reference>
          </references>
        </pivotArea>
        <pivotArea type="data" collapsedLevelsAreSubtotals="1" fieldPosition="0">
          <references count="3">
            <reference field="4294967294" count="1" selected="0">
              <x v="1"/>
            </reference>
            <reference field="5" count="1" selected="0">
              <x v="7"/>
            </reference>
            <reference field="40" count="4">
              <x v="1"/>
              <x v="2"/>
              <x v="3"/>
              <x v="4"/>
            </reference>
          </references>
        </pivotArea>
        <pivotArea type="data" collapsedLevelsAreSubtotals="1" fieldPosition="0">
          <references count="3">
            <reference field="4294967294" count="1" selected="0">
              <x v="1"/>
            </reference>
            <reference field="5" count="1" selected="0">
              <x v="6"/>
            </reference>
            <reference field="40" count="4">
              <x v="1"/>
              <x v="2"/>
              <x v="3"/>
              <x v="4"/>
            </reference>
          </references>
        </pivotArea>
        <pivotArea type="data" collapsedLevelsAreSubtotals="1" fieldPosition="0">
          <references count="3">
            <reference field="4294967294" count="1" selected="0">
              <x v="1"/>
            </reference>
            <reference field="5" count="1" selected="0">
              <x v="5"/>
            </reference>
            <reference field="40" count="4">
              <x v="1"/>
              <x v="2"/>
              <x v="3"/>
              <x v="4"/>
            </reference>
          </references>
        </pivotArea>
        <pivotArea type="data" collapsedLevelsAreSubtotals="1" fieldPosition="0">
          <references count="3">
            <reference field="4294967294" count="1" selected="0">
              <x v="1"/>
            </reference>
            <reference field="5" count="1" selected="0">
              <x v="4"/>
            </reference>
            <reference field="40" count="4">
              <x v="1"/>
              <x v="2"/>
              <x v="3"/>
              <x v="4"/>
            </reference>
          </references>
        </pivotArea>
        <pivotArea type="data" collapsedLevelsAreSubtotals="1" fieldPosition="0">
          <references count="3">
            <reference field="4294967294" count="1" selected="0">
              <x v="1"/>
            </reference>
            <reference field="5" count="1" selected="0">
              <x v="3"/>
            </reference>
            <reference field="40" count="4">
              <x v="1"/>
              <x v="2"/>
              <x v="3"/>
              <x v="4"/>
            </reference>
          </references>
        </pivotArea>
        <pivotArea type="data" collapsedLevelsAreSubtotals="1" fieldPosition="0">
          <references count="3">
            <reference field="4294967294" count="1" selected="0">
              <x v="1"/>
            </reference>
            <reference field="5" count="1" selected="0">
              <x v="2"/>
            </reference>
            <reference field="40" count="4">
              <x v="1"/>
              <x v="2"/>
              <x v="3"/>
              <x v="4"/>
            </reference>
          </references>
        </pivotArea>
        <pivotArea type="data" collapsedLevelsAreSubtotals="1" fieldPosition="0">
          <references count="3">
            <reference field="4294967294" count="1" selected="0">
              <x v="1"/>
            </reference>
            <reference field="5" count="1" selected="0">
              <x v="1"/>
            </reference>
            <reference field="40" count="4">
              <x v="1"/>
              <x v="2"/>
              <x v="3"/>
              <x v="4"/>
            </reference>
          </references>
        </pivotArea>
        <pivotArea type="data" collapsedLevelsAreSubtotals="1" fieldPosition="0">
          <references count="3">
            <reference field="4294967294" count="1" selected="0">
              <x v="1"/>
            </reference>
            <reference field="5" count="1" selected="0">
              <x v="0"/>
            </reference>
            <reference field="40" count="4">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eau croisé dynamiqu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0:G57" firstHeaderRow="1" firstDataRow="3"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5">
        <item h="1" x="2"/>
        <item x="1"/>
        <item x="3"/>
        <item x="0"/>
        <item x="4"/>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1"/>
  </rowFields>
  <rowItems count="5">
    <i>
      <x v="1"/>
    </i>
    <i>
      <x v="2"/>
    </i>
    <i>
      <x v="3"/>
    </i>
    <i>
      <x v="4"/>
    </i>
    <i t="grand">
      <x/>
    </i>
  </rowItems>
  <colFields count="2">
    <field x="12"/>
    <field x="-2"/>
  </colFields>
  <colItems count="6">
    <i>
      <x/>
      <x/>
    </i>
    <i r="1" i="1">
      <x v="1"/>
    </i>
    <i>
      <x v="1"/>
      <x/>
    </i>
    <i r="1" i="1">
      <x v="1"/>
    </i>
    <i t="grand">
      <x/>
    </i>
    <i t="grand" i="1">
      <x/>
    </i>
  </colItems>
  <dataFields count="2">
    <dataField name="#" fld="12" subtotal="count" baseField="35" baseItem="0"/>
    <dataField name="%" fld="12" subtotal="count" showDataAs="percentOfCol" baseField="35" baseItem="0" numFmtId="10"/>
  </dataFields>
  <formats count="29">
    <format dxfId="1919">
      <pivotArea grandRow="1" outline="0" collapsedLevelsAreSubtotals="1" fieldPosition="0"/>
    </format>
    <format dxfId="1918">
      <pivotArea dataOnly="0" labelOnly="1" grandRow="1" outline="0" fieldPosition="0"/>
    </format>
    <format dxfId="1917">
      <pivotArea type="origin" dataOnly="0" labelOnly="1" outline="0" offset="A2" fieldPosition="0"/>
    </format>
    <format dxfId="1916">
      <pivotArea type="all" dataOnly="0" outline="0" fieldPosition="0"/>
    </format>
    <format dxfId="1915">
      <pivotArea outline="0" collapsedLevelsAreSubtotals="1" fieldPosition="0"/>
    </format>
    <format dxfId="1914">
      <pivotArea type="origin" dataOnly="0" labelOnly="1" outline="0" fieldPosition="0"/>
    </format>
    <format dxfId="1913">
      <pivotArea field="-2" type="button" dataOnly="0" labelOnly="1" outline="0" axis="axisCol" fieldPosition="1"/>
    </format>
    <format dxfId="1912">
      <pivotArea type="topRight" dataOnly="0" labelOnly="1" outline="0" fieldPosition="0"/>
    </format>
    <format dxfId="1911">
      <pivotArea dataOnly="0" labelOnly="1" grandRow="1" outline="0" fieldPosition="0"/>
    </format>
    <format dxfId="1910">
      <pivotArea outline="0" fieldPosition="0">
        <references count="1">
          <reference field="4294967294" count="1">
            <x v="1"/>
          </reference>
        </references>
      </pivotArea>
    </format>
    <format dxfId="1909">
      <pivotArea outline="0" collapsedLevelsAreSubtotals="1" fieldPosition="0">
        <references count="2">
          <reference field="4294967294" count="1" selected="0">
            <x v="1"/>
          </reference>
          <reference field="12" count="1" selected="0">
            <x v="0"/>
          </reference>
        </references>
      </pivotArea>
    </format>
    <format dxfId="1908">
      <pivotArea outline="0" collapsedLevelsAreSubtotals="1" fieldPosition="0">
        <references count="2">
          <reference field="4294967294" count="1" selected="0">
            <x v="1"/>
          </reference>
          <reference field="12" count="1" selected="0">
            <x v="1"/>
          </reference>
        </references>
      </pivotArea>
    </format>
    <format dxfId="1907">
      <pivotArea field="12" grandCol="1" outline="0" collapsedLevelsAreSubtotals="1" axis="axisCol" fieldPosition="0">
        <references count="1">
          <reference field="4294967294" count="1" selected="0">
            <x v="1"/>
          </reference>
        </references>
      </pivotArea>
    </format>
    <format dxfId="1906">
      <pivotArea outline="0" collapsedLevelsAreSubtotals="1" fieldPosition="0">
        <references count="2">
          <reference field="4294967294" count="1" selected="0">
            <x v="1"/>
          </reference>
          <reference field="12" count="1" selected="0">
            <x v="0"/>
          </reference>
        </references>
      </pivotArea>
    </format>
    <format dxfId="1905">
      <pivotArea outline="0" collapsedLevelsAreSubtotals="1" fieldPosition="0">
        <references count="2">
          <reference field="4294967294" count="1" selected="0">
            <x v="1"/>
          </reference>
          <reference field="12" count="1" selected="0">
            <x v="1"/>
          </reference>
        </references>
      </pivotArea>
    </format>
    <format dxfId="1904">
      <pivotArea field="12" grandCol="1" outline="0" collapsedLevelsAreSubtotals="1" axis="axisCol" fieldPosition="0">
        <references count="1">
          <reference field="4294967294" count="1" selected="0">
            <x v="1"/>
          </reference>
        </references>
      </pivotArea>
    </format>
    <format dxfId="1903">
      <pivotArea type="origin" dataOnly="0" labelOnly="1" outline="0" offset="A2" fieldPosition="0"/>
    </format>
    <format dxfId="1902">
      <pivotArea dataOnly="0" labelOnly="1" fieldPosition="0">
        <references count="1">
          <reference field="12" count="0"/>
        </references>
      </pivotArea>
    </format>
    <format dxfId="1901">
      <pivotArea field="12" dataOnly="0" labelOnly="1" grandCol="1" outline="0" offset="IV1" axis="axisCol" fieldPosition="0">
        <references count="1">
          <reference field="4294967294" count="1" selected="0">
            <x v="0"/>
          </reference>
        </references>
      </pivotArea>
    </format>
    <format dxfId="1900">
      <pivotArea field="12" dataOnly="0" labelOnly="1" grandCol="1" outline="0" offset="IV1" axis="axisCol" fieldPosition="0">
        <references count="1">
          <reference field="4294967294" count="1" selected="0">
            <x v="1"/>
          </reference>
        </references>
      </pivotArea>
    </format>
    <format dxfId="1899">
      <pivotArea field="12" dataOnly="0" labelOnly="1" grandCol="1" outline="0" offset="IV1" axis="axisCol" fieldPosition="0">
        <references count="1">
          <reference field="4294967294" count="1" selected="0">
            <x v="0"/>
          </reference>
        </references>
      </pivotArea>
    </format>
    <format dxfId="1898">
      <pivotArea field="12" dataOnly="0" labelOnly="1" grandCol="1" outline="0" offset="IV1" axis="axisCol" fieldPosition="0">
        <references count="1">
          <reference field="4294967294" count="1" selected="0">
            <x v="1"/>
          </reference>
        </references>
      </pivotArea>
    </format>
    <format dxfId="1897">
      <pivotArea field="41" type="button" dataOnly="0" labelOnly="1" outline="0" axis="axisRow" fieldPosition="0"/>
    </format>
    <format dxfId="1896">
      <pivotArea field="12" dataOnly="0" labelOnly="1" grandCol="1" outline="0" offset="IV256" axis="axisCol" fieldPosition="0">
        <references count="1">
          <reference field="4294967294" count="1" selected="0">
            <x v="0"/>
          </reference>
        </references>
      </pivotArea>
    </format>
    <format dxfId="1895">
      <pivotArea field="12" dataOnly="0" labelOnly="1" grandCol="1" outline="0" offset="IV256" axis="axisCol" fieldPosition="0">
        <references count="1">
          <reference field="4294967294" count="1" selected="0">
            <x v="1"/>
          </reference>
        </references>
      </pivotArea>
    </format>
    <format dxfId="1894">
      <pivotArea field="12" dataOnly="0" labelOnly="1" grandCol="1" outline="0" offset="IV256" axis="axisCol" fieldPosition="0">
        <references count="1">
          <reference field="4294967294" count="1" selected="0">
            <x v="0"/>
          </reference>
        </references>
      </pivotArea>
    </format>
    <format dxfId="1893">
      <pivotArea field="12" dataOnly="0" labelOnly="1" grandCol="1" outline="0" offset="IV256" axis="axisCol" fieldPosition="0">
        <references count="1">
          <reference field="4294967294" count="1" selected="0">
            <x v="1"/>
          </reference>
        </references>
      </pivotArea>
    </format>
    <format dxfId="1892">
      <pivotArea dataOnly="0" labelOnly="1" outline="0" fieldPosition="0">
        <references count="2">
          <reference field="4294967294" count="2">
            <x v="0"/>
            <x v="1"/>
          </reference>
          <reference field="12" count="1" selected="0">
            <x v="0"/>
          </reference>
        </references>
      </pivotArea>
    </format>
    <format dxfId="1891">
      <pivotArea dataOnly="0" labelOnly="1" outline="0" fieldPosition="0">
        <references count="2">
          <reference field="4294967294" count="2">
            <x v="0"/>
            <x v="1"/>
          </reference>
          <reference field="12" count="1" selected="0">
            <x v="1"/>
          </reference>
        </references>
      </pivotArea>
    </format>
  </formats>
  <conditionalFormats count="1">
    <conditionalFormat priority="3">
      <pivotAreas count="3">
        <pivotArea type="data" collapsedLevelsAreSubtotals="1" fieldPosition="0">
          <references count="3">
            <reference field="4294967294" count="1" selected="0">
              <x v="1"/>
            </reference>
            <reference field="12" count="1" selected="0">
              <x v="0"/>
            </reference>
            <reference field="41" count="5">
              <x v="0"/>
              <x v="1"/>
              <x v="2"/>
              <x v="3"/>
              <x v="4"/>
            </reference>
          </references>
        </pivotArea>
        <pivotArea type="data" collapsedLevelsAreSubtotals="1" fieldPosition="0">
          <references count="3">
            <reference field="4294967294" count="1" selected="0">
              <x v="1"/>
            </reference>
            <reference field="12" count="1" selected="0">
              <x v="1"/>
            </reference>
            <reference field="41" count="5">
              <x v="0"/>
              <x v="1"/>
              <x v="2"/>
              <x v="3"/>
              <x v="4"/>
            </reference>
          </references>
        </pivotArea>
        <pivotArea type="data" grandCol="1" collapsedLevelsAreSubtotals="1" fieldPosition="0">
          <references count="2">
            <reference field="4294967294" count="1" selected="0">
              <x v="1"/>
            </reference>
            <reference field="41" count="5">
              <x v="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eau croisé dynamique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rowHeaderCaption="Type de commerce" colHeaderCaption="">
  <location ref="A11:G17" firstHeaderRow="1" firstDataRow="3" firstDataCol="1"/>
  <pivotFields count="284">
    <pivotField showAll="0" defaultSubtotal="0"/>
    <pivotField numFmtId="1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dataField="1" showAll="0" defaultSubtotal="0">
      <items count="2">
        <item x="0"/>
        <item x="1"/>
      </items>
    </pivotField>
    <pivotField showAll="0" defaultSubtotal="0"/>
    <pivotField showAll="0" defaultSubtotal="0"/>
    <pivotField axis="axisRow" showAll="0" defaultSubtotal="0">
      <items count="4">
        <item h="1" x="1"/>
        <item x="2"/>
        <item x="3"/>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5"/>
  </rowFields>
  <rowItems count="4">
    <i>
      <x v="1"/>
    </i>
    <i>
      <x v="2"/>
    </i>
    <i>
      <x v="3"/>
    </i>
    <i t="grand">
      <x/>
    </i>
  </rowItems>
  <colFields count="2">
    <field x="12"/>
    <field x="-2"/>
  </colFields>
  <colItems count="6">
    <i>
      <x/>
      <x/>
    </i>
    <i r="1" i="1">
      <x v="1"/>
    </i>
    <i>
      <x v="1"/>
      <x/>
    </i>
    <i r="1" i="1">
      <x v="1"/>
    </i>
    <i t="grand">
      <x/>
    </i>
    <i t="grand" i="1">
      <x/>
    </i>
  </colItems>
  <dataFields count="2">
    <dataField name="#" fld="12" subtotal="count" baseField="3" baseItem="0"/>
    <dataField name="%" fld="12" subtotal="count" showDataAs="percentOfCol" baseField="3" baseItem="0" numFmtId="10"/>
  </dataFields>
  <formats count="53">
    <format dxfId="1972">
      <pivotArea dataOnly="0" labelOnly="1" outline="0" axis="axisValues" fieldPosition="0"/>
    </format>
    <format dxfId="1971">
      <pivotArea dataOnly="0" labelOnly="1" outline="0" axis="axisValues" fieldPosition="0"/>
    </format>
    <format dxfId="1970">
      <pivotArea grandRow="1" outline="0" collapsedLevelsAreSubtotals="1" fieldPosition="0"/>
    </format>
    <format dxfId="1969">
      <pivotArea dataOnly="0" labelOnly="1" grandRow="1" outline="0" fieldPosition="0"/>
    </format>
    <format dxfId="1968">
      <pivotArea type="origin" dataOnly="0" labelOnly="1" outline="0" offset="A2" fieldPosition="0"/>
    </format>
    <format dxfId="1967">
      <pivotArea type="origin" dataOnly="0" labelOnly="1" outline="0" offset="A1" fieldPosition="0"/>
    </format>
    <format dxfId="1966">
      <pivotArea field="-2" type="button" dataOnly="0" labelOnly="1" outline="0" axis="axisCol" fieldPosition="1"/>
    </format>
    <format dxfId="1965">
      <pivotArea type="topRight" dataOnly="0" labelOnly="1" outline="0" fieldPosition="0"/>
    </format>
    <format dxfId="1964">
      <pivotArea type="origin" dataOnly="0" labelOnly="1" outline="0" offset="A1" fieldPosition="0"/>
    </format>
    <format dxfId="1963">
      <pivotArea field="-2" type="button" dataOnly="0" labelOnly="1" outline="0" axis="axisCol" fieldPosition="1"/>
    </format>
    <format dxfId="1962">
      <pivotArea type="topRight" dataOnly="0" labelOnly="1" outline="0" fieldPosition="0"/>
    </format>
    <format dxfId="1961">
      <pivotArea field="-2" type="button" dataOnly="0" labelOnly="1" outline="0" axis="axisCol" fieldPosition="1"/>
    </format>
    <format dxfId="1960">
      <pivotArea type="topRight" dataOnly="0" labelOnly="1" outline="0" fieldPosition="0"/>
    </format>
    <format dxfId="1959">
      <pivotArea outline="0" collapsedLevelsAreSubtotals="1" fieldPosition="0"/>
    </format>
    <format dxfId="1958">
      <pivotArea type="all" dataOnly="0" outline="0" fieldPosition="0"/>
    </format>
    <format dxfId="1957">
      <pivotArea outline="0" collapsedLevelsAreSubtotals="1" fieldPosition="0"/>
    </format>
    <format dxfId="1956">
      <pivotArea type="origin" dataOnly="0" labelOnly="1" outline="0" fieldPosition="0"/>
    </format>
    <format dxfId="1955">
      <pivotArea field="-2" type="button" dataOnly="0" labelOnly="1" outline="0" axis="axisCol" fieldPosition="1"/>
    </format>
    <format dxfId="1954">
      <pivotArea type="topRight" dataOnly="0" labelOnly="1" outline="0" fieldPosition="0"/>
    </format>
    <format dxfId="1953">
      <pivotArea dataOnly="0" labelOnly="1" grandRow="1" outline="0" fieldPosition="0"/>
    </format>
    <format dxfId="1952">
      <pivotArea type="all" dataOnly="0" outline="0" fieldPosition="0"/>
    </format>
    <format dxfId="1951">
      <pivotArea outline="0" collapsedLevelsAreSubtotals="1" fieldPosition="0"/>
    </format>
    <format dxfId="1950">
      <pivotArea type="origin" dataOnly="0" labelOnly="1" outline="0" fieldPosition="0"/>
    </format>
    <format dxfId="1949">
      <pivotArea field="-2" type="button" dataOnly="0" labelOnly="1" outline="0" axis="axisCol" fieldPosition="1"/>
    </format>
    <format dxfId="1948">
      <pivotArea type="topRight" dataOnly="0" labelOnly="1" outline="0" fieldPosition="0"/>
    </format>
    <format dxfId="1947">
      <pivotArea dataOnly="0" labelOnly="1" grandRow="1" outline="0" fieldPosition="0"/>
    </format>
    <format dxfId="1946">
      <pivotArea outline="0" fieldPosition="0">
        <references count="1">
          <reference field="4294967294" count="1">
            <x v="1"/>
          </reference>
        </references>
      </pivotArea>
    </format>
    <format dxfId="1945">
      <pivotArea outline="0" collapsedLevelsAreSubtotals="1" fieldPosition="0">
        <references count="2">
          <reference field="4294967294" count="1" selected="0">
            <x v="1"/>
          </reference>
          <reference field="12" count="1" selected="0">
            <x v="0"/>
          </reference>
        </references>
      </pivotArea>
    </format>
    <format dxfId="1944">
      <pivotArea outline="0" collapsedLevelsAreSubtotals="1" fieldPosition="0">
        <references count="2">
          <reference field="4294967294" count="1" selected="0">
            <x v="1"/>
          </reference>
          <reference field="12" count="1" selected="0">
            <x v="1"/>
          </reference>
        </references>
      </pivotArea>
    </format>
    <format dxfId="1943">
      <pivotArea field="12" grandCol="1" outline="0" collapsedLevelsAreSubtotals="1" axis="axisCol" fieldPosition="0">
        <references count="1">
          <reference field="4294967294" count="1" selected="0">
            <x v="1"/>
          </reference>
        </references>
      </pivotArea>
    </format>
    <format dxfId="1942">
      <pivotArea outline="0" collapsedLevelsAreSubtotals="1" fieldPosition="0">
        <references count="2">
          <reference field="4294967294" count="1" selected="0">
            <x v="1"/>
          </reference>
          <reference field="12" count="1" selected="0">
            <x v="0"/>
          </reference>
        </references>
      </pivotArea>
    </format>
    <format dxfId="1941">
      <pivotArea outline="0" collapsedLevelsAreSubtotals="1" fieldPosition="0">
        <references count="2">
          <reference field="4294967294" count="1" selected="0">
            <x v="1"/>
          </reference>
          <reference field="12" count="1" selected="0">
            <x v="1"/>
          </reference>
        </references>
      </pivotArea>
    </format>
    <format dxfId="1940">
      <pivotArea field="12" grandCol="1" outline="0" collapsedLevelsAreSubtotals="1" axis="axisCol" fieldPosition="0">
        <references count="1">
          <reference field="4294967294" count="1" selected="0">
            <x v="1"/>
          </reference>
        </references>
      </pivotArea>
    </format>
    <format dxfId="1939">
      <pivotArea type="origin" dataOnly="0" labelOnly="1" outline="0" offset="A2" fieldPosition="0"/>
    </format>
    <format dxfId="1938">
      <pivotArea dataOnly="0" labelOnly="1" fieldPosition="0">
        <references count="1">
          <reference field="12" count="0"/>
        </references>
      </pivotArea>
    </format>
    <format dxfId="1937">
      <pivotArea field="12" dataOnly="0" labelOnly="1" grandCol="1" outline="0" offset="IV1" axis="axisCol" fieldPosition="0">
        <references count="1">
          <reference field="4294967294" count="1" selected="0">
            <x v="0"/>
          </reference>
        </references>
      </pivotArea>
    </format>
    <format dxfId="1936">
      <pivotArea field="12" dataOnly="0" labelOnly="1" grandCol="1" outline="0" offset="IV1" axis="axisCol" fieldPosition="0">
        <references count="1">
          <reference field="4294967294" count="1" selected="0">
            <x v="1"/>
          </reference>
        </references>
      </pivotArea>
    </format>
    <format dxfId="1935">
      <pivotArea field="12" dataOnly="0" labelOnly="1" grandCol="1" outline="0" offset="IV1" axis="axisCol" fieldPosition="0">
        <references count="1">
          <reference field="4294967294" count="1" selected="0">
            <x v="0"/>
          </reference>
        </references>
      </pivotArea>
    </format>
    <format dxfId="1934">
      <pivotArea field="12" dataOnly="0" labelOnly="1" grandCol="1" outline="0" offset="IV1" axis="axisCol" fieldPosition="0">
        <references count="1">
          <reference field="4294967294" count="1" selected="0">
            <x v="1"/>
          </reference>
        </references>
      </pivotArea>
    </format>
    <format dxfId="1933">
      <pivotArea field="15" type="button" dataOnly="0" labelOnly="1" outline="0" axis="axisRow" fieldPosition="0"/>
    </format>
    <format dxfId="1932">
      <pivotArea field="12" dataOnly="0" labelOnly="1" grandCol="1" outline="0" offset="IV256" axis="axisCol" fieldPosition="0">
        <references count="1">
          <reference field="4294967294" count="1" selected="0">
            <x v="0"/>
          </reference>
        </references>
      </pivotArea>
    </format>
    <format dxfId="1931">
      <pivotArea field="12" dataOnly="0" labelOnly="1" grandCol="1" outline="0" offset="IV256" axis="axisCol" fieldPosition="0">
        <references count="1">
          <reference field="4294967294" count="1" selected="0">
            <x v="1"/>
          </reference>
        </references>
      </pivotArea>
    </format>
    <format dxfId="1930">
      <pivotArea field="12" dataOnly="0" labelOnly="1" grandCol="1" outline="0" offset="IV256" axis="axisCol" fieldPosition="0">
        <references count="1">
          <reference field="4294967294" count="1" selected="0">
            <x v="0"/>
          </reference>
        </references>
      </pivotArea>
    </format>
    <format dxfId="1929">
      <pivotArea field="12" dataOnly="0" labelOnly="1" grandCol="1" outline="0" offset="IV256" axis="axisCol" fieldPosition="0">
        <references count="1">
          <reference field="4294967294" count="1" selected="0">
            <x v="1"/>
          </reference>
        </references>
      </pivotArea>
    </format>
    <format dxfId="1928">
      <pivotArea dataOnly="0" labelOnly="1" outline="0" fieldPosition="0">
        <references count="2">
          <reference field="4294967294" count="2">
            <x v="0"/>
            <x v="1"/>
          </reference>
          <reference field="12" count="1" selected="0">
            <x v="0"/>
          </reference>
        </references>
      </pivotArea>
    </format>
    <format dxfId="1927">
      <pivotArea dataOnly="0" labelOnly="1" outline="0" fieldPosition="0">
        <references count="2">
          <reference field="4294967294" count="2">
            <x v="0"/>
            <x v="1"/>
          </reference>
          <reference field="12" count="1" selected="0">
            <x v="1"/>
          </reference>
        </references>
      </pivotArea>
    </format>
    <format dxfId="1926">
      <pivotArea field="15" type="button" dataOnly="0" labelOnly="1" outline="0" axis="axisRow" fieldPosition="0"/>
    </format>
    <format dxfId="1925">
      <pivotArea field="12" dataOnly="0" labelOnly="1" grandCol="1" outline="0" axis="axisCol" fieldPosition="0">
        <references count="1">
          <reference field="4294967294" count="1" selected="0">
            <x v="0"/>
          </reference>
        </references>
      </pivotArea>
    </format>
    <format dxfId="1924">
      <pivotArea field="12" dataOnly="0" labelOnly="1" grandCol="1" outline="0" axis="axisCol" fieldPosition="0">
        <references count="1">
          <reference field="4294967294" count="1" selected="0">
            <x v="1"/>
          </reference>
        </references>
      </pivotArea>
    </format>
    <format dxfId="1923">
      <pivotArea field="12" dataOnly="0" labelOnly="1" grandCol="1" outline="0" axis="axisCol" fieldPosition="0">
        <references count="1">
          <reference field="4294967294" count="1" selected="0">
            <x v="0"/>
          </reference>
        </references>
      </pivotArea>
    </format>
    <format dxfId="1922">
      <pivotArea field="12" dataOnly="0" labelOnly="1" grandCol="1" outline="0" axis="axisCol" fieldPosition="0">
        <references count="1">
          <reference field="4294967294" count="1" selected="0">
            <x v="1"/>
          </reference>
        </references>
      </pivotArea>
    </format>
    <format dxfId="1921">
      <pivotArea dataOnly="0" labelOnly="1" outline="0" fieldPosition="0">
        <references count="2">
          <reference field="4294967294" count="2">
            <x v="0"/>
            <x v="1"/>
          </reference>
          <reference field="12" count="1" selected="0">
            <x v="0"/>
          </reference>
        </references>
      </pivotArea>
    </format>
    <format dxfId="1920">
      <pivotArea dataOnly="0" labelOnly="1" outline="0" fieldPosition="0">
        <references count="2">
          <reference field="4294967294" count="2">
            <x v="0"/>
            <x v="1"/>
          </reference>
          <reference field="12" count="1" selected="0">
            <x v="1"/>
          </reference>
        </references>
      </pivotArea>
    </format>
  </formats>
  <conditionalFormats count="1">
    <conditionalFormat priority="7">
      <pivotAreas count="3">
        <pivotArea type="data" collapsedLevelsAreSubtotals="1" fieldPosition="0">
          <references count="3">
            <reference field="4294967294" count="1" selected="0">
              <x v="1"/>
            </reference>
            <reference field="12" count="1" selected="0">
              <x v="0"/>
            </reference>
            <reference field="15" count="4">
              <x v="0"/>
              <x v="1"/>
              <x v="2"/>
              <x v="3"/>
            </reference>
          </references>
        </pivotArea>
        <pivotArea type="data" collapsedLevelsAreSubtotals="1" fieldPosition="0">
          <references count="3">
            <reference field="4294967294" count="1" selected="0">
              <x v="1"/>
            </reference>
            <reference field="12" count="1" selected="0">
              <x v="1"/>
            </reference>
            <reference field="15" count="4">
              <x v="0"/>
              <x v="1"/>
              <x v="2"/>
              <x v="3"/>
            </reference>
          </references>
        </pivotArea>
        <pivotArea type="data" grandCol="1" collapsedLevelsAreSubtotals="1" fieldPosition="0">
          <references count="2">
            <reference field="4294967294" count="1" selected="0">
              <x v="1"/>
            </reference>
            <reference field="15" count="4">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41.xml"/><Relationship Id="rId13" Type="http://schemas.openxmlformats.org/officeDocument/2006/relationships/printerSettings" Target="../printerSettings/printerSettings4.bin"/><Relationship Id="rId3" Type="http://schemas.openxmlformats.org/officeDocument/2006/relationships/pivotTable" Target="../pivotTables/pivotTable36.xml"/><Relationship Id="rId7" Type="http://schemas.openxmlformats.org/officeDocument/2006/relationships/pivotTable" Target="../pivotTables/pivotTable40.xml"/><Relationship Id="rId12" Type="http://schemas.openxmlformats.org/officeDocument/2006/relationships/pivotTable" Target="../pivotTables/pivotTable45.xml"/><Relationship Id="rId2" Type="http://schemas.openxmlformats.org/officeDocument/2006/relationships/pivotTable" Target="../pivotTables/pivotTable35.xml"/><Relationship Id="rId1" Type="http://schemas.openxmlformats.org/officeDocument/2006/relationships/pivotTable" Target="../pivotTables/pivotTable34.xml"/><Relationship Id="rId6" Type="http://schemas.openxmlformats.org/officeDocument/2006/relationships/pivotTable" Target="../pivotTables/pivotTable39.xml"/><Relationship Id="rId11" Type="http://schemas.openxmlformats.org/officeDocument/2006/relationships/pivotTable" Target="../pivotTables/pivotTable44.xml"/><Relationship Id="rId5" Type="http://schemas.openxmlformats.org/officeDocument/2006/relationships/pivotTable" Target="../pivotTables/pivotTable38.xml"/><Relationship Id="rId10" Type="http://schemas.openxmlformats.org/officeDocument/2006/relationships/pivotTable" Target="../pivotTables/pivotTable43.xml"/><Relationship Id="rId4" Type="http://schemas.openxmlformats.org/officeDocument/2006/relationships/pivotTable" Target="../pivotTables/pivotTable37.xml"/><Relationship Id="rId9" Type="http://schemas.openxmlformats.org/officeDocument/2006/relationships/pivotTable" Target="../pivotTables/pivotTable42.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53.xml"/><Relationship Id="rId13" Type="http://schemas.openxmlformats.org/officeDocument/2006/relationships/printerSettings" Target="../printerSettings/printerSettings5.bin"/><Relationship Id="rId3" Type="http://schemas.openxmlformats.org/officeDocument/2006/relationships/pivotTable" Target="../pivotTables/pivotTable48.xml"/><Relationship Id="rId7" Type="http://schemas.openxmlformats.org/officeDocument/2006/relationships/pivotTable" Target="../pivotTables/pivotTable52.xml"/><Relationship Id="rId12" Type="http://schemas.openxmlformats.org/officeDocument/2006/relationships/pivotTable" Target="../pivotTables/pivotTable57.xml"/><Relationship Id="rId2" Type="http://schemas.openxmlformats.org/officeDocument/2006/relationships/pivotTable" Target="../pivotTables/pivotTable47.xml"/><Relationship Id="rId1" Type="http://schemas.openxmlformats.org/officeDocument/2006/relationships/pivotTable" Target="../pivotTables/pivotTable46.xml"/><Relationship Id="rId6" Type="http://schemas.openxmlformats.org/officeDocument/2006/relationships/pivotTable" Target="../pivotTables/pivotTable51.xml"/><Relationship Id="rId11" Type="http://schemas.openxmlformats.org/officeDocument/2006/relationships/pivotTable" Target="../pivotTables/pivotTable56.xml"/><Relationship Id="rId5" Type="http://schemas.openxmlformats.org/officeDocument/2006/relationships/pivotTable" Target="../pivotTables/pivotTable50.xml"/><Relationship Id="rId10" Type="http://schemas.openxmlformats.org/officeDocument/2006/relationships/pivotTable" Target="../pivotTables/pivotTable55.xml"/><Relationship Id="rId4" Type="http://schemas.openxmlformats.org/officeDocument/2006/relationships/pivotTable" Target="../pivotTables/pivotTable49.xml"/><Relationship Id="rId9" Type="http://schemas.openxmlformats.org/officeDocument/2006/relationships/pivotTable" Target="../pivotTables/pivotTable5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65.xml"/><Relationship Id="rId3" Type="http://schemas.openxmlformats.org/officeDocument/2006/relationships/pivotTable" Target="../pivotTables/pivotTable60.xml"/><Relationship Id="rId7" Type="http://schemas.openxmlformats.org/officeDocument/2006/relationships/pivotTable" Target="../pivotTables/pivotTable64.xml"/><Relationship Id="rId2" Type="http://schemas.openxmlformats.org/officeDocument/2006/relationships/pivotTable" Target="../pivotTables/pivotTable59.xml"/><Relationship Id="rId1" Type="http://schemas.openxmlformats.org/officeDocument/2006/relationships/pivotTable" Target="../pivotTables/pivotTable58.xml"/><Relationship Id="rId6" Type="http://schemas.openxmlformats.org/officeDocument/2006/relationships/pivotTable" Target="../pivotTables/pivotTable63.xml"/><Relationship Id="rId5" Type="http://schemas.openxmlformats.org/officeDocument/2006/relationships/pivotTable" Target="../pivotTables/pivotTable62.xml"/><Relationship Id="rId4" Type="http://schemas.openxmlformats.org/officeDocument/2006/relationships/pivotTable" Target="../pivotTables/pivotTable61.xml"/><Relationship Id="rId9"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19.xml"/><Relationship Id="rId3" Type="http://schemas.openxmlformats.org/officeDocument/2006/relationships/pivotTable" Target="../pivotTables/pivotTable14.xml"/><Relationship Id="rId7" Type="http://schemas.openxmlformats.org/officeDocument/2006/relationships/pivotTable" Target="../pivotTables/pivotTable18.xml"/><Relationship Id="rId2" Type="http://schemas.openxmlformats.org/officeDocument/2006/relationships/pivotTable" Target="../pivotTables/pivotTable13.xml"/><Relationship Id="rId1" Type="http://schemas.openxmlformats.org/officeDocument/2006/relationships/pivotTable" Target="../pivotTables/pivotTable12.xml"/><Relationship Id="rId6" Type="http://schemas.openxmlformats.org/officeDocument/2006/relationships/pivotTable" Target="../pivotTables/pivotTable17.xml"/><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27.xml"/><Relationship Id="rId13" Type="http://schemas.openxmlformats.org/officeDocument/2006/relationships/pivotTable" Target="../pivotTables/pivotTable32.xml"/><Relationship Id="rId3" Type="http://schemas.openxmlformats.org/officeDocument/2006/relationships/pivotTable" Target="../pivotTables/pivotTable22.xml"/><Relationship Id="rId7" Type="http://schemas.openxmlformats.org/officeDocument/2006/relationships/pivotTable" Target="../pivotTables/pivotTable26.xml"/><Relationship Id="rId12" Type="http://schemas.openxmlformats.org/officeDocument/2006/relationships/pivotTable" Target="../pivotTables/pivotTable31.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11" Type="http://schemas.openxmlformats.org/officeDocument/2006/relationships/pivotTable" Target="../pivotTables/pivotTable30.xml"/><Relationship Id="rId5" Type="http://schemas.openxmlformats.org/officeDocument/2006/relationships/pivotTable" Target="../pivotTables/pivotTable24.xml"/><Relationship Id="rId10" Type="http://schemas.openxmlformats.org/officeDocument/2006/relationships/pivotTable" Target="../pivotTables/pivotTable29.xml"/><Relationship Id="rId4" Type="http://schemas.openxmlformats.org/officeDocument/2006/relationships/pivotTable" Target="../pivotTables/pivotTable23.xml"/><Relationship Id="rId9" Type="http://schemas.openxmlformats.org/officeDocument/2006/relationships/pivotTable" Target="../pivotTables/pivotTable28.xml"/><Relationship Id="rId14" Type="http://schemas.openxmlformats.org/officeDocument/2006/relationships/pivotTable" Target="../pivotTables/pivotTable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zoomScaleNormal="100" workbookViewId="0">
      <selection activeCell="B2" sqref="B2"/>
    </sheetView>
  </sheetViews>
  <sheetFormatPr baseColWidth="10" defaultRowHeight="15.5" x14ac:dyDescent="0.35"/>
  <cols>
    <col min="1" max="1" width="30.33203125" customWidth="1"/>
    <col min="2" max="2" width="105.25" customWidth="1"/>
  </cols>
  <sheetData>
    <row r="1" spans="1:21" ht="21" customHeight="1" x14ac:dyDescent="0.35">
      <c r="A1" s="389" t="s">
        <v>0</v>
      </c>
      <c r="B1" s="390"/>
      <c r="C1" s="2"/>
      <c r="D1" s="2"/>
      <c r="E1" s="2"/>
      <c r="F1" s="2"/>
      <c r="G1" s="2"/>
      <c r="H1" s="2"/>
      <c r="I1" s="2"/>
      <c r="J1" s="2"/>
      <c r="K1" s="2"/>
      <c r="L1" s="2"/>
      <c r="M1" s="2"/>
      <c r="N1" s="2"/>
      <c r="O1" s="2"/>
      <c r="P1" s="2"/>
      <c r="Q1" s="2"/>
      <c r="R1" s="2"/>
      <c r="S1" s="2"/>
      <c r="T1" s="2"/>
      <c r="U1" s="2"/>
    </row>
    <row r="2" spans="1:21" ht="22.5" x14ac:dyDescent="0.35">
      <c r="A2" s="78" t="s">
        <v>4972</v>
      </c>
      <c r="B2" s="3"/>
      <c r="C2" s="2"/>
      <c r="D2" s="2"/>
      <c r="E2" s="2"/>
      <c r="F2" s="2"/>
      <c r="G2" s="2"/>
      <c r="H2" s="2"/>
      <c r="I2" s="2"/>
      <c r="J2" s="2"/>
      <c r="K2" s="2"/>
      <c r="L2" s="2"/>
      <c r="M2" s="2"/>
      <c r="N2" s="2"/>
      <c r="O2" s="2"/>
      <c r="P2" s="2"/>
      <c r="Q2" s="2"/>
      <c r="R2" s="2"/>
      <c r="S2" s="2"/>
      <c r="T2" s="2"/>
      <c r="U2" s="2"/>
    </row>
    <row r="3" spans="1:21" x14ac:dyDescent="0.35">
      <c r="A3" s="79">
        <v>44593</v>
      </c>
      <c r="B3" s="2"/>
      <c r="C3" s="2"/>
      <c r="D3" s="2"/>
      <c r="E3" s="2"/>
      <c r="F3" s="2"/>
      <c r="G3" s="2"/>
      <c r="H3" s="2"/>
      <c r="I3" s="2"/>
      <c r="J3" s="2"/>
      <c r="K3" s="2"/>
      <c r="L3" s="2"/>
      <c r="M3" s="2"/>
      <c r="N3" s="2"/>
      <c r="O3" s="2"/>
      <c r="P3" s="2"/>
      <c r="Q3" s="2"/>
      <c r="R3" s="2"/>
      <c r="S3" s="2"/>
      <c r="T3" s="2"/>
      <c r="U3" s="2"/>
    </row>
    <row r="4" spans="1:21" x14ac:dyDescent="0.35">
      <c r="A4" s="4" t="s">
        <v>1</v>
      </c>
      <c r="B4" s="5" t="s">
        <v>2</v>
      </c>
      <c r="C4" s="2"/>
      <c r="D4" s="2"/>
      <c r="E4" s="2"/>
      <c r="F4" s="2"/>
      <c r="G4" s="2"/>
      <c r="H4" s="2"/>
      <c r="I4" s="2"/>
      <c r="J4" s="2"/>
      <c r="K4" s="2"/>
      <c r="L4" s="2"/>
      <c r="M4" s="2"/>
      <c r="N4" s="2"/>
      <c r="O4" s="2"/>
      <c r="P4" s="2"/>
      <c r="Q4" s="2"/>
      <c r="R4" s="2"/>
      <c r="S4" s="2"/>
      <c r="T4" s="2"/>
      <c r="U4" s="2"/>
    </row>
    <row r="5" spans="1:21" ht="191" customHeight="1" x14ac:dyDescent="0.35">
      <c r="A5" s="6" t="s">
        <v>3</v>
      </c>
      <c r="B5" s="7" t="s">
        <v>4</v>
      </c>
      <c r="C5" s="2"/>
      <c r="D5" s="2"/>
      <c r="E5" s="2"/>
      <c r="F5" s="2"/>
      <c r="G5" s="2"/>
      <c r="H5" s="2"/>
      <c r="I5" s="2"/>
      <c r="J5" s="2"/>
      <c r="K5" s="2"/>
      <c r="L5" s="2"/>
      <c r="M5" s="2"/>
      <c r="N5" s="2"/>
      <c r="O5" s="2"/>
      <c r="P5" s="2"/>
      <c r="Q5" s="2"/>
      <c r="R5" s="2"/>
      <c r="S5" s="2"/>
      <c r="T5" s="2"/>
      <c r="U5" s="2"/>
    </row>
    <row r="6" spans="1:21" ht="16.5" customHeight="1" x14ac:dyDescent="0.35">
      <c r="A6" s="6" t="s">
        <v>5</v>
      </c>
      <c r="B6" s="342" t="s">
        <v>4612</v>
      </c>
      <c r="C6" s="2"/>
      <c r="D6" s="2"/>
      <c r="E6" s="2"/>
      <c r="F6" s="2"/>
      <c r="G6" s="2"/>
      <c r="H6" s="2"/>
      <c r="I6" s="2"/>
      <c r="J6" s="2"/>
      <c r="K6" s="2"/>
      <c r="L6" s="2"/>
      <c r="M6" s="2"/>
      <c r="N6" s="2"/>
      <c r="O6" s="2"/>
      <c r="P6" s="2"/>
      <c r="Q6" s="2"/>
      <c r="R6" s="2"/>
      <c r="S6" s="2"/>
      <c r="T6" s="2"/>
      <c r="U6" s="2"/>
    </row>
    <row r="7" spans="1:21" ht="99.5" customHeight="1" x14ac:dyDescent="0.35">
      <c r="A7" s="6" t="s">
        <v>6</v>
      </c>
      <c r="B7" s="204" t="s">
        <v>4967</v>
      </c>
      <c r="C7" s="2"/>
      <c r="D7" s="2"/>
      <c r="E7" s="2"/>
      <c r="F7" s="2"/>
      <c r="G7" s="2"/>
      <c r="H7" s="2"/>
      <c r="I7" s="2"/>
      <c r="J7" s="2"/>
      <c r="K7" s="2"/>
      <c r="L7" s="2"/>
      <c r="M7" s="2"/>
      <c r="N7" s="2"/>
      <c r="O7" s="2"/>
      <c r="P7" s="2"/>
      <c r="Q7" s="2"/>
      <c r="R7" s="2"/>
      <c r="S7" s="2"/>
      <c r="T7" s="2"/>
      <c r="U7" s="2"/>
    </row>
    <row r="8" spans="1:21" ht="51" customHeight="1" x14ac:dyDescent="0.35">
      <c r="A8" s="6" t="s">
        <v>7</v>
      </c>
      <c r="B8" s="204" t="s">
        <v>4945</v>
      </c>
      <c r="C8" s="2"/>
      <c r="D8" s="2"/>
      <c r="E8" s="2"/>
      <c r="F8" s="2"/>
      <c r="G8" s="2"/>
      <c r="H8" s="2"/>
      <c r="I8" s="2"/>
      <c r="J8" s="2"/>
      <c r="K8" s="2"/>
      <c r="L8" s="2"/>
      <c r="M8" s="2"/>
      <c r="N8" s="2"/>
      <c r="O8" s="2"/>
      <c r="P8" s="2"/>
      <c r="Q8" s="2"/>
      <c r="R8" s="2"/>
      <c r="S8" s="2"/>
      <c r="T8" s="2"/>
      <c r="U8" s="2"/>
    </row>
    <row r="9" spans="1:21" ht="32.5" customHeight="1" x14ac:dyDescent="0.35">
      <c r="A9" s="6" t="s">
        <v>8</v>
      </c>
      <c r="B9" s="204" t="s">
        <v>9</v>
      </c>
      <c r="C9" s="2"/>
      <c r="D9" s="2"/>
      <c r="E9" s="2"/>
      <c r="F9" s="2"/>
      <c r="G9" s="2"/>
      <c r="H9" s="2"/>
      <c r="I9" s="2"/>
      <c r="J9" s="2"/>
      <c r="K9" s="2"/>
      <c r="L9" s="2"/>
      <c r="M9" s="2"/>
      <c r="N9" s="2"/>
      <c r="O9" s="2"/>
      <c r="P9" s="2"/>
      <c r="Q9" s="2"/>
      <c r="R9" s="2"/>
      <c r="S9" s="2"/>
      <c r="T9" s="2"/>
      <c r="U9" s="2"/>
    </row>
    <row r="10" spans="1:21" ht="29.5" customHeight="1" x14ac:dyDescent="0.35">
      <c r="A10" s="6" t="s">
        <v>10</v>
      </c>
      <c r="B10" s="204" t="s">
        <v>3442</v>
      </c>
      <c r="C10" s="2"/>
      <c r="D10" s="2"/>
      <c r="E10" s="2"/>
      <c r="F10" s="2"/>
      <c r="G10" s="2"/>
      <c r="H10" s="2"/>
      <c r="I10" s="2"/>
      <c r="J10" s="2"/>
      <c r="K10" s="2"/>
      <c r="L10" s="2"/>
      <c r="M10" s="2"/>
      <c r="N10" s="2"/>
      <c r="O10" s="2"/>
      <c r="P10" s="2"/>
      <c r="Q10" s="2"/>
      <c r="R10" s="2"/>
      <c r="S10" s="2"/>
      <c r="T10" s="2"/>
      <c r="U10" s="2"/>
    </row>
    <row r="11" spans="1:21" x14ac:dyDescent="0.35">
      <c r="C11" s="2"/>
      <c r="D11" s="2"/>
      <c r="E11" s="2"/>
      <c r="F11" s="2"/>
      <c r="G11" s="2"/>
      <c r="H11" s="2"/>
      <c r="I11" s="2"/>
      <c r="J11" s="2"/>
      <c r="K11" s="2"/>
      <c r="L11" s="2"/>
      <c r="M11" s="2"/>
      <c r="N11" s="2"/>
      <c r="O11" s="2"/>
      <c r="P11" s="2"/>
      <c r="Q11" s="2"/>
      <c r="R11" s="2"/>
      <c r="S11" s="2"/>
      <c r="T11" s="2"/>
      <c r="U11" s="2"/>
    </row>
    <row r="12" spans="1:21" x14ac:dyDescent="0.35">
      <c r="A12" s="8" t="s">
        <v>11</v>
      </c>
      <c r="B12" s="8" t="s">
        <v>2</v>
      </c>
      <c r="C12" s="2"/>
      <c r="D12" s="2"/>
      <c r="E12" s="2"/>
      <c r="F12" s="2"/>
      <c r="G12" s="2"/>
      <c r="H12" s="2"/>
      <c r="I12" s="2"/>
      <c r="J12" s="2"/>
      <c r="K12" s="2"/>
      <c r="L12" s="2"/>
      <c r="M12" s="2"/>
      <c r="N12" s="2"/>
      <c r="O12" s="2"/>
      <c r="P12" s="2"/>
      <c r="Q12" s="2"/>
      <c r="R12" s="2"/>
      <c r="S12" s="2"/>
      <c r="T12" s="2"/>
      <c r="U12" s="2"/>
    </row>
    <row r="13" spans="1:21" ht="18.5" customHeight="1" x14ac:dyDescent="0.35">
      <c r="A13" s="253" t="s">
        <v>12</v>
      </c>
      <c r="B13" s="343" t="s">
        <v>13</v>
      </c>
      <c r="D13" s="2"/>
      <c r="E13" s="2"/>
      <c r="F13" s="2"/>
      <c r="G13" s="2"/>
      <c r="H13" s="2"/>
      <c r="I13" s="2"/>
      <c r="J13" s="2"/>
      <c r="K13" s="2"/>
      <c r="L13" s="2"/>
      <c r="M13" s="2"/>
      <c r="N13" s="2"/>
      <c r="O13" s="2"/>
      <c r="P13" s="2"/>
      <c r="Q13" s="2"/>
      <c r="R13" s="2"/>
      <c r="S13" s="2"/>
      <c r="T13" s="2"/>
      <c r="U13" s="2"/>
    </row>
    <row r="14" spans="1:21" ht="18.5" customHeight="1" x14ac:dyDescent="0.35">
      <c r="A14" s="253" t="s">
        <v>14</v>
      </c>
      <c r="B14" s="343" t="s">
        <v>15</v>
      </c>
      <c r="C14" s="2"/>
      <c r="D14" s="2"/>
      <c r="E14" s="2"/>
      <c r="F14" s="2"/>
      <c r="G14" s="2"/>
      <c r="H14" s="2"/>
      <c r="I14" s="2"/>
      <c r="J14" s="2"/>
      <c r="K14" s="2"/>
      <c r="L14" s="2"/>
      <c r="M14" s="2"/>
      <c r="N14" s="2"/>
      <c r="O14" s="2"/>
      <c r="P14" s="2"/>
      <c r="Q14" s="2"/>
      <c r="R14" s="2"/>
      <c r="S14" s="2"/>
      <c r="T14" s="2"/>
      <c r="U14" s="2"/>
    </row>
    <row r="15" spans="1:21" ht="18.5" customHeight="1" x14ac:dyDescent="0.35">
      <c r="A15" s="253" t="s">
        <v>16</v>
      </c>
      <c r="B15" s="343" t="s">
        <v>17</v>
      </c>
      <c r="C15" s="2"/>
      <c r="D15" s="2"/>
      <c r="E15" s="2"/>
      <c r="F15" s="2"/>
      <c r="G15" s="2"/>
      <c r="H15" s="2"/>
      <c r="I15" s="2"/>
      <c r="J15" s="2"/>
      <c r="K15" s="2"/>
      <c r="L15" s="2"/>
      <c r="M15" s="2"/>
      <c r="N15" s="2"/>
      <c r="O15" s="2"/>
      <c r="P15" s="2"/>
      <c r="Q15" s="2"/>
      <c r="R15" s="2"/>
      <c r="S15" s="2"/>
      <c r="T15" s="2"/>
      <c r="U15" s="2"/>
    </row>
    <row r="16" spans="1:21" ht="18.5" customHeight="1" x14ac:dyDescent="0.35">
      <c r="A16" s="253" t="s">
        <v>18</v>
      </c>
      <c r="B16" s="343" t="s">
        <v>19</v>
      </c>
      <c r="C16" s="2"/>
      <c r="D16" s="2"/>
      <c r="E16" s="2"/>
      <c r="F16" s="2"/>
      <c r="G16" s="2"/>
      <c r="H16" s="2"/>
      <c r="I16" s="2"/>
      <c r="J16" s="2"/>
      <c r="K16" s="2"/>
      <c r="L16" s="2"/>
      <c r="M16" s="2"/>
      <c r="N16" s="2"/>
      <c r="O16" s="2"/>
      <c r="P16" s="2"/>
      <c r="Q16" s="2"/>
      <c r="R16" s="2"/>
      <c r="S16" s="2"/>
      <c r="T16" s="2"/>
      <c r="U16" s="2"/>
    </row>
    <row r="17" spans="1:21" ht="18.5" customHeight="1" x14ac:dyDescent="0.35">
      <c r="A17" s="253" t="s">
        <v>20</v>
      </c>
      <c r="B17" s="343" t="s">
        <v>21</v>
      </c>
      <c r="C17" s="2"/>
      <c r="D17" s="2"/>
      <c r="E17" s="2"/>
      <c r="F17" s="2"/>
      <c r="G17" s="2"/>
      <c r="H17" s="2"/>
      <c r="I17" s="2"/>
      <c r="J17" s="2"/>
      <c r="K17" s="2"/>
      <c r="L17" s="2"/>
      <c r="M17" s="2"/>
      <c r="N17" s="2"/>
      <c r="O17" s="2"/>
      <c r="P17" s="2"/>
      <c r="Q17" s="2"/>
      <c r="R17" s="2"/>
      <c r="S17" s="2"/>
      <c r="T17" s="2"/>
      <c r="U17" s="2"/>
    </row>
    <row r="18" spans="1:21" ht="18.5" customHeight="1" x14ac:dyDescent="0.35">
      <c r="A18" s="253" t="s">
        <v>22</v>
      </c>
      <c r="B18" s="343" t="s">
        <v>23</v>
      </c>
      <c r="C18" s="2"/>
      <c r="D18" s="2"/>
      <c r="E18" s="2"/>
      <c r="F18" s="2"/>
      <c r="G18" s="2"/>
      <c r="H18" s="2"/>
      <c r="I18" s="2"/>
      <c r="J18" s="2"/>
      <c r="K18" s="2"/>
      <c r="L18" s="2"/>
      <c r="M18" s="2"/>
      <c r="N18" s="2"/>
      <c r="O18" s="2"/>
      <c r="P18" s="2"/>
      <c r="Q18" s="2"/>
      <c r="R18" s="2"/>
      <c r="S18" s="2"/>
      <c r="T18" s="2"/>
      <c r="U18" s="2"/>
    </row>
    <row r="19" spans="1:21" ht="18.5" customHeight="1" x14ac:dyDescent="0.35">
      <c r="A19" s="253" t="s">
        <v>24</v>
      </c>
      <c r="B19" s="343" t="s">
        <v>25</v>
      </c>
      <c r="C19" s="2"/>
      <c r="D19" s="2"/>
      <c r="E19" s="2"/>
      <c r="F19" s="2"/>
      <c r="G19" s="2"/>
      <c r="H19" s="2"/>
      <c r="I19" s="2"/>
      <c r="J19" s="2"/>
      <c r="K19" s="2"/>
      <c r="L19" s="2"/>
      <c r="M19" s="2"/>
      <c r="N19" s="2"/>
      <c r="O19" s="2"/>
      <c r="P19" s="2"/>
      <c r="Q19" s="2"/>
      <c r="R19" s="2"/>
      <c r="S19" s="2"/>
      <c r="T19" s="2"/>
      <c r="U19" s="2"/>
    </row>
    <row r="20" spans="1:21" ht="18.5" customHeight="1" x14ac:dyDescent="0.35">
      <c r="A20" s="253" t="s">
        <v>26</v>
      </c>
      <c r="B20" s="343" t="s">
        <v>27</v>
      </c>
      <c r="C20" s="2"/>
      <c r="D20" s="2"/>
      <c r="E20" s="2"/>
      <c r="F20" s="2"/>
      <c r="G20" s="2"/>
      <c r="H20" s="2"/>
      <c r="I20" s="2"/>
      <c r="J20" s="2"/>
      <c r="K20" s="2"/>
      <c r="L20" s="2"/>
      <c r="M20" s="2"/>
      <c r="N20" s="2"/>
      <c r="O20" s="2"/>
      <c r="P20" s="2"/>
      <c r="Q20" s="2"/>
      <c r="R20" s="2"/>
      <c r="S20" s="2"/>
      <c r="T20" s="2"/>
      <c r="U20" s="2"/>
    </row>
    <row r="21" spans="1:21" ht="18.5" customHeight="1" x14ac:dyDescent="0.35">
      <c r="A21" s="253" t="s">
        <v>28</v>
      </c>
      <c r="B21" s="343" t="s">
        <v>29</v>
      </c>
      <c r="C21" s="2"/>
      <c r="D21" s="2"/>
      <c r="E21" s="2"/>
      <c r="F21" s="2"/>
      <c r="G21" s="2"/>
      <c r="H21" s="2"/>
      <c r="I21" s="2"/>
      <c r="J21" s="2"/>
      <c r="K21" s="2"/>
      <c r="L21" s="2"/>
      <c r="M21" s="2"/>
      <c r="N21" s="2"/>
      <c r="O21" s="2"/>
      <c r="P21" s="2"/>
      <c r="Q21" s="2"/>
      <c r="R21" s="2"/>
      <c r="S21" s="2"/>
      <c r="T21" s="2"/>
      <c r="U21" s="2"/>
    </row>
    <row r="22" spans="1:21" ht="18.5" customHeight="1" x14ac:dyDescent="0.35">
      <c r="A22" s="253" t="s">
        <v>30</v>
      </c>
      <c r="B22" s="343" t="s">
        <v>31</v>
      </c>
      <c r="C22" s="2"/>
      <c r="D22" s="2"/>
      <c r="E22" s="2"/>
      <c r="F22" s="2"/>
      <c r="G22" s="2"/>
      <c r="H22" s="2"/>
      <c r="I22" s="2"/>
      <c r="J22" s="2"/>
      <c r="K22" s="2"/>
      <c r="L22" s="2"/>
      <c r="M22" s="2"/>
      <c r="N22" s="2"/>
      <c r="O22" s="2"/>
      <c r="P22" s="2"/>
      <c r="Q22" s="2"/>
      <c r="R22" s="2"/>
      <c r="S22" s="2"/>
      <c r="T22" s="2"/>
      <c r="U22" s="2"/>
    </row>
    <row r="23" spans="1:21" ht="18.5" customHeight="1" x14ac:dyDescent="0.35">
      <c r="A23" s="253" t="s">
        <v>32</v>
      </c>
      <c r="B23" s="343" t="s">
        <v>33</v>
      </c>
      <c r="C23" s="2"/>
      <c r="D23" s="2"/>
      <c r="E23" s="2"/>
      <c r="F23" s="2"/>
      <c r="G23" s="2"/>
      <c r="H23" s="2"/>
      <c r="I23" s="2"/>
      <c r="J23" s="2"/>
      <c r="K23" s="2"/>
      <c r="L23" s="2"/>
      <c r="M23" s="2"/>
      <c r="N23" s="2"/>
      <c r="O23" s="2"/>
      <c r="P23" s="2"/>
      <c r="Q23" s="2"/>
      <c r="R23" s="2"/>
      <c r="S23" s="2"/>
      <c r="T23" s="2"/>
      <c r="U23" s="2"/>
    </row>
    <row r="24" spans="1:21" ht="18.5" customHeight="1" x14ac:dyDescent="0.35">
      <c r="A24" s="253" t="s">
        <v>34</v>
      </c>
      <c r="B24" s="343" t="s">
        <v>35</v>
      </c>
      <c r="C24" s="2"/>
      <c r="D24" s="2"/>
      <c r="E24" s="2"/>
      <c r="F24" s="2"/>
      <c r="G24" s="2"/>
      <c r="H24" s="2"/>
      <c r="I24" s="2"/>
      <c r="J24" s="2"/>
      <c r="K24" s="2"/>
      <c r="L24" s="2"/>
      <c r="M24" s="2"/>
      <c r="N24" s="2"/>
      <c r="O24" s="2"/>
      <c r="P24" s="2"/>
      <c r="Q24" s="2"/>
      <c r="R24" s="2"/>
      <c r="S24" s="2"/>
      <c r="T24" s="2"/>
      <c r="U24" s="2"/>
    </row>
    <row r="25" spans="1:21" ht="18.5" customHeight="1" x14ac:dyDescent="0.35">
      <c r="A25" s="253" t="s">
        <v>36</v>
      </c>
      <c r="B25" s="343" t="s">
        <v>37</v>
      </c>
      <c r="C25" s="2"/>
      <c r="D25" s="2"/>
      <c r="E25" s="2"/>
      <c r="F25" s="2"/>
      <c r="G25" s="2"/>
      <c r="H25" s="2"/>
      <c r="I25" s="2"/>
      <c r="J25" s="2"/>
      <c r="K25" s="2"/>
      <c r="L25" s="2"/>
      <c r="M25" s="2"/>
      <c r="N25" s="2"/>
      <c r="O25" s="2"/>
      <c r="P25" s="2"/>
      <c r="Q25" s="2"/>
      <c r="R25" s="2"/>
      <c r="S25" s="2"/>
      <c r="T25" s="2"/>
      <c r="U25" s="2"/>
    </row>
    <row r="26" spans="1:21" ht="18.5" customHeight="1" x14ac:dyDescent="0.35">
      <c r="A26" s="253" t="s">
        <v>38</v>
      </c>
      <c r="B26" s="343" t="s">
        <v>39</v>
      </c>
      <c r="C26" s="2"/>
      <c r="D26" s="2"/>
      <c r="E26" s="2"/>
      <c r="F26" s="2"/>
      <c r="G26" s="2"/>
      <c r="H26" s="2"/>
      <c r="I26" s="2"/>
      <c r="J26" s="2"/>
      <c r="K26" s="2"/>
      <c r="L26" s="2"/>
      <c r="M26" s="2"/>
      <c r="N26" s="2"/>
      <c r="O26" s="2"/>
      <c r="P26" s="2"/>
      <c r="Q26" s="2"/>
      <c r="R26" s="2"/>
      <c r="S26" s="2"/>
      <c r="T26" s="2"/>
      <c r="U26" s="2"/>
    </row>
    <row r="27" spans="1:21" ht="18.5" customHeight="1" x14ac:dyDescent="0.35">
      <c r="A27" s="253" t="s">
        <v>40</v>
      </c>
      <c r="B27" s="343" t="s">
        <v>41</v>
      </c>
      <c r="C27" s="2"/>
      <c r="D27" s="2"/>
      <c r="E27" s="2"/>
      <c r="F27" s="2"/>
      <c r="G27" s="2"/>
      <c r="H27" s="2"/>
      <c r="I27" s="2"/>
      <c r="J27" s="2"/>
      <c r="K27" s="2"/>
      <c r="L27" s="2"/>
      <c r="M27" s="2"/>
      <c r="N27" s="2"/>
      <c r="O27" s="2"/>
      <c r="P27" s="2"/>
      <c r="Q27" s="2"/>
      <c r="R27" s="2"/>
      <c r="S27" s="2"/>
      <c r="T27" s="2"/>
      <c r="U27" s="2"/>
    </row>
    <row r="28" spans="1:21" ht="18.5" customHeight="1" x14ac:dyDescent="0.35">
      <c r="A28" s="254" t="s">
        <v>3651</v>
      </c>
      <c r="B28" s="343" t="s">
        <v>3652</v>
      </c>
      <c r="C28" s="2"/>
      <c r="D28" s="2"/>
      <c r="E28" s="2"/>
      <c r="F28" s="2"/>
      <c r="G28" s="2"/>
      <c r="H28" s="2"/>
      <c r="I28" s="2"/>
      <c r="J28" s="2"/>
      <c r="K28" s="2"/>
      <c r="L28" s="2"/>
      <c r="M28" s="2"/>
      <c r="N28" s="2"/>
      <c r="O28" s="2"/>
      <c r="P28" s="2"/>
      <c r="Q28" s="2"/>
      <c r="R28" s="2"/>
      <c r="S28" s="2"/>
      <c r="T28" s="2"/>
      <c r="U28" s="2"/>
    </row>
    <row r="29" spans="1:21" x14ac:dyDescent="0.35">
      <c r="A29" s="2"/>
      <c r="B29" s="2"/>
      <c r="C29" s="2"/>
      <c r="D29" s="2"/>
      <c r="E29" s="2"/>
      <c r="F29" s="2"/>
      <c r="G29" s="2"/>
      <c r="H29" s="2"/>
      <c r="I29" s="2"/>
      <c r="J29" s="2"/>
      <c r="K29" s="2"/>
      <c r="L29" s="2"/>
      <c r="M29" s="2"/>
      <c r="N29" s="2"/>
      <c r="O29" s="2"/>
      <c r="P29" s="2"/>
      <c r="Q29" s="2"/>
      <c r="R29" s="2"/>
      <c r="S29" s="2"/>
      <c r="T29" s="2"/>
      <c r="U29" s="2"/>
    </row>
    <row r="30" spans="1:21" x14ac:dyDescent="0.35">
      <c r="A30" s="2"/>
      <c r="B30" s="2"/>
      <c r="C30" s="2"/>
      <c r="D30" s="2"/>
      <c r="E30" s="2"/>
      <c r="F30" s="2"/>
      <c r="G30" s="2"/>
      <c r="H30" s="2"/>
      <c r="I30" s="2"/>
      <c r="J30" s="2"/>
      <c r="K30" s="2"/>
      <c r="L30" s="2"/>
      <c r="M30" s="2"/>
      <c r="N30" s="2"/>
      <c r="O30" s="2"/>
      <c r="P30" s="2"/>
      <c r="Q30" s="2"/>
      <c r="R30" s="2"/>
      <c r="S30" s="2"/>
      <c r="T30" s="2"/>
      <c r="U30" s="2"/>
    </row>
    <row r="31" spans="1:21" x14ac:dyDescent="0.35">
      <c r="A31" s="2"/>
      <c r="B31" s="2"/>
      <c r="C31" s="2"/>
      <c r="D31" s="2"/>
      <c r="E31" s="2"/>
      <c r="F31" s="2"/>
      <c r="G31" s="2"/>
      <c r="H31" s="2"/>
      <c r="I31" s="2"/>
      <c r="J31" s="2"/>
      <c r="K31" s="2"/>
      <c r="L31" s="2"/>
      <c r="M31" s="2"/>
      <c r="N31" s="2"/>
      <c r="O31" s="2"/>
      <c r="P31" s="2"/>
      <c r="Q31" s="2"/>
      <c r="R31" s="2"/>
      <c r="S31" s="2"/>
      <c r="T31" s="2"/>
      <c r="U31" s="2"/>
    </row>
    <row r="32" spans="1:21" x14ac:dyDescent="0.35">
      <c r="A32" s="2"/>
      <c r="B32" s="2"/>
      <c r="C32" s="2"/>
      <c r="D32" s="2"/>
      <c r="E32" s="2"/>
      <c r="F32" s="2"/>
      <c r="G32" s="2"/>
      <c r="H32" s="2"/>
      <c r="I32" s="2"/>
      <c r="J32" s="2"/>
      <c r="K32" s="2"/>
      <c r="L32" s="2"/>
      <c r="M32" s="2"/>
      <c r="N32" s="2"/>
      <c r="O32" s="2"/>
      <c r="P32" s="2"/>
      <c r="Q32" s="2"/>
      <c r="R32" s="2"/>
      <c r="S32" s="2"/>
      <c r="T32" s="2"/>
      <c r="U32" s="2"/>
    </row>
    <row r="33" spans="1:21" x14ac:dyDescent="0.35">
      <c r="A33" s="2"/>
      <c r="B33" s="2"/>
      <c r="C33" s="2"/>
      <c r="D33" s="2"/>
      <c r="E33" s="2"/>
      <c r="F33" s="2"/>
      <c r="G33" s="2"/>
      <c r="H33" s="2"/>
      <c r="I33" s="2"/>
      <c r="J33" s="2"/>
      <c r="K33" s="2"/>
      <c r="L33" s="2"/>
      <c r="M33" s="2"/>
      <c r="N33" s="2"/>
      <c r="O33" s="2"/>
      <c r="P33" s="2"/>
      <c r="Q33" s="2"/>
      <c r="R33" s="2"/>
      <c r="S33" s="2"/>
      <c r="T33" s="2"/>
      <c r="U33" s="2"/>
    </row>
    <row r="34" spans="1:21" x14ac:dyDescent="0.35">
      <c r="A34" s="2"/>
      <c r="B34" s="2"/>
      <c r="C34" s="2"/>
      <c r="D34" s="2"/>
      <c r="E34" s="2"/>
      <c r="F34" s="2"/>
      <c r="G34" s="2"/>
      <c r="H34" s="2"/>
      <c r="I34" s="2"/>
      <c r="J34" s="2"/>
      <c r="K34" s="2"/>
      <c r="L34" s="2"/>
      <c r="M34" s="2"/>
      <c r="N34" s="2"/>
      <c r="O34" s="2"/>
      <c r="P34" s="2"/>
      <c r="Q34" s="2"/>
      <c r="R34" s="2"/>
      <c r="S34" s="2"/>
      <c r="T34" s="2"/>
      <c r="U34" s="2"/>
    </row>
    <row r="35" spans="1:21" x14ac:dyDescent="0.35">
      <c r="A35" s="2"/>
      <c r="B35" s="2"/>
      <c r="C35" s="2"/>
      <c r="D35" s="2"/>
      <c r="E35" s="2"/>
      <c r="F35" s="2"/>
      <c r="G35" s="2"/>
      <c r="H35" s="2"/>
      <c r="I35" s="2"/>
      <c r="J35" s="2"/>
      <c r="K35" s="2"/>
      <c r="L35" s="2"/>
      <c r="M35" s="2"/>
      <c r="N35" s="2"/>
      <c r="O35" s="2"/>
      <c r="P35" s="2"/>
      <c r="Q35" s="2"/>
      <c r="R35" s="2"/>
      <c r="S35" s="2"/>
      <c r="T35" s="2"/>
      <c r="U35" s="2"/>
    </row>
    <row r="36" spans="1:21" x14ac:dyDescent="0.35">
      <c r="A36" s="2"/>
      <c r="B36" s="2"/>
      <c r="C36" s="2"/>
      <c r="D36" s="2"/>
      <c r="E36" s="2"/>
      <c r="F36" s="2"/>
      <c r="G36" s="2"/>
      <c r="H36" s="2"/>
      <c r="I36" s="2"/>
      <c r="J36" s="2"/>
      <c r="K36" s="2"/>
      <c r="L36" s="2"/>
      <c r="M36" s="2"/>
      <c r="N36" s="2"/>
      <c r="O36" s="2"/>
      <c r="P36" s="2"/>
      <c r="Q36" s="2"/>
      <c r="R36" s="2"/>
      <c r="S36" s="2"/>
      <c r="T36" s="2"/>
      <c r="U36" s="2"/>
    </row>
  </sheetData>
  <mergeCells count="1">
    <mergeCell ref="A1:B1"/>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1"/>
  <sheetViews>
    <sheetView zoomScale="85" zoomScaleNormal="85" workbookViewId="0">
      <selection activeCell="M31" sqref="M31"/>
    </sheetView>
  </sheetViews>
  <sheetFormatPr baseColWidth="10" defaultColWidth="10.58203125" defaultRowHeight="15.5" x14ac:dyDescent="0.35"/>
  <cols>
    <col min="1" max="1" width="31.83203125" style="10" customWidth="1"/>
    <col min="2" max="2" width="27" style="10" customWidth="1"/>
    <col min="3" max="4" width="21.4140625" style="10" customWidth="1"/>
    <col min="5" max="5" width="5.1640625" style="10" customWidth="1"/>
    <col min="6" max="6" width="7.5" style="10" customWidth="1"/>
    <col min="7" max="7" width="6.75" style="10" customWidth="1"/>
    <col min="8" max="8" width="4.75" style="10" customWidth="1"/>
    <col min="9" max="9" width="5.1640625" style="10" customWidth="1"/>
    <col min="10" max="10" width="5.58203125" style="10" customWidth="1"/>
    <col min="11" max="11" width="5.1640625" style="10" customWidth="1"/>
    <col min="12" max="12" width="4.08203125" style="10" customWidth="1"/>
    <col min="13" max="13" width="7.5" style="10" customWidth="1"/>
    <col min="14" max="14" width="7.08203125" style="10" customWidth="1"/>
    <col min="15" max="15" width="5.1640625" style="10" customWidth="1"/>
    <col min="16" max="16" width="10" style="10" customWidth="1"/>
    <col min="17" max="17" width="5.1640625" style="10" customWidth="1"/>
    <col min="18" max="18" width="7.83203125" style="10" customWidth="1"/>
    <col min="19" max="19" width="5.1640625" style="10" customWidth="1"/>
    <col min="20" max="20" width="6.1640625" style="10" customWidth="1"/>
    <col min="21" max="21" width="5.1640625" style="10" customWidth="1"/>
    <col min="22" max="22" width="6.25" style="10" customWidth="1"/>
    <col min="23" max="23" width="6.75" style="10" customWidth="1"/>
    <col min="24" max="16384" width="10.58203125" style="10"/>
  </cols>
  <sheetData>
    <row r="1" spans="1:4" x14ac:dyDescent="0.35">
      <c r="A1" s="17" t="s">
        <v>661</v>
      </c>
    </row>
    <row r="2" spans="1:4" x14ac:dyDescent="0.35">
      <c r="A2" s="15" t="s">
        <v>3618</v>
      </c>
      <c r="B2" s="15" t="s">
        <v>653</v>
      </c>
      <c r="C2" s="15" t="s">
        <v>528</v>
      </c>
    </row>
    <row r="3" spans="1:4" x14ac:dyDescent="0.35">
      <c r="A3" s="13" t="s">
        <v>1445</v>
      </c>
      <c r="B3" s="12">
        <v>64</v>
      </c>
      <c r="C3" s="19">
        <v>0.42666666666666669</v>
      </c>
    </row>
    <row r="4" spans="1:4" x14ac:dyDescent="0.35">
      <c r="A4" s="13" t="s">
        <v>1655</v>
      </c>
      <c r="B4" s="12">
        <v>86</v>
      </c>
      <c r="C4" s="19">
        <v>0.57333333333333336</v>
      </c>
    </row>
    <row r="5" spans="1:4" x14ac:dyDescent="0.35">
      <c r="A5" s="352" t="s">
        <v>529</v>
      </c>
      <c r="B5" s="353">
        <v>150</v>
      </c>
      <c r="C5" s="354">
        <v>1</v>
      </c>
    </row>
    <row r="8" spans="1:4" x14ac:dyDescent="0.35">
      <c r="A8" s="15" t="s">
        <v>3622</v>
      </c>
      <c r="B8" s="15"/>
      <c r="C8" s="29" t="s">
        <v>528</v>
      </c>
    </row>
    <row r="9" spans="1:4" x14ac:dyDescent="0.35">
      <c r="A9" s="13" t="s">
        <v>662</v>
      </c>
      <c r="B9" s="12">
        <v>12</v>
      </c>
      <c r="C9" s="33">
        <f>GETPIVOTDATA("Taux de change",$A$8)/GETPIVOTDATA("No",$A$2,"q4_1_ruptures_nourriture","Oui")</f>
        <v>0.13953488372093023</v>
      </c>
      <c r="D9" s="33"/>
    </row>
    <row r="10" spans="1:4" x14ac:dyDescent="0.35">
      <c r="A10" s="13" t="s">
        <v>324</v>
      </c>
      <c r="B10" s="12">
        <v>21</v>
      </c>
      <c r="C10" s="33">
        <f>GETPIVOTDATA("Problèmes de transport",$A$8)/GETPIVOTDATA("No",$A$2,"q4_1_ruptures_nourriture","Oui")</f>
        <v>0.2441860465116279</v>
      </c>
    </row>
    <row r="11" spans="1:4" x14ac:dyDescent="0.35">
      <c r="A11" s="13" t="s">
        <v>3619</v>
      </c>
      <c r="B11" s="12">
        <v>0</v>
      </c>
      <c r="C11" s="33">
        <f>GETPIVOTDATA("Catastrophe naturelle",$A$8)/GETPIVOTDATA("No",$A$2,"q4_1_ruptures_nourriture","Oui")</f>
        <v>0</v>
      </c>
    </row>
    <row r="12" spans="1:4" x14ac:dyDescent="0.35">
      <c r="A12" s="13" t="s">
        <v>663</v>
      </c>
      <c r="B12" s="12">
        <v>32</v>
      </c>
      <c r="C12" s="33">
        <f>GETPIVOTDATA("Produits trop chers",$A$8)/GETPIVOTDATA("No",$A$2,"q4_1_ruptures_nourriture","Oui")</f>
        <v>0.37209302325581395</v>
      </c>
    </row>
    <row r="13" spans="1:4" x14ac:dyDescent="0.35">
      <c r="A13" s="13" t="s">
        <v>3623</v>
      </c>
      <c r="B13" s="12">
        <v>36</v>
      </c>
      <c r="C13" s="33">
        <f>GETPIVOTDATA("Pas assez d'argent pour réapprovisionner",$A$8)/GETPIVOTDATA("No",$A$2,"q4_1_ruptures_nourriture","Oui")</f>
        <v>0.41860465116279072</v>
      </c>
      <c r="D13" s="33"/>
    </row>
    <row r="14" spans="1:4" x14ac:dyDescent="0.35">
      <c r="A14" s="13" t="s">
        <v>3620</v>
      </c>
      <c r="B14" s="12">
        <v>7</v>
      </c>
      <c r="C14" s="33">
        <f>GETPIVOTDATA("Produits indisponibles chez le fournisseur",$A$8)/GETPIVOTDATA("No",$A$2,"q4_1_ruptures_nourriture","Oui")</f>
        <v>8.1395348837209308E-2</v>
      </c>
    </row>
    <row r="15" spans="1:4" x14ac:dyDescent="0.35">
      <c r="A15" s="13" t="s">
        <v>3624</v>
      </c>
      <c r="B15" s="12">
        <v>16</v>
      </c>
      <c r="C15" s="33">
        <f>GETPIVOTDATA("Stock épuisé",$A$8)/GETPIVOTDATA("No",$A$2,"q4_1_ruptures_nourriture","Oui")</f>
        <v>0.18604651162790697</v>
      </c>
    </row>
    <row r="16" spans="1:4" x14ac:dyDescent="0.35">
      <c r="A16" s="13" t="s">
        <v>3621</v>
      </c>
      <c r="B16" s="12">
        <v>2</v>
      </c>
      <c r="C16" s="33">
        <f>GETPIVOTDATA("Autre*",$A$8)/GETPIVOTDATA("No",$A$2,"q4_1_ruptures_nourriture","Oui")</f>
        <v>2.3255813953488372E-2</v>
      </c>
    </row>
    <row r="17" spans="1:4" x14ac:dyDescent="0.35">
      <c r="A17" s="13" t="s">
        <v>4618</v>
      </c>
      <c r="B17" s="12">
        <v>1</v>
      </c>
      <c r="C17" s="33">
        <f>B17/86</f>
        <v>1.1627906976744186E-2</v>
      </c>
    </row>
    <row r="18" spans="1:4" x14ac:dyDescent="0.35">
      <c r="A18" s="13" t="s">
        <v>4619</v>
      </c>
      <c r="B18" s="12">
        <v>1</v>
      </c>
      <c r="C18" s="33">
        <f>B18/86</f>
        <v>1.1627906976744186E-2</v>
      </c>
    </row>
    <row r="20" spans="1:4" x14ac:dyDescent="0.35">
      <c r="A20" s="17" t="s">
        <v>3625</v>
      </c>
    </row>
    <row r="21" spans="1:4" x14ac:dyDescent="0.35">
      <c r="A21" s="77" t="s">
        <v>679</v>
      </c>
    </row>
    <row r="22" spans="1:4" x14ac:dyDescent="0.35">
      <c r="A22" s="29" t="s">
        <v>3627</v>
      </c>
      <c r="B22" s="29"/>
      <c r="C22" s="30" t="s">
        <v>664</v>
      </c>
      <c r="D22" s="30" t="s">
        <v>665</v>
      </c>
    </row>
    <row r="23" spans="1:4" x14ac:dyDescent="0.35">
      <c r="A23" s="13" t="s">
        <v>3626</v>
      </c>
      <c r="B23" s="12">
        <v>25</v>
      </c>
      <c r="C23" s="10">
        <f>Importation!F4</f>
        <v>84</v>
      </c>
      <c r="D23" s="33">
        <f>GETPIVOTDATA("Farine de ble",$A$22)/C23</f>
        <v>0.29761904761904762</v>
      </c>
    </row>
    <row r="24" spans="1:4" x14ac:dyDescent="0.35">
      <c r="A24" s="13" t="s">
        <v>493</v>
      </c>
      <c r="B24" s="12">
        <v>50</v>
      </c>
      <c r="C24" s="10">
        <f>Importation!F5</f>
        <v>108</v>
      </c>
      <c r="D24" s="33">
        <f>GETPIVOTDATA("Riz",$A$22)/C24</f>
        <v>0.46296296296296297</v>
      </c>
    </row>
    <row r="25" spans="1:4" x14ac:dyDescent="0.35">
      <c r="A25" s="13" t="s">
        <v>3628</v>
      </c>
      <c r="B25" s="12">
        <v>22</v>
      </c>
      <c r="C25" s="10">
        <f>Importation!F6</f>
        <v>74</v>
      </c>
      <c r="D25" s="33">
        <f>GETPIVOTDATA("Mais",$A$22)/C25</f>
        <v>0.29729729729729731</v>
      </c>
    </row>
    <row r="26" spans="1:4" x14ac:dyDescent="0.35">
      <c r="A26" s="13" t="s">
        <v>343</v>
      </c>
      <c r="B26" s="12">
        <v>34</v>
      </c>
      <c r="C26" s="10">
        <f>Importation!F7</f>
        <v>94</v>
      </c>
      <c r="D26" s="33">
        <f>GETPIVOTDATA("Sucre",$A$22)/C26</f>
        <v>0.36170212765957449</v>
      </c>
    </row>
    <row r="27" spans="1:4" x14ac:dyDescent="0.35">
      <c r="A27" s="13" t="s">
        <v>380</v>
      </c>
      <c r="B27" s="12">
        <v>26</v>
      </c>
      <c r="C27" s="10">
        <f>Importation!F8</f>
        <v>28</v>
      </c>
      <c r="D27" s="33">
        <f>GETPIVOTDATA("Haricot noir",$A$22)/C27</f>
        <v>0.9285714285714286</v>
      </c>
    </row>
    <row r="28" spans="1:4" x14ac:dyDescent="0.35">
      <c r="A28" s="13" t="s">
        <v>656</v>
      </c>
      <c r="B28" s="12">
        <v>10</v>
      </c>
      <c r="C28" s="10">
        <f>Importation!F9</f>
        <v>21</v>
      </c>
      <c r="D28" s="33">
        <f>GETPIVOTDATA("Haricot rouge",$A$22)/C28</f>
        <v>0.47619047619047616</v>
      </c>
    </row>
    <row r="29" spans="1:4" x14ac:dyDescent="0.35">
      <c r="A29" s="13" t="s">
        <v>588</v>
      </c>
      <c r="B29" s="12">
        <v>27</v>
      </c>
      <c r="C29" s="10">
        <f>Importation!F10</f>
        <v>80</v>
      </c>
      <c r="D29" s="33">
        <f>GETPIVOTDATA("Huile",$A$22)/C29</f>
        <v>0.33750000000000002</v>
      </c>
    </row>
    <row r="30" spans="1:4" x14ac:dyDescent="0.35">
      <c r="A30" s="13"/>
      <c r="B30" s="12"/>
    </row>
    <row r="31" spans="1:4" x14ac:dyDescent="0.35">
      <c r="A31" s="17" t="s">
        <v>666</v>
      </c>
      <c r="B31" s="12"/>
    </row>
    <row r="32" spans="1:4" x14ac:dyDescent="0.35">
      <c r="A32" s="15" t="s">
        <v>234</v>
      </c>
      <c r="B32" s="15" t="s">
        <v>527</v>
      </c>
      <c r="C32" s="15" t="s">
        <v>528</v>
      </c>
    </row>
    <row r="33" spans="1:5" x14ac:dyDescent="0.35">
      <c r="A33" s="13" t="s">
        <v>1445</v>
      </c>
      <c r="B33" s="12">
        <v>7</v>
      </c>
      <c r="C33" s="19">
        <v>4.6666666666666669E-2</v>
      </c>
    </row>
    <row r="34" spans="1:5" x14ac:dyDescent="0.35">
      <c r="A34" s="13" t="s">
        <v>1655</v>
      </c>
      <c r="B34" s="12">
        <v>143</v>
      </c>
      <c r="C34" s="19">
        <v>0.95333333333333337</v>
      </c>
    </row>
    <row r="35" spans="1:5" x14ac:dyDescent="0.35">
      <c r="A35" s="355" t="s">
        <v>529</v>
      </c>
      <c r="B35" s="356">
        <v>150</v>
      </c>
      <c r="C35" s="357">
        <v>1</v>
      </c>
    </row>
    <row r="37" spans="1:5" x14ac:dyDescent="0.35">
      <c r="A37" s="17" t="s">
        <v>3629</v>
      </c>
    </row>
    <row r="38" spans="1:5" s="34" customFormat="1" x14ac:dyDescent="0.35">
      <c r="A38" s="29" t="s">
        <v>544</v>
      </c>
      <c r="B38" s="29" t="s">
        <v>527</v>
      </c>
      <c r="C38" s="29" t="s">
        <v>528</v>
      </c>
    </row>
    <row r="39" spans="1:5" s="34" customFormat="1" x14ac:dyDescent="0.35">
      <c r="A39" s="73" t="s">
        <v>314</v>
      </c>
      <c r="B39" s="56">
        <v>37</v>
      </c>
      <c r="C39" s="67">
        <v>0.24666666666666667</v>
      </c>
    </row>
    <row r="40" spans="1:5" s="34" customFormat="1" x14ac:dyDescent="0.35">
      <c r="A40" s="73" t="s">
        <v>305</v>
      </c>
      <c r="B40" s="56">
        <v>113</v>
      </c>
      <c r="C40" s="67">
        <v>0.7533333333333333</v>
      </c>
      <c r="D40" s="67"/>
      <c r="E40" s="52"/>
    </row>
    <row r="41" spans="1:5" s="34" customFormat="1" x14ac:dyDescent="0.35">
      <c r="A41" s="358" t="s">
        <v>529</v>
      </c>
      <c r="B41" s="359">
        <v>150</v>
      </c>
      <c r="C41" s="360">
        <v>1</v>
      </c>
    </row>
    <row r="42" spans="1:5" s="34" customFormat="1" x14ac:dyDescent="0.35">
      <c r="A42" s="10"/>
      <c r="B42" s="10"/>
      <c r="C42" s="10"/>
    </row>
    <row r="43" spans="1:5" s="34" customFormat="1" x14ac:dyDescent="0.35">
      <c r="A43" s="17" t="s">
        <v>667</v>
      </c>
      <c r="B43" s="10"/>
      <c r="C43" s="10"/>
    </row>
    <row r="44" spans="1:5" x14ac:dyDescent="0.35">
      <c r="A44" s="95" t="s">
        <v>3630</v>
      </c>
      <c r="B44" s="95" t="s">
        <v>524</v>
      </c>
      <c r="C44" s="95"/>
      <c r="D44" s="95"/>
    </row>
    <row r="45" spans="1:5" x14ac:dyDescent="0.35">
      <c r="A45" s="167" t="s">
        <v>544</v>
      </c>
      <c r="B45" s="167" t="s">
        <v>314</v>
      </c>
      <c r="C45" s="167" t="s">
        <v>529</v>
      </c>
      <c r="D45" s="29" t="s">
        <v>528</v>
      </c>
    </row>
    <row r="46" spans="1:5" x14ac:dyDescent="0.35">
      <c r="A46" s="13" t="s">
        <v>266</v>
      </c>
      <c r="B46" s="12">
        <v>2</v>
      </c>
      <c r="C46" s="12">
        <v>2</v>
      </c>
      <c r="D46" s="33">
        <f>GETPIVOTDATA("meme_dep_food",$A$44,"q4_5_1_departement_fourniseur_nourriture","Artibonite","meme_dep_food","Différent")/GETPIVOTDATA("meme_dep_food",$A$44,"meme_dep_food","Différent")</f>
        <v>6.6666666666666666E-2</v>
      </c>
    </row>
    <row r="47" spans="1:5" x14ac:dyDescent="0.35">
      <c r="A47" s="13" t="s">
        <v>406</v>
      </c>
      <c r="B47" s="12">
        <v>10</v>
      </c>
      <c r="C47" s="12">
        <v>10</v>
      </c>
      <c r="D47" s="33">
        <f>GETPIVOTDATA("meme_dep_food",$A$44,"q4_5_1_departement_fourniseur_nourriture","Nord","meme_dep_food","Différent")/GETPIVOTDATA("meme_dep_food",$A$44,"meme_dep_food","Différent")</f>
        <v>0.33333333333333331</v>
      </c>
    </row>
    <row r="48" spans="1:5" x14ac:dyDescent="0.35">
      <c r="A48" s="13" t="s">
        <v>1791</v>
      </c>
      <c r="B48" s="12">
        <v>2</v>
      </c>
      <c r="C48" s="12">
        <v>2</v>
      </c>
      <c r="D48" s="33">
        <f>GETPIVOTDATA("meme_dep_food",$A$44,"q4_5_1_departement_fourniseur_nourriture","Nord-Est","meme_dep_food","Différent")/GETPIVOTDATA("meme_dep_food",$A$44,"meme_dep_food","Différent")</f>
        <v>6.6666666666666666E-2</v>
      </c>
    </row>
    <row r="49" spans="1:4" x14ac:dyDescent="0.35">
      <c r="A49" s="13" t="s">
        <v>239</v>
      </c>
      <c r="B49" s="12">
        <v>16</v>
      </c>
      <c r="C49" s="12">
        <v>16</v>
      </c>
      <c r="D49" s="33">
        <f>GETPIVOTDATA("meme_dep_food",$A$44,"q4_5_1_departement_fourniseur_nourriture","Ouest","meme_dep_food","Différent")/GETPIVOTDATA("meme_dep_food",$A$44,"meme_dep_food","Différent")</f>
        <v>0.53333333333333333</v>
      </c>
    </row>
    <row r="50" spans="1:4" x14ac:dyDescent="0.35">
      <c r="A50" s="361" t="s">
        <v>529</v>
      </c>
      <c r="B50" s="362">
        <v>30</v>
      </c>
      <c r="C50" s="362">
        <v>30</v>
      </c>
      <c r="D50" s="33">
        <f>GETPIVOTDATA("meme_dep_food",$A$44,"meme_dep_food","Différent")/GETPIVOTDATA("meme_dep_food",$A$44)</f>
        <v>1</v>
      </c>
    </row>
    <row r="51" spans="1:4" s="34" customFormat="1" x14ac:dyDescent="0.35">
      <c r="A51" s="249"/>
      <c r="B51" s="94"/>
      <c r="C51" s="250"/>
    </row>
    <row r="52" spans="1:4" s="34" customFormat="1" x14ac:dyDescent="0.35">
      <c r="A52" s="17" t="s">
        <v>3631</v>
      </c>
      <c r="B52" s="94"/>
      <c r="C52" s="250"/>
    </row>
    <row r="53" spans="1:4" x14ac:dyDescent="0.35">
      <c r="A53" s="15" t="s">
        <v>544</v>
      </c>
      <c r="B53" s="15" t="s">
        <v>527</v>
      </c>
      <c r="C53" s="15" t="s">
        <v>528</v>
      </c>
    </row>
    <row r="54" spans="1:4" x14ac:dyDescent="0.35">
      <c r="A54" s="13" t="s">
        <v>314</v>
      </c>
      <c r="B54" s="12">
        <v>75</v>
      </c>
      <c r="C54" s="19">
        <v>0.5</v>
      </c>
    </row>
    <row r="55" spans="1:4" x14ac:dyDescent="0.35">
      <c r="A55" s="13" t="s">
        <v>305</v>
      </c>
      <c r="B55" s="12">
        <v>75</v>
      </c>
      <c r="C55" s="19">
        <v>0.5</v>
      </c>
    </row>
    <row r="56" spans="1:4" x14ac:dyDescent="0.35">
      <c r="A56" s="363" t="s">
        <v>529</v>
      </c>
      <c r="B56" s="364">
        <v>150</v>
      </c>
      <c r="C56" s="365">
        <v>1</v>
      </c>
    </row>
    <row r="57" spans="1:4" s="34" customFormat="1" x14ac:dyDescent="0.35">
      <c r="A57" s="10"/>
      <c r="B57" s="10"/>
      <c r="C57" s="10"/>
    </row>
    <row r="58" spans="1:4" s="34" customFormat="1" x14ac:dyDescent="0.35">
      <c r="A58" s="17" t="s">
        <v>668</v>
      </c>
      <c r="B58" s="10"/>
      <c r="C58" s="10"/>
    </row>
    <row r="59" spans="1:4" hidden="1" x14ac:dyDescent="0.35">
      <c r="A59" s="348" t="s">
        <v>3632</v>
      </c>
      <c r="C59" s="348" t="s">
        <v>524</v>
      </c>
    </row>
    <row r="60" spans="1:4" x14ac:dyDescent="0.35">
      <c r="A60" s="15" t="s">
        <v>544</v>
      </c>
      <c r="B60" s="15" t="s">
        <v>3633</v>
      </c>
      <c r="C60" s="15" t="s">
        <v>314</v>
      </c>
      <c r="D60" s="15" t="s">
        <v>529</v>
      </c>
    </row>
    <row r="61" spans="1:4" x14ac:dyDescent="0.35">
      <c r="A61" s="10" t="s">
        <v>266</v>
      </c>
      <c r="B61" s="10" t="s">
        <v>368</v>
      </c>
      <c r="C61" s="12">
        <v>4</v>
      </c>
      <c r="D61" s="12">
        <v>4</v>
      </c>
    </row>
    <row r="62" spans="1:4" x14ac:dyDescent="0.35">
      <c r="A62" s="10" t="s">
        <v>601</v>
      </c>
      <c r="B62" s="10" t="s">
        <v>240</v>
      </c>
      <c r="C62" s="12">
        <v>2</v>
      </c>
      <c r="D62" s="12">
        <v>2</v>
      </c>
    </row>
    <row r="63" spans="1:4" x14ac:dyDescent="0.35">
      <c r="A63" s="10" t="s">
        <v>601</v>
      </c>
      <c r="B63" s="10" t="s">
        <v>294</v>
      </c>
      <c r="C63" s="12">
        <v>2</v>
      </c>
      <c r="D63" s="12">
        <v>2</v>
      </c>
    </row>
    <row r="64" spans="1:4" x14ac:dyDescent="0.35">
      <c r="A64" s="10" t="s">
        <v>601</v>
      </c>
      <c r="B64" s="10" t="s">
        <v>2026</v>
      </c>
      <c r="C64" s="12">
        <v>3</v>
      </c>
      <c r="D64" s="12">
        <v>3</v>
      </c>
    </row>
    <row r="65" spans="1:4" x14ac:dyDescent="0.35">
      <c r="A65" s="10" t="s">
        <v>601</v>
      </c>
      <c r="B65" s="10" t="s">
        <v>370</v>
      </c>
      <c r="C65" s="12">
        <v>2</v>
      </c>
      <c r="D65" s="12">
        <v>2</v>
      </c>
    </row>
    <row r="66" spans="1:4" x14ac:dyDescent="0.35">
      <c r="A66" s="10" t="s">
        <v>505</v>
      </c>
      <c r="C66" s="12">
        <v>1</v>
      </c>
      <c r="D66" s="12">
        <v>1</v>
      </c>
    </row>
    <row r="67" spans="1:4" x14ac:dyDescent="0.35">
      <c r="A67" s="10" t="s">
        <v>505</v>
      </c>
      <c r="B67" s="10" t="s">
        <v>294</v>
      </c>
      <c r="C67" s="12">
        <v>1</v>
      </c>
      <c r="D67" s="12">
        <v>1</v>
      </c>
    </row>
    <row r="68" spans="1:4" x14ac:dyDescent="0.35">
      <c r="A68" s="10" t="s">
        <v>505</v>
      </c>
      <c r="B68" s="10" t="s">
        <v>370</v>
      </c>
      <c r="C68" s="12">
        <v>3</v>
      </c>
      <c r="D68" s="12">
        <v>3</v>
      </c>
    </row>
    <row r="69" spans="1:4" x14ac:dyDescent="0.35">
      <c r="A69" s="10" t="s">
        <v>331</v>
      </c>
      <c r="B69" s="10" t="s">
        <v>349</v>
      </c>
      <c r="C69" s="12">
        <v>4</v>
      </c>
      <c r="D69" s="12">
        <v>4</v>
      </c>
    </row>
    <row r="70" spans="1:4" x14ac:dyDescent="0.35">
      <c r="A70" s="10" t="s">
        <v>331</v>
      </c>
      <c r="B70" s="10" t="s">
        <v>332</v>
      </c>
      <c r="C70" s="12">
        <v>1</v>
      </c>
      <c r="D70" s="12">
        <v>1</v>
      </c>
    </row>
    <row r="71" spans="1:4" x14ac:dyDescent="0.35">
      <c r="A71" s="10" t="s">
        <v>406</v>
      </c>
      <c r="B71" s="10" t="s">
        <v>413</v>
      </c>
      <c r="C71" s="12">
        <v>2</v>
      </c>
      <c r="D71" s="12">
        <v>2</v>
      </c>
    </row>
    <row r="72" spans="1:4" x14ac:dyDescent="0.35">
      <c r="A72" s="10" t="s">
        <v>1791</v>
      </c>
      <c r="B72" s="10" t="s">
        <v>413</v>
      </c>
      <c r="C72" s="12">
        <v>8</v>
      </c>
      <c r="D72" s="12">
        <v>8</v>
      </c>
    </row>
    <row r="73" spans="1:4" x14ac:dyDescent="0.35">
      <c r="A73" s="10" t="s">
        <v>1791</v>
      </c>
      <c r="B73" s="10" t="s">
        <v>1981</v>
      </c>
      <c r="C73" s="12">
        <v>8</v>
      </c>
      <c r="D73" s="12">
        <v>8</v>
      </c>
    </row>
    <row r="74" spans="1:4" x14ac:dyDescent="0.35">
      <c r="A74" s="10" t="s">
        <v>1791</v>
      </c>
      <c r="B74" s="10" t="s">
        <v>260</v>
      </c>
      <c r="C74" s="12">
        <v>1</v>
      </c>
      <c r="D74" s="12">
        <v>1</v>
      </c>
    </row>
    <row r="75" spans="1:4" x14ac:dyDescent="0.35">
      <c r="A75" s="10" t="s">
        <v>1791</v>
      </c>
      <c r="B75" s="10" t="s">
        <v>1875</v>
      </c>
      <c r="C75" s="12">
        <v>1</v>
      </c>
      <c r="D75" s="12">
        <v>1</v>
      </c>
    </row>
    <row r="76" spans="1:4" x14ac:dyDescent="0.35">
      <c r="A76" s="10" t="s">
        <v>600</v>
      </c>
      <c r="B76" s="10" t="s">
        <v>260</v>
      </c>
      <c r="C76" s="12">
        <v>2</v>
      </c>
      <c r="D76" s="12">
        <v>2</v>
      </c>
    </row>
    <row r="77" spans="1:4" x14ac:dyDescent="0.35">
      <c r="A77" s="10" t="s">
        <v>600</v>
      </c>
      <c r="B77" s="10" t="s">
        <v>267</v>
      </c>
      <c r="C77" s="12">
        <v>2</v>
      </c>
      <c r="D77" s="12">
        <v>2</v>
      </c>
    </row>
    <row r="78" spans="1:4" x14ac:dyDescent="0.35">
      <c r="A78" s="10" t="s">
        <v>600</v>
      </c>
      <c r="B78" s="10" t="s">
        <v>2020</v>
      </c>
      <c r="C78" s="12">
        <v>1</v>
      </c>
      <c r="D78" s="12">
        <v>1</v>
      </c>
    </row>
    <row r="79" spans="1:4" x14ac:dyDescent="0.35">
      <c r="A79" s="10" t="s">
        <v>419</v>
      </c>
      <c r="C79" s="12">
        <v>1</v>
      </c>
      <c r="D79" s="12">
        <v>1</v>
      </c>
    </row>
    <row r="80" spans="1:4" x14ac:dyDescent="0.35">
      <c r="A80" s="10" t="s">
        <v>419</v>
      </c>
      <c r="B80" s="10" t="s">
        <v>426</v>
      </c>
      <c r="C80" s="12">
        <v>4</v>
      </c>
      <c r="D80" s="12">
        <v>4</v>
      </c>
    </row>
    <row r="81" spans="1:4" s="34" customFormat="1" x14ac:dyDescent="0.35">
      <c r="A81" s="10" t="s">
        <v>419</v>
      </c>
      <c r="B81" s="10" t="s">
        <v>260</v>
      </c>
      <c r="C81" s="12">
        <v>1</v>
      </c>
      <c r="D81" s="12">
        <v>1</v>
      </c>
    </row>
    <row r="82" spans="1:4" s="34" customFormat="1" x14ac:dyDescent="0.35">
      <c r="A82" s="10" t="s">
        <v>441</v>
      </c>
      <c r="B82" s="10"/>
      <c r="C82" s="12">
        <v>5</v>
      </c>
      <c r="D82" s="12">
        <v>5</v>
      </c>
    </row>
    <row r="83" spans="1:4" s="34" customFormat="1" x14ac:dyDescent="0.35">
      <c r="A83" s="10" t="s">
        <v>441</v>
      </c>
      <c r="B83" s="10" t="s">
        <v>294</v>
      </c>
      <c r="C83" s="12">
        <v>2</v>
      </c>
      <c r="D83" s="12">
        <v>2</v>
      </c>
    </row>
    <row r="84" spans="1:4" s="34" customFormat="1" x14ac:dyDescent="0.35">
      <c r="A84" s="10" t="s">
        <v>441</v>
      </c>
      <c r="B84" s="10" t="s">
        <v>370</v>
      </c>
      <c r="C84" s="12">
        <v>1</v>
      </c>
      <c r="D84" s="12">
        <v>1</v>
      </c>
    </row>
    <row r="85" spans="1:4" s="34" customFormat="1" x14ac:dyDescent="0.35">
      <c r="A85" s="10" t="s">
        <v>441</v>
      </c>
      <c r="B85" s="10" t="s">
        <v>260</v>
      </c>
      <c r="C85" s="12">
        <v>1</v>
      </c>
      <c r="D85" s="12">
        <v>1</v>
      </c>
    </row>
    <row r="86" spans="1:4" s="34" customFormat="1" x14ac:dyDescent="0.35">
      <c r="A86" s="10" t="s">
        <v>441</v>
      </c>
      <c r="B86" s="10" t="s">
        <v>2151</v>
      </c>
      <c r="C86" s="12">
        <v>10</v>
      </c>
      <c r="D86" s="12">
        <v>10</v>
      </c>
    </row>
    <row r="87" spans="1:4" s="34" customFormat="1" x14ac:dyDescent="0.35">
      <c r="A87" s="10" t="s">
        <v>441</v>
      </c>
      <c r="B87" s="10" t="s">
        <v>1922</v>
      </c>
      <c r="C87" s="12">
        <v>1</v>
      </c>
      <c r="D87" s="12">
        <v>1</v>
      </c>
    </row>
    <row r="88" spans="1:4" s="34" customFormat="1" x14ac:dyDescent="0.35">
      <c r="A88" s="10" t="s">
        <v>441</v>
      </c>
      <c r="B88" s="10" t="s">
        <v>394</v>
      </c>
      <c r="C88" s="12">
        <v>1</v>
      </c>
      <c r="D88" s="12">
        <v>1</v>
      </c>
    </row>
    <row r="89" spans="1:4" s="34" customFormat="1" x14ac:dyDescent="0.35">
      <c r="A89" s="95" t="s">
        <v>529</v>
      </c>
      <c r="B89" s="95"/>
      <c r="C89" s="364">
        <v>75</v>
      </c>
      <c r="D89" s="364">
        <v>75</v>
      </c>
    </row>
    <row r="90" spans="1:4" s="34" customFormat="1" x14ac:dyDescent="0.35">
      <c r="A90" s="10"/>
      <c r="B90" s="10"/>
      <c r="C90" s="10"/>
      <c r="D90" s="10"/>
    </row>
    <row r="91" spans="1:4" x14ac:dyDescent="0.35">
      <c r="A91" s="17" t="s">
        <v>671</v>
      </c>
    </row>
    <row r="92" spans="1:4" x14ac:dyDescent="0.35">
      <c r="A92" s="15" t="s">
        <v>544</v>
      </c>
      <c r="B92" s="15" t="s">
        <v>527</v>
      </c>
      <c r="C92" s="15" t="s">
        <v>528</v>
      </c>
    </row>
    <row r="93" spans="1:4" x14ac:dyDescent="0.35">
      <c r="A93" s="13" t="s">
        <v>1445</v>
      </c>
      <c r="B93" s="12">
        <v>71</v>
      </c>
      <c r="C93" s="19">
        <v>0.47333333333333333</v>
      </c>
    </row>
    <row r="94" spans="1:4" x14ac:dyDescent="0.35">
      <c r="A94" s="13" t="s">
        <v>1655</v>
      </c>
      <c r="B94" s="12">
        <v>79</v>
      </c>
      <c r="C94" s="19">
        <v>0.52666666666666662</v>
      </c>
    </row>
    <row r="95" spans="1:4" x14ac:dyDescent="0.35">
      <c r="A95" s="363" t="s">
        <v>529</v>
      </c>
      <c r="B95" s="364">
        <v>150</v>
      </c>
      <c r="C95" s="365">
        <v>1</v>
      </c>
    </row>
    <row r="97" spans="1:7" x14ac:dyDescent="0.35">
      <c r="A97" s="17"/>
    </row>
    <row r="98" spans="1:7" x14ac:dyDescent="0.35">
      <c r="A98" s="17" t="s">
        <v>3634</v>
      </c>
    </row>
    <row r="99" spans="1:7" x14ac:dyDescent="0.35">
      <c r="A99" s="15" t="s">
        <v>3635</v>
      </c>
      <c r="B99" s="15" t="s">
        <v>527</v>
      </c>
      <c r="C99" s="15" t="s">
        <v>528</v>
      </c>
    </row>
    <row r="100" spans="1:7" x14ac:dyDescent="0.35">
      <c r="A100" s="13" t="s">
        <v>1445</v>
      </c>
      <c r="B100" s="12">
        <v>102</v>
      </c>
      <c r="C100" s="19">
        <v>0.68</v>
      </c>
    </row>
    <row r="101" spans="1:7" x14ac:dyDescent="0.35">
      <c r="A101" s="13" t="s">
        <v>1655</v>
      </c>
      <c r="B101" s="12">
        <v>43</v>
      </c>
      <c r="C101" s="19">
        <v>0.28666666666666668</v>
      </c>
    </row>
    <row r="102" spans="1:7" x14ac:dyDescent="0.35">
      <c r="A102" s="13" t="s">
        <v>269</v>
      </c>
      <c r="B102" s="12">
        <v>5</v>
      </c>
      <c r="C102" s="19">
        <v>3.3333333333333333E-2</v>
      </c>
    </row>
    <row r="103" spans="1:7" x14ac:dyDescent="0.35">
      <c r="A103" s="363" t="s">
        <v>529</v>
      </c>
      <c r="B103" s="364">
        <v>150</v>
      </c>
      <c r="C103" s="365">
        <v>1</v>
      </c>
    </row>
    <row r="104" spans="1:7" x14ac:dyDescent="0.35">
      <c r="A104" s="13"/>
      <c r="B104" s="12"/>
      <c r="C104" s="19"/>
    </row>
    <row r="105" spans="1:7" x14ac:dyDescent="0.35">
      <c r="A105" s="17" t="s">
        <v>672</v>
      </c>
    </row>
    <row r="106" spans="1:7" x14ac:dyDescent="0.35">
      <c r="A106" s="10" t="s">
        <v>673</v>
      </c>
    </row>
    <row r="107" spans="1:7" ht="0.65" customHeight="1" x14ac:dyDescent="0.35">
      <c r="A107" s="29"/>
      <c r="B107" s="29" t="s">
        <v>524</v>
      </c>
      <c r="D107" s="29"/>
      <c r="E107" s="29"/>
      <c r="F107" s="29"/>
      <c r="G107" s="29"/>
    </row>
    <row r="108" spans="1:7" x14ac:dyDescent="0.35">
      <c r="A108" s="29"/>
      <c r="B108" s="29" t="s">
        <v>366</v>
      </c>
      <c r="C108" s="29"/>
      <c r="D108" s="29" t="s">
        <v>247</v>
      </c>
      <c r="E108" s="29"/>
      <c r="F108" s="366" t="s">
        <v>3636</v>
      </c>
      <c r="G108" s="366" t="s">
        <v>526</v>
      </c>
    </row>
    <row r="109" spans="1:7" x14ac:dyDescent="0.35">
      <c r="A109" s="367" t="s">
        <v>3655</v>
      </c>
      <c r="B109" s="367" t="s">
        <v>653</v>
      </c>
      <c r="C109" s="367" t="s">
        <v>528</v>
      </c>
      <c r="D109" s="367" t="s">
        <v>653</v>
      </c>
      <c r="E109" s="367" t="s">
        <v>528</v>
      </c>
      <c r="F109" s="368"/>
      <c r="G109" s="368"/>
    </row>
    <row r="110" spans="1:7" x14ac:dyDescent="0.35">
      <c r="A110" s="13" t="s">
        <v>1445</v>
      </c>
      <c r="B110" s="14">
        <v>29</v>
      </c>
      <c r="C110" s="19">
        <v>0.453125</v>
      </c>
      <c r="D110" s="14">
        <v>42</v>
      </c>
      <c r="E110" s="19">
        <v>0.48837209302325579</v>
      </c>
      <c r="F110" s="14">
        <v>71</v>
      </c>
      <c r="G110" s="19">
        <v>0.47333333333333333</v>
      </c>
    </row>
    <row r="111" spans="1:7" x14ac:dyDescent="0.35">
      <c r="A111" s="13" t="s">
        <v>1655</v>
      </c>
      <c r="B111" s="14">
        <v>35</v>
      </c>
      <c r="C111" s="19">
        <v>0.546875</v>
      </c>
      <c r="D111" s="14">
        <v>44</v>
      </c>
      <c r="E111" s="19">
        <v>0.51162790697674421</v>
      </c>
      <c r="F111" s="14">
        <v>79</v>
      </c>
      <c r="G111" s="19">
        <v>0.52666666666666662</v>
      </c>
    </row>
    <row r="112" spans="1:7" x14ac:dyDescent="0.35">
      <c r="A112" s="355" t="s">
        <v>529</v>
      </c>
      <c r="B112" s="369">
        <v>64</v>
      </c>
      <c r="C112" s="357">
        <v>1</v>
      </c>
      <c r="D112" s="369">
        <v>86</v>
      </c>
      <c r="E112" s="357">
        <v>1</v>
      </c>
      <c r="F112" s="369">
        <v>150</v>
      </c>
      <c r="G112" s="357">
        <v>1</v>
      </c>
    </row>
    <row r="114" spans="1:23" x14ac:dyDescent="0.35">
      <c r="A114" s="17" t="s">
        <v>672</v>
      </c>
    </row>
    <row r="115" spans="1:23" x14ac:dyDescent="0.35">
      <c r="A115" s="10" t="s">
        <v>674</v>
      </c>
    </row>
    <row r="116" spans="1:23" ht="0.65" customHeight="1" x14ac:dyDescent="0.35">
      <c r="A116" s="29"/>
      <c r="B116" s="29" t="s">
        <v>524</v>
      </c>
      <c r="D116" s="29"/>
      <c r="E116" s="29"/>
      <c r="F116" s="29"/>
      <c r="G116" s="29"/>
      <c r="H116" s="29"/>
      <c r="I116" s="29"/>
      <c r="J116" s="29"/>
      <c r="K116" s="29"/>
      <c r="L116" s="29"/>
      <c r="M116" s="29"/>
      <c r="N116" s="29"/>
      <c r="O116" s="29"/>
      <c r="P116" s="29"/>
      <c r="Q116" s="29"/>
      <c r="R116" s="29"/>
      <c r="S116" s="29"/>
      <c r="T116" s="29"/>
      <c r="U116" s="29"/>
      <c r="V116" s="29"/>
      <c r="W116" s="29"/>
    </row>
    <row r="117" spans="1:23" x14ac:dyDescent="0.35">
      <c r="A117" s="370"/>
      <c r="B117" s="370" t="s">
        <v>266</v>
      </c>
      <c r="C117" s="370"/>
      <c r="D117" s="370" t="s">
        <v>505</v>
      </c>
      <c r="E117" s="370"/>
      <c r="F117" s="370" t="s">
        <v>331</v>
      </c>
      <c r="G117" s="370"/>
      <c r="H117" s="370" t="s">
        <v>406</v>
      </c>
      <c r="I117" s="370"/>
      <c r="J117" s="370" t="s">
        <v>239</v>
      </c>
      <c r="K117" s="370"/>
      <c r="L117" s="370" t="s">
        <v>419</v>
      </c>
      <c r="M117" s="370"/>
      <c r="N117" s="370" t="s">
        <v>441</v>
      </c>
      <c r="O117" s="370"/>
      <c r="P117" s="95" t="s">
        <v>600</v>
      </c>
      <c r="Q117" s="95"/>
      <c r="R117" s="95" t="s">
        <v>1791</v>
      </c>
      <c r="S117" s="95"/>
      <c r="T117" s="95" t="s">
        <v>601</v>
      </c>
      <c r="U117" s="95"/>
      <c r="V117" s="368" t="s">
        <v>525</v>
      </c>
      <c r="W117" s="368" t="s">
        <v>526</v>
      </c>
    </row>
    <row r="118" spans="1:23" x14ac:dyDescent="0.35">
      <c r="A118" s="371" t="s">
        <v>3655</v>
      </c>
      <c r="B118" s="371" t="s">
        <v>527</v>
      </c>
      <c r="C118" s="371" t="s">
        <v>528</v>
      </c>
      <c r="D118" s="167" t="s">
        <v>527</v>
      </c>
      <c r="E118" s="167" t="s">
        <v>528</v>
      </c>
      <c r="F118" s="371" t="s">
        <v>527</v>
      </c>
      <c r="G118" s="371" t="s">
        <v>528</v>
      </c>
      <c r="H118" s="371" t="s">
        <v>527</v>
      </c>
      <c r="I118" s="371" t="s">
        <v>528</v>
      </c>
      <c r="J118" s="371" t="s">
        <v>527</v>
      </c>
      <c r="K118" s="371" t="s">
        <v>528</v>
      </c>
      <c r="L118" s="371" t="s">
        <v>527</v>
      </c>
      <c r="M118" s="371" t="s">
        <v>528</v>
      </c>
      <c r="N118" s="371" t="s">
        <v>527</v>
      </c>
      <c r="O118" s="371" t="s">
        <v>528</v>
      </c>
      <c r="P118" s="371" t="s">
        <v>527</v>
      </c>
      <c r="Q118" s="371" t="s">
        <v>528</v>
      </c>
      <c r="R118" s="371" t="s">
        <v>527</v>
      </c>
      <c r="S118" s="371" t="s">
        <v>528</v>
      </c>
      <c r="T118" s="371" t="s">
        <v>527</v>
      </c>
      <c r="U118" s="371" t="s">
        <v>528</v>
      </c>
      <c r="V118" s="366"/>
      <c r="W118" s="366"/>
    </row>
    <row r="119" spans="1:23" x14ac:dyDescent="0.35">
      <c r="A119" s="13" t="s">
        <v>1445</v>
      </c>
      <c r="B119" s="14">
        <v>3</v>
      </c>
      <c r="C119" s="19">
        <v>0.75</v>
      </c>
      <c r="D119" s="14">
        <v>5</v>
      </c>
      <c r="E119" s="19">
        <v>0.55555555555555558</v>
      </c>
      <c r="F119" s="14">
        <v>5</v>
      </c>
      <c r="G119" s="19">
        <v>1</v>
      </c>
      <c r="H119" s="14">
        <v>3</v>
      </c>
      <c r="I119" s="19">
        <v>0.375</v>
      </c>
      <c r="J119" s="14">
        <v>2</v>
      </c>
      <c r="K119" s="19">
        <v>0.4</v>
      </c>
      <c r="L119" s="14">
        <v>5</v>
      </c>
      <c r="M119" s="19">
        <v>0.55555555555555558</v>
      </c>
      <c r="N119" s="14">
        <v>24</v>
      </c>
      <c r="O119" s="19">
        <v>0.36923076923076925</v>
      </c>
      <c r="P119" s="14">
        <v>1</v>
      </c>
      <c r="Q119" s="19">
        <v>0.16666666666666666</v>
      </c>
      <c r="R119" s="14">
        <v>13</v>
      </c>
      <c r="S119" s="19">
        <v>0.65</v>
      </c>
      <c r="T119" s="14">
        <v>10</v>
      </c>
      <c r="U119" s="19">
        <v>0.52631578947368418</v>
      </c>
      <c r="V119" s="14">
        <v>71</v>
      </c>
      <c r="W119" s="19">
        <v>0.47333333333333333</v>
      </c>
    </row>
    <row r="120" spans="1:23" x14ac:dyDescent="0.35">
      <c r="A120" s="13" t="s">
        <v>1655</v>
      </c>
      <c r="B120" s="14">
        <v>1</v>
      </c>
      <c r="C120" s="19">
        <v>0.25</v>
      </c>
      <c r="D120" s="14">
        <v>4</v>
      </c>
      <c r="E120" s="19">
        <v>0.44444444444444442</v>
      </c>
      <c r="F120" s="14"/>
      <c r="G120" s="19">
        <v>0</v>
      </c>
      <c r="H120" s="14">
        <v>5</v>
      </c>
      <c r="I120" s="19">
        <v>0.625</v>
      </c>
      <c r="J120" s="14">
        <v>3</v>
      </c>
      <c r="K120" s="19">
        <v>0.6</v>
      </c>
      <c r="L120" s="14">
        <v>4</v>
      </c>
      <c r="M120" s="19">
        <v>0.44444444444444442</v>
      </c>
      <c r="N120" s="14">
        <v>41</v>
      </c>
      <c r="O120" s="19">
        <v>0.63076923076923075</v>
      </c>
      <c r="P120" s="14">
        <v>5</v>
      </c>
      <c r="Q120" s="19">
        <v>0.83333333333333337</v>
      </c>
      <c r="R120" s="14">
        <v>7</v>
      </c>
      <c r="S120" s="19">
        <v>0.35</v>
      </c>
      <c r="T120" s="14">
        <v>9</v>
      </c>
      <c r="U120" s="19">
        <v>0.47368421052631576</v>
      </c>
      <c r="V120" s="14">
        <v>79</v>
      </c>
      <c r="W120" s="19">
        <v>0.52666666666666662</v>
      </c>
    </row>
    <row r="121" spans="1:23" x14ac:dyDescent="0.35">
      <c r="A121" s="355" t="s">
        <v>529</v>
      </c>
      <c r="B121" s="369">
        <v>4</v>
      </c>
      <c r="C121" s="357">
        <v>1</v>
      </c>
      <c r="D121" s="369">
        <v>9</v>
      </c>
      <c r="E121" s="357">
        <v>1</v>
      </c>
      <c r="F121" s="369">
        <v>5</v>
      </c>
      <c r="G121" s="357">
        <v>1</v>
      </c>
      <c r="H121" s="369">
        <v>8</v>
      </c>
      <c r="I121" s="357">
        <v>1</v>
      </c>
      <c r="J121" s="369">
        <v>5</v>
      </c>
      <c r="K121" s="357">
        <v>1</v>
      </c>
      <c r="L121" s="369">
        <v>9</v>
      </c>
      <c r="M121" s="372">
        <v>1</v>
      </c>
      <c r="N121" s="369">
        <v>65</v>
      </c>
      <c r="O121" s="357">
        <v>1</v>
      </c>
      <c r="P121" s="369">
        <v>6</v>
      </c>
      <c r="Q121" s="357">
        <v>1</v>
      </c>
      <c r="R121" s="369">
        <v>20</v>
      </c>
      <c r="S121" s="357">
        <v>1</v>
      </c>
      <c r="T121" s="369">
        <v>19</v>
      </c>
      <c r="U121" s="357">
        <v>1</v>
      </c>
      <c r="V121" s="369">
        <v>150</v>
      </c>
      <c r="W121" s="357">
        <v>1</v>
      </c>
    </row>
  </sheetData>
  <conditionalFormatting pivot="1" sqref="C3:C4">
    <cfRule type="dataBar" priority="15">
      <dataBar>
        <cfvo type="min"/>
        <cfvo type="max"/>
        <color rgb="FFFF555A"/>
      </dataBar>
      <extLst>
        <ext xmlns:x14="http://schemas.microsoft.com/office/spreadsheetml/2009/9/main" uri="{B025F937-C7B1-47D3-B67F-A62EFF666E3E}">
          <x14:id>{46F1D842-1806-4DC8-9D1A-03D3ECE88F57}</x14:id>
        </ext>
      </extLst>
    </cfRule>
  </conditionalFormatting>
  <conditionalFormatting sqref="C9:C18">
    <cfRule type="dataBar" priority="14">
      <dataBar>
        <cfvo type="min"/>
        <cfvo type="max"/>
        <color rgb="FFFF555A"/>
      </dataBar>
      <extLst>
        <ext xmlns:x14="http://schemas.microsoft.com/office/spreadsheetml/2009/9/main" uri="{B025F937-C7B1-47D3-B67F-A62EFF666E3E}">
          <x14:id>{13CEA280-36A1-49E6-8439-8C64BBF5320A}</x14:id>
        </ext>
      </extLst>
    </cfRule>
  </conditionalFormatting>
  <conditionalFormatting sqref="D23:D25">
    <cfRule type="dataBar" priority="16">
      <dataBar>
        <cfvo type="min"/>
        <cfvo type="max"/>
        <color rgb="FFFF555A"/>
      </dataBar>
      <extLst>
        <ext xmlns:x14="http://schemas.microsoft.com/office/spreadsheetml/2009/9/main" uri="{B025F937-C7B1-47D3-B67F-A62EFF666E3E}">
          <x14:id>{24E3C27F-47DA-4D45-9024-B943B61E06B8}</x14:id>
        </ext>
      </extLst>
    </cfRule>
  </conditionalFormatting>
  <conditionalFormatting sqref="D26:D29">
    <cfRule type="dataBar" priority="13">
      <dataBar>
        <cfvo type="min"/>
        <cfvo type="max"/>
        <color rgb="FFFF555A"/>
      </dataBar>
      <extLst>
        <ext xmlns:x14="http://schemas.microsoft.com/office/spreadsheetml/2009/9/main" uri="{B025F937-C7B1-47D3-B67F-A62EFF666E3E}">
          <x14:id>{C3D150BF-40F4-4488-8E40-E3C2FD106924}</x14:id>
        </ext>
      </extLst>
    </cfRule>
  </conditionalFormatting>
  <conditionalFormatting pivot="1" sqref="C33:C34">
    <cfRule type="dataBar" priority="12">
      <dataBar>
        <cfvo type="min"/>
        <cfvo type="max"/>
        <color rgb="FFFF555A"/>
      </dataBar>
      <extLst>
        <ext xmlns:x14="http://schemas.microsoft.com/office/spreadsheetml/2009/9/main" uri="{B025F937-C7B1-47D3-B67F-A62EFF666E3E}">
          <x14:id>{24265E88-BDF8-470E-B28E-BEE0552F2C02}</x14:id>
        </ext>
      </extLst>
    </cfRule>
  </conditionalFormatting>
  <conditionalFormatting pivot="1" sqref="C39:C40">
    <cfRule type="dataBar" priority="11">
      <dataBar>
        <cfvo type="min"/>
        <cfvo type="max"/>
        <color rgb="FFFF555A"/>
      </dataBar>
      <extLst>
        <ext xmlns:x14="http://schemas.microsoft.com/office/spreadsheetml/2009/9/main" uri="{B025F937-C7B1-47D3-B67F-A62EFF666E3E}">
          <x14:id>{2A41AA54-5992-476A-B571-955C65949E03}</x14:id>
        </ext>
      </extLst>
    </cfRule>
  </conditionalFormatting>
  <conditionalFormatting pivot="1" sqref="C54:C55">
    <cfRule type="dataBar" priority="10">
      <dataBar>
        <cfvo type="min"/>
        <cfvo type="max"/>
        <color rgb="FFFF555A"/>
      </dataBar>
      <extLst>
        <ext xmlns:x14="http://schemas.microsoft.com/office/spreadsheetml/2009/9/main" uri="{B025F937-C7B1-47D3-B67F-A62EFF666E3E}">
          <x14:id>{D37C9179-055B-4106-AFC3-C98B88A0B96E}</x14:id>
        </ext>
      </extLst>
    </cfRule>
  </conditionalFormatting>
  <conditionalFormatting pivot="1" sqref="C93:C94">
    <cfRule type="dataBar" priority="9">
      <dataBar>
        <cfvo type="min"/>
        <cfvo type="max"/>
        <color rgb="FFFF555A"/>
      </dataBar>
      <extLst>
        <ext xmlns:x14="http://schemas.microsoft.com/office/spreadsheetml/2009/9/main" uri="{B025F937-C7B1-47D3-B67F-A62EFF666E3E}">
          <x14:id>{608F518F-0E06-49C2-A93A-B0907FFEEC06}</x14:id>
        </ext>
      </extLst>
    </cfRule>
  </conditionalFormatting>
  <conditionalFormatting pivot="1" sqref="C100:C101">
    <cfRule type="dataBar" priority="8">
      <dataBar>
        <cfvo type="min"/>
        <cfvo type="max"/>
        <color rgb="FFFF555A"/>
      </dataBar>
      <extLst>
        <ext xmlns:x14="http://schemas.microsoft.com/office/spreadsheetml/2009/9/main" uri="{B025F937-C7B1-47D3-B67F-A62EFF666E3E}">
          <x14:id>{D1623C9C-712F-4ECD-A667-7ED536775DAD}</x14:id>
        </ext>
      </extLst>
    </cfRule>
  </conditionalFormatting>
  <conditionalFormatting sqref="D46:D50">
    <cfRule type="dataBar" priority="7">
      <dataBar>
        <cfvo type="min"/>
        <cfvo type="max"/>
        <color rgb="FFFF555A"/>
      </dataBar>
      <extLst>
        <ext xmlns:x14="http://schemas.microsoft.com/office/spreadsheetml/2009/9/main" uri="{B025F937-C7B1-47D3-B67F-A62EFF666E3E}">
          <x14:id>{D8AB28AC-A7CC-415B-B546-C50672863222}</x14:id>
        </ext>
      </extLst>
    </cfRule>
  </conditionalFormatting>
  <conditionalFormatting pivot="1" sqref="C110:C111">
    <cfRule type="dataBar" priority="6">
      <dataBar>
        <cfvo type="min"/>
        <cfvo type="max"/>
        <color rgb="FFFF555A"/>
      </dataBar>
      <extLst>
        <ext xmlns:x14="http://schemas.microsoft.com/office/spreadsheetml/2009/9/main" uri="{B025F937-C7B1-47D3-B67F-A62EFF666E3E}">
          <x14:id>{4A47CB60-E4D1-4409-8CF4-796CA193E2F2}</x14:id>
        </ext>
      </extLst>
    </cfRule>
  </conditionalFormatting>
  <conditionalFormatting sqref="D50">
    <cfRule type="dataBar" priority="4">
      <dataBar>
        <cfvo type="min"/>
        <cfvo type="max"/>
        <color rgb="FFFF555A"/>
      </dataBar>
      <extLst>
        <ext xmlns:x14="http://schemas.microsoft.com/office/spreadsheetml/2009/9/main" uri="{B025F937-C7B1-47D3-B67F-A62EFF666E3E}">
          <x14:id>{326BA571-FCA4-4A92-A0D2-1DE2ADA0F560}</x14:id>
        </ext>
      </extLst>
    </cfRule>
  </conditionalFormatting>
  <conditionalFormatting sqref="D46:D50">
    <cfRule type="dataBar" priority="3">
      <dataBar>
        <cfvo type="min"/>
        <cfvo type="max"/>
        <color rgb="FFFF555A"/>
      </dataBar>
      <extLst>
        <ext xmlns:x14="http://schemas.microsoft.com/office/spreadsheetml/2009/9/main" uri="{B025F937-C7B1-47D3-B67F-A62EFF666E3E}">
          <x14:id>{86B82F1F-7548-4812-9004-C709709B68B0}</x14:id>
        </ext>
      </extLst>
    </cfRule>
  </conditionalFormatting>
  <conditionalFormatting pivot="1" sqref="E110:E111 G110:G111">
    <cfRule type="dataBar" priority="2">
      <dataBar>
        <cfvo type="min"/>
        <cfvo type="max"/>
        <color rgb="FFFF555A"/>
      </dataBar>
      <extLst>
        <ext xmlns:x14="http://schemas.microsoft.com/office/spreadsheetml/2009/9/main" uri="{B025F937-C7B1-47D3-B67F-A62EFF666E3E}">
          <x14:id>{02DC92C2-66DD-4127-BA76-B9A66403AAC5}</x14:id>
        </ext>
      </extLst>
    </cfRule>
  </conditionalFormatting>
  <conditionalFormatting pivot="1" sqref="C119:C120 E119:E120 G119:G120 I119:I120 K119:K120 M119:M120 O119:O120 Q119:Q120 S119:S120 U119:U120 W119:W120">
    <cfRule type="dataBar" priority="1">
      <dataBar>
        <cfvo type="min"/>
        <cfvo type="max"/>
        <color rgb="FFFF555A"/>
      </dataBar>
      <extLst>
        <ext xmlns:x14="http://schemas.microsoft.com/office/spreadsheetml/2009/9/main" uri="{B025F937-C7B1-47D3-B67F-A62EFF666E3E}">
          <x14:id>{72892D29-50AF-42FF-A953-B3F94957BA52}</x14:id>
        </ext>
      </extLst>
    </cfRule>
  </conditionalFormatting>
  <pageMargins left="0.7" right="0.7" top="0.75" bottom="0.75" header="0.3" footer="0.3"/>
  <pageSetup orientation="portrait" horizontalDpi="1200" verticalDpi="1200" r:id="rId13"/>
  <extLst>
    <ext xmlns:x14="http://schemas.microsoft.com/office/spreadsheetml/2009/9/main" uri="{78C0D931-6437-407d-A8EE-F0AAD7539E65}">
      <x14:conditionalFormattings>
        <x14:conditionalFormatting xmlns:xm="http://schemas.microsoft.com/office/excel/2006/main" pivot="1">
          <x14:cfRule type="dataBar" id="{46F1D842-1806-4DC8-9D1A-03D3ECE88F57}">
            <x14:dataBar minLength="0" maxLength="100" border="1" negativeBarBorderColorSameAsPositive="0">
              <x14:cfvo type="autoMin"/>
              <x14:cfvo type="autoMax"/>
              <x14:borderColor rgb="FFFF555A"/>
              <x14:negativeFillColor rgb="FFFF0000"/>
              <x14:negativeBorderColor rgb="FFFF0000"/>
              <x14:axisColor rgb="FF000000"/>
            </x14:dataBar>
          </x14:cfRule>
          <xm:sqref>C3:C4</xm:sqref>
        </x14:conditionalFormatting>
        <x14:conditionalFormatting xmlns:xm="http://schemas.microsoft.com/office/excel/2006/main">
          <x14:cfRule type="dataBar" id="{13CEA280-36A1-49E6-8439-8C64BBF5320A}">
            <x14:dataBar minLength="0" maxLength="100" border="1" negativeBarBorderColorSameAsPositive="0">
              <x14:cfvo type="autoMin"/>
              <x14:cfvo type="autoMax"/>
              <x14:borderColor rgb="FFFF555A"/>
              <x14:negativeFillColor rgb="FFFF0000"/>
              <x14:negativeBorderColor rgb="FFFF0000"/>
              <x14:axisColor rgb="FF000000"/>
            </x14:dataBar>
          </x14:cfRule>
          <xm:sqref>C9:C18</xm:sqref>
        </x14:conditionalFormatting>
        <x14:conditionalFormatting xmlns:xm="http://schemas.microsoft.com/office/excel/2006/main">
          <x14:cfRule type="dataBar" id="{24E3C27F-47DA-4D45-9024-B943B61E06B8}">
            <x14:dataBar minLength="0" maxLength="100" border="1" negativeBarBorderColorSameAsPositive="0">
              <x14:cfvo type="autoMin"/>
              <x14:cfvo type="autoMax"/>
              <x14:borderColor rgb="FFFF555A"/>
              <x14:negativeFillColor rgb="FFFF0000"/>
              <x14:negativeBorderColor rgb="FFFF0000"/>
              <x14:axisColor rgb="FF000000"/>
            </x14:dataBar>
          </x14:cfRule>
          <xm:sqref>D23:D25</xm:sqref>
        </x14:conditionalFormatting>
        <x14:conditionalFormatting xmlns:xm="http://schemas.microsoft.com/office/excel/2006/main">
          <x14:cfRule type="dataBar" id="{C3D150BF-40F4-4488-8E40-E3C2FD106924}">
            <x14:dataBar minLength="0" maxLength="100" border="1" negativeBarBorderColorSameAsPositive="0">
              <x14:cfvo type="autoMin"/>
              <x14:cfvo type="autoMax"/>
              <x14:borderColor rgb="FFFF555A"/>
              <x14:negativeFillColor rgb="FFFF0000"/>
              <x14:negativeBorderColor rgb="FFFF0000"/>
              <x14:axisColor rgb="FF000000"/>
            </x14:dataBar>
          </x14:cfRule>
          <xm:sqref>D26:D29</xm:sqref>
        </x14:conditionalFormatting>
        <x14:conditionalFormatting xmlns:xm="http://schemas.microsoft.com/office/excel/2006/main" pivot="1">
          <x14:cfRule type="dataBar" id="{24265E88-BDF8-470E-B28E-BEE0552F2C02}">
            <x14:dataBar minLength="0" maxLength="100" border="1" negativeBarBorderColorSameAsPositive="0">
              <x14:cfvo type="autoMin"/>
              <x14:cfvo type="autoMax"/>
              <x14:borderColor rgb="FFFF555A"/>
              <x14:negativeFillColor rgb="FFFF0000"/>
              <x14:negativeBorderColor rgb="FFFF0000"/>
              <x14:axisColor rgb="FF000000"/>
            </x14:dataBar>
          </x14:cfRule>
          <xm:sqref>C33:C34</xm:sqref>
        </x14:conditionalFormatting>
        <x14:conditionalFormatting xmlns:xm="http://schemas.microsoft.com/office/excel/2006/main" pivot="1">
          <x14:cfRule type="dataBar" id="{2A41AA54-5992-476A-B571-955C65949E03}">
            <x14:dataBar minLength="0" maxLength="100" border="1" negativeBarBorderColorSameAsPositive="0">
              <x14:cfvo type="autoMin"/>
              <x14:cfvo type="autoMax"/>
              <x14:borderColor rgb="FFFF555A"/>
              <x14:negativeFillColor rgb="FFFF0000"/>
              <x14:negativeBorderColor rgb="FFFF0000"/>
              <x14:axisColor rgb="FF000000"/>
            </x14:dataBar>
          </x14:cfRule>
          <xm:sqref>C39:C40</xm:sqref>
        </x14:conditionalFormatting>
        <x14:conditionalFormatting xmlns:xm="http://schemas.microsoft.com/office/excel/2006/main" pivot="1">
          <x14:cfRule type="dataBar" id="{D37C9179-055B-4106-AFC3-C98B88A0B96E}">
            <x14:dataBar minLength="0" maxLength="100" border="1" negativeBarBorderColorSameAsPositive="0">
              <x14:cfvo type="autoMin"/>
              <x14:cfvo type="autoMax"/>
              <x14:borderColor rgb="FFFF555A"/>
              <x14:negativeFillColor rgb="FFFF0000"/>
              <x14:negativeBorderColor rgb="FFFF0000"/>
              <x14:axisColor rgb="FF000000"/>
            </x14:dataBar>
          </x14:cfRule>
          <xm:sqref>C54:C55</xm:sqref>
        </x14:conditionalFormatting>
        <x14:conditionalFormatting xmlns:xm="http://schemas.microsoft.com/office/excel/2006/main" pivot="1">
          <x14:cfRule type="dataBar" id="{608F518F-0E06-49C2-A93A-B0907FFEEC06}">
            <x14:dataBar minLength="0" maxLength="100" border="1" negativeBarBorderColorSameAsPositive="0">
              <x14:cfvo type="autoMin"/>
              <x14:cfvo type="autoMax"/>
              <x14:borderColor rgb="FFFF555A"/>
              <x14:negativeFillColor rgb="FFFF0000"/>
              <x14:negativeBorderColor rgb="FFFF0000"/>
              <x14:axisColor rgb="FF000000"/>
            </x14:dataBar>
          </x14:cfRule>
          <xm:sqref>C93:C94</xm:sqref>
        </x14:conditionalFormatting>
        <x14:conditionalFormatting xmlns:xm="http://schemas.microsoft.com/office/excel/2006/main" pivot="1">
          <x14:cfRule type="dataBar" id="{D1623C9C-712F-4ECD-A667-7ED536775DAD}">
            <x14:dataBar minLength="0" maxLength="100" border="1" negativeBarBorderColorSameAsPositive="0">
              <x14:cfvo type="autoMin"/>
              <x14:cfvo type="autoMax"/>
              <x14:borderColor rgb="FFFF555A"/>
              <x14:negativeFillColor rgb="FFFF0000"/>
              <x14:negativeBorderColor rgb="FFFF0000"/>
              <x14:axisColor rgb="FF000000"/>
            </x14:dataBar>
          </x14:cfRule>
          <xm:sqref>C100:C101</xm:sqref>
        </x14:conditionalFormatting>
        <x14:conditionalFormatting xmlns:xm="http://schemas.microsoft.com/office/excel/2006/main">
          <x14:cfRule type="dataBar" id="{D8AB28AC-A7CC-415B-B546-C50672863222}">
            <x14:dataBar minLength="0" maxLength="100" border="1" negativeBarBorderColorSameAsPositive="0">
              <x14:cfvo type="autoMin"/>
              <x14:cfvo type="autoMax"/>
              <x14:borderColor rgb="FFFF555A"/>
              <x14:negativeFillColor rgb="FFFF0000"/>
              <x14:negativeBorderColor rgb="FFFF0000"/>
              <x14:axisColor rgb="FF000000"/>
            </x14:dataBar>
          </x14:cfRule>
          <xm:sqref>D46:D50</xm:sqref>
        </x14:conditionalFormatting>
        <x14:conditionalFormatting xmlns:xm="http://schemas.microsoft.com/office/excel/2006/main" pivot="1">
          <x14:cfRule type="dataBar" id="{4A47CB60-E4D1-4409-8CF4-796CA193E2F2}">
            <x14:dataBar minLength="0" maxLength="100" border="1" negativeBarBorderColorSameAsPositive="0">
              <x14:cfvo type="autoMin"/>
              <x14:cfvo type="autoMax"/>
              <x14:borderColor rgb="FFFF555A"/>
              <x14:negativeFillColor rgb="FFFF0000"/>
              <x14:negativeBorderColor rgb="FFFF0000"/>
              <x14:axisColor rgb="FF000000"/>
            </x14:dataBar>
          </x14:cfRule>
          <xm:sqref>C110:C111</xm:sqref>
        </x14:conditionalFormatting>
        <x14:conditionalFormatting xmlns:xm="http://schemas.microsoft.com/office/excel/2006/main">
          <x14:cfRule type="dataBar" id="{326BA571-FCA4-4A92-A0D2-1DE2ADA0F560}">
            <x14:dataBar minLength="0" maxLength="100" border="1" negativeBarBorderColorSameAsPositive="0">
              <x14:cfvo type="autoMin"/>
              <x14:cfvo type="autoMax"/>
              <x14:borderColor rgb="FFFF555A"/>
              <x14:negativeFillColor rgb="FFFF0000"/>
              <x14:negativeBorderColor rgb="FFFF0000"/>
              <x14:axisColor rgb="FF000000"/>
            </x14:dataBar>
          </x14:cfRule>
          <xm:sqref>D50</xm:sqref>
        </x14:conditionalFormatting>
        <x14:conditionalFormatting xmlns:xm="http://schemas.microsoft.com/office/excel/2006/main">
          <x14:cfRule type="dataBar" id="{86B82F1F-7548-4812-9004-C709709B68B0}">
            <x14:dataBar minLength="0" maxLength="100" border="1" negativeBarBorderColorSameAsPositive="0">
              <x14:cfvo type="autoMin"/>
              <x14:cfvo type="autoMax"/>
              <x14:borderColor rgb="FFFF555A"/>
              <x14:negativeFillColor rgb="FFFF0000"/>
              <x14:negativeBorderColor rgb="FFFF0000"/>
              <x14:axisColor rgb="FF000000"/>
            </x14:dataBar>
          </x14:cfRule>
          <xm:sqref>D46:D50</xm:sqref>
        </x14:conditionalFormatting>
        <x14:conditionalFormatting xmlns:xm="http://schemas.microsoft.com/office/excel/2006/main" pivot="1">
          <x14:cfRule type="dataBar" id="{02DC92C2-66DD-4127-BA76-B9A66403AAC5}">
            <x14:dataBar minLength="0" maxLength="100" border="1" negativeBarBorderColorSameAsPositive="0">
              <x14:cfvo type="autoMin"/>
              <x14:cfvo type="autoMax"/>
              <x14:borderColor rgb="FFFF555A"/>
              <x14:negativeFillColor rgb="FFFF0000"/>
              <x14:negativeBorderColor rgb="FFFF0000"/>
              <x14:axisColor rgb="FF000000"/>
            </x14:dataBar>
          </x14:cfRule>
          <xm:sqref>E110:E111 G110:G111</xm:sqref>
        </x14:conditionalFormatting>
        <x14:conditionalFormatting xmlns:xm="http://schemas.microsoft.com/office/excel/2006/main" pivot="1">
          <x14:cfRule type="dataBar" id="{72892D29-50AF-42FF-A953-B3F94957BA52}">
            <x14:dataBar minLength="0" maxLength="100" border="1" negativeBarBorderColorSameAsPositive="0">
              <x14:cfvo type="autoMin"/>
              <x14:cfvo type="autoMax"/>
              <x14:borderColor rgb="FFFF555A"/>
              <x14:negativeFillColor rgb="FFFF0000"/>
              <x14:negativeBorderColor rgb="FFFF0000"/>
              <x14:axisColor rgb="FF000000"/>
            </x14:dataBar>
          </x14:cfRule>
          <xm:sqref>C119:C120 E119:E120 G119:G120 I119:I120 K119:K120 M119:M120 O119:O120 Q119:Q120 S119:S120 U119:U120 W119:W120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16"/>
  <sheetViews>
    <sheetView zoomScale="85" zoomScaleNormal="85" workbookViewId="0">
      <selection activeCell="K13" sqref="K13"/>
    </sheetView>
  </sheetViews>
  <sheetFormatPr baseColWidth="10" defaultRowHeight="15.5" x14ac:dyDescent="0.35"/>
  <cols>
    <col min="1" max="1" width="33" style="10" customWidth="1"/>
    <col min="2" max="4" width="21.08203125" style="10" customWidth="1"/>
    <col min="5" max="5" width="5" style="10" customWidth="1"/>
    <col min="6" max="6" width="6" style="10" customWidth="1"/>
    <col min="7" max="7" width="6.58203125" style="10" customWidth="1"/>
    <col min="8" max="8" width="6.1640625" style="10" customWidth="1"/>
    <col min="9" max="9" width="5.08203125" style="10" customWidth="1"/>
    <col min="10" max="10" width="4.58203125" style="10" customWidth="1"/>
    <col min="11" max="11" width="5.08203125" style="10" customWidth="1"/>
    <col min="12" max="12" width="7.75" style="10" customWidth="1"/>
    <col min="13" max="13" width="5" style="10" customWidth="1"/>
    <col min="14" max="14" width="9.83203125" style="10" customWidth="1"/>
    <col min="15" max="15" width="5.08203125" style="10" customWidth="1"/>
    <col min="16" max="16" width="5.4140625" style="10" customWidth="1"/>
    <col min="17" max="17" width="5" style="10" customWidth="1"/>
    <col min="18" max="18" width="3.9140625" style="10" customWidth="1"/>
    <col min="19" max="19" width="5" style="10" customWidth="1"/>
    <col min="20" max="20" width="7" style="10" customWidth="1"/>
    <col min="21" max="21" width="5" style="10" customWidth="1"/>
    <col min="22" max="22" width="6" style="10" customWidth="1"/>
    <col min="23" max="23" width="6.58203125" style="10" customWidth="1"/>
    <col min="24" max="16384" width="10.6640625" style="10"/>
  </cols>
  <sheetData>
    <row r="2" spans="1:3" x14ac:dyDescent="0.35">
      <c r="A2" s="17" t="s">
        <v>675</v>
      </c>
    </row>
    <row r="3" spans="1:3" x14ac:dyDescent="0.35">
      <c r="A3" s="282" t="s">
        <v>3618</v>
      </c>
      <c r="B3" s="282" t="s">
        <v>527</v>
      </c>
      <c r="C3" s="282" t="s">
        <v>528</v>
      </c>
    </row>
    <row r="4" spans="1:3" x14ac:dyDescent="0.35">
      <c r="A4" s="283" t="s">
        <v>1445</v>
      </c>
      <c r="B4" s="284">
        <v>59</v>
      </c>
      <c r="C4" s="295">
        <v>0.44360902255639095</v>
      </c>
    </row>
    <row r="5" spans="1:3" x14ac:dyDescent="0.35">
      <c r="A5" s="283" t="s">
        <v>1655</v>
      </c>
      <c r="B5" s="284">
        <v>74</v>
      </c>
      <c r="C5" s="295">
        <v>0.55639097744360899</v>
      </c>
    </row>
    <row r="6" spans="1:3" x14ac:dyDescent="0.35">
      <c r="A6" s="302" t="s">
        <v>529</v>
      </c>
      <c r="B6" s="300">
        <v>133</v>
      </c>
      <c r="C6" s="301">
        <v>1</v>
      </c>
    </row>
    <row r="8" spans="1:3" x14ac:dyDescent="0.35">
      <c r="A8" s="17" t="s">
        <v>676</v>
      </c>
    </row>
    <row r="9" spans="1:3" x14ac:dyDescent="0.35">
      <c r="A9" s="282" t="s">
        <v>531</v>
      </c>
      <c r="B9" s="282"/>
      <c r="C9" s="15" t="s">
        <v>528</v>
      </c>
    </row>
    <row r="10" spans="1:3" x14ac:dyDescent="0.35">
      <c r="A10" s="283" t="s">
        <v>662</v>
      </c>
      <c r="B10" s="284">
        <v>8</v>
      </c>
      <c r="C10" s="33">
        <f>GETPIVOTDATA("Taux de change",$A$9)/GETPIVOTDATA("#",$A$3,"q4_1_ruptures_eha","oui")</f>
        <v>0.10810810810810811</v>
      </c>
    </row>
    <row r="11" spans="1:3" x14ac:dyDescent="0.35">
      <c r="A11" s="283" t="s">
        <v>324</v>
      </c>
      <c r="B11" s="284">
        <v>16</v>
      </c>
      <c r="C11" s="33">
        <f>GETPIVOTDATA("Problèmes de transport",$A$9)/GETPIVOTDATA("#",$A$3,"q4_1_ruptures_eha","oui")</f>
        <v>0.21621621621621623</v>
      </c>
    </row>
    <row r="12" spans="1:3" x14ac:dyDescent="0.35">
      <c r="A12" s="283" t="s">
        <v>3619</v>
      </c>
      <c r="B12" s="284">
        <v>0</v>
      </c>
      <c r="C12" s="33">
        <f>GETPIVOTDATA("Catastrophe naturelle",$A$9)/GETPIVOTDATA("#",$A$3,"q4_1_ruptures_eha","oui")</f>
        <v>0</v>
      </c>
    </row>
    <row r="13" spans="1:3" x14ac:dyDescent="0.35">
      <c r="A13" s="283" t="s">
        <v>663</v>
      </c>
      <c r="B13" s="284">
        <v>33</v>
      </c>
      <c r="C13" s="33">
        <f>GETPIVOTDATA("Produits trop chers",$A$9)/GETPIVOTDATA("#",$A$3,"q4_1_ruptures_eha","oui")</f>
        <v>0.44594594594594594</v>
      </c>
    </row>
    <row r="14" spans="1:3" x14ac:dyDescent="0.35">
      <c r="A14" s="283" t="s">
        <v>677</v>
      </c>
      <c r="B14" s="284">
        <v>35</v>
      </c>
      <c r="C14" s="33">
        <f>GETPIVOTDATA("Pas assez d'argent pour se réapprovisionner",$A$9)/GETPIVOTDATA("#",$A$3,"q4_1_ruptures_eha","oui")</f>
        <v>0.47297297297297297</v>
      </c>
    </row>
    <row r="15" spans="1:3" x14ac:dyDescent="0.35">
      <c r="A15" s="283" t="s">
        <v>3620</v>
      </c>
      <c r="B15" s="284">
        <v>10</v>
      </c>
      <c r="C15" s="33">
        <f>GETPIVOTDATA("Produits indisponibles chez le fournisseur",$A$9)/GETPIVOTDATA("#",$A$3,"q4_1_ruptures_eha","oui")</f>
        <v>0.13513513513513514</v>
      </c>
    </row>
    <row r="16" spans="1:3" x14ac:dyDescent="0.35">
      <c r="A16" s="283" t="s">
        <v>3624</v>
      </c>
      <c r="B16" s="284">
        <v>17</v>
      </c>
      <c r="C16" s="33">
        <f>GETPIVOTDATA("Stock épuisé",$A$9)/GETPIVOTDATA("#",$A$3,"q4_1_ruptures_eha","oui")</f>
        <v>0.22972972972972974</v>
      </c>
    </row>
    <row r="18" spans="1:4" x14ac:dyDescent="0.35">
      <c r="A18" s="17" t="s">
        <v>678</v>
      </c>
    </row>
    <row r="19" spans="1:4" x14ac:dyDescent="0.35">
      <c r="A19" s="77" t="s">
        <v>679</v>
      </c>
    </row>
    <row r="20" spans="1:4" x14ac:dyDescent="0.35">
      <c r="A20" s="282" t="s">
        <v>531</v>
      </c>
      <c r="B20" s="282"/>
      <c r="C20" s="30" t="s">
        <v>664</v>
      </c>
      <c r="D20" s="30" t="s">
        <v>665</v>
      </c>
    </row>
    <row r="21" spans="1:4" x14ac:dyDescent="0.35">
      <c r="A21" s="283" t="s">
        <v>589</v>
      </c>
      <c r="B21" s="284">
        <v>43</v>
      </c>
      <c r="C21" s="10">
        <f>Importation!F13</f>
        <v>48</v>
      </c>
      <c r="D21" s="33">
        <f>GETPIVOTDATA("Savon lessive",$A$20)/C21</f>
        <v>0.89583333333333337</v>
      </c>
    </row>
    <row r="22" spans="1:4" x14ac:dyDescent="0.35">
      <c r="A22" s="283" t="s">
        <v>3637</v>
      </c>
      <c r="B22" s="284">
        <v>14</v>
      </c>
      <c r="C22" s="14">
        <f>Importation!F14</f>
        <v>71</v>
      </c>
      <c r="D22" s="33">
        <f>GETPIVOTDATA("Brosse a dent",$A$20)/C22</f>
        <v>0.19718309859154928</v>
      </c>
    </row>
    <row r="23" spans="1:4" x14ac:dyDescent="0.35">
      <c r="A23" s="283" t="s">
        <v>593</v>
      </c>
      <c r="B23" s="284">
        <v>20</v>
      </c>
      <c r="C23" s="14">
        <f>Importation!F17</f>
        <v>72</v>
      </c>
      <c r="D23" s="33">
        <f>GETPIVOTDATA("Dentifrice",$A$20)/C23</f>
        <v>0.27777777777777779</v>
      </c>
    </row>
    <row r="24" spans="1:4" x14ac:dyDescent="0.35">
      <c r="A24" s="283" t="s">
        <v>591</v>
      </c>
      <c r="B24" s="284">
        <v>30</v>
      </c>
      <c r="C24" s="14">
        <f>Importation!F15</f>
        <v>51</v>
      </c>
      <c r="D24" s="33">
        <f>GETPIVOTDATA("Papier toilette",$A$20)/C24</f>
        <v>0.58823529411764708</v>
      </c>
    </row>
    <row r="25" spans="1:4" x14ac:dyDescent="0.35">
      <c r="A25" s="283" t="s">
        <v>707</v>
      </c>
      <c r="B25" s="284">
        <v>26</v>
      </c>
      <c r="C25" s="14">
        <f>Importation!F18</f>
        <v>61</v>
      </c>
      <c r="D25" s="33">
        <f>GETPIVOTDATA("Serviettes hygieniques",$A$20)/C25</f>
        <v>0.42622950819672129</v>
      </c>
    </row>
    <row r="26" spans="1:4" x14ac:dyDescent="0.35">
      <c r="A26" s="283" t="s">
        <v>659</v>
      </c>
      <c r="B26" s="284">
        <v>19</v>
      </c>
      <c r="C26" s="14">
        <f>Importation!F19</f>
        <v>51</v>
      </c>
      <c r="D26" s="33">
        <f>GETPIVOTDATA("Chlore en grain",$A$20)/C26</f>
        <v>0.37254901960784315</v>
      </c>
    </row>
    <row r="27" spans="1:4" x14ac:dyDescent="0.35">
      <c r="A27" s="283" t="s">
        <v>3638</v>
      </c>
      <c r="B27" s="284">
        <v>21</v>
      </c>
      <c r="C27" s="14">
        <f>Importation!F16</f>
        <v>60</v>
      </c>
      <c r="D27" s="33">
        <f>GETPIVOTDATA("Savon mains",$A$20)/C27</f>
        <v>0.35</v>
      </c>
    </row>
    <row r="29" spans="1:4" x14ac:dyDescent="0.35">
      <c r="A29" s="17" t="s">
        <v>680</v>
      </c>
    </row>
    <row r="30" spans="1:4" x14ac:dyDescent="0.35">
      <c r="A30" s="282" t="s">
        <v>3618</v>
      </c>
      <c r="B30" s="282" t="s">
        <v>527</v>
      </c>
      <c r="C30" s="282" t="s">
        <v>528</v>
      </c>
    </row>
    <row r="31" spans="1:4" x14ac:dyDescent="0.35">
      <c r="A31" s="283" t="s">
        <v>1445</v>
      </c>
      <c r="B31" s="284">
        <v>4</v>
      </c>
      <c r="C31" s="295">
        <v>3.007518796992481E-2</v>
      </c>
    </row>
    <row r="32" spans="1:4" x14ac:dyDescent="0.35">
      <c r="A32" s="283" t="s">
        <v>1655</v>
      </c>
      <c r="B32" s="284">
        <v>129</v>
      </c>
      <c r="C32" s="295">
        <v>0.96992481203007519</v>
      </c>
    </row>
    <row r="33" spans="1:4" x14ac:dyDescent="0.35">
      <c r="A33" s="302" t="s">
        <v>529</v>
      </c>
      <c r="B33" s="300">
        <v>133</v>
      </c>
      <c r="C33" s="301">
        <v>1</v>
      </c>
    </row>
    <row r="35" spans="1:4" x14ac:dyDescent="0.35">
      <c r="A35" s="17" t="s">
        <v>681</v>
      </c>
    </row>
    <row r="36" spans="1:4" x14ac:dyDescent="0.35">
      <c r="A36" s="282" t="s">
        <v>3618</v>
      </c>
      <c r="B36" s="282" t="s">
        <v>527</v>
      </c>
      <c r="C36" s="282" t="s">
        <v>528</v>
      </c>
    </row>
    <row r="37" spans="1:4" x14ac:dyDescent="0.35">
      <c r="A37" s="283" t="s">
        <v>314</v>
      </c>
      <c r="B37" s="284">
        <v>45</v>
      </c>
      <c r="C37" s="295">
        <v>0.33834586466165412</v>
      </c>
    </row>
    <row r="38" spans="1:4" x14ac:dyDescent="0.35">
      <c r="A38" s="283" t="s">
        <v>305</v>
      </c>
      <c r="B38" s="284">
        <v>88</v>
      </c>
      <c r="C38" s="295">
        <v>0.66165413533834583</v>
      </c>
    </row>
    <row r="39" spans="1:4" x14ac:dyDescent="0.35">
      <c r="A39" s="302" t="s">
        <v>529</v>
      </c>
      <c r="B39" s="300">
        <v>133</v>
      </c>
      <c r="C39" s="301">
        <v>1</v>
      </c>
    </row>
    <row r="40" spans="1:4" x14ac:dyDescent="0.35">
      <c r="A40"/>
      <c r="B40"/>
      <c r="C40"/>
    </row>
    <row r="41" spans="1:4" x14ac:dyDescent="0.35">
      <c r="A41" s="17" t="s">
        <v>667</v>
      </c>
    </row>
    <row r="42" spans="1:4" ht="15" hidden="1" customHeight="1" x14ac:dyDescent="0.35">
      <c r="A42" s="294" t="s">
        <v>3639</v>
      </c>
      <c r="B42" s="294" t="s">
        <v>524</v>
      </c>
      <c r="C42" s="287"/>
    </row>
    <row r="43" spans="1:4" x14ac:dyDescent="0.35">
      <c r="A43" s="282" t="s">
        <v>3618</v>
      </c>
      <c r="B43" s="282" t="s">
        <v>314</v>
      </c>
      <c r="C43" s="282" t="s">
        <v>529</v>
      </c>
      <c r="D43" s="29" t="s">
        <v>528</v>
      </c>
    </row>
    <row r="44" spans="1:4" x14ac:dyDescent="0.35">
      <c r="A44" s="283" t="s">
        <v>406</v>
      </c>
      <c r="B44" s="284">
        <v>8</v>
      </c>
      <c r="C44" s="284">
        <v>8</v>
      </c>
      <c r="D44" s="33">
        <f>GETPIVOTDATA("meme_dep_eha",$A$42,"q4_5_1_departement_fourniseur_eha","Nord","meme_dep_eha","Différent")/GETPIVOTDATA("meme_dep_eha",$A$42,"meme_dep_eha","Différent")</f>
        <v>0.1951219512195122</v>
      </c>
    </row>
    <row r="45" spans="1:4" x14ac:dyDescent="0.35">
      <c r="A45" s="283" t="s">
        <v>239</v>
      </c>
      <c r="B45" s="284">
        <v>30</v>
      </c>
      <c r="C45" s="284">
        <v>30</v>
      </c>
      <c r="D45" s="33">
        <f>GETPIVOTDATA("meme_dep_eha",$A$42,"q4_5_1_departement_fourniseur_eha","Ouest","meme_dep_eha","Différent")/GETPIVOTDATA("meme_dep_eha",$A$42,"meme_dep_eha","Différent")</f>
        <v>0.73170731707317072</v>
      </c>
    </row>
    <row r="46" spans="1:4" x14ac:dyDescent="0.35">
      <c r="A46" s="283" t="s">
        <v>419</v>
      </c>
      <c r="B46" s="284">
        <v>3</v>
      </c>
      <c r="C46" s="284">
        <v>3</v>
      </c>
      <c r="D46" s="33">
        <f>GETPIVOTDATA("meme_dep_eha",$A$42,"q4_5_1_departement_fourniseur_eha","Sud","meme_dep_eha","Différent")/GETPIVOTDATA("meme_dep_eha",$A$42,"meme_dep_eha","Différent")</f>
        <v>7.3170731707317069E-2</v>
      </c>
    </row>
    <row r="47" spans="1:4" x14ac:dyDescent="0.35">
      <c r="A47" s="302" t="s">
        <v>529</v>
      </c>
      <c r="B47" s="300">
        <v>41</v>
      </c>
      <c r="C47" s="300">
        <v>41</v>
      </c>
      <c r="D47" s="33">
        <f>GETPIVOTDATA("meme_dep_eha",$A$42,"meme_dep_eha","Différent")/GETPIVOTDATA("meme_dep_eha",$A$42)</f>
        <v>1</v>
      </c>
    </row>
    <row r="48" spans="1:4" x14ac:dyDescent="0.35">
      <c r="A48"/>
      <c r="B48"/>
      <c r="C48"/>
    </row>
    <row r="49" spans="1:4" x14ac:dyDescent="0.35">
      <c r="A49" s="17" t="s">
        <v>3640</v>
      </c>
    </row>
    <row r="50" spans="1:4" x14ac:dyDescent="0.35">
      <c r="A50" s="282" t="s">
        <v>3618</v>
      </c>
      <c r="B50" s="282" t="s">
        <v>527</v>
      </c>
      <c r="C50" s="282" t="s">
        <v>528</v>
      </c>
    </row>
    <row r="51" spans="1:4" x14ac:dyDescent="0.35">
      <c r="A51" s="283" t="s">
        <v>314</v>
      </c>
      <c r="B51" s="284">
        <v>79</v>
      </c>
      <c r="C51" s="295">
        <v>0.59398496240601506</v>
      </c>
    </row>
    <row r="52" spans="1:4" x14ac:dyDescent="0.35">
      <c r="A52" s="283" t="s">
        <v>305</v>
      </c>
      <c r="B52" s="284">
        <v>54</v>
      </c>
      <c r="C52" s="295">
        <v>0.40601503759398494</v>
      </c>
    </row>
    <row r="53" spans="1:4" x14ac:dyDescent="0.35">
      <c r="A53" s="302" t="s">
        <v>529</v>
      </c>
      <c r="B53" s="300">
        <v>133</v>
      </c>
      <c r="C53" s="301">
        <v>1</v>
      </c>
    </row>
    <row r="55" spans="1:4" x14ac:dyDescent="0.35">
      <c r="A55" s="17" t="s">
        <v>3642</v>
      </c>
    </row>
    <row r="56" spans="1:4" x14ac:dyDescent="0.35">
      <c r="A56" s="10" t="s">
        <v>669</v>
      </c>
    </row>
    <row r="57" spans="1:4" hidden="1" x14ac:dyDescent="0.35">
      <c r="A57" s="294" t="s">
        <v>3641</v>
      </c>
      <c r="B57" s="287"/>
      <c r="C57" s="294" t="s">
        <v>524</v>
      </c>
      <c r="D57" s="287"/>
    </row>
    <row r="58" spans="1:4" x14ac:dyDescent="0.35">
      <c r="A58" s="282" t="s">
        <v>670</v>
      </c>
      <c r="B58" s="282" t="s">
        <v>3644</v>
      </c>
      <c r="C58" s="282" t="s">
        <v>314</v>
      </c>
      <c r="D58" s="282" t="s">
        <v>529</v>
      </c>
    </row>
    <row r="59" spans="1:4" x14ac:dyDescent="0.35">
      <c r="A59" s="287" t="s">
        <v>266</v>
      </c>
      <c r="B59" s="287" t="s">
        <v>368</v>
      </c>
      <c r="C59" s="284">
        <v>4</v>
      </c>
      <c r="D59" s="284">
        <v>4</v>
      </c>
    </row>
    <row r="60" spans="1:4" x14ac:dyDescent="0.35">
      <c r="A60" s="287" t="s">
        <v>601</v>
      </c>
      <c r="B60" s="287" t="s">
        <v>240</v>
      </c>
      <c r="C60" s="284">
        <v>1</v>
      </c>
      <c r="D60" s="284">
        <v>1</v>
      </c>
    </row>
    <row r="61" spans="1:4" x14ac:dyDescent="0.35">
      <c r="A61" s="287" t="s">
        <v>601</v>
      </c>
      <c r="B61" s="287" t="s">
        <v>294</v>
      </c>
      <c r="C61" s="284">
        <v>3</v>
      </c>
      <c r="D61" s="284">
        <v>3</v>
      </c>
    </row>
    <row r="62" spans="1:4" x14ac:dyDescent="0.35">
      <c r="A62" s="287" t="s">
        <v>601</v>
      </c>
      <c r="B62" s="287" t="s">
        <v>2026</v>
      </c>
      <c r="C62" s="284">
        <v>4</v>
      </c>
      <c r="D62" s="284">
        <v>4</v>
      </c>
    </row>
    <row r="63" spans="1:4" x14ac:dyDescent="0.35">
      <c r="A63" s="287" t="s">
        <v>601</v>
      </c>
      <c r="B63" s="287" t="s">
        <v>2089</v>
      </c>
      <c r="C63" s="284">
        <v>3</v>
      </c>
      <c r="D63" s="284">
        <v>3</v>
      </c>
    </row>
    <row r="64" spans="1:4" x14ac:dyDescent="0.35">
      <c r="A64" s="287" t="s">
        <v>601</v>
      </c>
      <c r="B64" s="287" t="s">
        <v>394</v>
      </c>
      <c r="C64" s="284">
        <v>2</v>
      </c>
      <c r="D64" s="284">
        <v>2</v>
      </c>
    </row>
    <row r="65" spans="1:4" x14ac:dyDescent="0.35">
      <c r="A65" s="287" t="s">
        <v>505</v>
      </c>
      <c r="B65" s="287"/>
      <c r="C65" s="284">
        <v>1</v>
      </c>
      <c r="D65" s="284">
        <v>1</v>
      </c>
    </row>
    <row r="66" spans="1:4" x14ac:dyDescent="0.35">
      <c r="A66" s="287" t="s">
        <v>505</v>
      </c>
      <c r="B66" s="287" t="s">
        <v>426</v>
      </c>
      <c r="C66" s="284">
        <v>3</v>
      </c>
      <c r="D66" s="284">
        <v>3</v>
      </c>
    </row>
    <row r="67" spans="1:4" x14ac:dyDescent="0.35">
      <c r="A67" s="287" t="s">
        <v>505</v>
      </c>
      <c r="B67" s="287" t="s">
        <v>370</v>
      </c>
      <c r="C67" s="284">
        <v>4</v>
      </c>
      <c r="D67" s="284">
        <v>4</v>
      </c>
    </row>
    <row r="68" spans="1:4" x14ac:dyDescent="0.35">
      <c r="A68" s="287" t="s">
        <v>331</v>
      </c>
      <c r="B68" s="287" t="s">
        <v>349</v>
      </c>
      <c r="C68" s="284">
        <v>3</v>
      </c>
      <c r="D68" s="284">
        <v>3</v>
      </c>
    </row>
    <row r="69" spans="1:4" x14ac:dyDescent="0.35">
      <c r="A69" s="287" t="s">
        <v>331</v>
      </c>
      <c r="B69" s="287" t="s">
        <v>332</v>
      </c>
      <c r="C69" s="284">
        <v>2</v>
      </c>
      <c r="D69" s="284">
        <v>2</v>
      </c>
    </row>
    <row r="70" spans="1:4" x14ac:dyDescent="0.35">
      <c r="A70" s="287" t="s">
        <v>406</v>
      </c>
      <c r="B70" s="287" t="s">
        <v>413</v>
      </c>
      <c r="C70" s="284">
        <v>3</v>
      </c>
      <c r="D70" s="284">
        <v>3</v>
      </c>
    </row>
    <row r="71" spans="1:4" x14ac:dyDescent="0.35">
      <c r="A71" s="287" t="s">
        <v>1791</v>
      </c>
      <c r="B71" s="287" t="s">
        <v>413</v>
      </c>
      <c r="C71" s="284">
        <v>7</v>
      </c>
      <c r="D71" s="284">
        <v>7</v>
      </c>
    </row>
    <row r="72" spans="1:4" x14ac:dyDescent="0.35">
      <c r="A72" s="287" t="s">
        <v>1791</v>
      </c>
      <c r="B72" s="287" t="s">
        <v>1981</v>
      </c>
      <c r="C72" s="284">
        <v>5</v>
      </c>
      <c r="D72" s="284">
        <v>5</v>
      </c>
    </row>
    <row r="73" spans="1:4" x14ac:dyDescent="0.35">
      <c r="A73" s="287" t="s">
        <v>1791</v>
      </c>
      <c r="B73" s="287" t="s">
        <v>2020</v>
      </c>
      <c r="C73" s="284">
        <v>1</v>
      </c>
      <c r="D73" s="284">
        <v>1</v>
      </c>
    </row>
    <row r="74" spans="1:4" x14ac:dyDescent="0.35">
      <c r="A74" s="287" t="s">
        <v>1791</v>
      </c>
      <c r="B74" s="287" t="s">
        <v>1875</v>
      </c>
      <c r="C74" s="284">
        <v>1</v>
      </c>
      <c r="D74" s="284">
        <v>1</v>
      </c>
    </row>
    <row r="75" spans="1:4" x14ac:dyDescent="0.35">
      <c r="A75" s="287" t="s">
        <v>239</v>
      </c>
      <c r="B75" s="287" t="s">
        <v>394</v>
      </c>
      <c r="C75" s="284">
        <v>2</v>
      </c>
      <c r="D75" s="284">
        <v>2</v>
      </c>
    </row>
    <row r="76" spans="1:4" x14ac:dyDescent="0.35">
      <c r="A76" s="287" t="s">
        <v>419</v>
      </c>
      <c r="B76" s="287" t="s">
        <v>426</v>
      </c>
      <c r="C76" s="284">
        <v>4</v>
      </c>
      <c r="D76" s="284">
        <v>4</v>
      </c>
    </row>
    <row r="77" spans="1:4" x14ac:dyDescent="0.35">
      <c r="A77" s="287" t="s">
        <v>441</v>
      </c>
      <c r="B77" s="287"/>
      <c r="C77" s="284">
        <v>3</v>
      </c>
      <c r="D77" s="284">
        <v>3</v>
      </c>
    </row>
    <row r="78" spans="1:4" x14ac:dyDescent="0.35">
      <c r="A78" s="287" t="s">
        <v>441</v>
      </c>
      <c r="B78" s="287" t="s">
        <v>294</v>
      </c>
      <c r="C78" s="284">
        <v>18</v>
      </c>
      <c r="D78" s="284">
        <v>18</v>
      </c>
    </row>
    <row r="79" spans="1:4" x14ac:dyDescent="0.35">
      <c r="A79" s="287" t="s">
        <v>441</v>
      </c>
      <c r="B79" s="287" t="s">
        <v>2142</v>
      </c>
      <c r="C79" s="284">
        <v>1</v>
      </c>
      <c r="D79" s="284">
        <v>1</v>
      </c>
    </row>
    <row r="80" spans="1:4" x14ac:dyDescent="0.35">
      <c r="A80" s="287" t="s">
        <v>441</v>
      </c>
      <c r="B80" s="287" t="s">
        <v>370</v>
      </c>
      <c r="C80" s="284">
        <v>1</v>
      </c>
      <c r="D80" s="284">
        <v>1</v>
      </c>
    </row>
    <row r="81" spans="1:4" x14ac:dyDescent="0.35">
      <c r="A81" s="287" t="s">
        <v>441</v>
      </c>
      <c r="B81" s="287" t="s">
        <v>2151</v>
      </c>
      <c r="C81" s="284">
        <v>3</v>
      </c>
      <c r="D81" s="284">
        <v>3</v>
      </c>
    </row>
    <row r="82" spans="1:4" x14ac:dyDescent="0.35">
      <c r="A82" s="282" t="s">
        <v>529</v>
      </c>
      <c r="B82" s="282"/>
      <c r="C82" s="300">
        <v>79</v>
      </c>
      <c r="D82" s="300">
        <v>79</v>
      </c>
    </row>
    <row r="84" spans="1:4" x14ac:dyDescent="0.35">
      <c r="A84" s="17" t="s">
        <v>682</v>
      </c>
    </row>
    <row r="85" spans="1:4" x14ac:dyDescent="0.35">
      <c r="A85" s="282" t="s">
        <v>3618</v>
      </c>
      <c r="B85" s="282" t="s">
        <v>527</v>
      </c>
      <c r="C85" s="282" t="s">
        <v>528</v>
      </c>
    </row>
    <row r="86" spans="1:4" x14ac:dyDescent="0.35">
      <c r="A86" s="283" t="s">
        <v>1445</v>
      </c>
      <c r="B86" s="284">
        <v>83</v>
      </c>
      <c r="C86" s="295">
        <v>0.62406015037593987</v>
      </c>
    </row>
    <row r="87" spans="1:4" x14ac:dyDescent="0.35">
      <c r="A87" s="283" t="s">
        <v>1655</v>
      </c>
      <c r="B87" s="284">
        <v>48</v>
      </c>
      <c r="C87" s="295">
        <v>0.36090225563909772</v>
      </c>
    </row>
    <row r="88" spans="1:4" x14ac:dyDescent="0.35">
      <c r="A88" s="283" t="s">
        <v>269</v>
      </c>
      <c r="B88" s="284">
        <v>2</v>
      </c>
      <c r="C88" s="295">
        <v>1.5037593984962405E-2</v>
      </c>
    </row>
    <row r="89" spans="1:4" x14ac:dyDescent="0.35">
      <c r="A89" s="302" t="s">
        <v>529</v>
      </c>
      <c r="B89" s="300">
        <v>133</v>
      </c>
      <c r="C89" s="301">
        <v>1</v>
      </c>
    </row>
    <row r="90" spans="1:4" s="34" customFormat="1" x14ac:dyDescent="0.35">
      <c r="A90" s="327"/>
      <c r="B90" s="328"/>
      <c r="C90" s="329"/>
    </row>
    <row r="91" spans="1:4" x14ac:dyDescent="0.35">
      <c r="A91" s="17" t="s">
        <v>3643</v>
      </c>
    </row>
    <row r="92" spans="1:4" x14ac:dyDescent="0.35">
      <c r="A92" s="282" t="s">
        <v>3618</v>
      </c>
      <c r="B92" s="282" t="s">
        <v>527</v>
      </c>
      <c r="C92" s="282" t="s">
        <v>528</v>
      </c>
    </row>
    <row r="93" spans="1:4" x14ac:dyDescent="0.35">
      <c r="A93" s="283" t="s">
        <v>1445</v>
      </c>
      <c r="B93" s="284">
        <v>91</v>
      </c>
      <c r="C93" s="295">
        <v>0.68421052631578949</v>
      </c>
    </row>
    <row r="94" spans="1:4" x14ac:dyDescent="0.35">
      <c r="A94" s="283" t="s">
        <v>1655</v>
      </c>
      <c r="B94" s="284">
        <v>35</v>
      </c>
      <c r="C94" s="295">
        <v>0.26315789473684209</v>
      </c>
    </row>
    <row r="95" spans="1:4" x14ac:dyDescent="0.35">
      <c r="A95" s="283" t="s">
        <v>269</v>
      </c>
      <c r="B95" s="284">
        <v>7</v>
      </c>
      <c r="C95" s="295">
        <v>5.2631578947368418E-2</v>
      </c>
    </row>
    <row r="96" spans="1:4" x14ac:dyDescent="0.35">
      <c r="A96" s="302" t="s">
        <v>529</v>
      </c>
      <c r="B96" s="300">
        <v>133</v>
      </c>
      <c r="C96" s="301">
        <v>1</v>
      </c>
    </row>
    <row r="98" spans="1:23" x14ac:dyDescent="0.35">
      <c r="A98" s="17" t="s">
        <v>683</v>
      </c>
    </row>
    <row r="99" spans="1:23" x14ac:dyDescent="0.35">
      <c r="A99" s="10" t="s">
        <v>673</v>
      </c>
    </row>
    <row r="100" spans="1:23" hidden="1" x14ac:dyDescent="0.35">
      <c r="A100" s="287"/>
      <c r="B100" s="294" t="s">
        <v>524</v>
      </c>
      <c r="C100" s="287"/>
      <c r="D100" s="287"/>
      <c r="E100" s="287"/>
      <c r="F100" s="287"/>
      <c r="G100" s="287"/>
    </row>
    <row r="101" spans="1:23" x14ac:dyDescent="0.35">
      <c r="A101" s="321"/>
      <c r="B101" s="321" t="s">
        <v>366</v>
      </c>
      <c r="C101" s="321"/>
      <c r="D101" s="321" t="s">
        <v>247</v>
      </c>
      <c r="E101" s="321"/>
      <c r="F101" s="326" t="s">
        <v>525</v>
      </c>
      <c r="G101" s="326" t="s">
        <v>526</v>
      </c>
    </row>
    <row r="102" spans="1:23" x14ac:dyDescent="0.35">
      <c r="A102" s="282" t="s">
        <v>544</v>
      </c>
      <c r="B102" s="282" t="s">
        <v>527</v>
      </c>
      <c r="C102" s="282" t="s">
        <v>528</v>
      </c>
      <c r="D102" s="282" t="s">
        <v>527</v>
      </c>
      <c r="E102" s="282" t="s">
        <v>528</v>
      </c>
      <c r="F102" s="325"/>
      <c r="G102" s="325"/>
    </row>
    <row r="103" spans="1:23" x14ac:dyDescent="0.35">
      <c r="A103" s="283" t="s">
        <v>1445</v>
      </c>
      <c r="B103" s="284">
        <v>35</v>
      </c>
      <c r="C103" s="295">
        <v>0.660377358490566</v>
      </c>
      <c r="D103" s="284">
        <v>48</v>
      </c>
      <c r="E103" s="295">
        <v>0.6</v>
      </c>
      <c r="F103" s="284">
        <v>83</v>
      </c>
      <c r="G103" s="295">
        <v>0.62406015037593987</v>
      </c>
    </row>
    <row r="104" spans="1:23" x14ac:dyDescent="0.35">
      <c r="A104" s="283" t="s">
        <v>1655</v>
      </c>
      <c r="B104" s="284">
        <v>18</v>
      </c>
      <c r="C104" s="295">
        <v>0.33962264150943394</v>
      </c>
      <c r="D104" s="284">
        <v>30</v>
      </c>
      <c r="E104" s="295">
        <v>0.375</v>
      </c>
      <c r="F104" s="284">
        <v>48</v>
      </c>
      <c r="G104" s="295">
        <v>0.36090225563909772</v>
      </c>
    </row>
    <row r="105" spans="1:23" x14ac:dyDescent="0.35">
      <c r="A105" s="283" t="s">
        <v>269</v>
      </c>
      <c r="B105" s="284"/>
      <c r="C105" s="295">
        <v>0</v>
      </c>
      <c r="D105" s="284">
        <v>2</v>
      </c>
      <c r="E105" s="295">
        <v>2.5000000000000001E-2</v>
      </c>
      <c r="F105" s="284">
        <v>2</v>
      </c>
      <c r="G105" s="295">
        <v>1.5037593984962405E-2</v>
      </c>
    </row>
    <row r="106" spans="1:23" x14ac:dyDescent="0.35">
      <c r="A106" s="302" t="s">
        <v>529</v>
      </c>
      <c r="B106" s="300">
        <v>53</v>
      </c>
      <c r="C106" s="301">
        <v>1</v>
      </c>
      <c r="D106" s="300">
        <v>80</v>
      </c>
      <c r="E106" s="301">
        <v>1</v>
      </c>
      <c r="F106" s="300">
        <v>133</v>
      </c>
      <c r="G106" s="301">
        <v>1</v>
      </c>
    </row>
    <row r="107" spans="1:23" s="34" customFormat="1" x14ac:dyDescent="0.35">
      <c r="A107" s="327"/>
      <c r="B107" s="328"/>
      <c r="C107" s="329"/>
      <c r="D107" s="328"/>
      <c r="E107" s="329"/>
      <c r="F107" s="328"/>
      <c r="G107" s="329"/>
    </row>
    <row r="108" spans="1:23" x14ac:dyDescent="0.35">
      <c r="A108" s="17" t="s">
        <v>672</v>
      </c>
    </row>
    <row r="109" spans="1:23" x14ac:dyDescent="0.35">
      <c r="A109" s="10" t="s">
        <v>684</v>
      </c>
    </row>
    <row r="110" spans="1:23" hidden="1" x14ac:dyDescent="0.35">
      <c r="A110" s="287"/>
      <c r="B110" s="294" t="s">
        <v>524</v>
      </c>
      <c r="C110" s="287"/>
      <c r="D110" s="287"/>
      <c r="E110" s="287"/>
      <c r="F110" s="287"/>
      <c r="G110" s="287"/>
      <c r="H110" s="287"/>
      <c r="I110" s="287"/>
      <c r="J110" s="287"/>
      <c r="K110" s="287"/>
      <c r="L110" s="287"/>
      <c r="M110" s="287"/>
      <c r="N110" s="287"/>
      <c r="O110" s="287"/>
      <c r="P110" s="287"/>
      <c r="Q110" s="287"/>
      <c r="R110" s="287"/>
      <c r="S110" s="287"/>
      <c r="T110" s="287"/>
      <c r="U110" s="287"/>
      <c r="V110" s="287"/>
      <c r="W110" s="287"/>
    </row>
    <row r="111" spans="1:23" x14ac:dyDescent="0.35">
      <c r="A111" s="321"/>
      <c r="B111" s="321" t="s">
        <v>266</v>
      </c>
      <c r="C111" s="321"/>
      <c r="D111" s="321" t="s">
        <v>601</v>
      </c>
      <c r="E111" s="321"/>
      <c r="F111" s="321" t="s">
        <v>505</v>
      </c>
      <c r="G111" s="321"/>
      <c r="H111" s="321" t="s">
        <v>331</v>
      </c>
      <c r="I111" s="321"/>
      <c r="J111" s="321" t="s">
        <v>406</v>
      </c>
      <c r="K111" s="321"/>
      <c r="L111" s="321" t="s">
        <v>1791</v>
      </c>
      <c r="M111" s="321"/>
      <c r="N111" s="321" t="s">
        <v>600</v>
      </c>
      <c r="O111" s="321"/>
      <c r="P111" s="321" t="s">
        <v>239</v>
      </c>
      <c r="Q111" s="321"/>
      <c r="R111" s="321" t="s">
        <v>419</v>
      </c>
      <c r="S111" s="321"/>
      <c r="T111" s="321" t="s">
        <v>441</v>
      </c>
      <c r="U111" s="321"/>
      <c r="V111" s="324" t="s">
        <v>525</v>
      </c>
      <c r="W111" s="324" t="s">
        <v>526</v>
      </c>
    </row>
    <row r="112" spans="1:23" x14ac:dyDescent="0.35">
      <c r="A112" s="282" t="s">
        <v>544</v>
      </c>
      <c r="B112" s="282" t="s">
        <v>527</v>
      </c>
      <c r="C112" s="282" t="s">
        <v>528</v>
      </c>
      <c r="D112" s="282" t="s">
        <v>527</v>
      </c>
      <c r="E112" s="282" t="s">
        <v>528</v>
      </c>
      <c r="F112" s="282" t="s">
        <v>527</v>
      </c>
      <c r="G112" s="282" t="s">
        <v>528</v>
      </c>
      <c r="H112" s="282" t="s">
        <v>527</v>
      </c>
      <c r="I112" s="282" t="s">
        <v>528</v>
      </c>
      <c r="J112" s="282" t="s">
        <v>527</v>
      </c>
      <c r="K112" s="282" t="s">
        <v>528</v>
      </c>
      <c r="L112" s="282" t="s">
        <v>527</v>
      </c>
      <c r="M112" s="282" t="s">
        <v>528</v>
      </c>
      <c r="N112" s="282" t="s">
        <v>527</v>
      </c>
      <c r="O112" s="282" t="s">
        <v>528</v>
      </c>
      <c r="P112" s="282" t="s">
        <v>527</v>
      </c>
      <c r="Q112" s="282" t="s">
        <v>528</v>
      </c>
      <c r="R112" s="282" t="s">
        <v>527</v>
      </c>
      <c r="S112" s="282" t="s">
        <v>528</v>
      </c>
      <c r="T112" s="282" t="s">
        <v>527</v>
      </c>
      <c r="U112" s="282" t="s">
        <v>528</v>
      </c>
      <c r="V112" s="282"/>
      <c r="W112" s="282"/>
    </row>
    <row r="113" spans="1:23" x14ac:dyDescent="0.35">
      <c r="A113" s="283" t="s">
        <v>1445</v>
      </c>
      <c r="B113" s="284">
        <v>2</v>
      </c>
      <c r="C113" s="295">
        <v>0.5</v>
      </c>
      <c r="D113" s="284">
        <v>11</v>
      </c>
      <c r="E113" s="295">
        <v>0.52380952380952384</v>
      </c>
      <c r="F113" s="284">
        <v>6</v>
      </c>
      <c r="G113" s="295">
        <v>0.66666666666666663</v>
      </c>
      <c r="H113" s="284">
        <v>5</v>
      </c>
      <c r="I113" s="295">
        <v>1</v>
      </c>
      <c r="J113" s="284">
        <v>8</v>
      </c>
      <c r="K113" s="295">
        <v>1</v>
      </c>
      <c r="L113" s="284">
        <v>14</v>
      </c>
      <c r="M113" s="295">
        <v>0.77777777777777779</v>
      </c>
      <c r="N113" s="284"/>
      <c r="O113" s="295">
        <v>0</v>
      </c>
      <c r="P113" s="284">
        <v>5</v>
      </c>
      <c r="Q113" s="295">
        <v>0.83333333333333337</v>
      </c>
      <c r="R113" s="284">
        <v>5</v>
      </c>
      <c r="S113" s="295">
        <v>0.55555555555555558</v>
      </c>
      <c r="T113" s="284">
        <v>27</v>
      </c>
      <c r="U113" s="295">
        <v>0.51923076923076927</v>
      </c>
      <c r="V113" s="284">
        <v>83</v>
      </c>
      <c r="W113" s="295">
        <v>0.62406015037593987</v>
      </c>
    </row>
    <row r="114" spans="1:23" x14ac:dyDescent="0.35">
      <c r="A114" s="283" t="s">
        <v>1655</v>
      </c>
      <c r="B114" s="284">
        <v>2</v>
      </c>
      <c r="C114" s="295">
        <v>0.5</v>
      </c>
      <c r="D114" s="284">
        <v>10</v>
      </c>
      <c r="E114" s="295">
        <v>0.47619047619047616</v>
      </c>
      <c r="F114" s="284">
        <v>2</v>
      </c>
      <c r="G114" s="295">
        <v>0.22222222222222221</v>
      </c>
      <c r="H114" s="284"/>
      <c r="I114" s="295">
        <v>0</v>
      </c>
      <c r="J114" s="284"/>
      <c r="K114" s="295">
        <v>0</v>
      </c>
      <c r="L114" s="284">
        <v>4</v>
      </c>
      <c r="M114" s="295">
        <v>0.22222222222222221</v>
      </c>
      <c r="N114" s="284">
        <v>1</v>
      </c>
      <c r="O114" s="295">
        <v>1</v>
      </c>
      <c r="P114" s="284"/>
      <c r="Q114" s="295">
        <v>0</v>
      </c>
      <c r="R114" s="284">
        <v>4</v>
      </c>
      <c r="S114" s="295">
        <v>0.44444444444444442</v>
      </c>
      <c r="T114" s="284">
        <v>25</v>
      </c>
      <c r="U114" s="295">
        <v>0.48076923076923078</v>
      </c>
      <c r="V114" s="284">
        <v>48</v>
      </c>
      <c r="W114" s="295">
        <v>0.36090225563909772</v>
      </c>
    </row>
    <row r="115" spans="1:23" x14ac:dyDescent="0.35">
      <c r="A115" s="283" t="s">
        <v>269</v>
      </c>
      <c r="B115" s="284"/>
      <c r="C115" s="295">
        <v>0</v>
      </c>
      <c r="D115" s="284"/>
      <c r="E115" s="295">
        <v>0</v>
      </c>
      <c r="F115" s="284">
        <v>1</v>
      </c>
      <c r="G115" s="295">
        <v>0.1111111111111111</v>
      </c>
      <c r="H115" s="284"/>
      <c r="I115" s="295">
        <v>0</v>
      </c>
      <c r="J115" s="284"/>
      <c r="K115" s="295">
        <v>0</v>
      </c>
      <c r="L115" s="284"/>
      <c r="M115" s="295">
        <v>0</v>
      </c>
      <c r="N115" s="284"/>
      <c r="O115" s="295">
        <v>0</v>
      </c>
      <c r="P115" s="284">
        <v>1</v>
      </c>
      <c r="Q115" s="295">
        <v>0.16666666666666666</v>
      </c>
      <c r="R115" s="284"/>
      <c r="S115" s="295">
        <v>0</v>
      </c>
      <c r="T115" s="284"/>
      <c r="U115" s="295">
        <v>0</v>
      </c>
      <c r="V115" s="284">
        <v>2</v>
      </c>
      <c r="W115" s="295">
        <v>1.5037593984962405E-2</v>
      </c>
    </row>
    <row r="116" spans="1:23" x14ac:dyDescent="0.35">
      <c r="A116" s="302" t="s">
        <v>529</v>
      </c>
      <c r="B116" s="300">
        <v>4</v>
      </c>
      <c r="C116" s="301">
        <v>1</v>
      </c>
      <c r="D116" s="300">
        <v>21</v>
      </c>
      <c r="E116" s="301">
        <v>1</v>
      </c>
      <c r="F116" s="300">
        <v>9</v>
      </c>
      <c r="G116" s="301">
        <v>1</v>
      </c>
      <c r="H116" s="300">
        <v>5</v>
      </c>
      <c r="I116" s="301">
        <v>1</v>
      </c>
      <c r="J116" s="300">
        <v>8</v>
      </c>
      <c r="K116" s="301">
        <v>1</v>
      </c>
      <c r="L116" s="300">
        <v>18</v>
      </c>
      <c r="M116" s="301">
        <v>1</v>
      </c>
      <c r="N116" s="300">
        <v>1</v>
      </c>
      <c r="O116" s="301">
        <v>1</v>
      </c>
      <c r="P116" s="300">
        <v>6</v>
      </c>
      <c r="Q116" s="301">
        <v>1</v>
      </c>
      <c r="R116" s="300">
        <v>9</v>
      </c>
      <c r="S116" s="301">
        <v>1</v>
      </c>
      <c r="T116" s="300">
        <v>52</v>
      </c>
      <c r="U116" s="301">
        <v>1</v>
      </c>
      <c r="V116" s="300">
        <v>133</v>
      </c>
      <c r="W116" s="301">
        <v>1</v>
      </c>
    </row>
  </sheetData>
  <conditionalFormatting pivot="1" sqref="C4:C5">
    <cfRule type="dataBar" priority="12">
      <dataBar>
        <cfvo type="min"/>
        <cfvo type="max"/>
        <color rgb="FFFF555A"/>
      </dataBar>
      <extLst>
        <ext xmlns:x14="http://schemas.microsoft.com/office/spreadsheetml/2009/9/main" uri="{B025F937-C7B1-47D3-B67F-A62EFF666E3E}">
          <x14:id>{50CF0033-193A-41EA-9E79-05FE34EF86E5}</x14:id>
        </ext>
      </extLst>
    </cfRule>
  </conditionalFormatting>
  <conditionalFormatting sqref="D21:D27">
    <cfRule type="dataBar" priority="10">
      <dataBar>
        <cfvo type="min"/>
        <cfvo type="max"/>
        <color rgb="FFFF555A"/>
      </dataBar>
      <extLst>
        <ext xmlns:x14="http://schemas.microsoft.com/office/spreadsheetml/2009/9/main" uri="{B025F937-C7B1-47D3-B67F-A62EFF666E3E}">
          <x14:id>{EF4277CF-35F0-4268-873F-293CD567067B}</x14:id>
        </ext>
      </extLst>
    </cfRule>
  </conditionalFormatting>
  <conditionalFormatting pivot="1" sqref="C31:C32">
    <cfRule type="dataBar" priority="9">
      <dataBar>
        <cfvo type="min"/>
        <cfvo type="max"/>
        <color rgb="FFFF555A"/>
      </dataBar>
      <extLst>
        <ext xmlns:x14="http://schemas.microsoft.com/office/spreadsheetml/2009/9/main" uri="{B025F937-C7B1-47D3-B67F-A62EFF666E3E}">
          <x14:id>{7ACFDD70-4C54-4377-9829-8D19EEEDBCF7}</x14:id>
        </ext>
      </extLst>
    </cfRule>
  </conditionalFormatting>
  <conditionalFormatting pivot="1" sqref="C37:C38">
    <cfRule type="dataBar" priority="8">
      <dataBar>
        <cfvo type="min"/>
        <cfvo type="max"/>
        <color rgb="FFFF555A"/>
      </dataBar>
      <extLst>
        <ext xmlns:x14="http://schemas.microsoft.com/office/spreadsheetml/2009/9/main" uri="{B025F937-C7B1-47D3-B67F-A62EFF666E3E}">
          <x14:id>{2F16EB20-CF39-42BB-A80B-3FFA3E1E9CF2}</x14:id>
        </ext>
      </extLst>
    </cfRule>
  </conditionalFormatting>
  <conditionalFormatting pivot="1" sqref="C51:C52">
    <cfRule type="dataBar" priority="7">
      <dataBar>
        <cfvo type="min"/>
        <cfvo type="max"/>
        <color rgb="FFFF555A"/>
      </dataBar>
      <extLst>
        <ext xmlns:x14="http://schemas.microsoft.com/office/spreadsheetml/2009/9/main" uri="{B025F937-C7B1-47D3-B67F-A62EFF666E3E}">
          <x14:id>{2BB1A64E-E9CB-44B8-84F4-D037A188A5BC}</x14:id>
        </ext>
      </extLst>
    </cfRule>
  </conditionalFormatting>
  <conditionalFormatting pivot="1" sqref="C86:C87">
    <cfRule type="dataBar" priority="6">
      <dataBar>
        <cfvo type="min"/>
        <cfvo type="max"/>
        <color rgb="FFFF555A"/>
      </dataBar>
      <extLst>
        <ext xmlns:x14="http://schemas.microsoft.com/office/spreadsheetml/2009/9/main" uri="{B025F937-C7B1-47D3-B67F-A62EFF666E3E}">
          <x14:id>{3F887B9E-D016-4530-893F-4741C1609150}</x14:id>
        </ext>
      </extLst>
    </cfRule>
  </conditionalFormatting>
  <conditionalFormatting pivot="1" sqref="C93:C94">
    <cfRule type="dataBar" priority="5">
      <dataBar>
        <cfvo type="min"/>
        <cfvo type="max"/>
        <color rgb="FFFF555A"/>
      </dataBar>
      <extLst>
        <ext xmlns:x14="http://schemas.microsoft.com/office/spreadsheetml/2009/9/main" uri="{B025F937-C7B1-47D3-B67F-A62EFF666E3E}">
          <x14:id>{C9C566BE-D11C-4FB6-9E3B-B69F7D7985D0}</x14:id>
        </ext>
      </extLst>
    </cfRule>
  </conditionalFormatting>
  <conditionalFormatting pivot="1" sqref="C103:C104 E103:E104 G103:G104">
    <cfRule type="dataBar" priority="4">
      <dataBar>
        <cfvo type="min"/>
        <cfvo type="max"/>
        <color rgb="FFFF555A"/>
      </dataBar>
      <extLst>
        <ext xmlns:x14="http://schemas.microsoft.com/office/spreadsheetml/2009/9/main" uri="{B025F937-C7B1-47D3-B67F-A62EFF666E3E}">
          <x14:id>{E535F86D-F575-4EE1-89A3-E4B802E99C52}</x14:id>
        </ext>
      </extLst>
    </cfRule>
  </conditionalFormatting>
  <conditionalFormatting pivot="1" sqref="C113:C114 E113:E114 G113:G114 I113:I114 K113:K114 M113:M114 O113:O114 Q113:Q114 S113:S114 U113:U114 W113:W114">
    <cfRule type="dataBar" priority="3">
      <dataBar>
        <cfvo type="min"/>
        <cfvo type="max"/>
        <color rgb="FFFF555A"/>
      </dataBar>
      <extLst>
        <ext xmlns:x14="http://schemas.microsoft.com/office/spreadsheetml/2009/9/main" uri="{B025F937-C7B1-47D3-B67F-A62EFF666E3E}">
          <x14:id>{ED38B7EF-5CD7-430C-AE39-E3453AEE5C8C}</x14:id>
        </ext>
      </extLst>
    </cfRule>
  </conditionalFormatting>
  <conditionalFormatting sqref="C10:C16">
    <cfRule type="dataBar" priority="19">
      <dataBar>
        <cfvo type="min"/>
        <cfvo type="max"/>
        <color rgb="FFFF555A"/>
      </dataBar>
      <extLst>
        <ext xmlns:x14="http://schemas.microsoft.com/office/spreadsheetml/2009/9/main" uri="{B025F937-C7B1-47D3-B67F-A62EFF666E3E}">
          <x14:id>{901833A4-B10F-4B0C-AD9A-E9AA9288ACD9}</x14:id>
        </ext>
      </extLst>
    </cfRule>
  </conditionalFormatting>
  <conditionalFormatting sqref="D44:D46">
    <cfRule type="dataBar" priority="2">
      <dataBar>
        <cfvo type="min"/>
        <cfvo type="max"/>
        <color rgb="FFFF555A"/>
      </dataBar>
      <extLst>
        <ext xmlns:x14="http://schemas.microsoft.com/office/spreadsheetml/2009/9/main" uri="{B025F937-C7B1-47D3-B67F-A62EFF666E3E}">
          <x14:id>{B28EAB31-ECFD-4B71-9152-8BB23F4FF8BD}</x14:id>
        </ext>
      </extLst>
    </cfRule>
  </conditionalFormatting>
  <conditionalFormatting sqref="D44:D47">
    <cfRule type="dataBar" priority="1">
      <dataBar>
        <cfvo type="min"/>
        <cfvo type="max"/>
        <color rgb="FFFF555A"/>
      </dataBar>
      <extLst>
        <ext xmlns:x14="http://schemas.microsoft.com/office/spreadsheetml/2009/9/main" uri="{B025F937-C7B1-47D3-B67F-A62EFF666E3E}">
          <x14:id>{60657C0B-82CF-4D53-A33F-2B70DAAB1396}</x14:id>
        </ext>
      </extLst>
    </cfRule>
  </conditionalFormatting>
  <pageMargins left="0.7" right="0.7" top="0.75" bottom="0.75" header="0.3" footer="0.3"/>
  <pageSetup orientation="portrait" horizontalDpi="1200" verticalDpi="1200" r:id="rId13"/>
  <extLst>
    <ext xmlns:x14="http://schemas.microsoft.com/office/spreadsheetml/2009/9/main" uri="{78C0D931-6437-407d-A8EE-F0AAD7539E65}">
      <x14:conditionalFormattings>
        <x14:conditionalFormatting xmlns:xm="http://schemas.microsoft.com/office/excel/2006/main" pivot="1">
          <x14:cfRule type="dataBar" id="{50CF0033-193A-41EA-9E79-05FE34EF86E5}">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x14:cfRule type="dataBar" id="{EF4277CF-35F0-4268-873F-293CD567067B}">
            <x14:dataBar minLength="0" maxLength="100" border="1" negativeBarBorderColorSameAsPositive="0">
              <x14:cfvo type="autoMin"/>
              <x14:cfvo type="autoMax"/>
              <x14:borderColor rgb="FFFF555A"/>
              <x14:negativeFillColor rgb="FFFF0000"/>
              <x14:negativeBorderColor rgb="FFFF0000"/>
              <x14:axisColor rgb="FF000000"/>
            </x14:dataBar>
          </x14:cfRule>
          <xm:sqref>D21:D27</xm:sqref>
        </x14:conditionalFormatting>
        <x14:conditionalFormatting xmlns:xm="http://schemas.microsoft.com/office/excel/2006/main" pivot="1">
          <x14:cfRule type="dataBar" id="{7ACFDD70-4C54-4377-9829-8D19EEEDBCF7}">
            <x14:dataBar minLength="0" maxLength="100" border="1" negativeBarBorderColorSameAsPositive="0">
              <x14:cfvo type="autoMin"/>
              <x14:cfvo type="autoMax"/>
              <x14:borderColor rgb="FFFF555A"/>
              <x14:negativeFillColor rgb="FFFF0000"/>
              <x14:negativeBorderColor rgb="FFFF0000"/>
              <x14:axisColor rgb="FF000000"/>
            </x14:dataBar>
          </x14:cfRule>
          <xm:sqref>C31:C32</xm:sqref>
        </x14:conditionalFormatting>
        <x14:conditionalFormatting xmlns:xm="http://schemas.microsoft.com/office/excel/2006/main" pivot="1">
          <x14:cfRule type="dataBar" id="{2F16EB20-CF39-42BB-A80B-3FFA3E1E9CF2}">
            <x14:dataBar minLength="0" maxLength="100" border="1" negativeBarBorderColorSameAsPositive="0">
              <x14:cfvo type="autoMin"/>
              <x14:cfvo type="autoMax"/>
              <x14:borderColor rgb="FFFF555A"/>
              <x14:negativeFillColor rgb="FFFF0000"/>
              <x14:negativeBorderColor rgb="FFFF0000"/>
              <x14:axisColor rgb="FF000000"/>
            </x14:dataBar>
          </x14:cfRule>
          <xm:sqref>C37:C38</xm:sqref>
        </x14:conditionalFormatting>
        <x14:conditionalFormatting xmlns:xm="http://schemas.microsoft.com/office/excel/2006/main" pivot="1">
          <x14:cfRule type="dataBar" id="{2BB1A64E-E9CB-44B8-84F4-D037A188A5BC}">
            <x14:dataBar minLength="0" maxLength="100" border="1" negativeBarBorderColorSameAsPositive="0">
              <x14:cfvo type="autoMin"/>
              <x14:cfvo type="autoMax"/>
              <x14:borderColor rgb="FFFF555A"/>
              <x14:negativeFillColor rgb="FFFF0000"/>
              <x14:negativeBorderColor rgb="FFFF0000"/>
              <x14:axisColor rgb="FF000000"/>
            </x14:dataBar>
          </x14:cfRule>
          <xm:sqref>C51:C52</xm:sqref>
        </x14:conditionalFormatting>
        <x14:conditionalFormatting xmlns:xm="http://schemas.microsoft.com/office/excel/2006/main" pivot="1">
          <x14:cfRule type="dataBar" id="{3F887B9E-D016-4530-893F-4741C1609150}">
            <x14:dataBar minLength="0" maxLength="100" border="1" negativeBarBorderColorSameAsPositive="0">
              <x14:cfvo type="autoMin"/>
              <x14:cfvo type="autoMax"/>
              <x14:borderColor rgb="FFFF555A"/>
              <x14:negativeFillColor rgb="FFFF0000"/>
              <x14:negativeBorderColor rgb="FFFF0000"/>
              <x14:axisColor rgb="FF000000"/>
            </x14:dataBar>
          </x14:cfRule>
          <xm:sqref>C86:C87</xm:sqref>
        </x14:conditionalFormatting>
        <x14:conditionalFormatting xmlns:xm="http://schemas.microsoft.com/office/excel/2006/main" pivot="1">
          <x14:cfRule type="dataBar" id="{C9C566BE-D11C-4FB6-9E3B-B69F7D7985D0}">
            <x14:dataBar minLength="0" maxLength="100" border="1" negativeBarBorderColorSameAsPositive="0">
              <x14:cfvo type="autoMin"/>
              <x14:cfvo type="autoMax"/>
              <x14:borderColor rgb="FFFF555A"/>
              <x14:negativeFillColor rgb="FFFF0000"/>
              <x14:negativeBorderColor rgb="FFFF0000"/>
              <x14:axisColor rgb="FF000000"/>
            </x14:dataBar>
          </x14:cfRule>
          <xm:sqref>C93:C94</xm:sqref>
        </x14:conditionalFormatting>
        <x14:conditionalFormatting xmlns:xm="http://schemas.microsoft.com/office/excel/2006/main" pivot="1">
          <x14:cfRule type="dataBar" id="{E535F86D-F575-4EE1-89A3-E4B802E99C52}">
            <x14:dataBar minLength="0" maxLength="100" border="1" negativeBarBorderColorSameAsPositive="0">
              <x14:cfvo type="autoMin"/>
              <x14:cfvo type="autoMax"/>
              <x14:borderColor rgb="FFFF555A"/>
              <x14:negativeFillColor rgb="FFFF0000"/>
              <x14:negativeBorderColor rgb="FFFF0000"/>
              <x14:axisColor rgb="FF000000"/>
            </x14:dataBar>
          </x14:cfRule>
          <xm:sqref>C103:C104 E103:E104 G103:G104</xm:sqref>
        </x14:conditionalFormatting>
        <x14:conditionalFormatting xmlns:xm="http://schemas.microsoft.com/office/excel/2006/main" pivot="1">
          <x14:cfRule type="dataBar" id="{ED38B7EF-5CD7-430C-AE39-E3453AEE5C8C}">
            <x14:dataBar minLength="0" maxLength="100" border="1" negativeBarBorderColorSameAsPositive="0">
              <x14:cfvo type="autoMin"/>
              <x14:cfvo type="autoMax"/>
              <x14:borderColor rgb="FFFF555A"/>
              <x14:negativeFillColor rgb="FFFF0000"/>
              <x14:negativeBorderColor rgb="FFFF0000"/>
              <x14:axisColor rgb="FF000000"/>
            </x14:dataBar>
          </x14:cfRule>
          <xm:sqref>C113:C114 E113:E114 G113:G114 I113:I114 K113:K114 M113:M114 O113:O114 Q113:Q114 S113:S114 U113:U114 W113:W114</xm:sqref>
        </x14:conditionalFormatting>
        <x14:conditionalFormatting xmlns:xm="http://schemas.microsoft.com/office/excel/2006/main">
          <x14:cfRule type="dataBar" id="{901833A4-B10F-4B0C-AD9A-E9AA9288ACD9}">
            <x14:dataBar minLength="0" maxLength="100" border="1" negativeBarBorderColorSameAsPositive="0">
              <x14:cfvo type="autoMin"/>
              <x14:cfvo type="autoMax"/>
              <x14:borderColor rgb="FFFF555A"/>
              <x14:negativeFillColor rgb="FFFF0000"/>
              <x14:negativeBorderColor rgb="FFFF0000"/>
              <x14:axisColor rgb="FF000000"/>
            </x14:dataBar>
          </x14:cfRule>
          <xm:sqref>C10:C16</xm:sqref>
        </x14:conditionalFormatting>
        <x14:conditionalFormatting xmlns:xm="http://schemas.microsoft.com/office/excel/2006/main">
          <x14:cfRule type="dataBar" id="{B28EAB31-ECFD-4B71-9152-8BB23F4FF8BD}">
            <x14:dataBar minLength="0" maxLength="100" border="1" negativeBarBorderColorSameAsPositive="0">
              <x14:cfvo type="autoMin"/>
              <x14:cfvo type="autoMax"/>
              <x14:borderColor rgb="FFFF555A"/>
              <x14:negativeFillColor rgb="FFFF0000"/>
              <x14:negativeBorderColor rgb="FFFF0000"/>
              <x14:axisColor rgb="FF000000"/>
            </x14:dataBar>
          </x14:cfRule>
          <xm:sqref>D44:D46</xm:sqref>
        </x14:conditionalFormatting>
        <x14:conditionalFormatting xmlns:xm="http://schemas.microsoft.com/office/excel/2006/main">
          <x14:cfRule type="dataBar" id="{60657C0B-82CF-4D53-A33F-2B70DAAB1396}">
            <x14:dataBar minLength="0" maxLength="100" border="1" negativeBarBorderColorSameAsPositive="0">
              <x14:cfvo type="autoMin"/>
              <x14:cfvo type="autoMax"/>
              <x14:borderColor rgb="FFFF555A"/>
              <x14:negativeFillColor rgb="FFFF0000"/>
              <x14:negativeBorderColor rgb="FFFF0000"/>
              <x14:axisColor rgb="FF000000"/>
            </x14:dataBar>
          </x14:cfRule>
          <xm:sqref>D44:D47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0"/>
  <sheetViews>
    <sheetView workbookViewId="0"/>
  </sheetViews>
  <sheetFormatPr baseColWidth="10" defaultRowHeight="15.5" x14ac:dyDescent="0.35"/>
  <sheetData>
    <row r="1" spans="2:12" x14ac:dyDescent="0.35">
      <c r="F1" s="32"/>
      <c r="G1" s="32"/>
      <c r="H1" s="32"/>
      <c r="I1" s="32"/>
      <c r="J1" s="32"/>
      <c r="K1" s="32"/>
      <c r="L1" s="32"/>
    </row>
    <row r="2" spans="2:12" x14ac:dyDescent="0.35">
      <c r="B2" s="29"/>
      <c r="C2" s="29" t="s">
        <v>250</v>
      </c>
      <c r="D2" s="29" t="s">
        <v>274</v>
      </c>
      <c r="E2" s="69"/>
      <c r="F2" s="71"/>
      <c r="G2" s="71"/>
      <c r="H2" s="71"/>
      <c r="I2" s="71"/>
      <c r="J2" s="71"/>
      <c r="K2" s="71"/>
      <c r="L2" s="71"/>
    </row>
    <row r="3" spans="2:12" x14ac:dyDescent="0.35">
      <c r="B3" s="53" t="s">
        <v>289</v>
      </c>
      <c r="C3" s="26">
        <v>0.47906976744186047</v>
      </c>
      <c r="D3" s="26">
        <v>5.5813953488372092E-2</v>
      </c>
      <c r="E3" s="28"/>
      <c r="F3" s="72"/>
      <c r="G3" s="72"/>
      <c r="H3" s="72"/>
      <c r="I3" s="72"/>
      <c r="J3" s="72"/>
      <c r="K3" s="72"/>
      <c r="L3" s="72"/>
    </row>
    <row r="4" spans="2:12" x14ac:dyDescent="0.35">
      <c r="B4" s="1" t="s">
        <v>311</v>
      </c>
      <c r="C4" s="26">
        <v>0.19534883720930232</v>
      </c>
      <c r="D4" s="26">
        <v>8.8372093023255813E-2</v>
      </c>
      <c r="E4" s="28"/>
      <c r="F4" s="73"/>
      <c r="G4" s="56"/>
      <c r="H4" s="52"/>
      <c r="I4" s="56"/>
      <c r="J4" s="52"/>
      <c r="K4" s="56"/>
      <c r="L4" s="52"/>
    </row>
    <row r="5" spans="2:12" x14ac:dyDescent="0.35">
      <c r="B5" s="70" t="s">
        <v>393</v>
      </c>
      <c r="C5" s="26">
        <v>9.3023255813953487E-3</v>
      </c>
      <c r="D5" s="26">
        <v>0</v>
      </c>
      <c r="E5" s="28"/>
      <c r="F5" s="73"/>
      <c r="G5" s="56"/>
      <c r="H5" s="52"/>
      <c r="I5" s="56"/>
      <c r="J5" s="52"/>
      <c r="K5" s="56"/>
      <c r="L5" s="52"/>
    </row>
    <row r="6" spans="2:12" x14ac:dyDescent="0.35">
      <c r="B6" s="1" t="s">
        <v>685</v>
      </c>
      <c r="C6" s="26">
        <v>0.10232558139534884</v>
      </c>
      <c r="D6" s="26">
        <v>6.9767441860465115E-2</v>
      </c>
      <c r="F6" s="73"/>
      <c r="G6" s="56"/>
      <c r="H6" s="52"/>
      <c r="I6" s="56"/>
      <c r="J6" s="52"/>
      <c r="K6" s="56"/>
      <c r="L6" s="52"/>
    </row>
    <row r="7" spans="2:12" x14ac:dyDescent="0.35">
      <c r="F7" s="73"/>
      <c r="G7" s="56"/>
      <c r="H7" s="52"/>
      <c r="I7" s="56"/>
      <c r="J7" s="52"/>
      <c r="K7" s="56"/>
      <c r="L7" s="52"/>
    </row>
    <row r="8" spans="2:12" x14ac:dyDescent="0.35">
      <c r="F8" s="74"/>
      <c r="G8" s="75"/>
      <c r="H8" s="76"/>
      <c r="I8" s="75"/>
      <c r="J8" s="76"/>
      <c r="K8" s="75"/>
      <c r="L8" s="76"/>
    </row>
    <row r="9" spans="2:12" x14ac:dyDescent="0.35">
      <c r="B9" s="29" t="s">
        <v>583</v>
      </c>
      <c r="C9" s="29" t="s">
        <v>250</v>
      </c>
      <c r="D9" s="29" t="s">
        <v>274</v>
      </c>
      <c r="E9" s="69"/>
      <c r="F9" s="32"/>
      <c r="G9" s="32"/>
      <c r="H9" s="32"/>
      <c r="I9" s="32"/>
      <c r="J9" s="32"/>
      <c r="K9" s="32"/>
      <c r="L9" s="32"/>
    </row>
    <row r="10" spans="2:12" x14ac:dyDescent="0.35">
      <c r="B10" s="10" t="s">
        <v>686</v>
      </c>
      <c r="C10" s="19">
        <v>0.56999999999999995</v>
      </c>
      <c r="D10" s="19">
        <v>0.14000000000000001</v>
      </c>
      <c r="E10" s="67"/>
      <c r="F10" s="32"/>
      <c r="G10" s="32"/>
      <c r="H10" s="32"/>
      <c r="I10" s="32"/>
      <c r="J10" s="32"/>
      <c r="K10" s="32"/>
      <c r="L10" s="32"/>
    </row>
    <row r="11" spans="2:12" x14ac:dyDescent="0.35">
      <c r="B11" s="10" t="s">
        <v>308</v>
      </c>
      <c r="C11" s="19">
        <v>0.12</v>
      </c>
      <c r="D11" s="19">
        <v>7.0000000000000007E-2</v>
      </c>
      <c r="E11" s="67"/>
      <c r="F11" s="32"/>
      <c r="G11" s="32"/>
      <c r="H11" s="32"/>
      <c r="I11" s="32"/>
      <c r="J11" s="32"/>
      <c r="K11" s="32"/>
      <c r="L11" s="32"/>
    </row>
    <row r="12" spans="2:12" x14ac:dyDescent="0.35">
      <c r="B12" t="s">
        <v>687</v>
      </c>
      <c r="C12" s="25">
        <v>0.03</v>
      </c>
      <c r="D12" s="25">
        <v>0</v>
      </c>
      <c r="E12" s="66"/>
      <c r="F12" s="32"/>
      <c r="G12" s="32"/>
      <c r="H12" s="32"/>
      <c r="I12" s="32"/>
      <c r="J12" s="32"/>
      <c r="K12" s="32"/>
      <c r="L12" s="32"/>
    </row>
    <row r="13" spans="2:12" x14ac:dyDescent="0.35">
      <c r="F13" s="32"/>
      <c r="G13" s="32"/>
      <c r="H13" s="32"/>
      <c r="I13" s="32"/>
      <c r="J13" s="32"/>
      <c r="K13" s="32"/>
      <c r="L13" s="32"/>
    </row>
    <row r="14" spans="2:12" x14ac:dyDescent="0.35">
      <c r="F14" s="32"/>
      <c r="G14" s="32"/>
      <c r="H14" s="32"/>
      <c r="I14" s="32"/>
      <c r="J14" s="32"/>
      <c r="K14" s="32"/>
      <c r="L14" s="32"/>
    </row>
    <row r="15" spans="2:12" x14ac:dyDescent="0.35">
      <c r="B15" s="211" t="s">
        <v>688</v>
      </c>
      <c r="C15" s="29" t="s">
        <v>528</v>
      </c>
      <c r="F15" s="32"/>
      <c r="G15" s="32"/>
      <c r="H15" s="32"/>
      <c r="I15" s="32"/>
      <c r="J15" s="32"/>
      <c r="K15" s="32"/>
      <c r="L15" s="32"/>
    </row>
    <row r="16" spans="2:12" x14ac:dyDescent="0.35">
      <c r="B16" s="13" t="s">
        <v>685</v>
      </c>
      <c r="C16" s="27">
        <v>0.19</v>
      </c>
      <c r="F16" s="32"/>
      <c r="G16" s="32"/>
      <c r="H16" s="32"/>
      <c r="I16" s="32"/>
      <c r="J16" s="32"/>
      <c r="K16" s="32"/>
      <c r="L16" s="32"/>
    </row>
    <row r="17" spans="2:12" x14ac:dyDescent="0.35">
      <c r="B17" s="13" t="s">
        <v>689</v>
      </c>
      <c r="C17" s="27">
        <v>0.33</v>
      </c>
      <c r="F17" s="32"/>
      <c r="G17" s="32"/>
      <c r="H17" s="32"/>
      <c r="I17" s="32"/>
      <c r="J17" s="32"/>
      <c r="K17" s="32"/>
      <c r="L17" s="32"/>
    </row>
    <row r="18" spans="2:12" x14ac:dyDescent="0.35">
      <c r="B18" s="13" t="s">
        <v>690</v>
      </c>
      <c r="C18" s="27">
        <v>0.27</v>
      </c>
    </row>
    <row r="19" spans="2:12" x14ac:dyDescent="0.35">
      <c r="B19" s="13" t="s">
        <v>691</v>
      </c>
      <c r="C19" s="27">
        <v>0.2</v>
      </c>
    </row>
    <row r="20" spans="2:12" x14ac:dyDescent="0.35">
      <c r="B20" s="29" t="s">
        <v>529</v>
      </c>
      <c r="C20" s="203">
        <v>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4"/>
  <sheetViews>
    <sheetView zoomScale="85" zoomScaleNormal="85" workbookViewId="0">
      <pane xSplit="1" topLeftCell="B1" activePane="topRight" state="frozen"/>
      <selection pane="topRight" activeCell="O17" sqref="O17"/>
    </sheetView>
  </sheetViews>
  <sheetFormatPr baseColWidth="10" defaultRowHeight="15.5" x14ac:dyDescent="0.35"/>
  <cols>
    <col min="1" max="1" width="26" style="10" customWidth="1"/>
    <col min="2" max="2" width="20.83203125" style="10" customWidth="1"/>
    <col min="3" max="3" width="16.83203125" style="10" customWidth="1"/>
    <col min="4" max="4" width="10" style="10" customWidth="1"/>
    <col min="5" max="5" width="6.1640625" style="10" customWidth="1"/>
    <col min="6" max="6" width="4.58203125" style="10" customWidth="1"/>
    <col min="7" max="7" width="7.75" style="10" customWidth="1"/>
    <col min="8" max="8" width="9.83203125" style="10" customWidth="1"/>
    <col min="9" max="9" width="5.4140625" style="10" customWidth="1"/>
    <col min="10" max="10" width="3.9140625" style="10" customWidth="1"/>
    <col min="11" max="11" width="7" style="10" customWidth="1"/>
    <col min="12" max="12" width="10.9140625" style="10" customWidth="1"/>
    <col min="13" max="13" width="13.9140625" style="10" customWidth="1"/>
    <col min="14" max="23" width="10" style="10" customWidth="1"/>
    <col min="24" max="16384" width="10.6640625" style="10"/>
  </cols>
  <sheetData>
    <row r="1" spans="1:23" x14ac:dyDescent="0.35">
      <c r="A1" s="106" t="s">
        <v>522</v>
      </c>
    </row>
    <row r="2" spans="1:23" x14ac:dyDescent="0.35">
      <c r="A2" s="17" t="s">
        <v>523</v>
      </c>
    </row>
    <row r="3" spans="1:23" hidden="1" x14ac:dyDescent="0.35">
      <c r="A3" s="287"/>
      <c r="B3" s="294" t="s">
        <v>524</v>
      </c>
      <c r="C3" s="287"/>
      <c r="D3" s="287"/>
      <c r="E3" s="287"/>
      <c r="F3" s="287"/>
      <c r="G3" s="287"/>
      <c r="H3" s="287"/>
      <c r="I3" s="287"/>
      <c r="J3" s="287"/>
      <c r="K3" s="287"/>
      <c r="L3" s="287"/>
      <c r="M3" s="287"/>
      <c r="N3" s="287"/>
      <c r="O3" s="287"/>
      <c r="P3" s="287"/>
      <c r="Q3" s="287"/>
      <c r="R3" s="287"/>
      <c r="S3" s="287"/>
      <c r="T3" s="287"/>
      <c r="U3" s="287"/>
      <c r="V3" s="287"/>
      <c r="W3" s="287"/>
    </row>
    <row r="4" spans="1:23" x14ac:dyDescent="0.35">
      <c r="A4" s="321"/>
      <c r="B4" s="321" t="s">
        <v>266</v>
      </c>
      <c r="C4" s="321"/>
      <c r="D4" s="321" t="s">
        <v>601</v>
      </c>
      <c r="E4" s="321"/>
      <c r="F4" s="321" t="s">
        <v>505</v>
      </c>
      <c r="G4" s="321"/>
      <c r="H4" s="321" t="s">
        <v>331</v>
      </c>
      <c r="I4" s="321"/>
      <c r="J4" s="321" t="s">
        <v>406</v>
      </c>
      <c r="K4" s="321"/>
      <c r="L4" s="321" t="s">
        <v>1791</v>
      </c>
      <c r="M4" s="321"/>
      <c r="N4" s="321" t="s">
        <v>600</v>
      </c>
      <c r="O4" s="321"/>
      <c r="P4" s="321" t="s">
        <v>239</v>
      </c>
      <c r="Q4" s="321"/>
      <c r="R4" s="321" t="s">
        <v>419</v>
      </c>
      <c r="S4" s="321"/>
      <c r="T4" s="321" t="s">
        <v>441</v>
      </c>
      <c r="U4" s="321"/>
      <c r="V4" s="324" t="s">
        <v>525</v>
      </c>
      <c r="W4" s="324" t="s">
        <v>526</v>
      </c>
    </row>
    <row r="5" spans="1:23" x14ac:dyDescent="0.35">
      <c r="A5" s="282" t="s">
        <v>544</v>
      </c>
      <c r="B5" s="282" t="s">
        <v>527</v>
      </c>
      <c r="C5" s="282" t="s">
        <v>528</v>
      </c>
      <c r="D5" s="282" t="s">
        <v>527</v>
      </c>
      <c r="E5" s="282" t="s">
        <v>528</v>
      </c>
      <c r="F5" s="282" t="s">
        <v>527</v>
      </c>
      <c r="G5" s="282" t="s">
        <v>528</v>
      </c>
      <c r="H5" s="282" t="s">
        <v>527</v>
      </c>
      <c r="I5" s="282" t="s">
        <v>528</v>
      </c>
      <c r="J5" s="282" t="s">
        <v>527</v>
      </c>
      <c r="K5" s="282" t="s">
        <v>528</v>
      </c>
      <c r="L5" s="282" t="s">
        <v>527</v>
      </c>
      <c r="M5" s="282" t="s">
        <v>528</v>
      </c>
      <c r="N5" s="282" t="s">
        <v>527</v>
      </c>
      <c r="O5" s="282" t="s">
        <v>528</v>
      </c>
      <c r="P5" s="282" t="s">
        <v>527</v>
      </c>
      <c r="Q5" s="282" t="s">
        <v>528</v>
      </c>
      <c r="R5" s="282" t="s">
        <v>527</v>
      </c>
      <c r="S5" s="282" t="s">
        <v>528</v>
      </c>
      <c r="T5" s="282" t="s">
        <v>527</v>
      </c>
      <c r="U5" s="282" t="s">
        <v>528</v>
      </c>
      <c r="V5" s="282"/>
      <c r="W5" s="282"/>
    </row>
    <row r="6" spans="1:23" x14ac:dyDescent="0.35">
      <c r="A6" s="283" t="s">
        <v>1445</v>
      </c>
      <c r="B6" s="284">
        <v>4</v>
      </c>
      <c r="C6" s="295">
        <v>1</v>
      </c>
      <c r="D6" s="284">
        <v>34</v>
      </c>
      <c r="E6" s="295">
        <v>0.87179487179487181</v>
      </c>
      <c r="F6" s="284">
        <v>8</v>
      </c>
      <c r="G6" s="295">
        <v>0.5</v>
      </c>
      <c r="H6" s="284">
        <v>8</v>
      </c>
      <c r="I6" s="295">
        <v>1</v>
      </c>
      <c r="J6" s="284">
        <v>16</v>
      </c>
      <c r="K6" s="295">
        <v>1</v>
      </c>
      <c r="L6" s="284">
        <v>18</v>
      </c>
      <c r="M6" s="295">
        <v>0.69230769230769229</v>
      </c>
      <c r="N6" s="284">
        <v>5</v>
      </c>
      <c r="O6" s="295">
        <v>0.7142857142857143</v>
      </c>
      <c r="P6" s="284">
        <v>10</v>
      </c>
      <c r="Q6" s="295">
        <v>0.90909090909090906</v>
      </c>
      <c r="R6" s="284">
        <v>7</v>
      </c>
      <c r="S6" s="295">
        <v>0.7</v>
      </c>
      <c r="T6" s="284">
        <v>91</v>
      </c>
      <c r="U6" s="295">
        <v>0.95789473684210524</v>
      </c>
      <c r="V6" s="284">
        <v>201</v>
      </c>
      <c r="W6" s="295">
        <v>0.86637931034482762</v>
      </c>
    </row>
    <row r="7" spans="1:23" x14ac:dyDescent="0.35">
      <c r="A7" s="283" t="s">
        <v>1655</v>
      </c>
      <c r="B7" s="284"/>
      <c r="C7" s="295">
        <v>0</v>
      </c>
      <c r="D7" s="284">
        <v>5</v>
      </c>
      <c r="E7" s="295">
        <v>0.12820512820512819</v>
      </c>
      <c r="F7" s="284">
        <v>8</v>
      </c>
      <c r="G7" s="295">
        <v>0.5</v>
      </c>
      <c r="H7" s="284"/>
      <c r="I7" s="295">
        <v>0</v>
      </c>
      <c r="J7" s="284"/>
      <c r="K7" s="295">
        <v>0</v>
      </c>
      <c r="L7" s="284">
        <v>8</v>
      </c>
      <c r="M7" s="295">
        <v>0.30769230769230771</v>
      </c>
      <c r="N7" s="284">
        <v>2</v>
      </c>
      <c r="O7" s="295">
        <v>0.2857142857142857</v>
      </c>
      <c r="P7" s="284"/>
      <c r="Q7" s="295">
        <v>0</v>
      </c>
      <c r="R7" s="284"/>
      <c r="S7" s="295">
        <v>0</v>
      </c>
      <c r="T7" s="284">
        <v>2</v>
      </c>
      <c r="U7" s="295">
        <v>2.1052631578947368E-2</v>
      </c>
      <c r="V7" s="284">
        <v>25</v>
      </c>
      <c r="W7" s="295">
        <v>0.10775862068965517</v>
      </c>
    </row>
    <row r="8" spans="1:23" x14ac:dyDescent="0.35">
      <c r="A8" s="283" t="s">
        <v>269</v>
      </c>
      <c r="B8" s="284"/>
      <c r="C8" s="295">
        <v>0</v>
      </c>
      <c r="D8" s="284"/>
      <c r="E8" s="295">
        <v>0</v>
      </c>
      <c r="F8" s="284"/>
      <c r="G8" s="295">
        <v>0</v>
      </c>
      <c r="H8" s="284"/>
      <c r="I8" s="295">
        <v>0</v>
      </c>
      <c r="J8" s="284"/>
      <c r="K8" s="295">
        <v>0</v>
      </c>
      <c r="L8" s="284"/>
      <c r="M8" s="295">
        <v>0</v>
      </c>
      <c r="N8" s="284"/>
      <c r="O8" s="295">
        <v>0</v>
      </c>
      <c r="P8" s="284">
        <v>1</v>
      </c>
      <c r="Q8" s="295">
        <v>9.0909090909090912E-2</v>
      </c>
      <c r="R8" s="284">
        <v>3</v>
      </c>
      <c r="S8" s="295">
        <v>0.3</v>
      </c>
      <c r="T8" s="284">
        <v>2</v>
      </c>
      <c r="U8" s="295">
        <v>2.1052631578947368E-2</v>
      </c>
      <c r="V8" s="284">
        <v>6</v>
      </c>
      <c r="W8" s="295">
        <v>2.5862068965517241E-2</v>
      </c>
    </row>
    <row r="9" spans="1:23" x14ac:dyDescent="0.35">
      <c r="A9" s="302" t="s">
        <v>529</v>
      </c>
      <c r="B9" s="300">
        <v>4</v>
      </c>
      <c r="C9" s="301">
        <v>1</v>
      </c>
      <c r="D9" s="300">
        <v>39</v>
      </c>
      <c r="E9" s="301">
        <v>1</v>
      </c>
      <c r="F9" s="300">
        <v>16</v>
      </c>
      <c r="G9" s="301">
        <v>1</v>
      </c>
      <c r="H9" s="300">
        <v>8</v>
      </c>
      <c r="I9" s="301">
        <v>1</v>
      </c>
      <c r="J9" s="300">
        <v>16</v>
      </c>
      <c r="K9" s="301">
        <v>1</v>
      </c>
      <c r="L9" s="300">
        <v>26</v>
      </c>
      <c r="M9" s="301">
        <v>1</v>
      </c>
      <c r="N9" s="300">
        <v>7</v>
      </c>
      <c r="O9" s="301">
        <v>1</v>
      </c>
      <c r="P9" s="300">
        <v>11</v>
      </c>
      <c r="Q9" s="301">
        <v>1</v>
      </c>
      <c r="R9" s="300">
        <v>10</v>
      </c>
      <c r="S9" s="301">
        <v>1</v>
      </c>
      <c r="T9" s="300">
        <v>95</v>
      </c>
      <c r="U9" s="301">
        <v>1</v>
      </c>
      <c r="V9" s="300">
        <v>232</v>
      </c>
      <c r="W9" s="301">
        <v>1</v>
      </c>
    </row>
    <row r="11" spans="1:23" x14ac:dyDescent="0.35">
      <c r="A11" s="257" t="s">
        <v>530</v>
      </c>
    </row>
    <row r="12" spans="1:23" x14ac:dyDescent="0.35">
      <c r="A12" s="15" t="s">
        <v>531</v>
      </c>
      <c r="B12" s="15"/>
      <c r="C12" s="29" t="s">
        <v>528</v>
      </c>
    </row>
    <row r="13" spans="1:23" x14ac:dyDescent="0.35">
      <c r="A13" s="13" t="s">
        <v>535</v>
      </c>
      <c r="B13" s="12">
        <v>15</v>
      </c>
      <c r="C13" s="33">
        <f>GETPIVOTDATA("Vols",$A$12)/GETPIVOTDATA("#",$A$3,"q9_incidents","Oui")</f>
        <v>0.6</v>
      </c>
    </row>
    <row r="14" spans="1:23" x14ac:dyDescent="0.35">
      <c r="A14" s="13" t="s">
        <v>533</v>
      </c>
      <c r="B14" s="12">
        <v>5</v>
      </c>
      <c r="C14" s="33">
        <f>GETPIVOTDATA("Affrontement",$A$12)/GETPIVOTDATA("#",$A$3,"q9_incidents","Oui")</f>
        <v>0.2</v>
      </c>
    </row>
    <row r="15" spans="1:23" x14ac:dyDescent="0.35">
      <c r="A15" s="13" t="s">
        <v>494</v>
      </c>
      <c r="B15" s="12">
        <v>9</v>
      </c>
      <c r="C15" s="33">
        <f>GETPIVOTDATA("Manifestations",$A$12)/GETPIVOTDATA("#",$A$3,"q9_incidents","Oui")</f>
        <v>0.36</v>
      </c>
    </row>
    <row r="16" spans="1:23" x14ac:dyDescent="0.35">
      <c r="A16" s="13" t="s">
        <v>532</v>
      </c>
      <c r="B16" s="12">
        <v>1</v>
      </c>
      <c r="C16" s="33">
        <f>GETPIVOTDATA("Hibernation",$A$12)/GETPIVOTDATA("#",$A$3,"q9_incidents","Oui")</f>
        <v>0.04</v>
      </c>
    </row>
    <row r="18" spans="1:14" x14ac:dyDescent="0.35">
      <c r="A18" s="17" t="s">
        <v>534</v>
      </c>
    </row>
    <row r="19" spans="1:14" hidden="1" x14ac:dyDescent="0.35">
      <c r="B19" s="348" t="s">
        <v>524</v>
      </c>
    </row>
    <row r="20" spans="1:14" x14ac:dyDescent="0.35">
      <c r="A20" s="15" t="s">
        <v>531</v>
      </c>
      <c r="B20" s="15" t="s">
        <v>266</v>
      </c>
      <c r="C20" s="15" t="s">
        <v>601</v>
      </c>
      <c r="D20" s="15" t="s">
        <v>505</v>
      </c>
      <c r="E20" s="15" t="s">
        <v>331</v>
      </c>
      <c r="F20" s="15" t="s">
        <v>406</v>
      </c>
      <c r="G20" s="15" t="s">
        <v>1791</v>
      </c>
      <c r="H20" s="15" t="s">
        <v>600</v>
      </c>
      <c r="I20" s="15" t="s">
        <v>239</v>
      </c>
      <c r="J20" s="15" t="s">
        <v>419</v>
      </c>
      <c r="K20" s="15" t="s">
        <v>441</v>
      </c>
      <c r="L20" s="15" t="s">
        <v>529</v>
      </c>
      <c r="M20" s="29" t="s">
        <v>528</v>
      </c>
    </row>
    <row r="21" spans="1:14" x14ac:dyDescent="0.35">
      <c r="A21" s="13" t="s">
        <v>535</v>
      </c>
      <c r="B21" s="12">
        <v>0</v>
      </c>
      <c r="C21" s="12">
        <v>3</v>
      </c>
      <c r="D21" s="12">
        <v>5</v>
      </c>
      <c r="E21" s="12">
        <v>0</v>
      </c>
      <c r="F21" s="12">
        <v>4</v>
      </c>
      <c r="G21" s="12">
        <v>13</v>
      </c>
      <c r="H21" s="12">
        <v>1</v>
      </c>
      <c r="I21" s="12">
        <v>0</v>
      </c>
      <c r="J21" s="12">
        <v>5</v>
      </c>
      <c r="K21" s="12">
        <v>3</v>
      </c>
      <c r="L21" s="12">
        <v>34</v>
      </c>
      <c r="M21" s="246">
        <f>GETPIVOTDATA("Vols",$A$19)/232</f>
        <v>0.14655172413793102</v>
      </c>
      <c r="N21" s="33"/>
    </row>
    <row r="22" spans="1:14" x14ac:dyDescent="0.35">
      <c r="A22" s="13" t="s">
        <v>536</v>
      </c>
      <c r="B22" s="12">
        <v>4</v>
      </c>
      <c r="C22" s="12">
        <v>14</v>
      </c>
      <c r="D22" s="12">
        <v>3</v>
      </c>
      <c r="E22" s="12">
        <v>0</v>
      </c>
      <c r="F22" s="12">
        <v>14</v>
      </c>
      <c r="G22" s="12">
        <v>9</v>
      </c>
      <c r="H22" s="12">
        <v>1</v>
      </c>
      <c r="I22" s="12">
        <v>2</v>
      </c>
      <c r="J22" s="12">
        <v>3</v>
      </c>
      <c r="K22" s="12">
        <v>39</v>
      </c>
      <c r="L22" s="12">
        <v>89</v>
      </c>
      <c r="M22" s="246">
        <f>GETPIVOTDATA("Clients",$A$19)/232</f>
        <v>0.38362068965517243</v>
      </c>
      <c r="N22" s="33"/>
    </row>
    <row r="23" spans="1:14" x14ac:dyDescent="0.35">
      <c r="A23" s="13" t="s">
        <v>382</v>
      </c>
      <c r="B23" s="12">
        <v>4</v>
      </c>
      <c r="C23" s="12">
        <v>35</v>
      </c>
      <c r="D23" s="12">
        <v>13</v>
      </c>
      <c r="E23" s="12">
        <v>8</v>
      </c>
      <c r="F23" s="12">
        <v>12</v>
      </c>
      <c r="G23" s="12">
        <v>5</v>
      </c>
      <c r="H23" s="12">
        <v>3</v>
      </c>
      <c r="I23" s="12">
        <v>2</v>
      </c>
      <c r="J23" s="12">
        <v>5</v>
      </c>
      <c r="K23" s="12">
        <v>33</v>
      </c>
      <c r="L23" s="12">
        <v>120</v>
      </c>
      <c r="M23" s="246">
        <f>GETPIVOTDATA("Augmentation des prix",$A$19)/232</f>
        <v>0.51724137931034486</v>
      </c>
      <c r="N23" s="33"/>
    </row>
    <row r="24" spans="1:14" x14ac:dyDescent="0.35">
      <c r="A24" s="13" t="s">
        <v>3654</v>
      </c>
      <c r="B24" s="12">
        <v>1</v>
      </c>
      <c r="C24" s="12">
        <v>7</v>
      </c>
      <c r="D24" s="12">
        <v>5</v>
      </c>
      <c r="E24" s="12">
        <v>0</v>
      </c>
      <c r="F24" s="12">
        <v>8</v>
      </c>
      <c r="G24" s="12">
        <v>3</v>
      </c>
      <c r="H24" s="12">
        <v>0</v>
      </c>
      <c r="I24" s="12">
        <v>0</v>
      </c>
      <c r="J24" s="12">
        <v>4</v>
      </c>
      <c r="K24" s="12">
        <v>33</v>
      </c>
      <c r="L24" s="12">
        <v>61</v>
      </c>
      <c r="M24" s="246">
        <f>GETPIVOTDATA("Difficultés de réapprovisionnement",$A$19)/232</f>
        <v>0.26293103448275862</v>
      </c>
      <c r="N24" s="33"/>
    </row>
    <row r="25" spans="1:14" x14ac:dyDescent="0.35">
      <c r="A25" s="13" t="s">
        <v>3645</v>
      </c>
      <c r="B25" s="12">
        <v>0</v>
      </c>
      <c r="C25" s="12">
        <v>0</v>
      </c>
      <c r="D25" s="12">
        <v>3</v>
      </c>
      <c r="E25" s="12">
        <v>0</v>
      </c>
      <c r="F25" s="12">
        <v>0</v>
      </c>
      <c r="G25" s="12">
        <v>0</v>
      </c>
      <c r="H25" s="12">
        <v>0</v>
      </c>
      <c r="I25" s="12">
        <v>1</v>
      </c>
      <c r="J25" s="12">
        <v>3</v>
      </c>
      <c r="K25" s="12">
        <v>5</v>
      </c>
      <c r="L25" s="12">
        <v>12</v>
      </c>
      <c r="M25" s="246">
        <f>GETPIVOTDATA("Violence",$A$19)/232</f>
        <v>5.1724137931034482E-2</v>
      </c>
      <c r="N25" s="33"/>
    </row>
    <row r="26" spans="1:14" x14ac:dyDescent="0.35">
      <c r="A26" s="13" t="s">
        <v>3621</v>
      </c>
      <c r="B26" s="12">
        <v>0</v>
      </c>
      <c r="C26" s="12">
        <v>0</v>
      </c>
      <c r="D26" s="12">
        <v>0</v>
      </c>
      <c r="E26" s="12">
        <v>0</v>
      </c>
      <c r="F26" s="12">
        <v>0</v>
      </c>
      <c r="G26" s="12">
        <v>0</v>
      </c>
      <c r="H26" s="12">
        <v>0</v>
      </c>
      <c r="I26" s="12">
        <v>4</v>
      </c>
      <c r="J26" s="12">
        <v>0</v>
      </c>
      <c r="K26" s="12">
        <v>4</v>
      </c>
      <c r="L26" s="12">
        <v>8</v>
      </c>
      <c r="M26" s="246">
        <f>GETPIVOTDATA("Autre*",$A$19)/232</f>
        <v>3.4482758620689655E-2</v>
      </c>
      <c r="N26" s="33"/>
    </row>
    <row r="27" spans="1:14" x14ac:dyDescent="0.35">
      <c r="A27" s="13" t="s">
        <v>4971</v>
      </c>
      <c r="B27" s="12">
        <v>0</v>
      </c>
      <c r="C27" s="12">
        <v>0</v>
      </c>
      <c r="D27" s="12">
        <v>0</v>
      </c>
      <c r="E27" s="12">
        <v>0</v>
      </c>
      <c r="F27" s="12">
        <v>0</v>
      </c>
      <c r="G27" s="12">
        <v>2</v>
      </c>
      <c r="H27" s="12">
        <v>2</v>
      </c>
      <c r="I27" s="12">
        <v>1</v>
      </c>
      <c r="J27" s="12">
        <v>3</v>
      </c>
      <c r="K27" s="12">
        <v>30</v>
      </c>
      <c r="L27" s="12">
        <v>38</v>
      </c>
      <c r="M27" s="246">
        <f>GETPIVOTDATA("Aucune",$A$19)/232</f>
        <v>0.16379310344827586</v>
      </c>
      <c r="N27" s="33"/>
    </row>
    <row r="28" spans="1:14" x14ac:dyDescent="0.35">
      <c r="A28" s="13" t="s">
        <v>4620</v>
      </c>
      <c r="B28" s="12"/>
      <c r="C28" s="12"/>
      <c r="D28" s="12"/>
      <c r="E28" s="12"/>
      <c r="F28" s="12"/>
      <c r="G28" s="12"/>
      <c r="H28" s="12"/>
      <c r="I28" s="12"/>
      <c r="J28" s="12"/>
      <c r="K28" s="12"/>
      <c r="L28" s="12">
        <v>1</v>
      </c>
      <c r="M28" s="246">
        <f>L28/232</f>
        <v>4.3103448275862068E-3</v>
      </c>
    </row>
    <row r="29" spans="1:14" x14ac:dyDescent="0.35">
      <c r="A29" s="13" t="s">
        <v>4621</v>
      </c>
      <c r="B29" s="12"/>
      <c r="C29" s="12"/>
      <c r="D29" s="12"/>
      <c r="E29" s="12"/>
      <c r="F29" s="12"/>
      <c r="G29" s="12"/>
      <c r="H29" s="12"/>
      <c r="I29" s="12"/>
      <c r="J29" s="12"/>
      <c r="K29" s="12"/>
      <c r="L29" s="12">
        <v>1</v>
      </c>
      <c r="M29" s="246">
        <f>L29/232</f>
        <v>4.3103448275862068E-3</v>
      </c>
    </row>
    <row r="30" spans="1:14" x14ac:dyDescent="0.35">
      <c r="A30" s="13" t="s">
        <v>4948</v>
      </c>
      <c r="B30" s="12"/>
      <c r="C30" s="12"/>
      <c r="D30" s="12"/>
      <c r="E30" s="12"/>
      <c r="F30" s="12"/>
      <c r="G30" s="12"/>
      <c r="H30" s="12"/>
      <c r="I30" s="12"/>
      <c r="J30" s="12"/>
      <c r="K30" s="12"/>
      <c r="L30" s="12">
        <v>1</v>
      </c>
      <c r="M30" s="246">
        <f>L30/232</f>
        <v>4.3103448275862068E-3</v>
      </c>
    </row>
    <row r="31" spans="1:14" x14ac:dyDescent="0.35">
      <c r="A31" s="13" t="s">
        <v>4949</v>
      </c>
      <c r="B31" s="12"/>
      <c r="C31" s="12"/>
      <c r="D31" s="12"/>
      <c r="E31" s="12"/>
      <c r="F31" s="12"/>
      <c r="G31" s="12"/>
      <c r="H31" s="12"/>
      <c r="I31" s="12"/>
      <c r="J31" s="12"/>
      <c r="K31" s="12"/>
      <c r="L31" s="12">
        <v>5</v>
      </c>
      <c r="M31" s="246">
        <f>L31/232</f>
        <v>2.1551724137931036E-2</v>
      </c>
    </row>
    <row r="33" spans="1:23" x14ac:dyDescent="0.35">
      <c r="A33" s="258" t="s">
        <v>537</v>
      </c>
    </row>
    <row r="34" spans="1:23" hidden="1" x14ac:dyDescent="0.35">
      <c r="A34" s="287"/>
      <c r="B34" s="294" t="s">
        <v>524</v>
      </c>
      <c r="C34" s="287"/>
      <c r="D34" s="287"/>
      <c r="E34" s="287"/>
      <c r="F34" s="287"/>
      <c r="G34" s="287"/>
      <c r="H34" s="287"/>
      <c r="I34" s="287"/>
      <c r="J34" s="287"/>
      <c r="K34" s="287"/>
      <c r="L34" s="287"/>
      <c r="M34" s="287"/>
      <c r="N34" s="287"/>
      <c r="O34" s="287"/>
      <c r="P34" s="287"/>
      <c r="Q34" s="287"/>
      <c r="R34" s="287"/>
      <c r="S34" s="287"/>
      <c r="T34" s="287"/>
      <c r="U34" s="287"/>
      <c r="V34" s="287"/>
      <c r="W34" s="287"/>
    </row>
    <row r="35" spans="1:23" x14ac:dyDescent="0.35">
      <c r="A35" s="321"/>
      <c r="B35" s="321" t="s">
        <v>266</v>
      </c>
      <c r="C35" s="321"/>
      <c r="D35" s="321" t="s">
        <v>601</v>
      </c>
      <c r="E35" s="321"/>
      <c r="F35" s="321" t="s">
        <v>505</v>
      </c>
      <c r="G35" s="321"/>
      <c r="H35" s="321" t="s">
        <v>331</v>
      </c>
      <c r="I35" s="321"/>
      <c r="J35" s="321" t="s">
        <v>406</v>
      </c>
      <c r="K35" s="321"/>
      <c r="L35" s="321" t="s">
        <v>1791</v>
      </c>
      <c r="M35" s="321"/>
      <c r="N35" s="321" t="s">
        <v>600</v>
      </c>
      <c r="O35" s="321"/>
      <c r="P35" s="321" t="s">
        <v>239</v>
      </c>
      <c r="Q35" s="321"/>
      <c r="R35" s="321" t="s">
        <v>419</v>
      </c>
      <c r="S35" s="321"/>
      <c r="T35" s="321" t="s">
        <v>441</v>
      </c>
      <c r="U35" s="321"/>
      <c r="V35" s="324" t="s">
        <v>525</v>
      </c>
      <c r="W35" s="324" t="s">
        <v>526</v>
      </c>
    </row>
    <row r="36" spans="1:23" x14ac:dyDescent="0.35">
      <c r="A36" s="282" t="s">
        <v>544</v>
      </c>
      <c r="B36" s="282" t="s">
        <v>527</v>
      </c>
      <c r="C36" s="282" t="s">
        <v>528</v>
      </c>
      <c r="D36" s="282" t="s">
        <v>527</v>
      </c>
      <c r="E36" s="282" t="s">
        <v>528</v>
      </c>
      <c r="F36" s="282" t="s">
        <v>527</v>
      </c>
      <c r="G36" s="282" t="s">
        <v>528</v>
      </c>
      <c r="H36" s="282" t="s">
        <v>527</v>
      </c>
      <c r="I36" s="282" t="s">
        <v>528</v>
      </c>
      <c r="J36" s="282" t="s">
        <v>527</v>
      </c>
      <c r="K36" s="282" t="s">
        <v>528</v>
      </c>
      <c r="L36" s="282" t="s">
        <v>527</v>
      </c>
      <c r="M36" s="282" t="s">
        <v>528</v>
      </c>
      <c r="N36" s="282" t="s">
        <v>527</v>
      </c>
      <c r="O36" s="282" t="s">
        <v>528</v>
      </c>
      <c r="P36" s="282" t="s">
        <v>527</v>
      </c>
      <c r="Q36" s="282" t="s">
        <v>528</v>
      </c>
      <c r="R36" s="282" t="s">
        <v>527</v>
      </c>
      <c r="S36" s="282" t="s">
        <v>528</v>
      </c>
      <c r="T36" s="282" t="s">
        <v>527</v>
      </c>
      <c r="U36" s="282" t="s">
        <v>528</v>
      </c>
      <c r="V36" s="282"/>
      <c r="W36" s="282"/>
    </row>
    <row r="37" spans="1:23" x14ac:dyDescent="0.35">
      <c r="A37" s="283" t="s">
        <v>1445</v>
      </c>
      <c r="B37" s="284">
        <v>1</v>
      </c>
      <c r="C37" s="295">
        <v>0.25</v>
      </c>
      <c r="D37" s="284">
        <v>11</v>
      </c>
      <c r="E37" s="295">
        <v>0.28205128205128205</v>
      </c>
      <c r="F37" s="284">
        <v>6</v>
      </c>
      <c r="G37" s="295">
        <v>0.375</v>
      </c>
      <c r="H37" s="284"/>
      <c r="I37" s="295">
        <v>0</v>
      </c>
      <c r="J37" s="284">
        <v>14</v>
      </c>
      <c r="K37" s="295">
        <v>0.875</v>
      </c>
      <c r="L37" s="284"/>
      <c r="M37" s="295">
        <v>0</v>
      </c>
      <c r="N37" s="284">
        <v>1</v>
      </c>
      <c r="O37" s="295">
        <v>0.14285714285714285</v>
      </c>
      <c r="P37" s="284">
        <v>8</v>
      </c>
      <c r="Q37" s="295">
        <v>0.72727272727272729</v>
      </c>
      <c r="R37" s="284">
        <v>5</v>
      </c>
      <c r="S37" s="295">
        <v>0.5</v>
      </c>
      <c r="T37" s="284">
        <v>29</v>
      </c>
      <c r="U37" s="295">
        <v>0.30526315789473685</v>
      </c>
      <c r="V37" s="284">
        <v>75</v>
      </c>
      <c r="W37" s="295">
        <v>0.32327586206896552</v>
      </c>
    </row>
    <row r="38" spans="1:23" x14ac:dyDescent="0.35">
      <c r="A38" s="283" t="s">
        <v>269</v>
      </c>
      <c r="B38" s="284"/>
      <c r="C38" s="295">
        <v>0</v>
      </c>
      <c r="D38" s="284"/>
      <c r="E38" s="295">
        <v>0</v>
      </c>
      <c r="F38" s="284"/>
      <c r="G38" s="295">
        <v>0</v>
      </c>
      <c r="H38" s="284"/>
      <c r="I38" s="295">
        <v>0</v>
      </c>
      <c r="J38" s="284"/>
      <c r="K38" s="295">
        <v>0</v>
      </c>
      <c r="L38" s="284"/>
      <c r="M38" s="295">
        <v>0</v>
      </c>
      <c r="N38" s="284"/>
      <c r="O38" s="295">
        <v>0</v>
      </c>
      <c r="P38" s="284"/>
      <c r="Q38" s="295">
        <v>0</v>
      </c>
      <c r="R38" s="284"/>
      <c r="S38" s="295">
        <v>0</v>
      </c>
      <c r="T38" s="284">
        <v>3</v>
      </c>
      <c r="U38" s="295">
        <v>3.1578947368421054E-2</v>
      </c>
      <c r="V38" s="284">
        <v>3</v>
      </c>
      <c r="W38" s="295">
        <v>1.2931034482758621E-2</v>
      </c>
    </row>
    <row r="39" spans="1:23" x14ac:dyDescent="0.35">
      <c r="A39" s="283" t="s">
        <v>1655</v>
      </c>
      <c r="B39" s="284">
        <v>3</v>
      </c>
      <c r="C39" s="295">
        <v>0.75</v>
      </c>
      <c r="D39" s="284">
        <v>28</v>
      </c>
      <c r="E39" s="295">
        <v>0.71794871794871795</v>
      </c>
      <c r="F39" s="284">
        <v>10</v>
      </c>
      <c r="G39" s="295">
        <v>0.625</v>
      </c>
      <c r="H39" s="284">
        <v>8</v>
      </c>
      <c r="I39" s="295">
        <v>1</v>
      </c>
      <c r="J39" s="284">
        <v>2</v>
      </c>
      <c r="K39" s="295">
        <v>0.125</v>
      </c>
      <c r="L39" s="284">
        <v>26</v>
      </c>
      <c r="M39" s="295">
        <v>1</v>
      </c>
      <c r="N39" s="284">
        <v>6</v>
      </c>
      <c r="O39" s="295">
        <v>0.8571428571428571</v>
      </c>
      <c r="P39" s="284">
        <v>3</v>
      </c>
      <c r="Q39" s="295">
        <v>0.27272727272727271</v>
      </c>
      <c r="R39" s="284">
        <v>5</v>
      </c>
      <c r="S39" s="295">
        <v>0.5</v>
      </c>
      <c r="T39" s="284">
        <v>63</v>
      </c>
      <c r="U39" s="295">
        <v>0.66315789473684206</v>
      </c>
      <c r="V39" s="284">
        <v>154</v>
      </c>
      <c r="W39" s="295">
        <v>0.66379310344827591</v>
      </c>
    </row>
    <row r="40" spans="1:23" x14ac:dyDescent="0.35">
      <c r="A40" s="302" t="s">
        <v>529</v>
      </c>
      <c r="B40" s="300">
        <v>4</v>
      </c>
      <c r="C40" s="301">
        <v>1</v>
      </c>
      <c r="D40" s="300">
        <v>39</v>
      </c>
      <c r="E40" s="301">
        <v>1</v>
      </c>
      <c r="F40" s="300">
        <v>16</v>
      </c>
      <c r="G40" s="301">
        <v>1</v>
      </c>
      <c r="H40" s="300">
        <v>8</v>
      </c>
      <c r="I40" s="301">
        <v>1</v>
      </c>
      <c r="J40" s="300">
        <v>16</v>
      </c>
      <c r="K40" s="301">
        <v>1</v>
      </c>
      <c r="L40" s="300">
        <v>26</v>
      </c>
      <c r="M40" s="301">
        <v>1</v>
      </c>
      <c r="N40" s="300">
        <v>7</v>
      </c>
      <c r="O40" s="301">
        <v>1</v>
      </c>
      <c r="P40" s="300">
        <v>11</v>
      </c>
      <c r="Q40" s="301">
        <v>1</v>
      </c>
      <c r="R40" s="300">
        <v>10</v>
      </c>
      <c r="S40" s="301">
        <v>1</v>
      </c>
      <c r="T40" s="300">
        <v>95</v>
      </c>
      <c r="U40" s="301">
        <v>1</v>
      </c>
      <c r="V40" s="300">
        <v>232</v>
      </c>
      <c r="W40" s="301">
        <v>1</v>
      </c>
    </row>
    <row r="42" spans="1:23" x14ac:dyDescent="0.35">
      <c r="A42" s="13" t="s">
        <v>538</v>
      </c>
    </row>
    <row r="43" spans="1:23" x14ac:dyDescent="0.35">
      <c r="A43" s="282" t="s">
        <v>531</v>
      </c>
      <c r="B43" s="282"/>
      <c r="C43" s="15" t="s">
        <v>528</v>
      </c>
    </row>
    <row r="44" spans="1:23" x14ac:dyDescent="0.35">
      <c r="A44" s="283" t="s">
        <v>318</v>
      </c>
      <c r="B44" s="284">
        <v>94</v>
      </c>
      <c r="C44" s="33">
        <f>GETPIVOTDATA("Nourriture",$A$43)/GETPIVOTDATA("#",$A$34,"q9_reappro","oui")</f>
        <v>0.61038961038961037</v>
      </c>
    </row>
    <row r="45" spans="1:23" x14ac:dyDescent="0.35">
      <c r="A45" s="283" t="s">
        <v>3646</v>
      </c>
      <c r="B45" s="284">
        <v>83</v>
      </c>
      <c r="C45" s="33">
        <f>GETPIVOTDATA("Wash",$A$43)/GETPIVOTDATA("#",$A$34,"q9_reappro","oui")</f>
        <v>0.53896103896103897</v>
      </c>
    </row>
    <row r="47" spans="1:23" x14ac:dyDescent="0.35">
      <c r="A47" s="106" t="s">
        <v>539</v>
      </c>
    </row>
    <row r="48" spans="1:23" x14ac:dyDescent="0.35">
      <c r="A48" s="10" t="s">
        <v>540</v>
      </c>
    </row>
    <row r="49" spans="1:23" hidden="1" x14ac:dyDescent="0.35">
      <c r="A49" s="287"/>
      <c r="B49" s="294" t="s">
        <v>524</v>
      </c>
      <c r="C49" s="287"/>
      <c r="D49" s="287"/>
      <c r="E49" s="287"/>
      <c r="F49" s="287"/>
      <c r="G49" s="287"/>
      <c r="H49" s="287"/>
      <c r="I49" s="287"/>
      <c r="J49" s="287"/>
      <c r="K49" s="287"/>
      <c r="L49" s="287"/>
      <c r="M49" s="287"/>
      <c r="N49" s="287"/>
      <c r="O49" s="287"/>
      <c r="P49" s="287"/>
      <c r="Q49" s="287"/>
      <c r="R49" s="287"/>
      <c r="S49" s="287"/>
      <c r="T49" s="287"/>
      <c r="U49" s="287"/>
      <c r="V49" s="287"/>
      <c r="W49" s="287"/>
    </row>
    <row r="50" spans="1:23" x14ac:dyDescent="0.35">
      <c r="A50" s="321"/>
      <c r="B50" s="321" t="s">
        <v>266</v>
      </c>
      <c r="C50" s="321"/>
      <c r="D50" s="321" t="s">
        <v>601</v>
      </c>
      <c r="E50" s="321"/>
      <c r="F50" s="321" t="s">
        <v>505</v>
      </c>
      <c r="G50" s="321"/>
      <c r="H50" s="321" t="s">
        <v>331</v>
      </c>
      <c r="I50" s="321"/>
      <c r="J50" s="321" t="s">
        <v>406</v>
      </c>
      <c r="K50" s="321"/>
      <c r="L50" s="321" t="s">
        <v>1791</v>
      </c>
      <c r="M50" s="321"/>
      <c r="N50" s="321" t="s">
        <v>600</v>
      </c>
      <c r="O50" s="321"/>
      <c r="P50" s="321" t="s">
        <v>239</v>
      </c>
      <c r="Q50" s="321"/>
      <c r="R50" s="321" t="s">
        <v>419</v>
      </c>
      <c r="S50" s="321"/>
      <c r="T50" s="321" t="s">
        <v>441</v>
      </c>
      <c r="U50" s="321"/>
      <c r="V50" s="321" t="s">
        <v>525</v>
      </c>
      <c r="W50" s="321" t="s">
        <v>526</v>
      </c>
    </row>
    <row r="51" spans="1:23" x14ac:dyDescent="0.35">
      <c r="A51" s="296" t="s">
        <v>544</v>
      </c>
      <c r="B51" s="296" t="s">
        <v>527</v>
      </c>
      <c r="C51" s="296" t="s">
        <v>528</v>
      </c>
      <c r="D51" s="296" t="s">
        <v>527</v>
      </c>
      <c r="E51" s="296" t="s">
        <v>528</v>
      </c>
      <c r="F51" s="296" t="s">
        <v>527</v>
      </c>
      <c r="G51" s="296" t="s">
        <v>528</v>
      </c>
      <c r="H51" s="296" t="s">
        <v>527</v>
      </c>
      <c r="I51" s="296" t="s">
        <v>528</v>
      </c>
      <c r="J51" s="296" t="s">
        <v>527</v>
      </c>
      <c r="K51" s="296" t="s">
        <v>528</v>
      </c>
      <c r="L51" s="296" t="s">
        <v>527</v>
      </c>
      <c r="M51" s="296" t="s">
        <v>528</v>
      </c>
      <c r="N51" s="296" t="s">
        <v>527</v>
      </c>
      <c r="O51" s="296" t="s">
        <v>528</v>
      </c>
      <c r="P51" s="296" t="s">
        <v>527</v>
      </c>
      <c r="Q51" s="296" t="s">
        <v>528</v>
      </c>
      <c r="R51" s="296" t="s">
        <v>527</v>
      </c>
      <c r="S51" s="296" t="s">
        <v>528</v>
      </c>
      <c r="T51" s="296" t="s">
        <v>527</v>
      </c>
      <c r="U51" s="296" t="s">
        <v>528</v>
      </c>
      <c r="V51" s="296"/>
      <c r="W51" s="296"/>
    </row>
    <row r="52" spans="1:23" x14ac:dyDescent="0.35">
      <c r="A52" s="283" t="s">
        <v>261</v>
      </c>
      <c r="B52" s="284">
        <v>5</v>
      </c>
      <c r="C52" s="295">
        <v>1</v>
      </c>
      <c r="D52" s="284">
        <v>18</v>
      </c>
      <c r="E52" s="295">
        <v>0.8571428571428571</v>
      </c>
      <c r="F52" s="284">
        <v>4</v>
      </c>
      <c r="G52" s="295">
        <v>0.5</v>
      </c>
      <c r="H52" s="284"/>
      <c r="I52" s="295">
        <v>0</v>
      </c>
      <c r="J52" s="284">
        <v>10</v>
      </c>
      <c r="K52" s="295">
        <v>1</v>
      </c>
      <c r="L52" s="284">
        <v>11</v>
      </c>
      <c r="M52" s="295">
        <v>0.52380952380952384</v>
      </c>
      <c r="N52" s="284">
        <v>3</v>
      </c>
      <c r="O52" s="295">
        <v>0.5</v>
      </c>
      <c r="P52" s="284">
        <v>4</v>
      </c>
      <c r="Q52" s="295">
        <v>0.66666666666666663</v>
      </c>
      <c r="R52" s="284">
        <v>7</v>
      </c>
      <c r="S52" s="295">
        <v>1</v>
      </c>
      <c r="T52" s="284">
        <v>21</v>
      </c>
      <c r="U52" s="295">
        <v>0.80769230769230771</v>
      </c>
      <c r="V52" s="284">
        <v>83</v>
      </c>
      <c r="W52" s="295">
        <v>0.72173913043478266</v>
      </c>
    </row>
    <row r="53" spans="1:23" x14ac:dyDescent="0.35">
      <c r="A53" s="283" t="s">
        <v>249</v>
      </c>
      <c r="B53" s="284"/>
      <c r="C53" s="295">
        <v>0</v>
      </c>
      <c r="D53" s="284">
        <v>3</v>
      </c>
      <c r="E53" s="295">
        <v>0.14285714285714285</v>
      </c>
      <c r="F53" s="284">
        <v>4</v>
      </c>
      <c r="G53" s="295">
        <v>0.5</v>
      </c>
      <c r="H53" s="284">
        <v>5</v>
      </c>
      <c r="I53" s="295">
        <v>1</v>
      </c>
      <c r="J53" s="284"/>
      <c r="K53" s="295">
        <v>0</v>
      </c>
      <c r="L53" s="284">
        <v>10</v>
      </c>
      <c r="M53" s="295">
        <v>0.47619047619047616</v>
      </c>
      <c r="N53" s="284">
        <v>3</v>
      </c>
      <c r="O53" s="295">
        <v>0.5</v>
      </c>
      <c r="P53" s="284">
        <v>2</v>
      </c>
      <c r="Q53" s="295">
        <v>0.33333333333333331</v>
      </c>
      <c r="R53" s="284"/>
      <c r="S53" s="295">
        <v>0</v>
      </c>
      <c r="T53" s="284">
        <v>5</v>
      </c>
      <c r="U53" s="295">
        <v>0.19230769230769232</v>
      </c>
      <c r="V53" s="284">
        <v>32</v>
      </c>
      <c r="W53" s="295">
        <v>0.27826086956521739</v>
      </c>
    </row>
    <row r="54" spans="1:23" x14ac:dyDescent="0.35">
      <c r="A54" s="299" t="s">
        <v>529</v>
      </c>
      <c r="B54" s="297">
        <v>5</v>
      </c>
      <c r="C54" s="298">
        <v>1</v>
      </c>
      <c r="D54" s="297">
        <v>21</v>
      </c>
      <c r="E54" s="298">
        <v>1</v>
      </c>
      <c r="F54" s="297">
        <v>8</v>
      </c>
      <c r="G54" s="298">
        <v>1</v>
      </c>
      <c r="H54" s="297">
        <v>5</v>
      </c>
      <c r="I54" s="298">
        <v>1</v>
      </c>
      <c r="J54" s="297">
        <v>10</v>
      </c>
      <c r="K54" s="298">
        <v>1</v>
      </c>
      <c r="L54" s="297">
        <v>21</v>
      </c>
      <c r="M54" s="298">
        <v>1</v>
      </c>
      <c r="N54" s="297">
        <v>6</v>
      </c>
      <c r="O54" s="298">
        <v>1</v>
      </c>
      <c r="P54" s="297">
        <v>6</v>
      </c>
      <c r="Q54" s="298">
        <v>1</v>
      </c>
      <c r="R54" s="297">
        <v>7</v>
      </c>
      <c r="S54" s="298">
        <v>1</v>
      </c>
      <c r="T54" s="297">
        <v>26</v>
      </c>
      <c r="U54" s="298">
        <v>1</v>
      </c>
      <c r="V54" s="297">
        <v>115</v>
      </c>
      <c r="W54" s="298">
        <v>1</v>
      </c>
    </row>
    <row r="56" spans="1:23" x14ac:dyDescent="0.35">
      <c r="A56" s="10" t="s">
        <v>541</v>
      </c>
    </row>
    <row r="57" spans="1:23" x14ac:dyDescent="0.35">
      <c r="A57" s="282" t="s">
        <v>531</v>
      </c>
      <c r="B57" s="282"/>
      <c r="C57" s="15" t="s">
        <v>528</v>
      </c>
    </row>
    <row r="58" spans="1:23" x14ac:dyDescent="0.35">
      <c r="A58" s="283" t="s">
        <v>3647</v>
      </c>
      <c r="B58" s="284">
        <v>11</v>
      </c>
      <c r="C58" s="33">
        <f>GETPIVOTDATA("Affrontements",$A$57)/GETPIVOTDATA("#",$A$49,"q8_acces","oui")</f>
        <v>0.34375</v>
      </c>
    </row>
    <row r="59" spans="1:23" x14ac:dyDescent="0.35">
      <c r="A59" s="283" t="s">
        <v>3648</v>
      </c>
      <c r="B59" s="284">
        <v>15</v>
      </c>
      <c r="C59" s="33">
        <f>GETPIVOTDATA("Mort du President",$A$57)/GETPIVOTDATA("#",$A$49,"q8_acces","oui")</f>
        <v>0.46875</v>
      </c>
      <c r="D59" s="33"/>
    </row>
    <row r="60" spans="1:23" x14ac:dyDescent="0.35">
      <c r="A60" s="283" t="s">
        <v>3621</v>
      </c>
      <c r="B60" s="284">
        <v>8</v>
      </c>
      <c r="C60" s="33">
        <f>GETPIVOTDATA("Autre*",$A$57)/GETPIVOTDATA("#",$A$49,"q8_acces","oui")</f>
        <v>0.25</v>
      </c>
    </row>
    <row r="61" spans="1:23" x14ac:dyDescent="0.35">
      <c r="A61" s="13" t="s">
        <v>4622</v>
      </c>
      <c r="B61" s="12">
        <v>3</v>
      </c>
      <c r="C61" s="33">
        <f>B61/32</f>
        <v>9.375E-2</v>
      </c>
    </row>
    <row r="62" spans="1:23" x14ac:dyDescent="0.35">
      <c r="A62" s="13" t="s">
        <v>4623</v>
      </c>
      <c r="B62" s="12">
        <v>1</v>
      </c>
      <c r="C62" s="33">
        <f>B62/32</f>
        <v>3.125E-2</v>
      </c>
    </row>
    <row r="63" spans="1:23" x14ac:dyDescent="0.35">
      <c r="A63" s="13" t="s">
        <v>4625</v>
      </c>
      <c r="B63" s="12">
        <v>1</v>
      </c>
      <c r="C63" s="33">
        <f>B63/32</f>
        <v>3.125E-2</v>
      </c>
    </row>
    <row r="64" spans="1:23" x14ac:dyDescent="0.35">
      <c r="A64" s="13" t="s">
        <v>4624</v>
      </c>
      <c r="B64" s="12">
        <v>1</v>
      </c>
      <c r="C64" s="33">
        <f>B64/32</f>
        <v>3.125E-2</v>
      </c>
    </row>
    <row r="65" spans="1:4" x14ac:dyDescent="0.35">
      <c r="A65" s="13" t="s">
        <v>4626</v>
      </c>
      <c r="B65" s="12">
        <v>1</v>
      </c>
      <c r="C65" s="33">
        <f>B65/32</f>
        <v>3.125E-2</v>
      </c>
    </row>
    <row r="67" spans="1:4" x14ac:dyDescent="0.35">
      <c r="A67" s="10" t="s">
        <v>542</v>
      </c>
    </row>
    <row r="68" spans="1:4" x14ac:dyDescent="0.35">
      <c r="A68" s="15" t="s">
        <v>531</v>
      </c>
      <c r="B68" s="15"/>
      <c r="C68" s="15" t="s">
        <v>528</v>
      </c>
    </row>
    <row r="69" spans="1:4" x14ac:dyDescent="0.35">
      <c r="A69" s="13" t="s">
        <v>3649</v>
      </c>
      <c r="B69" s="12">
        <v>9</v>
      </c>
      <c r="C69" s="33">
        <f>GETPIVOTDATA("Blocage des routes",$A$68)/GETPIVOTDATA("#",$A$49,"q8_acces","oui")</f>
        <v>0.28125</v>
      </c>
      <c r="D69" s="33"/>
    </row>
    <row r="70" spans="1:4" x14ac:dyDescent="0.35">
      <c r="A70" s="13" t="s">
        <v>3645</v>
      </c>
      <c r="B70" s="12">
        <v>10</v>
      </c>
      <c r="C70" s="33">
        <f>GETPIVOTDATA("Violence",$A$68)/GETPIVOTDATA("#",$A$49,"q8_acces","oui")</f>
        <v>0.3125</v>
      </c>
    </row>
    <row r="71" spans="1:4" x14ac:dyDescent="0.35">
      <c r="A71" s="13" t="s">
        <v>3650</v>
      </c>
      <c r="B71" s="12">
        <v>11</v>
      </c>
      <c r="C71" s="33">
        <f>GETPIVOTDATA("Transport",$A$68)/GETPIVOTDATA("#",$A$49,"q8_acces","oui")</f>
        <v>0.34375</v>
      </c>
    </row>
    <row r="72" spans="1:4" x14ac:dyDescent="0.35">
      <c r="A72" s="13" t="s">
        <v>543</v>
      </c>
      <c r="B72" s="12">
        <v>5</v>
      </c>
      <c r="C72" s="33">
        <f>GETPIVOTDATA("Aucun",$A$68)/GETPIVOTDATA("#",$A$49,"q8_acces","Oui")</f>
        <v>0.15625</v>
      </c>
    </row>
    <row r="73" spans="1:4" x14ac:dyDescent="0.35">
      <c r="A73" s="13" t="s">
        <v>351</v>
      </c>
      <c r="B73" s="12">
        <v>0</v>
      </c>
      <c r="C73" s="33">
        <f>GETPIVOTDATA("Autre",$A$68)/GETPIVOTDATA("#",$A$49,"q8_acces","Oui")</f>
        <v>0</v>
      </c>
    </row>
    <row r="74" spans="1:4" x14ac:dyDescent="0.35">
      <c r="A74" s="13" t="s">
        <v>269</v>
      </c>
      <c r="B74" s="12">
        <v>2</v>
      </c>
      <c r="C74" s="33">
        <f>GETPIVOTDATA("nsnr",$A$68)/GETPIVOTDATA("#",$A$49,"q8_acces","Oui")</f>
        <v>6.25E-2</v>
      </c>
    </row>
  </sheetData>
  <conditionalFormatting pivot="1" sqref="W6:W7 U6:U7 S6:S7 Q6:Q7 O6:O7 M6:M7 K6:K7 I6:I7 G6:G7 E6:E7 C6:C7">
    <cfRule type="dataBar" priority="17">
      <dataBar>
        <cfvo type="min"/>
        <cfvo type="max"/>
        <color rgb="FFFF555A"/>
      </dataBar>
      <extLst>
        <ext xmlns:x14="http://schemas.microsoft.com/office/spreadsheetml/2009/9/main" uri="{B025F937-C7B1-47D3-B67F-A62EFF666E3E}">
          <x14:id>{B22C6087-C6ED-426A-9D02-73AD66502018}</x14:id>
        </ext>
      </extLst>
    </cfRule>
  </conditionalFormatting>
  <conditionalFormatting sqref="C20">
    <cfRule type="dataBar" priority="15">
      <dataBar>
        <cfvo type="min"/>
        <cfvo type="max"/>
        <color rgb="FFFF555A"/>
      </dataBar>
      <extLst>
        <ext xmlns:x14="http://schemas.microsoft.com/office/spreadsheetml/2009/9/main" uri="{B025F937-C7B1-47D3-B67F-A62EFF666E3E}">
          <x14:id>{08003206-BB84-4DA2-B5F0-166212C3D208}</x14:id>
        </ext>
      </extLst>
    </cfRule>
  </conditionalFormatting>
  <conditionalFormatting sqref="C35">
    <cfRule type="dataBar" priority="14">
      <dataBar>
        <cfvo type="min"/>
        <cfvo type="max"/>
        <color rgb="FFFF555A"/>
      </dataBar>
      <extLst>
        <ext xmlns:x14="http://schemas.microsoft.com/office/spreadsheetml/2009/9/main" uri="{B025F937-C7B1-47D3-B67F-A62EFF666E3E}">
          <x14:id>{3FE77D41-AB93-407E-A78E-157DD8A1D014}</x14:id>
        </ext>
      </extLst>
    </cfRule>
  </conditionalFormatting>
  <conditionalFormatting pivot="1" sqref="C37:C39 E37:E39 G37:G39 I37:I39 K37:K39 M37:M39 O37:O39 Q37:Q39 S37:S39 U37:U39 W37:W39">
    <cfRule type="dataBar" priority="13">
      <dataBar>
        <cfvo type="min"/>
        <cfvo type="max"/>
        <color rgb="FFFF555A"/>
      </dataBar>
      <extLst>
        <ext xmlns:x14="http://schemas.microsoft.com/office/spreadsheetml/2009/9/main" uri="{B025F937-C7B1-47D3-B67F-A62EFF666E3E}">
          <x14:id>{A632CB5C-9452-47BF-9BF8-18BF6D50E171}</x14:id>
        </ext>
      </extLst>
    </cfRule>
  </conditionalFormatting>
  <conditionalFormatting sqref="C44">
    <cfRule type="dataBar" priority="12">
      <dataBar>
        <cfvo type="min"/>
        <cfvo type="max"/>
        <color rgb="FFFF555A"/>
      </dataBar>
      <extLst>
        <ext xmlns:x14="http://schemas.microsoft.com/office/spreadsheetml/2009/9/main" uri="{B025F937-C7B1-47D3-B67F-A62EFF666E3E}">
          <x14:id>{09C49C5B-4F2F-436B-AC22-509E3A242ED5}</x14:id>
        </ext>
      </extLst>
    </cfRule>
  </conditionalFormatting>
  <conditionalFormatting sqref="C50">
    <cfRule type="dataBar" priority="10">
      <dataBar>
        <cfvo type="min"/>
        <cfvo type="max"/>
        <color rgb="FFFF555A"/>
      </dataBar>
      <extLst>
        <ext xmlns:x14="http://schemas.microsoft.com/office/spreadsheetml/2009/9/main" uri="{B025F937-C7B1-47D3-B67F-A62EFF666E3E}">
          <x14:id>{6944A444-FFD0-4A8B-ABCF-6679635C0DD4}</x14:id>
        </ext>
      </extLst>
    </cfRule>
  </conditionalFormatting>
  <conditionalFormatting sqref="C50">
    <cfRule type="dataBar" priority="9">
      <dataBar>
        <cfvo type="min"/>
        <cfvo type="max"/>
        <color rgb="FFFF555A"/>
      </dataBar>
      <extLst>
        <ext xmlns:x14="http://schemas.microsoft.com/office/spreadsheetml/2009/9/main" uri="{B025F937-C7B1-47D3-B67F-A62EFF666E3E}">
          <x14:id>{099236D7-98AF-44D3-965A-2377977CA4A0}</x14:id>
        </ext>
      </extLst>
    </cfRule>
  </conditionalFormatting>
  <conditionalFormatting pivot="1" sqref="C52:C53 E52:E53 G52:G53 I52:I53 K52:K53 M52:M53 O52:O53 Q52:Q53 S52:S53 U52:U53 W52:W53">
    <cfRule type="dataBar" priority="8">
      <dataBar>
        <cfvo type="min"/>
        <cfvo type="max"/>
        <color rgb="FFFF555A"/>
      </dataBar>
      <extLst>
        <ext xmlns:x14="http://schemas.microsoft.com/office/spreadsheetml/2009/9/main" uri="{B025F937-C7B1-47D3-B67F-A62EFF666E3E}">
          <x14:id>{2C3A379B-117F-43DB-851D-7B3AD114E6EC}</x14:id>
        </ext>
      </extLst>
    </cfRule>
  </conditionalFormatting>
  <conditionalFormatting sqref="C58">
    <cfRule type="dataBar" priority="7">
      <dataBar>
        <cfvo type="min"/>
        <cfvo type="max"/>
        <color rgb="FFFF555A"/>
      </dataBar>
      <extLst>
        <ext xmlns:x14="http://schemas.microsoft.com/office/spreadsheetml/2009/9/main" uri="{B025F937-C7B1-47D3-B67F-A62EFF666E3E}">
          <x14:id>{D7BE938F-DBDE-496B-ADB4-6C6966E61FAB}</x14:id>
        </ext>
      </extLst>
    </cfRule>
  </conditionalFormatting>
  <conditionalFormatting sqref="C58:C65">
    <cfRule type="dataBar" priority="18">
      <dataBar>
        <cfvo type="min"/>
        <cfvo type="max"/>
        <color rgb="FFFF555A"/>
      </dataBar>
      <extLst>
        <ext xmlns:x14="http://schemas.microsoft.com/office/spreadsheetml/2009/9/main" uri="{B025F937-C7B1-47D3-B67F-A62EFF666E3E}">
          <x14:id>{B71A700D-3206-4E5E-9DA9-E00EB0B5EBE3}</x14:id>
        </ext>
      </extLst>
    </cfRule>
  </conditionalFormatting>
  <conditionalFormatting sqref="C69">
    <cfRule type="dataBar" priority="5">
      <dataBar>
        <cfvo type="min"/>
        <cfvo type="max"/>
        <color rgb="FFFF555A"/>
      </dataBar>
      <extLst>
        <ext xmlns:x14="http://schemas.microsoft.com/office/spreadsheetml/2009/9/main" uri="{B025F937-C7B1-47D3-B67F-A62EFF666E3E}">
          <x14:id>{65134E55-9151-49C9-9135-7857FC64E45F}</x14:id>
        </ext>
      </extLst>
    </cfRule>
  </conditionalFormatting>
  <conditionalFormatting sqref="C69:C71">
    <cfRule type="dataBar" priority="6">
      <dataBar>
        <cfvo type="min"/>
        <cfvo type="max"/>
        <color rgb="FFFF555A"/>
      </dataBar>
      <extLst>
        <ext xmlns:x14="http://schemas.microsoft.com/office/spreadsheetml/2009/9/main" uri="{B025F937-C7B1-47D3-B67F-A62EFF666E3E}">
          <x14:id>{DB16B2D9-CE50-4EC0-AB4A-41649D6D9F6C}</x14:id>
        </ext>
      </extLst>
    </cfRule>
  </conditionalFormatting>
  <conditionalFormatting sqref="M21:M27">
    <cfRule type="dataBar" priority="4">
      <dataBar>
        <cfvo type="min"/>
        <cfvo type="max"/>
        <color rgb="FFFF555A"/>
      </dataBar>
      <extLst>
        <ext xmlns:x14="http://schemas.microsoft.com/office/spreadsheetml/2009/9/main" uri="{B025F937-C7B1-47D3-B67F-A62EFF666E3E}">
          <x14:id>{9F771F68-18D1-492A-91D5-F6C3764AD80F}</x14:id>
        </ext>
      </extLst>
    </cfRule>
  </conditionalFormatting>
  <conditionalFormatting sqref="C44:C45">
    <cfRule type="dataBar" priority="22">
      <dataBar>
        <cfvo type="min"/>
        <cfvo type="max"/>
        <color rgb="FFFF555A"/>
      </dataBar>
      <extLst>
        <ext xmlns:x14="http://schemas.microsoft.com/office/spreadsheetml/2009/9/main" uri="{B025F937-C7B1-47D3-B67F-A62EFF666E3E}">
          <x14:id>{7B436E5E-4E98-4022-91B2-9E0DA9286227}</x14:id>
        </ext>
      </extLst>
    </cfRule>
  </conditionalFormatting>
  <conditionalFormatting sqref="M21:M31">
    <cfRule type="dataBar" priority="3">
      <dataBar>
        <cfvo type="min"/>
        <cfvo type="max"/>
        <color rgb="FFFF555A"/>
      </dataBar>
      <extLst>
        <ext xmlns:x14="http://schemas.microsoft.com/office/spreadsheetml/2009/9/main" uri="{B025F937-C7B1-47D3-B67F-A62EFF666E3E}">
          <x14:id>{7C914B01-7AD4-4814-B06A-EDC95C162EB5}</x14:id>
        </ext>
      </extLst>
    </cfRule>
  </conditionalFormatting>
  <conditionalFormatting sqref="C72:C74">
    <cfRule type="dataBar" priority="2">
      <dataBar>
        <cfvo type="min"/>
        <cfvo type="max"/>
        <color rgb="FFFF555A"/>
      </dataBar>
      <extLst>
        <ext xmlns:x14="http://schemas.microsoft.com/office/spreadsheetml/2009/9/main" uri="{B025F937-C7B1-47D3-B67F-A62EFF666E3E}">
          <x14:id>{A1172A4C-D5E6-4E6D-B1F6-9D20AD2C7B7A}</x14:id>
        </ext>
      </extLst>
    </cfRule>
  </conditionalFormatting>
  <conditionalFormatting sqref="C69:C74">
    <cfRule type="dataBar" priority="1">
      <dataBar>
        <cfvo type="min"/>
        <cfvo type="max"/>
        <color rgb="FFFF555A"/>
      </dataBar>
      <extLst>
        <ext xmlns:x14="http://schemas.microsoft.com/office/spreadsheetml/2009/9/main" uri="{B025F937-C7B1-47D3-B67F-A62EFF666E3E}">
          <x14:id>{6AFBAC7B-2680-46FE-8159-5E1D5DAF948C}</x14:id>
        </ext>
      </extLst>
    </cfRule>
  </conditionalFormatting>
  <conditionalFormatting sqref="C13:C16">
    <cfRule type="dataBar" priority="64">
      <dataBar>
        <cfvo type="min"/>
        <cfvo type="max"/>
        <color rgb="FFFF555A"/>
      </dataBar>
      <extLst>
        <ext xmlns:x14="http://schemas.microsoft.com/office/spreadsheetml/2009/9/main" uri="{B025F937-C7B1-47D3-B67F-A62EFF666E3E}">
          <x14:id>{51D59F3B-9100-4EF9-8FDA-AA9552E48221}</x14:id>
        </ext>
      </extLst>
    </cfRule>
  </conditionalFormatting>
  <pageMargins left="0.7" right="0.7" top="0.75" bottom="0.75" header="0.3" footer="0.3"/>
  <pageSetup orientation="portrait" horizontalDpi="1200" verticalDpi="1200" r:id="rId9"/>
  <extLst>
    <ext xmlns:x14="http://schemas.microsoft.com/office/spreadsheetml/2009/9/main" uri="{78C0D931-6437-407d-A8EE-F0AAD7539E65}">
      <x14:conditionalFormattings>
        <x14:conditionalFormatting xmlns:xm="http://schemas.microsoft.com/office/excel/2006/main" pivot="1">
          <x14:cfRule type="dataBar" id="{B22C6087-C6ED-426A-9D02-73AD66502018}">
            <x14:dataBar minLength="0" maxLength="100" border="1" negativeBarBorderColorSameAsPositive="0">
              <x14:cfvo type="autoMin"/>
              <x14:cfvo type="autoMax"/>
              <x14:borderColor rgb="FFFF555A"/>
              <x14:negativeFillColor rgb="FFFF0000"/>
              <x14:negativeBorderColor rgb="FFFF0000"/>
              <x14:axisColor rgb="FF000000"/>
            </x14:dataBar>
          </x14:cfRule>
          <xm:sqref>W6:W7 U6:U7 S6:S7 Q6:Q7 O6:O7 M6:M7 K6:K7 I6:I7 G6:G7 E6:E7 C6:C7</xm:sqref>
        </x14:conditionalFormatting>
        <x14:conditionalFormatting xmlns:xm="http://schemas.microsoft.com/office/excel/2006/main">
          <x14:cfRule type="dataBar" id="{08003206-BB84-4DA2-B5F0-166212C3D208}">
            <x14:dataBar minLength="0" maxLength="100" border="1" negativeBarBorderColorSameAsPositive="0">
              <x14:cfvo type="autoMin"/>
              <x14:cfvo type="autoMax"/>
              <x14:borderColor rgb="FFFF555A"/>
              <x14:negativeFillColor rgb="FFFF0000"/>
              <x14:negativeBorderColor rgb="FFFF0000"/>
              <x14:axisColor rgb="FF000000"/>
            </x14:dataBar>
          </x14:cfRule>
          <xm:sqref>C20</xm:sqref>
        </x14:conditionalFormatting>
        <x14:conditionalFormatting xmlns:xm="http://schemas.microsoft.com/office/excel/2006/main">
          <x14:cfRule type="dataBar" id="{3FE77D41-AB93-407E-A78E-157DD8A1D014}">
            <x14:dataBar minLength="0" maxLength="100" border="1" negativeBarBorderColorSameAsPositive="0">
              <x14:cfvo type="autoMin"/>
              <x14:cfvo type="autoMax"/>
              <x14:borderColor rgb="FFFF555A"/>
              <x14:negativeFillColor rgb="FFFF0000"/>
              <x14:negativeBorderColor rgb="FFFF0000"/>
              <x14:axisColor rgb="FF000000"/>
            </x14:dataBar>
          </x14:cfRule>
          <xm:sqref>C35</xm:sqref>
        </x14:conditionalFormatting>
        <x14:conditionalFormatting xmlns:xm="http://schemas.microsoft.com/office/excel/2006/main" pivot="1">
          <x14:cfRule type="dataBar" id="{A632CB5C-9452-47BF-9BF8-18BF6D50E171}">
            <x14:dataBar minLength="0" maxLength="100" border="1" negativeBarBorderColorSameAsPositive="0">
              <x14:cfvo type="autoMin"/>
              <x14:cfvo type="autoMax"/>
              <x14:borderColor rgb="FFFF555A"/>
              <x14:negativeFillColor rgb="FFFF0000"/>
              <x14:negativeBorderColor rgb="FFFF0000"/>
              <x14:axisColor rgb="FF000000"/>
            </x14:dataBar>
          </x14:cfRule>
          <xm:sqref>C37:C39 E37:E39 G37:G39 I37:I39 K37:K39 M37:M39 O37:O39 Q37:Q39 S37:S39 U37:U39 W37:W39</xm:sqref>
        </x14:conditionalFormatting>
        <x14:conditionalFormatting xmlns:xm="http://schemas.microsoft.com/office/excel/2006/main">
          <x14:cfRule type="dataBar" id="{09C49C5B-4F2F-436B-AC22-509E3A242ED5}">
            <x14:dataBar minLength="0" maxLength="100" border="1" negativeBarBorderColorSameAsPositive="0">
              <x14:cfvo type="autoMin"/>
              <x14:cfvo type="autoMax"/>
              <x14:borderColor rgb="FFFF555A"/>
              <x14:negativeFillColor rgb="FFFF0000"/>
              <x14:negativeBorderColor rgb="FFFF0000"/>
              <x14:axisColor rgb="FF000000"/>
            </x14:dataBar>
          </x14:cfRule>
          <xm:sqref>C44</xm:sqref>
        </x14:conditionalFormatting>
        <x14:conditionalFormatting xmlns:xm="http://schemas.microsoft.com/office/excel/2006/main">
          <x14:cfRule type="dataBar" id="{6944A444-FFD0-4A8B-ABCF-6679635C0DD4}">
            <x14:dataBar minLength="0" maxLength="100" border="1" negativeBarBorderColorSameAsPositive="0">
              <x14:cfvo type="autoMin"/>
              <x14:cfvo type="autoMax"/>
              <x14:borderColor rgb="FFFF555A"/>
              <x14:negativeFillColor rgb="FFFF0000"/>
              <x14:negativeBorderColor rgb="FFFF0000"/>
              <x14:axisColor rgb="FF000000"/>
            </x14:dataBar>
          </x14:cfRule>
          <xm:sqref>C50</xm:sqref>
        </x14:conditionalFormatting>
        <x14:conditionalFormatting xmlns:xm="http://schemas.microsoft.com/office/excel/2006/main">
          <x14:cfRule type="dataBar" id="{099236D7-98AF-44D3-965A-2377977CA4A0}">
            <x14:dataBar minLength="0" maxLength="100" border="1" negativeBarBorderColorSameAsPositive="0">
              <x14:cfvo type="autoMin"/>
              <x14:cfvo type="autoMax"/>
              <x14:borderColor rgb="FFFF555A"/>
              <x14:negativeFillColor rgb="FFFF0000"/>
              <x14:negativeBorderColor rgb="FFFF0000"/>
              <x14:axisColor rgb="FF000000"/>
            </x14:dataBar>
          </x14:cfRule>
          <xm:sqref>C50</xm:sqref>
        </x14:conditionalFormatting>
        <x14:conditionalFormatting xmlns:xm="http://schemas.microsoft.com/office/excel/2006/main" pivot="1">
          <x14:cfRule type="dataBar" id="{2C3A379B-117F-43DB-851D-7B3AD114E6EC}">
            <x14:dataBar minLength="0" maxLength="100" border="1" negativeBarBorderColorSameAsPositive="0">
              <x14:cfvo type="autoMin"/>
              <x14:cfvo type="autoMax"/>
              <x14:borderColor rgb="FFFF555A"/>
              <x14:negativeFillColor rgb="FFFF0000"/>
              <x14:negativeBorderColor rgb="FFFF0000"/>
              <x14:axisColor rgb="FF000000"/>
            </x14:dataBar>
          </x14:cfRule>
          <xm:sqref>C52:C53 E52:E53 G52:G53 I52:I53 K52:K53 M52:M53 O52:O53 Q52:Q53 S52:S53 U52:U53 W52:W53</xm:sqref>
        </x14:conditionalFormatting>
        <x14:conditionalFormatting xmlns:xm="http://schemas.microsoft.com/office/excel/2006/main">
          <x14:cfRule type="dataBar" id="{D7BE938F-DBDE-496B-ADB4-6C6966E61FAB}">
            <x14:dataBar minLength="0" maxLength="100" border="1" negativeBarBorderColorSameAsPositive="0">
              <x14:cfvo type="autoMin"/>
              <x14:cfvo type="autoMax"/>
              <x14:borderColor rgb="FFFF555A"/>
              <x14:negativeFillColor rgb="FFFF0000"/>
              <x14:negativeBorderColor rgb="FFFF0000"/>
              <x14:axisColor rgb="FF000000"/>
            </x14:dataBar>
          </x14:cfRule>
          <xm:sqref>C58</xm:sqref>
        </x14:conditionalFormatting>
        <x14:conditionalFormatting xmlns:xm="http://schemas.microsoft.com/office/excel/2006/main">
          <x14:cfRule type="dataBar" id="{B71A700D-3206-4E5E-9DA9-E00EB0B5EBE3}">
            <x14:dataBar minLength="0" maxLength="100" border="1" negativeBarBorderColorSameAsPositive="0">
              <x14:cfvo type="autoMin"/>
              <x14:cfvo type="autoMax"/>
              <x14:borderColor rgb="FFFF555A"/>
              <x14:negativeFillColor rgb="FFFF0000"/>
              <x14:negativeBorderColor rgb="FFFF0000"/>
              <x14:axisColor rgb="FF000000"/>
            </x14:dataBar>
          </x14:cfRule>
          <xm:sqref>C58:C65</xm:sqref>
        </x14:conditionalFormatting>
        <x14:conditionalFormatting xmlns:xm="http://schemas.microsoft.com/office/excel/2006/main">
          <x14:cfRule type="dataBar" id="{65134E55-9151-49C9-9135-7857FC64E45F}">
            <x14:dataBar minLength="0" maxLength="100" border="1" negativeBarBorderColorSameAsPositive="0">
              <x14:cfvo type="autoMin"/>
              <x14:cfvo type="autoMax"/>
              <x14:borderColor rgb="FFFF555A"/>
              <x14:negativeFillColor rgb="FFFF0000"/>
              <x14:negativeBorderColor rgb="FFFF0000"/>
              <x14:axisColor rgb="FF000000"/>
            </x14:dataBar>
          </x14:cfRule>
          <xm:sqref>C69</xm:sqref>
        </x14:conditionalFormatting>
        <x14:conditionalFormatting xmlns:xm="http://schemas.microsoft.com/office/excel/2006/main">
          <x14:cfRule type="dataBar" id="{DB16B2D9-CE50-4EC0-AB4A-41649D6D9F6C}">
            <x14:dataBar minLength="0" maxLength="100" border="1" negativeBarBorderColorSameAsPositive="0">
              <x14:cfvo type="autoMin"/>
              <x14:cfvo type="autoMax"/>
              <x14:borderColor rgb="FFFF555A"/>
              <x14:negativeFillColor rgb="FFFF0000"/>
              <x14:negativeBorderColor rgb="FFFF0000"/>
              <x14:axisColor rgb="FF000000"/>
            </x14:dataBar>
          </x14:cfRule>
          <xm:sqref>C69:C71</xm:sqref>
        </x14:conditionalFormatting>
        <x14:conditionalFormatting xmlns:xm="http://schemas.microsoft.com/office/excel/2006/main">
          <x14:cfRule type="dataBar" id="{9F771F68-18D1-492A-91D5-F6C3764AD80F}">
            <x14:dataBar minLength="0" maxLength="100" border="1" negativeBarBorderColorSameAsPositive="0">
              <x14:cfvo type="autoMin"/>
              <x14:cfvo type="autoMax"/>
              <x14:borderColor rgb="FFFF555A"/>
              <x14:negativeFillColor rgb="FFFF0000"/>
              <x14:negativeBorderColor rgb="FFFF0000"/>
              <x14:axisColor rgb="FF000000"/>
            </x14:dataBar>
          </x14:cfRule>
          <xm:sqref>M21:M27</xm:sqref>
        </x14:conditionalFormatting>
        <x14:conditionalFormatting xmlns:xm="http://schemas.microsoft.com/office/excel/2006/main">
          <x14:cfRule type="dataBar" id="{7B436E5E-4E98-4022-91B2-9E0DA9286227}">
            <x14:dataBar minLength="0" maxLength="100" border="1" negativeBarBorderColorSameAsPositive="0">
              <x14:cfvo type="autoMin"/>
              <x14:cfvo type="autoMax"/>
              <x14:borderColor rgb="FFFF555A"/>
              <x14:negativeFillColor rgb="FFFF0000"/>
              <x14:negativeBorderColor rgb="FFFF0000"/>
              <x14:axisColor rgb="FF000000"/>
            </x14:dataBar>
          </x14:cfRule>
          <xm:sqref>C44:C45</xm:sqref>
        </x14:conditionalFormatting>
        <x14:conditionalFormatting xmlns:xm="http://schemas.microsoft.com/office/excel/2006/main">
          <x14:cfRule type="dataBar" id="{7C914B01-7AD4-4814-B06A-EDC95C162EB5}">
            <x14:dataBar minLength="0" maxLength="100" border="1" negativeBarBorderColorSameAsPositive="0">
              <x14:cfvo type="autoMin"/>
              <x14:cfvo type="autoMax"/>
              <x14:borderColor rgb="FFFF555A"/>
              <x14:negativeFillColor rgb="FFFF0000"/>
              <x14:negativeBorderColor rgb="FFFF0000"/>
              <x14:axisColor rgb="FF000000"/>
            </x14:dataBar>
          </x14:cfRule>
          <xm:sqref>M21:M31</xm:sqref>
        </x14:conditionalFormatting>
        <x14:conditionalFormatting xmlns:xm="http://schemas.microsoft.com/office/excel/2006/main">
          <x14:cfRule type="dataBar" id="{A1172A4C-D5E6-4E6D-B1F6-9D20AD2C7B7A}">
            <x14:dataBar minLength="0" maxLength="100" border="1" negativeBarBorderColorSameAsPositive="0">
              <x14:cfvo type="autoMin"/>
              <x14:cfvo type="autoMax"/>
              <x14:borderColor rgb="FFFF555A"/>
              <x14:negativeFillColor rgb="FFFF0000"/>
              <x14:negativeBorderColor rgb="FFFF0000"/>
              <x14:axisColor rgb="FF000000"/>
            </x14:dataBar>
          </x14:cfRule>
          <xm:sqref>C72:C74</xm:sqref>
        </x14:conditionalFormatting>
        <x14:conditionalFormatting xmlns:xm="http://schemas.microsoft.com/office/excel/2006/main">
          <x14:cfRule type="dataBar" id="{6AFBAC7B-2680-46FE-8159-5E1D5DAF948C}">
            <x14:dataBar minLength="0" maxLength="100" border="1" negativeBarBorderColorSameAsPositive="0">
              <x14:cfvo type="autoMin"/>
              <x14:cfvo type="autoMax"/>
              <x14:borderColor rgb="FFFF555A"/>
              <x14:negativeFillColor rgb="FFFF0000"/>
              <x14:negativeBorderColor rgb="FFFF0000"/>
              <x14:axisColor rgb="FF000000"/>
            </x14:dataBar>
          </x14:cfRule>
          <xm:sqref>C69:C74</xm:sqref>
        </x14:conditionalFormatting>
        <x14:conditionalFormatting xmlns:xm="http://schemas.microsoft.com/office/excel/2006/main">
          <x14:cfRule type="dataBar" id="{51D59F3B-9100-4EF9-8FDA-AA9552E48221}">
            <x14:dataBar minLength="0" maxLength="100" border="1" negativeBarBorderColorSameAsPositive="0">
              <x14:cfvo type="autoMin"/>
              <x14:cfvo type="autoMax"/>
              <x14:borderColor rgb="FFFF555A"/>
              <x14:negativeFillColor rgb="FFFF0000"/>
              <x14:negativeBorderColor rgb="FFFF0000"/>
              <x14:axisColor rgb="FF000000"/>
            </x14:dataBar>
          </x14:cfRule>
          <xm:sqref>C13:C16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
  <sheetViews>
    <sheetView zoomScale="85" zoomScaleNormal="85" workbookViewId="0">
      <selection activeCell="G11" sqref="G11"/>
    </sheetView>
  </sheetViews>
  <sheetFormatPr baseColWidth="10" defaultRowHeight="15.5" x14ac:dyDescent="0.35"/>
  <cols>
    <col min="1" max="1" width="32.83203125" customWidth="1"/>
    <col min="2" max="2" width="20.33203125" customWidth="1"/>
    <col min="3" max="5" width="18.83203125" customWidth="1"/>
  </cols>
  <sheetData>
    <row r="1" spans="1:5" x14ac:dyDescent="0.35">
      <c r="A1" s="17" t="s">
        <v>692</v>
      </c>
    </row>
    <row r="2" spans="1:5" x14ac:dyDescent="0.35">
      <c r="A2" s="15" t="s">
        <v>693</v>
      </c>
      <c r="B2" s="15" t="s">
        <v>557</v>
      </c>
      <c r="C2" s="15" t="s">
        <v>694</v>
      </c>
      <c r="D2" s="15" t="s">
        <v>695</v>
      </c>
      <c r="E2" s="15" t="s">
        <v>696</v>
      </c>
    </row>
    <row r="3" spans="1:5" x14ac:dyDescent="0.35">
      <c r="A3" s="140" t="s">
        <v>318</v>
      </c>
      <c r="B3" s="140" t="s">
        <v>652</v>
      </c>
      <c r="C3" s="344" t="s">
        <v>697</v>
      </c>
      <c r="D3" s="344">
        <v>30</v>
      </c>
      <c r="E3" s="140" t="s">
        <v>698</v>
      </c>
    </row>
    <row r="4" spans="1:5" x14ac:dyDescent="0.35">
      <c r="A4" s="140" t="s">
        <v>318</v>
      </c>
      <c r="B4" s="140" t="s">
        <v>493</v>
      </c>
      <c r="C4" s="344" t="s">
        <v>697</v>
      </c>
      <c r="D4" s="344">
        <v>20</v>
      </c>
      <c r="E4" s="140" t="s">
        <v>698</v>
      </c>
    </row>
    <row r="5" spans="1:5" x14ac:dyDescent="0.35">
      <c r="A5" s="140" t="s">
        <v>318</v>
      </c>
      <c r="B5" s="140" t="s">
        <v>585</v>
      </c>
      <c r="C5" s="344" t="s">
        <v>697</v>
      </c>
      <c r="D5" s="344">
        <v>10</v>
      </c>
      <c r="E5" s="140" t="s">
        <v>698</v>
      </c>
    </row>
    <row r="6" spans="1:5" x14ac:dyDescent="0.35">
      <c r="A6" s="140" t="s">
        <v>318</v>
      </c>
      <c r="B6" s="140" t="s">
        <v>343</v>
      </c>
      <c r="C6" s="344" t="s">
        <v>697</v>
      </c>
      <c r="D6" s="344">
        <v>3</v>
      </c>
      <c r="E6" s="140" t="s">
        <v>698</v>
      </c>
    </row>
    <row r="7" spans="1:5" x14ac:dyDescent="0.35">
      <c r="A7" s="140" t="s">
        <v>318</v>
      </c>
      <c r="B7" s="140" t="s">
        <v>380</v>
      </c>
      <c r="C7" s="344" t="s">
        <v>697</v>
      </c>
      <c r="D7" s="344">
        <v>10</v>
      </c>
      <c r="E7" s="140" t="s">
        <v>698</v>
      </c>
    </row>
    <row r="8" spans="1:5" x14ac:dyDescent="0.35">
      <c r="A8" s="140" t="s">
        <v>318</v>
      </c>
      <c r="B8" s="140" t="s">
        <v>656</v>
      </c>
      <c r="C8" s="344" t="s">
        <v>697</v>
      </c>
      <c r="D8" s="344">
        <v>10</v>
      </c>
      <c r="E8" s="140" t="s">
        <v>698</v>
      </c>
    </row>
    <row r="9" spans="1:5" x14ac:dyDescent="0.35">
      <c r="A9" s="140" t="s">
        <v>318</v>
      </c>
      <c r="B9" s="140" t="s">
        <v>3568</v>
      </c>
      <c r="C9" s="344" t="s">
        <v>699</v>
      </c>
      <c r="D9" s="344">
        <v>1.5</v>
      </c>
      <c r="E9" s="140" t="s">
        <v>700</v>
      </c>
    </row>
    <row r="10" spans="1:5" x14ac:dyDescent="0.35">
      <c r="A10" s="331" t="s">
        <v>701</v>
      </c>
      <c r="B10" s="331" t="s">
        <v>657</v>
      </c>
      <c r="C10" s="345" t="s">
        <v>702</v>
      </c>
      <c r="D10" s="331">
        <v>17</v>
      </c>
      <c r="E10" s="331" t="s">
        <v>703</v>
      </c>
    </row>
    <row r="11" spans="1:5" x14ac:dyDescent="0.35">
      <c r="A11" s="331" t="s">
        <v>701</v>
      </c>
      <c r="B11" s="331" t="s">
        <v>658</v>
      </c>
      <c r="C11" s="345" t="s">
        <v>704</v>
      </c>
      <c r="D11" s="331">
        <v>5</v>
      </c>
      <c r="E11" s="331" t="s">
        <v>703</v>
      </c>
    </row>
    <row r="12" spans="1:5" x14ac:dyDescent="0.35">
      <c r="A12" s="331" t="s">
        <v>701</v>
      </c>
      <c r="B12" s="331" t="s">
        <v>593</v>
      </c>
      <c r="C12" s="345" t="s">
        <v>706</v>
      </c>
      <c r="D12" s="331">
        <v>1</v>
      </c>
      <c r="E12" s="331" t="s">
        <v>703</v>
      </c>
    </row>
    <row r="13" spans="1:5" x14ac:dyDescent="0.35">
      <c r="A13" s="331" t="s">
        <v>701</v>
      </c>
      <c r="B13" s="331" t="s">
        <v>591</v>
      </c>
      <c r="C13" s="345" t="s">
        <v>705</v>
      </c>
      <c r="D13" s="331">
        <v>5</v>
      </c>
      <c r="E13" s="331" t="s">
        <v>703</v>
      </c>
    </row>
    <row r="14" spans="1:5" x14ac:dyDescent="0.35">
      <c r="A14" s="331" t="s">
        <v>701</v>
      </c>
      <c r="B14" s="331" t="s">
        <v>707</v>
      </c>
      <c r="C14" s="345" t="s">
        <v>708</v>
      </c>
      <c r="D14" s="331">
        <v>6</v>
      </c>
      <c r="E14" s="331" t="s">
        <v>709</v>
      </c>
    </row>
    <row r="15" spans="1:5" x14ac:dyDescent="0.35">
      <c r="A15" s="331" t="s">
        <v>701</v>
      </c>
      <c r="B15" s="331" t="s">
        <v>659</v>
      </c>
      <c r="C15" s="345" t="s">
        <v>710</v>
      </c>
      <c r="D15" s="331">
        <v>0.15</v>
      </c>
      <c r="E15" s="331" t="s">
        <v>698</v>
      </c>
    </row>
    <row r="16" spans="1:5" x14ac:dyDescent="0.35">
      <c r="A16" s="331" t="s">
        <v>701</v>
      </c>
      <c r="B16" s="331" t="s">
        <v>660</v>
      </c>
      <c r="C16" s="345" t="s">
        <v>702</v>
      </c>
      <c r="D16" s="331">
        <v>17</v>
      </c>
      <c r="E16" s="331" t="s">
        <v>703</v>
      </c>
    </row>
    <row r="17" spans="1:5" x14ac:dyDescent="0.35">
      <c r="A17" s="331" t="s">
        <v>701</v>
      </c>
      <c r="B17" s="331" t="s">
        <v>711</v>
      </c>
      <c r="C17" s="345" t="s">
        <v>712</v>
      </c>
      <c r="D17" s="331">
        <v>150</v>
      </c>
      <c r="E17" s="331" t="s">
        <v>582</v>
      </c>
    </row>
    <row r="18" spans="1:5" x14ac:dyDescent="0.35">
      <c r="C18" s="18"/>
    </row>
    <row r="19" spans="1:5" x14ac:dyDescent="0.35">
      <c r="C19" s="18"/>
    </row>
    <row r="20" spans="1:5" x14ac:dyDescent="0.35">
      <c r="C20" s="18"/>
    </row>
    <row r="21" spans="1:5" x14ac:dyDescent="0.35">
      <c r="A21" s="21"/>
    </row>
    <row r="22" spans="1:5" x14ac:dyDescent="0.35">
      <c r="A22" s="21" t="s">
        <v>713</v>
      </c>
    </row>
    <row r="23" spans="1:5" x14ac:dyDescent="0.35">
      <c r="A23" s="21"/>
    </row>
    <row r="25" spans="1:5" x14ac:dyDescent="0.35">
      <c r="A25" s="17" t="s">
        <v>714</v>
      </c>
    </row>
    <row r="26" spans="1:5" x14ac:dyDescent="0.35">
      <c r="A26" s="15" t="s">
        <v>557</v>
      </c>
      <c r="B26" s="15" t="s">
        <v>715</v>
      </c>
      <c r="C26" s="15" t="s">
        <v>716</v>
      </c>
    </row>
    <row r="27" spans="1:5" x14ac:dyDescent="0.35">
      <c r="A27" s="10" t="s">
        <v>717</v>
      </c>
      <c r="B27" s="10" t="s">
        <v>718</v>
      </c>
      <c r="C27" s="18" t="s">
        <v>719</v>
      </c>
    </row>
    <row r="28" spans="1:5" x14ac:dyDescent="0.35">
      <c r="A28" s="10" t="s">
        <v>493</v>
      </c>
      <c r="B28" s="10" t="s">
        <v>718</v>
      </c>
      <c r="C28" s="18" t="s">
        <v>720</v>
      </c>
    </row>
    <row r="29" spans="1:5" x14ac:dyDescent="0.35">
      <c r="A29" s="10" t="s">
        <v>721</v>
      </c>
      <c r="B29" s="10" t="s">
        <v>718</v>
      </c>
      <c r="C29" s="18" t="s">
        <v>722</v>
      </c>
    </row>
    <row r="30" spans="1:5" x14ac:dyDescent="0.35">
      <c r="A30" s="10" t="s">
        <v>343</v>
      </c>
      <c r="B30" s="10" t="s">
        <v>718</v>
      </c>
      <c r="C30" s="18" t="s">
        <v>723</v>
      </c>
    </row>
    <row r="31" spans="1:5" x14ac:dyDescent="0.35">
      <c r="A31" s="10" t="s">
        <v>724</v>
      </c>
      <c r="B31" s="10" t="s">
        <v>718</v>
      </c>
      <c r="C31" s="18" t="s">
        <v>725</v>
      </c>
    </row>
    <row r="32" spans="1:5" x14ac:dyDescent="0.35">
      <c r="A32" s="20" t="s">
        <v>726</v>
      </c>
    </row>
    <row r="43" spans="35:35" x14ac:dyDescent="0.35">
      <c r="AI43" s="10" t="e">
        <f>(Q43*Références!#REF!)</f>
        <v>#REF!</v>
      </c>
    </row>
    <row r="53" spans="35:35" x14ac:dyDescent="0.35">
      <c r="AI53" s="10" t="e">
        <f>(R53*Références!#REF!)+(S53*Références!#REF!)</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3"/>
  <sheetViews>
    <sheetView zoomScale="85" zoomScaleNormal="85" workbookViewId="0">
      <selection activeCell="B15" sqref="B15"/>
    </sheetView>
  </sheetViews>
  <sheetFormatPr baseColWidth="10" defaultColWidth="8.83203125" defaultRowHeight="15.5" x14ac:dyDescent="0.35"/>
  <cols>
    <col min="1" max="1" width="30.1640625" style="10" bestFit="1" customWidth="1"/>
    <col min="2" max="2" width="48.75" style="10" bestFit="1" customWidth="1"/>
    <col min="3" max="3" width="84.5" style="10" customWidth="1"/>
    <col min="4" max="4" width="80.58203125" style="129" customWidth="1"/>
    <col min="5" max="5" width="43.08203125" style="10" customWidth="1"/>
    <col min="6" max="8" width="24.33203125" style="10" customWidth="1"/>
    <col min="9" max="9" width="29.25" style="10" customWidth="1"/>
    <col min="10" max="10" width="24.1640625" style="10" customWidth="1"/>
    <col min="11" max="11" width="28.6640625" style="10" customWidth="1"/>
    <col min="12" max="12" width="64.4140625" style="10" customWidth="1"/>
    <col min="13" max="14" width="19.08203125" style="10" customWidth="1"/>
    <col min="15" max="15" width="17.58203125" style="10" customWidth="1"/>
    <col min="16" max="17" width="15.58203125" style="10" customWidth="1"/>
    <col min="18" max="18" width="15.58203125" style="13" customWidth="1"/>
    <col min="19" max="20" width="11.08203125" style="10" customWidth="1"/>
    <col min="21" max="21" width="37.33203125" style="10" bestFit="1" customWidth="1"/>
    <col min="22" max="22" width="3.33203125" style="10" customWidth="1"/>
    <col min="23" max="23" width="31" style="10" bestFit="1" customWidth="1"/>
    <col min="24" max="24" width="6" style="10" customWidth="1"/>
    <col min="25" max="256" width="8.83203125" style="10"/>
    <col min="257" max="257" width="30.1640625" style="10" bestFit="1" customWidth="1"/>
    <col min="258" max="258" width="48.75" style="10" bestFit="1" customWidth="1"/>
    <col min="259" max="259" width="84.5" style="10" customWidth="1"/>
    <col min="260" max="260" width="80.58203125" style="10" customWidth="1"/>
    <col min="261" max="261" width="43.08203125" style="10" customWidth="1"/>
    <col min="262" max="264" width="24.33203125" style="10" customWidth="1"/>
    <col min="265" max="265" width="29.25" style="10" customWidth="1"/>
    <col min="266" max="266" width="24.1640625" style="10" customWidth="1"/>
    <col min="267" max="267" width="28.6640625" style="10" customWidth="1"/>
    <col min="268" max="268" width="64.4140625" style="10" customWidth="1"/>
    <col min="269" max="270" width="19.08203125" style="10" customWidth="1"/>
    <col min="271" max="271" width="17.58203125" style="10" customWidth="1"/>
    <col min="272" max="274" width="15.58203125" style="10" customWidth="1"/>
    <col min="275" max="276" width="11.08203125" style="10" customWidth="1"/>
    <col min="277" max="277" width="37.33203125" style="10" bestFit="1" customWidth="1"/>
    <col min="278" max="278" width="3.33203125" style="10" customWidth="1"/>
    <col min="279" max="279" width="31" style="10" bestFit="1" customWidth="1"/>
    <col min="280" max="280" width="6" style="10" customWidth="1"/>
    <col min="281" max="512" width="8.83203125" style="10"/>
    <col min="513" max="513" width="30.1640625" style="10" bestFit="1" customWidth="1"/>
    <col min="514" max="514" width="48.75" style="10" bestFit="1" customWidth="1"/>
    <col min="515" max="515" width="84.5" style="10" customWidth="1"/>
    <col min="516" max="516" width="80.58203125" style="10" customWidth="1"/>
    <col min="517" max="517" width="43.08203125" style="10" customWidth="1"/>
    <col min="518" max="520" width="24.33203125" style="10" customWidth="1"/>
    <col min="521" max="521" width="29.25" style="10" customWidth="1"/>
    <col min="522" max="522" width="24.1640625" style="10" customWidth="1"/>
    <col min="523" max="523" width="28.6640625" style="10" customWidth="1"/>
    <col min="524" max="524" width="64.4140625" style="10" customWidth="1"/>
    <col min="525" max="526" width="19.08203125" style="10" customWidth="1"/>
    <col min="527" max="527" width="17.58203125" style="10" customWidth="1"/>
    <col min="528" max="530" width="15.58203125" style="10" customWidth="1"/>
    <col min="531" max="532" width="11.08203125" style="10" customWidth="1"/>
    <col min="533" max="533" width="37.33203125" style="10" bestFit="1" customWidth="1"/>
    <col min="534" max="534" width="3.33203125" style="10" customWidth="1"/>
    <col min="535" max="535" width="31" style="10" bestFit="1" customWidth="1"/>
    <col min="536" max="536" width="6" style="10" customWidth="1"/>
    <col min="537" max="768" width="8.83203125" style="10"/>
    <col min="769" max="769" width="30.1640625" style="10" bestFit="1" customWidth="1"/>
    <col min="770" max="770" width="48.75" style="10" bestFit="1" customWidth="1"/>
    <col min="771" max="771" width="84.5" style="10" customWidth="1"/>
    <col min="772" max="772" width="80.58203125" style="10" customWidth="1"/>
    <col min="773" max="773" width="43.08203125" style="10" customWidth="1"/>
    <col min="774" max="776" width="24.33203125" style="10" customWidth="1"/>
    <col min="777" max="777" width="29.25" style="10" customWidth="1"/>
    <col min="778" max="778" width="24.1640625" style="10" customWidth="1"/>
    <col min="779" max="779" width="28.6640625" style="10" customWidth="1"/>
    <col min="780" max="780" width="64.4140625" style="10" customWidth="1"/>
    <col min="781" max="782" width="19.08203125" style="10" customWidth="1"/>
    <col min="783" max="783" width="17.58203125" style="10" customWidth="1"/>
    <col min="784" max="786" width="15.58203125" style="10" customWidth="1"/>
    <col min="787" max="788" width="11.08203125" style="10" customWidth="1"/>
    <col min="789" max="789" width="37.33203125" style="10" bestFit="1" customWidth="1"/>
    <col min="790" max="790" width="3.33203125" style="10" customWidth="1"/>
    <col min="791" max="791" width="31" style="10" bestFit="1" customWidth="1"/>
    <col min="792" max="792" width="6" style="10" customWidth="1"/>
    <col min="793" max="1024" width="8.83203125" style="10"/>
    <col min="1025" max="1025" width="30.1640625" style="10" bestFit="1" customWidth="1"/>
    <col min="1026" max="1026" width="48.75" style="10" bestFit="1" customWidth="1"/>
    <col min="1027" max="1027" width="84.5" style="10" customWidth="1"/>
    <col min="1028" max="1028" width="80.58203125" style="10" customWidth="1"/>
    <col min="1029" max="1029" width="43.08203125" style="10" customWidth="1"/>
    <col min="1030" max="1032" width="24.33203125" style="10" customWidth="1"/>
    <col min="1033" max="1033" width="29.25" style="10" customWidth="1"/>
    <col min="1034" max="1034" width="24.1640625" style="10" customWidth="1"/>
    <col min="1035" max="1035" width="28.6640625" style="10" customWidth="1"/>
    <col min="1036" max="1036" width="64.4140625" style="10" customWidth="1"/>
    <col min="1037" max="1038" width="19.08203125" style="10" customWidth="1"/>
    <col min="1039" max="1039" width="17.58203125" style="10" customWidth="1"/>
    <col min="1040" max="1042" width="15.58203125" style="10" customWidth="1"/>
    <col min="1043" max="1044" width="11.08203125" style="10" customWidth="1"/>
    <col min="1045" max="1045" width="37.33203125" style="10" bestFit="1" customWidth="1"/>
    <col min="1046" max="1046" width="3.33203125" style="10" customWidth="1"/>
    <col min="1047" max="1047" width="31" style="10" bestFit="1" customWidth="1"/>
    <col min="1048" max="1048" width="6" style="10" customWidth="1"/>
    <col min="1049" max="1280" width="8.83203125" style="10"/>
    <col min="1281" max="1281" width="30.1640625" style="10" bestFit="1" customWidth="1"/>
    <col min="1282" max="1282" width="48.75" style="10" bestFit="1" customWidth="1"/>
    <col min="1283" max="1283" width="84.5" style="10" customWidth="1"/>
    <col min="1284" max="1284" width="80.58203125" style="10" customWidth="1"/>
    <col min="1285" max="1285" width="43.08203125" style="10" customWidth="1"/>
    <col min="1286" max="1288" width="24.33203125" style="10" customWidth="1"/>
    <col min="1289" max="1289" width="29.25" style="10" customWidth="1"/>
    <col min="1290" max="1290" width="24.1640625" style="10" customWidth="1"/>
    <col min="1291" max="1291" width="28.6640625" style="10" customWidth="1"/>
    <col min="1292" max="1292" width="64.4140625" style="10" customWidth="1"/>
    <col min="1293" max="1294" width="19.08203125" style="10" customWidth="1"/>
    <col min="1295" max="1295" width="17.58203125" style="10" customWidth="1"/>
    <col min="1296" max="1298" width="15.58203125" style="10" customWidth="1"/>
    <col min="1299" max="1300" width="11.08203125" style="10" customWidth="1"/>
    <col min="1301" max="1301" width="37.33203125" style="10" bestFit="1" customWidth="1"/>
    <col min="1302" max="1302" width="3.33203125" style="10" customWidth="1"/>
    <col min="1303" max="1303" width="31" style="10" bestFit="1" customWidth="1"/>
    <col min="1304" max="1304" width="6" style="10" customWidth="1"/>
    <col min="1305" max="1536" width="8.83203125" style="10"/>
    <col min="1537" max="1537" width="30.1640625" style="10" bestFit="1" customWidth="1"/>
    <col min="1538" max="1538" width="48.75" style="10" bestFit="1" customWidth="1"/>
    <col min="1539" max="1539" width="84.5" style="10" customWidth="1"/>
    <col min="1540" max="1540" width="80.58203125" style="10" customWidth="1"/>
    <col min="1541" max="1541" width="43.08203125" style="10" customWidth="1"/>
    <col min="1542" max="1544" width="24.33203125" style="10" customWidth="1"/>
    <col min="1545" max="1545" width="29.25" style="10" customWidth="1"/>
    <col min="1546" max="1546" width="24.1640625" style="10" customWidth="1"/>
    <col min="1547" max="1547" width="28.6640625" style="10" customWidth="1"/>
    <col min="1548" max="1548" width="64.4140625" style="10" customWidth="1"/>
    <col min="1549" max="1550" width="19.08203125" style="10" customWidth="1"/>
    <col min="1551" max="1551" width="17.58203125" style="10" customWidth="1"/>
    <col min="1552" max="1554" width="15.58203125" style="10" customWidth="1"/>
    <col min="1555" max="1556" width="11.08203125" style="10" customWidth="1"/>
    <col min="1557" max="1557" width="37.33203125" style="10" bestFit="1" customWidth="1"/>
    <col min="1558" max="1558" width="3.33203125" style="10" customWidth="1"/>
    <col min="1559" max="1559" width="31" style="10" bestFit="1" customWidth="1"/>
    <col min="1560" max="1560" width="6" style="10" customWidth="1"/>
    <col min="1561" max="1792" width="8.83203125" style="10"/>
    <col min="1793" max="1793" width="30.1640625" style="10" bestFit="1" customWidth="1"/>
    <col min="1794" max="1794" width="48.75" style="10" bestFit="1" customWidth="1"/>
    <col min="1795" max="1795" width="84.5" style="10" customWidth="1"/>
    <col min="1796" max="1796" width="80.58203125" style="10" customWidth="1"/>
    <col min="1797" max="1797" width="43.08203125" style="10" customWidth="1"/>
    <col min="1798" max="1800" width="24.33203125" style="10" customWidth="1"/>
    <col min="1801" max="1801" width="29.25" style="10" customWidth="1"/>
    <col min="1802" max="1802" width="24.1640625" style="10" customWidth="1"/>
    <col min="1803" max="1803" width="28.6640625" style="10" customWidth="1"/>
    <col min="1804" max="1804" width="64.4140625" style="10" customWidth="1"/>
    <col min="1805" max="1806" width="19.08203125" style="10" customWidth="1"/>
    <col min="1807" max="1807" width="17.58203125" style="10" customWidth="1"/>
    <col min="1808" max="1810" width="15.58203125" style="10" customWidth="1"/>
    <col min="1811" max="1812" width="11.08203125" style="10" customWidth="1"/>
    <col min="1813" max="1813" width="37.33203125" style="10" bestFit="1" customWidth="1"/>
    <col min="1814" max="1814" width="3.33203125" style="10" customWidth="1"/>
    <col min="1815" max="1815" width="31" style="10" bestFit="1" customWidth="1"/>
    <col min="1816" max="1816" width="6" style="10" customWidth="1"/>
    <col min="1817" max="2048" width="8.83203125" style="10"/>
    <col min="2049" max="2049" width="30.1640625" style="10" bestFit="1" customWidth="1"/>
    <col min="2050" max="2050" width="48.75" style="10" bestFit="1" customWidth="1"/>
    <col min="2051" max="2051" width="84.5" style="10" customWidth="1"/>
    <col min="2052" max="2052" width="80.58203125" style="10" customWidth="1"/>
    <col min="2053" max="2053" width="43.08203125" style="10" customWidth="1"/>
    <col min="2054" max="2056" width="24.33203125" style="10" customWidth="1"/>
    <col min="2057" max="2057" width="29.25" style="10" customWidth="1"/>
    <col min="2058" max="2058" width="24.1640625" style="10" customWidth="1"/>
    <col min="2059" max="2059" width="28.6640625" style="10" customWidth="1"/>
    <col min="2060" max="2060" width="64.4140625" style="10" customWidth="1"/>
    <col min="2061" max="2062" width="19.08203125" style="10" customWidth="1"/>
    <col min="2063" max="2063" width="17.58203125" style="10" customWidth="1"/>
    <col min="2064" max="2066" width="15.58203125" style="10" customWidth="1"/>
    <col min="2067" max="2068" width="11.08203125" style="10" customWidth="1"/>
    <col min="2069" max="2069" width="37.33203125" style="10" bestFit="1" customWidth="1"/>
    <col min="2070" max="2070" width="3.33203125" style="10" customWidth="1"/>
    <col min="2071" max="2071" width="31" style="10" bestFit="1" customWidth="1"/>
    <col min="2072" max="2072" width="6" style="10" customWidth="1"/>
    <col min="2073" max="2304" width="8.83203125" style="10"/>
    <col min="2305" max="2305" width="30.1640625" style="10" bestFit="1" customWidth="1"/>
    <col min="2306" max="2306" width="48.75" style="10" bestFit="1" customWidth="1"/>
    <col min="2307" max="2307" width="84.5" style="10" customWidth="1"/>
    <col min="2308" max="2308" width="80.58203125" style="10" customWidth="1"/>
    <col min="2309" max="2309" width="43.08203125" style="10" customWidth="1"/>
    <col min="2310" max="2312" width="24.33203125" style="10" customWidth="1"/>
    <col min="2313" max="2313" width="29.25" style="10" customWidth="1"/>
    <col min="2314" max="2314" width="24.1640625" style="10" customWidth="1"/>
    <col min="2315" max="2315" width="28.6640625" style="10" customWidth="1"/>
    <col min="2316" max="2316" width="64.4140625" style="10" customWidth="1"/>
    <col min="2317" max="2318" width="19.08203125" style="10" customWidth="1"/>
    <col min="2319" max="2319" width="17.58203125" style="10" customWidth="1"/>
    <col min="2320" max="2322" width="15.58203125" style="10" customWidth="1"/>
    <col min="2323" max="2324" width="11.08203125" style="10" customWidth="1"/>
    <col min="2325" max="2325" width="37.33203125" style="10" bestFit="1" customWidth="1"/>
    <col min="2326" max="2326" width="3.33203125" style="10" customWidth="1"/>
    <col min="2327" max="2327" width="31" style="10" bestFit="1" customWidth="1"/>
    <col min="2328" max="2328" width="6" style="10" customWidth="1"/>
    <col min="2329" max="2560" width="8.83203125" style="10"/>
    <col min="2561" max="2561" width="30.1640625" style="10" bestFit="1" customWidth="1"/>
    <col min="2562" max="2562" width="48.75" style="10" bestFit="1" customWidth="1"/>
    <col min="2563" max="2563" width="84.5" style="10" customWidth="1"/>
    <col min="2564" max="2564" width="80.58203125" style="10" customWidth="1"/>
    <col min="2565" max="2565" width="43.08203125" style="10" customWidth="1"/>
    <col min="2566" max="2568" width="24.33203125" style="10" customWidth="1"/>
    <col min="2569" max="2569" width="29.25" style="10" customWidth="1"/>
    <col min="2570" max="2570" width="24.1640625" style="10" customWidth="1"/>
    <col min="2571" max="2571" width="28.6640625" style="10" customWidth="1"/>
    <col min="2572" max="2572" width="64.4140625" style="10" customWidth="1"/>
    <col min="2573" max="2574" width="19.08203125" style="10" customWidth="1"/>
    <col min="2575" max="2575" width="17.58203125" style="10" customWidth="1"/>
    <col min="2576" max="2578" width="15.58203125" style="10" customWidth="1"/>
    <col min="2579" max="2580" width="11.08203125" style="10" customWidth="1"/>
    <col min="2581" max="2581" width="37.33203125" style="10" bestFit="1" customWidth="1"/>
    <col min="2582" max="2582" width="3.33203125" style="10" customWidth="1"/>
    <col min="2583" max="2583" width="31" style="10" bestFit="1" customWidth="1"/>
    <col min="2584" max="2584" width="6" style="10" customWidth="1"/>
    <col min="2585" max="2816" width="8.83203125" style="10"/>
    <col min="2817" max="2817" width="30.1640625" style="10" bestFit="1" customWidth="1"/>
    <col min="2818" max="2818" width="48.75" style="10" bestFit="1" customWidth="1"/>
    <col min="2819" max="2819" width="84.5" style="10" customWidth="1"/>
    <col min="2820" max="2820" width="80.58203125" style="10" customWidth="1"/>
    <col min="2821" max="2821" width="43.08203125" style="10" customWidth="1"/>
    <col min="2822" max="2824" width="24.33203125" style="10" customWidth="1"/>
    <col min="2825" max="2825" width="29.25" style="10" customWidth="1"/>
    <col min="2826" max="2826" width="24.1640625" style="10" customWidth="1"/>
    <col min="2827" max="2827" width="28.6640625" style="10" customWidth="1"/>
    <col min="2828" max="2828" width="64.4140625" style="10" customWidth="1"/>
    <col min="2829" max="2830" width="19.08203125" style="10" customWidth="1"/>
    <col min="2831" max="2831" width="17.58203125" style="10" customWidth="1"/>
    <col min="2832" max="2834" width="15.58203125" style="10" customWidth="1"/>
    <col min="2835" max="2836" width="11.08203125" style="10" customWidth="1"/>
    <col min="2837" max="2837" width="37.33203125" style="10" bestFit="1" customWidth="1"/>
    <col min="2838" max="2838" width="3.33203125" style="10" customWidth="1"/>
    <col min="2839" max="2839" width="31" style="10" bestFit="1" customWidth="1"/>
    <col min="2840" max="2840" width="6" style="10" customWidth="1"/>
    <col min="2841" max="3072" width="8.83203125" style="10"/>
    <col min="3073" max="3073" width="30.1640625" style="10" bestFit="1" customWidth="1"/>
    <col min="3074" max="3074" width="48.75" style="10" bestFit="1" customWidth="1"/>
    <col min="3075" max="3075" width="84.5" style="10" customWidth="1"/>
    <col min="3076" max="3076" width="80.58203125" style="10" customWidth="1"/>
    <col min="3077" max="3077" width="43.08203125" style="10" customWidth="1"/>
    <col min="3078" max="3080" width="24.33203125" style="10" customWidth="1"/>
    <col min="3081" max="3081" width="29.25" style="10" customWidth="1"/>
    <col min="3082" max="3082" width="24.1640625" style="10" customWidth="1"/>
    <col min="3083" max="3083" width="28.6640625" style="10" customWidth="1"/>
    <col min="3084" max="3084" width="64.4140625" style="10" customWidth="1"/>
    <col min="3085" max="3086" width="19.08203125" style="10" customWidth="1"/>
    <col min="3087" max="3087" width="17.58203125" style="10" customWidth="1"/>
    <col min="3088" max="3090" width="15.58203125" style="10" customWidth="1"/>
    <col min="3091" max="3092" width="11.08203125" style="10" customWidth="1"/>
    <col min="3093" max="3093" width="37.33203125" style="10" bestFit="1" customWidth="1"/>
    <col min="3094" max="3094" width="3.33203125" style="10" customWidth="1"/>
    <col min="3095" max="3095" width="31" style="10" bestFit="1" customWidth="1"/>
    <col min="3096" max="3096" width="6" style="10" customWidth="1"/>
    <col min="3097" max="3328" width="8.83203125" style="10"/>
    <col min="3329" max="3329" width="30.1640625" style="10" bestFit="1" customWidth="1"/>
    <col min="3330" max="3330" width="48.75" style="10" bestFit="1" customWidth="1"/>
    <col min="3331" max="3331" width="84.5" style="10" customWidth="1"/>
    <col min="3332" max="3332" width="80.58203125" style="10" customWidth="1"/>
    <col min="3333" max="3333" width="43.08203125" style="10" customWidth="1"/>
    <col min="3334" max="3336" width="24.33203125" style="10" customWidth="1"/>
    <col min="3337" max="3337" width="29.25" style="10" customWidth="1"/>
    <col min="3338" max="3338" width="24.1640625" style="10" customWidth="1"/>
    <col min="3339" max="3339" width="28.6640625" style="10" customWidth="1"/>
    <col min="3340" max="3340" width="64.4140625" style="10" customWidth="1"/>
    <col min="3341" max="3342" width="19.08203125" style="10" customWidth="1"/>
    <col min="3343" max="3343" width="17.58203125" style="10" customWidth="1"/>
    <col min="3344" max="3346" width="15.58203125" style="10" customWidth="1"/>
    <col min="3347" max="3348" width="11.08203125" style="10" customWidth="1"/>
    <col min="3349" max="3349" width="37.33203125" style="10" bestFit="1" customWidth="1"/>
    <col min="3350" max="3350" width="3.33203125" style="10" customWidth="1"/>
    <col min="3351" max="3351" width="31" style="10" bestFit="1" customWidth="1"/>
    <col min="3352" max="3352" width="6" style="10" customWidth="1"/>
    <col min="3353" max="3584" width="8.83203125" style="10"/>
    <col min="3585" max="3585" width="30.1640625" style="10" bestFit="1" customWidth="1"/>
    <col min="3586" max="3586" width="48.75" style="10" bestFit="1" customWidth="1"/>
    <col min="3587" max="3587" width="84.5" style="10" customWidth="1"/>
    <col min="3588" max="3588" width="80.58203125" style="10" customWidth="1"/>
    <col min="3589" max="3589" width="43.08203125" style="10" customWidth="1"/>
    <col min="3590" max="3592" width="24.33203125" style="10" customWidth="1"/>
    <col min="3593" max="3593" width="29.25" style="10" customWidth="1"/>
    <col min="3594" max="3594" width="24.1640625" style="10" customWidth="1"/>
    <col min="3595" max="3595" width="28.6640625" style="10" customWidth="1"/>
    <col min="3596" max="3596" width="64.4140625" style="10" customWidth="1"/>
    <col min="3597" max="3598" width="19.08203125" style="10" customWidth="1"/>
    <col min="3599" max="3599" width="17.58203125" style="10" customWidth="1"/>
    <col min="3600" max="3602" width="15.58203125" style="10" customWidth="1"/>
    <col min="3603" max="3604" width="11.08203125" style="10" customWidth="1"/>
    <col min="3605" max="3605" width="37.33203125" style="10" bestFit="1" customWidth="1"/>
    <col min="3606" max="3606" width="3.33203125" style="10" customWidth="1"/>
    <col min="3607" max="3607" width="31" style="10" bestFit="1" customWidth="1"/>
    <col min="3608" max="3608" width="6" style="10" customWidth="1"/>
    <col min="3609" max="3840" width="8.83203125" style="10"/>
    <col min="3841" max="3841" width="30.1640625" style="10" bestFit="1" customWidth="1"/>
    <col min="3842" max="3842" width="48.75" style="10" bestFit="1" customWidth="1"/>
    <col min="3843" max="3843" width="84.5" style="10" customWidth="1"/>
    <col min="3844" max="3844" width="80.58203125" style="10" customWidth="1"/>
    <col min="3845" max="3845" width="43.08203125" style="10" customWidth="1"/>
    <col min="3846" max="3848" width="24.33203125" style="10" customWidth="1"/>
    <col min="3849" max="3849" width="29.25" style="10" customWidth="1"/>
    <col min="3850" max="3850" width="24.1640625" style="10" customWidth="1"/>
    <col min="3851" max="3851" width="28.6640625" style="10" customWidth="1"/>
    <col min="3852" max="3852" width="64.4140625" style="10" customWidth="1"/>
    <col min="3853" max="3854" width="19.08203125" style="10" customWidth="1"/>
    <col min="3855" max="3855" width="17.58203125" style="10" customWidth="1"/>
    <col min="3856" max="3858" width="15.58203125" style="10" customWidth="1"/>
    <col min="3859" max="3860" width="11.08203125" style="10" customWidth="1"/>
    <col min="3861" max="3861" width="37.33203125" style="10" bestFit="1" customWidth="1"/>
    <col min="3862" max="3862" width="3.33203125" style="10" customWidth="1"/>
    <col min="3863" max="3863" width="31" style="10" bestFit="1" customWidth="1"/>
    <col min="3864" max="3864" width="6" style="10" customWidth="1"/>
    <col min="3865" max="4096" width="8.83203125" style="10"/>
    <col min="4097" max="4097" width="30.1640625" style="10" bestFit="1" customWidth="1"/>
    <col min="4098" max="4098" width="48.75" style="10" bestFit="1" customWidth="1"/>
    <col min="4099" max="4099" width="84.5" style="10" customWidth="1"/>
    <col min="4100" max="4100" width="80.58203125" style="10" customWidth="1"/>
    <col min="4101" max="4101" width="43.08203125" style="10" customWidth="1"/>
    <col min="4102" max="4104" width="24.33203125" style="10" customWidth="1"/>
    <col min="4105" max="4105" width="29.25" style="10" customWidth="1"/>
    <col min="4106" max="4106" width="24.1640625" style="10" customWidth="1"/>
    <col min="4107" max="4107" width="28.6640625" style="10" customWidth="1"/>
    <col min="4108" max="4108" width="64.4140625" style="10" customWidth="1"/>
    <col min="4109" max="4110" width="19.08203125" style="10" customWidth="1"/>
    <col min="4111" max="4111" width="17.58203125" style="10" customWidth="1"/>
    <col min="4112" max="4114" width="15.58203125" style="10" customWidth="1"/>
    <col min="4115" max="4116" width="11.08203125" style="10" customWidth="1"/>
    <col min="4117" max="4117" width="37.33203125" style="10" bestFit="1" customWidth="1"/>
    <col min="4118" max="4118" width="3.33203125" style="10" customWidth="1"/>
    <col min="4119" max="4119" width="31" style="10" bestFit="1" customWidth="1"/>
    <col min="4120" max="4120" width="6" style="10" customWidth="1"/>
    <col min="4121" max="4352" width="8.83203125" style="10"/>
    <col min="4353" max="4353" width="30.1640625" style="10" bestFit="1" customWidth="1"/>
    <col min="4354" max="4354" width="48.75" style="10" bestFit="1" customWidth="1"/>
    <col min="4355" max="4355" width="84.5" style="10" customWidth="1"/>
    <col min="4356" max="4356" width="80.58203125" style="10" customWidth="1"/>
    <col min="4357" max="4357" width="43.08203125" style="10" customWidth="1"/>
    <col min="4358" max="4360" width="24.33203125" style="10" customWidth="1"/>
    <col min="4361" max="4361" width="29.25" style="10" customWidth="1"/>
    <col min="4362" max="4362" width="24.1640625" style="10" customWidth="1"/>
    <col min="4363" max="4363" width="28.6640625" style="10" customWidth="1"/>
    <col min="4364" max="4364" width="64.4140625" style="10" customWidth="1"/>
    <col min="4365" max="4366" width="19.08203125" style="10" customWidth="1"/>
    <col min="4367" max="4367" width="17.58203125" style="10" customWidth="1"/>
    <col min="4368" max="4370" width="15.58203125" style="10" customWidth="1"/>
    <col min="4371" max="4372" width="11.08203125" style="10" customWidth="1"/>
    <col min="4373" max="4373" width="37.33203125" style="10" bestFit="1" customWidth="1"/>
    <col min="4374" max="4374" width="3.33203125" style="10" customWidth="1"/>
    <col min="4375" max="4375" width="31" style="10" bestFit="1" customWidth="1"/>
    <col min="4376" max="4376" width="6" style="10" customWidth="1"/>
    <col min="4377" max="4608" width="8.83203125" style="10"/>
    <col min="4609" max="4609" width="30.1640625" style="10" bestFit="1" customWidth="1"/>
    <col min="4610" max="4610" width="48.75" style="10" bestFit="1" customWidth="1"/>
    <col min="4611" max="4611" width="84.5" style="10" customWidth="1"/>
    <col min="4612" max="4612" width="80.58203125" style="10" customWidth="1"/>
    <col min="4613" max="4613" width="43.08203125" style="10" customWidth="1"/>
    <col min="4614" max="4616" width="24.33203125" style="10" customWidth="1"/>
    <col min="4617" max="4617" width="29.25" style="10" customWidth="1"/>
    <col min="4618" max="4618" width="24.1640625" style="10" customWidth="1"/>
    <col min="4619" max="4619" width="28.6640625" style="10" customWidth="1"/>
    <col min="4620" max="4620" width="64.4140625" style="10" customWidth="1"/>
    <col min="4621" max="4622" width="19.08203125" style="10" customWidth="1"/>
    <col min="4623" max="4623" width="17.58203125" style="10" customWidth="1"/>
    <col min="4624" max="4626" width="15.58203125" style="10" customWidth="1"/>
    <col min="4627" max="4628" width="11.08203125" style="10" customWidth="1"/>
    <col min="4629" max="4629" width="37.33203125" style="10" bestFit="1" customWidth="1"/>
    <col min="4630" max="4630" width="3.33203125" style="10" customWidth="1"/>
    <col min="4631" max="4631" width="31" style="10" bestFit="1" customWidth="1"/>
    <col min="4632" max="4632" width="6" style="10" customWidth="1"/>
    <col min="4633" max="4864" width="8.83203125" style="10"/>
    <col min="4865" max="4865" width="30.1640625" style="10" bestFit="1" customWidth="1"/>
    <col min="4866" max="4866" width="48.75" style="10" bestFit="1" customWidth="1"/>
    <col min="4867" max="4867" width="84.5" style="10" customWidth="1"/>
    <col min="4868" max="4868" width="80.58203125" style="10" customWidth="1"/>
    <col min="4869" max="4869" width="43.08203125" style="10" customWidth="1"/>
    <col min="4870" max="4872" width="24.33203125" style="10" customWidth="1"/>
    <col min="4873" max="4873" width="29.25" style="10" customWidth="1"/>
    <col min="4874" max="4874" width="24.1640625" style="10" customWidth="1"/>
    <col min="4875" max="4875" width="28.6640625" style="10" customWidth="1"/>
    <col min="4876" max="4876" width="64.4140625" style="10" customWidth="1"/>
    <col min="4877" max="4878" width="19.08203125" style="10" customWidth="1"/>
    <col min="4879" max="4879" width="17.58203125" style="10" customWidth="1"/>
    <col min="4880" max="4882" width="15.58203125" style="10" customWidth="1"/>
    <col min="4883" max="4884" width="11.08203125" style="10" customWidth="1"/>
    <col min="4885" max="4885" width="37.33203125" style="10" bestFit="1" customWidth="1"/>
    <col min="4886" max="4886" width="3.33203125" style="10" customWidth="1"/>
    <col min="4887" max="4887" width="31" style="10" bestFit="1" customWidth="1"/>
    <col min="4888" max="4888" width="6" style="10" customWidth="1"/>
    <col min="4889" max="5120" width="8.83203125" style="10"/>
    <col min="5121" max="5121" width="30.1640625" style="10" bestFit="1" customWidth="1"/>
    <col min="5122" max="5122" width="48.75" style="10" bestFit="1" customWidth="1"/>
    <col min="5123" max="5123" width="84.5" style="10" customWidth="1"/>
    <col min="5124" max="5124" width="80.58203125" style="10" customWidth="1"/>
    <col min="5125" max="5125" width="43.08203125" style="10" customWidth="1"/>
    <col min="5126" max="5128" width="24.33203125" style="10" customWidth="1"/>
    <col min="5129" max="5129" width="29.25" style="10" customWidth="1"/>
    <col min="5130" max="5130" width="24.1640625" style="10" customWidth="1"/>
    <col min="5131" max="5131" width="28.6640625" style="10" customWidth="1"/>
    <col min="5132" max="5132" width="64.4140625" style="10" customWidth="1"/>
    <col min="5133" max="5134" width="19.08203125" style="10" customWidth="1"/>
    <col min="5135" max="5135" width="17.58203125" style="10" customWidth="1"/>
    <col min="5136" max="5138" width="15.58203125" style="10" customWidth="1"/>
    <col min="5139" max="5140" width="11.08203125" style="10" customWidth="1"/>
    <col min="5141" max="5141" width="37.33203125" style="10" bestFit="1" customWidth="1"/>
    <col min="5142" max="5142" width="3.33203125" style="10" customWidth="1"/>
    <col min="5143" max="5143" width="31" style="10" bestFit="1" customWidth="1"/>
    <col min="5144" max="5144" width="6" style="10" customWidth="1"/>
    <col min="5145" max="5376" width="8.83203125" style="10"/>
    <col min="5377" max="5377" width="30.1640625" style="10" bestFit="1" customWidth="1"/>
    <col min="5378" max="5378" width="48.75" style="10" bestFit="1" customWidth="1"/>
    <col min="5379" max="5379" width="84.5" style="10" customWidth="1"/>
    <col min="5380" max="5380" width="80.58203125" style="10" customWidth="1"/>
    <col min="5381" max="5381" width="43.08203125" style="10" customWidth="1"/>
    <col min="5382" max="5384" width="24.33203125" style="10" customWidth="1"/>
    <col min="5385" max="5385" width="29.25" style="10" customWidth="1"/>
    <col min="5386" max="5386" width="24.1640625" style="10" customWidth="1"/>
    <col min="5387" max="5387" width="28.6640625" style="10" customWidth="1"/>
    <col min="5388" max="5388" width="64.4140625" style="10" customWidth="1"/>
    <col min="5389" max="5390" width="19.08203125" style="10" customWidth="1"/>
    <col min="5391" max="5391" width="17.58203125" style="10" customWidth="1"/>
    <col min="5392" max="5394" width="15.58203125" style="10" customWidth="1"/>
    <col min="5395" max="5396" width="11.08203125" style="10" customWidth="1"/>
    <col min="5397" max="5397" width="37.33203125" style="10" bestFit="1" customWidth="1"/>
    <col min="5398" max="5398" width="3.33203125" style="10" customWidth="1"/>
    <col min="5399" max="5399" width="31" style="10" bestFit="1" customWidth="1"/>
    <col min="5400" max="5400" width="6" style="10" customWidth="1"/>
    <col min="5401" max="5632" width="8.83203125" style="10"/>
    <col min="5633" max="5633" width="30.1640625" style="10" bestFit="1" customWidth="1"/>
    <col min="5634" max="5634" width="48.75" style="10" bestFit="1" customWidth="1"/>
    <col min="5635" max="5635" width="84.5" style="10" customWidth="1"/>
    <col min="5636" max="5636" width="80.58203125" style="10" customWidth="1"/>
    <col min="5637" max="5637" width="43.08203125" style="10" customWidth="1"/>
    <col min="5638" max="5640" width="24.33203125" style="10" customWidth="1"/>
    <col min="5641" max="5641" width="29.25" style="10" customWidth="1"/>
    <col min="5642" max="5642" width="24.1640625" style="10" customWidth="1"/>
    <col min="5643" max="5643" width="28.6640625" style="10" customWidth="1"/>
    <col min="5644" max="5644" width="64.4140625" style="10" customWidth="1"/>
    <col min="5645" max="5646" width="19.08203125" style="10" customWidth="1"/>
    <col min="5647" max="5647" width="17.58203125" style="10" customWidth="1"/>
    <col min="5648" max="5650" width="15.58203125" style="10" customWidth="1"/>
    <col min="5651" max="5652" width="11.08203125" style="10" customWidth="1"/>
    <col min="5653" max="5653" width="37.33203125" style="10" bestFit="1" customWidth="1"/>
    <col min="5654" max="5654" width="3.33203125" style="10" customWidth="1"/>
    <col min="5655" max="5655" width="31" style="10" bestFit="1" customWidth="1"/>
    <col min="5656" max="5656" width="6" style="10" customWidth="1"/>
    <col min="5657" max="5888" width="8.83203125" style="10"/>
    <col min="5889" max="5889" width="30.1640625" style="10" bestFit="1" customWidth="1"/>
    <col min="5890" max="5890" width="48.75" style="10" bestFit="1" customWidth="1"/>
    <col min="5891" max="5891" width="84.5" style="10" customWidth="1"/>
    <col min="5892" max="5892" width="80.58203125" style="10" customWidth="1"/>
    <col min="5893" max="5893" width="43.08203125" style="10" customWidth="1"/>
    <col min="5894" max="5896" width="24.33203125" style="10" customWidth="1"/>
    <col min="5897" max="5897" width="29.25" style="10" customWidth="1"/>
    <col min="5898" max="5898" width="24.1640625" style="10" customWidth="1"/>
    <col min="5899" max="5899" width="28.6640625" style="10" customWidth="1"/>
    <col min="5900" max="5900" width="64.4140625" style="10" customWidth="1"/>
    <col min="5901" max="5902" width="19.08203125" style="10" customWidth="1"/>
    <col min="5903" max="5903" width="17.58203125" style="10" customWidth="1"/>
    <col min="5904" max="5906" width="15.58203125" style="10" customWidth="1"/>
    <col min="5907" max="5908" width="11.08203125" style="10" customWidth="1"/>
    <col min="5909" max="5909" width="37.33203125" style="10" bestFit="1" customWidth="1"/>
    <col min="5910" max="5910" width="3.33203125" style="10" customWidth="1"/>
    <col min="5911" max="5911" width="31" style="10" bestFit="1" customWidth="1"/>
    <col min="5912" max="5912" width="6" style="10" customWidth="1"/>
    <col min="5913" max="6144" width="8.83203125" style="10"/>
    <col min="6145" max="6145" width="30.1640625" style="10" bestFit="1" customWidth="1"/>
    <col min="6146" max="6146" width="48.75" style="10" bestFit="1" customWidth="1"/>
    <col min="6147" max="6147" width="84.5" style="10" customWidth="1"/>
    <col min="6148" max="6148" width="80.58203125" style="10" customWidth="1"/>
    <col min="6149" max="6149" width="43.08203125" style="10" customWidth="1"/>
    <col min="6150" max="6152" width="24.33203125" style="10" customWidth="1"/>
    <col min="6153" max="6153" width="29.25" style="10" customWidth="1"/>
    <col min="6154" max="6154" width="24.1640625" style="10" customWidth="1"/>
    <col min="6155" max="6155" width="28.6640625" style="10" customWidth="1"/>
    <col min="6156" max="6156" width="64.4140625" style="10" customWidth="1"/>
    <col min="6157" max="6158" width="19.08203125" style="10" customWidth="1"/>
    <col min="6159" max="6159" width="17.58203125" style="10" customWidth="1"/>
    <col min="6160" max="6162" width="15.58203125" style="10" customWidth="1"/>
    <col min="6163" max="6164" width="11.08203125" style="10" customWidth="1"/>
    <col min="6165" max="6165" width="37.33203125" style="10" bestFit="1" customWidth="1"/>
    <col min="6166" max="6166" width="3.33203125" style="10" customWidth="1"/>
    <col min="6167" max="6167" width="31" style="10" bestFit="1" customWidth="1"/>
    <col min="6168" max="6168" width="6" style="10" customWidth="1"/>
    <col min="6169" max="6400" width="8.83203125" style="10"/>
    <col min="6401" max="6401" width="30.1640625" style="10" bestFit="1" customWidth="1"/>
    <col min="6402" max="6402" width="48.75" style="10" bestFit="1" customWidth="1"/>
    <col min="6403" max="6403" width="84.5" style="10" customWidth="1"/>
    <col min="6404" max="6404" width="80.58203125" style="10" customWidth="1"/>
    <col min="6405" max="6405" width="43.08203125" style="10" customWidth="1"/>
    <col min="6406" max="6408" width="24.33203125" style="10" customWidth="1"/>
    <col min="6409" max="6409" width="29.25" style="10" customWidth="1"/>
    <col min="6410" max="6410" width="24.1640625" style="10" customWidth="1"/>
    <col min="6411" max="6411" width="28.6640625" style="10" customWidth="1"/>
    <col min="6412" max="6412" width="64.4140625" style="10" customWidth="1"/>
    <col min="6413" max="6414" width="19.08203125" style="10" customWidth="1"/>
    <col min="6415" max="6415" width="17.58203125" style="10" customWidth="1"/>
    <col min="6416" max="6418" width="15.58203125" style="10" customWidth="1"/>
    <col min="6419" max="6420" width="11.08203125" style="10" customWidth="1"/>
    <col min="6421" max="6421" width="37.33203125" style="10" bestFit="1" customWidth="1"/>
    <col min="6422" max="6422" width="3.33203125" style="10" customWidth="1"/>
    <col min="6423" max="6423" width="31" style="10" bestFit="1" customWidth="1"/>
    <col min="6424" max="6424" width="6" style="10" customWidth="1"/>
    <col min="6425" max="6656" width="8.83203125" style="10"/>
    <col min="6657" max="6657" width="30.1640625" style="10" bestFit="1" customWidth="1"/>
    <col min="6658" max="6658" width="48.75" style="10" bestFit="1" customWidth="1"/>
    <col min="6659" max="6659" width="84.5" style="10" customWidth="1"/>
    <col min="6660" max="6660" width="80.58203125" style="10" customWidth="1"/>
    <col min="6661" max="6661" width="43.08203125" style="10" customWidth="1"/>
    <col min="6662" max="6664" width="24.33203125" style="10" customWidth="1"/>
    <col min="6665" max="6665" width="29.25" style="10" customWidth="1"/>
    <col min="6666" max="6666" width="24.1640625" style="10" customWidth="1"/>
    <col min="6667" max="6667" width="28.6640625" style="10" customWidth="1"/>
    <col min="6668" max="6668" width="64.4140625" style="10" customWidth="1"/>
    <col min="6669" max="6670" width="19.08203125" style="10" customWidth="1"/>
    <col min="6671" max="6671" width="17.58203125" style="10" customWidth="1"/>
    <col min="6672" max="6674" width="15.58203125" style="10" customWidth="1"/>
    <col min="6675" max="6676" width="11.08203125" style="10" customWidth="1"/>
    <col min="6677" max="6677" width="37.33203125" style="10" bestFit="1" customWidth="1"/>
    <col min="6678" max="6678" width="3.33203125" style="10" customWidth="1"/>
    <col min="6679" max="6679" width="31" style="10" bestFit="1" customWidth="1"/>
    <col min="6680" max="6680" width="6" style="10" customWidth="1"/>
    <col min="6681" max="6912" width="8.83203125" style="10"/>
    <col min="6913" max="6913" width="30.1640625" style="10" bestFit="1" customWidth="1"/>
    <col min="6914" max="6914" width="48.75" style="10" bestFit="1" customWidth="1"/>
    <col min="6915" max="6915" width="84.5" style="10" customWidth="1"/>
    <col min="6916" max="6916" width="80.58203125" style="10" customWidth="1"/>
    <col min="6917" max="6917" width="43.08203125" style="10" customWidth="1"/>
    <col min="6918" max="6920" width="24.33203125" style="10" customWidth="1"/>
    <col min="6921" max="6921" width="29.25" style="10" customWidth="1"/>
    <col min="6922" max="6922" width="24.1640625" style="10" customWidth="1"/>
    <col min="6923" max="6923" width="28.6640625" style="10" customWidth="1"/>
    <col min="6924" max="6924" width="64.4140625" style="10" customWidth="1"/>
    <col min="6925" max="6926" width="19.08203125" style="10" customWidth="1"/>
    <col min="6927" max="6927" width="17.58203125" style="10" customWidth="1"/>
    <col min="6928" max="6930" width="15.58203125" style="10" customWidth="1"/>
    <col min="6931" max="6932" width="11.08203125" style="10" customWidth="1"/>
    <col min="6933" max="6933" width="37.33203125" style="10" bestFit="1" customWidth="1"/>
    <col min="6934" max="6934" width="3.33203125" style="10" customWidth="1"/>
    <col min="6935" max="6935" width="31" style="10" bestFit="1" customWidth="1"/>
    <col min="6936" max="6936" width="6" style="10" customWidth="1"/>
    <col min="6937" max="7168" width="8.83203125" style="10"/>
    <col min="7169" max="7169" width="30.1640625" style="10" bestFit="1" customWidth="1"/>
    <col min="7170" max="7170" width="48.75" style="10" bestFit="1" customWidth="1"/>
    <col min="7171" max="7171" width="84.5" style="10" customWidth="1"/>
    <col min="7172" max="7172" width="80.58203125" style="10" customWidth="1"/>
    <col min="7173" max="7173" width="43.08203125" style="10" customWidth="1"/>
    <col min="7174" max="7176" width="24.33203125" style="10" customWidth="1"/>
    <col min="7177" max="7177" width="29.25" style="10" customWidth="1"/>
    <col min="7178" max="7178" width="24.1640625" style="10" customWidth="1"/>
    <col min="7179" max="7179" width="28.6640625" style="10" customWidth="1"/>
    <col min="7180" max="7180" width="64.4140625" style="10" customWidth="1"/>
    <col min="7181" max="7182" width="19.08203125" style="10" customWidth="1"/>
    <col min="7183" max="7183" width="17.58203125" style="10" customWidth="1"/>
    <col min="7184" max="7186" width="15.58203125" style="10" customWidth="1"/>
    <col min="7187" max="7188" width="11.08203125" style="10" customWidth="1"/>
    <col min="7189" max="7189" width="37.33203125" style="10" bestFit="1" customWidth="1"/>
    <col min="7190" max="7190" width="3.33203125" style="10" customWidth="1"/>
    <col min="7191" max="7191" width="31" style="10" bestFit="1" customWidth="1"/>
    <col min="7192" max="7192" width="6" style="10" customWidth="1"/>
    <col min="7193" max="7424" width="8.83203125" style="10"/>
    <col min="7425" max="7425" width="30.1640625" style="10" bestFit="1" customWidth="1"/>
    <col min="7426" max="7426" width="48.75" style="10" bestFit="1" customWidth="1"/>
    <col min="7427" max="7427" width="84.5" style="10" customWidth="1"/>
    <col min="7428" max="7428" width="80.58203125" style="10" customWidth="1"/>
    <col min="7429" max="7429" width="43.08203125" style="10" customWidth="1"/>
    <col min="7430" max="7432" width="24.33203125" style="10" customWidth="1"/>
    <col min="7433" max="7433" width="29.25" style="10" customWidth="1"/>
    <col min="7434" max="7434" width="24.1640625" style="10" customWidth="1"/>
    <col min="7435" max="7435" width="28.6640625" style="10" customWidth="1"/>
    <col min="7436" max="7436" width="64.4140625" style="10" customWidth="1"/>
    <col min="7437" max="7438" width="19.08203125" style="10" customWidth="1"/>
    <col min="7439" max="7439" width="17.58203125" style="10" customWidth="1"/>
    <col min="7440" max="7442" width="15.58203125" style="10" customWidth="1"/>
    <col min="7443" max="7444" width="11.08203125" style="10" customWidth="1"/>
    <col min="7445" max="7445" width="37.33203125" style="10" bestFit="1" customWidth="1"/>
    <col min="7446" max="7446" width="3.33203125" style="10" customWidth="1"/>
    <col min="7447" max="7447" width="31" style="10" bestFit="1" customWidth="1"/>
    <col min="7448" max="7448" width="6" style="10" customWidth="1"/>
    <col min="7449" max="7680" width="8.83203125" style="10"/>
    <col min="7681" max="7681" width="30.1640625" style="10" bestFit="1" customWidth="1"/>
    <col min="7682" max="7682" width="48.75" style="10" bestFit="1" customWidth="1"/>
    <col min="7683" max="7683" width="84.5" style="10" customWidth="1"/>
    <col min="7684" max="7684" width="80.58203125" style="10" customWidth="1"/>
    <col min="7685" max="7685" width="43.08203125" style="10" customWidth="1"/>
    <col min="7686" max="7688" width="24.33203125" style="10" customWidth="1"/>
    <col min="7689" max="7689" width="29.25" style="10" customWidth="1"/>
    <col min="7690" max="7690" width="24.1640625" style="10" customWidth="1"/>
    <col min="7691" max="7691" width="28.6640625" style="10" customWidth="1"/>
    <col min="7692" max="7692" width="64.4140625" style="10" customWidth="1"/>
    <col min="7693" max="7694" width="19.08203125" style="10" customWidth="1"/>
    <col min="7695" max="7695" width="17.58203125" style="10" customWidth="1"/>
    <col min="7696" max="7698" width="15.58203125" style="10" customWidth="1"/>
    <col min="7699" max="7700" width="11.08203125" style="10" customWidth="1"/>
    <col min="7701" max="7701" width="37.33203125" style="10" bestFit="1" customWidth="1"/>
    <col min="7702" max="7702" width="3.33203125" style="10" customWidth="1"/>
    <col min="7703" max="7703" width="31" style="10" bestFit="1" customWidth="1"/>
    <col min="7704" max="7704" width="6" style="10" customWidth="1"/>
    <col min="7705" max="7936" width="8.83203125" style="10"/>
    <col min="7937" max="7937" width="30.1640625" style="10" bestFit="1" customWidth="1"/>
    <col min="7938" max="7938" width="48.75" style="10" bestFit="1" customWidth="1"/>
    <col min="7939" max="7939" width="84.5" style="10" customWidth="1"/>
    <col min="7940" max="7940" width="80.58203125" style="10" customWidth="1"/>
    <col min="7941" max="7941" width="43.08203125" style="10" customWidth="1"/>
    <col min="7942" max="7944" width="24.33203125" style="10" customWidth="1"/>
    <col min="7945" max="7945" width="29.25" style="10" customWidth="1"/>
    <col min="7946" max="7946" width="24.1640625" style="10" customWidth="1"/>
    <col min="7947" max="7947" width="28.6640625" style="10" customWidth="1"/>
    <col min="7948" max="7948" width="64.4140625" style="10" customWidth="1"/>
    <col min="7949" max="7950" width="19.08203125" style="10" customWidth="1"/>
    <col min="7951" max="7951" width="17.58203125" style="10" customWidth="1"/>
    <col min="7952" max="7954" width="15.58203125" style="10" customWidth="1"/>
    <col min="7955" max="7956" width="11.08203125" style="10" customWidth="1"/>
    <col min="7957" max="7957" width="37.33203125" style="10" bestFit="1" customWidth="1"/>
    <col min="7958" max="7958" width="3.33203125" style="10" customWidth="1"/>
    <col min="7959" max="7959" width="31" style="10" bestFit="1" customWidth="1"/>
    <col min="7960" max="7960" width="6" style="10" customWidth="1"/>
    <col min="7961" max="8192" width="8.83203125" style="10"/>
    <col min="8193" max="8193" width="30.1640625" style="10" bestFit="1" customWidth="1"/>
    <col min="8194" max="8194" width="48.75" style="10" bestFit="1" customWidth="1"/>
    <col min="8195" max="8195" width="84.5" style="10" customWidth="1"/>
    <col min="8196" max="8196" width="80.58203125" style="10" customWidth="1"/>
    <col min="8197" max="8197" width="43.08203125" style="10" customWidth="1"/>
    <col min="8198" max="8200" width="24.33203125" style="10" customWidth="1"/>
    <col min="8201" max="8201" width="29.25" style="10" customWidth="1"/>
    <col min="8202" max="8202" width="24.1640625" style="10" customWidth="1"/>
    <col min="8203" max="8203" width="28.6640625" style="10" customWidth="1"/>
    <col min="8204" max="8204" width="64.4140625" style="10" customWidth="1"/>
    <col min="8205" max="8206" width="19.08203125" style="10" customWidth="1"/>
    <col min="8207" max="8207" width="17.58203125" style="10" customWidth="1"/>
    <col min="8208" max="8210" width="15.58203125" style="10" customWidth="1"/>
    <col min="8211" max="8212" width="11.08203125" style="10" customWidth="1"/>
    <col min="8213" max="8213" width="37.33203125" style="10" bestFit="1" customWidth="1"/>
    <col min="8214" max="8214" width="3.33203125" style="10" customWidth="1"/>
    <col min="8215" max="8215" width="31" style="10" bestFit="1" customWidth="1"/>
    <col min="8216" max="8216" width="6" style="10" customWidth="1"/>
    <col min="8217" max="8448" width="8.83203125" style="10"/>
    <col min="8449" max="8449" width="30.1640625" style="10" bestFit="1" customWidth="1"/>
    <col min="8450" max="8450" width="48.75" style="10" bestFit="1" customWidth="1"/>
    <col min="8451" max="8451" width="84.5" style="10" customWidth="1"/>
    <col min="8452" max="8452" width="80.58203125" style="10" customWidth="1"/>
    <col min="8453" max="8453" width="43.08203125" style="10" customWidth="1"/>
    <col min="8454" max="8456" width="24.33203125" style="10" customWidth="1"/>
    <col min="8457" max="8457" width="29.25" style="10" customWidth="1"/>
    <col min="8458" max="8458" width="24.1640625" style="10" customWidth="1"/>
    <col min="8459" max="8459" width="28.6640625" style="10" customWidth="1"/>
    <col min="8460" max="8460" width="64.4140625" style="10" customWidth="1"/>
    <col min="8461" max="8462" width="19.08203125" style="10" customWidth="1"/>
    <col min="8463" max="8463" width="17.58203125" style="10" customWidth="1"/>
    <col min="8464" max="8466" width="15.58203125" style="10" customWidth="1"/>
    <col min="8467" max="8468" width="11.08203125" style="10" customWidth="1"/>
    <col min="8469" max="8469" width="37.33203125" style="10" bestFit="1" customWidth="1"/>
    <col min="8470" max="8470" width="3.33203125" style="10" customWidth="1"/>
    <col min="8471" max="8471" width="31" style="10" bestFit="1" customWidth="1"/>
    <col min="8472" max="8472" width="6" style="10" customWidth="1"/>
    <col min="8473" max="8704" width="8.83203125" style="10"/>
    <col min="8705" max="8705" width="30.1640625" style="10" bestFit="1" customWidth="1"/>
    <col min="8706" max="8706" width="48.75" style="10" bestFit="1" customWidth="1"/>
    <col min="8707" max="8707" width="84.5" style="10" customWidth="1"/>
    <col min="8708" max="8708" width="80.58203125" style="10" customWidth="1"/>
    <col min="8709" max="8709" width="43.08203125" style="10" customWidth="1"/>
    <col min="8710" max="8712" width="24.33203125" style="10" customWidth="1"/>
    <col min="8713" max="8713" width="29.25" style="10" customWidth="1"/>
    <col min="8714" max="8714" width="24.1640625" style="10" customWidth="1"/>
    <col min="8715" max="8715" width="28.6640625" style="10" customWidth="1"/>
    <col min="8716" max="8716" width="64.4140625" style="10" customWidth="1"/>
    <col min="8717" max="8718" width="19.08203125" style="10" customWidth="1"/>
    <col min="8719" max="8719" width="17.58203125" style="10" customWidth="1"/>
    <col min="8720" max="8722" width="15.58203125" style="10" customWidth="1"/>
    <col min="8723" max="8724" width="11.08203125" style="10" customWidth="1"/>
    <col min="8725" max="8725" width="37.33203125" style="10" bestFit="1" customWidth="1"/>
    <col min="8726" max="8726" width="3.33203125" style="10" customWidth="1"/>
    <col min="8727" max="8727" width="31" style="10" bestFit="1" customWidth="1"/>
    <col min="8728" max="8728" width="6" style="10" customWidth="1"/>
    <col min="8729" max="8960" width="8.83203125" style="10"/>
    <col min="8961" max="8961" width="30.1640625" style="10" bestFit="1" customWidth="1"/>
    <col min="8962" max="8962" width="48.75" style="10" bestFit="1" customWidth="1"/>
    <col min="8963" max="8963" width="84.5" style="10" customWidth="1"/>
    <col min="8964" max="8964" width="80.58203125" style="10" customWidth="1"/>
    <col min="8965" max="8965" width="43.08203125" style="10" customWidth="1"/>
    <col min="8966" max="8968" width="24.33203125" style="10" customWidth="1"/>
    <col min="8969" max="8969" width="29.25" style="10" customWidth="1"/>
    <col min="8970" max="8970" width="24.1640625" style="10" customWidth="1"/>
    <col min="8971" max="8971" width="28.6640625" style="10" customWidth="1"/>
    <col min="8972" max="8972" width="64.4140625" style="10" customWidth="1"/>
    <col min="8973" max="8974" width="19.08203125" style="10" customWidth="1"/>
    <col min="8975" max="8975" width="17.58203125" style="10" customWidth="1"/>
    <col min="8976" max="8978" width="15.58203125" style="10" customWidth="1"/>
    <col min="8979" max="8980" width="11.08203125" style="10" customWidth="1"/>
    <col min="8981" max="8981" width="37.33203125" style="10" bestFit="1" customWidth="1"/>
    <col min="8982" max="8982" width="3.33203125" style="10" customWidth="1"/>
    <col min="8983" max="8983" width="31" style="10" bestFit="1" customWidth="1"/>
    <col min="8984" max="8984" width="6" style="10" customWidth="1"/>
    <col min="8985" max="9216" width="8.83203125" style="10"/>
    <col min="9217" max="9217" width="30.1640625" style="10" bestFit="1" customWidth="1"/>
    <col min="9218" max="9218" width="48.75" style="10" bestFit="1" customWidth="1"/>
    <col min="9219" max="9219" width="84.5" style="10" customWidth="1"/>
    <col min="9220" max="9220" width="80.58203125" style="10" customWidth="1"/>
    <col min="9221" max="9221" width="43.08203125" style="10" customWidth="1"/>
    <col min="9222" max="9224" width="24.33203125" style="10" customWidth="1"/>
    <col min="9225" max="9225" width="29.25" style="10" customWidth="1"/>
    <col min="9226" max="9226" width="24.1640625" style="10" customWidth="1"/>
    <col min="9227" max="9227" width="28.6640625" style="10" customWidth="1"/>
    <col min="9228" max="9228" width="64.4140625" style="10" customWidth="1"/>
    <col min="9229" max="9230" width="19.08203125" style="10" customWidth="1"/>
    <col min="9231" max="9231" width="17.58203125" style="10" customWidth="1"/>
    <col min="9232" max="9234" width="15.58203125" style="10" customWidth="1"/>
    <col min="9235" max="9236" width="11.08203125" style="10" customWidth="1"/>
    <col min="9237" max="9237" width="37.33203125" style="10" bestFit="1" customWidth="1"/>
    <col min="9238" max="9238" width="3.33203125" style="10" customWidth="1"/>
    <col min="9239" max="9239" width="31" style="10" bestFit="1" customWidth="1"/>
    <col min="9240" max="9240" width="6" style="10" customWidth="1"/>
    <col min="9241" max="9472" width="8.83203125" style="10"/>
    <col min="9473" max="9473" width="30.1640625" style="10" bestFit="1" customWidth="1"/>
    <col min="9474" max="9474" width="48.75" style="10" bestFit="1" customWidth="1"/>
    <col min="9475" max="9475" width="84.5" style="10" customWidth="1"/>
    <col min="9476" max="9476" width="80.58203125" style="10" customWidth="1"/>
    <col min="9477" max="9477" width="43.08203125" style="10" customWidth="1"/>
    <col min="9478" max="9480" width="24.33203125" style="10" customWidth="1"/>
    <col min="9481" max="9481" width="29.25" style="10" customWidth="1"/>
    <col min="9482" max="9482" width="24.1640625" style="10" customWidth="1"/>
    <col min="9483" max="9483" width="28.6640625" style="10" customWidth="1"/>
    <col min="9484" max="9484" width="64.4140625" style="10" customWidth="1"/>
    <col min="9485" max="9486" width="19.08203125" style="10" customWidth="1"/>
    <col min="9487" max="9487" width="17.58203125" style="10" customWidth="1"/>
    <col min="9488" max="9490" width="15.58203125" style="10" customWidth="1"/>
    <col min="9491" max="9492" width="11.08203125" style="10" customWidth="1"/>
    <col min="9493" max="9493" width="37.33203125" style="10" bestFit="1" customWidth="1"/>
    <col min="9494" max="9494" width="3.33203125" style="10" customWidth="1"/>
    <col min="9495" max="9495" width="31" style="10" bestFit="1" customWidth="1"/>
    <col min="9496" max="9496" width="6" style="10" customWidth="1"/>
    <col min="9497" max="9728" width="8.83203125" style="10"/>
    <col min="9729" max="9729" width="30.1640625" style="10" bestFit="1" customWidth="1"/>
    <col min="9730" max="9730" width="48.75" style="10" bestFit="1" customWidth="1"/>
    <col min="9731" max="9731" width="84.5" style="10" customWidth="1"/>
    <col min="9732" max="9732" width="80.58203125" style="10" customWidth="1"/>
    <col min="9733" max="9733" width="43.08203125" style="10" customWidth="1"/>
    <col min="9734" max="9736" width="24.33203125" style="10" customWidth="1"/>
    <col min="9737" max="9737" width="29.25" style="10" customWidth="1"/>
    <col min="9738" max="9738" width="24.1640625" style="10" customWidth="1"/>
    <col min="9739" max="9739" width="28.6640625" style="10" customWidth="1"/>
    <col min="9740" max="9740" width="64.4140625" style="10" customWidth="1"/>
    <col min="9741" max="9742" width="19.08203125" style="10" customWidth="1"/>
    <col min="9743" max="9743" width="17.58203125" style="10" customWidth="1"/>
    <col min="9744" max="9746" width="15.58203125" style="10" customWidth="1"/>
    <col min="9747" max="9748" width="11.08203125" style="10" customWidth="1"/>
    <col min="9749" max="9749" width="37.33203125" style="10" bestFit="1" customWidth="1"/>
    <col min="9750" max="9750" width="3.33203125" style="10" customWidth="1"/>
    <col min="9751" max="9751" width="31" style="10" bestFit="1" customWidth="1"/>
    <col min="9752" max="9752" width="6" style="10" customWidth="1"/>
    <col min="9753" max="9984" width="8.83203125" style="10"/>
    <col min="9985" max="9985" width="30.1640625" style="10" bestFit="1" customWidth="1"/>
    <col min="9986" max="9986" width="48.75" style="10" bestFit="1" customWidth="1"/>
    <col min="9987" max="9987" width="84.5" style="10" customWidth="1"/>
    <col min="9988" max="9988" width="80.58203125" style="10" customWidth="1"/>
    <col min="9989" max="9989" width="43.08203125" style="10" customWidth="1"/>
    <col min="9990" max="9992" width="24.33203125" style="10" customWidth="1"/>
    <col min="9993" max="9993" width="29.25" style="10" customWidth="1"/>
    <col min="9994" max="9994" width="24.1640625" style="10" customWidth="1"/>
    <col min="9995" max="9995" width="28.6640625" style="10" customWidth="1"/>
    <col min="9996" max="9996" width="64.4140625" style="10" customWidth="1"/>
    <col min="9997" max="9998" width="19.08203125" style="10" customWidth="1"/>
    <col min="9999" max="9999" width="17.58203125" style="10" customWidth="1"/>
    <col min="10000" max="10002" width="15.58203125" style="10" customWidth="1"/>
    <col min="10003" max="10004" width="11.08203125" style="10" customWidth="1"/>
    <col min="10005" max="10005" width="37.33203125" style="10" bestFit="1" customWidth="1"/>
    <col min="10006" max="10006" width="3.33203125" style="10" customWidth="1"/>
    <col min="10007" max="10007" width="31" style="10" bestFit="1" customWidth="1"/>
    <col min="10008" max="10008" width="6" style="10" customWidth="1"/>
    <col min="10009" max="10240" width="8.83203125" style="10"/>
    <col min="10241" max="10241" width="30.1640625" style="10" bestFit="1" customWidth="1"/>
    <col min="10242" max="10242" width="48.75" style="10" bestFit="1" customWidth="1"/>
    <col min="10243" max="10243" width="84.5" style="10" customWidth="1"/>
    <col min="10244" max="10244" width="80.58203125" style="10" customWidth="1"/>
    <col min="10245" max="10245" width="43.08203125" style="10" customWidth="1"/>
    <col min="10246" max="10248" width="24.33203125" style="10" customWidth="1"/>
    <col min="10249" max="10249" width="29.25" style="10" customWidth="1"/>
    <col min="10250" max="10250" width="24.1640625" style="10" customWidth="1"/>
    <col min="10251" max="10251" width="28.6640625" style="10" customWidth="1"/>
    <col min="10252" max="10252" width="64.4140625" style="10" customWidth="1"/>
    <col min="10253" max="10254" width="19.08203125" style="10" customWidth="1"/>
    <col min="10255" max="10255" width="17.58203125" style="10" customWidth="1"/>
    <col min="10256" max="10258" width="15.58203125" style="10" customWidth="1"/>
    <col min="10259" max="10260" width="11.08203125" style="10" customWidth="1"/>
    <col min="10261" max="10261" width="37.33203125" style="10" bestFit="1" customWidth="1"/>
    <col min="10262" max="10262" width="3.33203125" style="10" customWidth="1"/>
    <col min="10263" max="10263" width="31" style="10" bestFit="1" customWidth="1"/>
    <col min="10264" max="10264" width="6" style="10" customWidth="1"/>
    <col min="10265" max="10496" width="8.83203125" style="10"/>
    <col min="10497" max="10497" width="30.1640625" style="10" bestFit="1" customWidth="1"/>
    <col min="10498" max="10498" width="48.75" style="10" bestFit="1" customWidth="1"/>
    <col min="10499" max="10499" width="84.5" style="10" customWidth="1"/>
    <col min="10500" max="10500" width="80.58203125" style="10" customWidth="1"/>
    <col min="10501" max="10501" width="43.08203125" style="10" customWidth="1"/>
    <col min="10502" max="10504" width="24.33203125" style="10" customWidth="1"/>
    <col min="10505" max="10505" width="29.25" style="10" customWidth="1"/>
    <col min="10506" max="10506" width="24.1640625" style="10" customWidth="1"/>
    <col min="10507" max="10507" width="28.6640625" style="10" customWidth="1"/>
    <col min="10508" max="10508" width="64.4140625" style="10" customWidth="1"/>
    <col min="10509" max="10510" width="19.08203125" style="10" customWidth="1"/>
    <col min="10511" max="10511" width="17.58203125" style="10" customWidth="1"/>
    <col min="10512" max="10514" width="15.58203125" style="10" customWidth="1"/>
    <col min="10515" max="10516" width="11.08203125" style="10" customWidth="1"/>
    <col min="10517" max="10517" width="37.33203125" style="10" bestFit="1" customWidth="1"/>
    <col min="10518" max="10518" width="3.33203125" style="10" customWidth="1"/>
    <col min="10519" max="10519" width="31" style="10" bestFit="1" customWidth="1"/>
    <col min="10520" max="10520" width="6" style="10" customWidth="1"/>
    <col min="10521" max="10752" width="8.83203125" style="10"/>
    <col min="10753" max="10753" width="30.1640625" style="10" bestFit="1" customWidth="1"/>
    <col min="10754" max="10754" width="48.75" style="10" bestFit="1" customWidth="1"/>
    <col min="10755" max="10755" width="84.5" style="10" customWidth="1"/>
    <col min="10756" max="10756" width="80.58203125" style="10" customWidth="1"/>
    <col min="10757" max="10757" width="43.08203125" style="10" customWidth="1"/>
    <col min="10758" max="10760" width="24.33203125" style="10" customWidth="1"/>
    <col min="10761" max="10761" width="29.25" style="10" customWidth="1"/>
    <col min="10762" max="10762" width="24.1640625" style="10" customWidth="1"/>
    <col min="10763" max="10763" width="28.6640625" style="10" customWidth="1"/>
    <col min="10764" max="10764" width="64.4140625" style="10" customWidth="1"/>
    <col min="10765" max="10766" width="19.08203125" style="10" customWidth="1"/>
    <col min="10767" max="10767" width="17.58203125" style="10" customWidth="1"/>
    <col min="10768" max="10770" width="15.58203125" style="10" customWidth="1"/>
    <col min="10771" max="10772" width="11.08203125" style="10" customWidth="1"/>
    <col min="10773" max="10773" width="37.33203125" style="10" bestFit="1" customWidth="1"/>
    <col min="10774" max="10774" width="3.33203125" style="10" customWidth="1"/>
    <col min="10775" max="10775" width="31" style="10" bestFit="1" customWidth="1"/>
    <col min="10776" max="10776" width="6" style="10" customWidth="1"/>
    <col min="10777" max="11008" width="8.83203125" style="10"/>
    <col min="11009" max="11009" width="30.1640625" style="10" bestFit="1" customWidth="1"/>
    <col min="11010" max="11010" width="48.75" style="10" bestFit="1" customWidth="1"/>
    <col min="11011" max="11011" width="84.5" style="10" customWidth="1"/>
    <col min="11012" max="11012" width="80.58203125" style="10" customWidth="1"/>
    <col min="11013" max="11013" width="43.08203125" style="10" customWidth="1"/>
    <col min="11014" max="11016" width="24.33203125" style="10" customWidth="1"/>
    <col min="11017" max="11017" width="29.25" style="10" customWidth="1"/>
    <col min="11018" max="11018" width="24.1640625" style="10" customWidth="1"/>
    <col min="11019" max="11019" width="28.6640625" style="10" customWidth="1"/>
    <col min="11020" max="11020" width="64.4140625" style="10" customWidth="1"/>
    <col min="11021" max="11022" width="19.08203125" style="10" customWidth="1"/>
    <col min="11023" max="11023" width="17.58203125" style="10" customWidth="1"/>
    <col min="11024" max="11026" width="15.58203125" style="10" customWidth="1"/>
    <col min="11027" max="11028" width="11.08203125" style="10" customWidth="1"/>
    <col min="11029" max="11029" width="37.33203125" style="10" bestFit="1" customWidth="1"/>
    <col min="11030" max="11030" width="3.33203125" style="10" customWidth="1"/>
    <col min="11031" max="11031" width="31" style="10" bestFit="1" customWidth="1"/>
    <col min="11032" max="11032" width="6" style="10" customWidth="1"/>
    <col min="11033" max="11264" width="8.83203125" style="10"/>
    <col min="11265" max="11265" width="30.1640625" style="10" bestFit="1" customWidth="1"/>
    <col min="11266" max="11266" width="48.75" style="10" bestFit="1" customWidth="1"/>
    <col min="11267" max="11267" width="84.5" style="10" customWidth="1"/>
    <col min="11268" max="11268" width="80.58203125" style="10" customWidth="1"/>
    <col min="11269" max="11269" width="43.08203125" style="10" customWidth="1"/>
    <col min="11270" max="11272" width="24.33203125" style="10" customWidth="1"/>
    <col min="11273" max="11273" width="29.25" style="10" customWidth="1"/>
    <col min="11274" max="11274" width="24.1640625" style="10" customWidth="1"/>
    <col min="11275" max="11275" width="28.6640625" style="10" customWidth="1"/>
    <col min="11276" max="11276" width="64.4140625" style="10" customWidth="1"/>
    <col min="11277" max="11278" width="19.08203125" style="10" customWidth="1"/>
    <col min="11279" max="11279" width="17.58203125" style="10" customWidth="1"/>
    <col min="11280" max="11282" width="15.58203125" style="10" customWidth="1"/>
    <col min="11283" max="11284" width="11.08203125" style="10" customWidth="1"/>
    <col min="11285" max="11285" width="37.33203125" style="10" bestFit="1" customWidth="1"/>
    <col min="11286" max="11286" width="3.33203125" style="10" customWidth="1"/>
    <col min="11287" max="11287" width="31" style="10" bestFit="1" customWidth="1"/>
    <col min="11288" max="11288" width="6" style="10" customWidth="1"/>
    <col min="11289" max="11520" width="8.83203125" style="10"/>
    <col min="11521" max="11521" width="30.1640625" style="10" bestFit="1" customWidth="1"/>
    <col min="11522" max="11522" width="48.75" style="10" bestFit="1" customWidth="1"/>
    <col min="11523" max="11523" width="84.5" style="10" customWidth="1"/>
    <col min="11524" max="11524" width="80.58203125" style="10" customWidth="1"/>
    <col min="11525" max="11525" width="43.08203125" style="10" customWidth="1"/>
    <col min="11526" max="11528" width="24.33203125" style="10" customWidth="1"/>
    <col min="11529" max="11529" width="29.25" style="10" customWidth="1"/>
    <col min="11530" max="11530" width="24.1640625" style="10" customWidth="1"/>
    <col min="11531" max="11531" width="28.6640625" style="10" customWidth="1"/>
    <col min="11532" max="11532" width="64.4140625" style="10" customWidth="1"/>
    <col min="11533" max="11534" width="19.08203125" style="10" customWidth="1"/>
    <col min="11535" max="11535" width="17.58203125" style="10" customWidth="1"/>
    <col min="11536" max="11538" width="15.58203125" style="10" customWidth="1"/>
    <col min="11539" max="11540" width="11.08203125" style="10" customWidth="1"/>
    <col min="11541" max="11541" width="37.33203125" style="10" bestFit="1" customWidth="1"/>
    <col min="11542" max="11542" width="3.33203125" style="10" customWidth="1"/>
    <col min="11543" max="11543" width="31" style="10" bestFit="1" customWidth="1"/>
    <col min="11544" max="11544" width="6" style="10" customWidth="1"/>
    <col min="11545" max="11776" width="8.83203125" style="10"/>
    <col min="11777" max="11777" width="30.1640625" style="10" bestFit="1" customWidth="1"/>
    <col min="11778" max="11778" width="48.75" style="10" bestFit="1" customWidth="1"/>
    <col min="11779" max="11779" width="84.5" style="10" customWidth="1"/>
    <col min="11780" max="11780" width="80.58203125" style="10" customWidth="1"/>
    <col min="11781" max="11781" width="43.08203125" style="10" customWidth="1"/>
    <col min="11782" max="11784" width="24.33203125" style="10" customWidth="1"/>
    <col min="11785" max="11785" width="29.25" style="10" customWidth="1"/>
    <col min="11786" max="11786" width="24.1640625" style="10" customWidth="1"/>
    <col min="11787" max="11787" width="28.6640625" style="10" customWidth="1"/>
    <col min="11788" max="11788" width="64.4140625" style="10" customWidth="1"/>
    <col min="11789" max="11790" width="19.08203125" style="10" customWidth="1"/>
    <col min="11791" max="11791" width="17.58203125" style="10" customWidth="1"/>
    <col min="11792" max="11794" width="15.58203125" style="10" customWidth="1"/>
    <col min="11795" max="11796" width="11.08203125" style="10" customWidth="1"/>
    <col min="11797" max="11797" width="37.33203125" style="10" bestFit="1" customWidth="1"/>
    <col min="11798" max="11798" width="3.33203125" style="10" customWidth="1"/>
    <col min="11799" max="11799" width="31" style="10" bestFit="1" customWidth="1"/>
    <col min="11800" max="11800" width="6" style="10" customWidth="1"/>
    <col min="11801" max="12032" width="8.83203125" style="10"/>
    <col min="12033" max="12033" width="30.1640625" style="10" bestFit="1" customWidth="1"/>
    <col min="12034" max="12034" width="48.75" style="10" bestFit="1" customWidth="1"/>
    <col min="12035" max="12035" width="84.5" style="10" customWidth="1"/>
    <col min="12036" max="12036" width="80.58203125" style="10" customWidth="1"/>
    <col min="12037" max="12037" width="43.08203125" style="10" customWidth="1"/>
    <col min="12038" max="12040" width="24.33203125" style="10" customWidth="1"/>
    <col min="12041" max="12041" width="29.25" style="10" customWidth="1"/>
    <col min="12042" max="12042" width="24.1640625" style="10" customWidth="1"/>
    <col min="12043" max="12043" width="28.6640625" style="10" customWidth="1"/>
    <col min="12044" max="12044" width="64.4140625" style="10" customWidth="1"/>
    <col min="12045" max="12046" width="19.08203125" style="10" customWidth="1"/>
    <col min="12047" max="12047" width="17.58203125" style="10" customWidth="1"/>
    <col min="12048" max="12050" width="15.58203125" style="10" customWidth="1"/>
    <col min="12051" max="12052" width="11.08203125" style="10" customWidth="1"/>
    <col min="12053" max="12053" width="37.33203125" style="10" bestFit="1" customWidth="1"/>
    <col min="12054" max="12054" width="3.33203125" style="10" customWidth="1"/>
    <col min="12055" max="12055" width="31" style="10" bestFit="1" customWidth="1"/>
    <col min="12056" max="12056" width="6" style="10" customWidth="1"/>
    <col min="12057" max="12288" width="8.83203125" style="10"/>
    <col min="12289" max="12289" width="30.1640625" style="10" bestFit="1" customWidth="1"/>
    <col min="12290" max="12290" width="48.75" style="10" bestFit="1" customWidth="1"/>
    <col min="12291" max="12291" width="84.5" style="10" customWidth="1"/>
    <col min="12292" max="12292" width="80.58203125" style="10" customWidth="1"/>
    <col min="12293" max="12293" width="43.08203125" style="10" customWidth="1"/>
    <col min="12294" max="12296" width="24.33203125" style="10" customWidth="1"/>
    <col min="12297" max="12297" width="29.25" style="10" customWidth="1"/>
    <col min="12298" max="12298" width="24.1640625" style="10" customWidth="1"/>
    <col min="12299" max="12299" width="28.6640625" style="10" customWidth="1"/>
    <col min="12300" max="12300" width="64.4140625" style="10" customWidth="1"/>
    <col min="12301" max="12302" width="19.08203125" style="10" customWidth="1"/>
    <col min="12303" max="12303" width="17.58203125" style="10" customWidth="1"/>
    <col min="12304" max="12306" width="15.58203125" style="10" customWidth="1"/>
    <col min="12307" max="12308" width="11.08203125" style="10" customWidth="1"/>
    <col min="12309" max="12309" width="37.33203125" style="10" bestFit="1" customWidth="1"/>
    <col min="12310" max="12310" width="3.33203125" style="10" customWidth="1"/>
    <col min="12311" max="12311" width="31" style="10" bestFit="1" customWidth="1"/>
    <col min="12312" max="12312" width="6" style="10" customWidth="1"/>
    <col min="12313" max="12544" width="8.83203125" style="10"/>
    <col min="12545" max="12545" width="30.1640625" style="10" bestFit="1" customWidth="1"/>
    <col min="12546" max="12546" width="48.75" style="10" bestFit="1" customWidth="1"/>
    <col min="12547" max="12547" width="84.5" style="10" customWidth="1"/>
    <col min="12548" max="12548" width="80.58203125" style="10" customWidth="1"/>
    <col min="12549" max="12549" width="43.08203125" style="10" customWidth="1"/>
    <col min="12550" max="12552" width="24.33203125" style="10" customWidth="1"/>
    <col min="12553" max="12553" width="29.25" style="10" customWidth="1"/>
    <col min="12554" max="12554" width="24.1640625" style="10" customWidth="1"/>
    <col min="12555" max="12555" width="28.6640625" style="10" customWidth="1"/>
    <col min="12556" max="12556" width="64.4140625" style="10" customWidth="1"/>
    <col min="12557" max="12558" width="19.08203125" style="10" customWidth="1"/>
    <col min="12559" max="12559" width="17.58203125" style="10" customWidth="1"/>
    <col min="12560" max="12562" width="15.58203125" style="10" customWidth="1"/>
    <col min="12563" max="12564" width="11.08203125" style="10" customWidth="1"/>
    <col min="12565" max="12565" width="37.33203125" style="10" bestFit="1" customWidth="1"/>
    <col min="12566" max="12566" width="3.33203125" style="10" customWidth="1"/>
    <col min="12567" max="12567" width="31" style="10" bestFit="1" customWidth="1"/>
    <col min="12568" max="12568" width="6" style="10" customWidth="1"/>
    <col min="12569" max="12800" width="8.83203125" style="10"/>
    <col min="12801" max="12801" width="30.1640625" style="10" bestFit="1" customWidth="1"/>
    <col min="12802" max="12802" width="48.75" style="10" bestFit="1" customWidth="1"/>
    <col min="12803" max="12803" width="84.5" style="10" customWidth="1"/>
    <col min="12804" max="12804" width="80.58203125" style="10" customWidth="1"/>
    <col min="12805" max="12805" width="43.08203125" style="10" customWidth="1"/>
    <col min="12806" max="12808" width="24.33203125" style="10" customWidth="1"/>
    <col min="12809" max="12809" width="29.25" style="10" customWidth="1"/>
    <col min="12810" max="12810" width="24.1640625" style="10" customWidth="1"/>
    <col min="12811" max="12811" width="28.6640625" style="10" customWidth="1"/>
    <col min="12812" max="12812" width="64.4140625" style="10" customWidth="1"/>
    <col min="12813" max="12814" width="19.08203125" style="10" customWidth="1"/>
    <col min="12815" max="12815" width="17.58203125" style="10" customWidth="1"/>
    <col min="12816" max="12818" width="15.58203125" style="10" customWidth="1"/>
    <col min="12819" max="12820" width="11.08203125" style="10" customWidth="1"/>
    <col min="12821" max="12821" width="37.33203125" style="10" bestFit="1" customWidth="1"/>
    <col min="12822" max="12822" width="3.33203125" style="10" customWidth="1"/>
    <col min="12823" max="12823" width="31" style="10" bestFit="1" customWidth="1"/>
    <col min="12824" max="12824" width="6" style="10" customWidth="1"/>
    <col min="12825" max="13056" width="8.83203125" style="10"/>
    <col min="13057" max="13057" width="30.1640625" style="10" bestFit="1" customWidth="1"/>
    <col min="13058" max="13058" width="48.75" style="10" bestFit="1" customWidth="1"/>
    <col min="13059" max="13059" width="84.5" style="10" customWidth="1"/>
    <col min="13060" max="13060" width="80.58203125" style="10" customWidth="1"/>
    <col min="13061" max="13061" width="43.08203125" style="10" customWidth="1"/>
    <col min="13062" max="13064" width="24.33203125" style="10" customWidth="1"/>
    <col min="13065" max="13065" width="29.25" style="10" customWidth="1"/>
    <col min="13066" max="13066" width="24.1640625" style="10" customWidth="1"/>
    <col min="13067" max="13067" width="28.6640625" style="10" customWidth="1"/>
    <col min="13068" max="13068" width="64.4140625" style="10" customWidth="1"/>
    <col min="13069" max="13070" width="19.08203125" style="10" customWidth="1"/>
    <col min="13071" max="13071" width="17.58203125" style="10" customWidth="1"/>
    <col min="13072" max="13074" width="15.58203125" style="10" customWidth="1"/>
    <col min="13075" max="13076" width="11.08203125" style="10" customWidth="1"/>
    <col min="13077" max="13077" width="37.33203125" style="10" bestFit="1" customWidth="1"/>
    <col min="13078" max="13078" width="3.33203125" style="10" customWidth="1"/>
    <col min="13079" max="13079" width="31" style="10" bestFit="1" customWidth="1"/>
    <col min="13080" max="13080" width="6" style="10" customWidth="1"/>
    <col min="13081" max="13312" width="8.83203125" style="10"/>
    <col min="13313" max="13313" width="30.1640625" style="10" bestFit="1" customWidth="1"/>
    <col min="13314" max="13314" width="48.75" style="10" bestFit="1" customWidth="1"/>
    <col min="13315" max="13315" width="84.5" style="10" customWidth="1"/>
    <col min="13316" max="13316" width="80.58203125" style="10" customWidth="1"/>
    <col min="13317" max="13317" width="43.08203125" style="10" customWidth="1"/>
    <col min="13318" max="13320" width="24.33203125" style="10" customWidth="1"/>
    <col min="13321" max="13321" width="29.25" style="10" customWidth="1"/>
    <col min="13322" max="13322" width="24.1640625" style="10" customWidth="1"/>
    <col min="13323" max="13323" width="28.6640625" style="10" customWidth="1"/>
    <col min="13324" max="13324" width="64.4140625" style="10" customWidth="1"/>
    <col min="13325" max="13326" width="19.08203125" style="10" customWidth="1"/>
    <col min="13327" max="13327" width="17.58203125" style="10" customWidth="1"/>
    <col min="13328" max="13330" width="15.58203125" style="10" customWidth="1"/>
    <col min="13331" max="13332" width="11.08203125" style="10" customWidth="1"/>
    <col min="13333" max="13333" width="37.33203125" style="10" bestFit="1" customWidth="1"/>
    <col min="13334" max="13334" width="3.33203125" style="10" customWidth="1"/>
    <col min="13335" max="13335" width="31" style="10" bestFit="1" customWidth="1"/>
    <col min="13336" max="13336" width="6" style="10" customWidth="1"/>
    <col min="13337" max="13568" width="8.83203125" style="10"/>
    <col min="13569" max="13569" width="30.1640625" style="10" bestFit="1" customWidth="1"/>
    <col min="13570" max="13570" width="48.75" style="10" bestFit="1" customWidth="1"/>
    <col min="13571" max="13571" width="84.5" style="10" customWidth="1"/>
    <col min="13572" max="13572" width="80.58203125" style="10" customWidth="1"/>
    <col min="13573" max="13573" width="43.08203125" style="10" customWidth="1"/>
    <col min="13574" max="13576" width="24.33203125" style="10" customWidth="1"/>
    <col min="13577" max="13577" width="29.25" style="10" customWidth="1"/>
    <col min="13578" max="13578" width="24.1640625" style="10" customWidth="1"/>
    <col min="13579" max="13579" width="28.6640625" style="10" customWidth="1"/>
    <col min="13580" max="13580" width="64.4140625" style="10" customWidth="1"/>
    <col min="13581" max="13582" width="19.08203125" style="10" customWidth="1"/>
    <col min="13583" max="13583" width="17.58203125" style="10" customWidth="1"/>
    <col min="13584" max="13586" width="15.58203125" style="10" customWidth="1"/>
    <col min="13587" max="13588" width="11.08203125" style="10" customWidth="1"/>
    <col min="13589" max="13589" width="37.33203125" style="10" bestFit="1" customWidth="1"/>
    <col min="13590" max="13590" width="3.33203125" style="10" customWidth="1"/>
    <col min="13591" max="13591" width="31" style="10" bestFit="1" customWidth="1"/>
    <col min="13592" max="13592" width="6" style="10" customWidth="1"/>
    <col min="13593" max="13824" width="8.83203125" style="10"/>
    <col min="13825" max="13825" width="30.1640625" style="10" bestFit="1" customWidth="1"/>
    <col min="13826" max="13826" width="48.75" style="10" bestFit="1" customWidth="1"/>
    <col min="13827" max="13827" width="84.5" style="10" customWidth="1"/>
    <col min="13828" max="13828" width="80.58203125" style="10" customWidth="1"/>
    <col min="13829" max="13829" width="43.08203125" style="10" customWidth="1"/>
    <col min="13830" max="13832" width="24.33203125" style="10" customWidth="1"/>
    <col min="13833" max="13833" width="29.25" style="10" customWidth="1"/>
    <col min="13834" max="13834" width="24.1640625" style="10" customWidth="1"/>
    <col min="13835" max="13835" width="28.6640625" style="10" customWidth="1"/>
    <col min="13836" max="13836" width="64.4140625" style="10" customWidth="1"/>
    <col min="13837" max="13838" width="19.08203125" style="10" customWidth="1"/>
    <col min="13839" max="13839" width="17.58203125" style="10" customWidth="1"/>
    <col min="13840" max="13842" width="15.58203125" style="10" customWidth="1"/>
    <col min="13843" max="13844" width="11.08203125" style="10" customWidth="1"/>
    <col min="13845" max="13845" width="37.33203125" style="10" bestFit="1" customWidth="1"/>
    <col min="13846" max="13846" width="3.33203125" style="10" customWidth="1"/>
    <col min="13847" max="13847" width="31" style="10" bestFit="1" customWidth="1"/>
    <col min="13848" max="13848" width="6" style="10" customWidth="1"/>
    <col min="13849" max="14080" width="8.83203125" style="10"/>
    <col min="14081" max="14081" width="30.1640625" style="10" bestFit="1" customWidth="1"/>
    <col min="14082" max="14082" width="48.75" style="10" bestFit="1" customWidth="1"/>
    <col min="14083" max="14083" width="84.5" style="10" customWidth="1"/>
    <col min="14084" max="14084" width="80.58203125" style="10" customWidth="1"/>
    <col min="14085" max="14085" width="43.08203125" style="10" customWidth="1"/>
    <col min="14086" max="14088" width="24.33203125" style="10" customWidth="1"/>
    <col min="14089" max="14089" width="29.25" style="10" customWidth="1"/>
    <col min="14090" max="14090" width="24.1640625" style="10" customWidth="1"/>
    <col min="14091" max="14091" width="28.6640625" style="10" customWidth="1"/>
    <col min="14092" max="14092" width="64.4140625" style="10" customWidth="1"/>
    <col min="14093" max="14094" width="19.08203125" style="10" customWidth="1"/>
    <col min="14095" max="14095" width="17.58203125" style="10" customWidth="1"/>
    <col min="14096" max="14098" width="15.58203125" style="10" customWidth="1"/>
    <col min="14099" max="14100" width="11.08203125" style="10" customWidth="1"/>
    <col min="14101" max="14101" width="37.33203125" style="10" bestFit="1" customWidth="1"/>
    <col min="14102" max="14102" width="3.33203125" style="10" customWidth="1"/>
    <col min="14103" max="14103" width="31" style="10" bestFit="1" customWidth="1"/>
    <col min="14104" max="14104" width="6" style="10" customWidth="1"/>
    <col min="14105" max="14336" width="8.83203125" style="10"/>
    <col min="14337" max="14337" width="30.1640625" style="10" bestFit="1" customWidth="1"/>
    <col min="14338" max="14338" width="48.75" style="10" bestFit="1" customWidth="1"/>
    <col min="14339" max="14339" width="84.5" style="10" customWidth="1"/>
    <col min="14340" max="14340" width="80.58203125" style="10" customWidth="1"/>
    <col min="14341" max="14341" width="43.08203125" style="10" customWidth="1"/>
    <col min="14342" max="14344" width="24.33203125" style="10" customWidth="1"/>
    <col min="14345" max="14345" width="29.25" style="10" customWidth="1"/>
    <col min="14346" max="14346" width="24.1640625" style="10" customWidth="1"/>
    <col min="14347" max="14347" width="28.6640625" style="10" customWidth="1"/>
    <col min="14348" max="14348" width="64.4140625" style="10" customWidth="1"/>
    <col min="14349" max="14350" width="19.08203125" style="10" customWidth="1"/>
    <col min="14351" max="14351" width="17.58203125" style="10" customWidth="1"/>
    <col min="14352" max="14354" width="15.58203125" style="10" customWidth="1"/>
    <col min="14355" max="14356" width="11.08203125" style="10" customWidth="1"/>
    <col min="14357" max="14357" width="37.33203125" style="10" bestFit="1" customWidth="1"/>
    <col min="14358" max="14358" width="3.33203125" style="10" customWidth="1"/>
    <col min="14359" max="14359" width="31" style="10" bestFit="1" customWidth="1"/>
    <col min="14360" max="14360" width="6" style="10" customWidth="1"/>
    <col min="14361" max="14592" width="8.83203125" style="10"/>
    <col min="14593" max="14593" width="30.1640625" style="10" bestFit="1" customWidth="1"/>
    <col min="14594" max="14594" width="48.75" style="10" bestFit="1" customWidth="1"/>
    <col min="14595" max="14595" width="84.5" style="10" customWidth="1"/>
    <col min="14596" max="14596" width="80.58203125" style="10" customWidth="1"/>
    <col min="14597" max="14597" width="43.08203125" style="10" customWidth="1"/>
    <col min="14598" max="14600" width="24.33203125" style="10" customWidth="1"/>
    <col min="14601" max="14601" width="29.25" style="10" customWidth="1"/>
    <col min="14602" max="14602" width="24.1640625" style="10" customWidth="1"/>
    <col min="14603" max="14603" width="28.6640625" style="10" customWidth="1"/>
    <col min="14604" max="14604" width="64.4140625" style="10" customWidth="1"/>
    <col min="14605" max="14606" width="19.08203125" style="10" customWidth="1"/>
    <col min="14607" max="14607" width="17.58203125" style="10" customWidth="1"/>
    <col min="14608" max="14610" width="15.58203125" style="10" customWidth="1"/>
    <col min="14611" max="14612" width="11.08203125" style="10" customWidth="1"/>
    <col min="14613" max="14613" width="37.33203125" style="10" bestFit="1" customWidth="1"/>
    <col min="14614" max="14614" width="3.33203125" style="10" customWidth="1"/>
    <col min="14615" max="14615" width="31" style="10" bestFit="1" customWidth="1"/>
    <col min="14616" max="14616" width="6" style="10" customWidth="1"/>
    <col min="14617" max="14848" width="8.83203125" style="10"/>
    <col min="14849" max="14849" width="30.1640625" style="10" bestFit="1" customWidth="1"/>
    <col min="14850" max="14850" width="48.75" style="10" bestFit="1" customWidth="1"/>
    <col min="14851" max="14851" width="84.5" style="10" customWidth="1"/>
    <col min="14852" max="14852" width="80.58203125" style="10" customWidth="1"/>
    <col min="14853" max="14853" width="43.08203125" style="10" customWidth="1"/>
    <col min="14854" max="14856" width="24.33203125" style="10" customWidth="1"/>
    <col min="14857" max="14857" width="29.25" style="10" customWidth="1"/>
    <col min="14858" max="14858" width="24.1640625" style="10" customWidth="1"/>
    <col min="14859" max="14859" width="28.6640625" style="10" customWidth="1"/>
    <col min="14860" max="14860" width="64.4140625" style="10" customWidth="1"/>
    <col min="14861" max="14862" width="19.08203125" style="10" customWidth="1"/>
    <col min="14863" max="14863" width="17.58203125" style="10" customWidth="1"/>
    <col min="14864" max="14866" width="15.58203125" style="10" customWidth="1"/>
    <col min="14867" max="14868" width="11.08203125" style="10" customWidth="1"/>
    <col min="14869" max="14869" width="37.33203125" style="10" bestFit="1" customWidth="1"/>
    <col min="14870" max="14870" width="3.33203125" style="10" customWidth="1"/>
    <col min="14871" max="14871" width="31" style="10" bestFit="1" customWidth="1"/>
    <col min="14872" max="14872" width="6" style="10" customWidth="1"/>
    <col min="14873" max="15104" width="8.83203125" style="10"/>
    <col min="15105" max="15105" width="30.1640625" style="10" bestFit="1" customWidth="1"/>
    <col min="15106" max="15106" width="48.75" style="10" bestFit="1" customWidth="1"/>
    <col min="15107" max="15107" width="84.5" style="10" customWidth="1"/>
    <col min="15108" max="15108" width="80.58203125" style="10" customWidth="1"/>
    <col min="15109" max="15109" width="43.08203125" style="10" customWidth="1"/>
    <col min="15110" max="15112" width="24.33203125" style="10" customWidth="1"/>
    <col min="15113" max="15113" width="29.25" style="10" customWidth="1"/>
    <col min="15114" max="15114" width="24.1640625" style="10" customWidth="1"/>
    <col min="15115" max="15115" width="28.6640625" style="10" customWidth="1"/>
    <col min="15116" max="15116" width="64.4140625" style="10" customWidth="1"/>
    <col min="15117" max="15118" width="19.08203125" style="10" customWidth="1"/>
    <col min="15119" max="15119" width="17.58203125" style="10" customWidth="1"/>
    <col min="15120" max="15122" width="15.58203125" style="10" customWidth="1"/>
    <col min="15123" max="15124" width="11.08203125" style="10" customWidth="1"/>
    <col min="15125" max="15125" width="37.33203125" style="10" bestFit="1" customWidth="1"/>
    <col min="15126" max="15126" width="3.33203125" style="10" customWidth="1"/>
    <col min="15127" max="15127" width="31" style="10" bestFit="1" customWidth="1"/>
    <col min="15128" max="15128" width="6" style="10" customWidth="1"/>
    <col min="15129" max="15360" width="8.83203125" style="10"/>
    <col min="15361" max="15361" width="30.1640625" style="10" bestFit="1" customWidth="1"/>
    <col min="15362" max="15362" width="48.75" style="10" bestFit="1" customWidth="1"/>
    <col min="15363" max="15363" width="84.5" style="10" customWidth="1"/>
    <col min="15364" max="15364" width="80.58203125" style="10" customWidth="1"/>
    <col min="15365" max="15365" width="43.08203125" style="10" customWidth="1"/>
    <col min="15366" max="15368" width="24.33203125" style="10" customWidth="1"/>
    <col min="15369" max="15369" width="29.25" style="10" customWidth="1"/>
    <col min="15370" max="15370" width="24.1640625" style="10" customWidth="1"/>
    <col min="15371" max="15371" width="28.6640625" style="10" customWidth="1"/>
    <col min="15372" max="15372" width="64.4140625" style="10" customWidth="1"/>
    <col min="15373" max="15374" width="19.08203125" style="10" customWidth="1"/>
    <col min="15375" max="15375" width="17.58203125" style="10" customWidth="1"/>
    <col min="15376" max="15378" width="15.58203125" style="10" customWidth="1"/>
    <col min="15379" max="15380" width="11.08203125" style="10" customWidth="1"/>
    <col min="15381" max="15381" width="37.33203125" style="10" bestFit="1" customWidth="1"/>
    <col min="15382" max="15382" width="3.33203125" style="10" customWidth="1"/>
    <col min="15383" max="15383" width="31" style="10" bestFit="1" customWidth="1"/>
    <col min="15384" max="15384" width="6" style="10" customWidth="1"/>
    <col min="15385" max="15616" width="8.83203125" style="10"/>
    <col min="15617" max="15617" width="30.1640625" style="10" bestFit="1" customWidth="1"/>
    <col min="15618" max="15618" width="48.75" style="10" bestFit="1" customWidth="1"/>
    <col min="15619" max="15619" width="84.5" style="10" customWidth="1"/>
    <col min="15620" max="15620" width="80.58203125" style="10" customWidth="1"/>
    <col min="15621" max="15621" width="43.08203125" style="10" customWidth="1"/>
    <col min="15622" max="15624" width="24.33203125" style="10" customWidth="1"/>
    <col min="15625" max="15625" width="29.25" style="10" customWidth="1"/>
    <col min="15626" max="15626" width="24.1640625" style="10" customWidth="1"/>
    <col min="15627" max="15627" width="28.6640625" style="10" customWidth="1"/>
    <col min="15628" max="15628" width="64.4140625" style="10" customWidth="1"/>
    <col min="15629" max="15630" width="19.08203125" style="10" customWidth="1"/>
    <col min="15631" max="15631" width="17.58203125" style="10" customWidth="1"/>
    <col min="15632" max="15634" width="15.58203125" style="10" customWidth="1"/>
    <col min="15635" max="15636" width="11.08203125" style="10" customWidth="1"/>
    <col min="15637" max="15637" width="37.33203125" style="10" bestFit="1" customWidth="1"/>
    <col min="15638" max="15638" width="3.33203125" style="10" customWidth="1"/>
    <col min="15639" max="15639" width="31" style="10" bestFit="1" customWidth="1"/>
    <col min="15640" max="15640" width="6" style="10" customWidth="1"/>
    <col min="15641" max="15872" width="8.83203125" style="10"/>
    <col min="15873" max="15873" width="30.1640625" style="10" bestFit="1" customWidth="1"/>
    <col min="15874" max="15874" width="48.75" style="10" bestFit="1" customWidth="1"/>
    <col min="15875" max="15875" width="84.5" style="10" customWidth="1"/>
    <col min="15876" max="15876" width="80.58203125" style="10" customWidth="1"/>
    <col min="15877" max="15877" width="43.08203125" style="10" customWidth="1"/>
    <col min="15878" max="15880" width="24.33203125" style="10" customWidth="1"/>
    <col min="15881" max="15881" width="29.25" style="10" customWidth="1"/>
    <col min="15882" max="15882" width="24.1640625" style="10" customWidth="1"/>
    <col min="15883" max="15883" width="28.6640625" style="10" customWidth="1"/>
    <col min="15884" max="15884" width="64.4140625" style="10" customWidth="1"/>
    <col min="15885" max="15886" width="19.08203125" style="10" customWidth="1"/>
    <col min="15887" max="15887" width="17.58203125" style="10" customWidth="1"/>
    <col min="15888" max="15890" width="15.58203125" style="10" customWidth="1"/>
    <col min="15891" max="15892" width="11.08203125" style="10" customWidth="1"/>
    <col min="15893" max="15893" width="37.33203125" style="10" bestFit="1" customWidth="1"/>
    <col min="15894" max="15894" width="3.33203125" style="10" customWidth="1"/>
    <col min="15895" max="15895" width="31" style="10" bestFit="1" customWidth="1"/>
    <col min="15896" max="15896" width="6" style="10" customWidth="1"/>
    <col min="15897" max="16128" width="8.83203125" style="10"/>
    <col min="16129" max="16129" width="30.1640625" style="10" bestFit="1" customWidth="1"/>
    <col min="16130" max="16130" width="48.75" style="10" bestFit="1" customWidth="1"/>
    <col min="16131" max="16131" width="84.5" style="10" customWidth="1"/>
    <col min="16132" max="16132" width="80.58203125" style="10" customWidth="1"/>
    <col min="16133" max="16133" width="43.08203125" style="10" customWidth="1"/>
    <col min="16134" max="16136" width="24.33203125" style="10" customWidth="1"/>
    <col min="16137" max="16137" width="29.25" style="10" customWidth="1"/>
    <col min="16138" max="16138" width="24.1640625" style="10" customWidth="1"/>
    <col min="16139" max="16139" width="28.6640625" style="10" customWidth="1"/>
    <col min="16140" max="16140" width="64.4140625" style="10" customWidth="1"/>
    <col min="16141" max="16142" width="19.08203125" style="10" customWidth="1"/>
    <col min="16143" max="16143" width="17.58203125" style="10" customWidth="1"/>
    <col min="16144" max="16146" width="15.58203125" style="10" customWidth="1"/>
    <col min="16147" max="16148" width="11.08203125" style="10" customWidth="1"/>
    <col min="16149" max="16149" width="37.33203125" style="10" bestFit="1" customWidth="1"/>
    <col min="16150" max="16150" width="3.33203125" style="10" customWidth="1"/>
    <col min="16151" max="16151" width="31" style="10" bestFit="1" customWidth="1"/>
    <col min="16152" max="16152" width="6" style="10" customWidth="1"/>
    <col min="16153" max="16384" width="8.83203125" style="10"/>
  </cols>
  <sheetData>
    <row r="1" spans="1:18" ht="22.5" customHeight="1" x14ac:dyDescent="0.35">
      <c r="A1" s="213" t="s">
        <v>767</v>
      </c>
      <c r="B1" s="213" t="s">
        <v>768</v>
      </c>
      <c r="C1" s="213" t="s">
        <v>769</v>
      </c>
      <c r="D1" s="213" t="s">
        <v>770</v>
      </c>
      <c r="E1" s="213" t="s">
        <v>771</v>
      </c>
      <c r="F1" s="213" t="s">
        <v>772</v>
      </c>
      <c r="G1" s="213" t="s">
        <v>773</v>
      </c>
      <c r="H1" s="213" t="s">
        <v>774</v>
      </c>
      <c r="I1" s="213" t="s">
        <v>775</v>
      </c>
      <c r="J1" s="213" t="s">
        <v>776</v>
      </c>
      <c r="K1" s="213" t="s">
        <v>777</v>
      </c>
      <c r="L1" s="213" t="s">
        <v>778</v>
      </c>
      <c r="M1" s="213" t="s">
        <v>779</v>
      </c>
      <c r="N1" s="213" t="s">
        <v>780</v>
      </c>
      <c r="O1" s="213" t="s">
        <v>781</v>
      </c>
      <c r="P1" s="213" t="s">
        <v>782</v>
      </c>
      <c r="Q1" s="213" t="s">
        <v>783</v>
      </c>
      <c r="R1" s="214" t="s">
        <v>784</v>
      </c>
    </row>
    <row r="2" spans="1:18" x14ac:dyDescent="0.35">
      <c r="A2" s="132" t="s">
        <v>42</v>
      </c>
      <c r="B2" s="132" t="s">
        <v>42</v>
      </c>
      <c r="C2" s="132"/>
      <c r="D2" s="132"/>
      <c r="E2" s="132"/>
      <c r="F2" s="132"/>
      <c r="G2" s="132"/>
      <c r="H2" s="132"/>
      <c r="I2" s="132"/>
      <c r="J2" s="132"/>
      <c r="K2" s="132"/>
      <c r="L2" s="132"/>
      <c r="M2" s="132"/>
      <c r="N2" s="132"/>
      <c r="O2" s="132"/>
      <c r="P2" s="132"/>
      <c r="Q2" s="132"/>
      <c r="R2" s="133"/>
    </row>
    <row r="3" spans="1:18" x14ac:dyDescent="0.35">
      <c r="A3" s="132" t="s">
        <v>43</v>
      </c>
      <c r="B3" s="132" t="s">
        <v>43</v>
      </c>
      <c r="C3" s="132"/>
      <c r="D3" s="132"/>
      <c r="E3" s="132"/>
      <c r="F3" s="132"/>
      <c r="G3" s="132"/>
      <c r="H3" s="132"/>
      <c r="I3" s="132"/>
      <c r="J3" s="132"/>
      <c r="K3" s="132"/>
      <c r="L3" s="132"/>
      <c r="M3" s="132"/>
      <c r="N3" s="132"/>
      <c r="O3" s="132"/>
      <c r="P3" s="132"/>
      <c r="Q3" s="132"/>
      <c r="R3" s="133"/>
    </row>
    <row r="4" spans="1:18" x14ac:dyDescent="0.35">
      <c r="A4" s="132" t="s">
        <v>785</v>
      </c>
      <c r="B4" s="132" t="s">
        <v>47</v>
      </c>
      <c r="C4" s="132"/>
      <c r="D4" s="132"/>
      <c r="E4" s="132"/>
      <c r="F4" s="132"/>
      <c r="G4" s="132"/>
      <c r="H4" s="132"/>
      <c r="I4" s="132"/>
      <c r="J4" s="132"/>
      <c r="K4" s="132"/>
      <c r="L4" s="132" t="s">
        <v>786</v>
      </c>
      <c r="M4" s="132"/>
      <c r="N4" s="132"/>
      <c r="O4" s="132"/>
      <c r="P4" s="132"/>
      <c r="Q4" s="132"/>
      <c r="R4" s="133"/>
    </row>
    <row r="5" spans="1:18" x14ac:dyDescent="0.35">
      <c r="A5" s="132" t="s">
        <v>44</v>
      </c>
      <c r="B5" s="132" t="s">
        <v>44</v>
      </c>
      <c r="C5" s="132"/>
      <c r="D5" s="132"/>
      <c r="E5" s="132"/>
      <c r="F5" s="132"/>
      <c r="G5" s="132"/>
      <c r="H5" s="132"/>
      <c r="I5" s="132"/>
      <c r="J5" s="132"/>
      <c r="K5" s="132"/>
      <c r="L5" s="132"/>
      <c r="M5" s="132"/>
      <c r="N5" s="132"/>
      <c r="O5" s="132"/>
      <c r="P5" s="132"/>
      <c r="Q5" s="132"/>
      <c r="R5" s="133"/>
    </row>
    <row r="6" spans="1:18" x14ac:dyDescent="0.35">
      <c r="A6" s="132" t="s">
        <v>787</v>
      </c>
      <c r="B6" s="132" t="s">
        <v>787</v>
      </c>
      <c r="C6" s="132"/>
      <c r="D6" s="132"/>
      <c r="E6" s="132"/>
      <c r="F6" s="132"/>
      <c r="G6" s="132"/>
      <c r="H6" s="132"/>
      <c r="I6" s="132"/>
      <c r="J6" s="132"/>
      <c r="K6" s="132"/>
      <c r="L6" s="132"/>
      <c r="M6" s="132"/>
      <c r="N6" s="132"/>
      <c r="O6" s="132"/>
      <c r="P6" s="132"/>
      <c r="Q6" s="132"/>
      <c r="R6" s="133"/>
    </row>
    <row r="7" spans="1:18" x14ac:dyDescent="0.35">
      <c r="A7" s="132" t="s">
        <v>45</v>
      </c>
      <c r="B7" s="132" t="s">
        <v>45</v>
      </c>
      <c r="C7" s="132"/>
      <c r="D7" s="132"/>
      <c r="E7" s="132"/>
      <c r="F7" s="132"/>
      <c r="G7" s="132"/>
      <c r="H7" s="132"/>
      <c r="I7" s="132"/>
      <c r="J7" s="132"/>
      <c r="K7" s="132"/>
      <c r="L7" s="132"/>
      <c r="M7" s="132"/>
      <c r="N7" s="132"/>
      <c r="O7" s="132"/>
      <c r="P7" s="132"/>
      <c r="Q7" s="132"/>
      <c r="R7" s="133"/>
    </row>
    <row r="8" spans="1:18" x14ac:dyDescent="0.35">
      <c r="A8" s="132" t="s">
        <v>46</v>
      </c>
      <c r="B8" s="132" t="s">
        <v>46</v>
      </c>
      <c r="C8" s="132"/>
      <c r="D8" s="132"/>
      <c r="E8" s="132"/>
      <c r="F8" s="132"/>
      <c r="G8" s="132"/>
      <c r="H8" s="132"/>
      <c r="I8" s="132"/>
      <c r="J8" s="132"/>
      <c r="K8" s="132"/>
      <c r="L8" s="132"/>
      <c r="M8" s="132"/>
      <c r="N8" s="132"/>
      <c r="O8" s="132"/>
      <c r="P8" s="132"/>
      <c r="Q8" s="132"/>
      <c r="R8" s="133"/>
    </row>
    <row r="9" spans="1:18" x14ac:dyDescent="0.35">
      <c r="A9" s="134"/>
      <c r="B9" s="134"/>
      <c r="C9" s="134"/>
      <c r="D9" s="134"/>
      <c r="E9" s="134"/>
      <c r="F9" s="134"/>
      <c r="G9" s="134"/>
      <c r="H9" s="134"/>
      <c r="I9" s="134"/>
      <c r="J9" s="134"/>
      <c r="K9" s="134"/>
      <c r="L9" s="134"/>
      <c r="M9" s="134"/>
      <c r="N9" s="134"/>
      <c r="O9" s="134"/>
      <c r="P9" s="134"/>
      <c r="Q9" s="134"/>
      <c r="R9" s="135"/>
    </row>
    <row r="10" spans="1:18" x14ac:dyDescent="0.35">
      <c r="A10" s="136" t="s">
        <v>788</v>
      </c>
      <c r="B10" s="136" t="s">
        <v>789</v>
      </c>
      <c r="C10" s="136" t="s">
        <v>790</v>
      </c>
      <c r="D10" s="136" t="s">
        <v>790</v>
      </c>
      <c r="E10" s="136"/>
      <c r="F10" s="136"/>
      <c r="G10" s="136"/>
      <c r="H10" s="136"/>
      <c r="I10" s="136"/>
      <c r="J10" s="136"/>
      <c r="K10" s="136"/>
      <c r="L10" s="136"/>
      <c r="M10" s="136"/>
      <c r="N10" s="136"/>
      <c r="O10" s="136"/>
      <c r="P10" s="136"/>
      <c r="Q10" s="136"/>
      <c r="R10" s="137"/>
    </row>
    <row r="11" spans="1:18" ht="13.75" customHeight="1" x14ac:dyDescent="0.35">
      <c r="A11" s="134" t="s">
        <v>791</v>
      </c>
      <c r="B11" s="134" t="s">
        <v>48</v>
      </c>
      <c r="C11" s="134" t="s">
        <v>792</v>
      </c>
      <c r="D11" s="134" t="s">
        <v>793</v>
      </c>
      <c r="E11" s="134"/>
      <c r="F11" s="134"/>
      <c r="G11" s="134" t="s">
        <v>794</v>
      </c>
      <c r="H11" s="134"/>
      <c r="I11" s="134"/>
      <c r="J11" s="134"/>
      <c r="K11" s="134"/>
      <c r="L11" s="134"/>
      <c r="M11" s="134"/>
      <c r="N11" s="134"/>
      <c r="O11" s="134"/>
      <c r="P11" s="134"/>
      <c r="Q11" s="134"/>
      <c r="R11" s="135" t="s">
        <v>795</v>
      </c>
    </row>
    <row r="12" spans="1:18" x14ac:dyDescent="0.35">
      <c r="A12" s="138" t="s">
        <v>796</v>
      </c>
      <c r="B12" s="138" t="s">
        <v>49</v>
      </c>
      <c r="C12" s="138" t="s">
        <v>797</v>
      </c>
      <c r="D12" s="138" t="s">
        <v>3471</v>
      </c>
      <c r="E12" s="138"/>
      <c r="F12" s="138"/>
      <c r="G12" s="138"/>
      <c r="H12" s="138"/>
      <c r="I12" s="138"/>
      <c r="J12" s="138"/>
      <c r="K12" s="138" t="s">
        <v>798</v>
      </c>
      <c r="L12" s="138"/>
      <c r="M12" s="138"/>
      <c r="N12" s="138"/>
      <c r="O12" s="138"/>
      <c r="P12" s="138"/>
      <c r="Q12" s="138"/>
      <c r="R12" s="139" t="s">
        <v>795</v>
      </c>
    </row>
    <row r="13" spans="1:18" x14ac:dyDescent="0.35">
      <c r="A13" s="138" t="s">
        <v>799</v>
      </c>
      <c r="B13" s="138" t="s">
        <v>50</v>
      </c>
      <c r="C13" s="138" t="s">
        <v>800</v>
      </c>
      <c r="D13" s="138" t="s">
        <v>3472</v>
      </c>
      <c r="E13" s="138"/>
      <c r="F13" s="138"/>
      <c r="G13" s="138"/>
      <c r="H13" s="138"/>
      <c r="I13" s="138" t="s">
        <v>801</v>
      </c>
      <c r="J13" s="138"/>
      <c r="K13" s="138"/>
      <c r="L13" s="138"/>
      <c r="M13" s="138"/>
      <c r="N13" s="138"/>
      <c r="O13" s="138"/>
      <c r="P13" s="138"/>
      <c r="Q13" s="138"/>
      <c r="R13" s="139"/>
    </row>
    <row r="14" spans="1:18" s="140" customFormat="1" x14ac:dyDescent="0.35">
      <c r="A14" s="132" t="s">
        <v>785</v>
      </c>
      <c r="B14" s="132" t="s">
        <v>51</v>
      </c>
      <c r="C14" s="132"/>
      <c r="D14" s="132"/>
      <c r="E14" s="132"/>
      <c r="F14" s="132"/>
      <c r="G14" s="132"/>
      <c r="H14" s="132"/>
      <c r="I14" s="132"/>
      <c r="J14" s="132"/>
      <c r="K14" s="132"/>
      <c r="L14" s="132" t="s">
        <v>3473</v>
      </c>
      <c r="M14" s="132"/>
      <c r="N14" s="132"/>
      <c r="O14" s="132"/>
      <c r="P14" s="132"/>
      <c r="Q14" s="132"/>
      <c r="R14" s="133"/>
    </row>
    <row r="15" spans="1:18" s="140" customFormat="1" x14ac:dyDescent="0.35">
      <c r="A15" s="132" t="s">
        <v>785</v>
      </c>
      <c r="B15" s="132" t="s">
        <v>52</v>
      </c>
      <c r="C15" s="132"/>
      <c r="D15" s="132"/>
      <c r="E15" s="132"/>
      <c r="F15" s="132"/>
      <c r="G15" s="132"/>
      <c r="H15" s="132"/>
      <c r="I15" s="132"/>
      <c r="J15" s="132"/>
      <c r="K15" s="132"/>
      <c r="L15" s="132" t="s">
        <v>3474</v>
      </c>
      <c r="M15" s="132"/>
      <c r="N15" s="132"/>
      <c r="O15" s="132"/>
      <c r="P15" s="132"/>
      <c r="Q15" s="132"/>
      <c r="R15" s="133"/>
    </row>
    <row r="16" spans="1:18" s="140" customFormat="1" x14ac:dyDescent="0.35">
      <c r="A16" s="132" t="s">
        <v>785</v>
      </c>
      <c r="B16" s="132" t="s">
        <v>53</v>
      </c>
      <c r="C16" s="132"/>
      <c r="D16" s="132"/>
      <c r="E16" s="132"/>
      <c r="F16" s="132"/>
      <c r="G16" s="132"/>
      <c r="H16" s="132"/>
      <c r="I16" s="132"/>
      <c r="J16" s="132"/>
      <c r="K16" s="132"/>
      <c r="L16" s="132" t="s">
        <v>3475</v>
      </c>
      <c r="M16" s="132"/>
      <c r="N16" s="132"/>
      <c r="O16" s="132"/>
      <c r="P16" s="132"/>
      <c r="Q16" s="132"/>
      <c r="R16" s="133"/>
    </row>
    <row r="17" spans="1:18" x14ac:dyDescent="0.35">
      <c r="A17" s="134" t="s">
        <v>802</v>
      </c>
      <c r="B17" s="134" t="s">
        <v>54</v>
      </c>
      <c r="C17" s="134" t="s">
        <v>803</v>
      </c>
      <c r="D17" s="134" t="s">
        <v>3476</v>
      </c>
      <c r="E17" s="134"/>
      <c r="F17" s="134"/>
      <c r="G17" s="134"/>
      <c r="H17" s="134"/>
      <c r="I17" s="134"/>
      <c r="J17" s="134" t="s">
        <v>804</v>
      </c>
      <c r="K17" s="134" t="s">
        <v>798</v>
      </c>
      <c r="L17" s="134"/>
      <c r="M17" s="134"/>
      <c r="N17" s="134"/>
      <c r="O17" s="134"/>
      <c r="P17" s="134"/>
      <c r="Q17" s="134"/>
      <c r="R17" s="135" t="s">
        <v>795</v>
      </c>
    </row>
    <row r="18" spans="1:18" x14ac:dyDescent="0.35">
      <c r="A18" s="134" t="s">
        <v>799</v>
      </c>
      <c r="B18" s="134" t="s">
        <v>55</v>
      </c>
      <c r="C18" s="134" t="s">
        <v>805</v>
      </c>
      <c r="D18" s="134" t="s">
        <v>806</v>
      </c>
      <c r="E18" s="134" t="s">
        <v>807</v>
      </c>
      <c r="F18" s="134" t="s">
        <v>808</v>
      </c>
      <c r="G18" s="134"/>
      <c r="H18" s="134"/>
      <c r="I18" s="134" t="s">
        <v>809</v>
      </c>
      <c r="J18" s="134"/>
      <c r="K18" s="134"/>
      <c r="L18" s="134"/>
      <c r="M18" s="134"/>
      <c r="N18" s="134"/>
      <c r="O18" s="134"/>
      <c r="P18" s="134"/>
      <c r="Q18" s="134"/>
      <c r="R18" s="135" t="s">
        <v>795</v>
      </c>
    </row>
    <row r="19" spans="1:18" s="140" customFormat="1" x14ac:dyDescent="0.35">
      <c r="A19" s="132" t="s">
        <v>785</v>
      </c>
      <c r="B19" s="132" t="s">
        <v>56</v>
      </c>
      <c r="C19" s="132"/>
      <c r="D19" s="132"/>
      <c r="E19" s="132"/>
      <c r="F19" s="132"/>
      <c r="G19" s="132"/>
      <c r="H19" s="132"/>
      <c r="I19" s="132"/>
      <c r="J19" s="132"/>
      <c r="K19" s="132"/>
      <c r="L19" s="132" t="s">
        <v>3477</v>
      </c>
      <c r="M19" s="132"/>
      <c r="N19" s="132"/>
      <c r="O19" s="132"/>
      <c r="P19" s="132"/>
      <c r="Q19" s="132"/>
      <c r="R19" s="133"/>
    </row>
    <row r="20" spans="1:18" s="140" customFormat="1" x14ac:dyDescent="0.35">
      <c r="A20" s="132" t="s">
        <v>785</v>
      </c>
      <c r="B20" s="132" t="s">
        <v>57</v>
      </c>
      <c r="C20" s="132"/>
      <c r="D20" s="132"/>
      <c r="E20" s="132"/>
      <c r="F20" s="132"/>
      <c r="G20" s="132"/>
      <c r="H20" s="132"/>
      <c r="I20" s="132"/>
      <c r="J20" s="132"/>
      <c r="K20" s="132"/>
      <c r="L20" s="132" t="s">
        <v>3478</v>
      </c>
      <c r="M20" s="132"/>
      <c r="N20" s="132"/>
      <c r="O20" s="132"/>
      <c r="P20" s="132"/>
      <c r="Q20" s="132"/>
      <c r="R20" s="133"/>
    </row>
    <row r="21" spans="1:18" s="140" customFormat="1" x14ac:dyDescent="0.35">
      <c r="A21" s="132" t="s">
        <v>785</v>
      </c>
      <c r="B21" s="132" t="s">
        <v>58</v>
      </c>
      <c r="C21" s="132"/>
      <c r="D21" s="132"/>
      <c r="E21" s="132"/>
      <c r="F21" s="132"/>
      <c r="G21" s="132"/>
      <c r="H21" s="132"/>
      <c r="J21" s="132"/>
      <c r="K21" s="132"/>
      <c r="L21" s="132" t="s">
        <v>3479</v>
      </c>
      <c r="M21" s="132"/>
      <c r="N21" s="132"/>
      <c r="O21" s="132"/>
      <c r="P21" s="132"/>
      <c r="Q21" s="132"/>
      <c r="R21" s="133"/>
    </row>
    <row r="22" spans="1:18" x14ac:dyDescent="0.35">
      <c r="A22" s="134" t="s">
        <v>810</v>
      </c>
      <c r="B22" s="134" t="s">
        <v>59</v>
      </c>
      <c r="C22" s="134" t="s">
        <v>811</v>
      </c>
      <c r="D22" s="134" t="s">
        <v>812</v>
      </c>
      <c r="E22" s="134"/>
      <c r="F22" s="134"/>
      <c r="G22" s="134"/>
      <c r="H22" s="134"/>
      <c r="I22" s="134"/>
      <c r="J22" s="134"/>
      <c r="K22" s="134" t="s">
        <v>798</v>
      </c>
      <c r="L22" s="134"/>
      <c r="M22" s="134"/>
      <c r="N22" s="134"/>
      <c r="O22" s="134"/>
      <c r="P22" s="134"/>
      <c r="Q22" s="134"/>
      <c r="R22" s="135" t="s">
        <v>795</v>
      </c>
    </row>
    <row r="23" spans="1:18" x14ac:dyDescent="0.35">
      <c r="A23" s="134" t="s">
        <v>813</v>
      </c>
      <c r="B23" s="134" t="s">
        <v>60</v>
      </c>
      <c r="C23" s="134" t="s">
        <v>814</v>
      </c>
      <c r="D23" s="134" t="s">
        <v>815</v>
      </c>
      <c r="E23" s="134"/>
      <c r="F23" s="134"/>
      <c r="G23" s="134"/>
      <c r="H23" s="134"/>
      <c r="I23" s="134"/>
      <c r="J23" s="134" t="s">
        <v>816</v>
      </c>
      <c r="K23" s="134" t="s">
        <v>798</v>
      </c>
      <c r="L23" s="134"/>
      <c r="M23" s="134"/>
      <c r="N23" s="134"/>
      <c r="O23" s="134"/>
      <c r="P23" s="134"/>
      <c r="Q23" s="134"/>
      <c r="R23" s="135" t="s">
        <v>795</v>
      </c>
    </row>
    <row r="24" spans="1:18" s="140" customFormat="1" x14ac:dyDescent="0.35">
      <c r="A24" s="132" t="s">
        <v>785</v>
      </c>
      <c r="B24" s="132" t="s">
        <v>61</v>
      </c>
      <c r="C24" s="132"/>
      <c r="D24" s="132"/>
      <c r="E24" s="132"/>
      <c r="F24" s="132"/>
      <c r="G24" s="132"/>
      <c r="H24" s="132"/>
      <c r="I24" s="132"/>
      <c r="J24" s="132"/>
      <c r="K24" s="132"/>
      <c r="L24" s="132" t="s">
        <v>3480</v>
      </c>
      <c r="M24" s="132"/>
      <c r="N24" s="132"/>
      <c r="O24" s="132"/>
      <c r="P24" s="132"/>
      <c r="Q24" s="132"/>
      <c r="R24" s="133"/>
    </row>
    <row r="25" spans="1:18" s="140" customFormat="1" x14ac:dyDescent="0.35">
      <c r="A25" s="132" t="s">
        <v>785</v>
      </c>
      <c r="B25" s="132" t="s">
        <v>62</v>
      </c>
      <c r="C25" s="132"/>
      <c r="D25" s="132"/>
      <c r="E25" s="132"/>
      <c r="F25" s="132"/>
      <c r="G25" s="132"/>
      <c r="H25" s="132"/>
      <c r="I25" s="132"/>
      <c r="J25" s="132"/>
      <c r="K25" s="132"/>
      <c r="L25" s="132" t="s">
        <v>3481</v>
      </c>
      <c r="M25" s="132"/>
      <c r="N25" s="132"/>
      <c r="O25" s="132"/>
      <c r="P25" s="132"/>
      <c r="Q25" s="132"/>
      <c r="R25" s="133"/>
    </row>
    <row r="26" spans="1:18" x14ac:dyDescent="0.35">
      <c r="A26" s="134" t="s">
        <v>817</v>
      </c>
      <c r="B26" s="134" t="s">
        <v>63</v>
      </c>
      <c r="C26" s="134" t="s">
        <v>818</v>
      </c>
      <c r="D26" s="134" t="s">
        <v>819</v>
      </c>
      <c r="E26" s="134"/>
      <c r="F26" s="134"/>
      <c r="G26" s="134"/>
      <c r="H26" s="134"/>
      <c r="I26" s="134"/>
      <c r="J26" s="134" t="s">
        <v>820</v>
      </c>
      <c r="K26" s="134" t="s">
        <v>798</v>
      </c>
      <c r="L26" s="134"/>
      <c r="M26" s="134"/>
      <c r="N26" s="134"/>
      <c r="O26" s="134"/>
      <c r="P26" s="134"/>
      <c r="Q26" s="134"/>
      <c r="R26" s="135" t="s">
        <v>795</v>
      </c>
    </row>
    <row r="27" spans="1:18" s="140" customFormat="1" x14ac:dyDescent="0.35">
      <c r="A27" s="132" t="s">
        <v>785</v>
      </c>
      <c r="B27" s="132" t="s">
        <v>64</v>
      </c>
      <c r="C27" s="132"/>
      <c r="D27" s="132"/>
      <c r="E27" s="132"/>
      <c r="F27" s="132"/>
      <c r="G27" s="132"/>
      <c r="H27" s="132"/>
      <c r="I27" s="132"/>
      <c r="J27" s="132"/>
      <c r="K27" s="132"/>
      <c r="L27" s="132" t="s">
        <v>3482</v>
      </c>
      <c r="M27" s="132"/>
      <c r="N27" s="132"/>
      <c r="O27" s="132"/>
      <c r="P27" s="132"/>
      <c r="Q27" s="132"/>
      <c r="R27" s="133"/>
    </row>
    <row r="28" spans="1:18" s="140" customFormat="1" x14ac:dyDescent="0.35">
      <c r="A28" s="132" t="s">
        <v>785</v>
      </c>
      <c r="B28" s="132" t="s">
        <v>65</v>
      </c>
      <c r="C28" s="132"/>
      <c r="D28" s="132"/>
      <c r="E28" s="132"/>
      <c r="F28" s="132"/>
      <c r="G28" s="132"/>
      <c r="H28" s="132"/>
      <c r="I28" s="132"/>
      <c r="J28" s="132"/>
      <c r="K28" s="132"/>
      <c r="L28" s="132" t="s">
        <v>3483</v>
      </c>
      <c r="M28" s="132"/>
      <c r="N28" s="132"/>
      <c r="O28" s="132"/>
      <c r="P28" s="132"/>
      <c r="Q28" s="132"/>
      <c r="R28" s="133"/>
    </row>
    <row r="29" spans="1:18" s="34" customFormat="1" x14ac:dyDescent="0.35">
      <c r="A29" s="138" t="s">
        <v>821</v>
      </c>
      <c r="B29" s="138" t="s">
        <v>66</v>
      </c>
      <c r="C29" s="138" t="s">
        <v>822</v>
      </c>
      <c r="D29" s="138" t="s">
        <v>823</v>
      </c>
      <c r="E29" s="138"/>
      <c r="F29" s="138"/>
      <c r="G29" s="138"/>
      <c r="H29" s="138"/>
      <c r="I29" s="138"/>
      <c r="J29" s="138" t="s">
        <v>820</v>
      </c>
      <c r="K29" s="138" t="s">
        <v>798</v>
      </c>
      <c r="L29" s="138"/>
      <c r="M29" s="138"/>
      <c r="N29" s="138"/>
      <c r="O29" s="138"/>
      <c r="P29" s="138"/>
      <c r="Q29" s="138"/>
      <c r="R29" s="139" t="s">
        <v>795</v>
      </c>
    </row>
    <row r="30" spans="1:18" x14ac:dyDescent="0.35">
      <c r="A30" s="134" t="s">
        <v>799</v>
      </c>
      <c r="B30" s="134" t="s">
        <v>67</v>
      </c>
      <c r="C30" s="134" t="s">
        <v>824</v>
      </c>
      <c r="D30" s="134" t="s">
        <v>825</v>
      </c>
      <c r="E30" s="134"/>
      <c r="F30" s="134"/>
      <c r="G30" s="134"/>
      <c r="H30" s="134"/>
      <c r="I30" s="134" t="s">
        <v>826</v>
      </c>
      <c r="J30" s="134"/>
      <c r="K30" s="134" t="s">
        <v>798</v>
      </c>
      <c r="L30" s="134"/>
      <c r="M30" s="134"/>
      <c r="N30" s="134"/>
      <c r="O30" s="134"/>
      <c r="P30" s="134"/>
      <c r="Q30" s="134"/>
      <c r="R30" s="135" t="s">
        <v>795</v>
      </c>
    </row>
    <row r="31" spans="1:18" s="34" customFormat="1" x14ac:dyDescent="0.35">
      <c r="A31" s="132" t="s">
        <v>785</v>
      </c>
      <c r="B31" s="132" t="s">
        <v>68</v>
      </c>
      <c r="C31" s="132"/>
      <c r="D31" s="132"/>
      <c r="E31" s="132"/>
      <c r="F31" s="132"/>
      <c r="G31" s="132"/>
      <c r="H31" s="132"/>
      <c r="I31" s="132"/>
      <c r="J31" s="132"/>
      <c r="K31" s="132"/>
      <c r="L31" s="132" t="s">
        <v>3484</v>
      </c>
      <c r="M31" s="132"/>
      <c r="N31" s="132"/>
      <c r="O31" s="132"/>
      <c r="P31" s="132"/>
      <c r="Q31" s="132"/>
      <c r="R31" s="133"/>
    </row>
    <row r="32" spans="1:18" s="34" customFormat="1" x14ac:dyDescent="0.35">
      <c r="A32" s="132" t="s">
        <v>785</v>
      </c>
      <c r="B32" s="132" t="s">
        <v>69</v>
      </c>
      <c r="C32" s="132"/>
      <c r="D32" s="132"/>
      <c r="E32" s="132"/>
      <c r="F32" s="132"/>
      <c r="G32" s="132"/>
      <c r="H32" s="132"/>
      <c r="I32" s="132"/>
      <c r="J32" s="132"/>
      <c r="K32" s="132"/>
      <c r="L32" s="132" t="s">
        <v>3485</v>
      </c>
      <c r="M32" s="132"/>
      <c r="N32" s="132"/>
      <c r="O32" s="132"/>
      <c r="P32" s="132"/>
      <c r="Q32" s="132"/>
      <c r="R32" s="133"/>
    </row>
    <row r="33" spans="1:18" x14ac:dyDescent="0.35">
      <c r="A33" s="134" t="s">
        <v>785</v>
      </c>
      <c r="B33" s="134" t="s">
        <v>70</v>
      </c>
      <c r="C33" s="134"/>
      <c r="D33" s="134"/>
      <c r="E33" s="134"/>
      <c r="F33" s="134"/>
      <c r="G33" s="134"/>
      <c r="H33" s="134"/>
      <c r="I33" s="134"/>
      <c r="J33" s="134"/>
      <c r="K33" s="134"/>
      <c r="L33" s="134" t="s">
        <v>3486</v>
      </c>
      <c r="M33" s="134"/>
      <c r="N33" s="134"/>
      <c r="O33" s="134"/>
      <c r="P33" s="134"/>
      <c r="Q33" s="134"/>
      <c r="R33" s="135"/>
    </row>
    <row r="34" spans="1:18" x14ac:dyDescent="0.35">
      <c r="A34" s="134" t="s">
        <v>827</v>
      </c>
      <c r="B34" s="134" t="s">
        <v>71</v>
      </c>
      <c r="C34" s="134" t="s">
        <v>828</v>
      </c>
      <c r="D34" s="134" t="s">
        <v>829</v>
      </c>
      <c r="E34" s="134" t="s">
        <v>830</v>
      </c>
      <c r="F34" s="138" t="s">
        <v>831</v>
      </c>
      <c r="G34" s="134"/>
      <c r="H34" s="134"/>
      <c r="I34" s="134"/>
      <c r="J34" s="134" t="s">
        <v>820</v>
      </c>
      <c r="K34" s="134" t="s">
        <v>798</v>
      </c>
      <c r="L34" s="134"/>
      <c r="M34" s="134"/>
      <c r="N34" s="134"/>
      <c r="O34" s="134"/>
      <c r="P34" s="134"/>
      <c r="Q34" s="134"/>
      <c r="R34" s="135" t="s">
        <v>795</v>
      </c>
    </row>
    <row r="35" spans="1:18" x14ac:dyDescent="0.35">
      <c r="A35" s="134" t="s">
        <v>799</v>
      </c>
      <c r="B35" s="134" t="s">
        <v>832</v>
      </c>
      <c r="C35" s="134" t="s">
        <v>833</v>
      </c>
      <c r="D35" s="134" t="s">
        <v>834</v>
      </c>
      <c r="E35" s="134"/>
      <c r="F35" s="134"/>
      <c r="G35" s="134"/>
      <c r="H35" s="134"/>
      <c r="I35" s="134" t="s">
        <v>835</v>
      </c>
      <c r="J35" s="134"/>
      <c r="K35" s="134"/>
      <c r="L35" s="134"/>
      <c r="M35" s="134"/>
      <c r="N35" s="134"/>
      <c r="O35" s="134"/>
      <c r="P35" s="134"/>
      <c r="Q35" s="134"/>
      <c r="R35" s="135" t="s">
        <v>795</v>
      </c>
    </row>
    <row r="36" spans="1:18" s="34" customFormat="1" x14ac:dyDescent="0.35">
      <c r="A36" s="132" t="s">
        <v>785</v>
      </c>
      <c r="B36" s="132" t="s">
        <v>72</v>
      </c>
      <c r="C36" s="132"/>
      <c r="D36" s="132"/>
      <c r="E36" s="132"/>
      <c r="F36" s="132"/>
      <c r="G36" s="132"/>
      <c r="H36" s="132"/>
      <c r="I36" s="132"/>
      <c r="J36" s="132"/>
      <c r="K36" s="132"/>
      <c r="L36" s="132" t="s">
        <v>3487</v>
      </c>
      <c r="M36" s="132"/>
      <c r="N36" s="132"/>
      <c r="O36" s="132"/>
      <c r="P36" s="132"/>
      <c r="Q36" s="132"/>
      <c r="R36" s="133"/>
    </row>
    <row r="37" spans="1:18" s="34" customFormat="1" x14ac:dyDescent="0.35">
      <c r="A37" s="132" t="s">
        <v>785</v>
      </c>
      <c r="B37" s="132" t="s">
        <v>73</v>
      </c>
      <c r="C37" s="132"/>
      <c r="D37" s="132"/>
      <c r="E37" s="132"/>
      <c r="F37" s="132"/>
      <c r="G37" s="132"/>
      <c r="H37" s="132"/>
      <c r="I37" s="132"/>
      <c r="J37" s="132"/>
      <c r="K37" s="132"/>
      <c r="L37" s="132" t="s">
        <v>3488</v>
      </c>
      <c r="M37" s="132"/>
      <c r="N37" s="132"/>
      <c r="O37" s="132"/>
      <c r="P37" s="132"/>
      <c r="Q37" s="132"/>
      <c r="R37" s="133"/>
    </row>
    <row r="38" spans="1:18" s="34" customFormat="1" x14ac:dyDescent="0.35">
      <c r="A38" s="132" t="s">
        <v>785</v>
      </c>
      <c r="B38" s="132" t="s">
        <v>74</v>
      </c>
      <c r="C38" s="132"/>
      <c r="D38" s="132"/>
      <c r="E38" s="132"/>
      <c r="F38" s="132"/>
      <c r="G38" s="132"/>
      <c r="H38" s="132"/>
      <c r="I38" s="132"/>
      <c r="J38" s="132"/>
      <c r="K38" s="132"/>
      <c r="L38" s="141" t="s">
        <v>3489</v>
      </c>
      <c r="M38" s="141"/>
      <c r="N38" s="141"/>
      <c r="O38" s="132"/>
      <c r="P38" s="132"/>
      <c r="Q38" s="132"/>
      <c r="R38" s="133"/>
    </row>
    <row r="39" spans="1:18" x14ac:dyDescent="0.35">
      <c r="A39" s="134" t="s">
        <v>836</v>
      </c>
      <c r="B39" s="134" t="s">
        <v>75</v>
      </c>
      <c r="C39" s="134" t="s">
        <v>837</v>
      </c>
      <c r="D39" s="134" t="s">
        <v>3490</v>
      </c>
      <c r="E39" s="134" t="s">
        <v>838</v>
      </c>
      <c r="F39" s="134" t="s">
        <v>3491</v>
      </c>
      <c r="G39" s="134"/>
      <c r="H39" s="134"/>
      <c r="I39" s="134"/>
      <c r="J39" s="134"/>
      <c r="K39" s="134"/>
      <c r="L39" s="134"/>
      <c r="M39" s="134"/>
      <c r="N39" s="134"/>
      <c r="O39" s="134"/>
      <c r="P39" s="134"/>
      <c r="Q39" s="134"/>
      <c r="R39" s="135" t="s">
        <v>795</v>
      </c>
    </row>
    <row r="40" spans="1:18" s="34" customFormat="1" x14ac:dyDescent="0.35">
      <c r="A40" s="138"/>
      <c r="B40" s="138"/>
      <c r="C40" s="138"/>
      <c r="D40" s="138"/>
      <c r="E40" s="138"/>
      <c r="F40" s="138"/>
      <c r="G40" s="138"/>
      <c r="H40" s="138"/>
      <c r="I40" s="138"/>
      <c r="J40" s="138"/>
      <c r="K40" s="138"/>
      <c r="L40" s="138"/>
      <c r="M40" s="138"/>
      <c r="N40" s="138"/>
      <c r="O40" s="138"/>
      <c r="P40" s="138"/>
      <c r="Q40" s="138"/>
      <c r="R40" s="139"/>
    </row>
    <row r="41" spans="1:18" s="34" customFormat="1" x14ac:dyDescent="0.35">
      <c r="A41" s="138" t="s">
        <v>839</v>
      </c>
      <c r="B41" s="138" t="s">
        <v>76</v>
      </c>
      <c r="C41" s="138" t="s">
        <v>840</v>
      </c>
      <c r="D41" s="138" t="s">
        <v>3492</v>
      </c>
      <c r="E41" s="138"/>
      <c r="F41" s="138"/>
      <c r="G41" s="138"/>
      <c r="H41" s="138"/>
      <c r="I41" s="138"/>
      <c r="J41" s="138"/>
      <c r="K41" s="138"/>
      <c r="L41" s="138"/>
      <c r="M41" s="138"/>
      <c r="N41" s="138"/>
      <c r="O41" s="138"/>
      <c r="P41" s="138"/>
      <c r="Q41" s="138"/>
      <c r="R41" s="135" t="s">
        <v>795</v>
      </c>
    </row>
    <row r="42" spans="1:18" s="34" customFormat="1" x14ac:dyDescent="0.35">
      <c r="A42" s="138"/>
      <c r="B42" s="138"/>
      <c r="C42" s="138"/>
      <c r="D42" s="138"/>
      <c r="E42" s="138"/>
      <c r="F42" s="138"/>
      <c r="G42" s="138"/>
      <c r="H42" s="138"/>
      <c r="I42" s="138"/>
      <c r="J42" s="138"/>
      <c r="K42" s="138"/>
      <c r="L42" s="138"/>
      <c r="M42" s="138"/>
      <c r="N42" s="138"/>
      <c r="O42" s="138"/>
      <c r="P42" s="138"/>
      <c r="Q42" s="138"/>
      <c r="R42" s="139"/>
    </row>
    <row r="43" spans="1:18" ht="21" customHeight="1" x14ac:dyDescent="0.35">
      <c r="A43" s="134" t="s">
        <v>841</v>
      </c>
      <c r="B43" s="134" t="s">
        <v>77</v>
      </c>
      <c r="C43" s="134" t="s">
        <v>842</v>
      </c>
      <c r="D43" s="134" t="s">
        <v>3493</v>
      </c>
      <c r="E43" s="134"/>
      <c r="F43" s="134"/>
      <c r="G43" s="134"/>
      <c r="H43" s="134"/>
      <c r="I43" s="134"/>
      <c r="J43" s="134"/>
      <c r="K43" s="134"/>
      <c r="L43" s="134"/>
      <c r="M43" s="134"/>
      <c r="N43" s="134"/>
      <c r="O43" s="134"/>
      <c r="P43" s="134"/>
      <c r="Q43" s="134"/>
      <c r="R43" s="135" t="s">
        <v>795</v>
      </c>
    </row>
    <row r="44" spans="1:18" ht="21" customHeight="1" x14ac:dyDescent="0.35">
      <c r="A44" s="132" t="s">
        <v>843</v>
      </c>
      <c r="B44" s="132" t="s">
        <v>78</v>
      </c>
      <c r="C44" s="132" t="s">
        <v>844</v>
      </c>
      <c r="D44" s="132" t="s">
        <v>3494</v>
      </c>
      <c r="E44" s="132"/>
      <c r="F44" s="132"/>
      <c r="G44" s="132"/>
      <c r="H44" s="132"/>
      <c r="I44" s="132" t="s">
        <v>845</v>
      </c>
      <c r="J44" s="132"/>
      <c r="K44" s="132"/>
      <c r="L44" s="132"/>
      <c r="M44" s="132"/>
      <c r="N44" s="132"/>
      <c r="O44" s="132"/>
      <c r="P44" s="132"/>
      <c r="Q44" s="132"/>
      <c r="R44" s="133"/>
    </row>
    <row r="45" spans="1:18" ht="21" customHeight="1" x14ac:dyDescent="0.35">
      <c r="A45" s="134" t="s">
        <v>841</v>
      </c>
      <c r="B45" s="134" t="s">
        <v>79</v>
      </c>
      <c r="C45" s="134" t="s">
        <v>846</v>
      </c>
      <c r="D45" s="134" t="s">
        <v>847</v>
      </c>
      <c r="E45" s="134"/>
      <c r="F45" s="134"/>
      <c r="G45" s="134"/>
      <c r="H45" s="134"/>
      <c r="I45" s="134"/>
      <c r="J45" s="134"/>
      <c r="K45" s="134"/>
      <c r="L45" s="134"/>
      <c r="M45" s="134"/>
      <c r="N45" s="134"/>
      <c r="O45" s="134"/>
      <c r="P45" s="134"/>
      <c r="Q45" s="134"/>
      <c r="R45" s="135" t="s">
        <v>795</v>
      </c>
    </row>
    <row r="46" spans="1:18" x14ac:dyDescent="0.35">
      <c r="A46" s="132" t="s">
        <v>843</v>
      </c>
      <c r="B46" s="132" t="s">
        <v>80</v>
      </c>
      <c r="C46" s="132" t="s">
        <v>848</v>
      </c>
      <c r="D46" s="132" t="s">
        <v>3495</v>
      </c>
      <c r="E46" s="132"/>
      <c r="F46" s="132"/>
      <c r="G46" s="132"/>
      <c r="H46" s="132"/>
      <c r="I46" s="132" t="s">
        <v>849</v>
      </c>
      <c r="J46" s="132"/>
      <c r="K46" s="132"/>
      <c r="L46" s="132"/>
      <c r="M46" s="132"/>
      <c r="N46" s="132"/>
      <c r="O46" s="132"/>
      <c r="P46" s="132"/>
      <c r="Q46" s="132"/>
      <c r="R46" s="133"/>
    </row>
    <row r="47" spans="1:18" s="34" customFormat="1" x14ac:dyDescent="0.35">
      <c r="A47" s="138"/>
      <c r="B47" s="138"/>
      <c r="C47" s="138"/>
      <c r="D47" s="138"/>
      <c r="E47" s="138"/>
      <c r="F47" s="138"/>
      <c r="G47" s="138"/>
      <c r="H47" s="138"/>
      <c r="I47" s="138"/>
      <c r="J47" s="138"/>
      <c r="K47" s="138"/>
      <c r="L47" s="138"/>
      <c r="M47" s="138"/>
      <c r="N47" s="138"/>
      <c r="O47" s="138"/>
      <c r="P47" s="138"/>
      <c r="Q47" s="138"/>
      <c r="R47" s="139"/>
    </row>
    <row r="48" spans="1:18" s="34" customFormat="1" x14ac:dyDescent="0.35">
      <c r="A48" s="138"/>
      <c r="B48" s="138"/>
      <c r="C48" s="138"/>
      <c r="D48" s="138"/>
      <c r="E48" s="138"/>
      <c r="F48" s="138"/>
      <c r="G48" s="138"/>
      <c r="H48" s="138"/>
      <c r="I48" s="138"/>
      <c r="J48" s="138"/>
      <c r="K48" s="138"/>
      <c r="L48" s="138"/>
      <c r="M48" s="138"/>
      <c r="N48" s="138"/>
      <c r="O48" s="138"/>
      <c r="P48" s="138"/>
      <c r="Q48" s="138"/>
      <c r="R48" s="139"/>
    </row>
    <row r="49" spans="1:18" x14ac:dyDescent="0.35">
      <c r="A49" s="134" t="s">
        <v>850</v>
      </c>
      <c r="B49" s="134" t="s">
        <v>81</v>
      </c>
      <c r="C49" s="134" t="s">
        <v>851</v>
      </c>
      <c r="D49" s="134" t="s">
        <v>3496</v>
      </c>
      <c r="E49" s="134"/>
      <c r="F49" s="134"/>
      <c r="G49" s="134"/>
      <c r="H49" s="134"/>
      <c r="I49" s="134"/>
      <c r="J49" s="134"/>
      <c r="K49" s="134"/>
      <c r="L49" s="134"/>
      <c r="M49" s="134"/>
      <c r="N49" s="134"/>
      <c r="O49" s="134"/>
      <c r="P49" s="134"/>
      <c r="Q49" s="134"/>
      <c r="R49" s="135" t="s">
        <v>795</v>
      </c>
    </row>
    <row r="50" spans="1:18" x14ac:dyDescent="0.35">
      <c r="A50" s="136" t="s">
        <v>852</v>
      </c>
      <c r="B50" s="136" t="s">
        <v>789</v>
      </c>
      <c r="C50" s="136"/>
      <c r="D50" s="136"/>
      <c r="E50" s="136"/>
      <c r="F50" s="136"/>
      <c r="G50" s="136"/>
      <c r="H50" s="136"/>
      <c r="I50" s="136"/>
      <c r="J50" s="136"/>
      <c r="K50" s="136"/>
      <c r="L50" s="136"/>
      <c r="M50" s="136"/>
      <c r="N50" s="136"/>
      <c r="O50" s="136"/>
      <c r="P50" s="136"/>
      <c r="Q50" s="136"/>
      <c r="R50" s="137"/>
    </row>
    <row r="51" spans="1:18" x14ac:dyDescent="0.35">
      <c r="A51" s="138"/>
      <c r="B51" s="138"/>
      <c r="C51" s="138"/>
      <c r="D51" s="138"/>
      <c r="E51" s="138"/>
      <c r="F51" s="138"/>
      <c r="G51" s="138"/>
      <c r="H51" s="138"/>
      <c r="I51" s="138"/>
      <c r="J51" s="138"/>
      <c r="K51" s="138"/>
      <c r="L51" s="138"/>
      <c r="M51" s="138"/>
      <c r="N51" s="138"/>
      <c r="O51" s="138"/>
      <c r="P51" s="138"/>
      <c r="Q51" s="138"/>
      <c r="R51" s="139"/>
    </row>
    <row r="52" spans="1:18" x14ac:dyDescent="0.35">
      <c r="A52" s="136" t="s">
        <v>788</v>
      </c>
      <c r="B52" s="136" t="s">
        <v>853</v>
      </c>
      <c r="C52" s="136"/>
      <c r="D52" s="136"/>
      <c r="E52" s="136"/>
      <c r="F52" s="136"/>
      <c r="G52" s="136"/>
      <c r="H52" s="136"/>
      <c r="I52" s="136" t="s">
        <v>854</v>
      </c>
      <c r="J52" s="136"/>
      <c r="K52" s="136"/>
      <c r="L52" s="136"/>
      <c r="M52" s="136"/>
      <c r="N52" s="136"/>
      <c r="O52" s="136"/>
      <c r="P52" s="136"/>
      <c r="Q52" s="136"/>
      <c r="R52" s="137"/>
    </row>
    <row r="53" spans="1:18" x14ac:dyDescent="0.35">
      <c r="A53" s="138"/>
      <c r="B53" s="138"/>
      <c r="C53" s="138"/>
      <c r="D53" s="138"/>
      <c r="E53" s="138"/>
      <c r="F53" s="138"/>
      <c r="G53" s="138"/>
      <c r="H53" s="138"/>
      <c r="I53" s="138"/>
      <c r="J53" s="138"/>
      <c r="K53" s="138"/>
      <c r="L53" s="138"/>
      <c r="M53" s="138"/>
      <c r="N53" s="138"/>
      <c r="O53" s="138"/>
      <c r="P53" s="138"/>
      <c r="Q53" s="138"/>
      <c r="R53" s="139"/>
    </row>
    <row r="54" spans="1:18" s="34" customFormat="1" x14ac:dyDescent="0.35">
      <c r="A54" s="142" t="s">
        <v>788</v>
      </c>
      <c r="B54" s="142" t="s">
        <v>855</v>
      </c>
      <c r="C54" s="142"/>
      <c r="D54" s="142"/>
      <c r="E54" s="142"/>
      <c r="F54" s="142"/>
      <c r="G54" s="142"/>
      <c r="H54" s="142"/>
      <c r="I54" s="142" t="s">
        <v>856</v>
      </c>
      <c r="J54" s="142"/>
      <c r="K54" s="142"/>
      <c r="L54" s="142"/>
      <c r="M54" s="142"/>
      <c r="N54" s="142"/>
      <c r="O54" s="142"/>
      <c r="P54" s="142"/>
      <c r="Q54" s="142"/>
      <c r="R54" s="143"/>
    </row>
    <row r="55" spans="1:18" s="34" customFormat="1" x14ac:dyDescent="0.35">
      <c r="A55" s="144"/>
      <c r="B55" s="144"/>
      <c r="C55" s="144"/>
      <c r="D55" s="144"/>
      <c r="E55" s="144"/>
      <c r="F55" s="144"/>
      <c r="G55" s="144"/>
      <c r="H55" s="144"/>
      <c r="I55" s="144"/>
      <c r="J55" s="144"/>
      <c r="K55" s="144"/>
      <c r="L55" s="144"/>
      <c r="M55" s="144"/>
      <c r="N55" s="144"/>
      <c r="O55" s="144"/>
      <c r="P55" s="144"/>
      <c r="Q55" s="144"/>
      <c r="R55" s="145"/>
    </row>
    <row r="56" spans="1:18" x14ac:dyDescent="0.35">
      <c r="A56" s="136" t="s">
        <v>788</v>
      </c>
      <c r="B56" s="136" t="s">
        <v>857</v>
      </c>
      <c r="C56" s="136" t="s">
        <v>858</v>
      </c>
      <c r="D56" s="136" t="s">
        <v>859</v>
      </c>
      <c r="E56" s="136"/>
      <c r="F56" s="136"/>
      <c r="G56" s="136"/>
      <c r="H56" s="136"/>
      <c r="I56" s="136"/>
      <c r="J56" s="136"/>
      <c r="K56" s="136"/>
      <c r="L56" s="136"/>
      <c r="M56" s="136"/>
      <c r="N56" s="136"/>
      <c r="O56" s="136"/>
      <c r="P56" s="136"/>
      <c r="Q56" s="136"/>
      <c r="R56" s="137"/>
    </row>
    <row r="57" spans="1:18" s="131" customFormat="1" ht="14" x14ac:dyDescent="0.3">
      <c r="A57" s="146" t="s">
        <v>799</v>
      </c>
      <c r="B57" s="146" t="s">
        <v>82</v>
      </c>
      <c r="C57" s="146" t="s">
        <v>860</v>
      </c>
      <c r="D57" s="146" t="s">
        <v>4627</v>
      </c>
      <c r="E57" s="146" t="s">
        <v>861</v>
      </c>
      <c r="F57" s="146" t="s">
        <v>4628</v>
      </c>
      <c r="G57" s="146"/>
      <c r="H57" s="146"/>
      <c r="I57" s="146"/>
      <c r="J57" s="146"/>
      <c r="K57" s="146"/>
      <c r="L57" s="146"/>
      <c r="M57" s="146"/>
      <c r="N57" s="146"/>
      <c r="O57" s="146"/>
      <c r="P57" s="146"/>
      <c r="Q57" s="146"/>
      <c r="R57" s="147" t="s">
        <v>795</v>
      </c>
    </row>
    <row r="58" spans="1:18" x14ac:dyDescent="0.35">
      <c r="A58" s="146" t="s">
        <v>799</v>
      </c>
      <c r="B58" s="146" t="s">
        <v>83</v>
      </c>
      <c r="C58" s="146" t="s">
        <v>862</v>
      </c>
      <c r="D58" s="146" t="s">
        <v>4629</v>
      </c>
      <c r="E58" s="146" t="s">
        <v>863</v>
      </c>
      <c r="F58" s="146" t="s">
        <v>864</v>
      </c>
      <c r="G58" s="146"/>
      <c r="H58" s="146"/>
      <c r="I58" s="146"/>
      <c r="J58" s="146"/>
      <c r="K58" s="146" t="s">
        <v>865</v>
      </c>
      <c r="L58" s="146"/>
      <c r="M58" s="146"/>
      <c r="N58" s="146"/>
      <c r="O58" s="146"/>
      <c r="P58" s="146"/>
      <c r="Q58" s="146"/>
      <c r="R58" s="147" t="s">
        <v>795</v>
      </c>
    </row>
    <row r="59" spans="1:18" x14ac:dyDescent="0.35">
      <c r="A59" s="146" t="s">
        <v>866</v>
      </c>
      <c r="B59" s="146" t="s">
        <v>84</v>
      </c>
      <c r="C59" s="146" t="s">
        <v>867</v>
      </c>
      <c r="D59" s="146" t="s">
        <v>868</v>
      </c>
      <c r="E59" s="146"/>
      <c r="F59" s="146"/>
      <c r="G59" s="146"/>
      <c r="H59" s="146"/>
      <c r="I59" s="146"/>
      <c r="J59" s="146"/>
      <c r="K59" s="146"/>
      <c r="L59" s="146"/>
      <c r="M59" s="146"/>
      <c r="N59" s="146"/>
      <c r="O59" s="146"/>
      <c r="P59" s="146"/>
      <c r="Q59" s="146"/>
      <c r="R59" s="147" t="s">
        <v>795</v>
      </c>
    </row>
    <row r="60" spans="1:18" x14ac:dyDescent="0.35">
      <c r="A60" s="146" t="s">
        <v>843</v>
      </c>
      <c r="B60" s="146" t="s">
        <v>85</v>
      </c>
      <c r="C60" s="146" t="s">
        <v>869</v>
      </c>
      <c r="D60" s="146" t="s">
        <v>870</v>
      </c>
      <c r="E60" s="146"/>
      <c r="F60" s="146"/>
      <c r="G60" s="146"/>
      <c r="H60" s="146"/>
      <c r="I60" s="146" t="s">
        <v>871</v>
      </c>
      <c r="J60" s="146"/>
      <c r="K60" s="146"/>
      <c r="L60" s="146"/>
      <c r="M60" s="146"/>
      <c r="N60" s="146"/>
      <c r="O60" s="146"/>
      <c r="P60" s="146"/>
      <c r="Q60" s="146"/>
      <c r="R60" s="147"/>
    </row>
    <row r="61" spans="1:18" x14ac:dyDescent="0.35">
      <c r="A61" s="146" t="s">
        <v>872</v>
      </c>
      <c r="B61" s="146" t="s">
        <v>86</v>
      </c>
      <c r="C61" s="146" t="s">
        <v>873</v>
      </c>
      <c r="D61" s="146" t="s">
        <v>874</v>
      </c>
      <c r="E61" s="146"/>
      <c r="F61" s="146"/>
      <c r="G61" s="146" t="s">
        <v>875</v>
      </c>
      <c r="H61" s="146"/>
      <c r="I61" s="146"/>
      <c r="J61" s="146"/>
      <c r="K61" s="146"/>
      <c r="L61" s="146"/>
      <c r="M61" s="146"/>
      <c r="N61" s="146"/>
      <c r="O61" s="146"/>
      <c r="P61" s="146"/>
      <c r="Q61" s="146"/>
      <c r="R61" s="147" t="s">
        <v>795</v>
      </c>
    </row>
    <row r="62" spans="1:18" s="140" customFormat="1" x14ac:dyDescent="0.35">
      <c r="A62" s="132" t="s">
        <v>785</v>
      </c>
      <c r="B62" s="132" t="s">
        <v>87</v>
      </c>
      <c r="C62" s="132"/>
      <c r="D62" s="132"/>
      <c r="E62" s="132"/>
      <c r="F62" s="132"/>
      <c r="G62" s="132"/>
      <c r="H62" s="132"/>
      <c r="I62" s="132"/>
      <c r="J62" s="132"/>
      <c r="K62" s="132"/>
      <c r="L62" s="132" t="s">
        <v>876</v>
      </c>
      <c r="M62" s="132"/>
      <c r="N62" s="132"/>
      <c r="O62" s="132"/>
      <c r="P62" s="132"/>
      <c r="Q62" s="132"/>
      <c r="R62" s="133"/>
    </row>
    <row r="63" spans="1:18" s="140" customFormat="1" x14ac:dyDescent="0.35">
      <c r="A63" s="132" t="s">
        <v>785</v>
      </c>
      <c r="B63" s="132" t="s">
        <v>88</v>
      </c>
      <c r="C63" s="132"/>
      <c r="D63" s="132"/>
      <c r="E63" s="132"/>
      <c r="F63" s="132"/>
      <c r="G63" s="132"/>
      <c r="H63" s="132"/>
      <c r="I63" s="132"/>
      <c r="J63" s="132"/>
      <c r="K63" s="132"/>
      <c r="L63" s="132" t="s">
        <v>877</v>
      </c>
      <c r="M63" s="132"/>
      <c r="N63" s="132"/>
      <c r="O63" s="132"/>
      <c r="P63" s="132"/>
      <c r="Q63" s="132"/>
      <c r="R63" s="133"/>
    </row>
    <row r="64" spans="1:18" x14ac:dyDescent="0.35">
      <c r="A64" s="146" t="s">
        <v>878</v>
      </c>
      <c r="B64" s="146" t="s">
        <v>89</v>
      </c>
      <c r="C64" s="146" t="s">
        <v>879</v>
      </c>
      <c r="D64" s="146" t="s">
        <v>4630</v>
      </c>
      <c r="E64" s="146" t="s">
        <v>880</v>
      </c>
      <c r="F64" s="146" t="s">
        <v>881</v>
      </c>
      <c r="G64" s="146"/>
      <c r="H64" s="146"/>
      <c r="I64" s="146"/>
      <c r="J64" s="146"/>
      <c r="K64" s="146"/>
      <c r="L64" s="146"/>
      <c r="M64" s="146"/>
      <c r="N64" s="146"/>
      <c r="O64" s="146"/>
      <c r="P64" s="146"/>
      <c r="Q64" s="146"/>
      <c r="R64" s="147" t="s">
        <v>795</v>
      </c>
    </row>
    <row r="65" spans="1:18" x14ac:dyDescent="0.35">
      <c r="A65" s="146" t="s">
        <v>799</v>
      </c>
      <c r="B65" s="146" t="s">
        <v>90</v>
      </c>
      <c r="C65" s="146" t="s">
        <v>882</v>
      </c>
      <c r="D65" s="146" t="s">
        <v>4631</v>
      </c>
      <c r="E65" s="146"/>
      <c r="F65" s="146"/>
      <c r="G65" s="146"/>
      <c r="H65" s="146"/>
      <c r="I65" s="146" t="s">
        <v>883</v>
      </c>
      <c r="J65" s="146"/>
      <c r="K65" s="146"/>
      <c r="L65" s="146"/>
      <c r="M65" s="146"/>
      <c r="N65" s="146"/>
      <c r="O65" s="146"/>
      <c r="P65" s="146"/>
      <c r="Q65" s="146"/>
      <c r="R65" s="147" t="s">
        <v>795</v>
      </c>
    </row>
    <row r="66" spans="1:18" s="34" customFormat="1" x14ac:dyDescent="0.35">
      <c r="A66" s="148" t="s">
        <v>884</v>
      </c>
      <c r="B66" s="148" t="s">
        <v>91</v>
      </c>
      <c r="C66" s="148" t="s">
        <v>885</v>
      </c>
      <c r="D66" s="148" t="s">
        <v>4632</v>
      </c>
      <c r="E66" s="148"/>
      <c r="F66" s="148"/>
      <c r="G66" s="148"/>
      <c r="H66" s="148"/>
      <c r="I66" s="148"/>
      <c r="J66" s="148"/>
      <c r="K66" s="148"/>
      <c r="L66" s="148"/>
      <c r="M66" s="148"/>
      <c r="N66" s="148"/>
      <c r="O66" s="148"/>
      <c r="P66" s="148"/>
      <c r="Q66" s="148"/>
      <c r="R66" s="149" t="s">
        <v>795</v>
      </c>
    </row>
    <row r="67" spans="1:18" x14ac:dyDescent="0.35">
      <c r="A67" s="146" t="s">
        <v>886</v>
      </c>
      <c r="B67" s="146" t="s">
        <v>92</v>
      </c>
      <c r="C67" s="146" t="s">
        <v>887</v>
      </c>
      <c r="D67" s="146" t="s">
        <v>888</v>
      </c>
      <c r="E67" s="146"/>
      <c r="F67" s="146"/>
      <c r="G67" s="146"/>
      <c r="H67" s="146"/>
      <c r="I67" s="146"/>
      <c r="J67" s="146"/>
      <c r="K67" s="146"/>
      <c r="L67" s="146"/>
      <c r="M67" s="146"/>
      <c r="N67" s="146"/>
      <c r="O67" s="146"/>
      <c r="P67" s="146"/>
      <c r="Q67" s="146"/>
      <c r="R67" s="147" t="s">
        <v>795</v>
      </c>
    </row>
    <row r="68" spans="1:18" x14ac:dyDescent="0.35">
      <c r="A68" s="136" t="s">
        <v>852</v>
      </c>
      <c r="B68" s="136" t="s">
        <v>857</v>
      </c>
      <c r="C68" s="136"/>
      <c r="D68" s="136"/>
      <c r="E68" s="136"/>
      <c r="F68" s="136"/>
      <c r="G68" s="136"/>
      <c r="H68" s="136"/>
      <c r="I68" s="136"/>
      <c r="J68" s="136"/>
      <c r="K68" s="136"/>
      <c r="L68" s="136"/>
      <c r="M68" s="136"/>
      <c r="N68" s="136"/>
      <c r="O68" s="136"/>
      <c r="P68" s="136"/>
      <c r="Q68" s="136"/>
      <c r="R68" s="137"/>
    </row>
    <row r="70" spans="1:18" x14ac:dyDescent="0.35">
      <c r="A70" s="150" t="s">
        <v>788</v>
      </c>
      <c r="B70" s="150" t="s">
        <v>889</v>
      </c>
      <c r="C70" s="150" t="s">
        <v>890</v>
      </c>
      <c r="D70" s="150" t="s">
        <v>891</v>
      </c>
      <c r="E70" s="150"/>
      <c r="F70" s="150"/>
      <c r="G70" s="150"/>
      <c r="H70" s="150"/>
      <c r="I70" s="150" t="s">
        <v>892</v>
      </c>
      <c r="J70" s="150"/>
      <c r="K70" s="150"/>
      <c r="L70" s="150"/>
      <c r="M70" s="150"/>
      <c r="N70" s="150"/>
      <c r="O70" s="150"/>
      <c r="P70" s="150"/>
      <c r="Q70" s="150"/>
      <c r="R70" s="151"/>
    </row>
    <row r="71" spans="1:18" x14ac:dyDescent="0.35">
      <c r="A71" s="134" t="s">
        <v>893</v>
      </c>
      <c r="B71" s="134" t="s">
        <v>93</v>
      </c>
      <c r="C71" s="134" t="s">
        <v>894</v>
      </c>
      <c r="D71" s="134" t="s">
        <v>4633</v>
      </c>
      <c r="E71" s="134"/>
      <c r="F71" s="134"/>
      <c r="G71" s="134" t="s">
        <v>875</v>
      </c>
      <c r="H71" s="134"/>
      <c r="I71" s="134"/>
      <c r="J71" s="134"/>
      <c r="K71" s="134"/>
      <c r="L71" s="134"/>
      <c r="M71" s="134"/>
      <c r="N71" s="134"/>
      <c r="O71" s="134"/>
      <c r="P71" s="134"/>
      <c r="Q71" s="134"/>
      <c r="R71" s="135" t="s">
        <v>795</v>
      </c>
    </row>
    <row r="72" spans="1:18" x14ac:dyDescent="0.35">
      <c r="A72" s="152"/>
      <c r="B72" s="134"/>
      <c r="C72" s="134"/>
      <c r="D72" s="134"/>
      <c r="E72" s="134"/>
      <c r="F72" s="134"/>
      <c r="G72" s="134"/>
      <c r="H72" s="134"/>
      <c r="I72" s="134"/>
      <c r="J72" s="134"/>
      <c r="K72" s="134"/>
      <c r="L72" s="134"/>
      <c r="M72" s="134"/>
      <c r="N72" s="134"/>
      <c r="O72" s="134"/>
      <c r="P72" s="134"/>
      <c r="Q72" s="134"/>
      <c r="R72" s="135"/>
    </row>
    <row r="73" spans="1:18" x14ac:dyDescent="0.35">
      <c r="A73" s="153" t="s">
        <v>788</v>
      </c>
      <c r="B73" s="153" t="s">
        <v>895</v>
      </c>
      <c r="C73" s="153"/>
      <c r="D73" s="153"/>
      <c r="E73" s="153"/>
      <c r="F73" s="153"/>
      <c r="G73" s="153"/>
      <c r="H73" s="153"/>
      <c r="I73" s="153" t="s">
        <v>896</v>
      </c>
      <c r="J73" s="153"/>
      <c r="K73" s="153"/>
      <c r="L73" s="153"/>
      <c r="M73" s="153"/>
      <c r="N73" s="153"/>
      <c r="O73" s="153"/>
      <c r="P73" s="153"/>
      <c r="Q73" s="153"/>
      <c r="R73" s="154"/>
    </row>
    <row r="74" spans="1:18" x14ac:dyDescent="0.35">
      <c r="A74" s="134" t="s">
        <v>897</v>
      </c>
      <c r="B74" s="134" t="s">
        <v>94</v>
      </c>
      <c r="C74" s="134" t="s">
        <v>898</v>
      </c>
      <c r="D74" s="134" t="s">
        <v>4634</v>
      </c>
      <c r="E74" s="134"/>
      <c r="F74" s="134"/>
      <c r="G74" s="134"/>
      <c r="H74" s="134"/>
      <c r="I74" s="134"/>
      <c r="J74" s="134"/>
      <c r="K74" s="134"/>
      <c r="L74" s="134"/>
      <c r="M74" s="134"/>
      <c r="N74" s="134"/>
      <c r="O74" s="134"/>
      <c r="P74" s="134"/>
      <c r="Q74" s="134"/>
      <c r="R74" s="135" t="s">
        <v>795</v>
      </c>
    </row>
    <row r="75" spans="1:18" x14ac:dyDescent="0.35">
      <c r="A75" s="134"/>
      <c r="B75" s="134"/>
      <c r="C75" s="134"/>
      <c r="D75" s="134"/>
      <c r="E75" s="134"/>
      <c r="F75" s="134"/>
      <c r="G75" s="134"/>
      <c r="H75" s="134"/>
      <c r="I75" s="134"/>
      <c r="J75" s="134"/>
      <c r="K75" s="134"/>
      <c r="L75" s="134"/>
      <c r="M75" s="134"/>
      <c r="N75" s="134"/>
      <c r="O75" s="134"/>
      <c r="P75" s="134"/>
      <c r="Q75" s="134"/>
      <c r="R75" s="135"/>
    </row>
    <row r="76" spans="1:18" x14ac:dyDescent="0.35">
      <c r="A76" s="155" t="s">
        <v>788</v>
      </c>
      <c r="B76" s="155" t="s">
        <v>899</v>
      </c>
      <c r="C76" s="155"/>
      <c r="D76" s="155"/>
      <c r="E76" s="155"/>
      <c r="F76" s="155"/>
      <c r="G76" s="155"/>
      <c r="H76" s="155"/>
      <c r="I76" s="155" t="s">
        <v>900</v>
      </c>
      <c r="J76" s="155"/>
      <c r="K76" s="155"/>
      <c r="L76" s="155"/>
      <c r="M76" s="155"/>
      <c r="N76" s="155"/>
      <c r="O76" s="155"/>
      <c r="P76" s="155"/>
      <c r="Q76" s="155"/>
      <c r="R76" s="156"/>
    </row>
    <row r="77" spans="1:18" x14ac:dyDescent="0.35">
      <c r="A77" s="93"/>
      <c r="B77" s="93"/>
      <c r="C77" s="93"/>
      <c r="D77" s="215"/>
      <c r="E77" s="93"/>
      <c r="F77" s="93"/>
      <c r="G77" s="93"/>
      <c r="H77" s="93"/>
      <c r="I77" s="93"/>
      <c r="J77" s="93"/>
      <c r="K77" s="93"/>
      <c r="L77" s="93"/>
      <c r="M77" s="93"/>
      <c r="N77" s="93"/>
      <c r="O77" s="93"/>
      <c r="P77" s="93"/>
      <c r="Q77" s="93"/>
      <c r="R77" s="157"/>
    </row>
    <row r="78" spans="1:18" x14ac:dyDescent="0.35">
      <c r="A78" s="136" t="s">
        <v>788</v>
      </c>
      <c r="B78" s="136" t="s">
        <v>901</v>
      </c>
      <c r="C78" s="136"/>
      <c r="D78" s="136"/>
      <c r="E78" s="136"/>
      <c r="F78" s="136"/>
      <c r="G78" s="136"/>
      <c r="H78" s="136"/>
      <c r="I78" s="136" t="s">
        <v>902</v>
      </c>
      <c r="J78" s="136"/>
      <c r="K78" s="136"/>
      <c r="L78" s="136"/>
      <c r="M78" s="136"/>
      <c r="N78" s="136"/>
      <c r="O78" s="136"/>
      <c r="P78" s="136"/>
      <c r="Q78" s="136"/>
      <c r="R78" s="137"/>
    </row>
    <row r="79" spans="1:18" x14ac:dyDescent="0.35">
      <c r="A79" s="131" t="s">
        <v>903</v>
      </c>
      <c r="B79" s="131" t="s">
        <v>95</v>
      </c>
      <c r="C79" s="131" t="s">
        <v>904</v>
      </c>
      <c r="D79" s="131" t="s">
        <v>905</v>
      </c>
      <c r="E79" s="131" t="s">
        <v>906</v>
      </c>
      <c r="F79" s="131" t="s">
        <v>4635</v>
      </c>
      <c r="G79" s="131"/>
      <c r="H79" s="131"/>
      <c r="I79" s="131"/>
      <c r="J79" s="131"/>
      <c r="K79" s="131"/>
      <c r="L79" s="131"/>
      <c r="M79" s="131"/>
      <c r="N79" s="131"/>
      <c r="O79" s="131"/>
      <c r="P79" s="131"/>
      <c r="Q79" s="131"/>
      <c r="R79" s="158" t="s">
        <v>795</v>
      </c>
    </row>
    <row r="80" spans="1:18" s="140" customFormat="1" x14ac:dyDescent="0.35">
      <c r="A80" s="132" t="s">
        <v>785</v>
      </c>
      <c r="B80" s="159" t="s">
        <v>96</v>
      </c>
      <c r="C80" s="132"/>
      <c r="D80" s="132"/>
      <c r="E80" s="132"/>
      <c r="F80" s="132"/>
      <c r="G80" s="132"/>
      <c r="H80" s="132"/>
      <c r="I80" s="132"/>
      <c r="J80" s="132"/>
      <c r="K80" s="132"/>
      <c r="L80" s="132" t="s">
        <v>907</v>
      </c>
      <c r="M80" s="132"/>
      <c r="N80" s="132"/>
      <c r="O80" s="132"/>
      <c r="P80" s="132"/>
      <c r="Q80" s="132"/>
      <c r="R80" s="133"/>
    </row>
    <row r="81" spans="1:18" x14ac:dyDescent="0.35">
      <c r="A81" s="134" t="s">
        <v>908</v>
      </c>
      <c r="B81" s="131" t="s">
        <v>97</v>
      </c>
      <c r="C81" s="131" t="s">
        <v>909</v>
      </c>
      <c r="D81" s="131" t="s">
        <v>4636</v>
      </c>
      <c r="E81" s="131"/>
      <c r="F81" s="131"/>
      <c r="G81" s="131"/>
      <c r="H81" s="131"/>
      <c r="I81" s="131"/>
      <c r="J81" s="131"/>
      <c r="K81" s="131"/>
      <c r="L81" s="131"/>
      <c r="M81" s="131"/>
      <c r="N81" s="131"/>
      <c r="O81" s="131"/>
      <c r="P81" s="131"/>
      <c r="Q81" s="131"/>
      <c r="R81" s="158" t="s">
        <v>795</v>
      </c>
    </row>
    <row r="82" spans="1:18" x14ac:dyDescent="0.35">
      <c r="A82" s="136" t="s">
        <v>852</v>
      </c>
      <c r="B82" s="136" t="s">
        <v>901</v>
      </c>
      <c r="C82" s="136"/>
      <c r="D82" s="136"/>
      <c r="E82" s="136"/>
      <c r="F82" s="136"/>
      <c r="G82" s="136"/>
      <c r="H82" s="136"/>
      <c r="I82" s="136"/>
      <c r="J82" s="136"/>
      <c r="K82" s="136"/>
      <c r="L82" s="136"/>
      <c r="M82" s="136"/>
      <c r="N82" s="136"/>
      <c r="O82" s="136"/>
      <c r="P82" s="136"/>
      <c r="Q82" s="136"/>
      <c r="R82" s="137"/>
    </row>
    <row r="84" spans="1:18" x14ac:dyDescent="0.35">
      <c r="A84" s="136" t="s">
        <v>788</v>
      </c>
      <c r="B84" s="136" t="s">
        <v>910</v>
      </c>
      <c r="C84" s="136"/>
      <c r="D84" s="136"/>
      <c r="E84" s="136"/>
      <c r="F84" s="136"/>
      <c r="G84" s="136"/>
      <c r="H84" s="136"/>
      <c r="I84" s="136" t="s">
        <v>911</v>
      </c>
      <c r="J84" s="136"/>
      <c r="K84" s="136"/>
      <c r="L84" s="136"/>
      <c r="M84" s="136"/>
      <c r="N84" s="136"/>
      <c r="O84" s="136"/>
      <c r="P84" s="136"/>
      <c r="Q84" s="136"/>
      <c r="R84" s="137"/>
    </row>
    <row r="85" spans="1:18" x14ac:dyDescent="0.35">
      <c r="A85" s="131" t="s">
        <v>903</v>
      </c>
      <c r="B85" s="131" t="s">
        <v>98</v>
      </c>
      <c r="C85" s="131" t="s">
        <v>912</v>
      </c>
      <c r="D85" s="131" t="s">
        <v>913</v>
      </c>
      <c r="E85" s="131" t="s">
        <v>914</v>
      </c>
      <c r="F85" s="131" t="s">
        <v>4637</v>
      </c>
      <c r="G85" s="131"/>
      <c r="H85" s="131"/>
      <c r="I85" s="131"/>
      <c r="J85" s="131"/>
      <c r="K85" s="131"/>
      <c r="L85" s="131"/>
      <c r="M85" s="131"/>
      <c r="N85" s="131"/>
      <c r="O85" s="131"/>
      <c r="P85" s="131"/>
      <c r="Q85" s="131"/>
      <c r="R85" s="158" t="s">
        <v>795</v>
      </c>
    </row>
    <row r="86" spans="1:18" s="140" customFormat="1" x14ac:dyDescent="0.35">
      <c r="A86" s="132" t="s">
        <v>785</v>
      </c>
      <c r="B86" s="159" t="s">
        <v>99</v>
      </c>
      <c r="C86" s="132"/>
      <c r="D86" s="132"/>
      <c r="E86" s="132"/>
      <c r="F86" s="132"/>
      <c r="G86" s="132"/>
      <c r="H86" s="132"/>
      <c r="I86" s="132"/>
      <c r="J86" s="132"/>
      <c r="K86" s="132"/>
      <c r="L86" s="132" t="s">
        <v>915</v>
      </c>
      <c r="M86" s="132"/>
      <c r="N86" s="132"/>
      <c r="O86" s="132"/>
      <c r="P86" s="132"/>
      <c r="Q86" s="132"/>
      <c r="R86" s="133"/>
    </row>
    <row r="87" spans="1:18" x14ac:dyDescent="0.35">
      <c r="A87" s="134" t="s">
        <v>908</v>
      </c>
      <c r="B87" s="131" t="s">
        <v>100</v>
      </c>
      <c r="C87" s="131" t="s">
        <v>916</v>
      </c>
      <c r="D87" s="131" t="s">
        <v>4638</v>
      </c>
      <c r="E87" s="131"/>
      <c r="F87" s="131"/>
      <c r="G87" s="131"/>
      <c r="H87" s="131"/>
      <c r="I87" s="131"/>
      <c r="J87" s="131"/>
      <c r="K87" s="131"/>
      <c r="L87" s="131"/>
      <c r="M87" s="131"/>
      <c r="N87" s="131"/>
      <c r="O87" s="131"/>
      <c r="P87" s="131"/>
      <c r="Q87" s="131"/>
      <c r="R87" s="158" t="s">
        <v>795</v>
      </c>
    </row>
    <row r="88" spans="1:18" x14ac:dyDescent="0.35">
      <c r="A88" s="136" t="s">
        <v>852</v>
      </c>
      <c r="B88" s="136" t="s">
        <v>910</v>
      </c>
      <c r="C88" s="136"/>
      <c r="D88" s="136"/>
      <c r="E88" s="136"/>
      <c r="F88" s="136"/>
      <c r="G88" s="136"/>
      <c r="H88" s="136"/>
      <c r="I88" s="136"/>
      <c r="J88" s="136"/>
      <c r="K88" s="136"/>
      <c r="L88" s="136"/>
      <c r="M88" s="136"/>
      <c r="N88" s="136"/>
      <c r="O88" s="136"/>
      <c r="P88" s="136"/>
      <c r="Q88" s="136"/>
      <c r="R88" s="137"/>
    </row>
    <row r="90" spans="1:18" x14ac:dyDescent="0.35">
      <c r="A90" s="136" t="s">
        <v>788</v>
      </c>
      <c r="B90" s="136" t="s">
        <v>917</v>
      </c>
      <c r="C90" s="136"/>
      <c r="D90" s="136"/>
      <c r="E90" s="136"/>
      <c r="F90" s="136"/>
      <c r="G90" s="136"/>
      <c r="H90" s="136"/>
      <c r="I90" s="136" t="s">
        <v>918</v>
      </c>
      <c r="J90" s="136"/>
      <c r="K90" s="136"/>
      <c r="L90" s="136"/>
      <c r="M90" s="136"/>
      <c r="N90" s="136"/>
      <c r="O90" s="136"/>
      <c r="P90" s="136"/>
      <c r="Q90" s="136"/>
      <c r="R90" s="137"/>
    </row>
    <row r="91" spans="1:18" x14ac:dyDescent="0.35">
      <c r="A91" s="131" t="s">
        <v>903</v>
      </c>
      <c r="B91" s="131" t="s">
        <v>101</v>
      </c>
      <c r="C91" s="131" t="s">
        <v>919</v>
      </c>
      <c r="D91" s="131" t="s">
        <v>920</v>
      </c>
      <c r="E91" s="131" t="s">
        <v>921</v>
      </c>
      <c r="F91" s="131" t="s">
        <v>4639</v>
      </c>
      <c r="G91" s="131"/>
      <c r="H91" s="131"/>
      <c r="I91" s="131"/>
      <c r="J91" s="131"/>
      <c r="K91" s="131"/>
      <c r="L91" s="131"/>
      <c r="M91" s="131"/>
      <c r="N91" s="131"/>
      <c r="O91" s="131"/>
      <c r="P91" s="131"/>
      <c r="Q91" s="131"/>
      <c r="R91" s="158" t="s">
        <v>795</v>
      </c>
    </row>
    <row r="92" spans="1:18" s="140" customFormat="1" x14ac:dyDescent="0.35">
      <c r="A92" s="132" t="s">
        <v>785</v>
      </c>
      <c r="B92" s="159" t="s">
        <v>102</v>
      </c>
      <c r="C92" s="132"/>
      <c r="D92" s="132"/>
      <c r="E92" s="132"/>
      <c r="F92" s="132"/>
      <c r="G92" s="132"/>
      <c r="H92" s="132"/>
      <c r="I92" s="132"/>
      <c r="J92" s="132"/>
      <c r="K92" s="132"/>
      <c r="L92" s="132" t="s">
        <v>922</v>
      </c>
      <c r="M92" s="132"/>
      <c r="N92" s="132"/>
      <c r="O92" s="132"/>
      <c r="P92" s="132"/>
      <c r="Q92" s="132"/>
      <c r="R92" s="133"/>
    </row>
    <row r="93" spans="1:18" x14ac:dyDescent="0.35">
      <c r="A93" s="134" t="s">
        <v>908</v>
      </c>
      <c r="B93" s="131" t="s">
        <v>103</v>
      </c>
      <c r="C93" s="131" t="s">
        <v>923</v>
      </c>
      <c r="D93" s="131" t="s">
        <v>924</v>
      </c>
      <c r="E93" s="131"/>
      <c r="F93" s="131"/>
      <c r="G93" s="131"/>
      <c r="H93" s="131"/>
      <c r="I93" s="131"/>
      <c r="J93" s="131"/>
      <c r="K93" s="131"/>
      <c r="L93" s="131"/>
      <c r="M93" s="131"/>
      <c r="N93" s="131"/>
      <c r="O93" s="131"/>
      <c r="P93" s="131"/>
      <c r="Q93" s="131"/>
      <c r="R93" s="158" t="s">
        <v>795</v>
      </c>
    </row>
    <row r="94" spans="1:18" x14ac:dyDescent="0.35">
      <c r="A94" s="136" t="s">
        <v>852</v>
      </c>
      <c r="B94" s="136" t="s">
        <v>917</v>
      </c>
      <c r="C94" s="136"/>
      <c r="D94" s="136"/>
      <c r="E94" s="136"/>
      <c r="F94" s="136"/>
      <c r="G94" s="136"/>
      <c r="H94" s="136"/>
      <c r="I94" s="136"/>
      <c r="J94" s="136"/>
      <c r="K94" s="136"/>
      <c r="L94" s="136"/>
      <c r="M94" s="136"/>
      <c r="N94" s="136"/>
      <c r="O94" s="136"/>
      <c r="P94" s="136"/>
      <c r="Q94" s="136"/>
      <c r="R94" s="137"/>
    </row>
    <row r="96" spans="1:18" x14ac:dyDescent="0.35">
      <c r="A96" s="136" t="s">
        <v>788</v>
      </c>
      <c r="B96" s="136" t="s">
        <v>925</v>
      </c>
      <c r="C96" s="136"/>
      <c r="D96" s="136"/>
      <c r="E96" s="136"/>
      <c r="F96" s="136"/>
      <c r="G96" s="136"/>
      <c r="H96" s="136"/>
      <c r="I96" s="136" t="s">
        <v>926</v>
      </c>
      <c r="J96" s="136"/>
      <c r="K96" s="136"/>
      <c r="L96" s="136"/>
      <c r="M96" s="136"/>
      <c r="N96" s="136"/>
      <c r="O96" s="136"/>
      <c r="P96" s="136"/>
      <c r="Q96" s="136"/>
      <c r="R96" s="137"/>
    </row>
    <row r="97" spans="1:18" x14ac:dyDescent="0.35">
      <c r="A97" s="131" t="s">
        <v>903</v>
      </c>
      <c r="B97" s="131" t="s">
        <v>104</v>
      </c>
      <c r="C97" s="131" t="s">
        <v>927</v>
      </c>
      <c r="D97" s="131" t="s">
        <v>928</v>
      </c>
      <c r="E97" s="131" t="s">
        <v>929</v>
      </c>
      <c r="F97" s="131" t="s">
        <v>4640</v>
      </c>
      <c r="G97" s="131"/>
      <c r="H97" s="131"/>
      <c r="I97" s="131"/>
      <c r="J97" s="131"/>
      <c r="K97" s="131"/>
      <c r="L97" s="131"/>
      <c r="M97" s="131"/>
      <c r="N97" s="131"/>
      <c r="O97" s="131"/>
      <c r="P97" s="131"/>
      <c r="Q97" s="131"/>
      <c r="R97" s="158" t="s">
        <v>795</v>
      </c>
    </row>
    <row r="98" spans="1:18" s="140" customFormat="1" x14ac:dyDescent="0.35">
      <c r="A98" s="132" t="s">
        <v>785</v>
      </c>
      <c r="B98" s="159" t="s">
        <v>105</v>
      </c>
      <c r="C98" s="132"/>
      <c r="D98" s="132"/>
      <c r="E98" s="132"/>
      <c r="F98" s="132"/>
      <c r="G98" s="132"/>
      <c r="H98" s="132"/>
      <c r="I98" s="132"/>
      <c r="J98" s="132"/>
      <c r="K98" s="132"/>
      <c r="L98" s="132" t="s">
        <v>930</v>
      </c>
      <c r="M98" s="132"/>
      <c r="N98" s="132"/>
      <c r="O98" s="132"/>
      <c r="P98" s="132"/>
      <c r="Q98" s="132"/>
      <c r="R98" s="133"/>
    </row>
    <row r="99" spans="1:18" x14ac:dyDescent="0.35">
      <c r="A99" s="134" t="s">
        <v>908</v>
      </c>
      <c r="B99" s="131" t="s">
        <v>106</v>
      </c>
      <c r="C99" s="131" t="s">
        <v>931</v>
      </c>
      <c r="D99" s="131" t="s">
        <v>932</v>
      </c>
      <c r="E99" s="131"/>
      <c r="F99" s="131"/>
      <c r="G99" s="131"/>
      <c r="H99" s="131"/>
      <c r="I99" s="131"/>
      <c r="J99" s="131"/>
      <c r="K99" s="131"/>
      <c r="L99" s="131"/>
      <c r="M99" s="131"/>
      <c r="N99" s="131"/>
      <c r="O99" s="131"/>
      <c r="P99" s="131"/>
      <c r="Q99" s="131"/>
      <c r="R99" s="158" t="s">
        <v>795</v>
      </c>
    </row>
    <row r="100" spans="1:18" x14ac:dyDescent="0.35">
      <c r="A100" s="136" t="s">
        <v>852</v>
      </c>
      <c r="B100" s="136" t="s">
        <v>925</v>
      </c>
      <c r="C100" s="136"/>
      <c r="D100" s="136"/>
      <c r="E100" s="136"/>
      <c r="F100" s="136"/>
      <c r="G100" s="136"/>
      <c r="H100" s="136"/>
      <c r="I100" s="136"/>
      <c r="J100" s="136"/>
      <c r="K100" s="136"/>
      <c r="L100" s="136"/>
      <c r="M100" s="136"/>
      <c r="N100" s="136"/>
      <c r="O100" s="136"/>
      <c r="P100" s="136"/>
      <c r="Q100" s="136"/>
      <c r="R100" s="137"/>
    </row>
    <row r="102" spans="1:18" x14ac:dyDescent="0.35">
      <c r="A102" s="136" t="s">
        <v>788</v>
      </c>
      <c r="B102" s="136" t="s">
        <v>933</v>
      </c>
      <c r="C102" s="136"/>
      <c r="D102" s="136"/>
      <c r="E102" s="136"/>
      <c r="F102" s="136"/>
      <c r="G102" s="136"/>
      <c r="H102" s="136"/>
      <c r="I102" s="136" t="s">
        <v>934</v>
      </c>
      <c r="J102" s="136"/>
      <c r="K102" s="136"/>
      <c r="L102" s="136"/>
      <c r="M102" s="136"/>
      <c r="N102" s="136"/>
      <c r="O102" s="136"/>
      <c r="P102" s="136"/>
      <c r="Q102" s="136"/>
      <c r="R102" s="137"/>
    </row>
    <row r="103" spans="1:18" x14ac:dyDescent="0.35">
      <c r="A103" s="131" t="s">
        <v>903</v>
      </c>
      <c r="B103" s="131" t="s">
        <v>107</v>
      </c>
      <c r="C103" s="131" t="s">
        <v>935</v>
      </c>
      <c r="D103" s="131" t="s">
        <v>936</v>
      </c>
      <c r="E103" s="131" t="s">
        <v>937</v>
      </c>
      <c r="F103" s="131" t="s">
        <v>4641</v>
      </c>
      <c r="G103" s="131"/>
      <c r="H103" s="131"/>
      <c r="I103" s="131"/>
      <c r="J103" s="131"/>
      <c r="K103" s="131"/>
      <c r="L103" s="131"/>
      <c r="M103" s="131"/>
      <c r="N103" s="131"/>
      <c r="O103" s="131"/>
      <c r="P103" s="131"/>
      <c r="Q103" s="131"/>
      <c r="R103" s="158" t="s">
        <v>795</v>
      </c>
    </row>
    <row r="104" spans="1:18" s="140" customFormat="1" x14ac:dyDescent="0.35">
      <c r="A104" s="132" t="s">
        <v>785</v>
      </c>
      <c r="B104" s="159" t="s">
        <v>108</v>
      </c>
      <c r="C104" s="132"/>
      <c r="D104" s="132"/>
      <c r="E104" s="132"/>
      <c r="F104" s="132"/>
      <c r="G104" s="132"/>
      <c r="H104" s="132"/>
      <c r="I104" s="132"/>
      <c r="J104" s="132"/>
      <c r="K104" s="132"/>
      <c r="L104" s="132" t="s">
        <v>938</v>
      </c>
      <c r="M104" s="132"/>
      <c r="N104" s="132"/>
      <c r="O104" s="132"/>
      <c r="P104" s="132"/>
      <c r="Q104" s="132"/>
      <c r="R104" s="133"/>
    </row>
    <row r="105" spans="1:18" x14ac:dyDescent="0.35">
      <c r="A105" s="134" t="s">
        <v>908</v>
      </c>
      <c r="B105" s="131" t="s">
        <v>109</v>
      </c>
      <c r="C105" s="131" t="s">
        <v>939</v>
      </c>
      <c r="D105" s="131" t="s">
        <v>940</v>
      </c>
      <c r="E105" s="131"/>
      <c r="F105" s="131"/>
      <c r="G105" s="131"/>
      <c r="H105" s="131"/>
      <c r="I105" s="131"/>
      <c r="J105" s="131"/>
      <c r="K105" s="131"/>
      <c r="L105" s="131"/>
      <c r="M105" s="131"/>
      <c r="N105" s="131"/>
      <c r="O105" s="131"/>
      <c r="P105" s="131"/>
      <c r="Q105" s="131"/>
      <c r="R105" s="158" t="s">
        <v>795</v>
      </c>
    </row>
    <row r="106" spans="1:18" x14ac:dyDescent="0.35">
      <c r="A106" s="136" t="s">
        <v>852</v>
      </c>
      <c r="B106" s="136" t="s">
        <v>933</v>
      </c>
      <c r="C106" s="136"/>
      <c r="D106" s="136"/>
      <c r="E106" s="136"/>
      <c r="F106" s="136"/>
      <c r="G106" s="136"/>
      <c r="H106" s="136"/>
      <c r="I106" s="136"/>
      <c r="J106" s="136"/>
      <c r="K106" s="136"/>
      <c r="L106" s="136"/>
      <c r="M106" s="136"/>
      <c r="N106" s="136"/>
      <c r="O106" s="136"/>
      <c r="P106" s="136"/>
      <c r="Q106" s="136"/>
      <c r="R106" s="137"/>
    </row>
    <row r="108" spans="1:18" x14ac:dyDescent="0.35">
      <c r="A108" s="136" t="s">
        <v>788</v>
      </c>
      <c r="B108" s="136" t="s">
        <v>941</v>
      </c>
      <c r="C108" s="136"/>
      <c r="D108" s="136"/>
      <c r="E108" s="136"/>
      <c r="F108" s="136"/>
      <c r="G108" s="136"/>
      <c r="H108" s="136"/>
      <c r="I108" s="136" t="s">
        <v>942</v>
      </c>
      <c r="J108" s="136"/>
      <c r="K108" s="136"/>
      <c r="L108" s="136"/>
      <c r="M108" s="136"/>
      <c r="N108" s="136"/>
      <c r="O108" s="136"/>
      <c r="P108" s="136"/>
      <c r="Q108" s="136"/>
      <c r="R108" s="137"/>
    </row>
    <row r="109" spans="1:18" x14ac:dyDescent="0.35">
      <c r="A109" s="131" t="s">
        <v>903</v>
      </c>
      <c r="B109" s="131" t="s">
        <v>110</v>
      </c>
      <c r="C109" s="131" t="s">
        <v>943</v>
      </c>
      <c r="D109" s="131" t="s">
        <v>944</v>
      </c>
      <c r="E109" s="131" t="s">
        <v>945</v>
      </c>
      <c r="F109" s="131" t="s">
        <v>4642</v>
      </c>
      <c r="G109" s="131"/>
      <c r="H109" s="131"/>
      <c r="I109" s="131"/>
      <c r="J109" s="131"/>
      <c r="K109" s="131"/>
      <c r="L109" s="131"/>
      <c r="M109" s="131"/>
      <c r="N109" s="131"/>
      <c r="O109" s="131"/>
      <c r="P109" s="131"/>
      <c r="Q109" s="131"/>
      <c r="R109" s="158" t="s">
        <v>795</v>
      </c>
    </row>
    <row r="110" spans="1:18" s="140" customFormat="1" x14ac:dyDescent="0.35">
      <c r="A110" s="132" t="s">
        <v>785</v>
      </c>
      <c r="B110" s="159" t="s">
        <v>111</v>
      </c>
      <c r="C110" s="132"/>
      <c r="D110" s="132"/>
      <c r="E110" s="132"/>
      <c r="F110" s="132"/>
      <c r="G110" s="132"/>
      <c r="H110" s="132"/>
      <c r="I110" s="132"/>
      <c r="J110" s="132"/>
      <c r="K110" s="132"/>
      <c r="L110" s="132" t="s">
        <v>946</v>
      </c>
      <c r="M110" s="132"/>
      <c r="N110" s="132"/>
      <c r="O110" s="132"/>
      <c r="P110" s="132"/>
      <c r="Q110" s="132"/>
      <c r="R110" s="133"/>
    </row>
    <row r="111" spans="1:18" x14ac:dyDescent="0.35">
      <c r="A111" s="134" t="s">
        <v>908</v>
      </c>
      <c r="B111" s="131" t="s">
        <v>112</v>
      </c>
      <c r="C111" s="131" t="s">
        <v>947</v>
      </c>
      <c r="D111" s="131" t="s">
        <v>948</v>
      </c>
      <c r="E111" s="131"/>
      <c r="F111" s="131"/>
      <c r="G111" s="131"/>
      <c r="H111" s="131"/>
      <c r="I111" s="131"/>
      <c r="J111" s="131"/>
      <c r="K111" s="131"/>
      <c r="L111" s="131"/>
      <c r="M111" s="131"/>
      <c r="N111" s="131"/>
      <c r="O111" s="131"/>
      <c r="P111" s="131"/>
      <c r="Q111" s="131"/>
      <c r="R111" s="158" t="s">
        <v>795</v>
      </c>
    </row>
    <row r="112" spans="1:18" x14ac:dyDescent="0.35">
      <c r="A112" s="136" t="s">
        <v>852</v>
      </c>
      <c r="B112" s="136" t="s">
        <v>941</v>
      </c>
      <c r="C112" s="136"/>
      <c r="D112" s="136"/>
      <c r="E112" s="136"/>
      <c r="F112" s="136"/>
      <c r="G112" s="136"/>
      <c r="H112" s="136"/>
      <c r="I112" s="136"/>
      <c r="J112" s="136"/>
      <c r="K112" s="136"/>
      <c r="L112" s="136"/>
      <c r="M112" s="136"/>
      <c r="N112" s="136"/>
      <c r="O112" s="136"/>
      <c r="P112" s="136"/>
      <c r="Q112" s="136"/>
      <c r="R112" s="137"/>
    </row>
    <row r="114" spans="1:18" x14ac:dyDescent="0.35">
      <c r="A114" s="155" t="s">
        <v>852</v>
      </c>
      <c r="B114" s="155" t="s">
        <v>899</v>
      </c>
      <c r="C114" s="155"/>
      <c r="D114" s="155"/>
      <c r="E114" s="155"/>
      <c r="F114" s="155"/>
      <c r="G114" s="155"/>
      <c r="H114" s="155"/>
      <c r="I114" s="155"/>
      <c r="J114" s="155"/>
      <c r="K114" s="155"/>
      <c r="L114" s="155"/>
      <c r="M114" s="155"/>
      <c r="N114" s="155"/>
      <c r="O114" s="155"/>
      <c r="P114" s="155"/>
      <c r="Q114" s="155"/>
      <c r="R114" s="156"/>
    </row>
    <row r="116" spans="1:18" x14ac:dyDescent="0.35">
      <c r="A116" s="153" t="s">
        <v>852</v>
      </c>
      <c r="B116" s="153" t="s">
        <v>895</v>
      </c>
      <c r="C116" s="153"/>
      <c r="D116" s="153"/>
      <c r="E116" s="153"/>
      <c r="F116" s="153"/>
      <c r="G116" s="153"/>
      <c r="H116" s="153"/>
      <c r="I116" s="153"/>
      <c r="J116" s="153"/>
      <c r="K116" s="153"/>
      <c r="L116" s="153"/>
      <c r="M116" s="153"/>
      <c r="N116" s="153"/>
      <c r="O116" s="153"/>
      <c r="P116" s="153"/>
      <c r="Q116" s="153"/>
      <c r="R116" s="154"/>
    </row>
    <row r="118" spans="1:18" s="95" customFormat="1" x14ac:dyDescent="0.35">
      <c r="A118" s="160" t="s">
        <v>788</v>
      </c>
      <c r="B118" s="160" t="s">
        <v>949</v>
      </c>
      <c r="C118" s="160"/>
      <c r="D118" s="160"/>
      <c r="E118" s="160"/>
      <c r="F118" s="160"/>
      <c r="G118" s="160"/>
      <c r="H118" s="160"/>
      <c r="I118" s="160" t="s">
        <v>950</v>
      </c>
      <c r="J118" s="160"/>
      <c r="K118" s="160"/>
      <c r="L118" s="160"/>
      <c r="M118" s="160"/>
      <c r="N118" s="160"/>
      <c r="O118" s="160"/>
      <c r="P118" s="160"/>
      <c r="Q118" s="160"/>
      <c r="R118" s="161"/>
    </row>
    <row r="119" spans="1:18" x14ac:dyDescent="0.35">
      <c r="A119" s="134" t="s">
        <v>951</v>
      </c>
      <c r="B119" s="131" t="s">
        <v>113</v>
      </c>
      <c r="C119" s="131" t="s">
        <v>952</v>
      </c>
      <c r="D119" s="138" t="s">
        <v>953</v>
      </c>
      <c r="E119" s="131"/>
      <c r="F119" s="131"/>
      <c r="G119" s="131" t="s">
        <v>875</v>
      </c>
      <c r="H119" s="131"/>
      <c r="I119" s="131"/>
      <c r="J119" s="134"/>
      <c r="K119" s="134"/>
      <c r="L119" s="134"/>
      <c r="M119" s="134"/>
      <c r="N119" s="134"/>
      <c r="O119" s="134"/>
      <c r="P119" s="134"/>
      <c r="Q119" s="134"/>
      <c r="R119" s="135" t="s">
        <v>795</v>
      </c>
    </row>
    <row r="120" spans="1:18" x14ac:dyDescent="0.35">
      <c r="A120" s="131" t="s">
        <v>841</v>
      </c>
      <c r="B120" s="131" t="s">
        <v>114</v>
      </c>
      <c r="C120" s="131" t="s">
        <v>954</v>
      </c>
      <c r="D120" s="131" t="s">
        <v>955</v>
      </c>
      <c r="E120" s="131"/>
      <c r="F120" s="131"/>
      <c r="G120" s="131"/>
      <c r="H120" s="131"/>
      <c r="I120" s="131"/>
      <c r="J120" s="131"/>
      <c r="K120" s="131"/>
      <c r="L120" s="131"/>
      <c r="M120" s="131"/>
      <c r="N120" s="131"/>
      <c r="O120" s="131"/>
      <c r="P120" s="131"/>
      <c r="Q120" s="131"/>
      <c r="R120" s="158" t="s">
        <v>795</v>
      </c>
    </row>
    <row r="121" spans="1:18" x14ac:dyDescent="0.35">
      <c r="A121" s="131" t="s">
        <v>903</v>
      </c>
      <c r="B121" s="131" t="s">
        <v>115</v>
      </c>
      <c r="C121" s="131" t="s">
        <v>956</v>
      </c>
      <c r="D121" s="131" t="s">
        <v>957</v>
      </c>
      <c r="E121" s="131" t="s">
        <v>958</v>
      </c>
      <c r="F121" s="131" t="s">
        <v>4643</v>
      </c>
      <c r="G121" s="131"/>
      <c r="H121" s="131"/>
      <c r="I121" s="131" t="s">
        <v>959</v>
      </c>
      <c r="J121" s="131" t="s">
        <v>960</v>
      </c>
      <c r="K121" s="131"/>
      <c r="L121" s="131"/>
      <c r="M121" s="131"/>
      <c r="N121" s="131"/>
      <c r="O121" s="131"/>
      <c r="P121" s="131"/>
      <c r="Q121" s="131"/>
      <c r="R121" s="158" t="s">
        <v>795</v>
      </c>
    </row>
    <row r="122" spans="1:18" x14ac:dyDescent="0.35">
      <c r="A122" s="136" t="s">
        <v>788</v>
      </c>
      <c r="B122" s="136" t="s">
        <v>961</v>
      </c>
      <c r="C122" s="136"/>
      <c r="D122" s="136"/>
      <c r="E122" s="136"/>
      <c r="F122" s="136"/>
      <c r="G122" s="136"/>
      <c r="H122" s="136"/>
      <c r="I122" s="136" t="s">
        <v>962</v>
      </c>
      <c r="J122" s="136"/>
      <c r="K122" s="136" t="s">
        <v>963</v>
      </c>
      <c r="L122" s="136"/>
      <c r="M122" s="136"/>
      <c r="N122" s="136"/>
      <c r="O122" s="136"/>
      <c r="P122" s="136"/>
      <c r="Q122" s="136"/>
      <c r="R122" s="137"/>
    </row>
    <row r="123" spans="1:18" x14ac:dyDescent="0.35">
      <c r="A123" s="131" t="s">
        <v>843</v>
      </c>
      <c r="B123" s="131" t="s">
        <v>116</v>
      </c>
      <c r="C123" s="131" t="s">
        <v>964</v>
      </c>
      <c r="D123" s="131" t="s">
        <v>965</v>
      </c>
      <c r="E123" s="131" t="s">
        <v>966</v>
      </c>
      <c r="F123" s="131" t="s">
        <v>4644</v>
      </c>
      <c r="G123" s="131"/>
      <c r="H123" s="131"/>
      <c r="I123" s="131"/>
      <c r="J123" s="131"/>
      <c r="K123" s="131"/>
      <c r="L123" s="131"/>
      <c r="M123" s="131"/>
      <c r="N123" s="131"/>
      <c r="O123" s="131"/>
      <c r="P123" s="131"/>
      <c r="Q123" s="131"/>
      <c r="R123" s="158"/>
    </row>
    <row r="124" spans="1:18" x14ac:dyDescent="0.35">
      <c r="A124" s="131" t="s">
        <v>967</v>
      </c>
      <c r="B124" s="131" t="s">
        <v>117</v>
      </c>
      <c r="C124" s="131" t="s">
        <v>968</v>
      </c>
      <c r="D124" s="131" t="s">
        <v>969</v>
      </c>
      <c r="E124" s="131" t="s">
        <v>970</v>
      </c>
      <c r="F124" s="131" t="s">
        <v>4645</v>
      </c>
      <c r="G124" s="131"/>
      <c r="H124" s="131"/>
      <c r="I124" s="131" t="s">
        <v>962</v>
      </c>
      <c r="J124" s="131"/>
      <c r="K124" s="131"/>
      <c r="L124" s="131"/>
      <c r="M124" s="131"/>
      <c r="N124" s="131"/>
      <c r="O124" s="131"/>
      <c r="P124" s="131"/>
      <c r="Q124" s="131"/>
      <c r="R124" s="158" t="s">
        <v>795</v>
      </c>
    </row>
    <row r="125" spans="1:18" s="140" customFormat="1" x14ac:dyDescent="0.35">
      <c r="A125" s="132" t="s">
        <v>785</v>
      </c>
      <c r="B125" s="132" t="s">
        <v>118</v>
      </c>
      <c r="C125" s="132"/>
      <c r="D125" s="132"/>
      <c r="E125" s="132"/>
      <c r="F125" s="132"/>
      <c r="G125" s="132"/>
      <c r="H125" s="132"/>
      <c r="I125" s="132"/>
      <c r="J125" s="132"/>
      <c r="K125" s="132"/>
      <c r="L125" s="132" t="s">
        <v>971</v>
      </c>
      <c r="M125" s="132"/>
      <c r="N125" s="132"/>
      <c r="O125" s="132"/>
      <c r="P125" s="132"/>
      <c r="Q125" s="132"/>
      <c r="R125" s="133"/>
    </row>
    <row r="126" spans="1:18" s="140" customFormat="1" x14ac:dyDescent="0.35">
      <c r="A126" s="132" t="s">
        <v>785</v>
      </c>
      <c r="B126" s="132" t="s">
        <v>119</v>
      </c>
      <c r="C126" s="132"/>
      <c r="D126" s="132"/>
      <c r="E126" s="132"/>
      <c r="F126" s="132"/>
      <c r="G126" s="132"/>
      <c r="H126" s="132"/>
      <c r="I126" s="132"/>
      <c r="J126" s="132"/>
      <c r="K126" s="132"/>
      <c r="L126" s="132" t="s">
        <v>972</v>
      </c>
      <c r="M126" s="132"/>
      <c r="N126" s="132"/>
      <c r="O126" s="132"/>
      <c r="P126" s="132"/>
      <c r="Q126" s="132"/>
      <c r="R126" s="133"/>
    </row>
    <row r="127" spans="1:18" x14ac:dyDescent="0.35">
      <c r="A127" s="131" t="s">
        <v>903</v>
      </c>
      <c r="B127" s="131" t="s">
        <v>120</v>
      </c>
      <c r="C127" s="131" t="s">
        <v>973</v>
      </c>
      <c r="D127" s="131" t="s">
        <v>974</v>
      </c>
      <c r="E127" s="131" t="s">
        <v>975</v>
      </c>
      <c r="F127" s="131" t="s">
        <v>976</v>
      </c>
      <c r="G127" s="131"/>
      <c r="H127" s="131"/>
      <c r="I127" s="131" t="s">
        <v>962</v>
      </c>
      <c r="J127" s="131"/>
      <c r="K127" s="131"/>
      <c r="L127" s="131"/>
      <c r="M127" s="131"/>
      <c r="N127" s="131"/>
      <c r="O127" s="131"/>
      <c r="P127" s="131"/>
      <c r="Q127" s="131"/>
      <c r="R127" s="158" t="s">
        <v>795</v>
      </c>
    </row>
    <row r="128" spans="1:18" x14ac:dyDescent="0.35">
      <c r="A128" s="136" t="s">
        <v>852</v>
      </c>
      <c r="B128" s="136" t="s">
        <v>961</v>
      </c>
      <c r="C128" s="136"/>
      <c r="D128" s="136"/>
      <c r="E128" s="136"/>
      <c r="F128" s="136"/>
      <c r="G128" s="136"/>
      <c r="H128" s="136"/>
      <c r="I128" s="136"/>
      <c r="J128" s="136"/>
      <c r="K128" s="136"/>
      <c r="L128" s="136"/>
      <c r="M128" s="136"/>
      <c r="N128" s="136"/>
      <c r="O128" s="136"/>
      <c r="P128" s="136"/>
      <c r="Q128" s="136"/>
      <c r="R128" s="137"/>
    </row>
    <row r="129" spans="1:24" x14ac:dyDescent="0.35">
      <c r="A129" s="131" t="s">
        <v>903</v>
      </c>
      <c r="B129" s="131" t="s">
        <v>121</v>
      </c>
      <c r="C129" s="131" t="s">
        <v>977</v>
      </c>
      <c r="D129" s="131" t="s">
        <v>978</v>
      </c>
      <c r="E129" s="131" t="s">
        <v>979</v>
      </c>
      <c r="F129" s="131" t="s">
        <v>4646</v>
      </c>
      <c r="G129" s="131"/>
      <c r="H129" s="131"/>
      <c r="I129" s="131" t="s">
        <v>962</v>
      </c>
      <c r="J129" s="131"/>
      <c r="K129" s="131"/>
      <c r="L129" s="131"/>
      <c r="M129" s="131"/>
      <c r="N129" s="131"/>
      <c r="O129" s="131"/>
      <c r="P129" s="131"/>
      <c r="Q129" s="131"/>
      <c r="R129" s="158" t="s">
        <v>795</v>
      </c>
    </row>
    <row r="130" spans="1:24" s="140" customFormat="1" ht="140.5" x14ac:dyDescent="0.35">
      <c r="A130" s="132" t="s">
        <v>785</v>
      </c>
      <c r="B130" s="132" t="s">
        <v>122</v>
      </c>
      <c r="C130" s="132"/>
      <c r="D130" s="132"/>
      <c r="E130" s="132"/>
      <c r="F130" s="132"/>
      <c r="G130" s="132"/>
      <c r="H130" s="132"/>
      <c r="I130" s="132"/>
      <c r="J130" s="132"/>
      <c r="K130" s="132"/>
      <c r="L130" s="162" t="s">
        <v>980</v>
      </c>
      <c r="M130" s="162"/>
      <c r="N130" s="162"/>
      <c r="O130" s="132"/>
      <c r="P130" s="132"/>
      <c r="Q130" s="132"/>
      <c r="R130" s="133"/>
      <c r="T130" s="10"/>
      <c r="U130" s="10"/>
      <c r="V130" s="10"/>
      <c r="W130" s="10"/>
      <c r="X130" s="10"/>
    </row>
    <row r="131" spans="1:24" s="140" customFormat="1" x14ac:dyDescent="0.35">
      <c r="A131" s="132" t="s">
        <v>785</v>
      </c>
      <c r="B131" s="159" t="s">
        <v>123</v>
      </c>
      <c r="C131" s="132"/>
      <c r="D131" s="132"/>
      <c r="E131" s="132"/>
      <c r="F131" s="132"/>
      <c r="G131" s="132"/>
      <c r="H131" s="132"/>
      <c r="I131" s="132"/>
      <c r="J131" s="132"/>
      <c r="K131" s="132"/>
      <c r="L131" s="132" t="s">
        <v>981</v>
      </c>
      <c r="M131" s="132"/>
      <c r="N131" s="132"/>
      <c r="O131" s="132"/>
      <c r="P131" s="132"/>
      <c r="Q131" s="132"/>
      <c r="R131" s="133"/>
      <c r="T131" s="10"/>
      <c r="U131" s="10"/>
      <c r="V131" s="10"/>
      <c r="W131" s="10"/>
      <c r="X131" s="10"/>
    </row>
    <row r="132" spans="1:24" x14ac:dyDescent="0.35">
      <c r="A132" s="131" t="s">
        <v>908</v>
      </c>
      <c r="B132" s="131" t="s">
        <v>124</v>
      </c>
      <c r="C132" s="131" t="s">
        <v>982</v>
      </c>
      <c r="D132" s="131" t="s">
        <v>983</v>
      </c>
      <c r="E132" s="131"/>
      <c r="F132" s="131"/>
      <c r="G132" s="131"/>
      <c r="H132" s="131"/>
      <c r="I132" s="131"/>
      <c r="J132" s="131"/>
      <c r="K132" s="131"/>
      <c r="L132" s="131"/>
      <c r="M132" s="131"/>
      <c r="N132" s="131"/>
      <c r="O132" s="131"/>
      <c r="P132" s="131"/>
      <c r="Q132" s="131"/>
      <c r="R132" s="158" t="s">
        <v>795</v>
      </c>
    </row>
    <row r="133" spans="1:24" s="95" customFormat="1" x14ac:dyDescent="0.35">
      <c r="A133" s="160" t="s">
        <v>852</v>
      </c>
      <c r="B133" s="160" t="s">
        <v>949</v>
      </c>
      <c r="C133" s="160"/>
      <c r="D133" s="160"/>
      <c r="E133" s="160"/>
      <c r="F133" s="160"/>
      <c r="G133" s="160"/>
      <c r="H133" s="160"/>
      <c r="I133" s="160"/>
      <c r="J133" s="160"/>
      <c r="K133" s="160"/>
      <c r="L133" s="160"/>
      <c r="M133" s="160"/>
      <c r="N133" s="160"/>
      <c r="O133" s="160"/>
      <c r="P133" s="160"/>
      <c r="Q133" s="160"/>
      <c r="R133" s="161"/>
    </row>
    <row r="135" spans="1:24" x14ac:dyDescent="0.35">
      <c r="A135" s="131" t="s">
        <v>908</v>
      </c>
      <c r="B135" s="131" t="s">
        <v>125</v>
      </c>
      <c r="C135" s="131" t="s">
        <v>984</v>
      </c>
      <c r="D135" s="131" t="s">
        <v>985</v>
      </c>
      <c r="E135" s="131"/>
      <c r="F135" s="131"/>
      <c r="G135" s="131"/>
      <c r="H135" s="131"/>
      <c r="I135" s="131"/>
      <c r="J135" s="131"/>
      <c r="K135" s="131"/>
      <c r="L135" s="131"/>
      <c r="M135" s="131"/>
      <c r="N135" s="131"/>
      <c r="O135" s="131"/>
      <c r="P135" s="131"/>
      <c r="Q135" s="131"/>
      <c r="R135" s="158" t="s">
        <v>795</v>
      </c>
    </row>
    <row r="136" spans="1:24" x14ac:dyDescent="0.35">
      <c r="A136" s="131" t="s">
        <v>986</v>
      </c>
      <c r="B136" s="131" t="s">
        <v>126</v>
      </c>
      <c r="C136" s="131" t="s">
        <v>987</v>
      </c>
      <c r="D136" s="131" t="s">
        <v>988</v>
      </c>
      <c r="E136" s="131" t="s">
        <v>989</v>
      </c>
      <c r="F136" s="131" t="s">
        <v>990</v>
      </c>
      <c r="G136" s="131"/>
      <c r="H136" s="131"/>
      <c r="I136" s="131" t="s">
        <v>991</v>
      </c>
      <c r="J136" s="131"/>
      <c r="K136" s="131"/>
      <c r="L136" s="131"/>
      <c r="M136" s="131"/>
      <c r="N136" s="131"/>
      <c r="O136" s="131"/>
      <c r="P136" s="131"/>
      <c r="Q136" s="131"/>
      <c r="R136" s="158" t="s">
        <v>795</v>
      </c>
    </row>
    <row r="137" spans="1:24" x14ac:dyDescent="0.35">
      <c r="A137" s="131" t="s">
        <v>799</v>
      </c>
      <c r="B137" s="134" t="s">
        <v>127</v>
      </c>
      <c r="C137" s="134" t="s">
        <v>992</v>
      </c>
      <c r="D137" s="134" t="s">
        <v>4647</v>
      </c>
      <c r="E137" s="134"/>
      <c r="F137" s="134"/>
      <c r="G137" s="134"/>
      <c r="H137" s="134"/>
      <c r="I137" s="134" t="s">
        <v>993</v>
      </c>
      <c r="J137" s="134"/>
      <c r="K137" s="134"/>
      <c r="L137" s="134"/>
      <c r="M137" s="134"/>
      <c r="N137" s="134"/>
      <c r="O137" s="134"/>
      <c r="P137" s="134"/>
      <c r="Q137" s="134"/>
      <c r="R137" s="135" t="s">
        <v>795</v>
      </c>
    </row>
    <row r="138" spans="1:24" x14ac:dyDescent="0.35">
      <c r="A138" s="131" t="s">
        <v>893</v>
      </c>
      <c r="B138" s="131" t="s">
        <v>128</v>
      </c>
      <c r="C138" s="131" t="s">
        <v>994</v>
      </c>
      <c r="D138" s="131" t="s">
        <v>4648</v>
      </c>
      <c r="E138" s="131"/>
      <c r="F138" s="131"/>
      <c r="G138" s="131" t="s">
        <v>875</v>
      </c>
      <c r="H138" s="131"/>
      <c r="I138" s="131" t="s">
        <v>991</v>
      </c>
      <c r="J138" s="131" t="s">
        <v>995</v>
      </c>
      <c r="K138" s="131"/>
      <c r="L138" s="131"/>
      <c r="M138" s="131"/>
      <c r="N138" s="131"/>
      <c r="O138" s="131"/>
      <c r="P138" s="131"/>
      <c r="Q138" s="131"/>
      <c r="R138" s="158" t="s">
        <v>795</v>
      </c>
    </row>
    <row r="139" spans="1:24" x14ac:dyDescent="0.35">
      <c r="A139" s="131" t="s">
        <v>908</v>
      </c>
      <c r="B139" s="131" t="s">
        <v>129</v>
      </c>
      <c r="C139" s="131" t="s">
        <v>996</v>
      </c>
      <c r="D139" s="131" t="s">
        <v>997</v>
      </c>
      <c r="E139" s="131"/>
      <c r="F139" s="131"/>
      <c r="G139" s="131"/>
      <c r="H139" s="131"/>
      <c r="J139" s="131"/>
      <c r="K139" s="131"/>
      <c r="L139" s="131"/>
      <c r="M139" s="131"/>
      <c r="N139" s="131"/>
      <c r="O139" s="131"/>
      <c r="P139" s="131"/>
      <c r="Q139" s="131"/>
      <c r="R139" s="158" t="s">
        <v>795</v>
      </c>
    </row>
    <row r="140" spans="1:24" x14ac:dyDescent="0.35">
      <c r="A140" s="131" t="s">
        <v>908</v>
      </c>
      <c r="B140" s="131" t="s">
        <v>130</v>
      </c>
      <c r="C140" s="131" t="s">
        <v>998</v>
      </c>
      <c r="D140" s="131" t="s">
        <v>999</v>
      </c>
      <c r="E140" s="131"/>
      <c r="F140" s="131"/>
      <c r="G140" s="131"/>
      <c r="H140" s="131"/>
      <c r="I140" s="131"/>
      <c r="J140" s="131"/>
      <c r="K140" s="131"/>
      <c r="L140" s="131"/>
      <c r="M140" s="131"/>
      <c r="N140" s="131"/>
      <c r="O140" s="131"/>
      <c r="P140" s="131"/>
      <c r="Q140" s="131"/>
      <c r="R140" s="158" t="s">
        <v>795</v>
      </c>
    </row>
    <row r="141" spans="1:24" x14ac:dyDescent="0.35">
      <c r="A141" s="155" t="s">
        <v>788</v>
      </c>
      <c r="B141" s="155" t="s">
        <v>1000</v>
      </c>
      <c r="C141" s="155" t="s">
        <v>1001</v>
      </c>
      <c r="D141" s="155" t="s">
        <v>1002</v>
      </c>
      <c r="E141" s="155"/>
      <c r="F141" s="155"/>
      <c r="G141" s="155"/>
      <c r="H141" s="155"/>
      <c r="I141" s="155"/>
      <c r="J141" s="155"/>
      <c r="K141" s="155"/>
      <c r="L141" s="155"/>
      <c r="M141" s="155"/>
      <c r="N141" s="155"/>
      <c r="O141" s="155"/>
      <c r="P141" s="155"/>
      <c r="Q141" s="155"/>
      <c r="R141" s="156"/>
    </row>
    <row r="142" spans="1:24" x14ac:dyDescent="0.35">
      <c r="A142" s="131" t="s">
        <v>841</v>
      </c>
      <c r="B142" s="131" t="s">
        <v>131</v>
      </c>
      <c r="C142" s="138" t="s">
        <v>1003</v>
      </c>
      <c r="D142" s="138" t="s">
        <v>1004</v>
      </c>
      <c r="E142" s="131"/>
      <c r="F142" s="131" t="s">
        <v>1005</v>
      </c>
      <c r="G142" s="131"/>
      <c r="H142" s="131"/>
      <c r="I142" s="131"/>
      <c r="J142" s="131"/>
      <c r="K142" s="131"/>
      <c r="L142" s="131"/>
      <c r="M142" s="131"/>
      <c r="N142" s="131"/>
      <c r="O142" s="131"/>
      <c r="P142" s="131"/>
      <c r="Q142" s="131"/>
      <c r="R142" s="158" t="s">
        <v>795</v>
      </c>
    </row>
    <row r="143" spans="1:24" x14ac:dyDescent="0.35">
      <c r="A143" s="131" t="s">
        <v>810</v>
      </c>
      <c r="B143" s="131" t="s">
        <v>132</v>
      </c>
      <c r="C143" s="131" t="s">
        <v>1006</v>
      </c>
      <c r="D143" s="138" t="s">
        <v>1007</v>
      </c>
      <c r="E143" s="131"/>
      <c r="F143" s="131"/>
      <c r="G143" s="131"/>
      <c r="H143" s="131"/>
      <c r="I143" s="131" t="s">
        <v>1008</v>
      </c>
      <c r="J143" s="131"/>
      <c r="K143" s="131" t="s">
        <v>798</v>
      </c>
      <c r="L143" s="131"/>
      <c r="M143" s="131"/>
      <c r="N143" s="131"/>
      <c r="O143" s="131"/>
      <c r="P143" s="131"/>
      <c r="Q143" s="131"/>
      <c r="R143" s="135" t="s">
        <v>795</v>
      </c>
    </row>
    <row r="144" spans="1:24" x14ac:dyDescent="0.35">
      <c r="A144" s="132" t="s">
        <v>785</v>
      </c>
      <c r="B144" s="132" t="s">
        <v>133</v>
      </c>
      <c r="C144" s="132"/>
      <c r="D144" s="132"/>
      <c r="E144" s="132"/>
      <c r="F144" s="132"/>
      <c r="G144" s="132"/>
      <c r="H144" s="132"/>
      <c r="I144" s="132"/>
      <c r="J144" s="132"/>
      <c r="K144" s="132"/>
      <c r="L144" s="132" t="s">
        <v>1009</v>
      </c>
      <c r="M144" s="132"/>
      <c r="N144" s="132"/>
      <c r="O144" s="132"/>
      <c r="P144" s="132"/>
      <c r="Q144" s="132"/>
      <c r="R144" s="133"/>
    </row>
    <row r="145" spans="1:24" x14ac:dyDescent="0.35">
      <c r="A145" s="131" t="s">
        <v>813</v>
      </c>
      <c r="B145" s="131" t="s">
        <v>134</v>
      </c>
      <c r="C145" s="131" t="s">
        <v>1010</v>
      </c>
      <c r="D145" s="138" t="s">
        <v>1011</v>
      </c>
      <c r="E145" s="131"/>
      <c r="F145" s="131"/>
      <c r="G145" s="131"/>
      <c r="H145" s="131"/>
      <c r="I145" s="131" t="s">
        <v>1008</v>
      </c>
      <c r="J145" s="131" t="s">
        <v>1012</v>
      </c>
      <c r="K145" s="131" t="s">
        <v>798</v>
      </c>
      <c r="L145" s="131"/>
      <c r="M145" s="131"/>
      <c r="N145" s="131"/>
      <c r="O145" s="131"/>
      <c r="P145" s="131"/>
      <c r="Q145" s="131"/>
      <c r="R145" s="158" t="s">
        <v>795</v>
      </c>
    </row>
    <row r="146" spans="1:24" x14ac:dyDescent="0.35">
      <c r="A146" s="132" t="s">
        <v>785</v>
      </c>
      <c r="B146" s="132" t="s">
        <v>135</v>
      </c>
      <c r="C146" s="132"/>
      <c r="D146" s="132"/>
      <c r="E146" s="132"/>
      <c r="F146" s="132"/>
      <c r="G146" s="132"/>
      <c r="H146" s="132"/>
      <c r="I146" s="132"/>
      <c r="J146" s="132"/>
      <c r="K146" s="132"/>
      <c r="L146" s="132" t="s">
        <v>1013</v>
      </c>
      <c r="M146" s="132"/>
      <c r="N146" s="132"/>
      <c r="O146" s="132"/>
      <c r="P146" s="132"/>
      <c r="Q146" s="132"/>
      <c r="R146" s="133"/>
    </row>
    <row r="147" spans="1:24" s="34" customFormat="1" x14ac:dyDescent="0.35">
      <c r="A147" s="155" t="s">
        <v>852</v>
      </c>
      <c r="B147" s="155"/>
      <c r="C147" s="155"/>
      <c r="D147" s="155"/>
      <c r="E147" s="155"/>
      <c r="F147" s="155"/>
      <c r="G147" s="155"/>
      <c r="H147" s="155"/>
      <c r="I147" s="155"/>
      <c r="J147" s="155"/>
      <c r="K147" s="155"/>
      <c r="L147" s="155"/>
      <c r="M147" s="155"/>
      <c r="N147" s="155"/>
      <c r="O147" s="155"/>
      <c r="P147" s="155"/>
      <c r="Q147" s="155"/>
      <c r="R147" s="156"/>
    </row>
    <row r="149" spans="1:24" x14ac:dyDescent="0.35">
      <c r="A149" s="150" t="s">
        <v>852</v>
      </c>
      <c r="B149" s="150" t="s">
        <v>889</v>
      </c>
      <c r="C149" s="150"/>
      <c r="D149" s="150"/>
      <c r="E149" s="150"/>
      <c r="F149" s="150"/>
      <c r="G149" s="150"/>
      <c r="H149" s="150"/>
      <c r="I149" s="150"/>
      <c r="J149" s="150"/>
      <c r="K149" s="150"/>
      <c r="L149" s="150"/>
      <c r="M149" s="150"/>
      <c r="N149" s="150"/>
      <c r="O149" s="150"/>
      <c r="P149" s="150"/>
      <c r="Q149" s="150"/>
      <c r="R149" s="151"/>
    </row>
    <row r="151" spans="1:24" s="330" customFormat="1" x14ac:dyDescent="0.35">
      <c r="A151" s="163" t="s">
        <v>788</v>
      </c>
      <c r="B151" s="163" t="s">
        <v>1014</v>
      </c>
      <c r="C151" s="163" t="s">
        <v>1015</v>
      </c>
      <c r="D151" s="163" t="s">
        <v>4649</v>
      </c>
      <c r="E151" s="163"/>
      <c r="F151" s="163"/>
      <c r="G151" s="163"/>
      <c r="H151" s="163"/>
      <c r="I151" s="163" t="s">
        <v>1016</v>
      </c>
      <c r="J151" s="163"/>
      <c r="K151" s="163"/>
      <c r="L151" s="163"/>
      <c r="M151" s="163"/>
      <c r="N151" s="163"/>
      <c r="O151" s="163"/>
      <c r="P151" s="163"/>
      <c r="Q151" s="163"/>
      <c r="R151" s="164"/>
    </row>
    <row r="152" spans="1:24" x14ac:dyDescent="0.35">
      <c r="A152" s="134" t="s">
        <v>1017</v>
      </c>
      <c r="B152" s="134" t="s">
        <v>136</v>
      </c>
      <c r="C152" s="134" t="s">
        <v>894</v>
      </c>
      <c r="D152" s="134" t="s">
        <v>4650</v>
      </c>
      <c r="E152" s="134"/>
      <c r="F152" s="134"/>
      <c r="G152" s="134" t="s">
        <v>875</v>
      </c>
      <c r="H152" s="134"/>
      <c r="I152" s="134"/>
      <c r="J152" s="134"/>
      <c r="K152" s="134"/>
      <c r="L152" s="134"/>
      <c r="M152" s="134"/>
      <c r="N152" s="134"/>
      <c r="O152" s="134"/>
      <c r="P152" s="134"/>
      <c r="Q152" s="134"/>
      <c r="R152" s="135" t="s">
        <v>795</v>
      </c>
    </row>
    <row r="153" spans="1:24" x14ac:dyDescent="0.35">
      <c r="A153" s="134"/>
      <c r="B153" s="134"/>
      <c r="C153" s="134"/>
      <c r="D153" s="134"/>
      <c r="E153" s="134"/>
      <c r="F153" s="134"/>
      <c r="G153" s="134"/>
      <c r="H153" s="134"/>
      <c r="I153" s="134"/>
      <c r="J153" s="134"/>
      <c r="K153" s="134"/>
      <c r="L153" s="134"/>
      <c r="M153" s="134"/>
      <c r="N153" s="134"/>
      <c r="O153" s="134"/>
      <c r="P153" s="134"/>
      <c r="Q153" s="134"/>
      <c r="R153" s="135"/>
    </row>
    <row r="154" spans="1:24" s="95" customFormat="1" x14ac:dyDescent="0.35">
      <c r="A154" s="160" t="s">
        <v>788</v>
      </c>
      <c r="B154" s="160" t="s">
        <v>1018</v>
      </c>
      <c r="C154" s="160"/>
      <c r="D154" s="160"/>
      <c r="E154" s="160"/>
      <c r="F154" s="160"/>
      <c r="G154" s="160"/>
      <c r="H154" s="160"/>
      <c r="I154" s="160" t="s">
        <v>1019</v>
      </c>
      <c r="J154" s="160"/>
      <c r="K154" s="160"/>
      <c r="L154" s="160"/>
      <c r="M154" s="160"/>
      <c r="N154" s="160"/>
      <c r="O154" s="160"/>
      <c r="P154" s="160"/>
      <c r="Q154" s="160"/>
      <c r="R154" s="161"/>
    </row>
    <row r="155" spans="1:24" x14ac:dyDescent="0.35">
      <c r="A155" s="131" t="s">
        <v>841</v>
      </c>
      <c r="B155" s="131" t="s">
        <v>137</v>
      </c>
      <c r="C155" s="131" t="s">
        <v>1020</v>
      </c>
      <c r="D155" s="131" t="s">
        <v>1021</v>
      </c>
      <c r="E155" s="131" t="s">
        <v>1022</v>
      </c>
      <c r="F155" s="131" t="s">
        <v>1023</v>
      </c>
      <c r="G155" s="131"/>
      <c r="H155" s="131"/>
      <c r="I155" s="131"/>
      <c r="J155" s="131"/>
      <c r="K155" s="131"/>
      <c r="L155" s="131"/>
      <c r="M155" s="131"/>
      <c r="N155" s="131"/>
      <c r="O155" s="131"/>
      <c r="P155" s="131"/>
      <c r="Q155" s="131"/>
      <c r="R155" s="158" t="s">
        <v>795</v>
      </c>
    </row>
    <row r="156" spans="1:24" x14ac:dyDescent="0.35">
      <c r="A156" s="131" t="s">
        <v>1024</v>
      </c>
      <c r="B156" s="131" t="s">
        <v>138</v>
      </c>
      <c r="C156" s="131" t="s">
        <v>1025</v>
      </c>
      <c r="D156" s="131" t="s">
        <v>1026</v>
      </c>
      <c r="E156" s="131" t="s">
        <v>1027</v>
      </c>
      <c r="F156" s="131" t="s">
        <v>1028</v>
      </c>
      <c r="G156" s="131"/>
      <c r="H156" s="131"/>
      <c r="I156" s="131" t="s">
        <v>1029</v>
      </c>
      <c r="J156" s="131"/>
      <c r="K156" s="131"/>
      <c r="L156" s="131"/>
      <c r="M156" s="131"/>
      <c r="N156" s="131"/>
      <c r="O156" s="131"/>
      <c r="P156" s="131"/>
      <c r="Q156" s="131"/>
      <c r="R156" s="158" t="s">
        <v>795</v>
      </c>
    </row>
    <row r="157" spans="1:24" s="140" customFormat="1" ht="38.5" customHeight="1" x14ac:dyDescent="0.35">
      <c r="A157" s="132" t="s">
        <v>785</v>
      </c>
      <c r="B157" s="132" t="s">
        <v>139</v>
      </c>
      <c r="C157" s="132"/>
      <c r="D157" s="132"/>
      <c r="E157" s="132"/>
      <c r="F157" s="132"/>
      <c r="G157" s="132"/>
      <c r="H157" s="132"/>
      <c r="I157" s="132"/>
      <c r="J157" s="132"/>
      <c r="K157" s="162"/>
      <c r="L157" s="162" t="s">
        <v>1030</v>
      </c>
      <c r="M157" s="162"/>
      <c r="N157" s="162"/>
      <c r="O157" s="132"/>
      <c r="P157" s="132"/>
      <c r="Q157" s="132"/>
      <c r="R157" s="133"/>
      <c r="T157" s="10"/>
      <c r="U157" s="10"/>
      <c r="V157" s="10"/>
      <c r="W157" s="10"/>
      <c r="X157" s="10"/>
    </row>
    <row r="158" spans="1:24" x14ac:dyDescent="0.35">
      <c r="A158" s="136" t="s">
        <v>788</v>
      </c>
      <c r="B158" s="136" t="s">
        <v>1031</v>
      </c>
      <c r="C158" s="136"/>
      <c r="D158" s="136"/>
      <c r="E158" s="136"/>
      <c r="F158" s="136"/>
      <c r="G158" s="136"/>
      <c r="H158" s="136"/>
      <c r="I158" s="136" t="s">
        <v>1032</v>
      </c>
      <c r="J158" s="136"/>
      <c r="K158" s="136"/>
      <c r="L158" s="136"/>
      <c r="M158" s="136"/>
      <c r="N158" s="136"/>
      <c r="O158" s="136"/>
      <c r="P158" s="136"/>
      <c r="Q158" s="136"/>
      <c r="R158" s="137"/>
    </row>
    <row r="159" spans="1:24" x14ac:dyDescent="0.35">
      <c r="A159" s="131" t="s">
        <v>903</v>
      </c>
      <c r="B159" s="131" t="s">
        <v>140</v>
      </c>
      <c r="C159" s="131" t="s">
        <v>1033</v>
      </c>
      <c r="D159" s="131" t="s">
        <v>4651</v>
      </c>
      <c r="E159" s="131" t="s">
        <v>1034</v>
      </c>
      <c r="F159" s="131" t="s">
        <v>1035</v>
      </c>
      <c r="G159" s="131"/>
      <c r="H159" s="131"/>
      <c r="I159" s="131"/>
      <c r="J159" s="131"/>
      <c r="K159" s="131" t="s">
        <v>798</v>
      </c>
      <c r="L159" s="131"/>
      <c r="M159" s="131"/>
      <c r="N159" s="131"/>
      <c r="O159" s="131"/>
      <c r="P159" s="131"/>
      <c r="Q159" s="131"/>
      <c r="R159" s="158" t="s">
        <v>795</v>
      </c>
    </row>
    <row r="160" spans="1:24" x14ac:dyDescent="0.35">
      <c r="A160" s="131" t="s">
        <v>903</v>
      </c>
      <c r="B160" s="131" t="s">
        <v>141</v>
      </c>
      <c r="C160" s="131" t="s">
        <v>1036</v>
      </c>
      <c r="D160" s="131" t="s">
        <v>1037</v>
      </c>
      <c r="E160" s="131" t="s">
        <v>1038</v>
      </c>
      <c r="F160" s="131" t="s">
        <v>4652</v>
      </c>
      <c r="G160" s="131"/>
      <c r="H160" s="131"/>
      <c r="I160" s="131"/>
      <c r="J160" s="131"/>
      <c r="K160" s="131" t="s">
        <v>798</v>
      </c>
      <c r="L160" s="131"/>
      <c r="M160" s="131"/>
      <c r="N160" s="131"/>
      <c r="O160" s="131"/>
      <c r="P160" s="131"/>
      <c r="Q160" s="131"/>
      <c r="R160" s="158" t="s">
        <v>795</v>
      </c>
    </row>
    <row r="161" spans="1:24" s="140" customFormat="1" ht="38.5" customHeight="1" x14ac:dyDescent="0.35">
      <c r="A161" s="132" t="s">
        <v>785</v>
      </c>
      <c r="B161" s="132" t="s">
        <v>142</v>
      </c>
      <c r="C161" s="132"/>
      <c r="D161" s="132"/>
      <c r="E161" s="132"/>
      <c r="F161" s="132"/>
      <c r="G161" s="132"/>
      <c r="H161" s="132"/>
      <c r="I161" s="132"/>
      <c r="J161" s="132"/>
      <c r="K161" s="162"/>
      <c r="L161" s="162" t="s">
        <v>1039</v>
      </c>
      <c r="M161" s="162"/>
      <c r="N161" s="162"/>
      <c r="O161" s="132"/>
      <c r="P161" s="132"/>
      <c r="Q161" s="132"/>
      <c r="R161" s="133"/>
      <c r="T161" s="10"/>
      <c r="U161" s="10"/>
      <c r="V161" s="10"/>
      <c r="W161" s="10"/>
      <c r="X161" s="10"/>
    </row>
    <row r="162" spans="1:24" x14ac:dyDescent="0.35">
      <c r="A162" s="136" t="s">
        <v>852</v>
      </c>
      <c r="B162" s="136" t="s">
        <v>1031</v>
      </c>
      <c r="C162" s="136"/>
      <c r="D162" s="136"/>
      <c r="E162" s="136"/>
      <c r="F162" s="136"/>
      <c r="G162" s="136"/>
      <c r="H162" s="136"/>
      <c r="I162" s="136"/>
      <c r="J162" s="136"/>
      <c r="K162" s="136"/>
      <c r="L162" s="136"/>
      <c r="M162" s="136"/>
      <c r="N162" s="136"/>
      <c r="O162" s="136"/>
      <c r="P162" s="136"/>
      <c r="Q162" s="136"/>
      <c r="R162" s="137"/>
    </row>
    <row r="163" spans="1:24" s="140" customFormat="1" ht="38.5" customHeight="1" x14ac:dyDescent="0.35">
      <c r="A163" s="132" t="s">
        <v>785</v>
      </c>
      <c r="B163" s="159" t="s">
        <v>143</v>
      </c>
      <c r="C163" s="132"/>
      <c r="D163" s="132"/>
      <c r="E163" s="132"/>
      <c r="F163" s="132"/>
      <c r="G163" s="132"/>
      <c r="H163" s="132"/>
      <c r="I163" s="132"/>
      <c r="J163" s="132"/>
      <c r="K163" s="162"/>
      <c r="L163" s="162" t="s">
        <v>4653</v>
      </c>
      <c r="M163" s="162"/>
      <c r="N163" s="162"/>
      <c r="O163" s="132"/>
      <c r="P163" s="132"/>
      <c r="Q163" s="132"/>
      <c r="R163" s="133"/>
      <c r="T163" s="10"/>
      <c r="U163" s="10"/>
      <c r="V163" s="10"/>
      <c r="W163" s="10"/>
      <c r="X163" s="10"/>
    </row>
    <row r="164" spans="1:24" x14ac:dyDescent="0.35">
      <c r="A164" s="134" t="s">
        <v>908</v>
      </c>
      <c r="B164" s="131" t="s">
        <v>144</v>
      </c>
      <c r="C164" s="131" t="s">
        <v>1040</v>
      </c>
      <c r="D164" s="131" t="s">
        <v>4654</v>
      </c>
      <c r="E164" s="131"/>
      <c r="F164" s="131"/>
      <c r="G164" s="131"/>
      <c r="H164" s="131"/>
      <c r="I164" s="131"/>
      <c r="J164" s="131"/>
      <c r="K164" s="131"/>
      <c r="L164" s="131"/>
      <c r="M164" s="131"/>
      <c r="N164" s="131"/>
      <c r="O164" s="131"/>
      <c r="P164" s="131"/>
      <c r="Q164" s="131"/>
      <c r="R164" s="158" t="s">
        <v>795</v>
      </c>
    </row>
    <row r="165" spans="1:24" s="95" customFormat="1" x14ac:dyDescent="0.35">
      <c r="A165" s="160" t="s">
        <v>852</v>
      </c>
      <c r="B165" s="160" t="s">
        <v>1018</v>
      </c>
      <c r="C165" s="160"/>
      <c r="D165" s="160"/>
      <c r="E165" s="160"/>
      <c r="F165" s="160"/>
      <c r="G165" s="160"/>
      <c r="H165" s="160"/>
      <c r="I165" s="160"/>
      <c r="J165" s="160"/>
      <c r="K165" s="160"/>
      <c r="L165" s="160"/>
      <c r="M165" s="160"/>
      <c r="N165" s="160"/>
      <c r="O165" s="160"/>
      <c r="P165" s="160"/>
      <c r="Q165" s="160"/>
      <c r="R165" s="161"/>
    </row>
    <row r="167" spans="1:24" s="167" customFormat="1" x14ac:dyDescent="0.35">
      <c r="A167" s="165" t="s">
        <v>788</v>
      </c>
      <c r="B167" s="165" t="s">
        <v>1041</v>
      </c>
      <c r="C167" s="165"/>
      <c r="D167" s="165"/>
      <c r="E167" s="165"/>
      <c r="F167" s="165"/>
      <c r="G167" s="165"/>
      <c r="H167" s="165"/>
      <c r="I167" s="165" t="s">
        <v>1042</v>
      </c>
      <c r="J167" s="165"/>
      <c r="K167" s="165"/>
      <c r="L167" s="165"/>
      <c r="M167" s="165"/>
      <c r="N167" s="165"/>
      <c r="O167" s="165"/>
      <c r="P167" s="165"/>
      <c r="Q167" s="165"/>
      <c r="R167" s="166"/>
    </row>
    <row r="168" spans="1:24" x14ac:dyDescent="0.35">
      <c r="A168" s="131" t="s">
        <v>903</v>
      </c>
      <c r="B168" s="159" t="s">
        <v>145</v>
      </c>
      <c r="C168" s="131" t="s">
        <v>1043</v>
      </c>
      <c r="D168" s="131" t="s">
        <v>4655</v>
      </c>
      <c r="E168" s="131" t="s">
        <v>1044</v>
      </c>
      <c r="F168" s="131" t="s">
        <v>1045</v>
      </c>
      <c r="G168" s="131"/>
      <c r="H168" s="131"/>
      <c r="I168" s="131"/>
      <c r="J168" s="131"/>
      <c r="K168" s="131"/>
      <c r="L168" s="131"/>
      <c r="M168" s="131"/>
      <c r="N168" s="131"/>
      <c r="O168" s="131"/>
      <c r="P168" s="131"/>
      <c r="Q168" s="131"/>
      <c r="R168" s="158" t="s">
        <v>795</v>
      </c>
    </row>
    <row r="169" spans="1:24" x14ac:dyDescent="0.35">
      <c r="A169" s="131" t="s">
        <v>908</v>
      </c>
      <c r="B169" s="131" t="s">
        <v>146</v>
      </c>
      <c r="C169" s="131" t="s">
        <v>1046</v>
      </c>
      <c r="D169" s="131" t="s">
        <v>4656</v>
      </c>
      <c r="E169" s="131"/>
      <c r="F169" s="131"/>
      <c r="G169" s="131"/>
      <c r="H169" s="131"/>
      <c r="I169" s="131"/>
      <c r="J169" s="131"/>
      <c r="K169" s="131"/>
      <c r="L169" s="131"/>
      <c r="M169" s="131"/>
      <c r="N169" s="131"/>
      <c r="O169" s="131"/>
      <c r="P169" s="131"/>
      <c r="Q169" s="131"/>
      <c r="R169" s="158" t="s">
        <v>795</v>
      </c>
    </row>
    <row r="170" spans="1:24" s="167" customFormat="1" x14ac:dyDescent="0.35">
      <c r="A170" s="165" t="s">
        <v>852</v>
      </c>
      <c r="B170" s="165" t="s">
        <v>1041</v>
      </c>
      <c r="C170" s="165"/>
      <c r="D170" s="165"/>
      <c r="E170" s="165"/>
      <c r="F170" s="165"/>
      <c r="G170" s="165"/>
      <c r="H170" s="165"/>
      <c r="I170" s="165"/>
      <c r="J170" s="165"/>
      <c r="K170" s="165"/>
      <c r="L170" s="165"/>
      <c r="M170" s="165"/>
      <c r="N170" s="165"/>
      <c r="O170" s="165"/>
      <c r="P170" s="165"/>
      <c r="Q170" s="165"/>
      <c r="R170" s="166"/>
    </row>
    <row r="171" spans="1:24" x14ac:dyDescent="0.35">
      <c r="A171" s="134"/>
      <c r="B171" s="134"/>
      <c r="C171" s="134"/>
      <c r="D171" s="134"/>
      <c r="E171" s="134"/>
      <c r="F171" s="134"/>
      <c r="G171" s="134"/>
      <c r="H171" s="134"/>
      <c r="I171" s="134"/>
      <c r="J171" s="134"/>
      <c r="K171" s="134"/>
      <c r="L171" s="134"/>
      <c r="M171" s="134"/>
      <c r="N171" s="134"/>
      <c r="O171" s="134"/>
      <c r="P171" s="134"/>
      <c r="Q171" s="134"/>
      <c r="R171" s="135"/>
    </row>
    <row r="172" spans="1:24" s="167" customFormat="1" x14ac:dyDescent="0.35">
      <c r="A172" s="165" t="s">
        <v>788</v>
      </c>
      <c r="B172" s="165" t="s">
        <v>1047</v>
      </c>
      <c r="C172" s="165"/>
      <c r="D172" s="165"/>
      <c r="E172" s="165"/>
      <c r="F172" s="165"/>
      <c r="G172" s="165"/>
      <c r="H172" s="165"/>
      <c r="I172" s="165" t="s">
        <v>1048</v>
      </c>
      <c r="J172" s="165"/>
      <c r="K172" s="165"/>
      <c r="L172" s="165"/>
      <c r="M172" s="165"/>
      <c r="N172" s="165"/>
      <c r="O172" s="165"/>
      <c r="P172" s="165"/>
      <c r="Q172" s="165"/>
      <c r="R172" s="166"/>
    </row>
    <row r="173" spans="1:24" x14ac:dyDescent="0.35">
      <c r="A173" s="131" t="s">
        <v>903</v>
      </c>
      <c r="B173" s="159" t="s">
        <v>147</v>
      </c>
      <c r="C173" s="131" t="s">
        <v>1049</v>
      </c>
      <c r="D173" s="131" t="s">
        <v>4657</v>
      </c>
      <c r="E173" s="131" t="s">
        <v>1050</v>
      </c>
      <c r="F173" s="131" t="s">
        <v>4658</v>
      </c>
      <c r="G173" s="131"/>
      <c r="H173" s="131"/>
      <c r="I173" s="131"/>
      <c r="J173" s="131"/>
      <c r="K173" s="131"/>
      <c r="L173" s="131"/>
      <c r="M173" s="131"/>
      <c r="N173" s="131"/>
      <c r="O173" s="131"/>
      <c r="P173" s="131"/>
      <c r="Q173" s="131"/>
      <c r="R173" s="158" t="s">
        <v>795</v>
      </c>
    </row>
    <row r="174" spans="1:24" x14ac:dyDescent="0.35">
      <c r="A174" s="134" t="s">
        <v>908</v>
      </c>
      <c r="B174" s="131" t="s">
        <v>148</v>
      </c>
      <c r="C174" s="131" t="s">
        <v>1051</v>
      </c>
      <c r="D174" s="131" t="s">
        <v>4659</v>
      </c>
      <c r="E174" s="131"/>
      <c r="F174" s="131"/>
      <c r="G174" s="131"/>
      <c r="H174" s="131"/>
      <c r="I174" s="131"/>
      <c r="J174" s="131"/>
      <c r="K174" s="131"/>
      <c r="L174" s="131"/>
      <c r="M174" s="131"/>
      <c r="N174" s="131"/>
      <c r="O174" s="131"/>
      <c r="P174" s="131"/>
      <c r="Q174" s="131"/>
      <c r="R174" s="158" t="s">
        <v>795</v>
      </c>
    </row>
    <row r="175" spans="1:24" s="167" customFormat="1" x14ac:dyDescent="0.35">
      <c r="A175" s="165" t="s">
        <v>852</v>
      </c>
      <c r="B175" s="165" t="s">
        <v>1047</v>
      </c>
      <c r="C175" s="165"/>
      <c r="D175" s="165"/>
      <c r="E175" s="165"/>
      <c r="F175" s="165"/>
      <c r="G175" s="165"/>
      <c r="H175" s="165"/>
      <c r="I175" s="165"/>
      <c r="J175" s="165"/>
      <c r="K175" s="165"/>
      <c r="L175" s="165"/>
      <c r="M175" s="165"/>
      <c r="N175" s="165"/>
      <c r="O175" s="165"/>
      <c r="P175" s="165"/>
      <c r="Q175" s="165"/>
      <c r="R175" s="166"/>
    </row>
    <row r="176" spans="1:24" x14ac:dyDescent="0.35">
      <c r="A176" s="134"/>
      <c r="B176" s="134"/>
      <c r="C176" s="134"/>
      <c r="D176" s="134"/>
      <c r="E176" s="134"/>
      <c r="F176" s="134"/>
      <c r="G176" s="134"/>
      <c r="H176" s="134"/>
      <c r="I176" s="134"/>
      <c r="J176" s="134"/>
      <c r="K176" s="134"/>
      <c r="L176" s="134"/>
      <c r="M176" s="134"/>
      <c r="N176" s="134"/>
      <c r="O176" s="134"/>
      <c r="P176" s="134"/>
      <c r="Q176" s="134"/>
      <c r="R176" s="135"/>
    </row>
    <row r="177" spans="1:18" s="95" customFormat="1" x14ac:dyDescent="0.35">
      <c r="A177" s="160" t="s">
        <v>788</v>
      </c>
      <c r="B177" s="160" t="s">
        <v>1053</v>
      </c>
      <c r="C177" s="160"/>
      <c r="D177" s="160"/>
      <c r="E177" s="160"/>
      <c r="F177" s="160"/>
      <c r="G177" s="160"/>
      <c r="H177" s="160"/>
      <c r="I177" s="160" t="s">
        <v>1054</v>
      </c>
      <c r="J177" s="160"/>
      <c r="K177" s="160"/>
      <c r="L177" s="160"/>
      <c r="M177" s="160"/>
      <c r="N177" s="160"/>
      <c r="O177" s="160"/>
      <c r="P177" s="160"/>
      <c r="Q177" s="160"/>
      <c r="R177" s="161"/>
    </row>
    <row r="178" spans="1:18" x14ac:dyDescent="0.35">
      <c r="A178" s="131" t="s">
        <v>841</v>
      </c>
      <c r="B178" s="138" t="s">
        <v>149</v>
      </c>
      <c r="C178" s="138" t="s">
        <v>1055</v>
      </c>
      <c r="D178" s="138" t="s">
        <v>4660</v>
      </c>
      <c r="E178" s="131" t="s">
        <v>1022</v>
      </c>
      <c r="F178" s="131" t="s">
        <v>1056</v>
      </c>
      <c r="G178" s="138"/>
      <c r="H178" s="138"/>
      <c r="I178" s="138"/>
      <c r="J178" s="138"/>
      <c r="K178" s="138"/>
      <c r="L178" s="138"/>
      <c r="M178" s="138"/>
      <c r="N178" s="138"/>
      <c r="O178" s="138"/>
      <c r="P178" s="138"/>
      <c r="Q178" s="138"/>
      <c r="R178" s="139" t="s">
        <v>795</v>
      </c>
    </row>
    <row r="179" spans="1:18" x14ac:dyDescent="0.35">
      <c r="A179" s="131" t="s">
        <v>903</v>
      </c>
      <c r="B179" s="138" t="s">
        <v>150</v>
      </c>
      <c r="C179" s="138" t="s">
        <v>1057</v>
      </c>
      <c r="D179" s="138" t="s">
        <v>4661</v>
      </c>
      <c r="E179" s="138" t="s">
        <v>1058</v>
      </c>
      <c r="F179" s="138" t="s">
        <v>1059</v>
      </c>
      <c r="G179" s="138"/>
      <c r="H179" s="138"/>
      <c r="I179" s="138" t="s">
        <v>1060</v>
      </c>
      <c r="J179" s="138"/>
      <c r="K179" s="138"/>
      <c r="L179" s="138"/>
      <c r="M179" s="138"/>
      <c r="N179" s="138"/>
      <c r="O179" s="138"/>
      <c r="P179" s="138"/>
      <c r="Q179" s="138"/>
      <c r="R179" s="139"/>
    </row>
    <row r="180" spans="1:18" s="167" customFormat="1" x14ac:dyDescent="0.35">
      <c r="A180" s="165" t="s">
        <v>788</v>
      </c>
      <c r="B180" s="165" t="s">
        <v>1061</v>
      </c>
      <c r="C180" s="165"/>
      <c r="D180" s="165"/>
      <c r="E180" s="165"/>
      <c r="F180" s="165"/>
      <c r="G180" s="165"/>
      <c r="H180" s="165"/>
      <c r="I180" s="165" t="s">
        <v>1062</v>
      </c>
      <c r="J180" s="165"/>
      <c r="K180" s="165"/>
      <c r="L180" s="165"/>
      <c r="M180" s="165"/>
      <c r="N180" s="165"/>
      <c r="O180" s="165"/>
      <c r="P180" s="165"/>
      <c r="Q180" s="165"/>
      <c r="R180" s="166"/>
    </row>
    <row r="181" spans="1:18" x14ac:dyDescent="0.35">
      <c r="A181" s="131" t="s">
        <v>903</v>
      </c>
      <c r="B181" s="138" t="s">
        <v>151</v>
      </c>
      <c r="C181" s="138" t="s">
        <v>1063</v>
      </c>
      <c r="D181" s="138" t="s">
        <v>4662</v>
      </c>
      <c r="E181" s="138"/>
      <c r="F181" s="138"/>
      <c r="G181" s="138"/>
      <c r="H181" s="138"/>
      <c r="I181" s="138"/>
      <c r="J181" s="138"/>
      <c r="K181" s="138" t="s">
        <v>798</v>
      </c>
      <c r="L181" s="138"/>
      <c r="M181" s="138"/>
      <c r="N181" s="138"/>
      <c r="O181" s="138"/>
      <c r="P181" s="138"/>
      <c r="Q181" s="138"/>
      <c r="R181" s="139" t="s">
        <v>795</v>
      </c>
    </row>
    <row r="182" spans="1:18" x14ac:dyDescent="0.35">
      <c r="A182" s="131" t="s">
        <v>903</v>
      </c>
      <c r="B182" s="138" t="s">
        <v>152</v>
      </c>
      <c r="C182" s="138" t="s">
        <v>1064</v>
      </c>
      <c r="D182" s="138" t="s">
        <v>1065</v>
      </c>
      <c r="E182" s="138" t="s">
        <v>1038</v>
      </c>
      <c r="F182" s="138" t="s">
        <v>4663</v>
      </c>
      <c r="G182" s="138"/>
      <c r="H182" s="138"/>
      <c r="I182" s="138"/>
      <c r="J182" s="138"/>
      <c r="K182" s="138" t="s">
        <v>798</v>
      </c>
      <c r="L182" s="138"/>
      <c r="M182" s="138"/>
      <c r="N182" s="138"/>
      <c r="O182" s="138"/>
      <c r="P182" s="138"/>
      <c r="Q182" s="138"/>
      <c r="R182" s="135" t="s">
        <v>795</v>
      </c>
    </row>
    <row r="183" spans="1:18" s="167" customFormat="1" x14ac:dyDescent="0.35">
      <c r="A183" s="165" t="s">
        <v>852</v>
      </c>
      <c r="B183" s="165" t="s">
        <v>1061</v>
      </c>
      <c r="C183" s="165"/>
      <c r="D183" s="165"/>
      <c r="E183" s="165"/>
      <c r="F183" s="165"/>
      <c r="G183" s="165"/>
      <c r="H183" s="165"/>
      <c r="I183" s="165"/>
      <c r="J183" s="165"/>
      <c r="K183" s="165"/>
      <c r="L183" s="165"/>
      <c r="M183" s="165"/>
      <c r="N183" s="165"/>
      <c r="O183" s="165"/>
      <c r="P183" s="165"/>
      <c r="Q183" s="165"/>
      <c r="R183" s="166"/>
    </row>
    <row r="184" spans="1:18" s="140" customFormat="1" ht="42.5" x14ac:dyDescent="0.35">
      <c r="A184" s="132" t="s">
        <v>785</v>
      </c>
      <c r="B184" s="159" t="s">
        <v>153</v>
      </c>
      <c r="C184" s="132"/>
      <c r="D184" s="132"/>
      <c r="E184" s="132"/>
      <c r="F184" s="132"/>
      <c r="G184" s="132"/>
      <c r="H184" s="132"/>
      <c r="I184" s="132"/>
      <c r="J184" s="132"/>
      <c r="K184" s="132"/>
      <c r="L184" s="162" t="s">
        <v>4664</v>
      </c>
      <c r="M184" s="162"/>
      <c r="N184" s="162"/>
      <c r="O184" s="132"/>
      <c r="P184" s="132"/>
      <c r="Q184" s="132"/>
      <c r="R184" s="133"/>
    </row>
    <row r="185" spans="1:18" x14ac:dyDescent="0.35">
      <c r="A185" s="134" t="s">
        <v>908</v>
      </c>
      <c r="B185" s="138" t="s">
        <v>154</v>
      </c>
      <c r="C185" s="138" t="s">
        <v>1066</v>
      </c>
      <c r="D185" s="138" t="s">
        <v>4665</v>
      </c>
      <c r="E185" s="138"/>
      <c r="F185" s="138"/>
      <c r="G185" s="138"/>
      <c r="H185" s="138"/>
      <c r="I185" s="138"/>
      <c r="J185" s="138"/>
      <c r="K185" s="138"/>
      <c r="L185" s="138"/>
      <c r="M185" s="138"/>
      <c r="N185" s="138"/>
      <c r="O185" s="138"/>
      <c r="P185" s="138"/>
      <c r="Q185" s="138"/>
      <c r="R185" s="139" t="s">
        <v>795</v>
      </c>
    </row>
    <row r="186" spans="1:18" s="95" customFormat="1" x14ac:dyDescent="0.35">
      <c r="A186" s="160" t="s">
        <v>852</v>
      </c>
      <c r="B186" s="160" t="s">
        <v>1053</v>
      </c>
      <c r="C186" s="160"/>
      <c r="D186" s="160"/>
      <c r="E186" s="160"/>
      <c r="F186" s="160"/>
      <c r="G186" s="160"/>
      <c r="H186" s="160"/>
      <c r="I186" s="160"/>
      <c r="J186" s="160"/>
      <c r="K186" s="160"/>
      <c r="L186" s="160"/>
      <c r="M186" s="160"/>
      <c r="N186" s="160"/>
      <c r="O186" s="160"/>
      <c r="P186" s="160"/>
      <c r="Q186" s="160"/>
      <c r="R186" s="161"/>
    </row>
    <row r="187" spans="1:18" s="34" customFormat="1" x14ac:dyDescent="0.35">
      <c r="A187" s="144"/>
      <c r="B187" s="144"/>
      <c r="C187" s="144"/>
      <c r="D187" s="144"/>
      <c r="E187" s="144"/>
      <c r="F187" s="144"/>
      <c r="G187" s="144"/>
      <c r="H187" s="144"/>
      <c r="I187" s="144"/>
      <c r="J187" s="144"/>
      <c r="K187" s="144"/>
      <c r="L187" s="144"/>
      <c r="M187" s="144"/>
      <c r="N187" s="144"/>
      <c r="O187" s="144"/>
      <c r="P187" s="144"/>
      <c r="Q187" s="144"/>
      <c r="R187" s="145"/>
    </row>
    <row r="188" spans="1:18" s="95" customFormat="1" x14ac:dyDescent="0.35">
      <c r="A188" s="160" t="s">
        <v>788</v>
      </c>
      <c r="B188" s="160" t="s">
        <v>1067</v>
      </c>
      <c r="C188" s="160"/>
      <c r="D188" s="160"/>
      <c r="E188" s="160"/>
      <c r="F188" s="160"/>
      <c r="G188" s="160"/>
      <c r="H188" s="160"/>
      <c r="I188" s="160" t="s">
        <v>1068</v>
      </c>
      <c r="J188" s="160"/>
      <c r="K188" s="160"/>
      <c r="L188" s="160"/>
      <c r="M188" s="160"/>
      <c r="N188" s="160"/>
      <c r="O188" s="160"/>
      <c r="P188" s="160"/>
      <c r="Q188" s="160"/>
      <c r="R188" s="161"/>
    </row>
    <row r="189" spans="1:18" x14ac:dyDescent="0.35">
      <c r="A189" s="131" t="s">
        <v>841</v>
      </c>
      <c r="B189" s="131" t="s">
        <v>155</v>
      </c>
      <c r="C189" s="131" t="s">
        <v>1069</v>
      </c>
      <c r="D189" s="131" t="s">
        <v>1070</v>
      </c>
      <c r="E189" s="131" t="s">
        <v>1071</v>
      </c>
      <c r="F189" s="131" t="s">
        <v>1072</v>
      </c>
      <c r="G189" s="131"/>
      <c r="H189" s="131"/>
      <c r="I189" s="131"/>
      <c r="J189" s="131"/>
      <c r="K189" s="131"/>
      <c r="L189" s="131"/>
      <c r="M189" s="131"/>
      <c r="N189" s="131"/>
      <c r="O189" s="131"/>
      <c r="P189" s="131"/>
      <c r="Q189" s="131"/>
      <c r="R189" s="158" t="s">
        <v>795</v>
      </c>
    </row>
    <row r="190" spans="1:18" x14ac:dyDescent="0.35">
      <c r="A190" s="131" t="s">
        <v>903</v>
      </c>
      <c r="B190" s="131" t="s">
        <v>156</v>
      </c>
      <c r="C190" s="131" t="s">
        <v>1073</v>
      </c>
      <c r="D190" s="131" t="s">
        <v>1074</v>
      </c>
      <c r="E190" s="131" t="s">
        <v>1075</v>
      </c>
      <c r="F190" s="131" t="s">
        <v>4666</v>
      </c>
      <c r="G190" s="131"/>
      <c r="H190" s="131"/>
      <c r="I190" s="131" t="s">
        <v>1076</v>
      </c>
      <c r="J190" s="131"/>
      <c r="K190" s="131"/>
      <c r="L190" s="131"/>
      <c r="M190" s="131"/>
      <c r="N190" s="131"/>
      <c r="O190" s="131"/>
      <c r="P190" s="131"/>
      <c r="Q190" s="131"/>
      <c r="R190" s="158" t="s">
        <v>795</v>
      </c>
    </row>
    <row r="191" spans="1:18" s="167" customFormat="1" x14ac:dyDescent="0.35">
      <c r="A191" s="165" t="s">
        <v>788</v>
      </c>
      <c r="B191" s="165" t="s">
        <v>1077</v>
      </c>
      <c r="C191" s="165"/>
      <c r="D191" s="165"/>
      <c r="E191" s="165"/>
      <c r="F191" s="165"/>
      <c r="G191" s="165"/>
      <c r="H191" s="165"/>
      <c r="I191" s="165" t="s">
        <v>1078</v>
      </c>
      <c r="J191" s="165"/>
      <c r="K191" s="165"/>
      <c r="L191" s="165"/>
      <c r="M191" s="165"/>
      <c r="N191" s="165"/>
      <c r="O191" s="165"/>
      <c r="P191" s="165"/>
      <c r="Q191" s="165"/>
      <c r="R191" s="166"/>
    </row>
    <row r="192" spans="1:18" x14ac:dyDescent="0.35">
      <c r="A192" s="131" t="s">
        <v>903</v>
      </c>
      <c r="B192" s="131" t="s">
        <v>157</v>
      </c>
      <c r="C192" s="131" t="s">
        <v>1079</v>
      </c>
      <c r="D192" s="131" t="s">
        <v>1080</v>
      </c>
      <c r="E192" s="131"/>
      <c r="F192" s="131"/>
      <c r="G192" s="131"/>
      <c r="H192" s="131"/>
      <c r="I192" s="131"/>
      <c r="J192" s="131"/>
      <c r="K192" s="131" t="s">
        <v>798</v>
      </c>
      <c r="L192" s="131"/>
      <c r="M192" s="131"/>
      <c r="N192" s="131"/>
      <c r="O192" s="131"/>
      <c r="P192" s="131"/>
      <c r="Q192" s="131"/>
      <c r="R192" s="158" t="s">
        <v>795</v>
      </c>
    </row>
    <row r="193" spans="1:24" x14ac:dyDescent="0.35">
      <c r="A193" s="131" t="s">
        <v>903</v>
      </c>
      <c r="B193" s="131" t="s">
        <v>158</v>
      </c>
      <c r="C193" s="131" t="s">
        <v>1081</v>
      </c>
      <c r="D193" s="131" t="s">
        <v>1082</v>
      </c>
      <c r="E193" s="131" t="s">
        <v>1083</v>
      </c>
      <c r="F193" s="131" t="s">
        <v>4667</v>
      </c>
      <c r="G193" s="131"/>
      <c r="H193" s="131"/>
      <c r="I193" s="131"/>
      <c r="J193" s="131"/>
      <c r="K193" s="131" t="s">
        <v>798</v>
      </c>
      <c r="L193" s="131"/>
      <c r="M193" s="131"/>
      <c r="N193" s="131"/>
      <c r="O193" s="131"/>
      <c r="P193" s="131"/>
      <c r="Q193" s="131"/>
      <c r="R193" s="158" t="s">
        <v>795</v>
      </c>
    </row>
    <row r="194" spans="1:24" s="167" customFormat="1" x14ac:dyDescent="0.35">
      <c r="A194" s="165" t="s">
        <v>852</v>
      </c>
      <c r="B194" s="165" t="s">
        <v>1077</v>
      </c>
      <c r="C194" s="165"/>
      <c r="D194" s="165"/>
      <c r="E194" s="165"/>
      <c r="F194" s="165"/>
      <c r="G194" s="165"/>
      <c r="H194" s="165"/>
      <c r="I194" s="165"/>
      <c r="J194" s="165"/>
      <c r="K194" s="165"/>
      <c r="L194" s="165"/>
      <c r="M194" s="165"/>
      <c r="N194" s="165"/>
      <c r="O194" s="165"/>
      <c r="P194" s="165"/>
      <c r="Q194" s="165"/>
      <c r="R194" s="166"/>
    </row>
    <row r="195" spans="1:24" s="140" customFormat="1" ht="42.5" x14ac:dyDescent="0.35">
      <c r="A195" s="132" t="s">
        <v>785</v>
      </c>
      <c r="B195" s="159" t="s">
        <v>159</v>
      </c>
      <c r="C195" s="132"/>
      <c r="D195" s="132"/>
      <c r="E195" s="132"/>
      <c r="F195" s="132"/>
      <c r="G195" s="132"/>
      <c r="H195" s="132"/>
      <c r="I195" s="132"/>
      <c r="J195" s="132"/>
      <c r="K195" s="132"/>
      <c r="L195" s="162" t="s">
        <v>4668</v>
      </c>
      <c r="M195" s="162"/>
      <c r="N195" s="162"/>
      <c r="O195" s="162"/>
      <c r="P195" s="132"/>
      <c r="Q195" s="132"/>
      <c r="R195" s="133"/>
      <c r="T195" s="10"/>
      <c r="U195" s="10"/>
      <c r="V195" s="10"/>
      <c r="W195" s="10"/>
      <c r="X195" s="10"/>
    </row>
    <row r="196" spans="1:24" x14ac:dyDescent="0.35">
      <c r="A196" s="134" t="s">
        <v>908</v>
      </c>
      <c r="B196" s="131" t="s">
        <v>160</v>
      </c>
      <c r="C196" s="131" t="s">
        <v>1084</v>
      </c>
      <c r="D196" s="131" t="s">
        <v>4669</v>
      </c>
      <c r="E196" s="131"/>
      <c r="F196" s="131"/>
      <c r="G196" s="131"/>
      <c r="H196" s="131"/>
      <c r="I196" s="131"/>
      <c r="J196" s="131"/>
      <c r="K196" s="131"/>
      <c r="L196" s="131"/>
      <c r="M196" s="131"/>
      <c r="N196" s="131"/>
      <c r="O196" s="131"/>
      <c r="P196" s="131"/>
      <c r="Q196" s="131"/>
      <c r="R196" s="158" t="s">
        <v>795</v>
      </c>
    </row>
    <row r="197" spans="1:24" s="95" customFormat="1" x14ac:dyDescent="0.35">
      <c r="A197" s="160" t="s">
        <v>852</v>
      </c>
      <c r="B197" s="160" t="s">
        <v>1067</v>
      </c>
      <c r="C197" s="160"/>
      <c r="D197" s="160"/>
      <c r="E197" s="160"/>
      <c r="F197" s="160"/>
      <c r="G197" s="160"/>
      <c r="H197" s="160"/>
      <c r="I197" s="160"/>
      <c r="J197" s="160"/>
      <c r="K197" s="160"/>
      <c r="L197" s="160"/>
      <c r="M197" s="160"/>
      <c r="N197" s="160"/>
      <c r="O197" s="160"/>
      <c r="P197" s="160"/>
      <c r="Q197" s="160"/>
      <c r="R197" s="161"/>
    </row>
    <row r="198" spans="1:24" x14ac:dyDescent="0.35">
      <c r="A198" s="134"/>
      <c r="B198" s="134"/>
      <c r="C198" s="134"/>
      <c r="D198" s="134"/>
      <c r="E198" s="134"/>
      <c r="F198" s="134"/>
      <c r="G198" s="134"/>
      <c r="H198" s="134"/>
      <c r="I198" s="134"/>
      <c r="J198" s="134"/>
      <c r="K198" s="134"/>
      <c r="L198" s="134"/>
      <c r="M198" s="134"/>
      <c r="N198" s="134"/>
      <c r="O198" s="134"/>
      <c r="P198" s="134"/>
      <c r="Q198" s="134"/>
      <c r="R198" s="135"/>
    </row>
    <row r="199" spans="1:24" s="95" customFormat="1" x14ac:dyDescent="0.35">
      <c r="A199" s="160" t="s">
        <v>788</v>
      </c>
      <c r="B199" s="160" t="s">
        <v>1085</v>
      </c>
      <c r="C199" s="160"/>
      <c r="D199" s="160"/>
      <c r="E199" s="160"/>
      <c r="F199" s="160"/>
      <c r="G199" s="160"/>
      <c r="H199" s="160"/>
      <c r="I199" s="160" t="s">
        <v>1086</v>
      </c>
      <c r="J199" s="160"/>
      <c r="K199" s="160"/>
      <c r="L199" s="160"/>
      <c r="M199" s="160"/>
      <c r="N199" s="160"/>
      <c r="O199" s="160"/>
      <c r="P199" s="160"/>
      <c r="Q199" s="160"/>
      <c r="R199" s="161"/>
    </row>
    <row r="200" spans="1:24" x14ac:dyDescent="0.35">
      <c r="A200" s="131" t="s">
        <v>841</v>
      </c>
      <c r="B200" s="131" t="s">
        <v>161</v>
      </c>
      <c r="C200" s="131" t="s">
        <v>1087</v>
      </c>
      <c r="D200" s="131" t="s">
        <v>4670</v>
      </c>
      <c r="E200" s="131"/>
      <c r="F200" s="131"/>
      <c r="G200" s="131"/>
      <c r="H200" s="131"/>
      <c r="I200" s="131"/>
      <c r="J200" s="131"/>
      <c r="K200" s="131"/>
      <c r="L200" s="131"/>
      <c r="M200" s="131"/>
      <c r="N200" s="131"/>
      <c r="O200" s="131"/>
      <c r="P200" s="131"/>
      <c r="Q200" s="131"/>
      <c r="R200" s="158" t="s">
        <v>795</v>
      </c>
    </row>
    <row r="201" spans="1:24" x14ac:dyDescent="0.35">
      <c r="A201" s="131" t="s">
        <v>903</v>
      </c>
      <c r="B201" s="131" t="s">
        <v>162</v>
      </c>
      <c r="C201" s="131" t="s">
        <v>1088</v>
      </c>
      <c r="D201" s="131" t="s">
        <v>4671</v>
      </c>
      <c r="E201" s="131" t="s">
        <v>1089</v>
      </c>
      <c r="F201" s="131" t="s">
        <v>4672</v>
      </c>
      <c r="G201" s="131"/>
      <c r="H201" s="131"/>
      <c r="I201" s="131" t="s">
        <v>1090</v>
      </c>
      <c r="J201" s="131"/>
      <c r="K201" s="131"/>
      <c r="L201" s="131"/>
      <c r="M201" s="131"/>
      <c r="N201" s="131"/>
      <c r="O201" s="131"/>
      <c r="P201" s="131"/>
      <c r="Q201" s="131"/>
      <c r="R201" s="158" t="s">
        <v>795</v>
      </c>
    </row>
    <row r="202" spans="1:24" s="167" customFormat="1" x14ac:dyDescent="0.35">
      <c r="A202" s="165" t="s">
        <v>788</v>
      </c>
      <c r="B202" s="165" t="s">
        <v>1091</v>
      </c>
      <c r="C202" s="165"/>
      <c r="D202" s="165"/>
      <c r="E202" s="165"/>
      <c r="F202" s="165"/>
      <c r="G202" s="165"/>
      <c r="H202" s="165"/>
      <c r="I202" s="165" t="s">
        <v>1092</v>
      </c>
      <c r="J202" s="165"/>
      <c r="K202" s="165"/>
      <c r="L202" s="165"/>
      <c r="M202" s="165"/>
      <c r="N202" s="165"/>
      <c r="O202" s="165"/>
      <c r="P202" s="165"/>
      <c r="Q202" s="165"/>
      <c r="R202" s="166"/>
    </row>
    <row r="203" spans="1:24" x14ac:dyDescent="0.35">
      <c r="A203" s="131" t="s">
        <v>903</v>
      </c>
      <c r="B203" s="131" t="s">
        <v>163</v>
      </c>
      <c r="C203" s="131" t="s">
        <v>1093</v>
      </c>
      <c r="D203" s="131" t="s">
        <v>4673</v>
      </c>
      <c r="E203" s="131" t="s">
        <v>1094</v>
      </c>
      <c r="F203" s="131" t="s">
        <v>4674</v>
      </c>
      <c r="G203" s="131"/>
      <c r="H203" s="131"/>
      <c r="I203" s="131"/>
      <c r="J203" s="131"/>
      <c r="K203" s="131" t="s">
        <v>798</v>
      </c>
      <c r="L203" s="131"/>
      <c r="M203" s="131"/>
      <c r="N203" s="131"/>
      <c r="O203" s="131"/>
      <c r="P203" s="131"/>
      <c r="Q203" s="131"/>
      <c r="R203" s="158" t="s">
        <v>795</v>
      </c>
    </row>
    <row r="204" spans="1:24" x14ac:dyDescent="0.35">
      <c r="A204" s="131" t="s">
        <v>903</v>
      </c>
      <c r="B204" s="131" t="s">
        <v>164</v>
      </c>
      <c r="C204" s="131" t="s">
        <v>1095</v>
      </c>
      <c r="D204" s="138" t="s">
        <v>1096</v>
      </c>
      <c r="E204" s="131" t="s">
        <v>1097</v>
      </c>
      <c r="F204" s="131" t="s">
        <v>1098</v>
      </c>
      <c r="G204" s="131"/>
      <c r="H204" s="131"/>
      <c r="I204" s="131"/>
      <c r="J204" s="131"/>
      <c r="K204" s="131" t="s">
        <v>798</v>
      </c>
      <c r="L204" s="131"/>
      <c r="M204" s="131"/>
      <c r="N204" s="131"/>
      <c r="O204" s="131"/>
      <c r="P204" s="131"/>
      <c r="Q204" s="131"/>
      <c r="R204" s="158" t="s">
        <v>795</v>
      </c>
    </row>
    <row r="205" spans="1:24" s="140" customFormat="1" ht="28.5" x14ac:dyDescent="0.35">
      <c r="A205" s="132" t="s">
        <v>785</v>
      </c>
      <c r="B205" s="132" t="s">
        <v>165</v>
      </c>
      <c r="C205" s="132"/>
      <c r="D205" s="132"/>
      <c r="E205" s="132"/>
      <c r="F205" s="132"/>
      <c r="G205" s="132"/>
      <c r="H205" s="132"/>
      <c r="I205" s="132"/>
      <c r="J205" s="132"/>
      <c r="K205" s="132"/>
      <c r="L205" s="162" t="s">
        <v>1099</v>
      </c>
      <c r="M205" s="162"/>
      <c r="N205" s="162"/>
      <c r="O205" s="132"/>
      <c r="P205" s="132"/>
      <c r="Q205" s="132"/>
      <c r="R205" s="133"/>
      <c r="T205" s="10"/>
      <c r="U205" s="10"/>
      <c r="V205" s="10"/>
      <c r="W205" s="10"/>
      <c r="X205" s="10"/>
    </row>
    <row r="206" spans="1:24" s="167" customFormat="1" x14ac:dyDescent="0.35">
      <c r="A206" s="165" t="s">
        <v>852</v>
      </c>
      <c r="B206" s="165" t="s">
        <v>1091</v>
      </c>
      <c r="C206" s="165"/>
      <c r="D206" s="165"/>
      <c r="E206" s="165"/>
      <c r="F206" s="165"/>
      <c r="G206" s="165"/>
      <c r="H206" s="165"/>
      <c r="I206" s="165"/>
      <c r="J206" s="165"/>
      <c r="K206" s="165"/>
      <c r="L206" s="165"/>
      <c r="M206" s="165"/>
      <c r="N206" s="165"/>
      <c r="O206" s="165"/>
      <c r="P206" s="165"/>
      <c r="Q206" s="165"/>
      <c r="R206" s="166"/>
    </row>
    <row r="207" spans="1:24" s="140" customFormat="1" ht="28.5" x14ac:dyDescent="0.35">
      <c r="A207" s="132" t="s">
        <v>785</v>
      </c>
      <c r="B207" s="159" t="s">
        <v>166</v>
      </c>
      <c r="C207" s="132"/>
      <c r="D207" s="132"/>
      <c r="E207" s="132"/>
      <c r="F207" s="132"/>
      <c r="G207" s="132"/>
      <c r="H207" s="132"/>
      <c r="I207" s="132"/>
      <c r="J207" s="132"/>
      <c r="K207" s="132"/>
      <c r="L207" s="162" t="s">
        <v>4675</v>
      </c>
      <c r="M207" s="162"/>
      <c r="N207" s="162"/>
      <c r="O207" s="132"/>
      <c r="P207" s="132"/>
      <c r="Q207" s="132"/>
      <c r="R207" s="133"/>
      <c r="T207" s="10"/>
      <c r="U207" s="10"/>
      <c r="V207" s="10"/>
      <c r="W207" s="10"/>
      <c r="X207" s="10"/>
    </row>
    <row r="208" spans="1:24" x14ac:dyDescent="0.35">
      <c r="A208" s="134" t="s">
        <v>908</v>
      </c>
      <c r="B208" s="134" t="s">
        <v>167</v>
      </c>
      <c r="C208" s="134" t="s">
        <v>1100</v>
      </c>
      <c r="D208" s="134" t="s">
        <v>4676</v>
      </c>
      <c r="E208" s="134"/>
      <c r="F208" s="134"/>
      <c r="G208" s="134"/>
      <c r="H208" s="134"/>
      <c r="I208" s="134"/>
      <c r="J208" s="134"/>
      <c r="K208" s="134"/>
      <c r="L208" s="134"/>
      <c r="M208" s="134"/>
      <c r="N208" s="134"/>
      <c r="O208" s="134"/>
      <c r="P208" s="134"/>
      <c r="Q208" s="134"/>
      <c r="R208" s="135" t="s">
        <v>795</v>
      </c>
    </row>
    <row r="209" spans="1:18" s="95" customFormat="1" x14ac:dyDescent="0.35">
      <c r="A209" s="160" t="s">
        <v>852</v>
      </c>
      <c r="B209" s="160" t="s">
        <v>1085</v>
      </c>
      <c r="C209" s="160"/>
      <c r="D209" s="160"/>
      <c r="E209" s="160"/>
      <c r="F209" s="160"/>
      <c r="G209" s="160"/>
      <c r="H209" s="160"/>
      <c r="I209" s="160"/>
      <c r="J209" s="160"/>
      <c r="K209" s="160"/>
      <c r="L209" s="160"/>
      <c r="M209" s="160"/>
      <c r="N209" s="160"/>
      <c r="O209" s="160"/>
      <c r="P209" s="160"/>
      <c r="Q209" s="160"/>
      <c r="R209" s="161"/>
    </row>
    <row r="210" spans="1:18" x14ac:dyDescent="0.35">
      <c r="A210" s="134"/>
      <c r="B210" s="131"/>
      <c r="C210" s="131"/>
      <c r="D210" s="131"/>
      <c r="E210" s="131"/>
      <c r="F210" s="131"/>
      <c r="G210" s="131"/>
      <c r="H210" s="131"/>
      <c r="I210" s="131"/>
      <c r="J210" s="131"/>
      <c r="K210" s="131"/>
      <c r="L210" s="131"/>
      <c r="M210" s="131"/>
      <c r="N210" s="131"/>
      <c r="O210" s="131"/>
      <c r="P210" s="131"/>
      <c r="Q210" s="131"/>
      <c r="R210" s="158"/>
    </row>
    <row r="211" spans="1:18" s="95" customFormat="1" x14ac:dyDescent="0.35">
      <c r="A211" s="160" t="s">
        <v>788</v>
      </c>
      <c r="B211" s="160" t="s">
        <v>1101</v>
      </c>
      <c r="C211" s="160"/>
      <c r="D211" s="160"/>
      <c r="E211" s="160"/>
      <c r="F211" s="160"/>
      <c r="G211" s="160"/>
      <c r="H211" s="160"/>
      <c r="I211" s="160" t="s">
        <v>1102</v>
      </c>
      <c r="J211" s="160"/>
      <c r="K211" s="160"/>
      <c r="L211" s="160"/>
      <c r="M211" s="160"/>
      <c r="N211" s="160"/>
      <c r="O211" s="160"/>
      <c r="P211" s="160"/>
      <c r="Q211" s="160"/>
      <c r="R211" s="161"/>
    </row>
    <row r="212" spans="1:18" s="331" customFormat="1" x14ac:dyDescent="0.35">
      <c r="A212" s="168" t="s">
        <v>788</v>
      </c>
      <c r="B212" s="169" t="s">
        <v>1103</v>
      </c>
      <c r="C212" s="169"/>
      <c r="D212" s="169"/>
      <c r="E212" s="169"/>
      <c r="F212" s="169"/>
      <c r="G212" s="169"/>
      <c r="H212" s="169"/>
      <c r="I212" s="169"/>
      <c r="J212" s="169"/>
      <c r="K212" s="168" t="s">
        <v>963</v>
      </c>
      <c r="L212" s="169"/>
      <c r="M212" s="169"/>
      <c r="N212" s="169"/>
      <c r="O212" s="169"/>
      <c r="P212" s="169"/>
      <c r="Q212" s="169"/>
      <c r="R212" s="170"/>
    </row>
    <row r="213" spans="1:18" x14ac:dyDescent="0.35">
      <c r="A213" s="131" t="s">
        <v>841</v>
      </c>
      <c r="B213" s="138" t="s">
        <v>168</v>
      </c>
      <c r="C213" s="138" t="s">
        <v>1104</v>
      </c>
      <c r="D213" s="138" t="s">
        <v>4677</v>
      </c>
      <c r="E213" s="138"/>
      <c r="F213" s="138"/>
      <c r="G213" s="138"/>
      <c r="H213" s="138"/>
      <c r="I213" s="138"/>
      <c r="J213" s="138"/>
      <c r="K213" s="138"/>
      <c r="L213" s="138"/>
      <c r="O213" s="138"/>
      <c r="P213" s="138"/>
      <c r="Q213" s="138"/>
      <c r="R213" s="139" t="s">
        <v>795</v>
      </c>
    </row>
    <row r="214" spans="1:18" x14ac:dyDescent="0.35">
      <c r="A214" s="131" t="s">
        <v>843</v>
      </c>
      <c r="B214" s="138" t="s">
        <v>169</v>
      </c>
      <c r="C214" s="138"/>
      <c r="D214" s="138"/>
      <c r="E214" s="138"/>
      <c r="F214" s="138"/>
      <c r="G214" s="138"/>
      <c r="H214" s="138"/>
      <c r="I214" s="138"/>
      <c r="J214" s="138"/>
      <c r="K214" s="138"/>
      <c r="L214" s="138"/>
      <c r="M214" s="138" t="s">
        <v>1105</v>
      </c>
      <c r="N214" s="138" t="s">
        <v>1105</v>
      </c>
      <c r="O214" s="138"/>
      <c r="P214" s="138"/>
      <c r="Q214" s="138"/>
      <c r="R214" s="139"/>
    </row>
    <row r="215" spans="1:18" s="331" customFormat="1" x14ac:dyDescent="0.35">
      <c r="A215" s="168" t="s">
        <v>852</v>
      </c>
      <c r="B215" s="169" t="s">
        <v>1103</v>
      </c>
      <c r="C215" s="168"/>
      <c r="D215" s="168"/>
      <c r="E215" s="168"/>
      <c r="F215" s="168"/>
      <c r="G215" s="168"/>
      <c r="H215" s="168"/>
      <c r="I215" s="168"/>
      <c r="J215" s="168"/>
      <c r="K215" s="168"/>
      <c r="L215" s="168"/>
      <c r="M215" s="168"/>
      <c r="N215" s="168"/>
      <c r="O215" s="168"/>
      <c r="P215" s="168"/>
      <c r="Q215" s="168"/>
      <c r="R215" s="171"/>
    </row>
    <row r="216" spans="1:18" x14ac:dyDescent="0.35">
      <c r="A216" s="131" t="s">
        <v>903</v>
      </c>
      <c r="B216" s="138" t="s">
        <v>170</v>
      </c>
      <c r="C216" s="138" t="s">
        <v>1106</v>
      </c>
      <c r="D216" s="138" t="s">
        <v>1107</v>
      </c>
      <c r="E216" s="138" t="s">
        <v>1108</v>
      </c>
      <c r="F216" s="138" t="s">
        <v>4678</v>
      </c>
      <c r="G216" s="138"/>
      <c r="H216" s="138"/>
      <c r="I216" s="138" t="s">
        <v>1109</v>
      </c>
      <c r="J216" s="138"/>
      <c r="K216" s="138"/>
      <c r="L216" s="138"/>
      <c r="M216" s="138"/>
      <c r="N216" s="138"/>
      <c r="O216" s="138"/>
      <c r="P216" s="138"/>
      <c r="Q216" s="138"/>
      <c r="R216" s="139" t="s">
        <v>795</v>
      </c>
    </row>
    <row r="217" spans="1:18" s="167" customFormat="1" x14ac:dyDescent="0.35">
      <c r="A217" s="165" t="s">
        <v>788</v>
      </c>
      <c r="B217" s="165" t="s">
        <v>1110</v>
      </c>
      <c r="C217" s="165"/>
      <c r="D217" s="165"/>
      <c r="E217" s="165"/>
      <c r="F217" s="165"/>
      <c r="G217" s="165"/>
      <c r="H217" s="165"/>
      <c r="I217" s="165" t="s">
        <v>1111</v>
      </c>
      <c r="J217" s="165"/>
      <c r="K217" s="165" t="s">
        <v>963</v>
      </c>
      <c r="L217" s="165"/>
      <c r="M217" s="165"/>
      <c r="N217" s="165"/>
      <c r="O217" s="165"/>
      <c r="P217" s="165"/>
      <c r="Q217" s="165"/>
      <c r="R217" s="166"/>
    </row>
    <row r="218" spans="1:18" x14ac:dyDescent="0.35">
      <c r="A218" s="131" t="s">
        <v>843</v>
      </c>
      <c r="B218" s="131" t="s">
        <v>171</v>
      </c>
      <c r="C218" s="131" t="s">
        <v>1112</v>
      </c>
      <c r="D218" s="131" t="s">
        <v>4679</v>
      </c>
      <c r="E218" s="131" t="s">
        <v>1113</v>
      </c>
      <c r="F218" s="131" t="s">
        <v>4680</v>
      </c>
      <c r="G218" s="131"/>
      <c r="H218" s="131"/>
      <c r="I218" s="131"/>
      <c r="J218" s="131"/>
      <c r="K218" s="131"/>
      <c r="L218" s="131"/>
      <c r="M218" s="131"/>
      <c r="N218" s="131"/>
      <c r="O218" s="131"/>
      <c r="P218" s="131"/>
      <c r="Q218" s="131"/>
      <c r="R218" s="158"/>
    </row>
    <row r="219" spans="1:18" x14ac:dyDescent="0.35">
      <c r="A219" s="131" t="s">
        <v>1114</v>
      </c>
      <c r="B219" s="138" t="s">
        <v>172</v>
      </c>
      <c r="C219" s="138" t="s">
        <v>968</v>
      </c>
      <c r="D219" s="138" t="s">
        <v>969</v>
      </c>
      <c r="E219" s="138" t="s">
        <v>1115</v>
      </c>
      <c r="F219" s="138" t="s">
        <v>1116</v>
      </c>
      <c r="G219" s="138"/>
      <c r="H219" s="138"/>
      <c r="I219" s="138"/>
      <c r="J219" s="138"/>
      <c r="K219" s="138"/>
      <c r="L219" s="138"/>
      <c r="M219" s="138"/>
      <c r="N219" s="138"/>
      <c r="O219" s="138"/>
      <c r="P219" s="138"/>
      <c r="Q219" s="138"/>
      <c r="R219" s="139" t="s">
        <v>795</v>
      </c>
    </row>
    <row r="220" spans="1:18" s="140" customFormat="1" x14ac:dyDescent="0.35">
      <c r="A220" s="132" t="s">
        <v>785</v>
      </c>
      <c r="B220" s="132" t="s">
        <v>173</v>
      </c>
      <c r="C220" s="132"/>
      <c r="D220" s="132"/>
      <c r="E220" s="132"/>
      <c r="F220" s="132"/>
      <c r="G220" s="132"/>
      <c r="H220" s="132"/>
      <c r="I220" s="132"/>
      <c r="J220" s="132"/>
      <c r="K220" s="132"/>
      <c r="L220" s="132" t="s">
        <v>1117</v>
      </c>
      <c r="M220" s="132"/>
      <c r="N220" s="132"/>
      <c r="O220" s="132"/>
      <c r="P220" s="132"/>
      <c r="Q220" s="132"/>
      <c r="R220" s="133"/>
    </row>
    <row r="221" spans="1:18" s="140" customFormat="1" x14ac:dyDescent="0.35">
      <c r="A221" s="132" t="s">
        <v>785</v>
      </c>
      <c r="B221" s="132" t="s">
        <v>174</v>
      </c>
      <c r="C221" s="132"/>
      <c r="D221" s="132"/>
      <c r="E221" s="132"/>
      <c r="F221" s="132"/>
      <c r="G221" s="132"/>
      <c r="H221" s="132"/>
      <c r="I221" s="132"/>
      <c r="J221" s="132"/>
      <c r="K221" s="132"/>
      <c r="L221" s="132" t="s">
        <v>1118</v>
      </c>
      <c r="M221" s="132"/>
      <c r="N221" s="132"/>
      <c r="O221" s="132"/>
      <c r="P221" s="132"/>
      <c r="Q221" s="132"/>
      <c r="R221" s="133"/>
    </row>
    <row r="222" spans="1:18" x14ac:dyDescent="0.35">
      <c r="A222" s="131" t="s">
        <v>903</v>
      </c>
      <c r="B222" s="138" t="s">
        <v>175</v>
      </c>
      <c r="C222" s="138" t="s">
        <v>1119</v>
      </c>
      <c r="D222" s="138" t="s">
        <v>4681</v>
      </c>
      <c r="E222" s="138" t="s">
        <v>1052</v>
      </c>
      <c r="F222" s="138" t="s">
        <v>4682</v>
      </c>
      <c r="G222" s="138"/>
      <c r="H222" s="138"/>
      <c r="I222" s="138"/>
      <c r="J222" s="138"/>
      <c r="K222" s="138"/>
      <c r="L222" s="138"/>
      <c r="M222" s="138"/>
      <c r="N222" s="138"/>
      <c r="O222" s="138"/>
      <c r="P222" s="138"/>
      <c r="Q222" s="138"/>
      <c r="R222" s="139" t="s">
        <v>795</v>
      </c>
    </row>
    <row r="223" spans="1:18" s="167" customFormat="1" x14ac:dyDescent="0.35">
      <c r="A223" s="165" t="s">
        <v>852</v>
      </c>
      <c r="B223" s="165" t="s">
        <v>1110</v>
      </c>
      <c r="C223" s="165"/>
      <c r="D223" s="165"/>
      <c r="E223" s="165"/>
      <c r="F223" s="165"/>
      <c r="G223" s="165"/>
      <c r="H223" s="165"/>
      <c r="I223" s="165"/>
      <c r="J223" s="165"/>
      <c r="K223" s="165"/>
      <c r="L223" s="165"/>
      <c r="M223" s="165"/>
      <c r="N223" s="165"/>
      <c r="O223" s="165"/>
      <c r="P223" s="165"/>
      <c r="Q223" s="165"/>
      <c r="R223" s="166"/>
    </row>
    <row r="224" spans="1:18" x14ac:dyDescent="0.35">
      <c r="A224" s="131" t="s">
        <v>903</v>
      </c>
      <c r="B224" s="138" t="s">
        <v>176</v>
      </c>
      <c r="C224" s="138" t="s">
        <v>1120</v>
      </c>
      <c r="D224" s="138" t="s">
        <v>1121</v>
      </c>
      <c r="E224" s="138" t="s">
        <v>1122</v>
      </c>
      <c r="F224" s="138" t="s">
        <v>4683</v>
      </c>
      <c r="G224" s="138"/>
      <c r="H224" s="138"/>
      <c r="I224" s="138" t="s">
        <v>1111</v>
      </c>
      <c r="J224" s="138"/>
      <c r="K224" s="138"/>
      <c r="L224" s="138"/>
      <c r="M224" s="138"/>
      <c r="N224" s="138"/>
      <c r="O224" s="138"/>
      <c r="P224" s="138"/>
      <c r="Q224" s="138"/>
      <c r="R224" s="139" t="s">
        <v>795</v>
      </c>
    </row>
    <row r="225" spans="1:18" x14ac:dyDescent="0.35">
      <c r="A225" s="134" t="s">
        <v>908</v>
      </c>
      <c r="B225" s="138" t="s">
        <v>177</v>
      </c>
      <c r="C225" s="138" t="s">
        <v>1123</v>
      </c>
      <c r="D225" s="138" t="s">
        <v>1124</v>
      </c>
      <c r="E225" s="138"/>
      <c r="F225" s="138"/>
      <c r="G225" s="138"/>
      <c r="H225" s="138"/>
      <c r="I225" s="138"/>
      <c r="J225" s="138"/>
      <c r="K225" s="138"/>
      <c r="L225" s="138"/>
      <c r="M225" s="138"/>
      <c r="N225" s="138"/>
      <c r="O225" s="138"/>
      <c r="P225" s="138"/>
      <c r="Q225" s="138"/>
      <c r="R225" s="139" t="s">
        <v>795</v>
      </c>
    </row>
    <row r="226" spans="1:18" ht="98.5" x14ac:dyDescent="0.35">
      <c r="A226" s="132" t="s">
        <v>785</v>
      </c>
      <c r="B226" s="132" t="s">
        <v>178</v>
      </c>
      <c r="C226" s="132"/>
      <c r="D226" s="132"/>
      <c r="E226" s="132"/>
      <c r="F226" s="132"/>
      <c r="G226" s="132"/>
      <c r="H226" s="132"/>
      <c r="I226" s="132"/>
      <c r="J226" s="132"/>
      <c r="K226" s="132"/>
      <c r="L226" s="162" t="s">
        <v>1125</v>
      </c>
      <c r="M226" s="162"/>
      <c r="N226" s="162"/>
      <c r="O226" s="132"/>
      <c r="P226" s="132"/>
      <c r="Q226" s="132"/>
      <c r="R226" s="133"/>
    </row>
    <row r="227" spans="1:18" ht="28.5" x14ac:dyDescent="0.35">
      <c r="A227" s="132" t="s">
        <v>785</v>
      </c>
      <c r="B227" s="132" t="s">
        <v>179</v>
      </c>
      <c r="C227" s="132"/>
      <c r="D227" s="132"/>
      <c r="E227" s="132"/>
      <c r="F227" s="132"/>
      <c r="G227" s="132"/>
      <c r="H227" s="132"/>
      <c r="I227" s="132"/>
      <c r="J227" s="132"/>
      <c r="K227" s="132"/>
      <c r="L227" s="162" t="s">
        <v>1126</v>
      </c>
      <c r="M227" s="162"/>
      <c r="N227" s="162"/>
      <c r="O227" s="132"/>
      <c r="P227" s="132"/>
      <c r="Q227" s="132"/>
      <c r="R227" s="133"/>
    </row>
    <row r="228" spans="1:18" s="95" customFormat="1" x14ac:dyDescent="0.35">
      <c r="A228" s="160" t="s">
        <v>852</v>
      </c>
      <c r="B228" s="160" t="s">
        <v>1127</v>
      </c>
      <c r="C228" s="160"/>
      <c r="D228" s="160"/>
      <c r="E228" s="160"/>
      <c r="F228" s="160"/>
      <c r="G228" s="160"/>
      <c r="H228" s="160"/>
      <c r="I228" s="160"/>
      <c r="J228" s="160"/>
      <c r="K228" s="160"/>
      <c r="L228" s="160"/>
      <c r="M228" s="160"/>
      <c r="N228" s="160"/>
      <c r="O228" s="160"/>
      <c r="P228" s="160"/>
      <c r="Q228" s="160"/>
      <c r="R228" s="161"/>
    </row>
    <row r="231" spans="1:18" x14ac:dyDescent="0.35">
      <c r="A231" s="131" t="s">
        <v>908</v>
      </c>
      <c r="B231" s="131" t="s">
        <v>180</v>
      </c>
      <c r="C231" s="131" t="s">
        <v>1128</v>
      </c>
      <c r="D231" s="131" t="s">
        <v>4684</v>
      </c>
      <c r="E231" s="131" t="s">
        <v>1129</v>
      </c>
      <c r="F231" s="131" t="s">
        <v>4685</v>
      </c>
      <c r="G231" s="131"/>
      <c r="H231" s="131"/>
      <c r="I231" s="131"/>
      <c r="J231" s="131"/>
      <c r="K231" s="131"/>
      <c r="L231" s="131"/>
      <c r="M231" s="131"/>
      <c r="N231" s="131"/>
      <c r="O231" s="131"/>
      <c r="P231" s="131"/>
      <c r="Q231" s="131"/>
      <c r="R231" s="158" t="s">
        <v>795</v>
      </c>
    </row>
    <row r="232" spans="1:18" x14ac:dyDescent="0.35">
      <c r="A232" s="131" t="s">
        <v>1130</v>
      </c>
      <c r="B232" s="131" t="s">
        <v>181</v>
      </c>
      <c r="C232" s="131" t="s">
        <v>1131</v>
      </c>
      <c r="D232" s="131" t="s">
        <v>1132</v>
      </c>
      <c r="E232" s="131" t="s">
        <v>989</v>
      </c>
      <c r="F232" s="172" t="s">
        <v>1133</v>
      </c>
      <c r="G232" s="131"/>
      <c r="H232" s="131"/>
      <c r="I232" s="131" t="s">
        <v>1134</v>
      </c>
      <c r="J232" s="131"/>
      <c r="K232" s="131"/>
      <c r="L232" s="131"/>
      <c r="M232" s="131"/>
      <c r="N232" s="131"/>
      <c r="O232" s="131"/>
      <c r="P232" s="131"/>
      <c r="Q232" s="131"/>
      <c r="R232" s="158" t="s">
        <v>795</v>
      </c>
    </row>
    <row r="233" spans="1:18" x14ac:dyDescent="0.35">
      <c r="A233" s="131" t="s">
        <v>799</v>
      </c>
      <c r="B233" s="134" t="s">
        <v>182</v>
      </c>
      <c r="C233" s="134" t="s">
        <v>992</v>
      </c>
      <c r="D233" s="134" t="s">
        <v>4686</v>
      </c>
      <c r="E233" s="134"/>
      <c r="F233" s="134"/>
      <c r="G233" s="134"/>
      <c r="H233" s="134"/>
      <c r="I233" s="134" t="s">
        <v>1135</v>
      </c>
      <c r="J233" s="134"/>
      <c r="K233" s="134"/>
      <c r="L233" s="134"/>
      <c r="M233" s="134"/>
      <c r="N233" s="134"/>
      <c r="O233" s="134"/>
      <c r="P233" s="134"/>
      <c r="Q233" s="134"/>
      <c r="R233" s="135" t="s">
        <v>795</v>
      </c>
    </row>
    <row r="234" spans="1:18" x14ac:dyDescent="0.35">
      <c r="A234" s="131" t="s">
        <v>1017</v>
      </c>
      <c r="B234" s="131" t="s">
        <v>183</v>
      </c>
      <c r="C234" s="131" t="s">
        <v>1136</v>
      </c>
      <c r="D234" s="131" t="s">
        <v>1137</v>
      </c>
      <c r="E234" s="131"/>
      <c r="F234" s="131"/>
      <c r="G234" s="131" t="s">
        <v>875</v>
      </c>
      <c r="H234" s="131"/>
      <c r="I234" s="131" t="s">
        <v>1134</v>
      </c>
      <c r="J234" s="131" t="s">
        <v>1138</v>
      </c>
      <c r="K234" s="131"/>
      <c r="L234" s="131"/>
      <c r="M234" s="131"/>
      <c r="N234" s="131"/>
      <c r="O234" s="131"/>
      <c r="P234" s="131"/>
      <c r="Q234" s="131"/>
      <c r="R234" s="158" t="s">
        <v>795</v>
      </c>
    </row>
    <row r="235" spans="1:18" x14ac:dyDescent="0.35">
      <c r="A235" s="131" t="s">
        <v>908</v>
      </c>
      <c r="B235" s="131" t="s">
        <v>184</v>
      </c>
      <c r="C235" s="131" t="s">
        <v>1139</v>
      </c>
      <c r="D235" s="131" t="s">
        <v>1140</v>
      </c>
      <c r="E235" s="131"/>
      <c r="F235" s="131"/>
      <c r="G235" s="131"/>
      <c r="H235" s="131"/>
      <c r="I235" s="131"/>
      <c r="J235" s="131"/>
      <c r="K235" s="131"/>
      <c r="L235" s="131"/>
      <c r="M235" s="131"/>
      <c r="N235" s="131"/>
      <c r="O235" s="131"/>
      <c r="P235" s="131"/>
      <c r="Q235" s="131"/>
      <c r="R235" s="158" t="s">
        <v>795</v>
      </c>
    </row>
    <row r="236" spans="1:18" x14ac:dyDescent="0.35">
      <c r="A236" s="131" t="s">
        <v>908</v>
      </c>
      <c r="B236" s="131" t="s">
        <v>185</v>
      </c>
      <c r="C236" s="131" t="s">
        <v>1141</v>
      </c>
      <c r="D236" s="131" t="s">
        <v>1142</v>
      </c>
      <c r="E236" s="131"/>
      <c r="F236" s="131"/>
      <c r="G236" s="131"/>
      <c r="H236" s="131"/>
      <c r="I236" s="131"/>
      <c r="J236" s="131"/>
      <c r="K236" s="131"/>
      <c r="L236" s="131"/>
      <c r="M236" s="131"/>
      <c r="N236" s="131"/>
      <c r="O236" s="131"/>
      <c r="P236" s="131"/>
      <c r="Q236" s="131"/>
      <c r="R236" s="158" t="s">
        <v>795</v>
      </c>
    </row>
    <row r="237" spans="1:18" x14ac:dyDescent="0.35">
      <c r="A237" s="131"/>
      <c r="B237" s="131"/>
      <c r="C237" s="131"/>
      <c r="D237" s="131"/>
      <c r="E237" s="131"/>
      <c r="F237" s="131"/>
      <c r="G237" s="131"/>
      <c r="H237" s="131"/>
      <c r="I237" s="131"/>
      <c r="J237" s="131"/>
      <c r="K237" s="131"/>
      <c r="L237" s="131"/>
      <c r="M237" s="131"/>
      <c r="N237" s="131"/>
      <c r="O237" s="131"/>
      <c r="P237" s="131"/>
      <c r="Q237" s="131"/>
      <c r="R237" s="158"/>
    </row>
    <row r="238" spans="1:18" x14ac:dyDescent="0.35">
      <c r="A238" s="155" t="s">
        <v>788</v>
      </c>
      <c r="B238" s="155" t="s">
        <v>1143</v>
      </c>
      <c r="C238" s="155" t="s">
        <v>1144</v>
      </c>
      <c r="D238" s="155" t="s">
        <v>1145</v>
      </c>
      <c r="E238" s="155"/>
      <c r="F238" s="155"/>
      <c r="G238" s="155"/>
      <c r="H238" s="155"/>
      <c r="I238" s="155"/>
      <c r="J238" s="155"/>
      <c r="K238" s="155"/>
      <c r="L238" s="155"/>
      <c r="M238" s="155"/>
      <c r="N238" s="155"/>
      <c r="O238" s="155"/>
      <c r="P238" s="155"/>
      <c r="Q238" s="155"/>
      <c r="R238" s="156"/>
    </row>
    <row r="239" spans="1:18" x14ac:dyDescent="0.35">
      <c r="A239" s="131" t="s">
        <v>841</v>
      </c>
      <c r="B239" s="131" t="s">
        <v>186</v>
      </c>
      <c r="C239" s="131" t="s">
        <v>1146</v>
      </c>
      <c r="D239" s="138" t="s">
        <v>1147</v>
      </c>
      <c r="E239" s="131"/>
      <c r="F239" s="131" t="s">
        <v>1148</v>
      </c>
      <c r="G239" s="131"/>
      <c r="H239" s="131"/>
      <c r="I239" s="131"/>
      <c r="J239" s="131"/>
      <c r="K239" s="131"/>
      <c r="L239" s="131"/>
      <c r="M239" s="131"/>
      <c r="N239" s="131"/>
      <c r="O239" s="131"/>
      <c r="P239" s="131"/>
      <c r="Q239" s="131"/>
      <c r="R239" s="158" t="s">
        <v>795</v>
      </c>
    </row>
    <row r="240" spans="1:18" x14ac:dyDescent="0.35">
      <c r="A240" s="131" t="s">
        <v>810</v>
      </c>
      <c r="B240" s="131" t="s">
        <v>187</v>
      </c>
      <c r="C240" s="131" t="s">
        <v>1149</v>
      </c>
      <c r="D240" s="131" t="s">
        <v>1150</v>
      </c>
      <c r="E240" s="131"/>
      <c r="F240" s="131"/>
      <c r="G240" s="131"/>
      <c r="H240" s="131"/>
      <c r="I240" s="131" t="s">
        <v>1151</v>
      </c>
      <c r="J240" s="131"/>
      <c r="K240" s="131" t="s">
        <v>798</v>
      </c>
      <c r="L240" s="131"/>
      <c r="M240" s="131"/>
      <c r="N240" s="131"/>
      <c r="O240" s="131"/>
      <c r="P240" s="131"/>
      <c r="Q240" s="131"/>
      <c r="R240" s="135" t="s">
        <v>795</v>
      </c>
    </row>
    <row r="241" spans="1:18" x14ac:dyDescent="0.35">
      <c r="A241" s="132" t="s">
        <v>785</v>
      </c>
      <c r="B241" s="132" t="s">
        <v>188</v>
      </c>
      <c r="C241" s="132"/>
      <c r="D241" s="132"/>
      <c r="E241" s="132"/>
      <c r="F241" s="132"/>
      <c r="G241" s="132"/>
      <c r="H241" s="132"/>
      <c r="I241" s="132"/>
      <c r="J241" s="132"/>
      <c r="K241" s="132"/>
      <c r="L241" s="132" t="s">
        <v>1152</v>
      </c>
      <c r="M241" s="132"/>
      <c r="N241" s="132"/>
      <c r="O241" s="132"/>
      <c r="P241" s="132"/>
      <c r="Q241" s="132"/>
      <c r="R241" s="133"/>
    </row>
    <row r="242" spans="1:18" x14ac:dyDescent="0.35">
      <c r="A242" s="131" t="s">
        <v>813</v>
      </c>
      <c r="B242" s="131" t="s">
        <v>189</v>
      </c>
      <c r="C242" s="131" t="s">
        <v>1153</v>
      </c>
      <c r="D242" s="131" t="s">
        <v>1154</v>
      </c>
      <c r="E242" s="131"/>
      <c r="F242" s="131"/>
      <c r="G242" s="131"/>
      <c r="H242" s="131"/>
      <c r="I242" s="131" t="s">
        <v>1151</v>
      </c>
      <c r="J242" s="131" t="s">
        <v>1155</v>
      </c>
      <c r="K242" s="131" t="s">
        <v>798</v>
      </c>
      <c r="L242" s="131"/>
      <c r="M242" s="131"/>
      <c r="N242" s="131"/>
      <c r="O242" s="131"/>
      <c r="P242" s="131"/>
      <c r="Q242" s="131"/>
      <c r="R242" s="158" t="s">
        <v>795</v>
      </c>
    </row>
    <row r="243" spans="1:18" x14ac:dyDescent="0.35">
      <c r="A243" s="132" t="s">
        <v>785</v>
      </c>
      <c r="B243" s="132" t="s">
        <v>135</v>
      </c>
      <c r="C243" s="132"/>
      <c r="D243" s="132"/>
      <c r="E243" s="132"/>
      <c r="F243" s="132"/>
      <c r="G243" s="132"/>
      <c r="H243" s="132"/>
      <c r="I243" s="132"/>
      <c r="J243" s="132"/>
      <c r="K243" s="132"/>
      <c r="L243" s="132" t="s">
        <v>1156</v>
      </c>
      <c r="M243" s="132"/>
      <c r="N243" s="132"/>
      <c r="O243" s="132"/>
      <c r="P243" s="132"/>
      <c r="Q243" s="132"/>
      <c r="R243" s="133"/>
    </row>
    <row r="244" spans="1:18" s="34" customFormat="1" x14ac:dyDescent="0.35">
      <c r="A244" s="155" t="s">
        <v>852</v>
      </c>
      <c r="B244" s="155"/>
      <c r="C244" s="155"/>
      <c r="D244" s="155"/>
      <c r="E244" s="155"/>
      <c r="F244" s="155"/>
      <c r="G244" s="155"/>
      <c r="H244" s="155"/>
      <c r="I244" s="155"/>
      <c r="J244" s="155"/>
      <c r="K244" s="155"/>
      <c r="L244" s="155"/>
      <c r="M244" s="155"/>
      <c r="N244" s="155"/>
      <c r="O244" s="155"/>
      <c r="P244" s="155"/>
      <c r="Q244" s="155"/>
      <c r="R244" s="156"/>
    </row>
    <row r="245" spans="1:18" s="34" customFormat="1" x14ac:dyDescent="0.35">
      <c r="A245" s="138"/>
      <c r="B245" s="138"/>
      <c r="C245" s="138"/>
      <c r="D245" s="138"/>
      <c r="E245" s="138"/>
      <c r="F245" s="138"/>
      <c r="G245" s="138"/>
      <c r="H245" s="138"/>
      <c r="I245" s="138"/>
      <c r="J245" s="138"/>
      <c r="K245" s="138"/>
      <c r="L245" s="138"/>
      <c r="M245" s="138"/>
      <c r="N245" s="138"/>
      <c r="O245" s="138"/>
      <c r="P245" s="138"/>
      <c r="Q245" s="138"/>
      <c r="R245" s="139"/>
    </row>
    <row r="246" spans="1:18" s="330" customFormat="1" x14ac:dyDescent="0.35">
      <c r="A246" s="163" t="s">
        <v>852</v>
      </c>
      <c r="B246" s="163" t="s">
        <v>1014</v>
      </c>
      <c r="C246" s="163" t="s">
        <v>1157</v>
      </c>
      <c r="D246" s="163" t="s">
        <v>1158</v>
      </c>
      <c r="E246" s="163"/>
      <c r="F246" s="163"/>
      <c r="G246" s="163"/>
      <c r="H246" s="163"/>
      <c r="I246" s="163"/>
      <c r="J246" s="163"/>
      <c r="K246" s="163"/>
      <c r="L246" s="163"/>
      <c r="M246" s="163"/>
      <c r="N246" s="163"/>
      <c r="O246" s="163"/>
      <c r="P246" s="163"/>
      <c r="Q246" s="163"/>
      <c r="R246" s="164"/>
    </row>
    <row r="247" spans="1:18" x14ac:dyDescent="0.35">
      <c r="A247" s="131"/>
      <c r="B247" s="131"/>
      <c r="C247" s="131"/>
      <c r="D247" s="131"/>
      <c r="E247" s="131"/>
      <c r="F247" s="131"/>
      <c r="G247" s="131"/>
      <c r="H247" s="131"/>
      <c r="I247" s="131"/>
      <c r="J247" s="131"/>
      <c r="K247" s="131"/>
      <c r="L247" s="131"/>
      <c r="M247" s="131"/>
      <c r="N247" s="131"/>
      <c r="O247" s="131"/>
      <c r="P247" s="131"/>
      <c r="Q247" s="131"/>
      <c r="R247" s="158"/>
    </row>
    <row r="248" spans="1:18" s="34" customFormat="1" x14ac:dyDescent="0.35">
      <c r="A248" s="144"/>
      <c r="B248" s="144"/>
      <c r="C248" s="144"/>
      <c r="D248" s="144"/>
      <c r="E248" s="144"/>
      <c r="F248" s="144"/>
      <c r="G248" s="144"/>
      <c r="H248" s="144"/>
      <c r="I248" s="144"/>
      <c r="J248" s="144"/>
      <c r="K248" s="144"/>
      <c r="L248" s="144"/>
      <c r="M248" s="144"/>
      <c r="N248" s="144"/>
      <c r="O248" s="144"/>
      <c r="P248" s="144"/>
    </row>
    <row r="249" spans="1:18" s="34" customFormat="1" x14ac:dyDescent="0.35">
      <c r="A249" s="144"/>
      <c r="B249" s="144"/>
      <c r="C249" s="144"/>
      <c r="D249" s="144"/>
      <c r="E249" s="144"/>
      <c r="F249" s="144"/>
      <c r="G249" s="144"/>
      <c r="H249" s="144"/>
      <c r="I249" s="144"/>
      <c r="J249" s="144"/>
      <c r="K249" s="144"/>
      <c r="L249" s="144"/>
      <c r="M249" s="144"/>
      <c r="N249" s="144"/>
      <c r="O249" s="144"/>
      <c r="P249" s="144"/>
    </row>
    <row r="250" spans="1:18" s="332" customFormat="1" x14ac:dyDescent="0.35">
      <c r="A250" s="174" t="s">
        <v>788</v>
      </c>
      <c r="B250" s="174" t="s">
        <v>1159</v>
      </c>
      <c r="C250" s="174" t="s">
        <v>1160</v>
      </c>
      <c r="D250" s="175" t="s">
        <v>1161</v>
      </c>
      <c r="E250" s="176"/>
      <c r="F250" s="176"/>
      <c r="G250" s="176"/>
      <c r="H250" s="176"/>
      <c r="I250" s="176"/>
      <c r="J250" s="176"/>
      <c r="K250" s="176"/>
      <c r="L250" s="176"/>
      <c r="M250" s="176"/>
      <c r="N250" s="176"/>
      <c r="O250" s="176"/>
      <c r="P250" s="176"/>
    </row>
    <row r="251" spans="1:18" s="34" customFormat="1" x14ac:dyDescent="0.35">
      <c r="A251" s="177" t="s">
        <v>908</v>
      </c>
      <c r="B251" s="177" t="s">
        <v>190</v>
      </c>
      <c r="C251" s="177" t="s">
        <v>1162</v>
      </c>
      <c r="D251" s="173" t="s">
        <v>1163</v>
      </c>
      <c r="E251" s="144"/>
      <c r="F251" s="144"/>
      <c r="G251" s="144"/>
      <c r="H251" s="144"/>
      <c r="I251" s="144"/>
      <c r="J251" s="144"/>
      <c r="K251" s="144"/>
      <c r="L251" s="144"/>
      <c r="M251" s="144"/>
      <c r="N251" s="144"/>
      <c r="O251" s="144"/>
      <c r="P251" s="144"/>
      <c r="R251" s="158" t="s">
        <v>795</v>
      </c>
    </row>
    <row r="252" spans="1:18" s="34" customFormat="1" x14ac:dyDescent="0.35">
      <c r="A252" s="177" t="s">
        <v>1164</v>
      </c>
      <c r="B252" s="177" t="s">
        <v>191</v>
      </c>
      <c r="C252" s="177" t="s">
        <v>1165</v>
      </c>
      <c r="D252" s="173" t="s">
        <v>1166</v>
      </c>
      <c r="E252" s="144"/>
      <c r="F252" s="144"/>
      <c r="G252" s="144"/>
      <c r="H252" s="144"/>
      <c r="I252" s="134" t="s">
        <v>1167</v>
      </c>
      <c r="J252" s="144"/>
      <c r="K252" s="144"/>
      <c r="L252" s="144"/>
      <c r="M252" s="144"/>
      <c r="N252" s="144"/>
      <c r="O252" s="144"/>
      <c r="P252" s="144"/>
      <c r="R252" s="158" t="s">
        <v>795</v>
      </c>
    </row>
    <row r="253" spans="1:18" s="34" customFormat="1" x14ac:dyDescent="0.35">
      <c r="A253" s="177" t="s">
        <v>799</v>
      </c>
      <c r="B253" s="177" t="s">
        <v>192</v>
      </c>
      <c r="C253" s="177" t="s">
        <v>1168</v>
      </c>
      <c r="D253" s="173" t="s">
        <v>1169</v>
      </c>
      <c r="E253" s="144"/>
      <c r="F253" s="144"/>
      <c r="G253" s="144"/>
      <c r="H253" s="144"/>
      <c r="I253" s="134" t="s">
        <v>1170</v>
      </c>
      <c r="J253" s="144"/>
      <c r="K253" s="144"/>
      <c r="L253" s="144"/>
      <c r="M253" s="144"/>
      <c r="N253" s="144"/>
      <c r="O253" s="144"/>
      <c r="P253" s="144"/>
      <c r="R253" s="158" t="s">
        <v>795</v>
      </c>
    </row>
    <row r="254" spans="1:18" s="34" customFormat="1" x14ac:dyDescent="0.35">
      <c r="A254" s="177" t="s">
        <v>1171</v>
      </c>
      <c r="B254" s="177" t="s">
        <v>193</v>
      </c>
      <c r="C254" s="177" t="s">
        <v>1172</v>
      </c>
      <c r="D254" s="173" t="s">
        <v>1173</v>
      </c>
      <c r="E254" s="177" t="s">
        <v>1174</v>
      </c>
      <c r="F254" s="178" t="s">
        <v>1133</v>
      </c>
      <c r="G254" s="146" t="s">
        <v>875</v>
      </c>
      <c r="H254" s="144"/>
      <c r="I254" s="144"/>
      <c r="J254" s="144"/>
      <c r="K254" s="144"/>
      <c r="L254" s="144"/>
      <c r="M254" s="144"/>
      <c r="N254" s="144"/>
      <c r="O254" s="144"/>
      <c r="P254" s="144"/>
      <c r="R254" s="135" t="s">
        <v>795</v>
      </c>
    </row>
    <row r="255" spans="1:18" s="34" customFormat="1" x14ac:dyDescent="0.35">
      <c r="A255" s="177" t="s">
        <v>799</v>
      </c>
      <c r="B255" s="177" t="s">
        <v>194</v>
      </c>
      <c r="C255" s="177" t="s">
        <v>1168</v>
      </c>
      <c r="D255" s="173" t="s">
        <v>1169</v>
      </c>
      <c r="E255" s="144"/>
      <c r="F255" s="144"/>
      <c r="G255" s="144"/>
      <c r="H255" s="144"/>
      <c r="I255" s="134" t="s">
        <v>1175</v>
      </c>
      <c r="J255" s="144"/>
      <c r="K255" s="144"/>
      <c r="L255" s="144"/>
      <c r="M255" s="144"/>
      <c r="N255" s="144"/>
      <c r="O255" s="144"/>
      <c r="P255" s="144"/>
      <c r="R255" s="158" t="s">
        <v>795</v>
      </c>
    </row>
    <row r="256" spans="1:18" s="34" customFormat="1" x14ac:dyDescent="0.35">
      <c r="A256" s="177" t="s">
        <v>908</v>
      </c>
      <c r="B256" s="177" t="s">
        <v>195</v>
      </c>
      <c r="C256" s="177" t="s">
        <v>1176</v>
      </c>
      <c r="D256" s="173" t="s">
        <v>1177</v>
      </c>
      <c r="E256" s="144"/>
      <c r="F256" s="144"/>
      <c r="G256" s="144"/>
      <c r="H256" s="144"/>
      <c r="I256" s="134"/>
      <c r="J256" s="144"/>
      <c r="K256" s="144"/>
      <c r="L256" s="144"/>
      <c r="M256" s="144"/>
      <c r="N256" s="144"/>
      <c r="O256" s="144"/>
      <c r="P256" s="144"/>
      <c r="R256" s="158" t="s">
        <v>795</v>
      </c>
    </row>
    <row r="257" spans="1:19" s="34" customFormat="1" x14ac:dyDescent="0.35">
      <c r="A257" s="177" t="s">
        <v>799</v>
      </c>
      <c r="B257" s="177" t="s">
        <v>196</v>
      </c>
      <c r="C257" s="177" t="s">
        <v>1168</v>
      </c>
      <c r="D257" s="173" t="s">
        <v>1169</v>
      </c>
      <c r="E257" s="144"/>
      <c r="F257" s="144"/>
      <c r="G257" s="144"/>
      <c r="H257" s="144"/>
      <c r="I257" s="134" t="s">
        <v>1178</v>
      </c>
      <c r="J257" s="144"/>
      <c r="K257" s="144"/>
      <c r="L257" s="144"/>
      <c r="M257" s="144"/>
      <c r="N257" s="144"/>
      <c r="O257" s="144"/>
      <c r="P257" s="144"/>
      <c r="R257" s="158" t="s">
        <v>795</v>
      </c>
    </row>
    <row r="258" spans="1:19" s="333" customFormat="1" x14ac:dyDescent="0.35">
      <c r="A258" s="179" t="s">
        <v>1179</v>
      </c>
      <c r="B258" s="179" t="s">
        <v>197</v>
      </c>
      <c r="C258" s="177" t="s">
        <v>1180</v>
      </c>
      <c r="D258" s="177" t="s">
        <v>1181</v>
      </c>
      <c r="E258" s="177" t="s">
        <v>1182</v>
      </c>
      <c r="F258" s="177" t="s">
        <v>1182</v>
      </c>
      <c r="G258" s="177"/>
      <c r="H258" s="177"/>
      <c r="I258" s="177" t="s">
        <v>1183</v>
      </c>
      <c r="J258" s="177" t="s">
        <v>1184</v>
      </c>
      <c r="K258" s="177"/>
      <c r="L258" s="177"/>
      <c r="M258" s="177"/>
      <c r="N258" s="177"/>
      <c r="O258" s="177"/>
      <c r="P258" s="177"/>
      <c r="Q258" s="177"/>
      <c r="R258" s="180"/>
      <c r="S258" s="177"/>
    </row>
    <row r="259" spans="1:19" s="332" customFormat="1" x14ac:dyDescent="0.35">
      <c r="A259" s="174" t="s">
        <v>852</v>
      </c>
      <c r="B259" s="174" t="s">
        <v>1159</v>
      </c>
      <c r="C259" s="174"/>
      <c r="D259" s="176"/>
      <c r="E259" s="176"/>
      <c r="F259" s="176"/>
      <c r="G259" s="176"/>
      <c r="H259" s="176"/>
      <c r="I259" s="176"/>
      <c r="J259" s="176"/>
      <c r="K259" s="176"/>
      <c r="L259" s="176"/>
      <c r="M259" s="176"/>
      <c r="N259" s="176"/>
      <c r="O259" s="176"/>
      <c r="P259" s="176"/>
    </row>
    <row r="260" spans="1:19" s="34" customFormat="1" x14ac:dyDescent="0.35">
      <c r="A260" s="144"/>
      <c r="B260" s="144"/>
      <c r="C260" s="144"/>
      <c r="D260" s="144"/>
      <c r="E260" s="144"/>
      <c r="F260" s="144"/>
      <c r="G260" s="144"/>
      <c r="H260" s="144"/>
      <c r="I260" s="144"/>
      <c r="J260" s="144"/>
      <c r="K260" s="144"/>
      <c r="L260" s="144"/>
      <c r="M260" s="144"/>
      <c r="N260" s="144"/>
      <c r="O260" s="144"/>
      <c r="P260" s="144"/>
    </row>
    <row r="261" spans="1:19" s="34" customFormat="1" x14ac:dyDescent="0.35">
      <c r="A261" s="142" t="s">
        <v>852</v>
      </c>
      <c r="B261" s="142" t="s">
        <v>855</v>
      </c>
      <c r="C261" s="142"/>
      <c r="D261" s="142"/>
      <c r="E261" s="142"/>
      <c r="F261" s="142"/>
      <c r="G261" s="142"/>
      <c r="H261" s="142"/>
      <c r="I261" s="142" t="s">
        <v>856</v>
      </c>
      <c r="J261" s="142"/>
      <c r="K261" s="142"/>
      <c r="L261" s="142"/>
      <c r="M261" s="142"/>
      <c r="N261" s="142"/>
      <c r="O261" s="142"/>
      <c r="P261" s="142"/>
      <c r="Q261" s="142"/>
      <c r="R261" s="143"/>
    </row>
    <row r="262" spans="1:19" s="34" customFormat="1" x14ac:dyDescent="0.35">
      <c r="A262" s="144"/>
      <c r="B262" s="144"/>
      <c r="C262" s="144"/>
      <c r="D262" s="144"/>
      <c r="E262" s="144"/>
      <c r="F262" s="144"/>
      <c r="G262" s="144"/>
      <c r="H262" s="144"/>
      <c r="I262" s="144"/>
      <c r="J262" s="144"/>
      <c r="K262" s="144"/>
      <c r="L262" s="144"/>
      <c r="M262" s="144"/>
      <c r="N262" s="144"/>
      <c r="O262" s="144"/>
      <c r="P262" s="144"/>
      <c r="Q262" s="144"/>
      <c r="R262" s="145"/>
    </row>
    <row r="263" spans="1:19" s="34" customFormat="1" x14ac:dyDescent="0.35">
      <c r="A263" s="142" t="s">
        <v>788</v>
      </c>
      <c r="B263" s="142" t="s">
        <v>1185</v>
      </c>
      <c r="C263" s="142"/>
      <c r="D263" s="142"/>
      <c r="E263" s="142"/>
      <c r="F263" s="142"/>
      <c r="G263" s="142"/>
      <c r="H263" s="142"/>
      <c r="I263" s="142" t="s">
        <v>1186</v>
      </c>
      <c r="J263" s="142"/>
      <c r="K263" s="142"/>
      <c r="L263" s="142"/>
      <c r="M263" s="142"/>
      <c r="N263" s="142"/>
      <c r="O263" s="142"/>
      <c r="P263" s="142"/>
      <c r="Q263" s="142"/>
      <c r="R263" s="142"/>
    </row>
    <row r="264" spans="1:19" x14ac:dyDescent="0.35">
      <c r="A264" s="131" t="s">
        <v>841</v>
      </c>
      <c r="B264" s="146" t="s">
        <v>198</v>
      </c>
      <c r="C264" s="146" t="s">
        <v>1187</v>
      </c>
      <c r="D264" s="146" t="s">
        <v>1188</v>
      </c>
      <c r="E264" s="146"/>
      <c r="F264" s="146"/>
      <c r="G264" s="146"/>
      <c r="H264" s="146"/>
      <c r="I264" s="146"/>
      <c r="R264" s="13" t="s">
        <v>795</v>
      </c>
    </row>
    <row r="265" spans="1:19" s="42" customFormat="1" x14ac:dyDescent="0.35">
      <c r="A265" s="146" t="s">
        <v>1189</v>
      </c>
      <c r="B265" s="146" t="s">
        <v>199</v>
      </c>
      <c r="C265" s="146" t="s">
        <v>1190</v>
      </c>
      <c r="D265" s="146" t="s">
        <v>1191</v>
      </c>
      <c r="E265" s="146"/>
      <c r="F265" s="146"/>
      <c r="G265" s="146"/>
      <c r="H265" s="146"/>
      <c r="I265" s="146" t="s">
        <v>1192</v>
      </c>
      <c r="J265" s="146"/>
      <c r="K265" s="146"/>
      <c r="L265" s="146"/>
      <c r="M265" s="146"/>
      <c r="N265" s="146"/>
      <c r="O265" s="146"/>
      <c r="Q265" s="146"/>
      <c r="R265" s="146" t="s">
        <v>795</v>
      </c>
    </row>
    <row r="266" spans="1:19" s="42" customFormat="1" x14ac:dyDescent="0.35">
      <c r="A266" s="165" t="s">
        <v>788</v>
      </c>
      <c r="B266" s="165" t="s">
        <v>1193</v>
      </c>
      <c r="C266" s="165"/>
      <c r="D266" s="165"/>
      <c r="E266" s="165"/>
      <c r="F266" s="165"/>
      <c r="G266" s="165"/>
      <c r="H266" s="165"/>
      <c r="I266" s="165" t="s">
        <v>1194</v>
      </c>
      <c r="J266" s="165"/>
      <c r="K266" s="165"/>
      <c r="L266" s="165"/>
      <c r="M266" s="165"/>
      <c r="N266" s="165"/>
      <c r="O266" s="165"/>
      <c r="P266" s="165"/>
      <c r="Q266" s="165"/>
      <c r="R266" s="165"/>
    </row>
    <row r="267" spans="1:19" s="42" customFormat="1" x14ac:dyDescent="0.35">
      <c r="A267" s="10"/>
      <c r="B267" s="10"/>
      <c r="C267" s="10"/>
      <c r="D267" s="129"/>
      <c r="E267" s="10"/>
      <c r="F267" s="10"/>
      <c r="G267" s="10"/>
      <c r="H267" s="10"/>
      <c r="I267" s="10"/>
      <c r="J267" s="10"/>
      <c r="K267" s="10"/>
      <c r="L267" s="10"/>
      <c r="M267" s="10"/>
      <c r="N267" s="10"/>
      <c r="O267" s="10"/>
      <c r="P267" s="10"/>
    </row>
    <row r="268" spans="1:19" s="334" customFormat="1" x14ac:dyDescent="0.35">
      <c r="A268" s="163" t="s">
        <v>788</v>
      </c>
      <c r="B268" s="163" t="s">
        <v>1195</v>
      </c>
      <c r="C268" s="163" t="s">
        <v>24</v>
      </c>
      <c r="D268" s="163" t="s">
        <v>1196</v>
      </c>
      <c r="E268" s="163"/>
      <c r="F268" s="163"/>
      <c r="G268" s="163"/>
      <c r="H268" s="163"/>
      <c r="I268" s="163"/>
      <c r="J268" s="163"/>
      <c r="K268" s="163"/>
      <c r="L268" s="163"/>
      <c r="M268" s="163"/>
      <c r="N268" s="163"/>
      <c r="O268" s="163"/>
      <c r="P268" s="163"/>
      <c r="Q268" s="163"/>
      <c r="R268" s="164"/>
    </row>
    <row r="269" spans="1:19" s="42" customFormat="1" x14ac:dyDescent="0.35">
      <c r="A269" s="131" t="s">
        <v>1197</v>
      </c>
      <c r="B269" s="146" t="s">
        <v>200</v>
      </c>
      <c r="C269" s="146" t="s">
        <v>1198</v>
      </c>
      <c r="D269" s="146" t="s">
        <v>1199</v>
      </c>
      <c r="E269" s="146" t="s">
        <v>1200</v>
      </c>
      <c r="F269" s="146" t="s">
        <v>1201</v>
      </c>
      <c r="G269" s="146"/>
      <c r="H269" s="146"/>
      <c r="I269" s="146"/>
      <c r="J269" s="146"/>
      <c r="K269" s="146"/>
      <c r="L269" s="146"/>
      <c r="M269" s="146"/>
      <c r="N269" s="146"/>
      <c r="O269" s="146"/>
      <c r="P269" s="146"/>
      <c r="Q269" s="146"/>
      <c r="R269" s="135" t="s">
        <v>795</v>
      </c>
    </row>
    <row r="270" spans="1:19" s="42" customFormat="1" x14ac:dyDescent="0.35">
      <c r="A270" s="131" t="s">
        <v>799</v>
      </c>
      <c r="B270" s="146" t="s">
        <v>201</v>
      </c>
      <c r="C270" s="146" t="s">
        <v>1202</v>
      </c>
      <c r="D270" s="146" t="s">
        <v>1203</v>
      </c>
      <c r="E270" s="146"/>
      <c r="F270" s="146"/>
      <c r="G270" s="146"/>
      <c r="H270" s="146"/>
      <c r="I270" s="146" t="s">
        <v>1204</v>
      </c>
      <c r="J270" s="146"/>
      <c r="K270" s="146"/>
      <c r="L270" s="146"/>
      <c r="M270" s="146"/>
      <c r="N270" s="146"/>
      <c r="O270" s="146"/>
      <c r="P270" s="146"/>
      <c r="Q270" s="146"/>
      <c r="R270" s="135" t="s">
        <v>795</v>
      </c>
    </row>
    <row r="271" spans="1:19" s="42" customFormat="1" x14ac:dyDescent="0.35">
      <c r="A271" s="132" t="s">
        <v>785</v>
      </c>
      <c r="B271" s="181" t="s">
        <v>202</v>
      </c>
      <c r="C271" s="181"/>
      <c r="D271" s="181"/>
      <c r="E271" s="181"/>
      <c r="F271" s="181"/>
      <c r="G271" s="181"/>
      <c r="H271" s="181"/>
      <c r="I271" s="181"/>
      <c r="J271" s="181"/>
      <c r="K271" s="181"/>
      <c r="L271" s="181" t="s">
        <v>1205</v>
      </c>
      <c r="M271" s="181"/>
      <c r="N271" s="181"/>
      <c r="O271" s="181"/>
      <c r="P271" s="181"/>
      <c r="Q271" s="181"/>
      <c r="R271" s="182"/>
    </row>
    <row r="272" spans="1:19" s="42" customFormat="1" x14ac:dyDescent="0.35">
      <c r="A272" s="132" t="s">
        <v>785</v>
      </c>
      <c r="B272" s="181" t="s">
        <v>203</v>
      </c>
      <c r="C272" s="181"/>
      <c r="D272" s="181"/>
      <c r="E272" s="181"/>
      <c r="F272" s="181"/>
      <c r="G272" s="181"/>
      <c r="H272" s="181"/>
      <c r="I272" s="181"/>
      <c r="J272" s="181"/>
      <c r="K272" s="181"/>
      <c r="L272" s="181" t="s">
        <v>1206</v>
      </c>
      <c r="M272" s="181"/>
      <c r="N272" s="181"/>
      <c r="O272" s="181"/>
      <c r="P272" s="181"/>
      <c r="Q272" s="181"/>
      <c r="R272" s="182"/>
    </row>
    <row r="273" spans="1:18" s="34" customFormat="1" x14ac:dyDescent="0.35">
      <c r="A273" s="132" t="s">
        <v>785</v>
      </c>
      <c r="B273" s="132" t="s">
        <v>204</v>
      </c>
      <c r="C273" s="132"/>
      <c r="D273" s="132"/>
      <c r="E273" s="132"/>
      <c r="F273" s="132"/>
      <c r="G273" s="132"/>
      <c r="H273" s="132"/>
      <c r="I273" s="132"/>
      <c r="J273" s="132"/>
      <c r="K273" s="132"/>
      <c r="L273" s="132" t="s">
        <v>1207</v>
      </c>
      <c r="M273" s="132"/>
      <c r="N273" s="132"/>
      <c r="O273" s="132"/>
      <c r="P273" s="132"/>
      <c r="Q273" s="132"/>
      <c r="R273" s="133"/>
    </row>
    <row r="274" spans="1:18" s="34" customFormat="1" x14ac:dyDescent="0.35">
      <c r="A274" s="132"/>
      <c r="B274" s="132"/>
      <c r="C274" s="132"/>
      <c r="D274" s="132"/>
      <c r="E274" s="132"/>
      <c r="F274" s="132"/>
      <c r="G274" s="132"/>
      <c r="H274" s="132"/>
      <c r="I274" s="132"/>
      <c r="J274" s="132"/>
      <c r="K274" s="132"/>
      <c r="L274" s="132"/>
      <c r="M274" s="132"/>
      <c r="N274" s="132"/>
      <c r="O274" s="132"/>
      <c r="P274" s="132"/>
      <c r="Q274" s="132"/>
      <c r="R274" s="133"/>
    </row>
    <row r="275" spans="1:18" s="42" customFormat="1" x14ac:dyDescent="0.35">
      <c r="A275" s="138" t="s">
        <v>1208</v>
      </c>
      <c r="B275" s="138" t="s">
        <v>205</v>
      </c>
      <c r="C275" s="138" t="s">
        <v>1209</v>
      </c>
      <c r="D275" s="148" t="s">
        <v>1210</v>
      </c>
      <c r="E275" s="138"/>
      <c r="F275" s="138"/>
      <c r="G275" s="138"/>
      <c r="H275" s="138"/>
      <c r="I275" s="148"/>
      <c r="J275" s="148"/>
      <c r="K275" s="148"/>
      <c r="L275" s="148"/>
      <c r="M275" s="148"/>
      <c r="N275" s="148"/>
      <c r="O275" s="138"/>
      <c r="P275" s="138"/>
      <c r="Q275" s="138"/>
      <c r="R275" s="139" t="s">
        <v>795</v>
      </c>
    </row>
    <row r="276" spans="1:18" s="42" customFormat="1" x14ac:dyDescent="0.35">
      <c r="A276" s="138" t="s">
        <v>799</v>
      </c>
      <c r="B276" s="138" t="s">
        <v>206</v>
      </c>
      <c r="C276" s="138" t="s">
        <v>1211</v>
      </c>
      <c r="D276" s="148" t="s">
        <v>1212</v>
      </c>
      <c r="E276" s="138"/>
      <c r="F276" s="138"/>
      <c r="H276" s="138"/>
      <c r="I276" s="138" t="s">
        <v>1213</v>
      </c>
      <c r="J276" s="148"/>
      <c r="K276" s="148"/>
      <c r="L276" s="148"/>
      <c r="M276" s="148"/>
      <c r="N276" s="148"/>
      <c r="O276" s="138"/>
      <c r="P276" s="138"/>
      <c r="Q276" s="138"/>
      <c r="R276" s="139" t="s">
        <v>795</v>
      </c>
    </row>
    <row r="277" spans="1:18" s="42" customFormat="1" x14ac:dyDescent="0.35">
      <c r="A277" s="131" t="s">
        <v>1214</v>
      </c>
      <c r="B277" s="131" t="s">
        <v>207</v>
      </c>
      <c r="C277" s="172" t="s">
        <v>4687</v>
      </c>
      <c r="D277" s="148" t="s">
        <v>1215</v>
      </c>
      <c r="E277" s="131" t="s">
        <v>1216</v>
      </c>
      <c r="F277" s="138" t="s">
        <v>1217</v>
      </c>
      <c r="G277" s="131"/>
      <c r="H277" s="131"/>
      <c r="I277" s="131"/>
      <c r="J277" s="131"/>
      <c r="K277" s="131"/>
      <c r="L277" s="131"/>
      <c r="M277" s="131"/>
      <c r="N277" s="131"/>
      <c r="O277" s="131"/>
      <c r="P277" s="131"/>
      <c r="Q277" s="131"/>
      <c r="R277" s="135" t="s">
        <v>795</v>
      </c>
    </row>
    <row r="278" spans="1:18" s="42" customFormat="1" x14ac:dyDescent="0.35">
      <c r="A278" s="131" t="s">
        <v>1218</v>
      </c>
      <c r="B278" s="146" t="s">
        <v>208</v>
      </c>
      <c r="C278" s="146" t="s">
        <v>1219</v>
      </c>
      <c r="D278" s="148" t="s">
        <v>1220</v>
      </c>
      <c r="E278" s="146" t="s">
        <v>1221</v>
      </c>
      <c r="F278" s="146" t="s">
        <v>1222</v>
      </c>
      <c r="G278" s="146"/>
      <c r="H278" s="146"/>
      <c r="I278" s="146"/>
      <c r="J278" s="146"/>
      <c r="K278" s="146"/>
      <c r="L278" s="146"/>
      <c r="M278" s="146"/>
      <c r="N278" s="146"/>
      <c r="O278" s="146"/>
      <c r="P278" s="146"/>
      <c r="Q278" s="146"/>
      <c r="R278" s="135" t="s">
        <v>795</v>
      </c>
    </row>
    <row r="279" spans="1:18" s="42" customFormat="1" x14ac:dyDescent="0.35">
      <c r="A279" s="132" t="s">
        <v>785</v>
      </c>
      <c r="B279" s="132" t="s">
        <v>209</v>
      </c>
      <c r="C279" s="132"/>
      <c r="D279" s="132"/>
      <c r="E279" s="132"/>
      <c r="F279" s="132"/>
      <c r="G279" s="132"/>
      <c r="H279" s="132"/>
      <c r="I279" s="132"/>
      <c r="J279" s="132"/>
      <c r="K279" s="132"/>
      <c r="L279" s="132" t="s">
        <v>1223</v>
      </c>
      <c r="M279" s="132"/>
      <c r="N279" s="132"/>
      <c r="O279" s="132"/>
      <c r="P279" s="132"/>
      <c r="Q279" s="132"/>
      <c r="R279" s="133"/>
    </row>
    <row r="280" spans="1:18" s="42" customFormat="1" x14ac:dyDescent="0.35">
      <c r="A280" s="132" t="s">
        <v>785</v>
      </c>
      <c r="B280" s="132" t="s">
        <v>210</v>
      </c>
      <c r="C280" s="132"/>
      <c r="D280" s="132"/>
      <c r="E280" s="132"/>
      <c r="F280" s="132"/>
      <c r="G280" s="132"/>
      <c r="H280" s="132"/>
      <c r="I280" s="132"/>
      <c r="J280" s="132"/>
      <c r="K280" s="132"/>
      <c r="L280" s="132" t="s">
        <v>1224</v>
      </c>
      <c r="M280" s="132"/>
      <c r="N280" s="132"/>
      <c r="O280" s="132"/>
      <c r="P280" s="132"/>
      <c r="Q280" s="132"/>
      <c r="R280" s="133"/>
    </row>
    <row r="281" spans="1:18" s="42" customFormat="1" x14ac:dyDescent="0.35">
      <c r="A281" s="132"/>
      <c r="B281" s="132"/>
      <c r="C281" s="132"/>
      <c r="D281" s="132"/>
      <c r="E281" s="132"/>
      <c r="F281" s="132"/>
      <c r="G281" s="132"/>
      <c r="H281" s="132"/>
      <c r="I281" s="132"/>
      <c r="J281" s="132"/>
      <c r="K281" s="132"/>
      <c r="L281" s="132"/>
      <c r="M281" s="132"/>
      <c r="N281" s="132"/>
      <c r="O281" s="132"/>
      <c r="P281" s="132"/>
      <c r="Q281" s="132"/>
      <c r="R281" s="133"/>
    </row>
    <row r="285" spans="1:18" x14ac:dyDescent="0.35">
      <c r="C285" s="131"/>
    </row>
    <row r="286" spans="1:18" s="42" customFormat="1" x14ac:dyDescent="0.35">
      <c r="A286" s="165" t="s">
        <v>788</v>
      </c>
      <c r="B286" s="165" t="s">
        <v>1225</v>
      </c>
      <c r="C286" s="165"/>
      <c r="D286" s="165">
        <f ca="1">D286</f>
        <v>0</v>
      </c>
      <c r="E286" s="165"/>
      <c r="F286" s="165"/>
      <c r="G286" s="165"/>
      <c r="H286" s="165"/>
      <c r="I286" s="165" t="s">
        <v>1226</v>
      </c>
      <c r="J286" s="165"/>
      <c r="K286" s="165" t="s">
        <v>963</v>
      </c>
      <c r="L286" s="165"/>
      <c r="M286" s="165"/>
      <c r="N286" s="165"/>
      <c r="O286" s="165"/>
      <c r="P286" s="165"/>
      <c r="Q286" s="165"/>
      <c r="R286" s="166"/>
    </row>
    <row r="287" spans="1:18" s="42" customFormat="1" x14ac:dyDescent="0.35">
      <c r="A287" s="134" t="s">
        <v>843</v>
      </c>
      <c r="B287" s="134" t="s">
        <v>211</v>
      </c>
      <c r="C287" s="134" t="s">
        <v>1227</v>
      </c>
      <c r="D287" s="134" t="s">
        <v>1228</v>
      </c>
      <c r="E287" s="134" t="s">
        <v>1229</v>
      </c>
      <c r="F287" s="134" t="s">
        <v>1230</v>
      </c>
      <c r="G287" s="134"/>
      <c r="H287" s="134"/>
      <c r="I287" s="134"/>
      <c r="J287" s="134"/>
      <c r="K287" s="134"/>
      <c r="L287" s="134"/>
      <c r="M287" s="134"/>
      <c r="N287" s="134"/>
      <c r="O287" s="134"/>
      <c r="P287" s="134"/>
      <c r="Q287" s="134"/>
      <c r="R287" s="135"/>
    </row>
    <row r="288" spans="1:18" s="42" customFormat="1" x14ac:dyDescent="0.35">
      <c r="A288" s="131" t="s">
        <v>1231</v>
      </c>
      <c r="B288" s="146" t="s">
        <v>212</v>
      </c>
      <c r="C288" s="146" t="s">
        <v>1232</v>
      </c>
      <c r="D288" s="146" t="s">
        <v>1233</v>
      </c>
      <c r="E288" s="146"/>
      <c r="F288" s="146"/>
      <c r="G288" s="146"/>
      <c r="H288" s="146"/>
      <c r="I288" s="146"/>
      <c r="J288" s="146"/>
      <c r="K288" s="146"/>
      <c r="L288" s="146"/>
      <c r="M288" s="146"/>
      <c r="N288" s="146"/>
      <c r="O288" s="146"/>
      <c r="P288" s="146"/>
      <c r="Q288" s="146"/>
      <c r="R288" s="135" t="s">
        <v>795</v>
      </c>
    </row>
    <row r="289" spans="1:28" s="42" customFormat="1" x14ac:dyDescent="0.35">
      <c r="A289" s="132" t="s">
        <v>785</v>
      </c>
      <c r="B289" s="132" t="s">
        <v>213</v>
      </c>
      <c r="C289" s="132"/>
      <c r="D289" s="132"/>
      <c r="E289" s="132"/>
      <c r="F289" s="132"/>
      <c r="G289" s="132"/>
      <c r="H289" s="132"/>
      <c r="I289" s="132"/>
      <c r="J289" s="132"/>
      <c r="K289" s="132"/>
      <c r="L289" s="132" t="s">
        <v>1234</v>
      </c>
      <c r="M289" s="132"/>
      <c r="N289" s="132"/>
      <c r="O289" s="132"/>
      <c r="P289" s="132"/>
      <c r="Q289" s="132"/>
      <c r="R289" s="133"/>
    </row>
    <row r="290" spans="1:28" s="42" customFormat="1" x14ac:dyDescent="0.35">
      <c r="A290" s="132" t="s">
        <v>785</v>
      </c>
      <c r="B290" s="132" t="s">
        <v>214</v>
      </c>
      <c r="C290" s="132"/>
      <c r="D290" s="132"/>
      <c r="E290" s="132"/>
      <c r="F290" s="132"/>
      <c r="G290" s="132"/>
      <c r="H290" s="132"/>
      <c r="I290" s="132"/>
      <c r="J290" s="132"/>
      <c r="K290" s="132"/>
      <c r="L290" s="132" t="s">
        <v>1235</v>
      </c>
      <c r="M290" s="132"/>
      <c r="N290" s="132"/>
      <c r="O290" s="132"/>
      <c r="P290" s="132"/>
      <c r="Q290" s="132"/>
      <c r="R290" s="133"/>
    </row>
    <row r="291" spans="1:28" s="42" customFormat="1" x14ac:dyDescent="0.35">
      <c r="A291" s="131" t="s">
        <v>903</v>
      </c>
      <c r="B291" s="146" t="s">
        <v>215</v>
      </c>
      <c r="C291" s="146" t="s">
        <v>1236</v>
      </c>
      <c r="D291" s="146" t="s">
        <v>1237</v>
      </c>
      <c r="E291" s="146"/>
      <c r="F291" s="146"/>
      <c r="G291" s="146"/>
      <c r="H291" s="146"/>
      <c r="I291" s="146" t="s">
        <v>1238</v>
      </c>
      <c r="J291" s="146"/>
      <c r="K291" s="146"/>
      <c r="L291" s="146"/>
      <c r="M291" s="146"/>
      <c r="N291" s="146"/>
      <c r="O291" s="146"/>
      <c r="P291" s="146"/>
      <c r="Q291" s="146"/>
      <c r="R291" s="135" t="s">
        <v>795</v>
      </c>
    </row>
    <row r="292" spans="1:28" s="42" customFormat="1" x14ac:dyDescent="0.35">
      <c r="A292" s="165" t="s">
        <v>852</v>
      </c>
      <c r="B292" s="165" t="s">
        <v>1225</v>
      </c>
      <c r="C292" s="165"/>
      <c r="D292" s="165"/>
      <c r="E292" s="165"/>
      <c r="F292" s="165"/>
      <c r="G292" s="165"/>
      <c r="H292" s="165"/>
      <c r="I292" s="165"/>
      <c r="J292" s="165"/>
      <c r="K292" s="165"/>
      <c r="L292" s="165"/>
      <c r="M292" s="165"/>
      <c r="N292" s="165"/>
      <c r="O292" s="165"/>
      <c r="P292" s="165"/>
      <c r="Q292" s="165"/>
      <c r="R292" s="166"/>
    </row>
    <row r="293" spans="1:28" s="42" customFormat="1" x14ac:dyDescent="0.35">
      <c r="A293" s="131" t="s">
        <v>903</v>
      </c>
      <c r="B293" s="146" t="s">
        <v>216</v>
      </c>
      <c r="C293" s="146" t="s">
        <v>1239</v>
      </c>
      <c r="D293" s="146" t="s">
        <v>1240</v>
      </c>
      <c r="E293" s="146" t="s">
        <v>1241</v>
      </c>
      <c r="F293" s="146" t="s">
        <v>1242</v>
      </c>
      <c r="G293" s="146"/>
      <c r="H293" s="146"/>
      <c r="I293" s="146" t="s">
        <v>1243</v>
      </c>
      <c r="J293" s="146"/>
      <c r="K293" s="146"/>
      <c r="L293" s="146"/>
      <c r="M293" s="146"/>
      <c r="N293" s="146"/>
      <c r="O293" s="146"/>
      <c r="P293" s="146"/>
      <c r="Q293" s="146"/>
      <c r="R293" s="135" t="s">
        <v>795</v>
      </c>
    </row>
    <row r="294" spans="1:28" s="42" customFormat="1" ht="42.5" x14ac:dyDescent="0.35">
      <c r="A294" s="132" t="s">
        <v>785</v>
      </c>
      <c r="B294" s="132" t="s">
        <v>217</v>
      </c>
      <c r="C294" s="132"/>
      <c r="D294" s="132"/>
      <c r="E294" s="132"/>
      <c r="F294" s="132"/>
      <c r="G294" s="132"/>
      <c r="H294" s="132"/>
      <c r="I294" s="132"/>
      <c r="J294" s="132"/>
      <c r="K294" s="132"/>
      <c r="L294" s="162" t="s">
        <v>1244</v>
      </c>
      <c r="M294" s="162"/>
      <c r="N294" s="162"/>
      <c r="O294" s="132"/>
      <c r="P294" s="132"/>
      <c r="Q294" s="132"/>
      <c r="R294" s="133"/>
    </row>
    <row r="295" spans="1:28" s="42" customFormat="1" x14ac:dyDescent="0.35">
      <c r="A295" s="131" t="s">
        <v>903</v>
      </c>
      <c r="B295" s="146" t="s">
        <v>218</v>
      </c>
      <c r="C295" s="146" t="s">
        <v>1245</v>
      </c>
      <c r="D295" s="146" t="s">
        <v>1246</v>
      </c>
      <c r="E295" s="146" t="s">
        <v>1247</v>
      </c>
      <c r="F295" s="146" t="s">
        <v>1242</v>
      </c>
      <c r="G295" s="146"/>
      <c r="H295" s="146"/>
      <c r="I295" s="146" t="s">
        <v>1248</v>
      </c>
      <c r="J295" s="146"/>
      <c r="K295" s="146"/>
      <c r="L295" s="146"/>
      <c r="M295" s="146"/>
      <c r="N295" s="146"/>
      <c r="O295" s="146"/>
      <c r="P295" s="146"/>
      <c r="Q295" s="146"/>
      <c r="R295" s="147" t="s">
        <v>795</v>
      </c>
    </row>
    <row r="296" spans="1:28" s="335" customFormat="1" x14ac:dyDescent="0.35">
      <c r="A296" s="132" t="s">
        <v>785</v>
      </c>
      <c r="B296" s="132" t="s">
        <v>219</v>
      </c>
      <c r="C296" s="132"/>
      <c r="D296" s="132"/>
      <c r="E296" s="132"/>
      <c r="F296" s="132"/>
      <c r="G296" s="132"/>
      <c r="H296" s="132"/>
      <c r="I296" s="132"/>
      <c r="J296" s="132"/>
      <c r="K296" s="132"/>
      <c r="L296" s="132" t="s">
        <v>1249</v>
      </c>
      <c r="M296" s="132"/>
      <c r="N296" s="132"/>
      <c r="O296" s="132"/>
      <c r="P296" s="132"/>
      <c r="Q296" s="132"/>
      <c r="R296" s="133"/>
      <c r="S296" s="42"/>
      <c r="T296" s="42"/>
      <c r="U296" s="42"/>
      <c r="V296" s="42"/>
      <c r="W296" s="42"/>
      <c r="X296" s="42"/>
      <c r="Y296" s="42"/>
      <c r="Z296" s="42"/>
      <c r="AA296" s="42"/>
      <c r="AB296" s="42"/>
    </row>
    <row r="297" spans="1:28" s="335" customFormat="1" x14ac:dyDescent="0.35">
      <c r="A297" s="132" t="s">
        <v>785</v>
      </c>
      <c r="B297" s="132" t="s">
        <v>220</v>
      </c>
      <c r="C297" s="132"/>
      <c r="D297" s="132"/>
      <c r="E297" s="132"/>
      <c r="F297" s="132"/>
      <c r="G297" s="132"/>
      <c r="H297" s="132"/>
      <c r="I297" s="132"/>
      <c r="J297" s="132"/>
      <c r="K297" s="132"/>
      <c r="L297" s="132" t="s">
        <v>1250</v>
      </c>
      <c r="M297" s="132"/>
      <c r="N297" s="132"/>
      <c r="O297" s="132"/>
      <c r="P297" s="132"/>
      <c r="Q297" s="132"/>
      <c r="R297" s="133"/>
      <c r="S297" s="42"/>
      <c r="T297" s="42"/>
      <c r="U297" s="42"/>
      <c r="V297" s="42"/>
      <c r="W297" s="42"/>
      <c r="X297" s="42"/>
      <c r="Y297" s="42"/>
      <c r="Z297" s="42"/>
      <c r="AA297" s="42"/>
      <c r="AB297" s="42"/>
    </row>
    <row r="298" spans="1:28" s="334" customFormat="1" x14ac:dyDescent="0.35">
      <c r="A298" s="163" t="s">
        <v>852</v>
      </c>
      <c r="B298" s="163" t="s">
        <v>1195</v>
      </c>
      <c r="C298" s="163"/>
      <c r="D298" s="163"/>
      <c r="E298" s="163"/>
      <c r="F298" s="163"/>
      <c r="G298" s="163"/>
      <c r="H298" s="163"/>
      <c r="I298" s="163"/>
      <c r="J298" s="163"/>
      <c r="K298" s="163"/>
      <c r="L298" s="163"/>
      <c r="M298" s="163"/>
      <c r="N298" s="163"/>
      <c r="O298" s="163"/>
      <c r="P298" s="163"/>
      <c r="Q298" s="163"/>
      <c r="R298" s="164"/>
      <c r="S298" s="42"/>
      <c r="T298" s="42"/>
      <c r="U298" s="42"/>
      <c r="V298" s="42"/>
      <c r="W298" s="42"/>
      <c r="X298" s="42"/>
      <c r="Y298" s="42"/>
      <c r="Z298" s="42"/>
      <c r="AA298" s="42"/>
      <c r="AB298" s="42"/>
    </row>
    <row r="299" spans="1:28" s="42" customFormat="1" x14ac:dyDescent="0.35">
      <c r="A299" s="144"/>
      <c r="B299" s="144"/>
      <c r="C299" s="144"/>
      <c r="D299" s="144"/>
      <c r="E299" s="144"/>
      <c r="F299" s="144"/>
      <c r="G299" s="144"/>
      <c r="H299" s="144"/>
      <c r="I299" s="144"/>
      <c r="J299" s="144"/>
      <c r="K299" s="144"/>
      <c r="L299" s="144"/>
      <c r="M299" s="144"/>
      <c r="N299" s="144"/>
      <c r="O299" s="144"/>
      <c r="P299" s="144"/>
      <c r="Q299" s="144"/>
      <c r="R299" s="145"/>
    </row>
    <row r="300" spans="1:28" s="42" customFormat="1" x14ac:dyDescent="0.35">
      <c r="A300" s="165" t="s">
        <v>788</v>
      </c>
      <c r="B300" s="165" t="s">
        <v>1251</v>
      </c>
      <c r="C300" s="165"/>
      <c r="D300" s="165"/>
      <c r="E300" s="165"/>
      <c r="F300" s="165"/>
      <c r="G300" s="165"/>
      <c r="H300" s="165"/>
      <c r="I300" s="165"/>
      <c r="J300" s="165"/>
      <c r="K300" s="165"/>
      <c r="L300" s="165"/>
      <c r="M300" s="165"/>
      <c r="N300" s="165"/>
      <c r="O300" s="165"/>
      <c r="P300" s="165"/>
      <c r="Q300" s="165"/>
      <c r="R300" s="166"/>
    </row>
    <row r="301" spans="1:28" s="42" customFormat="1" x14ac:dyDescent="0.35">
      <c r="A301" s="131" t="s">
        <v>908</v>
      </c>
      <c r="B301" s="131" t="s">
        <v>221</v>
      </c>
      <c r="C301" s="131" t="s">
        <v>1252</v>
      </c>
      <c r="D301" s="131" t="s">
        <v>1253</v>
      </c>
      <c r="E301" s="131"/>
      <c r="F301" s="131"/>
      <c r="G301" s="131"/>
      <c r="H301" s="131"/>
      <c r="I301" s="131"/>
      <c r="J301" s="131"/>
      <c r="K301" s="131"/>
      <c r="L301" s="131"/>
      <c r="M301" s="131"/>
      <c r="N301" s="131"/>
      <c r="O301" s="131"/>
      <c r="P301" s="131"/>
      <c r="Q301" s="131"/>
      <c r="R301" s="139" t="s">
        <v>795</v>
      </c>
    </row>
    <row r="302" spans="1:28" s="42" customFormat="1" x14ac:dyDescent="0.35">
      <c r="A302" s="131" t="s">
        <v>1254</v>
      </c>
      <c r="B302" s="131" t="s">
        <v>222</v>
      </c>
      <c r="C302" s="131" t="s">
        <v>1255</v>
      </c>
      <c r="D302" s="131" t="s">
        <v>1256</v>
      </c>
      <c r="E302" s="131"/>
      <c r="F302" s="131"/>
      <c r="G302" s="131"/>
      <c r="H302" s="131"/>
      <c r="I302" s="131" t="s">
        <v>1257</v>
      </c>
      <c r="J302" s="131"/>
      <c r="K302" s="131"/>
      <c r="L302" s="131"/>
      <c r="M302" s="131"/>
      <c r="N302" s="131"/>
      <c r="O302" s="131"/>
      <c r="P302" s="131"/>
      <c r="Q302" s="131"/>
      <c r="R302" s="139" t="s">
        <v>795</v>
      </c>
    </row>
    <row r="303" spans="1:28" s="42" customFormat="1" x14ac:dyDescent="0.35">
      <c r="A303" s="131" t="s">
        <v>908</v>
      </c>
      <c r="B303" s="131" t="s">
        <v>223</v>
      </c>
      <c r="C303" s="131" t="s">
        <v>1258</v>
      </c>
      <c r="D303" s="131" t="s">
        <v>1259</v>
      </c>
      <c r="E303" s="131" t="s">
        <v>1260</v>
      </c>
      <c r="F303" s="131" t="s">
        <v>1261</v>
      </c>
      <c r="G303" s="131"/>
      <c r="H303" s="131"/>
      <c r="I303" s="131"/>
      <c r="J303" s="131"/>
      <c r="K303" s="131"/>
      <c r="L303" s="131"/>
      <c r="M303" s="131"/>
      <c r="N303" s="131"/>
      <c r="O303" s="131"/>
      <c r="P303" s="131"/>
      <c r="Q303" s="131"/>
      <c r="R303" s="158" t="s">
        <v>795</v>
      </c>
    </row>
    <row r="304" spans="1:28" s="42" customFormat="1" x14ac:dyDescent="0.35">
      <c r="A304" s="131" t="s">
        <v>1262</v>
      </c>
      <c r="B304" s="131" t="s">
        <v>224</v>
      </c>
      <c r="C304" s="138" t="s">
        <v>1263</v>
      </c>
      <c r="D304" s="138" t="s">
        <v>1264</v>
      </c>
      <c r="E304" s="138"/>
      <c r="F304" s="138"/>
      <c r="G304" s="138"/>
      <c r="H304" s="138"/>
      <c r="I304" s="138" t="s">
        <v>1265</v>
      </c>
      <c r="J304" s="138"/>
      <c r="K304" s="138"/>
      <c r="L304" s="138"/>
      <c r="M304" s="138"/>
      <c r="N304" s="138"/>
      <c r="O304" s="138"/>
      <c r="P304" s="138"/>
      <c r="Q304" s="138"/>
      <c r="R304" s="139" t="s">
        <v>795</v>
      </c>
    </row>
    <row r="305" spans="1:18" s="42" customFormat="1" x14ac:dyDescent="0.35">
      <c r="A305" s="131" t="s">
        <v>799</v>
      </c>
      <c r="B305" s="134" t="s">
        <v>225</v>
      </c>
      <c r="C305" s="138" t="s">
        <v>992</v>
      </c>
      <c r="D305" s="138" t="s">
        <v>1266</v>
      </c>
      <c r="E305" s="138"/>
      <c r="F305" s="138"/>
      <c r="G305" s="138"/>
      <c r="H305" s="138"/>
      <c r="I305" s="138" t="s">
        <v>1267</v>
      </c>
      <c r="J305" s="138"/>
      <c r="K305" s="138"/>
      <c r="L305" s="138"/>
      <c r="M305" s="138"/>
      <c r="N305" s="138"/>
      <c r="O305" s="138"/>
      <c r="P305" s="138"/>
      <c r="Q305" s="138"/>
      <c r="R305" s="139" t="s">
        <v>795</v>
      </c>
    </row>
    <row r="306" spans="1:18" s="42" customFormat="1" x14ac:dyDescent="0.35">
      <c r="A306" s="165" t="s">
        <v>852</v>
      </c>
      <c r="B306" s="165" t="s">
        <v>1251</v>
      </c>
      <c r="C306" s="165" t="s">
        <v>992</v>
      </c>
      <c r="D306" s="165"/>
      <c r="E306" s="165"/>
      <c r="F306" s="165"/>
      <c r="G306" s="165"/>
      <c r="H306" s="165"/>
      <c r="I306" s="165"/>
      <c r="J306" s="165"/>
      <c r="K306" s="165"/>
      <c r="L306" s="165"/>
      <c r="M306" s="165"/>
      <c r="N306" s="165"/>
      <c r="O306" s="165"/>
      <c r="P306" s="165"/>
      <c r="Q306" s="165"/>
      <c r="R306" s="166"/>
    </row>
    <row r="308" spans="1:18" s="42" customFormat="1" x14ac:dyDescent="0.35">
      <c r="A308" s="165" t="s">
        <v>852</v>
      </c>
      <c r="B308" s="165" t="s">
        <v>1193</v>
      </c>
      <c r="C308" s="165"/>
      <c r="D308" s="165"/>
      <c r="E308" s="165"/>
      <c r="F308" s="165"/>
      <c r="G308" s="165"/>
      <c r="H308" s="165"/>
      <c r="I308" s="165"/>
      <c r="J308" s="165"/>
      <c r="K308" s="165"/>
      <c r="L308" s="165"/>
      <c r="M308" s="165"/>
      <c r="N308" s="165"/>
      <c r="O308" s="165"/>
      <c r="P308" s="165"/>
      <c r="Q308" s="165"/>
      <c r="R308" s="166"/>
    </row>
    <row r="309" spans="1:18" s="42" customFormat="1" x14ac:dyDescent="0.35">
      <c r="A309" s="144"/>
      <c r="B309" s="144"/>
      <c r="C309" s="144"/>
      <c r="D309" s="144"/>
      <c r="E309" s="144"/>
      <c r="F309" s="144"/>
      <c r="G309" s="144"/>
      <c r="H309" s="144"/>
      <c r="I309" s="144"/>
      <c r="J309" s="144"/>
      <c r="K309" s="144"/>
      <c r="L309" s="144"/>
      <c r="M309" s="144"/>
      <c r="N309" s="144"/>
      <c r="O309" s="144"/>
      <c r="P309" s="144"/>
      <c r="Q309" s="144"/>
      <c r="R309" s="145"/>
    </row>
    <row r="310" spans="1:18" s="336" customFormat="1" x14ac:dyDescent="0.35">
      <c r="A310" s="183" t="s">
        <v>788</v>
      </c>
      <c r="B310" s="183" t="s">
        <v>1268</v>
      </c>
      <c r="C310" s="183" t="s">
        <v>1269</v>
      </c>
      <c r="D310" s="183" t="s">
        <v>1270</v>
      </c>
      <c r="E310" s="183"/>
      <c r="F310" s="183"/>
      <c r="G310" s="183"/>
      <c r="H310" s="183"/>
      <c r="I310" s="183"/>
      <c r="J310" s="183"/>
      <c r="K310" s="183"/>
      <c r="L310" s="183"/>
      <c r="M310" s="183"/>
      <c r="N310" s="183"/>
      <c r="O310" s="183"/>
      <c r="P310" s="183"/>
      <c r="Q310" s="183"/>
      <c r="R310" s="183"/>
    </row>
    <row r="311" spans="1:18" x14ac:dyDescent="0.35">
      <c r="A311" s="138" t="s">
        <v>841</v>
      </c>
      <c r="B311" s="132" t="s">
        <v>226</v>
      </c>
      <c r="C311" s="132" t="s">
        <v>3497</v>
      </c>
      <c r="D311" s="172" t="s">
        <v>1271</v>
      </c>
      <c r="F311" s="184"/>
      <c r="G311" s="132"/>
      <c r="H311" s="132"/>
      <c r="I311" s="132"/>
      <c r="J311" s="132"/>
      <c r="K311" s="132"/>
      <c r="L311" s="132"/>
      <c r="M311" s="132"/>
      <c r="N311" s="132"/>
      <c r="O311" s="132"/>
      <c r="P311" s="132"/>
      <c r="Q311" s="132"/>
      <c r="R311" s="138" t="s">
        <v>795</v>
      </c>
    </row>
    <row r="312" spans="1:18" x14ac:dyDescent="0.35">
      <c r="A312" s="138" t="s">
        <v>1272</v>
      </c>
      <c r="B312" s="132" t="s">
        <v>227</v>
      </c>
      <c r="C312" s="132" t="s">
        <v>1273</v>
      </c>
      <c r="D312" s="172" t="s">
        <v>1274</v>
      </c>
      <c r="E312" s="132" t="s">
        <v>1275</v>
      </c>
      <c r="F312" s="172" t="s">
        <v>1276</v>
      </c>
      <c r="G312" s="132"/>
      <c r="H312" s="132"/>
      <c r="I312" s="146" t="s">
        <v>1277</v>
      </c>
      <c r="J312" s="132"/>
      <c r="K312" s="132"/>
      <c r="L312" s="132"/>
      <c r="M312" s="132"/>
      <c r="N312" s="132"/>
      <c r="O312" s="132"/>
      <c r="P312" s="132"/>
      <c r="Q312" s="132"/>
      <c r="R312" s="139" t="s">
        <v>795</v>
      </c>
    </row>
    <row r="313" spans="1:18" x14ac:dyDescent="0.35">
      <c r="A313" s="138" t="s">
        <v>799</v>
      </c>
      <c r="B313" s="132" t="s">
        <v>228</v>
      </c>
      <c r="C313" s="132" t="s">
        <v>1278</v>
      </c>
      <c r="D313" s="172" t="s">
        <v>1279</v>
      </c>
      <c r="E313" s="132"/>
      <c r="F313" s="172"/>
      <c r="H313" s="132"/>
      <c r="I313" s="146" t="s">
        <v>1280</v>
      </c>
      <c r="J313" s="132"/>
      <c r="K313" s="132"/>
      <c r="L313" s="132"/>
      <c r="M313" s="132"/>
      <c r="N313" s="132"/>
      <c r="O313" s="132"/>
      <c r="P313" s="132"/>
      <c r="Q313" s="132"/>
      <c r="R313" s="139" t="s">
        <v>795</v>
      </c>
    </row>
    <row r="314" spans="1:18" x14ac:dyDescent="0.35">
      <c r="A314" s="138" t="s">
        <v>1281</v>
      </c>
      <c r="B314" s="132" t="s">
        <v>229</v>
      </c>
      <c r="C314" s="132" t="s">
        <v>1282</v>
      </c>
      <c r="D314" s="172" t="s">
        <v>1283</v>
      </c>
      <c r="E314" s="132" t="s">
        <v>1275</v>
      </c>
      <c r="F314" s="172" t="s">
        <v>1276</v>
      </c>
      <c r="G314" s="134" t="s">
        <v>875</v>
      </c>
      <c r="H314" s="132"/>
      <c r="I314" s="146" t="s">
        <v>1277</v>
      </c>
      <c r="J314" s="132"/>
      <c r="K314" s="132"/>
      <c r="L314" s="132"/>
      <c r="M314" s="132"/>
      <c r="N314" s="132"/>
      <c r="O314" s="132"/>
      <c r="P314" s="132"/>
      <c r="Q314" s="132"/>
      <c r="R314" s="139" t="s">
        <v>795</v>
      </c>
    </row>
    <row r="315" spans="1:18" x14ac:dyDescent="0.35">
      <c r="A315" s="138" t="s">
        <v>799</v>
      </c>
      <c r="B315" s="132" t="s">
        <v>230</v>
      </c>
      <c r="C315" s="132" t="s">
        <v>1284</v>
      </c>
      <c r="D315" s="172" t="s">
        <v>1285</v>
      </c>
      <c r="E315" s="132"/>
      <c r="F315" s="172"/>
      <c r="G315" s="132"/>
      <c r="H315" s="132"/>
      <c r="I315" s="146" t="s">
        <v>1286</v>
      </c>
      <c r="J315" s="132"/>
      <c r="K315" s="132"/>
      <c r="L315" s="132"/>
      <c r="M315" s="132"/>
      <c r="N315" s="132"/>
      <c r="O315" s="132"/>
      <c r="P315" s="132"/>
      <c r="Q315" s="132"/>
      <c r="R315" s="139" t="s">
        <v>795</v>
      </c>
    </row>
    <row r="316" spans="1:18" s="336" customFormat="1" x14ac:dyDescent="0.35">
      <c r="A316" s="183" t="s">
        <v>852</v>
      </c>
      <c r="B316" s="183" t="s">
        <v>1268</v>
      </c>
      <c r="C316" s="183"/>
      <c r="D316" s="183"/>
      <c r="E316" s="183"/>
      <c r="F316" s="183"/>
      <c r="G316" s="183"/>
      <c r="H316" s="183"/>
      <c r="I316" s="183"/>
      <c r="J316" s="183"/>
      <c r="K316" s="183"/>
      <c r="L316" s="183"/>
      <c r="M316" s="183"/>
      <c r="N316" s="183"/>
      <c r="O316" s="183"/>
      <c r="P316" s="183"/>
      <c r="Q316" s="183"/>
      <c r="R316" s="183"/>
    </row>
    <row r="317" spans="1:18" s="34" customFormat="1" x14ac:dyDescent="0.35">
      <c r="A317" s="138"/>
      <c r="B317" s="138"/>
      <c r="C317" s="138"/>
      <c r="D317" s="138"/>
      <c r="E317" s="138"/>
      <c r="F317" s="138"/>
      <c r="G317" s="138"/>
      <c r="H317" s="138"/>
      <c r="I317" s="138"/>
      <c r="J317" s="138"/>
      <c r="K317" s="138"/>
      <c r="L317" s="138"/>
      <c r="M317" s="138"/>
      <c r="N317" s="138"/>
      <c r="O317" s="138"/>
      <c r="P317" s="138"/>
      <c r="Q317" s="138"/>
      <c r="R317" s="138"/>
    </row>
    <row r="318" spans="1:18" s="34" customFormat="1" x14ac:dyDescent="0.35">
      <c r="A318" s="142" t="s">
        <v>852</v>
      </c>
      <c r="B318" s="142" t="s">
        <v>1185</v>
      </c>
      <c r="C318" s="142"/>
      <c r="D318" s="142"/>
      <c r="E318" s="142"/>
      <c r="F318" s="142"/>
      <c r="G318" s="142"/>
      <c r="H318" s="142"/>
      <c r="I318" s="142"/>
      <c r="J318" s="142"/>
      <c r="K318" s="142"/>
      <c r="L318" s="142"/>
      <c r="M318" s="142"/>
      <c r="N318" s="142"/>
      <c r="O318" s="142"/>
      <c r="P318" s="142"/>
      <c r="Q318" s="142"/>
      <c r="R318" s="143"/>
    </row>
    <row r="320" spans="1:18" ht="15" customHeight="1" x14ac:dyDescent="0.35">
      <c r="A320" s="131" t="s">
        <v>1287</v>
      </c>
      <c r="B320" s="131" t="s">
        <v>231</v>
      </c>
      <c r="C320" s="131" t="s">
        <v>1288</v>
      </c>
      <c r="D320" s="131" t="s">
        <v>1289</v>
      </c>
      <c r="E320" s="131"/>
      <c r="F320" s="131"/>
      <c r="G320" s="131"/>
      <c r="H320" s="131"/>
      <c r="I320" s="131"/>
      <c r="J320" s="131"/>
      <c r="K320" s="131"/>
      <c r="L320" s="131"/>
      <c r="M320" s="131"/>
      <c r="N320" s="131"/>
      <c r="O320" s="131"/>
      <c r="P320" s="131"/>
      <c r="Q320" s="131"/>
      <c r="R320" s="158"/>
    </row>
    <row r="321" spans="1:18" x14ac:dyDescent="0.35">
      <c r="A321" s="131" t="s">
        <v>799</v>
      </c>
      <c r="B321" s="131" t="s">
        <v>232</v>
      </c>
      <c r="C321" s="131" t="s">
        <v>1290</v>
      </c>
      <c r="D321" s="131" t="s">
        <v>1291</v>
      </c>
      <c r="E321" s="131"/>
      <c r="F321" s="131"/>
      <c r="G321" s="131"/>
      <c r="H321" s="131"/>
      <c r="I321" s="131"/>
      <c r="J321" s="131"/>
      <c r="K321" s="131"/>
      <c r="L321" s="131"/>
      <c r="M321" s="131"/>
      <c r="N321" s="131"/>
      <c r="O321" s="131"/>
      <c r="P321" s="131"/>
      <c r="Q321" s="131"/>
      <c r="R321" s="158"/>
    </row>
    <row r="322" spans="1:18" x14ac:dyDescent="0.35">
      <c r="A322" s="165" t="s">
        <v>852</v>
      </c>
      <c r="B322" s="136" t="s">
        <v>853</v>
      </c>
      <c r="C322" s="165"/>
      <c r="D322" s="165"/>
      <c r="E322" s="165"/>
      <c r="F322" s="165"/>
      <c r="G322" s="165"/>
      <c r="H322" s="165"/>
      <c r="I322" s="165"/>
      <c r="J322" s="165"/>
      <c r="K322" s="165"/>
      <c r="L322" s="165"/>
      <c r="M322" s="165"/>
      <c r="N322" s="165"/>
      <c r="O322" s="165"/>
      <c r="P322" s="165"/>
      <c r="Q322" s="165"/>
      <c r="R322" s="166"/>
    </row>
    <row r="323" spans="1:18" x14ac:dyDescent="0.35">
      <c r="A323" s="131" t="s">
        <v>843</v>
      </c>
      <c r="B323" s="131" t="s">
        <v>233</v>
      </c>
      <c r="C323" s="131" t="s">
        <v>1292</v>
      </c>
      <c r="D323" s="131" t="s">
        <v>1293</v>
      </c>
      <c r="E323" s="131"/>
      <c r="F323" s="131"/>
      <c r="G323" s="131"/>
      <c r="H323" s="131"/>
      <c r="I323" s="131"/>
      <c r="J323" s="131"/>
      <c r="K323" s="131"/>
      <c r="L323" s="131"/>
      <c r="M323" s="131"/>
      <c r="N323" s="131"/>
      <c r="O323" s="131"/>
      <c r="P323" s="131"/>
      <c r="Q323" s="131"/>
      <c r="R323" s="158"/>
    </row>
  </sheetData>
  <conditionalFormatting sqref="B45 B17:B21 B43 B12:B13">
    <cfRule type="duplicateValues" dxfId="55" priority="35"/>
  </conditionalFormatting>
  <conditionalFormatting sqref="B30">
    <cfRule type="duplicateValues" dxfId="54" priority="34"/>
  </conditionalFormatting>
  <conditionalFormatting sqref="B34 B22:B23 B26">
    <cfRule type="duplicateValues" dxfId="53" priority="36"/>
  </conditionalFormatting>
  <conditionalFormatting sqref="B1">
    <cfRule type="duplicateValues" dxfId="52" priority="37"/>
  </conditionalFormatting>
  <conditionalFormatting sqref="B11">
    <cfRule type="duplicateValues" dxfId="51" priority="38"/>
  </conditionalFormatting>
  <conditionalFormatting sqref="B39">
    <cfRule type="duplicateValues" dxfId="50" priority="33"/>
  </conditionalFormatting>
  <conditionalFormatting sqref="L45:R45 L17:R20 L43:R43 L12:R13 O21:R21">
    <cfRule type="duplicateValues" dxfId="49" priority="29"/>
  </conditionalFormatting>
  <conditionalFormatting sqref="L30:R30">
    <cfRule type="duplicateValues" dxfId="48" priority="28"/>
  </conditionalFormatting>
  <conditionalFormatting sqref="L34:R34 L22:R23 L26:R26">
    <cfRule type="duplicateValues" dxfId="47" priority="30"/>
  </conditionalFormatting>
  <conditionalFormatting sqref="L1:R1">
    <cfRule type="duplicateValues" dxfId="46" priority="31"/>
  </conditionalFormatting>
  <conditionalFormatting sqref="L11:R11">
    <cfRule type="duplicateValues" dxfId="45" priority="32"/>
  </conditionalFormatting>
  <conditionalFormatting sqref="L39:R39">
    <cfRule type="duplicateValues" dxfId="44" priority="27"/>
  </conditionalFormatting>
  <conditionalFormatting sqref="C45:D45 C17:D21 C43:D43 C12:D13">
    <cfRule type="duplicateValues" dxfId="43" priority="23"/>
  </conditionalFormatting>
  <conditionalFormatting sqref="C30:D30">
    <cfRule type="duplicateValues" dxfId="42" priority="22"/>
  </conditionalFormatting>
  <conditionalFormatting sqref="C34:D34 C22:D23 C26:D26">
    <cfRule type="duplicateValues" dxfId="41" priority="24"/>
  </conditionalFormatting>
  <conditionalFormatting sqref="C1:D1">
    <cfRule type="duplicateValues" dxfId="40" priority="25"/>
  </conditionalFormatting>
  <conditionalFormatting sqref="C11:D11">
    <cfRule type="duplicateValues" dxfId="39" priority="26"/>
  </conditionalFormatting>
  <conditionalFormatting sqref="C39:D39">
    <cfRule type="duplicateValues" dxfId="38" priority="21"/>
  </conditionalFormatting>
  <conditionalFormatting sqref="E45:F45 E17:F21 E43:F43 E12:F13">
    <cfRule type="duplicateValues" dxfId="37" priority="17"/>
  </conditionalFormatting>
  <conditionalFormatting sqref="E30:F30">
    <cfRule type="duplicateValues" dxfId="36" priority="16"/>
  </conditionalFormatting>
  <conditionalFormatting sqref="F34 E22:F23 E26:F26">
    <cfRule type="duplicateValues" dxfId="35" priority="18"/>
  </conditionalFormatting>
  <conditionalFormatting sqref="E1:F1">
    <cfRule type="duplicateValues" dxfId="34" priority="19"/>
  </conditionalFormatting>
  <conditionalFormatting sqref="E11:F11">
    <cfRule type="duplicateValues" dxfId="33" priority="20"/>
  </conditionalFormatting>
  <conditionalFormatting sqref="E39:F39">
    <cfRule type="duplicateValues" dxfId="32" priority="15"/>
  </conditionalFormatting>
  <conditionalFormatting sqref="G45:I45 G17:I20 G21:H21 L21:N21 G43:I43 G12:I13">
    <cfRule type="duplicateValues" dxfId="31" priority="11"/>
  </conditionalFormatting>
  <conditionalFormatting sqref="G30:I30">
    <cfRule type="duplicateValues" dxfId="30" priority="10"/>
  </conditionalFormatting>
  <conditionalFormatting sqref="G34:I34 G22:I23 G26:I26">
    <cfRule type="duplicateValues" dxfId="29" priority="12"/>
  </conditionalFormatting>
  <conditionalFormatting sqref="G1:I1">
    <cfRule type="duplicateValues" dxfId="28" priority="13"/>
  </conditionalFormatting>
  <conditionalFormatting sqref="G11:I11">
    <cfRule type="duplicateValues" dxfId="27" priority="14"/>
  </conditionalFormatting>
  <conditionalFormatting sqref="G39:I39">
    <cfRule type="duplicateValues" dxfId="26" priority="9"/>
  </conditionalFormatting>
  <conditionalFormatting sqref="B33">
    <cfRule type="duplicateValues" dxfId="25" priority="8"/>
  </conditionalFormatting>
  <conditionalFormatting sqref="L33:R33">
    <cfRule type="duplicateValues" dxfId="24" priority="7"/>
  </conditionalFormatting>
  <conditionalFormatting sqref="C33:D33">
    <cfRule type="duplicateValues" dxfId="23" priority="6"/>
  </conditionalFormatting>
  <conditionalFormatting sqref="E33:F33">
    <cfRule type="duplicateValues" dxfId="22" priority="5"/>
  </conditionalFormatting>
  <conditionalFormatting sqref="G33:I33">
    <cfRule type="duplicateValues" dxfId="21" priority="4"/>
  </conditionalFormatting>
  <conditionalFormatting sqref="B35">
    <cfRule type="duplicateValues" dxfId="20" priority="39"/>
  </conditionalFormatting>
  <conditionalFormatting sqref="L35:R35">
    <cfRule type="duplicateValues" dxfId="19" priority="40"/>
  </conditionalFormatting>
  <conditionalFormatting sqref="C35:D35">
    <cfRule type="duplicateValues" dxfId="18" priority="41"/>
  </conditionalFormatting>
  <conditionalFormatting sqref="E35:F35">
    <cfRule type="duplicateValues" dxfId="17" priority="42"/>
  </conditionalFormatting>
  <conditionalFormatting sqref="G35:I35">
    <cfRule type="duplicateValues" dxfId="16" priority="43"/>
  </conditionalFormatting>
  <conditionalFormatting sqref="R41">
    <cfRule type="duplicateValues" dxfId="15" priority="3"/>
  </conditionalFormatting>
  <conditionalFormatting sqref="R49">
    <cfRule type="duplicateValues" dxfId="14" priority="2"/>
  </conditionalFormatting>
  <conditionalFormatting sqref="E34">
    <cfRule type="duplicateValues" dxfId="13"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674"/>
  <sheetViews>
    <sheetView zoomScale="85" zoomScaleNormal="85" workbookViewId="0">
      <selection activeCell="F23" sqref="F23"/>
    </sheetView>
  </sheetViews>
  <sheetFormatPr baseColWidth="10" defaultColWidth="8.83203125" defaultRowHeight="15.5" x14ac:dyDescent="0.35"/>
  <cols>
    <col min="1" max="1" width="28" style="10" customWidth="1"/>
    <col min="2" max="2" width="24.08203125" style="10" customWidth="1"/>
    <col min="3" max="3" width="47.25" style="10" customWidth="1"/>
    <col min="4" max="4" width="51" style="129" bestFit="1" customWidth="1"/>
    <col min="5" max="5" width="24.4140625" style="10" customWidth="1"/>
    <col min="6" max="256" width="8.83203125" style="10"/>
    <col min="257" max="257" width="28" style="10" customWidth="1"/>
    <col min="258" max="258" width="24.08203125" style="10" customWidth="1"/>
    <col min="259" max="259" width="47.25" style="10" customWidth="1"/>
    <col min="260" max="260" width="51" style="10" bestFit="1" customWidth="1"/>
    <col min="261" max="261" width="24.4140625" style="10" customWidth="1"/>
    <col min="262" max="512" width="8.83203125" style="10"/>
    <col min="513" max="513" width="28" style="10" customWidth="1"/>
    <col min="514" max="514" width="24.08203125" style="10" customWidth="1"/>
    <col min="515" max="515" width="47.25" style="10" customWidth="1"/>
    <col min="516" max="516" width="51" style="10" bestFit="1" customWidth="1"/>
    <col min="517" max="517" width="24.4140625" style="10" customWidth="1"/>
    <col min="518" max="768" width="8.83203125" style="10"/>
    <col min="769" max="769" width="28" style="10" customWidth="1"/>
    <col min="770" max="770" width="24.08203125" style="10" customWidth="1"/>
    <col min="771" max="771" width="47.25" style="10" customWidth="1"/>
    <col min="772" max="772" width="51" style="10" bestFit="1" customWidth="1"/>
    <col min="773" max="773" width="24.4140625" style="10" customWidth="1"/>
    <col min="774" max="1024" width="8.83203125" style="10"/>
    <col min="1025" max="1025" width="28" style="10" customWidth="1"/>
    <col min="1026" max="1026" width="24.08203125" style="10" customWidth="1"/>
    <col min="1027" max="1027" width="47.25" style="10" customWidth="1"/>
    <col min="1028" max="1028" width="51" style="10" bestFit="1" customWidth="1"/>
    <col min="1029" max="1029" width="24.4140625" style="10" customWidth="1"/>
    <col min="1030" max="1280" width="8.83203125" style="10"/>
    <col min="1281" max="1281" width="28" style="10" customWidth="1"/>
    <col min="1282" max="1282" width="24.08203125" style="10" customWidth="1"/>
    <col min="1283" max="1283" width="47.25" style="10" customWidth="1"/>
    <col min="1284" max="1284" width="51" style="10" bestFit="1" customWidth="1"/>
    <col min="1285" max="1285" width="24.4140625" style="10" customWidth="1"/>
    <col min="1286" max="1536" width="8.83203125" style="10"/>
    <col min="1537" max="1537" width="28" style="10" customWidth="1"/>
    <col min="1538" max="1538" width="24.08203125" style="10" customWidth="1"/>
    <col min="1539" max="1539" width="47.25" style="10" customWidth="1"/>
    <col min="1540" max="1540" width="51" style="10" bestFit="1" customWidth="1"/>
    <col min="1541" max="1541" width="24.4140625" style="10" customWidth="1"/>
    <col min="1542" max="1792" width="8.83203125" style="10"/>
    <col min="1793" max="1793" width="28" style="10" customWidth="1"/>
    <col min="1794" max="1794" width="24.08203125" style="10" customWidth="1"/>
    <col min="1795" max="1795" width="47.25" style="10" customWidth="1"/>
    <col min="1796" max="1796" width="51" style="10" bestFit="1" customWidth="1"/>
    <col min="1797" max="1797" width="24.4140625" style="10" customWidth="1"/>
    <col min="1798" max="2048" width="8.83203125" style="10"/>
    <col min="2049" max="2049" width="28" style="10" customWidth="1"/>
    <col min="2050" max="2050" width="24.08203125" style="10" customWidth="1"/>
    <col min="2051" max="2051" width="47.25" style="10" customWidth="1"/>
    <col min="2052" max="2052" width="51" style="10" bestFit="1" customWidth="1"/>
    <col min="2053" max="2053" width="24.4140625" style="10" customWidth="1"/>
    <col min="2054" max="2304" width="8.83203125" style="10"/>
    <col min="2305" max="2305" width="28" style="10" customWidth="1"/>
    <col min="2306" max="2306" width="24.08203125" style="10" customWidth="1"/>
    <col min="2307" max="2307" width="47.25" style="10" customWidth="1"/>
    <col min="2308" max="2308" width="51" style="10" bestFit="1" customWidth="1"/>
    <col min="2309" max="2309" width="24.4140625" style="10" customWidth="1"/>
    <col min="2310" max="2560" width="8.83203125" style="10"/>
    <col min="2561" max="2561" width="28" style="10" customWidth="1"/>
    <col min="2562" max="2562" width="24.08203125" style="10" customWidth="1"/>
    <col min="2563" max="2563" width="47.25" style="10" customWidth="1"/>
    <col min="2564" max="2564" width="51" style="10" bestFit="1" customWidth="1"/>
    <col min="2565" max="2565" width="24.4140625" style="10" customWidth="1"/>
    <col min="2566" max="2816" width="8.83203125" style="10"/>
    <col min="2817" max="2817" width="28" style="10" customWidth="1"/>
    <col min="2818" max="2818" width="24.08203125" style="10" customWidth="1"/>
    <col min="2819" max="2819" width="47.25" style="10" customWidth="1"/>
    <col min="2820" max="2820" width="51" style="10" bestFit="1" customWidth="1"/>
    <col min="2821" max="2821" width="24.4140625" style="10" customWidth="1"/>
    <col min="2822" max="3072" width="8.83203125" style="10"/>
    <col min="3073" max="3073" width="28" style="10" customWidth="1"/>
    <col min="3074" max="3074" width="24.08203125" style="10" customWidth="1"/>
    <col min="3075" max="3075" width="47.25" style="10" customWidth="1"/>
    <col min="3076" max="3076" width="51" style="10" bestFit="1" customWidth="1"/>
    <col min="3077" max="3077" width="24.4140625" style="10" customWidth="1"/>
    <col min="3078" max="3328" width="8.83203125" style="10"/>
    <col min="3329" max="3329" width="28" style="10" customWidth="1"/>
    <col min="3330" max="3330" width="24.08203125" style="10" customWidth="1"/>
    <col min="3331" max="3331" width="47.25" style="10" customWidth="1"/>
    <col min="3332" max="3332" width="51" style="10" bestFit="1" customWidth="1"/>
    <col min="3333" max="3333" width="24.4140625" style="10" customWidth="1"/>
    <col min="3334" max="3584" width="8.83203125" style="10"/>
    <col min="3585" max="3585" width="28" style="10" customWidth="1"/>
    <col min="3586" max="3586" width="24.08203125" style="10" customWidth="1"/>
    <col min="3587" max="3587" width="47.25" style="10" customWidth="1"/>
    <col min="3588" max="3588" width="51" style="10" bestFit="1" customWidth="1"/>
    <col min="3589" max="3589" width="24.4140625" style="10" customWidth="1"/>
    <col min="3590" max="3840" width="8.83203125" style="10"/>
    <col min="3841" max="3841" width="28" style="10" customWidth="1"/>
    <col min="3842" max="3842" width="24.08203125" style="10" customWidth="1"/>
    <col min="3843" max="3843" width="47.25" style="10" customWidth="1"/>
    <col min="3844" max="3844" width="51" style="10" bestFit="1" customWidth="1"/>
    <col min="3845" max="3845" width="24.4140625" style="10" customWidth="1"/>
    <col min="3846" max="4096" width="8.83203125" style="10"/>
    <col min="4097" max="4097" width="28" style="10" customWidth="1"/>
    <col min="4098" max="4098" width="24.08203125" style="10" customWidth="1"/>
    <col min="4099" max="4099" width="47.25" style="10" customWidth="1"/>
    <col min="4100" max="4100" width="51" style="10" bestFit="1" customWidth="1"/>
    <col min="4101" max="4101" width="24.4140625" style="10" customWidth="1"/>
    <col min="4102" max="4352" width="8.83203125" style="10"/>
    <col min="4353" max="4353" width="28" style="10" customWidth="1"/>
    <col min="4354" max="4354" width="24.08203125" style="10" customWidth="1"/>
    <col min="4355" max="4355" width="47.25" style="10" customWidth="1"/>
    <col min="4356" max="4356" width="51" style="10" bestFit="1" customWidth="1"/>
    <col min="4357" max="4357" width="24.4140625" style="10" customWidth="1"/>
    <col min="4358" max="4608" width="8.83203125" style="10"/>
    <col min="4609" max="4609" width="28" style="10" customWidth="1"/>
    <col min="4610" max="4610" width="24.08203125" style="10" customWidth="1"/>
    <col min="4611" max="4611" width="47.25" style="10" customWidth="1"/>
    <col min="4612" max="4612" width="51" style="10" bestFit="1" customWidth="1"/>
    <col min="4613" max="4613" width="24.4140625" style="10" customWidth="1"/>
    <col min="4614" max="4864" width="8.83203125" style="10"/>
    <col min="4865" max="4865" width="28" style="10" customWidth="1"/>
    <col min="4866" max="4866" width="24.08203125" style="10" customWidth="1"/>
    <col min="4867" max="4867" width="47.25" style="10" customWidth="1"/>
    <col min="4868" max="4868" width="51" style="10" bestFit="1" customWidth="1"/>
    <col min="4869" max="4869" width="24.4140625" style="10" customWidth="1"/>
    <col min="4870" max="5120" width="8.83203125" style="10"/>
    <col min="5121" max="5121" width="28" style="10" customWidth="1"/>
    <col min="5122" max="5122" width="24.08203125" style="10" customWidth="1"/>
    <col min="5123" max="5123" width="47.25" style="10" customWidth="1"/>
    <col min="5124" max="5124" width="51" style="10" bestFit="1" customWidth="1"/>
    <col min="5125" max="5125" width="24.4140625" style="10" customWidth="1"/>
    <col min="5126" max="5376" width="8.83203125" style="10"/>
    <col min="5377" max="5377" width="28" style="10" customWidth="1"/>
    <col min="5378" max="5378" width="24.08203125" style="10" customWidth="1"/>
    <col min="5379" max="5379" width="47.25" style="10" customWidth="1"/>
    <col min="5380" max="5380" width="51" style="10" bestFit="1" customWidth="1"/>
    <col min="5381" max="5381" width="24.4140625" style="10" customWidth="1"/>
    <col min="5382" max="5632" width="8.83203125" style="10"/>
    <col min="5633" max="5633" width="28" style="10" customWidth="1"/>
    <col min="5634" max="5634" width="24.08203125" style="10" customWidth="1"/>
    <col min="5635" max="5635" width="47.25" style="10" customWidth="1"/>
    <col min="5636" max="5636" width="51" style="10" bestFit="1" customWidth="1"/>
    <col min="5637" max="5637" width="24.4140625" style="10" customWidth="1"/>
    <col min="5638" max="5888" width="8.83203125" style="10"/>
    <col min="5889" max="5889" width="28" style="10" customWidth="1"/>
    <col min="5890" max="5890" width="24.08203125" style="10" customWidth="1"/>
    <col min="5891" max="5891" width="47.25" style="10" customWidth="1"/>
    <col min="5892" max="5892" width="51" style="10" bestFit="1" customWidth="1"/>
    <col min="5893" max="5893" width="24.4140625" style="10" customWidth="1"/>
    <col min="5894" max="6144" width="8.83203125" style="10"/>
    <col min="6145" max="6145" width="28" style="10" customWidth="1"/>
    <col min="6146" max="6146" width="24.08203125" style="10" customWidth="1"/>
    <col min="6147" max="6147" width="47.25" style="10" customWidth="1"/>
    <col min="6148" max="6148" width="51" style="10" bestFit="1" customWidth="1"/>
    <col min="6149" max="6149" width="24.4140625" style="10" customWidth="1"/>
    <col min="6150" max="6400" width="8.83203125" style="10"/>
    <col min="6401" max="6401" width="28" style="10" customWidth="1"/>
    <col min="6402" max="6402" width="24.08203125" style="10" customWidth="1"/>
    <col min="6403" max="6403" width="47.25" style="10" customWidth="1"/>
    <col min="6404" max="6404" width="51" style="10" bestFit="1" customWidth="1"/>
    <col min="6405" max="6405" width="24.4140625" style="10" customWidth="1"/>
    <col min="6406" max="6656" width="8.83203125" style="10"/>
    <col min="6657" max="6657" width="28" style="10" customWidth="1"/>
    <col min="6658" max="6658" width="24.08203125" style="10" customWidth="1"/>
    <col min="6659" max="6659" width="47.25" style="10" customWidth="1"/>
    <col min="6660" max="6660" width="51" style="10" bestFit="1" customWidth="1"/>
    <col min="6661" max="6661" width="24.4140625" style="10" customWidth="1"/>
    <col min="6662" max="6912" width="8.83203125" style="10"/>
    <col min="6913" max="6913" width="28" style="10" customWidth="1"/>
    <col min="6914" max="6914" width="24.08203125" style="10" customWidth="1"/>
    <col min="6915" max="6915" width="47.25" style="10" customWidth="1"/>
    <col min="6916" max="6916" width="51" style="10" bestFit="1" customWidth="1"/>
    <col min="6917" max="6917" width="24.4140625" style="10" customWidth="1"/>
    <col min="6918" max="7168" width="8.83203125" style="10"/>
    <col min="7169" max="7169" width="28" style="10" customWidth="1"/>
    <col min="7170" max="7170" width="24.08203125" style="10" customWidth="1"/>
    <col min="7171" max="7171" width="47.25" style="10" customWidth="1"/>
    <col min="7172" max="7172" width="51" style="10" bestFit="1" customWidth="1"/>
    <col min="7173" max="7173" width="24.4140625" style="10" customWidth="1"/>
    <col min="7174" max="7424" width="8.83203125" style="10"/>
    <col min="7425" max="7425" width="28" style="10" customWidth="1"/>
    <col min="7426" max="7426" width="24.08203125" style="10" customWidth="1"/>
    <col min="7427" max="7427" width="47.25" style="10" customWidth="1"/>
    <col min="7428" max="7428" width="51" style="10" bestFit="1" customWidth="1"/>
    <col min="7429" max="7429" width="24.4140625" style="10" customWidth="1"/>
    <col min="7430" max="7680" width="8.83203125" style="10"/>
    <col min="7681" max="7681" width="28" style="10" customWidth="1"/>
    <col min="7682" max="7682" width="24.08203125" style="10" customWidth="1"/>
    <col min="7683" max="7683" width="47.25" style="10" customWidth="1"/>
    <col min="7684" max="7684" width="51" style="10" bestFit="1" customWidth="1"/>
    <col min="7685" max="7685" width="24.4140625" style="10" customWidth="1"/>
    <col min="7686" max="7936" width="8.83203125" style="10"/>
    <col min="7937" max="7937" width="28" style="10" customWidth="1"/>
    <col min="7938" max="7938" width="24.08203125" style="10" customWidth="1"/>
    <col min="7939" max="7939" width="47.25" style="10" customWidth="1"/>
    <col min="7940" max="7940" width="51" style="10" bestFit="1" customWidth="1"/>
    <col min="7941" max="7941" width="24.4140625" style="10" customWidth="1"/>
    <col min="7942" max="8192" width="8.83203125" style="10"/>
    <col min="8193" max="8193" width="28" style="10" customWidth="1"/>
    <col min="8194" max="8194" width="24.08203125" style="10" customWidth="1"/>
    <col min="8195" max="8195" width="47.25" style="10" customWidth="1"/>
    <col min="8196" max="8196" width="51" style="10" bestFit="1" customWidth="1"/>
    <col min="8197" max="8197" width="24.4140625" style="10" customWidth="1"/>
    <col min="8198" max="8448" width="8.83203125" style="10"/>
    <col min="8449" max="8449" width="28" style="10" customWidth="1"/>
    <col min="8450" max="8450" width="24.08203125" style="10" customWidth="1"/>
    <col min="8451" max="8451" width="47.25" style="10" customWidth="1"/>
    <col min="8452" max="8452" width="51" style="10" bestFit="1" customWidth="1"/>
    <col min="8453" max="8453" width="24.4140625" style="10" customWidth="1"/>
    <col min="8454" max="8704" width="8.83203125" style="10"/>
    <col min="8705" max="8705" width="28" style="10" customWidth="1"/>
    <col min="8706" max="8706" width="24.08203125" style="10" customWidth="1"/>
    <col min="8707" max="8707" width="47.25" style="10" customWidth="1"/>
    <col min="8708" max="8708" width="51" style="10" bestFit="1" customWidth="1"/>
    <col min="8709" max="8709" width="24.4140625" style="10" customWidth="1"/>
    <col min="8710" max="8960" width="8.83203125" style="10"/>
    <col min="8961" max="8961" width="28" style="10" customWidth="1"/>
    <col min="8962" max="8962" width="24.08203125" style="10" customWidth="1"/>
    <col min="8963" max="8963" width="47.25" style="10" customWidth="1"/>
    <col min="8964" max="8964" width="51" style="10" bestFit="1" customWidth="1"/>
    <col min="8965" max="8965" width="24.4140625" style="10" customWidth="1"/>
    <col min="8966" max="9216" width="8.83203125" style="10"/>
    <col min="9217" max="9217" width="28" style="10" customWidth="1"/>
    <col min="9218" max="9218" width="24.08203125" style="10" customWidth="1"/>
    <col min="9219" max="9219" width="47.25" style="10" customWidth="1"/>
    <col min="9220" max="9220" width="51" style="10" bestFit="1" customWidth="1"/>
    <col min="9221" max="9221" width="24.4140625" style="10" customWidth="1"/>
    <col min="9222" max="9472" width="8.83203125" style="10"/>
    <col min="9473" max="9473" width="28" style="10" customWidth="1"/>
    <col min="9474" max="9474" width="24.08203125" style="10" customWidth="1"/>
    <col min="9475" max="9475" width="47.25" style="10" customWidth="1"/>
    <col min="9476" max="9476" width="51" style="10" bestFit="1" customWidth="1"/>
    <col min="9477" max="9477" width="24.4140625" style="10" customWidth="1"/>
    <col min="9478" max="9728" width="8.83203125" style="10"/>
    <col min="9729" max="9729" width="28" style="10" customWidth="1"/>
    <col min="9730" max="9730" width="24.08203125" style="10" customWidth="1"/>
    <col min="9731" max="9731" width="47.25" style="10" customWidth="1"/>
    <col min="9732" max="9732" width="51" style="10" bestFit="1" customWidth="1"/>
    <col min="9733" max="9733" width="24.4140625" style="10" customWidth="1"/>
    <col min="9734" max="9984" width="8.83203125" style="10"/>
    <col min="9985" max="9985" width="28" style="10" customWidth="1"/>
    <col min="9986" max="9986" width="24.08203125" style="10" customWidth="1"/>
    <col min="9987" max="9987" width="47.25" style="10" customWidth="1"/>
    <col min="9988" max="9988" width="51" style="10" bestFit="1" customWidth="1"/>
    <col min="9989" max="9989" width="24.4140625" style="10" customWidth="1"/>
    <col min="9990" max="10240" width="8.83203125" style="10"/>
    <col min="10241" max="10241" width="28" style="10" customWidth="1"/>
    <col min="10242" max="10242" width="24.08203125" style="10" customWidth="1"/>
    <col min="10243" max="10243" width="47.25" style="10" customWidth="1"/>
    <col min="10244" max="10244" width="51" style="10" bestFit="1" customWidth="1"/>
    <col min="10245" max="10245" width="24.4140625" style="10" customWidth="1"/>
    <col min="10246" max="10496" width="8.83203125" style="10"/>
    <col min="10497" max="10497" width="28" style="10" customWidth="1"/>
    <col min="10498" max="10498" width="24.08203125" style="10" customWidth="1"/>
    <col min="10499" max="10499" width="47.25" style="10" customWidth="1"/>
    <col min="10500" max="10500" width="51" style="10" bestFit="1" customWidth="1"/>
    <col min="10501" max="10501" width="24.4140625" style="10" customWidth="1"/>
    <col min="10502" max="10752" width="8.83203125" style="10"/>
    <col min="10753" max="10753" width="28" style="10" customWidth="1"/>
    <col min="10754" max="10754" width="24.08203125" style="10" customWidth="1"/>
    <col min="10755" max="10755" width="47.25" style="10" customWidth="1"/>
    <col min="10756" max="10756" width="51" style="10" bestFit="1" customWidth="1"/>
    <col min="10757" max="10757" width="24.4140625" style="10" customWidth="1"/>
    <col min="10758" max="11008" width="8.83203125" style="10"/>
    <col min="11009" max="11009" width="28" style="10" customWidth="1"/>
    <col min="11010" max="11010" width="24.08203125" style="10" customWidth="1"/>
    <col min="11011" max="11011" width="47.25" style="10" customWidth="1"/>
    <col min="11012" max="11012" width="51" style="10" bestFit="1" customWidth="1"/>
    <col min="11013" max="11013" width="24.4140625" style="10" customWidth="1"/>
    <col min="11014" max="11264" width="8.83203125" style="10"/>
    <col min="11265" max="11265" width="28" style="10" customWidth="1"/>
    <col min="11266" max="11266" width="24.08203125" style="10" customWidth="1"/>
    <col min="11267" max="11267" width="47.25" style="10" customWidth="1"/>
    <col min="11268" max="11268" width="51" style="10" bestFit="1" customWidth="1"/>
    <col min="11269" max="11269" width="24.4140625" style="10" customWidth="1"/>
    <col min="11270" max="11520" width="8.83203125" style="10"/>
    <col min="11521" max="11521" width="28" style="10" customWidth="1"/>
    <col min="11522" max="11522" width="24.08203125" style="10" customWidth="1"/>
    <col min="11523" max="11523" width="47.25" style="10" customWidth="1"/>
    <col min="11524" max="11524" width="51" style="10" bestFit="1" customWidth="1"/>
    <col min="11525" max="11525" width="24.4140625" style="10" customWidth="1"/>
    <col min="11526" max="11776" width="8.83203125" style="10"/>
    <col min="11777" max="11777" width="28" style="10" customWidth="1"/>
    <col min="11778" max="11778" width="24.08203125" style="10" customWidth="1"/>
    <col min="11779" max="11779" width="47.25" style="10" customWidth="1"/>
    <col min="11780" max="11780" width="51" style="10" bestFit="1" customWidth="1"/>
    <col min="11781" max="11781" width="24.4140625" style="10" customWidth="1"/>
    <col min="11782" max="12032" width="8.83203125" style="10"/>
    <col min="12033" max="12033" width="28" style="10" customWidth="1"/>
    <col min="12034" max="12034" width="24.08203125" style="10" customWidth="1"/>
    <col min="12035" max="12035" width="47.25" style="10" customWidth="1"/>
    <col min="12036" max="12036" width="51" style="10" bestFit="1" customWidth="1"/>
    <col min="12037" max="12037" width="24.4140625" style="10" customWidth="1"/>
    <col min="12038" max="12288" width="8.83203125" style="10"/>
    <col min="12289" max="12289" width="28" style="10" customWidth="1"/>
    <col min="12290" max="12290" width="24.08203125" style="10" customWidth="1"/>
    <col min="12291" max="12291" width="47.25" style="10" customWidth="1"/>
    <col min="12292" max="12292" width="51" style="10" bestFit="1" customWidth="1"/>
    <col min="12293" max="12293" width="24.4140625" style="10" customWidth="1"/>
    <col min="12294" max="12544" width="8.83203125" style="10"/>
    <col min="12545" max="12545" width="28" style="10" customWidth="1"/>
    <col min="12546" max="12546" width="24.08203125" style="10" customWidth="1"/>
    <col min="12547" max="12547" width="47.25" style="10" customWidth="1"/>
    <col min="12548" max="12548" width="51" style="10" bestFit="1" customWidth="1"/>
    <col min="12549" max="12549" width="24.4140625" style="10" customWidth="1"/>
    <col min="12550" max="12800" width="8.83203125" style="10"/>
    <col min="12801" max="12801" width="28" style="10" customWidth="1"/>
    <col min="12802" max="12802" width="24.08203125" style="10" customWidth="1"/>
    <col min="12803" max="12803" width="47.25" style="10" customWidth="1"/>
    <col min="12804" max="12804" width="51" style="10" bestFit="1" customWidth="1"/>
    <col min="12805" max="12805" width="24.4140625" style="10" customWidth="1"/>
    <col min="12806" max="13056" width="8.83203125" style="10"/>
    <col min="13057" max="13057" width="28" style="10" customWidth="1"/>
    <col min="13058" max="13058" width="24.08203125" style="10" customWidth="1"/>
    <col min="13059" max="13059" width="47.25" style="10" customWidth="1"/>
    <col min="13060" max="13060" width="51" style="10" bestFit="1" customWidth="1"/>
    <col min="13061" max="13061" width="24.4140625" style="10" customWidth="1"/>
    <col min="13062" max="13312" width="8.83203125" style="10"/>
    <col min="13313" max="13313" width="28" style="10" customWidth="1"/>
    <col min="13314" max="13314" width="24.08203125" style="10" customWidth="1"/>
    <col min="13315" max="13315" width="47.25" style="10" customWidth="1"/>
    <col min="13316" max="13316" width="51" style="10" bestFit="1" customWidth="1"/>
    <col min="13317" max="13317" width="24.4140625" style="10" customWidth="1"/>
    <col min="13318" max="13568" width="8.83203125" style="10"/>
    <col min="13569" max="13569" width="28" style="10" customWidth="1"/>
    <col min="13570" max="13570" width="24.08203125" style="10" customWidth="1"/>
    <col min="13571" max="13571" width="47.25" style="10" customWidth="1"/>
    <col min="13572" max="13572" width="51" style="10" bestFit="1" customWidth="1"/>
    <col min="13573" max="13573" width="24.4140625" style="10" customWidth="1"/>
    <col min="13574" max="13824" width="8.83203125" style="10"/>
    <col min="13825" max="13825" width="28" style="10" customWidth="1"/>
    <col min="13826" max="13826" width="24.08203125" style="10" customWidth="1"/>
    <col min="13827" max="13827" width="47.25" style="10" customWidth="1"/>
    <col min="13828" max="13828" width="51" style="10" bestFit="1" customWidth="1"/>
    <col min="13829" max="13829" width="24.4140625" style="10" customWidth="1"/>
    <col min="13830" max="14080" width="8.83203125" style="10"/>
    <col min="14081" max="14081" width="28" style="10" customWidth="1"/>
    <col min="14082" max="14082" width="24.08203125" style="10" customWidth="1"/>
    <col min="14083" max="14083" width="47.25" style="10" customWidth="1"/>
    <col min="14084" max="14084" width="51" style="10" bestFit="1" customWidth="1"/>
    <col min="14085" max="14085" width="24.4140625" style="10" customWidth="1"/>
    <col min="14086" max="14336" width="8.83203125" style="10"/>
    <col min="14337" max="14337" width="28" style="10" customWidth="1"/>
    <col min="14338" max="14338" width="24.08203125" style="10" customWidth="1"/>
    <col min="14339" max="14339" width="47.25" style="10" customWidth="1"/>
    <col min="14340" max="14340" width="51" style="10" bestFit="1" customWidth="1"/>
    <col min="14341" max="14341" width="24.4140625" style="10" customWidth="1"/>
    <col min="14342" max="14592" width="8.83203125" style="10"/>
    <col min="14593" max="14593" width="28" style="10" customWidth="1"/>
    <col min="14594" max="14594" width="24.08203125" style="10" customWidth="1"/>
    <col min="14595" max="14595" width="47.25" style="10" customWidth="1"/>
    <col min="14596" max="14596" width="51" style="10" bestFit="1" customWidth="1"/>
    <col min="14597" max="14597" width="24.4140625" style="10" customWidth="1"/>
    <col min="14598" max="14848" width="8.83203125" style="10"/>
    <col min="14849" max="14849" width="28" style="10" customWidth="1"/>
    <col min="14850" max="14850" width="24.08203125" style="10" customWidth="1"/>
    <col min="14851" max="14851" width="47.25" style="10" customWidth="1"/>
    <col min="14852" max="14852" width="51" style="10" bestFit="1" customWidth="1"/>
    <col min="14853" max="14853" width="24.4140625" style="10" customWidth="1"/>
    <col min="14854" max="15104" width="8.83203125" style="10"/>
    <col min="15105" max="15105" width="28" style="10" customWidth="1"/>
    <col min="15106" max="15106" width="24.08203125" style="10" customWidth="1"/>
    <col min="15107" max="15107" width="47.25" style="10" customWidth="1"/>
    <col min="15108" max="15108" width="51" style="10" bestFit="1" customWidth="1"/>
    <col min="15109" max="15109" width="24.4140625" style="10" customWidth="1"/>
    <col min="15110" max="15360" width="8.83203125" style="10"/>
    <col min="15361" max="15361" width="28" style="10" customWidth="1"/>
    <col min="15362" max="15362" width="24.08203125" style="10" customWidth="1"/>
    <col min="15363" max="15363" width="47.25" style="10" customWidth="1"/>
    <col min="15364" max="15364" width="51" style="10" bestFit="1" customWidth="1"/>
    <col min="15365" max="15365" width="24.4140625" style="10" customWidth="1"/>
    <col min="15366" max="15616" width="8.83203125" style="10"/>
    <col min="15617" max="15617" width="28" style="10" customWidth="1"/>
    <col min="15618" max="15618" width="24.08203125" style="10" customWidth="1"/>
    <col min="15619" max="15619" width="47.25" style="10" customWidth="1"/>
    <col min="15620" max="15620" width="51" style="10" bestFit="1" customWidth="1"/>
    <col min="15621" max="15621" width="24.4140625" style="10" customWidth="1"/>
    <col min="15622" max="15872" width="8.83203125" style="10"/>
    <col min="15873" max="15873" width="28" style="10" customWidth="1"/>
    <col min="15874" max="15874" width="24.08203125" style="10" customWidth="1"/>
    <col min="15875" max="15875" width="47.25" style="10" customWidth="1"/>
    <col min="15876" max="15876" width="51" style="10" bestFit="1" customWidth="1"/>
    <col min="15877" max="15877" width="24.4140625" style="10" customWidth="1"/>
    <col min="15878" max="16128" width="8.83203125" style="10"/>
    <col min="16129" max="16129" width="28" style="10" customWidth="1"/>
    <col min="16130" max="16130" width="24.08203125" style="10" customWidth="1"/>
    <col min="16131" max="16131" width="47.25" style="10" customWidth="1"/>
    <col min="16132" max="16132" width="51" style="10" bestFit="1" customWidth="1"/>
    <col min="16133" max="16133" width="24.4140625" style="10" customWidth="1"/>
    <col min="16134" max="16384" width="8.83203125" style="10"/>
  </cols>
  <sheetData>
    <row r="1" spans="1:9" x14ac:dyDescent="0.35">
      <c r="A1" s="216" t="s">
        <v>1294</v>
      </c>
      <c r="B1" s="216" t="s">
        <v>768</v>
      </c>
      <c r="C1" s="216" t="s">
        <v>769</v>
      </c>
      <c r="D1" s="216" t="s">
        <v>1295</v>
      </c>
      <c r="E1" s="216" t="s">
        <v>1296</v>
      </c>
      <c r="F1" s="34"/>
      <c r="G1" s="34"/>
      <c r="H1" s="34"/>
      <c r="I1" s="34"/>
    </row>
    <row r="2" spans="1:9" s="256" customFormat="1" x14ac:dyDescent="0.35">
      <c r="A2" s="187" t="s">
        <v>1297</v>
      </c>
      <c r="B2" s="187" t="s">
        <v>1320</v>
      </c>
      <c r="C2" s="187" t="s">
        <v>3444</v>
      </c>
      <c r="D2" s="187" t="s">
        <v>3444</v>
      </c>
      <c r="E2" s="63"/>
      <c r="F2" s="63"/>
      <c r="G2" s="63"/>
      <c r="H2" s="63"/>
      <c r="I2" s="63"/>
    </row>
    <row r="3" spans="1:9" s="256" customFormat="1" x14ac:dyDescent="0.35">
      <c r="A3" s="187" t="s">
        <v>1297</v>
      </c>
      <c r="B3" s="187" t="s">
        <v>1298</v>
      </c>
      <c r="C3" s="187" t="s">
        <v>1299</v>
      </c>
      <c r="D3" s="187" t="s">
        <v>1299</v>
      </c>
      <c r="E3" s="63"/>
      <c r="F3" s="63"/>
      <c r="G3" s="63"/>
      <c r="H3" s="63"/>
      <c r="I3" s="63"/>
    </row>
    <row r="4" spans="1:9" x14ac:dyDescent="0.35">
      <c r="A4" s="186" t="s">
        <v>1297</v>
      </c>
      <c r="B4" s="186" t="s">
        <v>502</v>
      </c>
      <c r="C4" s="186" t="s">
        <v>501</v>
      </c>
      <c r="D4" s="186" t="s">
        <v>501</v>
      </c>
      <c r="E4" s="34"/>
      <c r="F4" s="34"/>
      <c r="G4" s="34"/>
      <c r="H4" s="34"/>
      <c r="I4" s="34"/>
    </row>
    <row r="5" spans="1:9" x14ac:dyDescent="0.35">
      <c r="A5" s="186" t="s">
        <v>1297</v>
      </c>
      <c r="B5" s="186" t="s">
        <v>236</v>
      </c>
      <c r="C5" s="186" t="s">
        <v>235</v>
      </c>
      <c r="D5" s="186" t="s">
        <v>235</v>
      </c>
      <c r="E5" s="34"/>
      <c r="F5" s="34"/>
      <c r="G5" s="34"/>
      <c r="H5" s="34"/>
      <c r="I5" s="34"/>
    </row>
    <row r="6" spans="1:9" x14ac:dyDescent="0.35">
      <c r="A6" s="186" t="s">
        <v>1297</v>
      </c>
      <c r="B6" s="186" t="s">
        <v>451</v>
      </c>
      <c r="C6" s="186" t="s">
        <v>450</v>
      </c>
      <c r="D6" s="186" t="s">
        <v>450</v>
      </c>
      <c r="E6" s="34"/>
      <c r="F6" s="34"/>
      <c r="G6" s="34"/>
      <c r="H6" s="34"/>
      <c r="I6" s="34"/>
    </row>
    <row r="7" spans="1:9" x14ac:dyDescent="0.35">
      <c r="A7" s="186" t="s">
        <v>1297</v>
      </c>
      <c r="B7" s="186" t="s">
        <v>328</v>
      </c>
      <c r="C7" s="186" t="s">
        <v>327</v>
      </c>
      <c r="D7" s="186" t="s">
        <v>327</v>
      </c>
      <c r="E7" s="34"/>
      <c r="F7" s="34"/>
      <c r="G7" s="34"/>
      <c r="H7" s="34"/>
      <c r="I7" s="34"/>
    </row>
    <row r="8" spans="1:9" x14ac:dyDescent="0.35">
      <c r="A8" s="186" t="s">
        <v>1297</v>
      </c>
      <c r="B8" s="186" t="s">
        <v>356</v>
      </c>
      <c r="C8" s="186" t="s">
        <v>355</v>
      </c>
      <c r="D8" s="186" t="s">
        <v>355</v>
      </c>
      <c r="E8" s="34"/>
      <c r="F8" s="34"/>
      <c r="G8" s="34"/>
      <c r="H8" s="34"/>
      <c r="I8" s="34"/>
    </row>
    <row r="9" spans="1:9" x14ac:dyDescent="0.35">
      <c r="A9" s="186" t="s">
        <v>1297</v>
      </c>
      <c r="B9" s="186" t="s">
        <v>291</v>
      </c>
      <c r="C9" s="186" t="s">
        <v>290</v>
      </c>
      <c r="D9" s="186" t="s">
        <v>290</v>
      </c>
      <c r="E9" s="34"/>
      <c r="F9" s="34"/>
      <c r="G9" s="34"/>
      <c r="H9" s="34"/>
      <c r="I9" s="34"/>
    </row>
    <row r="10" spans="1:9" x14ac:dyDescent="0.35">
      <c r="A10" s="186" t="s">
        <v>1297</v>
      </c>
      <c r="B10" s="186" t="s">
        <v>416</v>
      </c>
      <c r="C10" s="186" t="s">
        <v>415</v>
      </c>
      <c r="D10" s="186" t="s">
        <v>415</v>
      </c>
      <c r="E10" s="34"/>
      <c r="F10" s="34"/>
      <c r="G10" s="34"/>
      <c r="H10" s="34"/>
      <c r="I10" s="34"/>
    </row>
    <row r="11" spans="1:9" s="337" customFormat="1" x14ac:dyDescent="0.35">
      <c r="A11" s="185" t="s">
        <v>1297</v>
      </c>
      <c r="B11" s="185" t="s">
        <v>263</v>
      </c>
      <c r="C11" s="185" t="s">
        <v>262</v>
      </c>
      <c r="D11" s="185" t="s">
        <v>262</v>
      </c>
      <c r="E11" s="193"/>
      <c r="F11" s="193"/>
      <c r="G11" s="193"/>
      <c r="H11" s="193"/>
      <c r="I11" s="193"/>
    </row>
    <row r="12" spans="1:9" x14ac:dyDescent="0.35">
      <c r="A12" s="186" t="s">
        <v>1297</v>
      </c>
      <c r="B12" s="186" t="s">
        <v>403</v>
      </c>
      <c r="C12" s="186" t="s">
        <v>402</v>
      </c>
      <c r="D12" s="186" t="s">
        <v>402</v>
      </c>
      <c r="E12" s="34"/>
      <c r="F12" s="34"/>
      <c r="G12" s="34"/>
      <c r="H12" s="34"/>
      <c r="I12" s="34"/>
    </row>
    <row r="13" spans="1:9" x14ac:dyDescent="0.35">
      <c r="A13" s="190" t="s">
        <v>1297</v>
      </c>
      <c r="B13" s="190" t="s">
        <v>438</v>
      </c>
      <c r="C13" s="190" t="s">
        <v>437</v>
      </c>
      <c r="D13" s="187" t="s">
        <v>437</v>
      </c>
      <c r="E13" s="34"/>
      <c r="F13" s="34"/>
      <c r="G13" s="34"/>
      <c r="H13" s="34"/>
      <c r="I13" s="34"/>
    </row>
    <row r="14" spans="1:9" x14ac:dyDescent="0.35">
      <c r="A14" s="186" t="s">
        <v>1297</v>
      </c>
      <c r="B14" s="186" t="s">
        <v>474</v>
      </c>
      <c r="C14" s="186" t="s">
        <v>473</v>
      </c>
      <c r="D14" s="186" t="s">
        <v>473</v>
      </c>
      <c r="E14" s="186"/>
      <c r="F14" s="34"/>
      <c r="G14" s="34"/>
      <c r="H14" s="34"/>
      <c r="I14" s="34"/>
    </row>
    <row r="15" spans="1:9" x14ac:dyDescent="0.35">
      <c r="A15" s="186" t="s">
        <v>1297</v>
      </c>
      <c r="B15" s="186" t="s">
        <v>1300</v>
      </c>
      <c r="C15" s="186" t="s">
        <v>1301</v>
      </c>
      <c r="D15" s="186" t="s">
        <v>1301</v>
      </c>
      <c r="E15" s="186"/>
      <c r="F15" s="34"/>
      <c r="G15" s="34"/>
      <c r="H15" s="34"/>
      <c r="I15" s="34"/>
    </row>
    <row r="16" spans="1:9" x14ac:dyDescent="0.35">
      <c r="A16" s="186" t="s">
        <v>1297</v>
      </c>
      <c r="B16" s="186" t="s">
        <v>1302</v>
      </c>
      <c r="C16" s="186" t="s">
        <v>1303</v>
      </c>
      <c r="D16" s="186" t="s">
        <v>1303</v>
      </c>
      <c r="E16" s="186"/>
      <c r="F16" s="34"/>
      <c r="G16" s="34"/>
      <c r="H16" s="34"/>
      <c r="I16" s="34"/>
    </row>
    <row r="17" spans="1:9" x14ac:dyDescent="0.35">
      <c r="A17" s="186" t="s">
        <v>1297</v>
      </c>
      <c r="B17" s="186" t="s">
        <v>3446</v>
      </c>
      <c r="C17" s="186" t="s">
        <v>3447</v>
      </c>
      <c r="D17" s="186" t="s">
        <v>3447</v>
      </c>
      <c r="E17" s="186"/>
      <c r="F17" s="34"/>
      <c r="G17" s="34"/>
      <c r="H17" s="34"/>
      <c r="I17" s="34"/>
    </row>
    <row r="18" spans="1:9" s="34" customFormat="1" x14ac:dyDescent="0.35">
      <c r="A18" s="186" t="s">
        <v>1297</v>
      </c>
      <c r="B18" s="186" t="s">
        <v>3498</v>
      </c>
      <c r="C18" s="186" t="s">
        <v>3499</v>
      </c>
      <c r="D18" s="187" t="s">
        <v>3499</v>
      </c>
      <c r="E18" s="186"/>
    </row>
    <row r="19" spans="1:9" s="338" customFormat="1" x14ac:dyDescent="0.35">
      <c r="A19" s="186" t="s">
        <v>1297</v>
      </c>
      <c r="B19" s="186" t="s">
        <v>3500</v>
      </c>
      <c r="C19" s="186" t="s">
        <v>3501</v>
      </c>
      <c r="D19" s="186" t="s">
        <v>3501</v>
      </c>
      <c r="E19" s="186"/>
      <c r="F19" s="265"/>
      <c r="G19" s="265"/>
      <c r="H19" s="265"/>
      <c r="I19" s="265"/>
    </row>
    <row r="20" spans="1:9" s="338" customFormat="1" x14ac:dyDescent="0.35">
      <c r="A20" s="186" t="s">
        <v>1297</v>
      </c>
      <c r="B20" s="186" t="s">
        <v>246</v>
      </c>
      <c r="C20" s="186" t="s">
        <v>351</v>
      </c>
      <c r="D20" s="186" t="s">
        <v>433</v>
      </c>
      <c r="E20" s="186"/>
      <c r="F20" s="265"/>
      <c r="G20" s="265"/>
      <c r="H20" s="265"/>
      <c r="I20" s="265"/>
    </row>
    <row r="21" spans="1:9" s="265" customFormat="1" x14ac:dyDescent="0.35">
      <c r="A21" s="186"/>
      <c r="B21" s="186"/>
      <c r="C21" s="186"/>
      <c r="D21" s="186"/>
      <c r="E21" s="186"/>
    </row>
    <row r="22" spans="1:9" s="265" customFormat="1" x14ac:dyDescent="0.35">
      <c r="A22" s="186" t="s">
        <v>1304</v>
      </c>
      <c r="B22" s="186" t="s">
        <v>1305</v>
      </c>
      <c r="C22" s="186" t="s">
        <v>1306</v>
      </c>
      <c r="D22" s="186" t="s">
        <v>1307</v>
      </c>
      <c r="E22" s="186" t="s">
        <v>1302</v>
      </c>
    </row>
    <row r="23" spans="1:9" s="265" customFormat="1" x14ac:dyDescent="0.35">
      <c r="A23" s="186" t="s">
        <v>1304</v>
      </c>
      <c r="B23" s="186" t="s">
        <v>1308</v>
      </c>
      <c r="C23" s="186" t="s">
        <v>329</v>
      </c>
      <c r="D23" s="186" t="s">
        <v>3502</v>
      </c>
      <c r="E23" s="186" t="s">
        <v>1302</v>
      </c>
    </row>
    <row r="24" spans="1:9" s="265" customFormat="1" x14ac:dyDescent="0.35">
      <c r="A24" s="186" t="s">
        <v>1304</v>
      </c>
      <c r="B24" s="186" t="s">
        <v>1309</v>
      </c>
      <c r="C24" s="186" t="s">
        <v>1310</v>
      </c>
      <c r="D24" s="186" t="s">
        <v>3503</v>
      </c>
      <c r="E24" s="186" t="s">
        <v>1302</v>
      </c>
    </row>
    <row r="25" spans="1:9" s="265" customFormat="1" x14ac:dyDescent="0.35">
      <c r="A25" s="186" t="s">
        <v>1304</v>
      </c>
      <c r="B25" s="186" t="s">
        <v>1311</v>
      </c>
      <c r="C25" s="186" t="s">
        <v>1312</v>
      </c>
      <c r="D25" s="186" t="s">
        <v>1312</v>
      </c>
      <c r="E25" s="186" t="s">
        <v>356</v>
      </c>
    </row>
    <row r="26" spans="1:9" s="265" customFormat="1" x14ac:dyDescent="0.35">
      <c r="A26" s="186" t="s">
        <v>1304</v>
      </c>
      <c r="B26" s="186" t="s">
        <v>372</v>
      </c>
      <c r="C26" s="186" t="s">
        <v>371</v>
      </c>
      <c r="D26" s="186" t="s">
        <v>371</v>
      </c>
      <c r="E26" s="186" t="s">
        <v>356</v>
      </c>
    </row>
    <row r="27" spans="1:9" s="265" customFormat="1" x14ac:dyDescent="0.35">
      <c r="A27" s="186" t="s">
        <v>1304</v>
      </c>
      <c r="B27" s="186" t="s">
        <v>1313</v>
      </c>
      <c r="C27" s="186" t="s">
        <v>1314</v>
      </c>
      <c r="D27" s="186" t="s">
        <v>1314</v>
      </c>
      <c r="E27" s="186" t="s">
        <v>356</v>
      </c>
    </row>
    <row r="28" spans="1:9" s="265" customFormat="1" x14ac:dyDescent="0.35">
      <c r="A28" s="186" t="s">
        <v>1304</v>
      </c>
      <c r="B28" s="186" t="s">
        <v>358</v>
      </c>
      <c r="C28" s="186" t="s">
        <v>357</v>
      </c>
      <c r="D28" s="186" t="s">
        <v>357</v>
      </c>
      <c r="E28" s="186" t="s">
        <v>356</v>
      </c>
    </row>
    <row r="29" spans="1:9" s="338" customFormat="1" x14ac:dyDescent="0.35">
      <c r="A29" s="186" t="s">
        <v>1304</v>
      </c>
      <c r="B29" s="186" t="s">
        <v>246</v>
      </c>
      <c r="C29" s="186" t="s">
        <v>351</v>
      </c>
      <c r="D29" s="186" t="s">
        <v>433</v>
      </c>
      <c r="E29" s="186" t="s">
        <v>1302</v>
      </c>
      <c r="F29" s="265"/>
      <c r="G29" s="265"/>
      <c r="H29" s="265"/>
      <c r="I29" s="265"/>
    </row>
    <row r="30" spans="1:9" s="338" customFormat="1" x14ac:dyDescent="0.35">
      <c r="A30" s="186" t="s">
        <v>1304</v>
      </c>
      <c r="B30" s="186" t="s">
        <v>246</v>
      </c>
      <c r="C30" s="186" t="s">
        <v>351</v>
      </c>
      <c r="D30" s="186" t="s">
        <v>433</v>
      </c>
      <c r="E30" s="186" t="s">
        <v>502</v>
      </c>
      <c r="F30" s="265"/>
      <c r="G30" s="265"/>
      <c r="H30" s="265"/>
      <c r="I30" s="265"/>
    </row>
    <row r="31" spans="1:9" s="338" customFormat="1" x14ac:dyDescent="0.35">
      <c r="A31" s="186" t="s">
        <v>1304</v>
      </c>
      <c r="B31" s="186" t="s">
        <v>246</v>
      </c>
      <c r="C31" s="186" t="s">
        <v>351</v>
      </c>
      <c r="D31" s="186" t="s">
        <v>433</v>
      </c>
      <c r="E31" s="186" t="s">
        <v>356</v>
      </c>
      <c r="F31" s="265"/>
      <c r="G31" s="265"/>
      <c r="H31" s="265"/>
      <c r="I31" s="265"/>
    </row>
    <row r="32" spans="1:9" s="338" customFormat="1" x14ac:dyDescent="0.35">
      <c r="A32" s="186" t="s">
        <v>1304</v>
      </c>
      <c r="B32" s="186" t="s">
        <v>516</v>
      </c>
      <c r="C32" s="186" t="s">
        <v>515</v>
      </c>
      <c r="D32" s="186" t="s">
        <v>515</v>
      </c>
      <c r="E32" s="186" t="s">
        <v>502</v>
      </c>
      <c r="F32" s="265"/>
      <c r="G32" s="265"/>
      <c r="H32" s="265"/>
      <c r="I32" s="265"/>
    </row>
    <row r="33" spans="1:9" s="338" customFormat="1" x14ac:dyDescent="0.35">
      <c r="A33" s="186" t="s">
        <v>1304</v>
      </c>
      <c r="B33" s="186" t="s">
        <v>521</v>
      </c>
      <c r="C33" s="186" t="s">
        <v>520</v>
      </c>
      <c r="D33" s="186" t="s">
        <v>520</v>
      </c>
      <c r="E33" s="186" t="s">
        <v>502</v>
      </c>
      <c r="F33" s="265"/>
      <c r="G33" s="265"/>
      <c r="H33" s="265"/>
      <c r="I33" s="265"/>
    </row>
    <row r="34" spans="1:9" s="338" customFormat="1" x14ac:dyDescent="0.35">
      <c r="A34" s="186" t="s">
        <v>1304</v>
      </c>
      <c r="B34" s="186" t="s">
        <v>519</v>
      </c>
      <c r="C34" s="186" t="s">
        <v>518</v>
      </c>
      <c r="D34" s="186" t="s">
        <v>518</v>
      </c>
      <c r="E34" s="186" t="s">
        <v>502</v>
      </c>
      <c r="F34" s="265"/>
      <c r="G34" s="265"/>
      <c r="H34" s="265"/>
      <c r="I34" s="265"/>
    </row>
    <row r="35" spans="1:9" x14ac:dyDescent="0.35">
      <c r="A35" s="186" t="s">
        <v>1304</v>
      </c>
      <c r="B35" s="187" t="s">
        <v>504</v>
      </c>
      <c r="C35" s="186" t="s">
        <v>503</v>
      </c>
      <c r="D35" s="187" t="s">
        <v>503</v>
      </c>
      <c r="E35" s="186" t="s">
        <v>502</v>
      </c>
      <c r="F35" s="34"/>
      <c r="G35" s="34"/>
      <c r="H35" s="34"/>
      <c r="I35" s="34"/>
    </row>
    <row r="36" spans="1:9" x14ac:dyDescent="0.35">
      <c r="A36" s="186" t="s">
        <v>1304</v>
      </c>
      <c r="B36" s="186" t="s">
        <v>1315</v>
      </c>
      <c r="C36" s="186" t="s">
        <v>1316</v>
      </c>
      <c r="D36" s="187" t="s">
        <v>1316</v>
      </c>
      <c r="E36" s="186" t="s">
        <v>1300</v>
      </c>
      <c r="F36" s="34"/>
      <c r="G36" s="34"/>
      <c r="H36" s="34"/>
      <c r="I36" s="34"/>
    </row>
    <row r="37" spans="1:9" x14ac:dyDescent="0.35">
      <c r="A37" s="186" t="s">
        <v>1304</v>
      </c>
      <c r="B37" s="187" t="s">
        <v>246</v>
      </c>
      <c r="C37" s="186" t="s">
        <v>351</v>
      </c>
      <c r="D37" s="186" t="s">
        <v>3504</v>
      </c>
      <c r="E37" s="186" t="s">
        <v>1300</v>
      </c>
    </row>
    <row r="38" spans="1:9" x14ac:dyDescent="0.35">
      <c r="A38" s="186" t="s">
        <v>1304</v>
      </c>
      <c r="B38" s="186" t="s">
        <v>1317</v>
      </c>
      <c r="C38" s="186" t="s">
        <v>1318</v>
      </c>
      <c r="D38" s="186" t="s">
        <v>1319</v>
      </c>
      <c r="E38" s="186" t="s">
        <v>1320</v>
      </c>
      <c r="F38" s="34"/>
      <c r="G38" s="34"/>
      <c r="H38" s="34"/>
      <c r="I38" s="34"/>
    </row>
    <row r="39" spans="1:9" x14ac:dyDescent="0.35">
      <c r="A39" s="186" t="s">
        <v>1304</v>
      </c>
      <c r="B39" s="186" t="s">
        <v>1321</v>
      </c>
      <c r="C39" s="186" t="s">
        <v>1322</v>
      </c>
      <c r="D39" s="187" t="s">
        <v>3505</v>
      </c>
      <c r="E39" s="186" t="s">
        <v>1320</v>
      </c>
      <c r="F39" s="34"/>
      <c r="G39" s="34"/>
      <c r="H39" s="34"/>
      <c r="I39" s="34"/>
    </row>
    <row r="40" spans="1:9" x14ac:dyDescent="0.35">
      <c r="A40" s="186" t="s">
        <v>1304</v>
      </c>
      <c r="B40" s="186" t="s">
        <v>1323</v>
      </c>
      <c r="C40" s="186" t="s">
        <v>1324</v>
      </c>
      <c r="D40" s="187" t="s">
        <v>3506</v>
      </c>
      <c r="E40" s="186" t="s">
        <v>1320</v>
      </c>
      <c r="F40" s="34"/>
      <c r="G40" s="34"/>
      <c r="H40" s="34"/>
      <c r="I40" s="34"/>
    </row>
    <row r="41" spans="1:9" x14ac:dyDescent="0.35">
      <c r="A41" s="186" t="s">
        <v>1304</v>
      </c>
      <c r="B41" s="186" t="s">
        <v>1325</v>
      </c>
      <c r="C41" s="186" t="s">
        <v>1326</v>
      </c>
      <c r="D41" s="187" t="s">
        <v>3507</v>
      </c>
      <c r="E41" s="186" t="s">
        <v>1320</v>
      </c>
      <c r="F41" s="34"/>
      <c r="G41" s="34"/>
      <c r="H41" s="34"/>
      <c r="I41" s="34"/>
    </row>
    <row r="42" spans="1:9" x14ac:dyDescent="0.35">
      <c r="A42" s="186" t="s">
        <v>1304</v>
      </c>
      <c r="B42" s="186" t="s">
        <v>1327</v>
      </c>
      <c r="C42" s="186" t="s">
        <v>1328</v>
      </c>
      <c r="D42" s="187" t="s">
        <v>3508</v>
      </c>
      <c r="E42" s="186" t="s">
        <v>1320</v>
      </c>
      <c r="F42" s="34"/>
      <c r="G42" s="34"/>
      <c r="H42" s="34"/>
      <c r="I42" s="34"/>
    </row>
    <row r="43" spans="1:9" x14ac:dyDescent="0.35">
      <c r="A43" s="186" t="s">
        <v>1304</v>
      </c>
      <c r="B43" s="186" t="s">
        <v>1329</v>
      </c>
      <c r="C43" s="186" t="s">
        <v>1330</v>
      </c>
      <c r="D43" s="187" t="s">
        <v>3509</v>
      </c>
      <c r="E43" s="186" t="s">
        <v>1320</v>
      </c>
      <c r="F43" s="34"/>
      <c r="G43" s="34"/>
      <c r="H43" s="34"/>
      <c r="I43" s="34"/>
    </row>
    <row r="44" spans="1:9" x14ac:dyDescent="0.35">
      <c r="A44" s="186" t="s">
        <v>1304</v>
      </c>
      <c r="B44" s="186" t="s">
        <v>1331</v>
      </c>
      <c r="C44" s="186" t="s">
        <v>1332</v>
      </c>
      <c r="D44" s="187" t="s">
        <v>3510</v>
      </c>
      <c r="E44" s="186" t="s">
        <v>1320</v>
      </c>
      <c r="F44" s="34"/>
      <c r="G44" s="34"/>
      <c r="H44" s="34"/>
      <c r="I44" s="34"/>
    </row>
    <row r="45" spans="1:9" x14ac:dyDescent="0.35">
      <c r="A45" s="186" t="s">
        <v>1304</v>
      </c>
      <c r="B45" s="186" t="s">
        <v>1333</v>
      </c>
      <c r="C45" s="186" t="s">
        <v>1334</v>
      </c>
      <c r="D45" s="187" t="s">
        <v>3511</v>
      </c>
      <c r="E45" s="186" t="s">
        <v>1320</v>
      </c>
      <c r="F45" s="34"/>
      <c r="G45" s="34"/>
      <c r="H45" s="34"/>
      <c r="I45" s="34"/>
    </row>
    <row r="46" spans="1:9" x14ac:dyDescent="0.35">
      <c r="A46" s="186" t="s">
        <v>1304</v>
      </c>
      <c r="B46" s="186" t="s">
        <v>246</v>
      </c>
      <c r="C46" s="186" t="s">
        <v>351</v>
      </c>
      <c r="D46" s="187" t="s">
        <v>433</v>
      </c>
      <c r="E46" s="186" t="s">
        <v>1320</v>
      </c>
      <c r="F46" s="34"/>
      <c r="G46" s="34"/>
      <c r="H46" s="34"/>
      <c r="I46" s="34"/>
    </row>
    <row r="47" spans="1:9" x14ac:dyDescent="0.35">
      <c r="A47" s="186" t="s">
        <v>1304</v>
      </c>
      <c r="B47" s="186" t="s">
        <v>1335</v>
      </c>
      <c r="C47" s="186" t="s">
        <v>1306</v>
      </c>
      <c r="D47" s="187" t="s">
        <v>1319</v>
      </c>
      <c r="E47" s="186" t="s">
        <v>1336</v>
      </c>
      <c r="F47" s="34"/>
      <c r="G47" s="34"/>
      <c r="H47" s="34"/>
      <c r="I47" s="34"/>
    </row>
    <row r="48" spans="1:9" x14ac:dyDescent="0.35">
      <c r="A48" s="186" t="s">
        <v>1304</v>
      </c>
      <c r="B48" s="186" t="s">
        <v>1337</v>
      </c>
      <c r="C48" s="186" t="s">
        <v>329</v>
      </c>
      <c r="D48" s="187" t="s">
        <v>3505</v>
      </c>
      <c r="E48" s="186" t="s">
        <v>1336</v>
      </c>
      <c r="F48" s="34"/>
      <c r="G48" s="34"/>
      <c r="H48" s="34"/>
      <c r="I48" s="34"/>
    </row>
    <row r="49" spans="1:9" x14ac:dyDescent="0.35">
      <c r="A49" s="186" t="s">
        <v>1304</v>
      </c>
      <c r="B49" s="186" t="s">
        <v>1338</v>
      </c>
      <c r="C49" s="186" t="s">
        <v>1310</v>
      </c>
      <c r="D49" s="187" t="s">
        <v>3506</v>
      </c>
      <c r="E49" s="186" t="s">
        <v>1336</v>
      </c>
      <c r="F49" s="34"/>
      <c r="G49" s="34"/>
      <c r="H49" s="34"/>
      <c r="I49" s="34"/>
    </row>
    <row r="50" spans="1:9" x14ac:dyDescent="0.35">
      <c r="A50" s="186" t="s">
        <v>1304</v>
      </c>
      <c r="B50" s="186" t="s">
        <v>246</v>
      </c>
      <c r="C50" s="186" t="s">
        <v>351</v>
      </c>
      <c r="D50" s="187" t="s">
        <v>433</v>
      </c>
      <c r="E50" s="186" t="s">
        <v>1336</v>
      </c>
      <c r="F50" s="34"/>
      <c r="G50" s="34"/>
      <c r="H50" s="34"/>
      <c r="I50" s="34"/>
    </row>
    <row r="51" spans="1:9" x14ac:dyDescent="0.35">
      <c r="A51" s="186" t="s">
        <v>1304</v>
      </c>
      <c r="B51" s="186" t="s">
        <v>1339</v>
      </c>
      <c r="C51" s="186" t="s">
        <v>1340</v>
      </c>
      <c r="D51" s="187" t="s">
        <v>1340</v>
      </c>
      <c r="E51" s="186" t="s">
        <v>263</v>
      </c>
      <c r="F51" s="34"/>
      <c r="G51" s="34"/>
      <c r="H51" s="34"/>
      <c r="I51" s="34"/>
    </row>
    <row r="52" spans="1:9" x14ac:dyDescent="0.35">
      <c r="A52" s="186" t="s">
        <v>1304</v>
      </c>
      <c r="B52" s="186" t="s">
        <v>265</v>
      </c>
      <c r="C52" s="186" t="s">
        <v>264</v>
      </c>
      <c r="D52" s="187" t="s">
        <v>264</v>
      </c>
      <c r="E52" s="186" t="s">
        <v>263</v>
      </c>
      <c r="F52" s="34"/>
      <c r="G52" s="34"/>
      <c r="H52" s="34"/>
      <c r="I52" s="34"/>
    </row>
    <row r="53" spans="1:9" x14ac:dyDescent="0.35">
      <c r="A53" s="186" t="s">
        <v>1304</v>
      </c>
      <c r="B53" s="186" t="s">
        <v>1341</v>
      </c>
      <c r="C53" s="186" t="s">
        <v>1342</v>
      </c>
      <c r="D53" s="187" t="s">
        <v>1342</v>
      </c>
      <c r="E53" s="186" t="s">
        <v>263</v>
      </c>
      <c r="F53" s="34"/>
      <c r="G53" s="34"/>
      <c r="H53" s="34"/>
      <c r="I53" s="34"/>
    </row>
    <row r="54" spans="1:9" x14ac:dyDescent="0.35">
      <c r="A54" s="186" t="s">
        <v>1304</v>
      </c>
      <c r="B54" s="186" t="s">
        <v>1343</v>
      </c>
      <c r="C54" s="186" t="s">
        <v>1344</v>
      </c>
      <c r="D54" s="186" t="s">
        <v>1344</v>
      </c>
      <c r="E54" s="186" t="s">
        <v>263</v>
      </c>
      <c r="F54" s="34"/>
      <c r="G54" s="34"/>
      <c r="H54" s="34"/>
      <c r="I54" s="34"/>
    </row>
    <row r="55" spans="1:9" x14ac:dyDescent="0.35">
      <c r="A55" s="186" t="s">
        <v>1304</v>
      </c>
      <c r="B55" s="186" t="s">
        <v>246</v>
      </c>
      <c r="C55" s="186" t="s">
        <v>351</v>
      </c>
      <c r="D55" s="186" t="s">
        <v>433</v>
      </c>
      <c r="E55" s="186" t="s">
        <v>263</v>
      </c>
      <c r="F55" s="34"/>
      <c r="G55" s="34"/>
      <c r="H55" s="34"/>
      <c r="I55" s="34"/>
    </row>
    <row r="56" spans="1:9" x14ac:dyDescent="0.35">
      <c r="A56" s="186" t="s">
        <v>1304</v>
      </c>
      <c r="B56" s="186" t="s">
        <v>1345</v>
      </c>
      <c r="C56" s="186" t="s">
        <v>1306</v>
      </c>
      <c r="D56" s="186" t="s">
        <v>1319</v>
      </c>
      <c r="E56" s="186" t="s">
        <v>328</v>
      </c>
      <c r="F56" s="34"/>
      <c r="G56" s="34"/>
      <c r="H56" s="34"/>
      <c r="I56" s="34"/>
    </row>
    <row r="57" spans="1:9" x14ac:dyDescent="0.35">
      <c r="A57" s="186" t="s">
        <v>1304</v>
      </c>
      <c r="B57" s="186" t="s">
        <v>330</v>
      </c>
      <c r="C57" s="186" t="s">
        <v>329</v>
      </c>
      <c r="D57" s="186" t="s">
        <v>3505</v>
      </c>
      <c r="E57" s="186" t="s">
        <v>328</v>
      </c>
      <c r="F57" s="34"/>
      <c r="G57" s="34"/>
      <c r="H57" s="34"/>
      <c r="I57" s="34"/>
    </row>
    <row r="58" spans="1:9" x14ac:dyDescent="0.35">
      <c r="A58" s="186" t="s">
        <v>1304</v>
      </c>
      <c r="B58" s="186" t="s">
        <v>1346</v>
      </c>
      <c r="C58" s="186" t="s">
        <v>1310</v>
      </c>
      <c r="D58" s="186" t="s">
        <v>3506</v>
      </c>
      <c r="E58" s="186" t="s">
        <v>328</v>
      </c>
      <c r="F58" s="34"/>
      <c r="G58" s="34"/>
      <c r="H58" s="34"/>
      <c r="I58" s="34"/>
    </row>
    <row r="59" spans="1:9" x14ac:dyDescent="0.35">
      <c r="A59" s="186" t="s">
        <v>1304</v>
      </c>
      <c r="B59" s="186" t="s">
        <v>246</v>
      </c>
      <c r="C59" s="186" t="s">
        <v>351</v>
      </c>
      <c r="D59" s="186" t="s">
        <v>433</v>
      </c>
      <c r="E59" s="186" t="s">
        <v>328</v>
      </c>
      <c r="F59" s="34"/>
      <c r="G59" s="34"/>
      <c r="H59" s="34"/>
      <c r="I59" s="34"/>
    </row>
    <row r="60" spans="1:9" x14ac:dyDescent="0.35">
      <c r="A60" s="186" t="s">
        <v>1304</v>
      </c>
      <c r="B60" s="186" t="s">
        <v>1347</v>
      </c>
      <c r="C60" s="186" t="s">
        <v>1348</v>
      </c>
      <c r="D60" s="186" t="s">
        <v>1348</v>
      </c>
      <c r="E60" s="186" t="s">
        <v>403</v>
      </c>
      <c r="F60" s="34"/>
      <c r="G60" s="34"/>
      <c r="H60" s="34"/>
      <c r="I60" s="34"/>
    </row>
    <row r="61" spans="1:9" x14ac:dyDescent="0.35">
      <c r="A61" s="186" t="s">
        <v>1304</v>
      </c>
      <c r="B61" s="186" t="s">
        <v>405</v>
      </c>
      <c r="C61" s="186" t="s">
        <v>404</v>
      </c>
      <c r="D61" s="186" t="s">
        <v>404</v>
      </c>
      <c r="E61" s="186" t="s">
        <v>403</v>
      </c>
      <c r="F61" s="34"/>
      <c r="G61" s="34"/>
      <c r="H61" s="34"/>
      <c r="I61" s="34"/>
    </row>
    <row r="62" spans="1:9" x14ac:dyDescent="0.35">
      <c r="A62" s="186" t="s">
        <v>1304</v>
      </c>
      <c r="B62" s="185" t="s">
        <v>1349</v>
      </c>
      <c r="C62" s="186" t="s">
        <v>1350</v>
      </c>
      <c r="D62" s="186" t="s">
        <v>1350</v>
      </c>
      <c r="E62" s="186" t="s">
        <v>403</v>
      </c>
      <c r="F62" s="34"/>
      <c r="G62" s="34"/>
      <c r="H62" s="34"/>
      <c r="I62" s="34"/>
    </row>
    <row r="63" spans="1:9" x14ac:dyDescent="0.35">
      <c r="A63" s="186" t="s">
        <v>1304</v>
      </c>
      <c r="B63" s="186" t="s">
        <v>1351</v>
      </c>
      <c r="C63" s="186" t="s">
        <v>1352</v>
      </c>
      <c r="D63" s="187" t="s">
        <v>1352</v>
      </c>
      <c r="E63" s="34" t="s">
        <v>403</v>
      </c>
      <c r="F63" s="34"/>
      <c r="G63" s="34"/>
      <c r="H63" s="34"/>
      <c r="I63" s="34"/>
    </row>
    <row r="64" spans="1:9" x14ac:dyDescent="0.35">
      <c r="A64" s="186" t="s">
        <v>1304</v>
      </c>
      <c r="B64" s="186" t="s">
        <v>1353</v>
      </c>
      <c r="C64" s="186" t="s">
        <v>1354</v>
      </c>
      <c r="D64" s="187" t="s">
        <v>1354</v>
      </c>
      <c r="E64" s="34" t="s">
        <v>403</v>
      </c>
      <c r="F64" s="34"/>
      <c r="G64" s="34"/>
      <c r="H64" s="34"/>
      <c r="I64" s="34"/>
    </row>
    <row r="65" spans="1:9" x14ac:dyDescent="0.35">
      <c r="A65" s="186" t="s">
        <v>1304</v>
      </c>
      <c r="B65" s="186" t="s">
        <v>1355</v>
      </c>
      <c r="C65" s="186" t="s">
        <v>1356</v>
      </c>
      <c r="D65" s="187" t="s">
        <v>1356</v>
      </c>
      <c r="E65" s="34" t="s">
        <v>403</v>
      </c>
      <c r="F65" s="34"/>
      <c r="G65" s="34"/>
      <c r="H65" s="34"/>
      <c r="I65" s="34"/>
    </row>
    <row r="66" spans="1:9" x14ac:dyDescent="0.35">
      <c r="A66" s="186" t="s">
        <v>1304</v>
      </c>
      <c r="B66" s="186" t="s">
        <v>465</v>
      </c>
      <c r="C66" s="186" t="s">
        <v>464</v>
      </c>
      <c r="D66" s="187" t="s">
        <v>464</v>
      </c>
      <c r="E66" s="34" t="s">
        <v>403</v>
      </c>
      <c r="F66" s="34"/>
      <c r="G66" s="34"/>
      <c r="H66" s="34"/>
      <c r="I66" s="34"/>
    </row>
    <row r="67" spans="1:9" x14ac:dyDescent="0.35">
      <c r="A67" s="186" t="s">
        <v>1304</v>
      </c>
      <c r="B67" s="186" t="s">
        <v>246</v>
      </c>
      <c r="C67" s="186" t="s">
        <v>351</v>
      </c>
      <c r="D67" s="187" t="s">
        <v>433</v>
      </c>
      <c r="E67" s="34" t="s">
        <v>403</v>
      </c>
      <c r="F67" s="34"/>
      <c r="G67" s="34"/>
      <c r="H67" s="34"/>
      <c r="I67" s="34"/>
    </row>
    <row r="68" spans="1:9" x14ac:dyDescent="0.35">
      <c r="A68" s="186" t="s">
        <v>1304</v>
      </c>
      <c r="B68" s="186" t="s">
        <v>238</v>
      </c>
      <c r="C68" s="186" t="s">
        <v>237</v>
      </c>
      <c r="D68" s="187" t="s">
        <v>237</v>
      </c>
      <c r="E68" s="34" t="s">
        <v>236</v>
      </c>
      <c r="F68" s="34"/>
      <c r="G68" s="34"/>
      <c r="H68" s="34"/>
      <c r="I68" s="34"/>
    </row>
    <row r="69" spans="1:9" x14ac:dyDescent="0.35">
      <c r="A69" s="186" t="s">
        <v>1304</v>
      </c>
      <c r="B69" s="186" t="s">
        <v>389</v>
      </c>
      <c r="C69" s="186" t="s">
        <v>388</v>
      </c>
      <c r="D69" s="187" t="s">
        <v>388</v>
      </c>
      <c r="E69" s="34" t="s">
        <v>236</v>
      </c>
      <c r="F69" s="34"/>
      <c r="G69" s="34"/>
      <c r="H69" s="34"/>
      <c r="I69" s="34"/>
    </row>
    <row r="70" spans="1:9" x14ac:dyDescent="0.35">
      <c r="A70" s="186" t="s">
        <v>1304</v>
      </c>
      <c r="B70" s="186" t="s">
        <v>1357</v>
      </c>
      <c r="C70" s="186" t="s">
        <v>1358</v>
      </c>
      <c r="D70" s="187" t="s">
        <v>1358</v>
      </c>
      <c r="E70" s="34" t="s">
        <v>236</v>
      </c>
      <c r="F70" s="34"/>
      <c r="G70" s="34"/>
      <c r="H70" s="34"/>
      <c r="I70" s="34"/>
    </row>
    <row r="71" spans="1:9" x14ac:dyDescent="0.35">
      <c r="A71" s="186" t="s">
        <v>1304</v>
      </c>
      <c r="B71" s="186" t="s">
        <v>1359</v>
      </c>
      <c r="C71" s="186" t="s">
        <v>1360</v>
      </c>
      <c r="D71" s="187" t="s">
        <v>1360</v>
      </c>
      <c r="E71" s="34" t="s">
        <v>236</v>
      </c>
      <c r="F71" s="34"/>
      <c r="G71" s="34"/>
      <c r="H71" s="34"/>
      <c r="I71" s="34"/>
    </row>
    <row r="72" spans="1:9" x14ac:dyDescent="0.35">
      <c r="A72" s="186" t="s">
        <v>1304</v>
      </c>
      <c r="B72" s="186" t="s">
        <v>1361</v>
      </c>
      <c r="C72" s="186" t="s">
        <v>1362</v>
      </c>
      <c r="D72" s="187" t="s">
        <v>1362</v>
      </c>
      <c r="E72" s="34" t="s">
        <v>236</v>
      </c>
      <c r="F72" s="34"/>
      <c r="G72" s="34"/>
      <c r="H72" s="34"/>
      <c r="I72" s="34"/>
    </row>
    <row r="73" spans="1:9" x14ac:dyDescent="0.35">
      <c r="A73" s="186" t="s">
        <v>1304</v>
      </c>
      <c r="B73" s="186" t="s">
        <v>1363</v>
      </c>
      <c r="C73" s="186" t="s">
        <v>1364</v>
      </c>
      <c r="D73" s="187" t="s">
        <v>1364</v>
      </c>
      <c r="E73" s="34" t="s">
        <v>236</v>
      </c>
      <c r="F73" s="34"/>
      <c r="G73" s="34"/>
      <c r="H73" s="34"/>
      <c r="I73" s="34"/>
    </row>
    <row r="74" spans="1:9" x14ac:dyDescent="0.35">
      <c r="A74" s="186" t="s">
        <v>1304</v>
      </c>
      <c r="B74" s="186" t="s">
        <v>246</v>
      </c>
      <c r="C74" s="186" t="s">
        <v>351</v>
      </c>
      <c r="D74" s="187" t="s">
        <v>433</v>
      </c>
      <c r="E74" s="34" t="s">
        <v>236</v>
      </c>
      <c r="F74" s="34"/>
      <c r="G74" s="34"/>
      <c r="H74" s="34"/>
      <c r="I74" s="34"/>
    </row>
    <row r="75" spans="1:9" x14ac:dyDescent="0.35">
      <c r="A75" s="186" t="s">
        <v>1304</v>
      </c>
      <c r="B75" s="186" t="s">
        <v>1365</v>
      </c>
      <c r="C75" s="186" t="s">
        <v>1366</v>
      </c>
      <c r="D75" s="187" t="s">
        <v>1366</v>
      </c>
      <c r="E75" s="34" t="s">
        <v>416</v>
      </c>
      <c r="F75" s="34"/>
      <c r="G75" s="34"/>
      <c r="H75" s="34"/>
      <c r="I75" s="34"/>
    </row>
    <row r="76" spans="1:9" x14ac:dyDescent="0.35">
      <c r="A76" s="186" t="s">
        <v>1304</v>
      </c>
      <c r="B76" s="186" t="s">
        <v>429</v>
      </c>
      <c r="C76" s="186" t="s">
        <v>428</v>
      </c>
      <c r="D76" s="187" t="s">
        <v>428</v>
      </c>
      <c r="E76" s="34" t="s">
        <v>416</v>
      </c>
      <c r="F76" s="34"/>
      <c r="G76" s="34"/>
      <c r="H76" s="34"/>
      <c r="I76" s="34"/>
    </row>
    <row r="77" spans="1:9" x14ac:dyDescent="0.35">
      <c r="A77" s="186" t="s">
        <v>1304</v>
      </c>
      <c r="B77" s="186" t="s">
        <v>418</v>
      </c>
      <c r="C77" s="186" t="s">
        <v>417</v>
      </c>
      <c r="D77" s="187" t="s">
        <v>417</v>
      </c>
      <c r="E77" s="34" t="s">
        <v>416</v>
      </c>
      <c r="F77" s="34"/>
      <c r="G77" s="34"/>
      <c r="H77" s="34"/>
      <c r="I77" s="34"/>
    </row>
    <row r="78" spans="1:9" x14ac:dyDescent="0.35">
      <c r="A78" s="186" t="s">
        <v>1304</v>
      </c>
      <c r="B78" s="186" t="s">
        <v>1367</v>
      </c>
      <c r="C78" s="186" t="s">
        <v>1368</v>
      </c>
      <c r="D78" s="187" t="s">
        <v>1368</v>
      </c>
      <c r="E78" s="34" t="s">
        <v>416</v>
      </c>
      <c r="F78" s="34"/>
      <c r="G78" s="34"/>
      <c r="H78" s="34"/>
      <c r="I78" s="34"/>
    </row>
    <row r="79" spans="1:9" x14ac:dyDescent="0.35">
      <c r="A79" s="186" t="s">
        <v>1304</v>
      </c>
      <c r="B79" s="186" t="s">
        <v>246</v>
      </c>
      <c r="C79" s="186" t="s">
        <v>351</v>
      </c>
      <c r="D79" s="187" t="s">
        <v>433</v>
      </c>
      <c r="E79" s="34" t="s">
        <v>416</v>
      </c>
      <c r="F79" s="34"/>
      <c r="G79" s="34"/>
      <c r="H79" s="34"/>
      <c r="I79" s="34"/>
    </row>
    <row r="80" spans="1:9" x14ac:dyDescent="0.35">
      <c r="A80" s="186" t="s">
        <v>1304</v>
      </c>
      <c r="B80" s="186" t="s">
        <v>293</v>
      </c>
      <c r="C80" s="186" t="s">
        <v>292</v>
      </c>
      <c r="D80" s="187" t="s">
        <v>292</v>
      </c>
      <c r="E80" s="34" t="s">
        <v>291</v>
      </c>
      <c r="F80" s="34"/>
      <c r="G80" s="34"/>
      <c r="H80" s="34"/>
      <c r="I80" s="34"/>
    </row>
    <row r="81" spans="1:9" x14ac:dyDescent="0.35">
      <c r="A81" s="186" t="s">
        <v>1304</v>
      </c>
      <c r="B81" s="186" t="s">
        <v>1369</v>
      </c>
      <c r="C81" s="186" t="s">
        <v>1370</v>
      </c>
      <c r="D81" s="187" t="s">
        <v>1370</v>
      </c>
      <c r="E81" s="34" t="s">
        <v>291</v>
      </c>
      <c r="F81" s="34"/>
      <c r="G81" s="34"/>
      <c r="H81" s="34"/>
      <c r="I81" s="34"/>
    </row>
    <row r="82" spans="1:9" x14ac:dyDescent="0.35">
      <c r="A82" s="186" t="s">
        <v>1304</v>
      </c>
      <c r="B82" s="186" t="s">
        <v>1371</v>
      </c>
      <c r="C82" s="186" t="s">
        <v>1372</v>
      </c>
      <c r="D82" s="187" t="s">
        <v>1372</v>
      </c>
      <c r="E82" s="34" t="s">
        <v>291</v>
      </c>
      <c r="F82" s="34"/>
      <c r="G82" s="34"/>
      <c r="H82" s="34"/>
      <c r="I82" s="34"/>
    </row>
    <row r="83" spans="1:9" x14ac:dyDescent="0.35">
      <c r="A83" s="186" t="s">
        <v>1304</v>
      </c>
      <c r="B83" s="186" t="s">
        <v>246</v>
      </c>
      <c r="C83" s="186" t="s">
        <v>351</v>
      </c>
      <c r="D83" s="187" t="s">
        <v>433</v>
      </c>
      <c r="E83" s="34" t="s">
        <v>291</v>
      </c>
      <c r="F83" s="34"/>
      <c r="G83" s="34"/>
      <c r="H83" s="34"/>
      <c r="I83" s="34"/>
    </row>
    <row r="84" spans="1:9" x14ac:dyDescent="0.35">
      <c r="A84" s="186" t="s">
        <v>1304</v>
      </c>
      <c r="B84" s="186" t="s">
        <v>1373</v>
      </c>
      <c r="C84" s="186" t="s">
        <v>1374</v>
      </c>
      <c r="D84" s="187" t="s">
        <v>1374</v>
      </c>
      <c r="E84" s="34" t="s">
        <v>451</v>
      </c>
      <c r="F84" s="34"/>
      <c r="G84" s="34"/>
      <c r="H84" s="34"/>
      <c r="I84" s="34"/>
    </row>
    <row r="85" spans="1:9" x14ac:dyDescent="0.35">
      <c r="A85" s="186" t="s">
        <v>1304</v>
      </c>
      <c r="B85" s="186" t="s">
        <v>1375</v>
      </c>
      <c r="C85" s="186">
        <v>746</v>
      </c>
      <c r="D85" s="187">
        <v>746</v>
      </c>
      <c r="E85" s="34" t="s">
        <v>451</v>
      </c>
      <c r="F85" s="34"/>
      <c r="G85" s="34"/>
      <c r="H85" s="34"/>
      <c r="I85" s="34"/>
    </row>
    <row r="86" spans="1:9" x14ac:dyDescent="0.35">
      <c r="A86" s="186" t="s">
        <v>1304</v>
      </c>
      <c r="B86" s="186" t="s">
        <v>1376</v>
      </c>
      <c r="C86" s="186" t="s">
        <v>1377</v>
      </c>
      <c r="D86" s="187" t="s">
        <v>1377</v>
      </c>
      <c r="E86" s="34" t="s">
        <v>451</v>
      </c>
      <c r="F86" s="34"/>
      <c r="G86" s="34"/>
      <c r="H86" s="34"/>
      <c r="I86" s="34"/>
    </row>
    <row r="87" spans="1:9" x14ac:dyDescent="0.35">
      <c r="A87" s="186" t="s">
        <v>1304</v>
      </c>
      <c r="B87" s="186" t="s">
        <v>3512</v>
      </c>
      <c r="C87" s="186" t="s">
        <v>3513</v>
      </c>
      <c r="D87" s="187" t="s">
        <v>3514</v>
      </c>
      <c r="E87" s="34" t="s">
        <v>451</v>
      </c>
      <c r="F87" s="34"/>
      <c r="G87" s="34"/>
      <c r="H87" s="34"/>
      <c r="I87" s="34"/>
    </row>
    <row r="88" spans="1:9" x14ac:dyDescent="0.35">
      <c r="A88" s="186" t="s">
        <v>1304</v>
      </c>
      <c r="B88" s="186" t="s">
        <v>246</v>
      </c>
      <c r="C88" s="186" t="s">
        <v>351</v>
      </c>
      <c r="D88" s="187" t="s">
        <v>433</v>
      </c>
      <c r="E88" s="34" t="s">
        <v>451</v>
      </c>
      <c r="F88" s="34"/>
      <c r="G88" s="34"/>
      <c r="H88" s="34"/>
      <c r="I88" s="34"/>
    </row>
    <row r="89" spans="1:9" x14ac:dyDescent="0.35">
      <c r="A89" s="186" t="s">
        <v>1304</v>
      </c>
      <c r="B89" s="186" t="s">
        <v>1378</v>
      </c>
      <c r="C89" s="186" t="s">
        <v>1379</v>
      </c>
      <c r="D89" s="187" t="s">
        <v>1379</v>
      </c>
      <c r="E89" s="34" t="s">
        <v>1298</v>
      </c>
      <c r="F89" s="34"/>
      <c r="G89" s="34"/>
      <c r="H89" s="34"/>
      <c r="I89" s="34"/>
    </row>
    <row r="90" spans="1:9" x14ac:dyDescent="0.35">
      <c r="A90" s="186" t="s">
        <v>1304</v>
      </c>
      <c r="B90" s="186" t="s">
        <v>1380</v>
      </c>
      <c r="C90" s="186" t="s">
        <v>1381</v>
      </c>
      <c r="D90" s="187" t="s">
        <v>1381</v>
      </c>
      <c r="E90" s="34" t="s">
        <v>1298</v>
      </c>
      <c r="F90" s="34"/>
      <c r="G90" s="34"/>
      <c r="H90" s="34"/>
      <c r="I90" s="34"/>
    </row>
    <row r="91" spans="1:9" x14ac:dyDescent="0.35">
      <c r="A91" s="186" t="s">
        <v>1304</v>
      </c>
      <c r="B91" s="186" t="s">
        <v>1382</v>
      </c>
      <c r="C91" s="186" t="s">
        <v>1383</v>
      </c>
      <c r="D91" s="187" t="s">
        <v>1383</v>
      </c>
      <c r="E91" s="34" t="s">
        <v>1298</v>
      </c>
      <c r="F91" s="34"/>
      <c r="G91" s="34"/>
      <c r="H91" s="34"/>
      <c r="I91" s="34"/>
    </row>
    <row r="92" spans="1:9" x14ac:dyDescent="0.35">
      <c r="A92" s="186" t="s">
        <v>1304</v>
      </c>
      <c r="B92" s="186" t="s">
        <v>246</v>
      </c>
      <c r="C92" s="186" t="s">
        <v>351</v>
      </c>
      <c r="D92" s="187" t="s">
        <v>433</v>
      </c>
      <c r="E92" s="34" t="s">
        <v>1298</v>
      </c>
      <c r="F92" s="34"/>
      <c r="G92" s="34"/>
      <c r="H92" s="34"/>
      <c r="I92" s="34"/>
    </row>
    <row r="93" spans="1:9" x14ac:dyDescent="0.35">
      <c r="A93" s="186" t="s">
        <v>1304</v>
      </c>
      <c r="B93" s="186" t="s">
        <v>1384</v>
      </c>
      <c r="C93" s="186">
        <v>2727</v>
      </c>
      <c r="D93" s="187">
        <v>2727</v>
      </c>
      <c r="E93" s="34" t="s">
        <v>1385</v>
      </c>
      <c r="F93" s="34"/>
      <c r="G93" s="34"/>
      <c r="H93" s="34"/>
      <c r="I93" s="34"/>
    </row>
    <row r="94" spans="1:9" x14ac:dyDescent="0.35">
      <c r="A94" s="186" t="s">
        <v>1304</v>
      </c>
      <c r="B94" s="186" t="s">
        <v>246</v>
      </c>
      <c r="C94" s="186" t="s">
        <v>351</v>
      </c>
      <c r="D94" s="187" t="s">
        <v>433</v>
      </c>
      <c r="E94" s="34" t="s">
        <v>1385</v>
      </c>
      <c r="F94" s="34"/>
      <c r="G94" s="34"/>
      <c r="H94" s="34"/>
      <c r="I94" s="34"/>
    </row>
    <row r="95" spans="1:9" x14ac:dyDescent="0.35">
      <c r="A95" s="186" t="s">
        <v>1304</v>
      </c>
      <c r="B95" s="186" t="s">
        <v>485</v>
      </c>
      <c r="C95" s="186" t="s">
        <v>484</v>
      </c>
      <c r="D95" s="187" t="s">
        <v>484</v>
      </c>
      <c r="E95" s="34" t="s">
        <v>438</v>
      </c>
      <c r="F95" s="34"/>
      <c r="G95" s="34"/>
      <c r="H95" s="34"/>
      <c r="I95" s="34"/>
    </row>
    <row r="96" spans="1:9" x14ac:dyDescent="0.35">
      <c r="A96" s="186" t="s">
        <v>1304</v>
      </c>
      <c r="B96" s="186" t="s">
        <v>496</v>
      </c>
      <c r="C96" s="186" t="s">
        <v>495</v>
      </c>
      <c r="D96" s="187" t="s">
        <v>495</v>
      </c>
      <c r="E96" s="34" t="s">
        <v>438</v>
      </c>
      <c r="F96" s="34"/>
      <c r="G96" s="34"/>
      <c r="H96" s="34"/>
      <c r="I96" s="34"/>
    </row>
    <row r="97" spans="1:9" x14ac:dyDescent="0.35">
      <c r="A97" s="186" t="s">
        <v>1304</v>
      </c>
      <c r="B97" s="186" t="s">
        <v>440</v>
      </c>
      <c r="C97" s="186" t="s">
        <v>439</v>
      </c>
      <c r="D97" s="187" t="s">
        <v>439</v>
      </c>
      <c r="E97" s="34" t="s">
        <v>438</v>
      </c>
      <c r="F97" s="34"/>
      <c r="G97" s="34"/>
      <c r="H97" s="34"/>
      <c r="I97" s="34"/>
    </row>
    <row r="98" spans="1:9" x14ac:dyDescent="0.35">
      <c r="A98" s="186" t="s">
        <v>1304</v>
      </c>
      <c r="B98" s="186" t="s">
        <v>500</v>
      </c>
      <c r="C98" s="186" t="s">
        <v>499</v>
      </c>
      <c r="D98" s="187" t="s">
        <v>499</v>
      </c>
      <c r="E98" s="34" t="s">
        <v>438</v>
      </c>
      <c r="F98" s="34"/>
      <c r="G98" s="34"/>
      <c r="H98" s="34"/>
      <c r="I98" s="34"/>
    </row>
    <row r="99" spans="1:9" x14ac:dyDescent="0.35">
      <c r="A99" s="186" t="s">
        <v>1304</v>
      </c>
      <c r="B99" s="186" t="s">
        <v>246</v>
      </c>
      <c r="C99" s="186" t="s">
        <v>351</v>
      </c>
      <c r="D99" s="187" t="s">
        <v>351</v>
      </c>
      <c r="E99" s="34" t="s">
        <v>438</v>
      </c>
      <c r="F99" s="34"/>
      <c r="G99" s="34"/>
      <c r="H99" s="34"/>
      <c r="I99" s="34"/>
    </row>
    <row r="100" spans="1:9" x14ac:dyDescent="0.35">
      <c r="A100" s="186" t="s">
        <v>1304</v>
      </c>
      <c r="B100" s="186" t="s">
        <v>476</v>
      </c>
      <c r="C100" s="186" t="s">
        <v>475</v>
      </c>
      <c r="D100" s="187" t="s">
        <v>475</v>
      </c>
      <c r="E100" s="34" t="s">
        <v>474</v>
      </c>
      <c r="F100" s="34"/>
      <c r="G100" s="34"/>
      <c r="H100" s="34"/>
      <c r="I100" s="34"/>
    </row>
    <row r="101" spans="1:9" x14ac:dyDescent="0.35">
      <c r="A101" s="186" t="s">
        <v>1304</v>
      </c>
      <c r="B101" s="186" t="s">
        <v>1386</v>
      </c>
      <c r="C101" s="186" t="s">
        <v>1387</v>
      </c>
      <c r="D101" s="187" t="s">
        <v>1387</v>
      </c>
      <c r="E101" s="34" t="s">
        <v>474</v>
      </c>
      <c r="F101" s="34"/>
      <c r="G101" s="34"/>
      <c r="H101" s="34"/>
      <c r="I101" s="34"/>
    </row>
    <row r="102" spans="1:9" x14ac:dyDescent="0.35">
      <c r="A102" s="186" t="s">
        <v>1304</v>
      </c>
      <c r="B102" s="186" t="s">
        <v>1388</v>
      </c>
      <c r="C102" s="186" t="s">
        <v>1389</v>
      </c>
      <c r="D102" s="187" t="s">
        <v>1389</v>
      </c>
      <c r="E102" s="34" t="s">
        <v>474</v>
      </c>
      <c r="F102" s="34"/>
      <c r="G102" s="34"/>
      <c r="H102" s="34"/>
      <c r="I102" s="34"/>
    </row>
    <row r="103" spans="1:9" x14ac:dyDescent="0.35">
      <c r="A103" s="186" t="s">
        <v>1304</v>
      </c>
      <c r="B103" s="186" t="s">
        <v>246</v>
      </c>
      <c r="C103" s="186" t="s">
        <v>351</v>
      </c>
      <c r="D103" s="187" t="s">
        <v>351</v>
      </c>
      <c r="E103" s="34" t="s">
        <v>474</v>
      </c>
      <c r="F103" s="34"/>
      <c r="G103" s="34"/>
      <c r="H103" s="34"/>
      <c r="I103" s="34"/>
    </row>
    <row r="104" spans="1:9" x14ac:dyDescent="0.35">
      <c r="A104" s="186" t="s">
        <v>1304</v>
      </c>
      <c r="B104" s="186" t="s">
        <v>3448</v>
      </c>
      <c r="C104" s="186" t="s">
        <v>3449</v>
      </c>
      <c r="D104" s="187" t="s">
        <v>3449</v>
      </c>
      <c r="E104" s="34" t="s">
        <v>3446</v>
      </c>
      <c r="F104" s="34"/>
      <c r="G104" s="34"/>
      <c r="H104" s="34"/>
      <c r="I104" s="34"/>
    </row>
    <row r="105" spans="1:9" x14ac:dyDescent="0.35">
      <c r="A105" s="186" t="s">
        <v>1304</v>
      </c>
      <c r="B105" s="186" t="s">
        <v>3515</v>
      </c>
      <c r="C105" s="186" t="s">
        <v>3516</v>
      </c>
      <c r="D105" s="187" t="s">
        <v>3516</v>
      </c>
      <c r="E105" s="34" t="s">
        <v>3446</v>
      </c>
      <c r="F105" s="34"/>
      <c r="G105" s="34"/>
      <c r="H105" s="34"/>
      <c r="I105" s="34"/>
    </row>
    <row r="106" spans="1:9" x14ac:dyDescent="0.35">
      <c r="A106" s="186" t="s">
        <v>1304</v>
      </c>
      <c r="B106" s="186" t="s">
        <v>3455</v>
      </c>
      <c r="C106" s="186" t="s">
        <v>3456</v>
      </c>
      <c r="D106" s="187" t="s">
        <v>3456</v>
      </c>
      <c r="E106" s="34" t="s">
        <v>3446</v>
      </c>
      <c r="F106" s="34"/>
      <c r="G106" s="34"/>
      <c r="H106" s="34"/>
      <c r="I106" s="34"/>
    </row>
    <row r="107" spans="1:9" x14ac:dyDescent="0.35">
      <c r="A107" s="186" t="s">
        <v>1304</v>
      </c>
      <c r="B107" s="186" t="s">
        <v>3517</v>
      </c>
      <c r="C107" s="186" t="s">
        <v>3518</v>
      </c>
      <c r="D107" s="187" t="s">
        <v>3518</v>
      </c>
      <c r="E107" s="34" t="s">
        <v>3446</v>
      </c>
      <c r="F107" s="34"/>
      <c r="G107" s="34"/>
      <c r="H107" s="34"/>
      <c r="I107" s="34"/>
    </row>
    <row r="108" spans="1:9" x14ac:dyDescent="0.35">
      <c r="A108" s="186" t="s">
        <v>1304</v>
      </c>
      <c r="B108" s="186" t="s">
        <v>3519</v>
      </c>
      <c r="C108" s="186" t="s">
        <v>3520</v>
      </c>
      <c r="D108" s="187" t="s">
        <v>3520</v>
      </c>
      <c r="E108" s="34" t="s">
        <v>3446</v>
      </c>
      <c r="F108" s="34"/>
      <c r="G108" s="34"/>
      <c r="H108" s="34"/>
      <c r="I108" s="34"/>
    </row>
    <row r="109" spans="1:9" x14ac:dyDescent="0.35">
      <c r="A109" s="186" t="s">
        <v>1304</v>
      </c>
      <c r="B109" s="186" t="s">
        <v>3521</v>
      </c>
      <c r="C109" s="186" t="s">
        <v>3522</v>
      </c>
      <c r="D109" s="187" t="s">
        <v>3522</v>
      </c>
      <c r="E109" s="34" t="s">
        <v>3446</v>
      </c>
      <c r="F109" s="34"/>
      <c r="G109" s="34"/>
      <c r="H109" s="34"/>
      <c r="I109" s="34"/>
    </row>
    <row r="110" spans="1:9" x14ac:dyDescent="0.35">
      <c r="A110" s="186" t="s">
        <v>1304</v>
      </c>
      <c r="B110" s="186" t="s">
        <v>246</v>
      </c>
      <c r="C110" s="186" t="s">
        <v>351</v>
      </c>
      <c r="D110" s="187" t="s">
        <v>1390</v>
      </c>
      <c r="E110" s="34" t="s">
        <v>3446</v>
      </c>
      <c r="F110" s="34"/>
      <c r="G110" s="34"/>
      <c r="H110" s="34"/>
      <c r="I110" s="34"/>
    </row>
    <row r="111" spans="1:9" x14ac:dyDescent="0.35">
      <c r="A111" s="186" t="s">
        <v>1304</v>
      </c>
      <c r="B111" s="186" t="s">
        <v>3523</v>
      </c>
      <c r="C111" s="186" t="s">
        <v>3524</v>
      </c>
      <c r="D111" s="187" t="s">
        <v>3524</v>
      </c>
      <c r="E111" s="34" t="s">
        <v>3498</v>
      </c>
      <c r="F111" s="34"/>
      <c r="G111" s="34"/>
      <c r="H111" s="34"/>
      <c r="I111" s="34"/>
    </row>
    <row r="112" spans="1:9" x14ac:dyDescent="0.35">
      <c r="A112" s="186" t="s">
        <v>1304</v>
      </c>
      <c r="B112" s="186" t="s">
        <v>3525</v>
      </c>
      <c r="C112" s="186" t="s">
        <v>3526</v>
      </c>
      <c r="D112" s="187" t="s">
        <v>3526</v>
      </c>
      <c r="E112" s="34" t="s">
        <v>3498</v>
      </c>
      <c r="F112" s="34"/>
      <c r="G112" s="34"/>
      <c r="H112" s="34"/>
      <c r="I112" s="34"/>
    </row>
    <row r="113" spans="1:9" x14ac:dyDescent="0.35">
      <c r="A113" s="186" t="s">
        <v>1304</v>
      </c>
      <c r="B113" s="186" t="s">
        <v>3527</v>
      </c>
      <c r="C113" s="186" t="s">
        <v>3528</v>
      </c>
      <c r="D113" s="187" t="s">
        <v>3528</v>
      </c>
      <c r="E113" s="34" t="s">
        <v>3498</v>
      </c>
      <c r="F113" s="34"/>
      <c r="G113" s="34"/>
      <c r="H113" s="34"/>
      <c r="I113" s="34"/>
    </row>
    <row r="114" spans="1:9" x14ac:dyDescent="0.35">
      <c r="A114" s="186" t="s">
        <v>1304</v>
      </c>
      <c r="B114" s="186" t="s">
        <v>3529</v>
      </c>
      <c r="C114" s="186" t="s">
        <v>3530</v>
      </c>
      <c r="D114" s="187" t="s">
        <v>3530</v>
      </c>
      <c r="E114" s="34" t="s">
        <v>3498</v>
      </c>
      <c r="F114" s="34"/>
      <c r="G114" s="34"/>
      <c r="H114" s="34"/>
      <c r="I114" s="34"/>
    </row>
    <row r="115" spans="1:9" x14ac:dyDescent="0.35">
      <c r="A115" s="186" t="s">
        <v>1304</v>
      </c>
      <c r="B115" s="186" t="s">
        <v>3531</v>
      </c>
      <c r="C115" s="186" t="s">
        <v>3532</v>
      </c>
      <c r="D115" s="187" t="s">
        <v>3532</v>
      </c>
      <c r="E115" s="34" t="s">
        <v>3498</v>
      </c>
      <c r="F115" s="34"/>
      <c r="G115" s="34"/>
      <c r="H115" s="34"/>
      <c r="I115" s="34"/>
    </row>
    <row r="116" spans="1:9" x14ac:dyDescent="0.35">
      <c r="A116" s="186" t="s">
        <v>1304</v>
      </c>
      <c r="B116" s="186" t="s">
        <v>3533</v>
      </c>
      <c r="C116" s="186" t="s">
        <v>3534</v>
      </c>
      <c r="D116" s="187" t="s">
        <v>3534</v>
      </c>
      <c r="E116" s="34" t="s">
        <v>3498</v>
      </c>
      <c r="F116" s="34"/>
      <c r="G116" s="34"/>
      <c r="H116" s="34"/>
      <c r="I116" s="34"/>
    </row>
    <row r="117" spans="1:9" x14ac:dyDescent="0.35">
      <c r="A117" s="186" t="s">
        <v>1304</v>
      </c>
      <c r="B117" s="186" t="s">
        <v>3535</v>
      </c>
      <c r="C117" s="186" t="s">
        <v>3536</v>
      </c>
      <c r="D117" s="187" t="s">
        <v>3536</v>
      </c>
      <c r="E117" s="34" t="s">
        <v>3498</v>
      </c>
      <c r="F117" s="34"/>
      <c r="G117" s="34"/>
      <c r="H117" s="34"/>
      <c r="I117" s="34"/>
    </row>
    <row r="118" spans="1:9" x14ac:dyDescent="0.35">
      <c r="A118" s="186" t="s">
        <v>1304</v>
      </c>
      <c r="B118" s="186" t="s">
        <v>3537</v>
      </c>
      <c r="C118" s="186" t="s">
        <v>3538</v>
      </c>
      <c r="D118" s="187" t="s">
        <v>3538</v>
      </c>
      <c r="E118" s="34" t="s">
        <v>3498</v>
      </c>
      <c r="F118" s="34"/>
      <c r="G118" s="34"/>
      <c r="H118" s="34"/>
      <c r="I118" s="34"/>
    </row>
    <row r="119" spans="1:9" x14ac:dyDescent="0.35">
      <c r="A119" s="186" t="s">
        <v>1304</v>
      </c>
      <c r="B119" s="186" t="s">
        <v>246</v>
      </c>
      <c r="C119" s="186" t="s">
        <v>351</v>
      </c>
      <c r="D119" s="187" t="s">
        <v>1390</v>
      </c>
      <c r="E119" s="34" t="s">
        <v>3498</v>
      </c>
      <c r="F119" s="34"/>
      <c r="G119" s="34"/>
      <c r="H119" s="34"/>
      <c r="I119" s="34"/>
    </row>
    <row r="120" spans="1:9" x14ac:dyDescent="0.35">
      <c r="A120" s="186" t="s">
        <v>1304</v>
      </c>
      <c r="B120" s="186" t="s">
        <v>3539</v>
      </c>
      <c r="C120" s="186" t="s">
        <v>3540</v>
      </c>
      <c r="D120" s="187" t="s">
        <v>3540</v>
      </c>
      <c r="E120" s="34" t="s">
        <v>3500</v>
      </c>
      <c r="F120" s="34"/>
      <c r="G120" s="34"/>
      <c r="H120" s="34"/>
      <c r="I120" s="34"/>
    </row>
    <row r="121" spans="1:9" x14ac:dyDescent="0.35">
      <c r="A121" s="186" t="s">
        <v>1304</v>
      </c>
      <c r="B121" s="186" t="s">
        <v>3541</v>
      </c>
      <c r="C121" s="186" t="s">
        <v>3542</v>
      </c>
      <c r="D121" s="187" t="s">
        <v>3542</v>
      </c>
      <c r="E121" s="34" t="s">
        <v>3500</v>
      </c>
      <c r="F121" s="34"/>
      <c r="G121" s="34"/>
      <c r="H121" s="34"/>
      <c r="I121" s="34"/>
    </row>
    <row r="122" spans="1:9" x14ac:dyDescent="0.35">
      <c r="A122" s="186" t="s">
        <v>1304</v>
      </c>
      <c r="B122" s="186" t="s">
        <v>3543</v>
      </c>
      <c r="C122" s="186" t="s">
        <v>3544</v>
      </c>
      <c r="D122" s="187" t="s">
        <v>3544</v>
      </c>
      <c r="E122" s="34" t="s">
        <v>3500</v>
      </c>
      <c r="F122" s="34"/>
      <c r="G122" s="34"/>
      <c r="H122" s="34"/>
      <c r="I122" s="34"/>
    </row>
    <row r="123" spans="1:9" x14ac:dyDescent="0.35">
      <c r="A123" s="186" t="s">
        <v>1304</v>
      </c>
      <c r="B123" s="186" t="s">
        <v>3545</v>
      </c>
      <c r="C123" s="186" t="s">
        <v>3546</v>
      </c>
      <c r="D123" s="187" t="s">
        <v>3546</v>
      </c>
      <c r="E123" s="34" t="s">
        <v>3500</v>
      </c>
      <c r="F123" s="34"/>
      <c r="G123" s="34"/>
      <c r="H123" s="34"/>
      <c r="I123" s="34"/>
    </row>
    <row r="124" spans="1:9" x14ac:dyDescent="0.35">
      <c r="A124" s="186" t="s">
        <v>1304</v>
      </c>
      <c r="B124" s="186" t="s">
        <v>3547</v>
      </c>
      <c r="C124" s="186" t="s">
        <v>3548</v>
      </c>
      <c r="D124" s="187" t="s">
        <v>3548</v>
      </c>
      <c r="E124" s="34" t="s">
        <v>3500</v>
      </c>
      <c r="F124" s="34"/>
      <c r="G124" s="34"/>
      <c r="H124" s="34"/>
      <c r="I124" s="34"/>
    </row>
    <row r="125" spans="1:9" x14ac:dyDescent="0.35">
      <c r="A125" s="186" t="s">
        <v>1304</v>
      </c>
      <c r="B125" s="186" t="s">
        <v>246</v>
      </c>
      <c r="C125" s="186" t="s">
        <v>351</v>
      </c>
      <c r="D125" s="187" t="s">
        <v>1390</v>
      </c>
      <c r="E125" s="34" t="s">
        <v>3500</v>
      </c>
      <c r="F125" s="34"/>
      <c r="G125" s="34"/>
      <c r="H125" s="34"/>
      <c r="I125" s="34"/>
    </row>
    <row r="126" spans="1:9" x14ac:dyDescent="0.35">
      <c r="A126" s="186"/>
      <c r="B126" s="186"/>
      <c r="C126" s="186"/>
      <c r="D126" s="187"/>
      <c r="E126" s="34"/>
      <c r="F126" s="34"/>
      <c r="G126" s="34"/>
      <c r="H126" s="34"/>
      <c r="I126" s="34"/>
    </row>
    <row r="127" spans="1:9" x14ac:dyDescent="0.35">
      <c r="A127" s="186" t="s">
        <v>1391</v>
      </c>
      <c r="B127" s="186" t="s">
        <v>1392</v>
      </c>
      <c r="C127" s="186" t="s">
        <v>250</v>
      </c>
      <c r="D127" s="187" t="s">
        <v>1393</v>
      </c>
      <c r="E127" s="34"/>
      <c r="F127" s="34"/>
      <c r="G127" s="34"/>
      <c r="H127" s="34"/>
      <c r="I127" s="34"/>
    </row>
    <row r="128" spans="1:9" x14ac:dyDescent="0.35">
      <c r="A128" s="186" t="s">
        <v>1391</v>
      </c>
      <c r="B128" s="186" t="s">
        <v>1394</v>
      </c>
      <c r="C128" s="186" t="s">
        <v>274</v>
      </c>
      <c r="D128" s="187" t="s">
        <v>1395</v>
      </c>
      <c r="E128" s="34"/>
      <c r="F128" s="34"/>
      <c r="G128" s="34"/>
      <c r="H128" s="34"/>
      <c r="I128" s="34"/>
    </row>
    <row r="129" spans="1:9" x14ac:dyDescent="0.35">
      <c r="A129" s="34"/>
      <c r="B129" s="34"/>
      <c r="C129" s="34"/>
      <c r="D129" s="187"/>
      <c r="E129" s="34"/>
      <c r="F129" s="34"/>
      <c r="G129" s="34"/>
      <c r="H129" s="34"/>
      <c r="I129" s="34"/>
    </row>
    <row r="130" spans="1:9" x14ac:dyDescent="0.35">
      <c r="A130" s="186" t="s">
        <v>1396</v>
      </c>
      <c r="B130" s="186" t="s">
        <v>1397</v>
      </c>
      <c r="C130" s="186" t="s">
        <v>1398</v>
      </c>
      <c r="D130" s="187" t="s">
        <v>1399</v>
      </c>
      <c r="E130" s="34"/>
      <c r="F130" s="34"/>
      <c r="G130" s="34"/>
      <c r="H130" s="34"/>
      <c r="I130" s="34"/>
    </row>
    <row r="131" spans="1:9" x14ac:dyDescent="0.35">
      <c r="A131" s="186" t="s">
        <v>1396</v>
      </c>
      <c r="B131" s="186" t="s">
        <v>1400</v>
      </c>
      <c r="C131" s="186" t="s">
        <v>1401</v>
      </c>
      <c r="D131" s="187" t="s">
        <v>1402</v>
      </c>
      <c r="E131" s="34"/>
      <c r="F131" s="34"/>
      <c r="G131" s="34"/>
      <c r="H131" s="34"/>
      <c r="I131" s="34"/>
    </row>
    <row r="132" spans="1:9" x14ac:dyDescent="0.35">
      <c r="A132" s="186" t="s">
        <v>1396</v>
      </c>
      <c r="B132" s="186" t="s">
        <v>269</v>
      </c>
      <c r="C132" s="186" t="s">
        <v>260</v>
      </c>
      <c r="D132" s="187" t="s">
        <v>1403</v>
      </c>
      <c r="E132" s="34"/>
      <c r="F132" s="34"/>
      <c r="G132" s="34"/>
      <c r="H132" s="34"/>
      <c r="I132" s="34"/>
    </row>
    <row r="133" spans="1:9" x14ac:dyDescent="0.35">
      <c r="A133" s="186"/>
      <c r="B133" s="186"/>
      <c r="C133" s="186"/>
      <c r="D133" s="187"/>
      <c r="E133" s="34"/>
      <c r="F133" s="34"/>
      <c r="G133" s="34"/>
      <c r="H133" s="34"/>
      <c r="I133" s="34"/>
    </row>
    <row r="134" spans="1:9" ht="23.5" customHeight="1" x14ac:dyDescent="0.35">
      <c r="A134" s="186" t="s">
        <v>1404</v>
      </c>
      <c r="B134" s="188" t="s">
        <v>855</v>
      </c>
      <c r="C134" s="188" t="s">
        <v>284</v>
      </c>
      <c r="D134" s="187" t="s">
        <v>1405</v>
      </c>
      <c r="E134" s="34"/>
      <c r="F134" s="34"/>
      <c r="G134" s="34"/>
      <c r="H134" s="34"/>
      <c r="I134" s="34"/>
    </row>
    <row r="135" spans="1:9" ht="28" customHeight="1" x14ac:dyDescent="0.35">
      <c r="A135" s="186" t="s">
        <v>1404</v>
      </c>
      <c r="B135" s="188" t="s">
        <v>1406</v>
      </c>
      <c r="C135" s="188" t="s">
        <v>248</v>
      </c>
      <c r="D135" s="187" t="s">
        <v>1407</v>
      </c>
      <c r="E135" s="34"/>
      <c r="F135" s="34"/>
      <c r="G135" s="34"/>
      <c r="H135" s="34"/>
      <c r="I135" s="34"/>
    </row>
    <row r="136" spans="1:9" x14ac:dyDescent="0.35">
      <c r="A136" s="34"/>
      <c r="B136" s="188"/>
      <c r="C136" s="188"/>
      <c r="D136" s="187"/>
      <c r="E136" s="34"/>
      <c r="F136" s="34"/>
      <c r="G136" s="34"/>
      <c r="H136" s="34"/>
      <c r="I136" s="34"/>
    </row>
    <row r="137" spans="1:9" x14ac:dyDescent="0.35">
      <c r="A137" s="148" t="s">
        <v>1408</v>
      </c>
      <c r="B137" s="148" t="s">
        <v>309</v>
      </c>
      <c r="C137" s="148" t="s">
        <v>310</v>
      </c>
      <c r="D137" s="187" t="s">
        <v>750</v>
      </c>
      <c r="E137" s="34"/>
      <c r="F137" s="34"/>
      <c r="G137" s="34"/>
      <c r="H137" s="34"/>
      <c r="I137" s="34"/>
    </row>
    <row r="138" spans="1:9" x14ac:dyDescent="0.35">
      <c r="A138" s="148" t="s">
        <v>1408</v>
      </c>
      <c r="B138" s="148" t="s">
        <v>303</v>
      </c>
      <c r="C138" s="148" t="s">
        <v>302</v>
      </c>
      <c r="D138" s="187" t="s">
        <v>752</v>
      </c>
      <c r="E138" s="34"/>
      <c r="F138" s="34"/>
      <c r="G138" s="34"/>
      <c r="H138" s="34"/>
      <c r="I138" s="34"/>
    </row>
    <row r="139" spans="1:9" x14ac:dyDescent="0.35">
      <c r="A139" s="148" t="s">
        <v>1408</v>
      </c>
      <c r="B139" s="148" t="s">
        <v>1409</v>
      </c>
      <c r="C139" s="148" t="s">
        <v>543</v>
      </c>
      <c r="D139" s="187" t="s">
        <v>1410</v>
      </c>
      <c r="E139" s="34"/>
      <c r="F139" s="34"/>
      <c r="G139" s="34"/>
      <c r="H139" s="34"/>
      <c r="I139" s="34"/>
    </row>
    <row r="140" spans="1:9" x14ac:dyDescent="0.35">
      <c r="A140" s="34"/>
      <c r="B140" s="34"/>
      <c r="C140" s="34"/>
      <c r="D140" s="187"/>
      <c r="E140" s="34"/>
      <c r="F140" s="34"/>
      <c r="G140" s="34"/>
      <c r="H140" s="34"/>
      <c r="I140" s="34"/>
    </row>
    <row r="141" spans="1:9" x14ac:dyDescent="0.35">
      <c r="A141" s="185" t="s">
        <v>1411</v>
      </c>
      <c r="B141" s="185" t="s">
        <v>309</v>
      </c>
      <c r="C141" s="185" t="s">
        <v>310</v>
      </c>
      <c r="D141" s="187" t="s">
        <v>750</v>
      </c>
      <c r="E141" s="34"/>
      <c r="F141" s="34"/>
      <c r="G141" s="34"/>
      <c r="H141" s="34"/>
      <c r="I141" s="34"/>
    </row>
    <row r="142" spans="1:9" x14ac:dyDescent="0.35">
      <c r="A142" s="185" t="s">
        <v>1411</v>
      </c>
      <c r="B142" s="185" t="s">
        <v>303</v>
      </c>
      <c r="C142" s="185" t="s">
        <v>302</v>
      </c>
      <c r="D142" s="187" t="s">
        <v>752</v>
      </c>
      <c r="E142" s="34"/>
      <c r="F142" s="34"/>
      <c r="G142" s="34"/>
      <c r="H142" s="34"/>
      <c r="I142" s="34"/>
    </row>
    <row r="143" spans="1:9" x14ac:dyDescent="0.35">
      <c r="A143" s="185" t="s">
        <v>1411</v>
      </c>
      <c r="B143" s="185" t="s">
        <v>1409</v>
      </c>
      <c r="C143" s="185" t="s">
        <v>543</v>
      </c>
      <c r="D143" s="187" t="s">
        <v>1412</v>
      </c>
      <c r="E143" s="34"/>
      <c r="F143" s="34"/>
      <c r="G143" s="34"/>
      <c r="H143" s="34"/>
      <c r="I143" s="34"/>
    </row>
    <row r="144" spans="1:9" x14ac:dyDescent="0.35">
      <c r="A144" s="34"/>
      <c r="B144" s="34"/>
      <c r="C144" s="34"/>
      <c r="D144" s="187"/>
      <c r="E144" s="34"/>
      <c r="F144" s="34"/>
      <c r="G144" s="34"/>
      <c r="H144" s="34"/>
      <c r="I144" s="34"/>
    </row>
    <row r="145" spans="1:9" x14ac:dyDescent="0.35">
      <c r="A145" s="34"/>
      <c r="B145" s="34"/>
      <c r="C145" s="34"/>
      <c r="D145" s="187"/>
      <c r="E145" s="34"/>
      <c r="F145" s="34"/>
      <c r="G145" s="34"/>
      <c r="H145" s="34"/>
      <c r="I145" s="34"/>
    </row>
    <row r="146" spans="1:9" x14ac:dyDescent="0.35">
      <c r="A146" s="34"/>
      <c r="B146" s="34"/>
      <c r="C146" s="34"/>
      <c r="D146" s="187"/>
      <c r="E146" s="34"/>
      <c r="F146" s="34"/>
      <c r="G146" s="34"/>
      <c r="H146" s="34"/>
      <c r="I146" s="34"/>
    </row>
    <row r="147" spans="1:9" x14ac:dyDescent="0.35">
      <c r="A147" s="148" t="s">
        <v>1413</v>
      </c>
      <c r="B147" s="148" t="s">
        <v>1414</v>
      </c>
      <c r="C147" s="148" t="s">
        <v>287</v>
      </c>
      <c r="D147" s="187" t="s">
        <v>1415</v>
      </c>
      <c r="E147" s="34"/>
      <c r="F147" s="34"/>
      <c r="G147" s="34"/>
      <c r="H147" s="34"/>
      <c r="I147" s="34"/>
    </row>
    <row r="148" spans="1:9" x14ac:dyDescent="0.35">
      <c r="A148" s="148" t="s">
        <v>1413</v>
      </c>
      <c r="B148" s="148" t="s">
        <v>1416</v>
      </c>
      <c r="C148" s="148" t="s">
        <v>1417</v>
      </c>
      <c r="D148" s="187" t="s">
        <v>1418</v>
      </c>
      <c r="E148" s="34"/>
      <c r="F148" s="34"/>
      <c r="G148" s="34"/>
      <c r="H148" s="34"/>
      <c r="I148" s="34"/>
    </row>
    <row r="149" spans="1:9" x14ac:dyDescent="0.35">
      <c r="A149" s="148" t="s">
        <v>1413</v>
      </c>
      <c r="B149" s="148" t="s">
        <v>1419</v>
      </c>
      <c r="C149" s="148" t="s">
        <v>1420</v>
      </c>
      <c r="D149" s="187" t="s">
        <v>1421</v>
      </c>
      <c r="E149" s="34"/>
      <c r="F149" s="34"/>
      <c r="G149" s="34"/>
      <c r="H149" s="34"/>
      <c r="I149" s="34"/>
    </row>
    <row r="150" spans="1:9" x14ac:dyDescent="0.35">
      <c r="A150" s="148" t="s">
        <v>1413</v>
      </c>
      <c r="B150" s="148" t="s">
        <v>1422</v>
      </c>
      <c r="C150" s="148" t="s">
        <v>1423</v>
      </c>
      <c r="D150" s="187" t="s">
        <v>1424</v>
      </c>
      <c r="E150" s="34"/>
      <c r="F150" s="34"/>
      <c r="G150" s="34"/>
      <c r="H150" s="34"/>
      <c r="I150" s="34"/>
    </row>
    <row r="151" spans="1:9" x14ac:dyDescent="0.35">
      <c r="A151" s="148" t="s">
        <v>1413</v>
      </c>
      <c r="B151" s="148" t="s">
        <v>1425</v>
      </c>
      <c r="C151" s="148" t="s">
        <v>1426</v>
      </c>
      <c r="D151" s="187" t="s">
        <v>1427</v>
      </c>
      <c r="E151" s="34"/>
      <c r="F151" s="34"/>
      <c r="G151" s="34"/>
      <c r="H151" s="34"/>
      <c r="I151" s="34"/>
    </row>
    <row r="152" spans="1:9" x14ac:dyDescent="0.35">
      <c r="A152" s="148" t="s">
        <v>1413</v>
      </c>
      <c r="B152" s="148" t="s">
        <v>1428</v>
      </c>
      <c r="C152" s="148" t="s">
        <v>1429</v>
      </c>
      <c r="D152" s="187" t="s">
        <v>1430</v>
      </c>
      <c r="E152" s="34"/>
      <c r="F152" s="34"/>
      <c r="G152" s="34"/>
      <c r="H152" s="34"/>
      <c r="I152" s="34"/>
    </row>
    <row r="153" spans="1:9" x14ac:dyDescent="0.35">
      <c r="A153" s="148" t="s">
        <v>1413</v>
      </c>
      <c r="B153" s="148" t="s">
        <v>1431</v>
      </c>
      <c r="C153" s="148" t="s">
        <v>1432</v>
      </c>
      <c r="D153" s="187" t="s">
        <v>1433</v>
      </c>
      <c r="E153" s="34"/>
      <c r="F153" s="34"/>
      <c r="G153" s="34"/>
      <c r="H153" s="34"/>
      <c r="I153" s="34"/>
    </row>
    <row r="154" spans="1:9" x14ac:dyDescent="0.35">
      <c r="A154" s="148" t="s">
        <v>1413</v>
      </c>
      <c r="B154" s="148" t="s">
        <v>1434</v>
      </c>
      <c r="C154" s="148" t="s">
        <v>1435</v>
      </c>
      <c r="D154" s="187" t="s">
        <v>1436</v>
      </c>
      <c r="E154" s="34"/>
      <c r="F154" s="34"/>
      <c r="G154" s="34"/>
      <c r="H154" s="34"/>
      <c r="I154" s="34"/>
    </row>
    <row r="155" spans="1:9" x14ac:dyDescent="0.35">
      <c r="A155" s="148" t="s">
        <v>1413</v>
      </c>
      <c r="B155" s="148" t="s">
        <v>246</v>
      </c>
      <c r="C155" s="148" t="s">
        <v>281</v>
      </c>
      <c r="D155" s="187" t="s">
        <v>1437</v>
      </c>
      <c r="E155" s="34"/>
      <c r="F155" s="34"/>
      <c r="G155" s="34"/>
      <c r="H155" s="34"/>
      <c r="I155" s="34"/>
    </row>
    <row r="156" spans="1:9" x14ac:dyDescent="0.35">
      <c r="A156" s="148" t="s">
        <v>1413</v>
      </c>
      <c r="B156" s="148" t="s">
        <v>269</v>
      </c>
      <c r="C156" s="148" t="s">
        <v>348</v>
      </c>
      <c r="D156" s="187" t="s">
        <v>1438</v>
      </c>
      <c r="E156" s="34"/>
      <c r="F156" s="34"/>
      <c r="G156" s="34"/>
      <c r="H156" s="34"/>
      <c r="I156" s="34"/>
    </row>
    <row r="157" spans="1:9" x14ac:dyDescent="0.35">
      <c r="A157" s="34"/>
      <c r="B157" s="34"/>
      <c r="C157" s="34"/>
      <c r="D157" s="187"/>
      <c r="E157" s="34"/>
      <c r="F157" s="34"/>
      <c r="G157" s="34"/>
      <c r="H157" s="34"/>
      <c r="I157" s="34"/>
    </row>
    <row r="158" spans="1:9" x14ac:dyDescent="0.35">
      <c r="A158" s="148" t="s">
        <v>1439</v>
      </c>
      <c r="B158" s="148" t="s">
        <v>253</v>
      </c>
      <c r="C158" s="148" t="s">
        <v>308</v>
      </c>
      <c r="D158" s="187" t="s">
        <v>1440</v>
      </c>
      <c r="E158" s="34"/>
      <c r="F158" s="34"/>
      <c r="G158" s="34"/>
      <c r="H158" s="34"/>
      <c r="I158" s="34"/>
    </row>
    <row r="159" spans="1:9" x14ac:dyDescent="0.35">
      <c r="A159" s="148" t="s">
        <v>1439</v>
      </c>
      <c r="B159" s="148" t="s">
        <v>1441</v>
      </c>
      <c r="C159" s="148" t="s">
        <v>285</v>
      </c>
      <c r="D159" s="187" t="s">
        <v>1442</v>
      </c>
      <c r="E159" s="34"/>
      <c r="F159" s="34"/>
      <c r="G159" s="34"/>
      <c r="H159" s="34"/>
      <c r="I159" s="34"/>
    </row>
    <row r="160" spans="1:9" x14ac:dyDescent="0.35">
      <c r="A160" s="148" t="s">
        <v>1439</v>
      </c>
      <c r="B160" s="148" t="s">
        <v>1419</v>
      </c>
      <c r="C160" s="148" t="s">
        <v>316</v>
      </c>
      <c r="D160" s="187" t="s">
        <v>1443</v>
      </c>
      <c r="E160" s="34"/>
      <c r="F160" s="34"/>
      <c r="G160" s="34"/>
      <c r="H160" s="34"/>
      <c r="I160" s="34"/>
    </row>
    <row r="161" spans="1:9" x14ac:dyDescent="0.35">
      <c r="A161" s="34"/>
      <c r="B161" s="34"/>
      <c r="C161" s="34"/>
      <c r="D161" s="187"/>
      <c r="E161" s="34"/>
      <c r="F161" s="34"/>
      <c r="G161" s="34"/>
      <c r="H161" s="34"/>
      <c r="I161" s="34"/>
    </row>
    <row r="162" spans="1:9" x14ac:dyDescent="0.35">
      <c r="A162" s="148" t="s">
        <v>1444</v>
      </c>
      <c r="B162" s="148" t="s">
        <v>1445</v>
      </c>
      <c r="C162" s="148" t="s">
        <v>288</v>
      </c>
      <c r="D162" s="187" t="s">
        <v>1446</v>
      </c>
      <c r="E162" s="34"/>
      <c r="F162" s="34"/>
      <c r="G162" s="34"/>
      <c r="H162" s="34"/>
      <c r="I162" s="34"/>
    </row>
    <row r="163" spans="1:9" x14ac:dyDescent="0.35">
      <c r="A163" s="148" t="s">
        <v>1444</v>
      </c>
      <c r="B163" s="148" t="s">
        <v>1447</v>
      </c>
      <c r="C163" s="148" t="s">
        <v>304</v>
      </c>
      <c r="D163" s="187" t="s">
        <v>1448</v>
      </c>
      <c r="E163" s="34"/>
      <c r="F163" s="34"/>
      <c r="G163" s="34"/>
      <c r="H163" s="34"/>
      <c r="I163" s="34"/>
    </row>
    <row r="164" spans="1:9" x14ac:dyDescent="0.35">
      <c r="A164" s="148" t="s">
        <v>1444</v>
      </c>
      <c r="B164" s="148" t="s">
        <v>1449</v>
      </c>
      <c r="C164" s="148" t="s">
        <v>317</v>
      </c>
      <c r="D164" s="187" t="s">
        <v>1450</v>
      </c>
      <c r="E164" s="34"/>
      <c r="F164" s="34"/>
      <c r="G164" s="34"/>
      <c r="H164" s="34"/>
      <c r="I164" s="34"/>
    </row>
    <row r="165" spans="1:9" x14ac:dyDescent="0.35">
      <c r="A165" s="148" t="s">
        <v>1444</v>
      </c>
      <c r="B165" s="148" t="s">
        <v>269</v>
      </c>
      <c r="C165" s="148" t="s">
        <v>348</v>
      </c>
      <c r="D165" s="187" t="s">
        <v>1438</v>
      </c>
      <c r="E165" s="34"/>
      <c r="F165" s="34"/>
      <c r="G165" s="34"/>
      <c r="H165" s="34"/>
      <c r="I165" s="34"/>
    </row>
    <row r="166" spans="1:9" x14ac:dyDescent="0.35">
      <c r="A166" s="34"/>
      <c r="B166" s="34"/>
      <c r="C166" s="34"/>
      <c r="D166" s="187"/>
      <c r="E166" s="34"/>
      <c r="F166" s="34"/>
      <c r="G166" s="34"/>
      <c r="H166" s="34"/>
      <c r="I166" s="34"/>
    </row>
    <row r="167" spans="1:9" x14ac:dyDescent="0.35">
      <c r="A167" s="148" t="s">
        <v>1451</v>
      </c>
      <c r="B167" s="149">
        <v>20</v>
      </c>
      <c r="C167" s="148" t="s">
        <v>289</v>
      </c>
      <c r="D167" s="187" t="s">
        <v>1452</v>
      </c>
      <c r="E167" s="34"/>
      <c r="F167" s="34"/>
      <c r="G167" s="34"/>
      <c r="H167" s="34"/>
      <c r="I167" s="34"/>
    </row>
    <row r="168" spans="1:9" x14ac:dyDescent="0.35">
      <c r="A168" s="148" t="s">
        <v>1451</v>
      </c>
      <c r="B168" s="149" t="s">
        <v>1453</v>
      </c>
      <c r="C168" s="148" t="s">
        <v>311</v>
      </c>
      <c r="D168" s="187" t="s">
        <v>1454</v>
      </c>
      <c r="E168" s="34"/>
      <c r="F168" s="34"/>
      <c r="G168" s="34"/>
      <c r="H168" s="34"/>
      <c r="I168" s="34"/>
    </row>
    <row r="169" spans="1:9" x14ac:dyDescent="0.35">
      <c r="A169" s="148" t="s">
        <v>1451</v>
      </c>
      <c r="B169" s="149">
        <v>61</v>
      </c>
      <c r="C169" s="148" t="s">
        <v>393</v>
      </c>
      <c r="D169" s="187" t="s">
        <v>1455</v>
      </c>
      <c r="E169" s="34"/>
      <c r="F169" s="34"/>
      <c r="G169" s="34"/>
      <c r="H169" s="34"/>
      <c r="I169" s="34"/>
    </row>
    <row r="170" spans="1:9" x14ac:dyDescent="0.35">
      <c r="A170" s="148" t="s">
        <v>1451</v>
      </c>
      <c r="B170" s="149" t="s">
        <v>269</v>
      </c>
      <c r="C170" s="148" t="s">
        <v>348</v>
      </c>
      <c r="D170" s="187" t="s">
        <v>1438</v>
      </c>
      <c r="E170" s="34"/>
      <c r="F170" s="34"/>
      <c r="G170" s="34"/>
      <c r="H170" s="34"/>
      <c r="I170" s="34"/>
    </row>
    <row r="171" spans="1:9" x14ac:dyDescent="0.35">
      <c r="A171" s="34"/>
      <c r="B171" s="189"/>
      <c r="C171" s="34"/>
      <c r="D171" s="187"/>
      <c r="E171" s="34"/>
      <c r="F171" s="34"/>
      <c r="G171" s="34"/>
      <c r="H171" s="34"/>
      <c r="I171" s="34"/>
    </row>
    <row r="172" spans="1:9" x14ac:dyDescent="0.35">
      <c r="A172" s="189" t="s">
        <v>1456</v>
      </c>
      <c r="B172" s="189" t="s">
        <v>1457</v>
      </c>
      <c r="C172" s="189" t="s">
        <v>1458</v>
      </c>
      <c r="D172" s="187" t="s">
        <v>1459</v>
      </c>
      <c r="E172" s="34"/>
      <c r="F172" s="34"/>
      <c r="G172" s="34"/>
      <c r="H172" s="34"/>
      <c r="I172" s="34"/>
    </row>
    <row r="173" spans="1:9" x14ac:dyDescent="0.35">
      <c r="A173" s="189" t="s">
        <v>1456</v>
      </c>
      <c r="B173" s="189" t="s">
        <v>1460</v>
      </c>
      <c r="C173" s="189" t="s">
        <v>1461</v>
      </c>
      <c r="D173" s="187" t="s">
        <v>1462</v>
      </c>
      <c r="E173" s="34"/>
      <c r="F173" s="34"/>
      <c r="G173" s="34"/>
      <c r="H173" s="34"/>
      <c r="I173" s="34"/>
    </row>
    <row r="174" spans="1:9" x14ac:dyDescent="0.35">
      <c r="A174" s="189" t="s">
        <v>1456</v>
      </c>
      <c r="B174" s="189" t="s">
        <v>1463</v>
      </c>
      <c r="C174" s="189" t="s">
        <v>1464</v>
      </c>
      <c r="D174" s="187" t="s">
        <v>1465</v>
      </c>
      <c r="E174" s="34"/>
      <c r="F174" s="34"/>
      <c r="G174" s="34"/>
      <c r="H174" s="34"/>
      <c r="I174" s="34"/>
    </row>
    <row r="175" spans="1:9" x14ac:dyDescent="0.35">
      <c r="A175" s="189" t="s">
        <v>1456</v>
      </c>
      <c r="B175" s="189" t="s">
        <v>1466</v>
      </c>
      <c r="C175" s="189" t="s">
        <v>343</v>
      </c>
      <c r="D175" s="187" t="s">
        <v>1467</v>
      </c>
      <c r="E175" s="34"/>
      <c r="F175" s="34"/>
      <c r="G175" s="34"/>
      <c r="H175" s="34"/>
      <c r="I175" s="34"/>
    </row>
    <row r="176" spans="1:9" x14ac:dyDescent="0.35">
      <c r="A176" s="189" t="s">
        <v>1456</v>
      </c>
      <c r="B176" s="189" t="s">
        <v>1468</v>
      </c>
      <c r="C176" s="189" t="s">
        <v>380</v>
      </c>
      <c r="D176" s="187" t="s">
        <v>1469</v>
      </c>
      <c r="E176" s="34"/>
      <c r="F176" s="34"/>
      <c r="G176" s="34"/>
      <c r="H176" s="34"/>
      <c r="I176" s="34"/>
    </row>
    <row r="177" spans="1:9" x14ac:dyDescent="0.35">
      <c r="A177" s="189" t="s">
        <v>1456</v>
      </c>
      <c r="B177" s="189" t="s">
        <v>1470</v>
      </c>
      <c r="C177" s="189" t="s">
        <v>656</v>
      </c>
      <c r="D177" s="187" t="s">
        <v>1471</v>
      </c>
      <c r="E177" s="34"/>
      <c r="F177" s="34"/>
      <c r="G177" s="34"/>
      <c r="H177" s="34"/>
      <c r="I177" s="34"/>
    </row>
    <row r="178" spans="1:9" x14ac:dyDescent="0.35">
      <c r="A178" s="189" t="s">
        <v>1456</v>
      </c>
      <c r="B178" s="189" t="s">
        <v>1472</v>
      </c>
      <c r="C178" s="189" t="s">
        <v>386</v>
      </c>
      <c r="D178" s="187" t="s">
        <v>1473</v>
      </c>
      <c r="E178" s="34"/>
      <c r="F178" s="34"/>
      <c r="G178" s="34"/>
      <c r="H178" s="34"/>
      <c r="I178" s="34"/>
    </row>
    <row r="179" spans="1:9" x14ac:dyDescent="0.35">
      <c r="A179" s="189" t="s">
        <v>1456</v>
      </c>
      <c r="B179" s="189" t="s">
        <v>1409</v>
      </c>
      <c r="C179" s="189" t="s">
        <v>543</v>
      </c>
      <c r="D179" s="187" t="s">
        <v>1410</v>
      </c>
      <c r="E179" s="34"/>
      <c r="F179" s="34"/>
      <c r="G179" s="34"/>
      <c r="H179" s="34"/>
      <c r="I179" s="34"/>
    </row>
    <row r="180" spans="1:9" x14ac:dyDescent="0.35">
      <c r="A180" s="189"/>
      <c r="B180" s="189"/>
      <c r="C180" s="189"/>
      <c r="D180" s="187"/>
      <c r="E180" s="34"/>
      <c r="F180" s="34"/>
      <c r="G180" s="34"/>
      <c r="H180" s="34"/>
      <c r="I180" s="34"/>
    </row>
    <row r="181" spans="1:9" x14ac:dyDescent="0.35">
      <c r="A181" s="189" t="s">
        <v>1474</v>
      </c>
      <c r="B181" s="189" t="s">
        <v>698</v>
      </c>
      <c r="C181" s="189" t="s">
        <v>1475</v>
      </c>
      <c r="D181" s="187" t="s">
        <v>1476</v>
      </c>
      <c r="E181" s="34"/>
      <c r="F181" s="34"/>
      <c r="G181" s="34"/>
      <c r="H181" s="34"/>
      <c r="I181" s="34"/>
    </row>
    <row r="182" spans="1:9" x14ac:dyDescent="0.35">
      <c r="A182" s="189" t="s">
        <v>1474</v>
      </c>
      <c r="B182" s="189" t="s">
        <v>1477</v>
      </c>
      <c r="C182" s="189" t="s">
        <v>718</v>
      </c>
      <c r="D182" s="187" t="s">
        <v>1478</v>
      </c>
      <c r="E182" s="34"/>
      <c r="F182" s="34"/>
      <c r="G182" s="34"/>
      <c r="H182" s="34"/>
      <c r="I182" s="34"/>
    </row>
    <row r="183" spans="1:9" x14ac:dyDescent="0.35">
      <c r="A183" s="189"/>
      <c r="B183" s="34"/>
      <c r="C183" s="34"/>
      <c r="D183" s="187"/>
      <c r="E183" s="34"/>
      <c r="F183" s="34"/>
      <c r="G183" s="34"/>
      <c r="H183" s="34"/>
      <c r="I183" s="34"/>
    </row>
    <row r="184" spans="1:9" x14ac:dyDescent="0.35">
      <c r="A184" s="189" t="s">
        <v>1479</v>
      </c>
      <c r="B184" s="189" t="s">
        <v>698</v>
      </c>
      <c r="C184" s="189" t="s">
        <v>4688</v>
      </c>
      <c r="D184" s="187" t="s">
        <v>1476</v>
      </c>
      <c r="E184" s="34"/>
      <c r="F184" s="34"/>
      <c r="G184" s="34"/>
      <c r="H184" s="34"/>
      <c r="I184" s="34"/>
    </row>
    <row r="185" spans="1:9" x14ac:dyDescent="0.35">
      <c r="A185" s="189" t="s">
        <v>1479</v>
      </c>
      <c r="B185" s="189" t="s">
        <v>1480</v>
      </c>
      <c r="C185" s="189" t="s">
        <v>1481</v>
      </c>
      <c r="D185" s="187" t="s">
        <v>1482</v>
      </c>
      <c r="E185" s="34"/>
      <c r="F185" s="34"/>
      <c r="G185" s="34"/>
      <c r="H185" s="34"/>
      <c r="I185" s="34"/>
    </row>
    <row r="186" spans="1:9" x14ac:dyDescent="0.35">
      <c r="A186" s="189" t="s">
        <v>1479</v>
      </c>
      <c r="B186" s="189" t="s">
        <v>1483</v>
      </c>
      <c r="C186" s="189" t="s">
        <v>1484</v>
      </c>
      <c r="D186" s="187" t="s">
        <v>1485</v>
      </c>
      <c r="E186" s="34"/>
      <c r="F186" s="34"/>
      <c r="G186" s="34"/>
      <c r="H186" s="34"/>
      <c r="I186" s="34"/>
    </row>
    <row r="187" spans="1:9" x14ac:dyDescent="0.35">
      <c r="A187" s="189" t="s">
        <v>1479</v>
      </c>
      <c r="B187" s="189" t="s">
        <v>1486</v>
      </c>
      <c r="C187" s="189" t="s">
        <v>1487</v>
      </c>
      <c r="D187" s="187" t="s">
        <v>1488</v>
      </c>
      <c r="E187" s="34"/>
      <c r="F187" s="34"/>
      <c r="G187" s="34"/>
      <c r="H187" s="34"/>
      <c r="I187" s="34"/>
    </row>
    <row r="188" spans="1:9" x14ac:dyDescent="0.35">
      <c r="A188" s="189" t="s">
        <v>1479</v>
      </c>
      <c r="B188" s="189" t="s">
        <v>246</v>
      </c>
      <c r="C188" s="189" t="s">
        <v>351</v>
      </c>
      <c r="D188" s="187" t="s">
        <v>433</v>
      </c>
      <c r="E188" s="34"/>
      <c r="F188" s="34"/>
      <c r="G188" s="34"/>
      <c r="H188" s="34"/>
      <c r="I188" s="34"/>
    </row>
    <row r="189" spans="1:9" x14ac:dyDescent="0.35">
      <c r="A189" s="189"/>
      <c r="B189" s="34"/>
      <c r="C189" s="34"/>
      <c r="D189" s="187"/>
      <c r="E189" s="34"/>
      <c r="F189" s="34"/>
      <c r="G189" s="34"/>
      <c r="H189" s="34"/>
      <c r="I189" s="34"/>
    </row>
    <row r="190" spans="1:9" x14ac:dyDescent="0.35">
      <c r="A190" s="189" t="s">
        <v>1489</v>
      </c>
      <c r="B190" s="189" t="s">
        <v>498</v>
      </c>
      <c r="C190" s="189" t="s">
        <v>497</v>
      </c>
      <c r="D190" s="187" t="s">
        <v>753</v>
      </c>
      <c r="E190" s="34"/>
      <c r="F190" s="34"/>
      <c r="G190" s="34"/>
      <c r="H190" s="34"/>
      <c r="I190" s="34"/>
    </row>
    <row r="191" spans="1:9" x14ac:dyDescent="0.35">
      <c r="A191" s="189" t="s">
        <v>1489</v>
      </c>
      <c r="B191" s="189" t="s">
        <v>342</v>
      </c>
      <c r="C191" s="189" t="s">
        <v>341</v>
      </c>
      <c r="D191" s="187" t="s">
        <v>414</v>
      </c>
      <c r="E191" s="34"/>
      <c r="F191" s="34"/>
      <c r="G191" s="34"/>
      <c r="H191" s="34"/>
      <c r="I191" s="34"/>
    </row>
    <row r="192" spans="1:9" x14ac:dyDescent="0.35">
      <c r="A192" s="189" t="s">
        <v>1489</v>
      </c>
      <c r="B192" s="189" t="s">
        <v>398</v>
      </c>
      <c r="C192" s="189" t="s">
        <v>397</v>
      </c>
      <c r="D192" s="187" t="s">
        <v>399</v>
      </c>
      <c r="E192" s="34"/>
      <c r="F192" s="34"/>
      <c r="G192" s="34"/>
      <c r="H192" s="34"/>
      <c r="I192" s="34"/>
    </row>
    <row r="193" spans="1:9" x14ac:dyDescent="0.35">
      <c r="A193" s="189" t="s">
        <v>1489</v>
      </c>
      <c r="B193" s="189" t="s">
        <v>1490</v>
      </c>
      <c r="C193" s="189" t="s">
        <v>1491</v>
      </c>
      <c r="D193" s="187" t="s">
        <v>1492</v>
      </c>
      <c r="E193" s="34"/>
      <c r="F193" s="34"/>
      <c r="G193" s="34"/>
      <c r="H193" s="34"/>
      <c r="I193" s="34"/>
    </row>
    <row r="194" spans="1:9" x14ac:dyDescent="0.35">
      <c r="A194" s="189"/>
      <c r="B194" s="189"/>
      <c r="C194" s="189"/>
      <c r="D194" s="187"/>
      <c r="E194" s="34"/>
      <c r="F194" s="34"/>
      <c r="G194" s="34"/>
      <c r="H194" s="34"/>
      <c r="I194" s="34"/>
    </row>
    <row r="195" spans="1:9" x14ac:dyDescent="0.35">
      <c r="A195" s="189" t="s">
        <v>1493</v>
      </c>
      <c r="B195" s="189" t="s">
        <v>1494</v>
      </c>
      <c r="C195" s="189" t="s">
        <v>1487</v>
      </c>
      <c r="D195" s="187" t="s">
        <v>1488</v>
      </c>
      <c r="E195" s="34"/>
      <c r="F195" s="34"/>
      <c r="G195" s="34"/>
      <c r="H195" s="34"/>
      <c r="I195" s="34"/>
    </row>
    <row r="196" spans="1:9" x14ac:dyDescent="0.35">
      <c r="A196" s="189" t="s">
        <v>1493</v>
      </c>
      <c r="B196" s="189" t="s">
        <v>1495</v>
      </c>
      <c r="C196" s="189" t="s">
        <v>1496</v>
      </c>
      <c r="D196" s="189" t="s">
        <v>1497</v>
      </c>
      <c r="E196" s="34"/>
      <c r="F196" s="34"/>
      <c r="G196" s="34"/>
      <c r="H196" s="34"/>
      <c r="I196" s="34"/>
    </row>
    <row r="197" spans="1:9" x14ac:dyDescent="0.35">
      <c r="A197" s="189" t="s">
        <v>1493</v>
      </c>
      <c r="B197" s="189" t="s">
        <v>1498</v>
      </c>
      <c r="C197" s="189" t="s">
        <v>1481</v>
      </c>
      <c r="D197" s="187" t="s">
        <v>1482</v>
      </c>
      <c r="E197" s="34"/>
      <c r="F197" s="34"/>
      <c r="G197" s="34"/>
      <c r="H197" s="34"/>
      <c r="I197" s="34"/>
    </row>
    <row r="198" spans="1:9" x14ac:dyDescent="0.35">
      <c r="A198" s="189" t="s">
        <v>1493</v>
      </c>
      <c r="B198" s="149" t="s">
        <v>269</v>
      </c>
      <c r="C198" s="148" t="s">
        <v>348</v>
      </c>
      <c r="D198" s="187" t="s">
        <v>1438</v>
      </c>
      <c r="E198" s="34"/>
      <c r="F198" s="34"/>
      <c r="G198" s="34"/>
      <c r="H198" s="34"/>
      <c r="I198" s="34"/>
    </row>
    <row r="199" spans="1:9" x14ac:dyDescent="0.35">
      <c r="A199" s="189"/>
      <c r="B199" s="34"/>
      <c r="C199" s="34"/>
      <c r="D199" s="187"/>
      <c r="E199" s="34"/>
      <c r="F199" s="34"/>
      <c r="G199" s="34"/>
      <c r="H199" s="34"/>
      <c r="I199" s="34"/>
    </row>
    <row r="200" spans="1:9" x14ac:dyDescent="0.35">
      <c r="A200" s="189" t="s">
        <v>1499</v>
      </c>
      <c r="B200" s="189" t="s">
        <v>1500</v>
      </c>
      <c r="C200" s="189" t="s">
        <v>312</v>
      </c>
      <c r="D200" s="189" t="s">
        <v>1501</v>
      </c>
      <c r="E200" s="34"/>
      <c r="F200" s="34"/>
      <c r="G200" s="34"/>
      <c r="H200" s="34"/>
      <c r="I200" s="34"/>
    </row>
    <row r="201" spans="1:9" x14ac:dyDescent="0.35">
      <c r="A201" s="189" t="s">
        <v>1499</v>
      </c>
      <c r="B201" s="189" t="s">
        <v>1502</v>
      </c>
      <c r="C201" s="189" t="s">
        <v>261</v>
      </c>
      <c r="D201" s="189" t="s">
        <v>1445</v>
      </c>
      <c r="E201" s="34"/>
      <c r="F201" s="34"/>
      <c r="G201" s="34"/>
      <c r="H201" s="34"/>
      <c r="I201" s="34"/>
    </row>
    <row r="202" spans="1:9" x14ac:dyDescent="0.35">
      <c r="A202" s="189"/>
      <c r="B202" s="189"/>
      <c r="C202" s="189"/>
      <c r="D202" s="189"/>
      <c r="E202" s="34"/>
      <c r="F202" s="34"/>
      <c r="G202" s="34"/>
      <c r="H202" s="34"/>
      <c r="I202" s="34"/>
    </row>
    <row r="203" spans="1:9" x14ac:dyDescent="0.35">
      <c r="A203" s="189" t="s">
        <v>1503</v>
      </c>
      <c r="B203" s="189" t="s">
        <v>1504</v>
      </c>
      <c r="C203" s="189" t="s">
        <v>1505</v>
      </c>
      <c r="D203" s="189" t="s">
        <v>1506</v>
      </c>
      <c r="E203" s="34"/>
      <c r="F203" s="34"/>
      <c r="G203" s="34"/>
      <c r="H203" s="34"/>
      <c r="I203" s="34"/>
    </row>
    <row r="204" spans="1:9" x14ac:dyDescent="0.35">
      <c r="A204" s="189" t="s">
        <v>1503</v>
      </c>
      <c r="B204" s="189" t="s">
        <v>1507</v>
      </c>
      <c r="C204" s="189" t="s">
        <v>353</v>
      </c>
      <c r="D204" s="189" t="s">
        <v>1508</v>
      </c>
      <c r="E204" s="34"/>
      <c r="F204" s="34"/>
      <c r="G204" s="34"/>
      <c r="H204" s="34"/>
      <c r="I204" s="34"/>
    </row>
    <row r="205" spans="1:9" x14ac:dyDescent="0.35">
      <c r="A205" s="189"/>
      <c r="B205" s="189"/>
      <c r="C205" s="189"/>
      <c r="D205" s="189"/>
      <c r="E205" s="34"/>
      <c r="F205" s="34"/>
      <c r="G205" s="34"/>
      <c r="H205" s="34"/>
      <c r="I205" s="34"/>
    </row>
    <row r="206" spans="1:9" x14ac:dyDescent="0.35">
      <c r="A206" s="189" t="s">
        <v>1509</v>
      </c>
      <c r="B206" s="189" t="s">
        <v>1018</v>
      </c>
      <c r="C206" s="189" t="s">
        <v>589</v>
      </c>
      <c r="D206" s="187" t="s">
        <v>1510</v>
      </c>
      <c r="E206" s="34"/>
      <c r="F206" s="34"/>
      <c r="G206" s="34"/>
      <c r="H206" s="34"/>
      <c r="I206" s="34"/>
    </row>
    <row r="207" spans="1:9" x14ac:dyDescent="0.35">
      <c r="A207" s="189" t="s">
        <v>1509</v>
      </c>
      <c r="B207" s="189" t="s">
        <v>1041</v>
      </c>
      <c r="C207" s="189" t="s">
        <v>658</v>
      </c>
      <c r="D207" s="187" t="s">
        <v>1511</v>
      </c>
      <c r="E207" s="34"/>
      <c r="F207" s="34"/>
      <c r="G207" s="34"/>
      <c r="H207" s="34"/>
      <c r="I207" s="34"/>
    </row>
    <row r="208" spans="1:9" x14ac:dyDescent="0.35">
      <c r="A208" s="189" t="s">
        <v>1509</v>
      </c>
      <c r="B208" s="189" t="s">
        <v>1067</v>
      </c>
      <c r="C208" s="189" t="s">
        <v>593</v>
      </c>
      <c r="D208" s="187" t="s">
        <v>1512</v>
      </c>
      <c r="E208" s="34"/>
      <c r="F208" s="34"/>
      <c r="G208" s="34"/>
      <c r="H208" s="34"/>
      <c r="I208" s="34"/>
    </row>
    <row r="209" spans="1:9" x14ac:dyDescent="0.35">
      <c r="A209" s="189" t="s">
        <v>1509</v>
      </c>
      <c r="B209" s="189" t="s">
        <v>1047</v>
      </c>
      <c r="C209" s="189" t="s">
        <v>591</v>
      </c>
      <c r="D209" s="187" t="s">
        <v>3549</v>
      </c>
      <c r="E209" s="34"/>
      <c r="F209" s="34"/>
      <c r="G209" s="34"/>
      <c r="H209" s="34"/>
      <c r="I209" s="34"/>
    </row>
    <row r="210" spans="1:9" x14ac:dyDescent="0.35">
      <c r="A210" s="189" t="s">
        <v>1509</v>
      </c>
      <c r="B210" s="189" t="s">
        <v>1085</v>
      </c>
      <c r="C210" s="189" t="s">
        <v>381</v>
      </c>
      <c r="D210" s="187" t="s">
        <v>3550</v>
      </c>
      <c r="E210" s="34"/>
      <c r="F210" s="34"/>
      <c r="G210" s="34"/>
      <c r="H210" s="34"/>
      <c r="I210" s="34"/>
    </row>
    <row r="211" spans="1:9" x14ac:dyDescent="0.35">
      <c r="A211" s="189" t="s">
        <v>1509</v>
      </c>
      <c r="B211" s="189" t="s">
        <v>1127</v>
      </c>
      <c r="C211" s="189" t="s">
        <v>1513</v>
      </c>
      <c r="D211" s="187" t="s">
        <v>1514</v>
      </c>
      <c r="E211" s="34"/>
      <c r="F211" s="34"/>
      <c r="G211" s="34"/>
      <c r="H211" s="34"/>
      <c r="I211" s="34"/>
    </row>
    <row r="212" spans="1:9" x14ac:dyDescent="0.35">
      <c r="A212" s="189" t="s">
        <v>1509</v>
      </c>
      <c r="B212" s="189" t="s">
        <v>1053</v>
      </c>
      <c r="C212" s="189" t="s">
        <v>4689</v>
      </c>
      <c r="D212" s="187" t="s">
        <v>1515</v>
      </c>
      <c r="E212" s="34"/>
      <c r="F212" s="34"/>
      <c r="G212" s="34"/>
      <c r="H212" s="34"/>
      <c r="I212" s="34"/>
    </row>
    <row r="213" spans="1:9" x14ac:dyDescent="0.35">
      <c r="A213" s="189" t="s">
        <v>1509</v>
      </c>
      <c r="B213" s="189" t="s">
        <v>1409</v>
      </c>
      <c r="C213" s="189" t="s">
        <v>543</v>
      </c>
      <c r="D213" s="187" t="s">
        <v>1412</v>
      </c>
      <c r="E213" s="34"/>
      <c r="F213" s="34"/>
      <c r="G213" s="34"/>
      <c r="H213" s="34"/>
      <c r="I213" s="34"/>
    </row>
    <row r="214" spans="1:9" x14ac:dyDescent="0.35">
      <c r="A214" s="189"/>
      <c r="B214" s="189"/>
      <c r="C214" s="189"/>
      <c r="D214" s="187"/>
      <c r="E214" s="34"/>
      <c r="F214" s="34"/>
      <c r="G214" s="34"/>
      <c r="H214" s="34"/>
      <c r="I214" s="34"/>
    </row>
    <row r="215" spans="1:9" x14ac:dyDescent="0.35">
      <c r="A215" s="189"/>
      <c r="B215" s="189"/>
      <c r="C215" s="189"/>
      <c r="D215" s="187"/>
      <c r="E215" s="34"/>
      <c r="F215" s="34"/>
      <c r="G215" s="34"/>
      <c r="H215" s="34"/>
      <c r="I215" s="34"/>
    </row>
    <row r="216" spans="1:9" x14ac:dyDescent="0.35">
      <c r="A216" s="189" t="s">
        <v>1516</v>
      </c>
      <c r="B216" s="189" t="s">
        <v>1517</v>
      </c>
      <c r="C216" s="189" t="s">
        <v>313</v>
      </c>
      <c r="D216" s="187" t="s">
        <v>1518</v>
      </c>
      <c r="E216" s="34"/>
      <c r="F216" s="34"/>
      <c r="G216" s="34"/>
      <c r="H216" s="34"/>
      <c r="I216" s="34"/>
    </row>
    <row r="217" spans="1:9" x14ac:dyDescent="0.35">
      <c r="A217" s="189" t="s">
        <v>1516</v>
      </c>
      <c r="B217" s="189" t="s">
        <v>1519</v>
      </c>
      <c r="C217" s="189" t="s">
        <v>1520</v>
      </c>
      <c r="D217" s="187" t="s">
        <v>1521</v>
      </c>
      <c r="E217" s="34"/>
      <c r="F217" s="34"/>
      <c r="G217" s="34"/>
      <c r="H217" s="34"/>
      <c r="I217" s="34"/>
    </row>
    <row r="218" spans="1:9" x14ac:dyDescent="0.35">
      <c r="A218" s="189" t="s">
        <v>1516</v>
      </c>
      <c r="B218" s="189" t="s">
        <v>1522</v>
      </c>
      <c r="C218" s="189" t="s">
        <v>1523</v>
      </c>
      <c r="D218" s="187" t="s">
        <v>1524</v>
      </c>
      <c r="E218" s="34"/>
      <c r="F218" s="34"/>
      <c r="G218" s="34"/>
      <c r="H218" s="34"/>
      <c r="I218" s="34"/>
    </row>
    <row r="219" spans="1:9" x14ac:dyDescent="0.35">
      <c r="A219" s="189" t="s">
        <v>1516</v>
      </c>
      <c r="B219" s="189" t="s">
        <v>1525</v>
      </c>
      <c r="C219" s="189" t="s">
        <v>1526</v>
      </c>
      <c r="D219" s="187" t="s">
        <v>1527</v>
      </c>
      <c r="E219" s="34"/>
      <c r="F219" s="34"/>
      <c r="G219" s="34"/>
      <c r="H219" s="34"/>
      <c r="I219" s="34"/>
    </row>
    <row r="220" spans="1:9" x14ac:dyDescent="0.35">
      <c r="A220" s="189" t="s">
        <v>1516</v>
      </c>
      <c r="B220" s="189" t="s">
        <v>1528</v>
      </c>
      <c r="C220" s="189" t="s">
        <v>1529</v>
      </c>
      <c r="D220" s="187" t="s">
        <v>1530</v>
      </c>
      <c r="E220" s="34"/>
      <c r="F220" s="34"/>
      <c r="G220" s="34"/>
      <c r="H220" s="34"/>
      <c r="I220" s="34"/>
    </row>
    <row r="221" spans="1:9" x14ac:dyDescent="0.35">
      <c r="A221" s="189" t="s">
        <v>1516</v>
      </c>
      <c r="B221" s="189" t="s">
        <v>1531</v>
      </c>
      <c r="C221" s="189" t="s">
        <v>379</v>
      </c>
      <c r="D221" s="187" t="s">
        <v>1532</v>
      </c>
      <c r="E221" s="34"/>
      <c r="F221" s="34"/>
      <c r="G221" s="34"/>
      <c r="H221" s="34"/>
      <c r="I221" s="34"/>
    </row>
    <row r="222" spans="1:9" x14ac:dyDescent="0.35">
      <c r="A222" s="189" t="s">
        <v>1516</v>
      </c>
      <c r="B222" s="189" t="s">
        <v>1533</v>
      </c>
      <c r="C222" s="189" t="s">
        <v>1534</v>
      </c>
      <c r="D222" s="187" t="s">
        <v>1535</v>
      </c>
      <c r="E222" s="34"/>
      <c r="F222" s="34"/>
      <c r="G222" s="34"/>
      <c r="H222" s="34"/>
      <c r="I222" s="34"/>
    </row>
    <row r="223" spans="1:9" x14ac:dyDescent="0.35">
      <c r="A223" s="189" t="s">
        <v>1516</v>
      </c>
      <c r="B223" s="189" t="s">
        <v>1536</v>
      </c>
      <c r="C223" s="189" t="s">
        <v>1537</v>
      </c>
      <c r="D223" s="187" t="s">
        <v>1538</v>
      </c>
      <c r="E223" s="34"/>
      <c r="F223" s="34"/>
      <c r="G223" s="34"/>
      <c r="H223" s="34"/>
      <c r="I223" s="34"/>
    </row>
    <row r="224" spans="1:9" x14ac:dyDescent="0.35">
      <c r="A224" s="189" t="s">
        <v>1516</v>
      </c>
      <c r="B224" s="189" t="s">
        <v>1539</v>
      </c>
      <c r="C224" s="189" t="s">
        <v>1540</v>
      </c>
      <c r="D224" s="187" t="s">
        <v>1541</v>
      </c>
      <c r="E224" s="34"/>
      <c r="F224" s="34"/>
      <c r="G224" s="34"/>
      <c r="H224" s="34"/>
      <c r="I224" s="34"/>
    </row>
    <row r="225" spans="1:9" x14ac:dyDescent="0.35">
      <c r="A225" s="189" t="s">
        <v>1516</v>
      </c>
      <c r="B225" s="189" t="s">
        <v>1542</v>
      </c>
      <c r="C225" s="189" t="s">
        <v>1543</v>
      </c>
      <c r="D225" s="187" t="s">
        <v>1544</v>
      </c>
      <c r="E225" s="34"/>
      <c r="F225" s="34"/>
      <c r="G225" s="34"/>
      <c r="H225" s="34"/>
      <c r="I225" s="34"/>
    </row>
    <row r="226" spans="1:9" x14ac:dyDescent="0.35">
      <c r="A226" s="189" t="s">
        <v>1516</v>
      </c>
      <c r="B226" s="189" t="s">
        <v>1545</v>
      </c>
      <c r="C226" s="189" t="s">
        <v>400</v>
      </c>
      <c r="D226" s="187" t="s">
        <v>1546</v>
      </c>
      <c r="E226" s="34"/>
      <c r="F226" s="34"/>
      <c r="G226" s="34"/>
      <c r="H226" s="34"/>
      <c r="I226" s="34"/>
    </row>
    <row r="227" spans="1:9" x14ac:dyDescent="0.35">
      <c r="A227" s="189" t="s">
        <v>1516</v>
      </c>
      <c r="B227" s="189" t="s">
        <v>1547</v>
      </c>
      <c r="C227" s="189" t="s">
        <v>367</v>
      </c>
      <c r="D227" s="187" t="s">
        <v>1548</v>
      </c>
      <c r="E227" s="34"/>
      <c r="F227" s="34"/>
      <c r="G227" s="34"/>
      <c r="H227" s="34"/>
      <c r="I227" s="34"/>
    </row>
    <row r="228" spans="1:9" x14ac:dyDescent="0.35">
      <c r="A228" s="189" t="s">
        <v>1516</v>
      </c>
      <c r="B228" s="189" t="s">
        <v>246</v>
      </c>
      <c r="C228" s="189" t="s">
        <v>281</v>
      </c>
      <c r="D228" s="187" t="s">
        <v>1549</v>
      </c>
      <c r="E228" s="34"/>
      <c r="F228" s="34"/>
      <c r="G228" s="34"/>
      <c r="H228" s="34"/>
      <c r="I228" s="34"/>
    </row>
    <row r="229" spans="1:9" x14ac:dyDescent="0.35">
      <c r="A229" s="189" t="s">
        <v>1516</v>
      </c>
      <c r="B229" s="189" t="s">
        <v>269</v>
      </c>
      <c r="C229" s="189" t="s">
        <v>260</v>
      </c>
      <c r="D229" s="187" t="s">
        <v>1403</v>
      </c>
      <c r="E229" s="34"/>
      <c r="F229" s="34"/>
      <c r="G229" s="34"/>
      <c r="H229" s="34"/>
      <c r="I229" s="34"/>
    </row>
    <row r="230" spans="1:9" x14ac:dyDescent="0.35">
      <c r="A230" s="189"/>
      <c r="B230" s="189"/>
      <c r="C230" s="189"/>
      <c r="D230" s="187"/>
      <c r="E230" s="34"/>
      <c r="F230" s="34"/>
      <c r="G230" s="34"/>
      <c r="H230" s="34"/>
      <c r="I230" s="34"/>
    </row>
    <row r="231" spans="1:9" x14ac:dyDescent="0.35">
      <c r="A231" s="189" t="s">
        <v>1550</v>
      </c>
      <c r="B231" s="189" t="s">
        <v>1517</v>
      </c>
      <c r="C231" s="189" t="s">
        <v>313</v>
      </c>
      <c r="D231" s="187" t="s">
        <v>1518</v>
      </c>
      <c r="E231" s="34"/>
      <c r="F231" s="34"/>
      <c r="G231" s="34"/>
      <c r="H231" s="34"/>
      <c r="I231" s="34"/>
    </row>
    <row r="232" spans="1:9" x14ac:dyDescent="0.35">
      <c r="A232" s="189" t="s">
        <v>1550</v>
      </c>
      <c r="B232" s="189" t="s">
        <v>1519</v>
      </c>
      <c r="C232" s="189" t="s">
        <v>1520</v>
      </c>
      <c r="D232" s="187" t="s">
        <v>1521</v>
      </c>
      <c r="E232" s="34"/>
      <c r="F232" s="34"/>
      <c r="G232" s="34"/>
      <c r="H232" s="34"/>
      <c r="I232" s="34"/>
    </row>
    <row r="233" spans="1:9" x14ac:dyDescent="0.35">
      <c r="A233" s="189" t="s">
        <v>1550</v>
      </c>
      <c r="B233" s="189" t="s">
        <v>1522</v>
      </c>
      <c r="C233" s="189" t="s">
        <v>1523</v>
      </c>
      <c r="D233" s="187" t="s">
        <v>1551</v>
      </c>
      <c r="E233" s="34"/>
      <c r="F233" s="34"/>
      <c r="G233" s="34"/>
      <c r="H233" s="34"/>
      <c r="I233" s="34"/>
    </row>
    <row r="234" spans="1:9" x14ac:dyDescent="0.35">
      <c r="A234" s="189" t="s">
        <v>1550</v>
      </c>
      <c r="B234" s="189" t="s">
        <v>1528</v>
      </c>
      <c r="C234" s="189" t="s">
        <v>383</v>
      </c>
      <c r="D234" s="187" t="s">
        <v>1530</v>
      </c>
      <c r="E234" s="34"/>
      <c r="F234" s="34"/>
      <c r="G234" s="34"/>
      <c r="H234" s="34"/>
      <c r="I234" s="34"/>
    </row>
    <row r="235" spans="1:9" x14ac:dyDescent="0.35">
      <c r="A235" s="189" t="s">
        <v>1550</v>
      </c>
      <c r="B235" s="189" t="s">
        <v>1531</v>
      </c>
      <c r="C235" s="189" t="s">
        <v>379</v>
      </c>
      <c r="D235" s="187" t="s">
        <v>1532</v>
      </c>
      <c r="E235" s="187"/>
      <c r="F235" s="34"/>
      <c r="G235" s="34"/>
      <c r="H235" s="34"/>
      <c r="I235" s="34"/>
    </row>
    <row r="236" spans="1:9" x14ac:dyDescent="0.35">
      <c r="A236" s="189" t="s">
        <v>1550</v>
      </c>
      <c r="B236" s="189" t="s">
        <v>1552</v>
      </c>
      <c r="C236" s="189" t="s">
        <v>1553</v>
      </c>
      <c r="D236" s="187" t="s">
        <v>1554</v>
      </c>
      <c r="E236" s="34"/>
      <c r="F236" s="34"/>
      <c r="G236" s="34"/>
      <c r="H236" s="34"/>
      <c r="I236" s="34"/>
    </row>
    <row r="237" spans="1:9" x14ac:dyDescent="0.35">
      <c r="A237" s="189" t="s">
        <v>1550</v>
      </c>
      <c r="B237" s="189" t="s">
        <v>1536</v>
      </c>
      <c r="C237" s="189" t="s">
        <v>1537</v>
      </c>
      <c r="D237" s="187" t="s">
        <v>1538</v>
      </c>
      <c r="E237" s="34"/>
      <c r="F237" s="34"/>
      <c r="G237" s="34"/>
      <c r="H237" s="34"/>
      <c r="I237" s="34"/>
    </row>
    <row r="238" spans="1:9" x14ac:dyDescent="0.35">
      <c r="A238" s="189" t="s">
        <v>1550</v>
      </c>
      <c r="B238" s="189" t="s">
        <v>1539</v>
      </c>
      <c r="C238" s="189" t="s">
        <v>1540</v>
      </c>
      <c r="D238" s="187" t="s">
        <v>1541</v>
      </c>
      <c r="E238" s="34"/>
      <c r="F238" s="34"/>
      <c r="G238" s="34"/>
      <c r="H238" s="34"/>
      <c r="I238" s="34"/>
    </row>
    <row r="239" spans="1:9" x14ac:dyDescent="0.35">
      <c r="A239" s="189" t="s">
        <v>1550</v>
      </c>
      <c r="B239" s="189" t="s">
        <v>1542</v>
      </c>
      <c r="C239" s="189" t="s">
        <v>1543</v>
      </c>
      <c r="D239" s="187" t="s">
        <v>1544</v>
      </c>
      <c r="E239" s="34"/>
      <c r="F239" s="34"/>
      <c r="G239" s="34"/>
      <c r="H239" s="34"/>
      <c r="I239" s="34"/>
    </row>
    <row r="240" spans="1:9" x14ac:dyDescent="0.35">
      <c r="A240" s="189" t="s">
        <v>1550</v>
      </c>
      <c r="B240" s="189" t="s">
        <v>1555</v>
      </c>
      <c r="C240" s="189" t="s">
        <v>400</v>
      </c>
      <c r="D240" s="187" t="s">
        <v>1546</v>
      </c>
      <c r="E240" s="34"/>
      <c r="F240" s="34"/>
      <c r="G240" s="34"/>
      <c r="H240" s="34"/>
      <c r="I240" s="34"/>
    </row>
    <row r="241" spans="1:9" x14ac:dyDescent="0.35">
      <c r="A241" s="189" t="s">
        <v>1550</v>
      </c>
      <c r="B241" s="189" t="s">
        <v>1547</v>
      </c>
      <c r="C241" s="189" t="s">
        <v>367</v>
      </c>
      <c r="D241" s="187" t="s">
        <v>1548</v>
      </c>
      <c r="E241" s="34"/>
      <c r="F241" s="34"/>
      <c r="G241" s="34"/>
      <c r="H241" s="34"/>
      <c r="I241" s="34"/>
    </row>
    <row r="242" spans="1:9" x14ac:dyDescent="0.35">
      <c r="A242" s="189" t="s">
        <v>1550</v>
      </c>
      <c r="B242" s="189" t="s">
        <v>246</v>
      </c>
      <c r="C242" s="189" t="s">
        <v>281</v>
      </c>
      <c r="D242" s="187" t="s">
        <v>1549</v>
      </c>
      <c r="E242" s="34"/>
      <c r="F242" s="34"/>
      <c r="G242" s="34"/>
      <c r="H242" s="34"/>
      <c r="I242" s="34"/>
    </row>
    <row r="243" spans="1:9" x14ac:dyDescent="0.35">
      <c r="A243" s="189" t="s">
        <v>1550</v>
      </c>
      <c r="B243" s="189" t="s">
        <v>269</v>
      </c>
      <c r="C243" s="189" t="s">
        <v>260</v>
      </c>
      <c r="D243" s="187" t="s">
        <v>1403</v>
      </c>
      <c r="E243" s="34"/>
      <c r="F243" s="34"/>
      <c r="G243" s="34"/>
      <c r="H243" s="34"/>
      <c r="I243" s="34"/>
    </row>
    <row r="244" spans="1:9" x14ac:dyDescent="0.35">
      <c r="A244" s="189"/>
      <c r="B244" s="189"/>
      <c r="C244" s="189"/>
      <c r="D244" s="187"/>
      <c r="E244" s="34"/>
      <c r="F244" s="34"/>
      <c r="G244" s="34"/>
      <c r="H244" s="34"/>
      <c r="I244" s="34"/>
    </row>
    <row r="245" spans="1:9" x14ac:dyDescent="0.35">
      <c r="A245" s="190" t="s">
        <v>1556</v>
      </c>
      <c r="B245" s="189" t="s">
        <v>1557</v>
      </c>
      <c r="C245" s="189" t="s">
        <v>391</v>
      </c>
      <c r="D245" s="187" t="s">
        <v>1558</v>
      </c>
      <c r="E245" s="34"/>
      <c r="F245" s="34"/>
      <c r="G245" s="34"/>
      <c r="H245" s="34"/>
      <c r="I245" s="34"/>
    </row>
    <row r="246" spans="1:9" x14ac:dyDescent="0.35">
      <c r="A246" s="190" t="s">
        <v>1556</v>
      </c>
      <c r="B246" s="189" t="s">
        <v>1559</v>
      </c>
      <c r="C246" s="189" t="s">
        <v>282</v>
      </c>
      <c r="D246" s="187" t="s">
        <v>1560</v>
      </c>
      <c r="E246" s="34"/>
      <c r="F246" s="34"/>
      <c r="G246" s="34"/>
      <c r="H246" s="34"/>
      <c r="I246" s="34"/>
    </row>
    <row r="247" spans="1:9" x14ac:dyDescent="0.35">
      <c r="A247" s="190" t="s">
        <v>1556</v>
      </c>
      <c r="B247" s="189" t="s">
        <v>246</v>
      </c>
      <c r="C247" s="189" t="s">
        <v>351</v>
      </c>
      <c r="D247" s="187" t="s">
        <v>1561</v>
      </c>
      <c r="E247" s="34"/>
      <c r="F247" s="34"/>
      <c r="G247" s="34"/>
      <c r="H247" s="34"/>
      <c r="I247" s="34"/>
    </row>
    <row r="248" spans="1:9" x14ac:dyDescent="0.35">
      <c r="A248" s="190"/>
      <c r="B248" s="34"/>
      <c r="C248" s="189"/>
      <c r="D248" s="187"/>
      <c r="E248" s="34"/>
      <c r="F248" s="34"/>
      <c r="G248" s="34"/>
      <c r="H248" s="34"/>
      <c r="I248" s="34"/>
    </row>
    <row r="249" spans="1:9" x14ac:dyDescent="0.35">
      <c r="A249" s="189" t="s">
        <v>1562</v>
      </c>
      <c r="B249" s="189" t="s">
        <v>1563</v>
      </c>
      <c r="C249" s="189" t="s">
        <v>307</v>
      </c>
      <c r="D249" s="187" t="s">
        <v>1564</v>
      </c>
      <c r="E249" s="34"/>
      <c r="F249" s="34"/>
      <c r="G249" s="34"/>
      <c r="H249" s="34"/>
      <c r="I249" s="34"/>
    </row>
    <row r="250" spans="1:9" x14ac:dyDescent="0.35">
      <c r="A250" s="189" t="s">
        <v>1562</v>
      </c>
      <c r="B250" s="189" t="s">
        <v>1565</v>
      </c>
      <c r="C250" s="189" t="s">
        <v>326</v>
      </c>
      <c r="D250" s="187" t="s">
        <v>1566</v>
      </c>
      <c r="E250" s="34"/>
      <c r="F250" s="34"/>
      <c r="G250" s="34"/>
      <c r="H250" s="34"/>
      <c r="I250" s="34"/>
    </row>
    <row r="251" spans="1:9" x14ac:dyDescent="0.35">
      <c r="A251" s="189" t="s">
        <v>1562</v>
      </c>
      <c r="B251" s="189" t="s">
        <v>1567</v>
      </c>
      <c r="C251" s="189" t="s">
        <v>283</v>
      </c>
      <c r="D251" s="187" t="s">
        <v>1568</v>
      </c>
      <c r="E251" s="34"/>
      <c r="F251" s="34"/>
      <c r="G251" s="34"/>
      <c r="H251" s="34"/>
      <c r="I251" s="34"/>
    </row>
    <row r="252" spans="1:9" x14ac:dyDescent="0.35">
      <c r="A252" s="189" t="s">
        <v>1562</v>
      </c>
      <c r="B252" s="189" t="s">
        <v>1409</v>
      </c>
      <c r="C252" s="189" t="s">
        <v>392</v>
      </c>
      <c r="D252" s="187" t="s">
        <v>1569</v>
      </c>
      <c r="E252" s="34"/>
      <c r="F252" s="34"/>
      <c r="G252" s="34"/>
      <c r="H252" s="34"/>
      <c r="I252" s="34"/>
    </row>
    <row r="253" spans="1:9" x14ac:dyDescent="0.35">
      <c r="A253" s="189" t="s">
        <v>1562</v>
      </c>
      <c r="B253" s="189" t="s">
        <v>246</v>
      </c>
      <c r="C253" s="189" t="s">
        <v>351</v>
      </c>
      <c r="D253" s="187" t="s">
        <v>1549</v>
      </c>
      <c r="E253" s="34"/>
      <c r="F253" s="34"/>
      <c r="G253" s="34"/>
      <c r="H253" s="34"/>
      <c r="I253" s="34"/>
    </row>
    <row r="254" spans="1:9" x14ac:dyDescent="0.35">
      <c r="A254" s="189" t="s">
        <v>1562</v>
      </c>
      <c r="B254" s="189" t="s">
        <v>269</v>
      </c>
      <c r="C254" s="189" t="s">
        <v>260</v>
      </c>
      <c r="D254" s="187" t="s">
        <v>1403</v>
      </c>
      <c r="E254" s="34"/>
      <c r="F254" s="34"/>
      <c r="G254" s="34"/>
      <c r="H254" s="34"/>
      <c r="I254" s="34"/>
    </row>
    <row r="255" spans="1:9" x14ac:dyDescent="0.35">
      <c r="A255" s="189"/>
      <c r="B255" s="189"/>
      <c r="C255" s="189"/>
      <c r="D255" s="187"/>
      <c r="E255" s="34"/>
      <c r="F255" s="34"/>
      <c r="G255" s="34"/>
      <c r="H255" s="34"/>
      <c r="I255" s="34"/>
    </row>
    <row r="256" spans="1:9" x14ac:dyDescent="0.35">
      <c r="A256" s="189"/>
      <c r="B256" s="189"/>
      <c r="C256" s="189"/>
      <c r="D256" s="187"/>
      <c r="E256" s="34"/>
      <c r="F256" s="34"/>
      <c r="G256" s="34"/>
      <c r="H256" s="34"/>
      <c r="I256" s="34"/>
    </row>
    <row r="257" spans="1:9" x14ac:dyDescent="0.35">
      <c r="A257" s="189" t="s">
        <v>1570</v>
      </c>
      <c r="B257" s="189" t="s">
        <v>1571</v>
      </c>
      <c r="C257" s="189" t="s">
        <v>306</v>
      </c>
      <c r="D257" s="187" t="s">
        <v>1572</v>
      </c>
      <c r="E257" s="34"/>
      <c r="F257" s="34"/>
      <c r="G257" s="34"/>
      <c r="H257" s="34"/>
      <c r="I257" s="34"/>
    </row>
    <row r="258" spans="1:9" x14ac:dyDescent="0.35">
      <c r="A258" s="189" t="s">
        <v>1570</v>
      </c>
      <c r="B258" s="189" t="s">
        <v>1573</v>
      </c>
      <c r="C258" s="189" t="s">
        <v>387</v>
      </c>
      <c r="D258" s="187" t="s">
        <v>1574</v>
      </c>
      <c r="E258" s="34"/>
      <c r="F258" s="34"/>
      <c r="G258" s="34"/>
      <c r="H258" s="34"/>
      <c r="I258" s="34"/>
    </row>
    <row r="259" spans="1:9" x14ac:dyDescent="0.35">
      <c r="A259" s="189" t="s">
        <v>1570</v>
      </c>
      <c r="B259" s="189" t="s">
        <v>1575</v>
      </c>
      <c r="C259" s="189" t="s">
        <v>494</v>
      </c>
      <c r="D259" s="187" t="s">
        <v>1576</v>
      </c>
      <c r="E259" s="34"/>
      <c r="F259" s="34"/>
      <c r="G259" s="34"/>
      <c r="H259" s="34"/>
      <c r="I259" s="34"/>
    </row>
    <row r="260" spans="1:9" x14ac:dyDescent="0.35">
      <c r="A260" s="189" t="s">
        <v>1570</v>
      </c>
      <c r="B260" s="189" t="s">
        <v>1577</v>
      </c>
      <c r="C260" s="189" t="s">
        <v>315</v>
      </c>
      <c r="D260" s="187" t="s">
        <v>1578</v>
      </c>
      <c r="E260" s="34"/>
      <c r="F260" s="34"/>
      <c r="G260" s="34"/>
      <c r="H260" s="34"/>
      <c r="I260" s="34"/>
    </row>
    <row r="261" spans="1:9" x14ac:dyDescent="0.35">
      <c r="A261" s="189" t="s">
        <v>1570</v>
      </c>
      <c r="B261" s="189" t="s">
        <v>1579</v>
      </c>
      <c r="C261" s="189" t="s">
        <v>1580</v>
      </c>
      <c r="D261" s="187" t="s">
        <v>1581</v>
      </c>
      <c r="E261" s="34"/>
      <c r="F261" s="34"/>
      <c r="G261" s="34"/>
      <c r="H261" s="34"/>
      <c r="I261" s="34"/>
    </row>
    <row r="262" spans="1:9" x14ac:dyDescent="0.35">
      <c r="A262" s="189" t="s">
        <v>1570</v>
      </c>
      <c r="B262" s="189" t="s">
        <v>246</v>
      </c>
      <c r="C262" s="189" t="s">
        <v>351</v>
      </c>
      <c r="D262" s="187" t="s">
        <v>1390</v>
      </c>
      <c r="E262" s="34"/>
      <c r="F262" s="34"/>
      <c r="G262" s="34"/>
      <c r="H262" s="34"/>
      <c r="I262" s="34"/>
    </row>
    <row r="263" spans="1:9" x14ac:dyDescent="0.35">
      <c r="A263" s="189"/>
      <c r="B263" s="189"/>
      <c r="C263" s="189"/>
      <c r="D263" s="187"/>
      <c r="E263" s="34"/>
      <c r="F263" s="34"/>
      <c r="G263" s="34"/>
      <c r="H263" s="34"/>
      <c r="I263" s="34"/>
    </row>
    <row r="264" spans="1:9" x14ac:dyDescent="0.35">
      <c r="A264" s="189"/>
      <c r="B264" s="189"/>
      <c r="C264" s="189"/>
      <c r="D264" s="187"/>
      <c r="E264" s="34"/>
      <c r="F264" s="34"/>
      <c r="G264" s="34"/>
      <c r="H264" s="34"/>
      <c r="I264" s="34"/>
    </row>
    <row r="265" spans="1:9" x14ac:dyDescent="0.35">
      <c r="A265" s="189" t="s">
        <v>1582</v>
      </c>
      <c r="B265" s="189" t="s">
        <v>1583</v>
      </c>
      <c r="C265" s="189" t="s">
        <v>373</v>
      </c>
      <c r="D265" s="187" t="s">
        <v>1584</v>
      </c>
      <c r="E265" s="34"/>
      <c r="F265" s="34"/>
      <c r="G265" s="34"/>
      <c r="H265" s="34"/>
      <c r="I265" s="34"/>
    </row>
    <row r="266" spans="1:9" x14ac:dyDescent="0.35">
      <c r="A266" s="189" t="s">
        <v>1582</v>
      </c>
      <c r="B266" s="189" t="s">
        <v>1451</v>
      </c>
      <c r="C266" s="189" t="s">
        <v>385</v>
      </c>
      <c r="D266" s="187" t="s">
        <v>1585</v>
      </c>
      <c r="E266" s="34"/>
      <c r="F266" s="34"/>
      <c r="G266" s="34"/>
      <c r="H266" s="34"/>
      <c r="I266" s="34"/>
    </row>
    <row r="267" spans="1:9" x14ac:dyDescent="0.35">
      <c r="A267" s="189" t="s">
        <v>1582</v>
      </c>
      <c r="B267" s="189" t="s">
        <v>1586</v>
      </c>
      <c r="C267" s="189" t="s">
        <v>382</v>
      </c>
      <c r="D267" s="187" t="s">
        <v>1587</v>
      </c>
      <c r="E267" s="34"/>
      <c r="F267" s="34"/>
      <c r="G267" s="34"/>
      <c r="H267" s="34"/>
      <c r="I267" s="34"/>
    </row>
    <row r="268" spans="1:9" x14ac:dyDescent="0.35">
      <c r="A268" s="189" t="s">
        <v>1582</v>
      </c>
      <c r="B268" s="189" t="s">
        <v>1588</v>
      </c>
      <c r="C268" s="189" t="s">
        <v>384</v>
      </c>
      <c r="D268" s="187" t="s">
        <v>1589</v>
      </c>
      <c r="E268" s="34"/>
      <c r="F268" s="34"/>
      <c r="G268" s="34"/>
      <c r="H268" s="34"/>
      <c r="I268" s="34"/>
    </row>
    <row r="269" spans="1:9" x14ac:dyDescent="0.35">
      <c r="A269" s="189" t="s">
        <v>1582</v>
      </c>
      <c r="B269" s="189" t="s">
        <v>1565</v>
      </c>
      <c r="C269" s="189" t="s">
        <v>401</v>
      </c>
      <c r="D269" s="187" t="s">
        <v>1590</v>
      </c>
      <c r="E269" s="34"/>
      <c r="F269" s="34"/>
      <c r="G269" s="34"/>
      <c r="H269" s="34"/>
      <c r="I269" s="34"/>
    </row>
    <row r="270" spans="1:9" x14ac:dyDescent="0.35">
      <c r="A270" s="189" t="s">
        <v>1582</v>
      </c>
      <c r="B270" s="189" t="s">
        <v>1591</v>
      </c>
      <c r="C270" s="189" t="s">
        <v>369</v>
      </c>
      <c r="D270" s="187" t="s">
        <v>1592</v>
      </c>
      <c r="E270" s="34"/>
      <c r="F270" s="34"/>
      <c r="G270" s="34"/>
      <c r="H270" s="34"/>
      <c r="I270" s="34"/>
    </row>
    <row r="271" spans="1:9" x14ac:dyDescent="0.35">
      <c r="A271" s="189" t="s">
        <v>1582</v>
      </c>
      <c r="B271" s="189" t="s">
        <v>246</v>
      </c>
      <c r="C271" s="189" t="s">
        <v>351</v>
      </c>
      <c r="D271" s="187" t="s">
        <v>1390</v>
      </c>
      <c r="E271" s="34"/>
      <c r="F271" s="34"/>
      <c r="G271" s="34"/>
      <c r="H271" s="34"/>
      <c r="I271" s="34"/>
    </row>
    <row r="272" spans="1:9" x14ac:dyDescent="0.35">
      <c r="A272" s="189" t="s">
        <v>1582</v>
      </c>
      <c r="B272" s="189" t="s">
        <v>269</v>
      </c>
      <c r="C272" s="189" t="s">
        <v>260</v>
      </c>
      <c r="D272" s="187" t="s">
        <v>1593</v>
      </c>
      <c r="E272" s="34"/>
      <c r="F272" s="34"/>
      <c r="G272" s="34"/>
      <c r="H272" s="34"/>
      <c r="I272" s="34"/>
    </row>
    <row r="273" spans="1:9" x14ac:dyDescent="0.35">
      <c r="A273" s="190"/>
      <c r="B273" s="34"/>
      <c r="C273" s="34"/>
      <c r="D273" s="187"/>
      <c r="E273" s="34"/>
      <c r="F273" s="34"/>
      <c r="G273" s="34"/>
      <c r="H273" s="34"/>
      <c r="I273" s="34"/>
    </row>
    <row r="274" spans="1:9" x14ac:dyDescent="0.35">
      <c r="A274" s="189" t="s">
        <v>1594</v>
      </c>
      <c r="B274" s="189" t="s">
        <v>1595</v>
      </c>
      <c r="C274" s="189" t="s">
        <v>4690</v>
      </c>
      <c r="D274" s="187" t="s">
        <v>1596</v>
      </c>
      <c r="E274" s="34"/>
      <c r="F274" s="34"/>
      <c r="G274" s="34"/>
      <c r="H274" s="34"/>
      <c r="I274" s="34"/>
    </row>
    <row r="275" spans="1:9" x14ac:dyDescent="0.35">
      <c r="A275" s="189" t="s">
        <v>1594</v>
      </c>
      <c r="B275" s="189" t="s">
        <v>1597</v>
      </c>
      <c r="C275" s="189" t="s">
        <v>1598</v>
      </c>
      <c r="D275" s="189" t="s">
        <v>1599</v>
      </c>
      <c r="E275" s="34"/>
      <c r="F275" s="34"/>
      <c r="G275" s="34"/>
      <c r="H275" s="34"/>
      <c r="I275" s="34"/>
    </row>
    <row r="276" spans="1:9" x14ac:dyDescent="0.35">
      <c r="A276" s="189" t="s">
        <v>1594</v>
      </c>
      <c r="B276" s="189" t="s">
        <v>1600</v>
      </c>
      <c r="C276" s="189" t="s">
        <v>1601</v>
      </c>
      <c r="D276" s="189" t="s">
        <v>1602</v>
      </c>
      <c r="E276" s="34"/>
      <c r="F276" s="34"/>
      <c r="G276" s="34"/>
      <c r="H276" s="34"/>
      <c r="I276" s="34"/>
    </row>
    <row r="277" spans="1:9" x14ac:dyDescent="0.35">
      <c r="A277" s="189" t="s">
        <v>1594</v>
      </c>
      <c r="B277" s="189" t="s">
        <v>1603</v>
      </c>
      <c r="C277" s="189" t="s">
        <v>4691</v>
      </c>
      <c r="D277" s="189" t="s">
        <v>1604</v>
      </c>
      <c r="E277" s="34"/>
      <c r="F277" s="34"/>
      <c r="G277" s="34"/>
      <c r="H277" s="34"/>
      <c r="I277" s="34"/>
    </row>
    <row r="278" spans="1:9" x14ac:dyDescent="0.35">
      <c r="A278" s="189"/>
      <c r="B278" s="189"/>
      <c r="C278" s="189"/>
      <c r="D278" s="187"/>
      <c r="E278" s="34"/>
      <c r="F278" s="34"/>
      <c r="G278" s="34"/>
      <c r="H278" s="34"/>
      <c r="I278" s="34"/>
    </row>
    <row r="279" spans="1:9" x14ac:dyDescent="0.35">
      <c r="A279" s="189" t="s">
        <v>1605</v>
      </c>
      <c r="B279" s="189" t="s">
        <v>1606</v>
      </c>
      <c r="C279" s="191" t="s">
        <v>1607</v>
      </c>
      <c r="D279" s="191" t="s">
        <v>1608</v>
      </c>
      <c r="E279" s="34"/>
      <c r="F279" s="34"/>
      <c r="G279" s="34"/>
      <c r="H279" s="34"/>
      <c r="I279" s="34"/>
    </row>
    <row r="280" spans="1:9" x14ac:dyDescent="0.35">
      <c r="A280" s="189" t="s">
        <v>1605</v>
      </c>
      <c r="B280" s="189" t="s">
        <v>1609</v>
      </c>
      <c r="C280" s="191" t="s">
        <v>1610</v>
      </c>
      <c r="D280" s="191" t="s">
        <v>1611</v>
      </c>
      <c r="E280" s="34"/>
      <c r="F280" s="34"/>
      <c r="G280" s="34"/>
      <c r="H280" s="34"/>
      <c r="I280" s="34"/>
    </row>
    <row r="281" spans="1:9" x14ac:dyDescent="0.35">
      <c r="A281" s="189" t="s">
        <v>1605</v>
      </c>
      <c r="B281" s="189" t="s">
        <v>1612</v>
      </c>
      <c r="C281" s="191" t="s">
        <v>4692</v>
      </c>
      <c r="D281" s="191" t="s">
        <v>1613</v>
      </c>
      <c r="E281" s="34"/>
      <c r="F281" s="34"/>
      <c r="G281" s="34"/>
      <c r="H281" s="34"/>
      <c r="I281" s="34"/>
    </row>
    <row r="282" spans="1:9" x14ac:dyDescent="0.35">
      <c r="A282" s="189" t="s">
        <v>1605</v>
      </c>
      <c r="B282" s="189" t="s">
        <v>1614</v>
      </c>
      <c r="C282" s="191" t="s">
        <v>1615</v>
      </c>
      <c r="D282" s="191" t="s">
        <v>1616</v>
      </c>
      <c r="E282" s="34"/>
      <c r="F282" s="34"/>
      <c r="G282" s="34"/>
      <c r="H282" s="34"/>
      <c r="I282" s="34"/>
    </row>
    <row r="283" spans="1:9" x14ac:dyDescent="0.35">
      <c r="A283" s="189" t="s">
        <v>1605</v>
      </c>
      <c r="B283" s="189" t="s">
        <v>269</v>
      </c>
      <c r="C283" s="191" t="s">
        <v>348</v>
      </c>
      <c r="D283" s="191" t="s">
        <v>1403</v>
      </c>
      <c r="E283" s="34"/>
      <c r="F283" s="34"/>
      <c r="G283" s="34"/>
      <c r="H283" s="34"/>
      <c r="I283" s="34"/>
    </row>
    <row r="284" spans="1:9" x14ac:dyDescent="0.35">
      <c r="A284" s="189" t="s">
        <v>1605</v>
      </c>
      <c r="B284" s="189" t="s">
        <v>246</v>
      </c>
      <c r="C284" s="191" t="s">
        <v>281</v>
      </c>
      <c r="D284" s="191" t="s">
        <v>1549</v>
      </c>
      <c r="E284" s="34"/>
      <c r="F284" s="34"/>
      <c r="G284" s="34"/>
      <c r="H284" s="34"/>
      <c r="I284" s="34"/>
    </row>
    <row r="285" spans="1:9" x14ac:dyDescent="0.35">
      <c r="A285" s="189"/>
      <c r="B285" s="189"/>
      <c r="C285" s="191"/>
      <c r="D285" s="191"/>
      <c r="E285" s="34"/>
      <c r="F285" s="34"/>
      <c r="G285" s="34"/>
      <c r="H285" s="34"/>
      <c r="I285" s="34"/>
    </row>
    <row r="286" spans="1:9" x14ac:dyDescent="0.35">
      <c r="A286" s="189" t="s">
        <v>1617</v>
      </c>
      <c r="B286" s="189" t="s">
        <v>1606</v>
      </c>
      <c r="C286" s="191" t="s">
        <v>1618</v>
      </c>
      <c r="D286" s="191" t="s">
        <v>1619</v>
      </c>
      <c r="E286" s="34"/>
      <c r="F286" s="34"/>
      <c r="G286" s="34"/>
      <c r="H286" s="34"/>
      <c r="I286" s="34"/>
    </row>
    <row r="287" spans="1:9" x14ac:dyDescent="0.35">
      <c r="A287" s="189" t="s">
        <v>1617</v>
      </c>
      <c r="B287" s="189" t="s">
        <v>1620</v>
      </c>
      <c r="C287" s="191" t="s">
        <v>1621</v>
      </c>
      <c r="D287" s="191" t="s">
        <v>1622</v>
      </c>
      <c r="E287" s="34"/>
      <c r="F287" s="34"/>
      <c r="G287" s="34"/>
      <c r="H287" s="34"/>
      <c r="I287" s="34"/>
    </row>
    <row r="288" spans="1:9" x14ac:dyDescent="0.35">
      <c r="A288" s="189" t="s">
        <v>1617</v>
      </c>
      <c r="B288" s="189" t="s">
        <v>1623</v>
      </c>
      <c r="C288" s="191" t="s">
        <v>1624</v>
      </c>
      <c r="D288" s="191" t="s">
        <v>1625</v>
      </c>
      <c r="E288" s="34"/>
      <c r="F288" s="34"/>
      <c r="G288" s="34"/>
      <c r="H288" s="34"/>
      <c r="I288" s="34"/>
    </row>
    <row r="289" spans="1:9" x14ac:dyDescent="0.35">
      <c r="A289" s="189" t="s">
        <v>1617</v>
      </c>
      <c r="B289" s="189" t="s">
        <v>269</v>
      </c>
      <c r="C289" s="191" t="s">
        <v>348</v>
      </c>
      <c r="D289" s="191" t="s">
        <v>378</v>
      </c>
      <c r="E289" s="34"/>
      <c r="F289" s="34"/>
      <c r="G289" s="34"/>
      <c r="H289" s="34"/>
      <c r="I289" s="34"/>
    </row>
    <row r="290" spans="1:9" x14ac:dyDescent="0.35">
      <c r="A290" s="189"/>
      <c r="B290" s="189"/>
      <c r="C290" s="191"/>
      <c r="D290" s="191"/>
      <c r="E290" s="34"/>
      <c r="F290" s="34"/>
      <c r="G290" s="34"/>
      <c r="H290" s="34"/>
      <c r="I290" s="34"/>
    </row>
    <row r="291" spans="1:9" x14ac:dyDescent="0.35">
      <c r="A291" s="189" t="s">
        <v>1626</v>
      </c>
      <c r="B291" s="189" t="s">
        <v>1612</v>
      </c>
      <c r="C291" s="191" t="s">
        <v>1627</v>
      </c>
      <c r="D291" s="191" t="s">
        <v>1628</v>
      </c>
      <c r="E291" s="34"/>
      <c r="F291" s="34"/>
      <c r="G291" s="34"/>
      <c r="H291" s="34"/>
      <c r="I291" s="34"/>
    </row>
    <row r="292" spans="1:9" x14ac:dyDescent="0.35">
      <c r="A292" s="189" t="s">
        <v>1626</v>
      </c>
      <c r="B292" s="189" t="s">
        <v>1629</v>
      </c>
      <c r="C292" s="191" t="s">
        <v>1630</v>
      </c>
      <c r="D292" s="191" t="s">
        <v>1631</v>
      </c>
      <c r="E292" s="34"/>
      <c r="F292" s="34"/>
      <c r="G292" s="34"/>
      <c r="H292" s="34"/>
      <c r="I292" s="34"/>
    </row>
    <row r="293" spans="1:9" x14ac:dyDescent="0.35">
      <c r="A293" s="189" t="s">
        <v>1626</v>
      </c>
      <c r="B293" s="189" t="s">
        <v>1623</v>
      </c>
      <c r="C293" s="191" t="s">
        <v>1624</v>
      </c>
      <c r="D293" s="191" t="s">
        <v>1625</v>
      </c>
      <c r="E293" s="34"/>
      <c r="F293" s="34"/>
      <c r="G293" s="34"/>
      <c r="H293" s="34"/>
      <c r="I293" s="34"/>
    </row>
    <row r="294" spans="1:9" x14ac:dyDescent="0.35">
      <c r="A294" s="189" t="s">
        <v>1626</v>
      </c>
      <c r="B294" s="189" t="s">
        <v>269</v>
      </c>
      <c r="C294" s="191" t="s">
        <v>348</v>
      </c>
      <c r="D294" s="191" t="s">
        <v>378</v>
      </c>
      <c r="E294" s="34"/>
      <c r="F294" s="34"/>
      <c r="G294" s="34"/>
      <c r="H294" s="34"/>
      <c r="I294" s="34"/>
    </row>
    <row r="295" spans="1:9" x14ac:dyDescent="0.35">
      <c r="A295" s="189"/>
      <c r="B295" s="189"/>
      <c r="C295" s="191"/>
      <c r="D295" s="191"/>
      <c r="E295" s="34"/>
      <c r="F295" s="34"/>
      <c r="G295" s="34"/>
      <c r="H295" s="34"/>
      <c r="I295" s="34"/>
    </row>
    <row r="296" spans="1:9" x14ac:dyDescent="0.35">
      <c r="A296" s="189" t="s">
        <v>1632</v>
      </c>
      <c r="B296" s="189" t="s">
        <v>1633</v>
      </c>
      <c r="C296" s="191" t="s">
        <v>1634</v>
      </c>
      <c r="D296" s="191" t="s">
        <v>1635</v>
      </c>
      <c r="E296" s="34"/>
      <c r="F296" s="34"/>
      <c r="G296" s="34"/>
      <c r="H296" s="34"/>
      <c r="I296" s="34"/>
    </row>
    <row r="297" spans="1:9" x14ac:dyDescent="0.35">
      <c r="A297" s="189" t="s">
        <v>1632</v>
      </c>
      <c r="B297" s="189" t="s">
        <v>1636</v>
      </c>
      <c r="C297" s="191" t="s">
        <v>1637</v>
      </c>
      <c r="D297" s="191" t="s">
        <v>1638</v>
      </c>
      <c r="E297" s="34"/>
      <c r="F297" s="34"/>
      <c r="G297" s="34"/>
      <c r="H297" s="34"/>
      <c r="I297" s="34"/>
    </row>
    <row r="298" spans="1:9" x14ac:dyDescent="0.35">
      <c r="A298" s="189" t="s">
        <v>1632</v>
      </c>
      <c r="B298" s="189" t="s">
        <v>1639</v>
      </c>
      <c r="C298" s="191" t="s">
        <v>1640</v>
      </c>
      <c r="D298" s="191" t="s">
        <v>1641</v>
      </c>
      <c r="E298" s="34"/>
      <c r="F298" s="34"/>
      <c r="G298" s="34"/>
      <c r="H298" s="34"/>
      <c r="I298" s="34"/>
    </row>
    <row r="299" spans="1:9" x14ac:dyDescent="0.35">
      <c r="A299" s="189" t="s">
        <v>1632</v>
      </c>
      <c r="B299" s="189" t="s">
        <v>1642</v>
      </c>
      <c r="C299" s="191" t="s">
        <v>1643</v>
      </c>
      <c r="D299" s="191" t="s">
        <v>1644</v>
      </c>
      <c r="E299" s="34"/>
      <c r="F299" s="34"/>
      <c r="G299" s="34"/>
      <c r="H299" s="34"/>
      <c r="I299" s="34"/>
    </row>
    <row r="300" spans="1:9" x14ac:dyDescent="0.35">
      <c r="A300" s="189" t="s">
        <v>1632</v>
      </c>
      <c r="B300" s="189" t="s">
        <v>1645</v>
      </c>
      <c r="C300" s="191" t="s">
        <v>1646</v>
      </c>
      <c r="D300" s="191" t="s">
        <v>1647</v>
      </c>
      <c r="E300" s="34"/>
      <c r="G300" s="34"/>
      <c r="H300" s="34"/>
      <c r="I300" s="34"/>
    </row>
    <row r="301" spans="1:9" x14ac:dyDescent="0.35">
      <c r="A301" s="189" t="s">
        <v>1632</v>
      </c>
      <c r="B301" s="189" t="s">
        <v>1648</v>
      </c>
      <c r="C301" s="191" t="s">
        <v>1649</v>
      </c>
      <c r="D301" s="191" t="s">
        <v>1650</v>
      </c>
      <c r="E301" s="34"/>
      <c r="F301" s="34"/>
      <c r="G301" s="34"/>
      <c r="H301" s="34"/>
      <c r="I301" s="34"/>
    </row>
    <row r="302" spans="1:9" x14ac:dyDescent="0.35">
      <c r="A302" s="189" t="s">
        <v>1632</v>
      </c>
      <c r="B302" s="189" t="s">
        <v>1651</v>
      </c>
      <c r="C302" s="191" t="s">
        <v>1652</v>
      </c>
      <c r="D302" s="191" t="s">
        <v>1653</v>
      </c>
      <c r="E302" s="34"/>
      <c r="F302" s="34"/>
      <c r="G302" s="34"/>
      <c r="H302" s="34"/>
      <c r="I302" s="34"/>
    </row>
    <row r="303" spans="1:9" x14ac:dyDescent="0.35">
      <c r="A303" s="189" t="s">
        <v>1632</v>
      </c>
      <c r="B303" s="189" t="s">
        <v>246</v>
      </c>
      <c r="C303" s="191" t="s">
        <v>281</v>
      </c>
      <c r="D303" s="191" t="s">
        <v>1549</v>
      </c>
      <c r="E303" s="34"/>
      <c r="F303" s="34"/>
      <c r="G303" s="34"/>
      <c r="H303" s="34"/>
      <c r="I303" s="34"/>
    </row>
    <row r="304" spans="1:9" x14ac:dyDescent="0.35">
      <c r="A304" s="189" t="s">
        <v>1632</v>
      </c>
      <c r="B304" s="189" t="s">
        <v>269</v>
      </c>
      <c r="C304" s="191" t="s">
        <v>348</v>
      </c>
      <c r="D304" s="191" t="s">
        <v>378</v>
      </c>
      <c r="E304" s="34"/>
      <c r="F304" s="34"/>
      <c r="G304" s="34"/>
      <c r="H304" s="34"/>
      <c r="I304" s="34"/>
    </row>
    <row r="305" spans="1:10" x14ac:dyDescent="0.35">
      <c r="A305" s="34"/>
      <c r="B305" s="34"/>
      <c r="C305" s="34"/>
      <c r="D305" s="187"/>
      <c r="E305" s="34"/>
      <c r="F305" s="34"/>
      <c r="G305" s="34"/>
      <c r="H305" s="34"/>
      <c r="I305" s="217"/>
      <c r="J305" s="192"/>
    </row>
    <row r="306" spans="1:10" x14ac:dyDescent="0.35">
      <c r="A306" s="189" t="s">
        <v>1654</v>
      </c>
      <c r="B306" s="189" t="s">
        <v>1655</v>
      </c>
      <c r="C306" s="189" t="s">
        <v>249</v>
      </c>
      <c r="D306" s="187" t="s">
        <v>1656</v>
      </c>
      <c r="E306" s="34"/>
      <c r="F306" s="217"/>
      <c r="G306" s="212"/>
      <c r="H306" s="34"/>
      <c r="I306" s="212"/>
      <c r="J306" s="192"/>
    </row>
    <row r="307" spans="1:10" x14ac:dyDescent="0.35">
      <c r="A307" s="189" t="s">
        <v>1654</v>
      </c>
      <c r="B307" s="189" t="s">
        <v>1445</v>
      </c>
      <c r="C307" s="189" t="s">
        <v>261</v>
      </c>
      <c r="D307" s="187" t="s">
        <v>1445</v>
      </c>
      <c r="E307" s="34"/>
      <c r="F307" s="217"/>
      <c r="G307" s="212"/>
      <c r="H307" s="34"/>
      <c r="I307" s="34"/>
    </row>
    <row r="308" spans="1:10" x14ac:dyDescent="0.35">
      <c r="A308" s="189" t="s">
        <v>1654</v>
      </c>
      <c r="B308" s="189" t="s">
        <v>269</v>
      </c>
      <c r="C308" s="189" t="s">
        <v>260</v>
      </c>
      <c r="D308" s="187" t="s">
        <v>1403</v>
      </c>
      <c r="E308" s="34"/>
      <c r="F308" s="217"/>
      <c r="G308" s="212"/>
      <c r="H308" s="34"/>
      <c r="I308" s="34"/>
    </row>
    <row r="309" spans="1:10" x14ac:dyDescent="0.35">
      <c r="A309" s="189"/>
      <c r="B309" s="189"/>
      <c r="C309" s="189"/>
      <c r="D309" s="187"/>
      <c r="E309" s="34"/>
      <c r="F309" s="217"/>
      <c r="G309" s="212"/>
      <c r="H309" s="34"/>
      <c r="I309" s="34"/>
    </row>
    <row r="310" spans="1:10" x14ac:dyDescent="0.35">
      <c r="A310" s="189" t="s">
        <v>1657</v>
      </c>
      <c r="B310" s="189" t="s">
        <v>1658</v>
      </c>
      <c r="C310" s="189" t="s">
        <v>375</v>
      </c>
      <c r="D310" s="187" t="s">
        <v>1659</v>
      </c>
      <c r="E310" s="34"/>
      <c r="F310" s="217"/>
      <c r="G310" s="212"/>
      <c r="H310" s="34"/>
      <c r="I310" s="212"/>
      <c r="J310" s="192"/>
    </row>
    <row r="311" spans="1:10" x14ac:dyDescent="0.35">
      <c r="A311" s="189" t="s">
        <v>1657</v>
      </c>
      <c r="B311" s="189" t="s">
        <v>1660</v>
      </c>
      <c r="C311" s="189" t="s">
        <v>280</v>
      </c>
      <c r="D311" s="189" t="s">
        <v>1661</v>
      </c>
      <c r="E311" s="34"/>
      <c r="F311" s="217"/>
      <c r="G311" s="212"/>
      <c r="H311" s="34"/>
      <c r="I311" s="212"/>
      <c r="J311" s="192"/>
    </row>
    <row r="312" spans="1:10" x14ac:dyDescent="0.35">
      <c r="A312" s="189" t="s">
        <v>1657</v>
      </c>
      <c r="B312" s="189" t="s">
        <v>1662</v>
      </c>
      <c r="C312" s="189" t="s">
        <v>1663</v>
      </c>
      <c r="D312" s="189" t="s">
        <v>1664</v>
      </c>
      <c r="E312" s="34"/>
      <c r="F312" s="217"/>
      <c r="G312" s="212"/>
      <c r="H312" s="34"/>
      <c r="I312" s="34"/>
    </row>
    <row r="313" spans="1:10" x14ac:dyDescent="0.35">
      <c r="A313" s="34"/>
      <c r="B313" s="34"/>
      <c r="C313" s="189"/>
      <c r="D313" s="189"/>
      <c r="E313" s="34"/>
      <c r="F313" s="217"/>
      <c r="G313" s="212"/>
      <c r="H313" s="34"/>
      <c r="I313" s="34"/>
    </row>
    <row r="314" spans="1:10" x14ac:dyDescent="0.35">
      <c r="A314" s="189" t="s">
        <v>1665</v>
      </c>
      <c r="B314" s="189" t="s">
        <v>698</v>
      </c>
      <c r="C314" s="189" t="s">
        <v>1666</v>
      </c>
      <c r="D314" s="187" t="s">
        <v>1476</v>
      </c>
      <c r="E314" s="34"/>
      <c r="F314" s="34"/>
      <c r="G314" s="34"/>
      <c r="H314" s="34"/>
      <c r="I314" s="34"/>
    </row>
    <row r="315" spans="1:10" x14ac:dyDescent="0.35">
      <c r="A315" s="189" t="s">
        <v>1665</v>
      </c>
      <c r="B315" s="189" t="s">
        <v>1667</v>
      </c>
      <c r="C315" s="189" t="s">
        <v>1668</v>
      </c>
      <c r="D315" s="187" t="s">
        <v>753</v>
      </c>
      <c r="E315" s="34"/>
      <c r="F315" s="34"/>
      <c r="G315" s="34"/>
      <c r="H315" s="34"/>
      <c r="I315" s="34"/>
    </row>
    <row r="316" spans="1:10" x14ac:dyDescent="0.35">
      <c r="A316" s="189" t="s">
        <v>1665</v>
      </c>
      <c r="B316" s="189" t="s">
        <v>398</v>
      </c>
      <c r="C316" s="189" t="s">
        <v>1669</v>
      </c>
      <c r="D316" s="187" t="s">
        <v>399</v>
      </c>
      <c r="E316" s="34"/>
      <c r="F316" s="34"/>
      <c r="G316" s="34"/>
      <c r="H316" s="34"/>
      <c r="I316" s="34"/>
    </row>
    <row r="317" spans="1:10" x14ac:dyDescent="0.35">
      <c r="A317" s="189" t="s">
        <v>1665</v>
      </c>
      <c r="B317" s="189" t="s">
        <v>1670</v>
      </c>
      <c r="C317" s="189" t="s">
        <v>1671</v>
      </c>
      <c r="D317" s="187" t="s">
        <v>1672</v>
      </c>
      <c r="E317" s="34"/>
      <c r="F317" s="217"/>
      <c r="G317" s="212"/>
      <c r="H317" s="34"/>
      <c r="I317" s="34"/>
    </row>
    <row r="318" spans="1:10" x14ac:dyDescent="0.35">
      <c r="A318" s="189" t="s">
        <v>1665</v>
      </c>
      <c r="B318" s="189" t="s">
        <v>246</v>
      </c>
      <c r="C318" s="189" t="s">
        <v>351</v>
      </c>
      <c r="D318" s="187" t="s">
        <v>433</v>
      </c>
      <c r="E318" s="34"/>
      <c r="F318" s="217"/>
      <c r="G318" s="212"/>
      <c r="H318" s="34"/>
      <c r="I318" s="34"/>
    </row>
    <row r="319" spans="1:10" x14ac:dyDescent="0.35">
      <c r="A319" s="34"/>
      <c r="B319" s="34"/>
      <c r="C319" s="34"/>
      <c r="D319" s="187"/>
      <c r="E319" s="34"/>
      <c r="F319" s="34"/>
      <c r="G319" s="34"/>
      <c r="H319" s="34"/>
      <c r="I319" s="34"/>
    </row>
    <row r="320" spans="1:10" x14ac:dyDescent="0.35">
      <c r="A320" s="189" t="s">
        <v>1673</v>
      </c>
      <c r="B320" s="189" t="s">
        <v>1655</v>
      </c>
      <c r="C320" s="189" t="s">
        <v>249</v>
      </c>
      <c r="D320" s="187" t="s">
        <v>1656</v>
      </c>
      <c r="E320" s="34"/>
      <c r="F320" s="34"/>
      <c r="G320" s="34"/>
      <c r="H320" s="34"/>
      <c r="I320" s="34"/>
    </row>
    <row r="321" spans="1:80" x14ac:dyDescent="0.35">
      <c r="A321" s="189" t="s">
        <v>1673</v>
      </c>
      <c r="B321" s="189" t="s">
        <v>1445</v>
      </c>
      <c r="C321" s="189" t="s">
        <v>261</v>
      </c>
      <c r="D321" s="187" t="s">
        <v>1445</v>
      </c>
      <c r="E321" s="34"/>
      <c r="F321" s="217"/>
      <c r="G321" s="212"/>
      <c r="H321" s="34"/>
      <c r="I321" s="34"/>
    </row>
    <row r="322" spans="1:80" x14ac:dyDescent="0.35">
      <c r="A322" s="189"/>
      <c r="B322" s="189"/>
      <c r="C322" s="189"/>
      <c r="D322" s="187"/>
      <c r="E322" s="34"/>
      <c r="F322" s="217"/>
      <c r="G322" s="212"/>
      <c r="H322" s="34"/>
      <c r="I322" s="34"/>
    </row>
    <row r="323" spans="1:80" s="184" customFormat="1" x14ac:dyDescent="0.35">
      <c r="A323" s="218" t="s">
        <v>1674</v>
      </c>
      <c r="B323" s="219" t="s">
        <v>1018</v>
      </c>
      <c r="C323" s="219" t="s">
        <v>1675</v>
      </c>
      <c r="D323" s="220" t="s">
        <v>1676</v>
      </c>
      <c r="F323" s="221"/>
      <c r="G323" s="222"/>
    </row>
    <row r="324" spans="1:80" s="184" customFormat="1" x14ac:dyDescent="0.35">
      <c r="A324" s="218" t="s">
        <v>1674</v>
      </c>
      <c r="B324" s="219" t="s">
        <v>1041</v>
      </c>
      <c r="C324" s="219" t="s">
        <v>1677</v>
      </c>
      <c r="D324" s="220" t="s">
        <v>1678</v>
      </c>
      <c r="F324" s="221"/>
      <c r="G324" s="222"/>
    </row>
    <row r="325" spans="1:80" s="184" customFormat="1" x14ac:dyDescent="0.35">
      <c r="A325" s="218" t="s">
        <v>1674</v>
      </c>
      <c r="B325" s="219" t="s">
        <v>1409</v>
      </c>
      <c r="C325" s="219" t="s">
        <v>543</v>
      </c>
      <c r="D325" s="220" t="s">
        <v>1410</v>
      </c>
      <c r="F325" s="221"/>
      <c r="G325" s="222"/>
    </row>
    <row r="326" spans="1:80" x14ac:dyDescent="0.35">
      <c r="A326" s="34"/>
      <c r="B326" s="34"/>
      <c r="C326" s="148"/>
      <c r="D326" s="187"/>
      <c r="E326" s="34"/>
      <c r="F326" s="212"/>
      <c r="G326" s="212"/>
      <c r="H326" s="34"/>
      <c r="I326" s="34"/>
    </row>
    <row r="327" spans="1:80" x14ac:dyDescent="0.35">
      <c r="A327" s="186" t="s">
        <v>1679</v>
      </c>
      <c r="B327" s="188" t="s">
        <v>431</v>
      </c>
      <c r="C327" s="188" t="s">
        <v>430</v>
      </c>
      <c r="D327" s="188" t="s">
        <v>432</v>
      </c>
      <c r="E327" s="34"/>
      <c r="F327" s="34"/>
      <c r="G327" s="34"/>
      <c r="H327" s="34"/>
      <c r="I327" s="34"/>
    </row>
    <row r="328" spans="1:80" ht="28" customHeight="1" x14ac:dyDescent="0.35">
      <c r="A328" s="186" t="s">
        <v>1679</v>
      </c>
      <c r="B328" s="188" t="s">
        <v>320</v>
      </c>
      <c r="C328" s="188" t="s">
        <v>319</v>
      </c>
      <c r="D328" s="188" t="s">
        <v>321</v>
      </c>
      <c r="E328" s="34"/>
      <c r="F328" s="34"/>
      <c r="G328" s="34"/>
      <c r="H328" s="34"/>
      <c r="I328" s="34"/>
    </row>
    <row r="329" spans="1:80" x14ac:dyDescent="0.35">
      <c r="A329" s="186" t="s">
        <v>1679</v>
      </c>
      <c r="B329" s="188" t="s">
        <v>345</v>
      </c>
      <c r="C329" s="188" t="s">
        <v>344</v>
      </c>
      <c r="D329" s="188" t="s">
        <v>4693</v>
      </c>
      <c r="E329" s="34"/>
      <c r="F329" s="34"/>
      <c r="G329" s="34"/>
      <c r="H329" s="34"/>
      <c r="I329" s="34"/>
    </row>
    <row r="330" spans="1:80" x14ac:dyDescent="0.35">
      <c r="A330" s="186" t="s">
        <v>1679</v>
      </c>
      <c r="B330" s="188" t="s">
        <v>253</v>
      </c>
      <c r="C330" s="188" t="s">
        <v>252</v>
      </c>
      <c r="D330" s="188" t="s">
        <v>254</v>
      </c>
      <c r="E330" s="34"/>
      <c r="F330" s="34"/>
      <c r="G330" s="34"/>
      <c r="H330" s="34"/>
      <c r="I330" s="34"/>
    </row>
    <row r="331" spans="1:80" x14ac:dyDescent="0.35">
      <c r="A331" s="186" t="s">
        <v>1679</v>
      </c>
      <c r="B331" s="188" t="s">
        <v>435</v>
      </c>
      <c r="C331" s="188" t="s">
        <v>346</v>
      </c>
      <c r="D331" s="188" t="s">
        <v>436</v>
      </c>
      <c r="E331" s="34"/>
      <c r="F331" s="34"/>
      <c r="G331" s="34"/>
      <c r="H331" s="34"/>
      <c r="I331" s="34"/>
    </row>
    <row r="332" spans="1:80" x14ac:dyDescent="0.35">
      <c r="A332" s="186" t="s">
        <v>1679</v>
      </c>
      <c r="B332" s="188" t="s">
        <v>277</v>
      </c>
      <c r="C332" s="188" t="s">
        <v>276</v>
      </c>
      <c r="D332" s="188" t="s">
        <v>278</v>
      </c>
      <c r="E332" s="34"/>
      <c r="F332" s="34"/>
      <c r="G332" s="34"/>
      <c r="H332" s="34"/>
      <c r="I332" s="34"/>
    </row>
    <row r="333" spans="1:80" x14ac:dyDescent="0.35">
      <c r="A333" s="186" t="s">
        <v>1679</v>
      </c>
      <c r="B333" s="188" t="s">
        <v>246</v>
      </c>
      <c r="C333" s="188" t="s">
        <v>246</v>
      </c>
      <c r="D333" s="188" t="s">
        <v>4694</v>
      </c>
      <c r="E333" s="34"/>
      <c r="F333" s="34"/>
      <c r="G333" s="34"/>
      <c r="H333" s="34"/>
      <c r="I333" s="34"/>
    </row>
    <row r="334" spans="1:80" x14ac:dyDescent="0.35">
      <c r="A334" s="186"/>
      <c r="B334" s="188"/>
      <c r="C334" s="188"/>
      <c r="D334" s="18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row>
    <row r="335" spans="1:80" s="336" customFormat="1" x14ac:dyDescent="0.35">
      <c r="A335" s="186" t="s">
        <v>1680</v>
      </c>
      <c r="B335" s="188" t="s">
        <v>1681</v>
      </c>
      <c r="C335" s="188" t="s">
        <v>1682</v>
      </c>
      <c r="D335" s="188" t="s">
        <v>1683</v>
      </c>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row>
    <row r="336" spans="1:80" s="336" customFormat="1" x14ac:dyDescent="0.35">
      <c r="A336" s="186" t="s">
        <v>1680</v>
      </c>
      <c r="B336" s="188" t="s">
        <v>246</v>
      </c>
      <c r="C336" s="188" t="s">
        <v>351</v>
      </c>
      <c r="D336" s="188" t="s">
        <v>4694</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row>
    <row r="337" spans="1:80" s="336" customFormat="1" x14ac:dyDescent="0.35">
      <c r="A337" s="186"/>
      <c r="B337" s="188"/>
      <c r="C337" s="188"/>
      <c r="D337" s="18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row>
    <row r="338" spans="1:80" s="336" customFormat="1" x14ac:dyDescent="0.35">
      <c r="A338" s="186" t="s">
        <v>1684</v>
      </c>
      <c r="B338" s="186" t="s">
        <v>1685</v>
      </c>
      <c r="C338" s="188" t="s">
        <v>279</v>
      </c>
      <c r="D338" s="188" t="s">
        <v>1686</v>
      </c>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row>
    <row r="339" spans="1:80" s="336" customFormat="1" x14ac:dyDescent="0.35">
      <c r="A339" s="186" t="s">
        <v>1684</v>
      </c>
      <c r="B339" s="186" t="s">
        <v>1687</v>
      </c>
      <c r="C339" s="188" t="s">
        <v>275</v>
      </c>
      <c r="D339" s="188" t="s">
        <v>1688</v>
      </c>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row>
    <row r="340" spans="1:80" s="336" customFormat="1" x14ac:dyDescent="0.35">
      <c r="A340" s="186" t="s">
        <v>1684</v>
      </c>
      <c r="B340" s="186" t="s">
        <v>1689</v>
      </c>
      <c r="C340" s="188" t="s">
        <v>255</v>
      </c>
      <c r="D340" s="188" t="s">
        <v>1690</v>
      </c>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row>
    <row r="341" spans="1:80" s="336" customFormat="1" x14ac:dyDescent="0.35">
      <c r="A341" s="186" t="s">
        <v>1684</v>
      </c>
      <c r="B341" s="186" t="s">
        <v>1691</v>
      </c>
      <c r="C341" s="188" t="s">
        <v>463</v>
      </c>
      <c r="D341" s="188" t="s">
        <v>1692</v>
      </c>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row>
    <row r="342" spans="1:80" s="336" customFormat="1" x14ac:dyDescent="0.35">
      <c r="A342" s="186" t="s">
        <v>1684</v>
      </c>
      <c r="B342" s="186" t="s">
        <v>1693</v>
      </c>
      <c r="C342" s="188" t="s">
        <v>1694</v>
      </c>
      <c r="D342" s="186" t="s">
        <v>4695</v>
      </c>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row>
    <row r="343" spans="1:80" s="336" customFormat="1" x14ac:dyDescent="0.35">
      <c r="A343" s="186" t="s">
        <v>1684</v>
      </c>
      <c r="B343" s="186" t="s">
        <v>1695</v>
      </c>
      <c r="C343" s="188" t="s">
        <v>351</v>
      </c>
      <c r="D343" s="186" t="s">
        <v>4694</v>
      </c>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row>
    <row r="344" spans="1:80" s="336" customFormat="1" x14ac:dyDescent="0.35">
      <c r="A344" s="186"/>
      <c r="B344" s="186"/>
      <c r="C344" s="188"/>
      <c r="D344" s="186"/>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row>
    <row r="345" spans="1:80" s="336" customFormat="1" x14ac:dyDescent="0.35">
      <c r="A345" s="186" t="s">
        <v>1696</v>
      </c>
      <c r="B345" s="186" t="s">
        <v>1697</v>
      </c>
      <c r="C345" s="148" t="s">
        <v>256</v>
      </c>
      <c r="D345" s="186" t="s">
        <v>1698</v>
      </c>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row>
    <row r="346" spans="1:80" s="336" customFormat="1" x14ac:dyDescent="0.35">
      <c r="A346" s="186" t="s">
        <v>1696</v>
      </c>
      <c r="B346" s="186" t="s">
        <v>1699</v>
      </c>
      <c r="C346" s="148" t="s">
        <v>325</v>
      </c>
      <c r="D346" s="186" t="s">
        <v>1700</v>
      </c>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row>
    <row r="347" spans="1:80" s="336" customFormat="1" x14ac:dyDescent="0.35">
      <c r="A347" s="186" t="s">
        <v>1696</v>
      </c>
      <c r="B347" s="186" t="s">
        <v>1701</v>
      </c>
      <c r="C347" s="148" t="s">
        <v>352</v>
      </c>
      <c r="D347" s="186" t="s">
        <v>1702</v>
      </c>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row>
    <row r="348" spans="1:80" s="336" customFormat="1" x14ac:dyDescent="0.35">
      <c r="A348" s="186" t="s">
        <v>1696</v>
      </c>
      <c r="B348" s="186" t="s">
        <v>1703</v>
      </c>
      <c r="C348" s="148" t="s">
        <v>347</v>
      </c>
      <c r="D348" s="186" t="s">
        <v>1704</v>
      </c>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row>
    <row r="349" spans="1:80" s="336" customFormat="1" x14ac:dyDescent="0.35">
      <c r="A349" s="186" t="s">
        <v>1696</v>
      </c>
      <c r="B349" s="186" t="s">
        <v>269</v>
      </c>
      <c r="C349" s="148" t="s">
        <v>260</v>
      </c>
      <c r="D349" s="186" t="s">
        <v>1403</v>
      </c>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row>
    <row r="350" spans="1:80" x14ac:dyDescent="0.35">
      <c r="A350" s="34"/>
      <c r="B350" s="34"/>
      <c r="C350" s="148"/>
      <c r="D350" s="186"/>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row>
    <row r="351" spans="1:80" x14ac:dyDescent="0.35">
      <c r="A351" s="189" t="s">
        <v>1705</v>
      </c>
      <c r="B351" s="189" t="s">
        <v>323</v>
      </c>
      <c r="C351" s="148" t="s">
        <v>322</v>
      </c>
      <c r="D351" s="186" t="s">
        <v>1706</v>
      </c>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row>
    <row r="352" spans="1:80" x14ac:dyDescent="0.35">
      <c r="A352" s="189" t="s">
        <v>1705</v>
      </c>
      <c r="B352" s="189" t="s">
        <v>258</v>
      </c>
      <c r="C352" s="148" t="s">
        <v>257</v>
      </c>
      <c r="D352" s="186" t="s">
        <v>1707</v>
      </c>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row>
    <row r="353" spans="1:80" x14ac:dyDescent="0.35">
      <c r="A353" s="189" t="s">
        <v>1705</v>
      </c>
      <c r="B353" s="189" t="s">
        <v>246</v>
      </c>
      <c r="C353" s="148" t="s">
        <v>396</v>
      </c>
      <c r="D353" s="186" t="s">
        <v>4696</v>
      </c>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row>
    <row r="354" spans="1:80" x14ac:dyDescent="0.35">
      <c r="A354" s="189" t="s">
        <v>1705</v>
      </c>
      <c r="B354" s="189" t="s">
        <v>461</v>
      </c>
      <c r="C354" s="148" t="s">
        <v>460</v>
      </c>
      <c r="D354" s="186" t="s">
        <v>462</v>
      </c>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row>
    <row r="355" spans="1:80" x14ac:dyDescent="0.35">
      <c r="A355" s="189"/>
      <c r="B355" s="189"/>
      <c r="C355" s="148"/>
      <c r="D355" s="186"/>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row>
    <row r="356" spans="1:80" x14ac:dyDescent="0.35">
      <c r="A356" s="189" t="s">
        <v>1708</v>
      </c>
      <c r="B356" s="189" t="s">
        <v>498</v>
      </c>
      <c r="C356" s="148" t="s">
        <v>497</v>
      </c>
      <c r="D356" s="186" t="s">
        <v>753</v>
      </c>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row>
    <row r="357" spans="1:80" x14ac:dyDescent="0.35">
      <c r="A357" s="189" t="s">
        <v>1708</v>
      </c>
      <c r="B357" s="189" t="s">
        <v>398</v>
      </c>
      <c r="C357" s="148" t="s">
        <v>397</v>
      </c>
      <c r="D357" s="186" t="s">
        <v>399</v>
      </c>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row>
    <row r="358" spans="1:80" x14ac:dyDescent="0.35">
      <c r="A358" s="189" t="s">
        <v>1708</v>
      </c>
      <c r="B358" s="189" t="s">
        <v>342</v>
      </c>
      <c r="C358" s="148" t="s">
        <v>341</v>
      </c>
      <c r="D358" s="186" t="s">
        <v>1709</v>
      </c>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row>
    <row r="359" spans="1:80" x14ac:dyDescent="0.35">
      <c r="A359" s="189" t="s">
        <v>1708</v>
      </c>
      <c r="B359" s="189" t="s">
        <v>269</v>
      </c>
      <c r="C359" s="148" t="s">
        <v>1710</v>
      </c>
      <c r="D359" s="186" t="s">
        <v>1711</v>
      </c>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row>
    <row r="360" spans="1:80" x14ac:dyDescent="0.35">
      <c r="A360" s="189"/>
      <c r="B360" s="189"/>
      <c r="C360" s="148"/>
      <c r="D360" s="189"/>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row>
    <row r="361" spans="1:80" x14ac:dyDescent="0.35">
      <c r="A361" s="189" t="s">
        <v>1712</v>
      </c>
      <c r="B361" s="189" t="s">
        <v>1713</v>
      </c>
      <c r="C361" s="189" t="s">
        <v>251</v>
      </c>
      <c r="D361" s="189" t="s">
        <v>1714</v>
      </c>
      <c r="E361" s="34"/>
      <c r="F361" s="34"/>
      <c r="G361" s="34"/>
      <c r="H361" s="34"/>
      <c r="I361" s="34"/>
    </row>
    <row r="362" spans="1:80" x14ac:dyDescent="0.35">
      <c r="A362" s="189" t="s">
        <v>1712</v>
      </c>
      <c r="B362" s="189" t="s">
        <v>1715</v>
      </c>
      <c r="C362" s="189" t="s">
        <v>350</v>
      </c>
      <c r="D362" s="189" t="s">
        <v>1716</v>
      </c>
      <c r="E362" s="34"/>
      <c r="F362" s="34"/>
      <c r="G362" s="34"/>
      <c r="H362" s="34"/>
      <c r="I362" s="34"/>
    </row>
    <row r="363" spans="1:80" x14ac:dyDescent="0.35">
      <c r="A363" s="189"/>
      <c r="B363" s="189"/>
      <c r="C363" s="189"/>
      <c r="D363" s="189"/>
      <c r="E363" s="34"/>
      <c r="F363" s="34"/>
      <c r="G363" s="34"/>
      <c r="H363" s="34"/>
      <c r="I363" s="34"/>
    </row>
    <row r="364" spans="1:80" x14ac:dyDescent="0.35">
      <c r="A364" s="189" t="s">
        <v>1717</v>
      </c>
      <c r="B364" s="189" t="s">
        <v>1718</v>
      </c>
      <c r="C364" s="189" t="s">
        <v>395</v>
      </c>
      <c r="D364" s="189" t="s">
        <v>1719</v>
      </c>
      <c r="E364" s="34"/>
      <c r="F364" s="34"/>
      <c r="G364" s="34"/>
      <c r="H364" s="34"/>
      <c r="I364" s="34"/>
    </row>
    <row r="365" spans="1:80" x14ac:dyDescent="0.35">
      <c r="A365" s="189" t="s">
        <v>1717</v>
      </c>
      <c r="B365" s="189" t="s">
        <v>1720</v>
      </c>
      <c r="C365" s="189" t="s">
        <v>1721</v>
      </c>
      <c r="D365" s="189" t="s">
        <v>4697</v>
      </c>
      <c r="E365" s="34"/>
      <c r="F365" s="34"/>
      <c r="G365" s="34"/>
      <c r="H365" s="34"/>
      <c r="I365" s="34"/>
    </row>
    <row r="366" spans="1:80" x14ac:dyDescent="0.35">
      <c r="A366" s="189" t="s">
        <v>1717</v>
      </c>
      <c r="B366" s="189" t="s">
        <v>1522</v>
      </c>
      <c r="C366" s="189" t="s">
        <v>1523</v>
      </c>
      <c r="D366" s="189" t="s">
        <v>1722</v>
      </c>
      <c r="E366" s="34"/>
      <c r="F366" s="34"/>
      <c r="G366" s="34"/>
      <c r="H366" s="34"/>
      <c r="I366" s="34"/>
    </row>
    <row r="367" spans="1:80" x14ac:dyDescent="0.35">
      <c r="A367" s="189" t="s">
        <v>1717</v>
      </c>
      <c r="B367" s="189" t="s">
        <v>1723</v>
      </c>
      <c r="C367" s="189" t="s">
        <v>3657</v>
      </c>
      <c r="D367" s="189" t="s">
        <v>4698</v>
      </c>
      <c r="E367" s="34"/>
      <c r="F367" s="34"/>
      <c r="G367" s="34"/>
      <c r="H367" s="34"/>
      <c r="I367" s="34"/>
    </row>
    <row r="368" spans="1:80" x14ac:dyDescent="0.35">
      <c r="A368" s="189" t="s">
        <v>1717</v>
      </c>
      <c r="B368" s="189" t="s">
        <v>1724</v>
      </c>
      <c r="C368" s="189" t="s">
        <v>517</v>
      </c>
      <c r="D368" s="189" t="s">
        <v>1725</v>
      </c>
      <c r="E368" s="34"/>
      <c r="F368" s="34"/>
      <c r="G368" s="34"/>
      <c r="H368" s="34"/>
      <c r="I368" s="34"/>
    </row>
    <row r="369" spans="1:9" x14ac:dyDescent="0.35">
      <c r="A369" s="189" t="s">
        <v>1717</v>
      </c>
      <c r="B369" s="189" t="s">
        <v>1726</v>
      </c>
      <c r="C369" s="189" t="s">
        <v>434</v>
      </c>
      <c r="D369" s="189" t="s">
        <v>1727</v>
      </c>
      <c r="E369" s="34"/>
      <c r="F369" s="34"/>
      <c r="G369" s="34"/>
      <c r="H369" s="34"/>
      <c r="I369" s="34"/>
    </row>
    <row r="370" spans="1:9" x14ac:dyDescent="0.35">
      <c r="A370" s="189" t="s">
        <v>1717</v>
      </c>
      <c r="B370" s="189" t="s">
        <v>1728</v>
      </c>
      <c r="C370" s="189" t="s">
        <v>1729</v>
      </c>
      <c r="D370" s="189" t="s">
        <v>4699</v>
      </c>
      <c r="E370" s="34"/>
      <c r="F370" s="34"/>
      <c r="G370" s="34"/>
      <c r="H370" s="34"/>
      <c r="I370" s="34"/>
    </row>
    <row r="371" spans="1:9" x14ac:dyDescent="0.35">
      <c r="A371" s="189" t="s">
        <v>1717</v>
      </c>
      <c r="B371" s="189" t="s">
        <v>1730</v>
      </c>
      <c r="C371" s="189" t="s">
        <v>1731</v>
      </c>
      <c r="D371" s="189" t="s">
        <v>1732</v>
      </c>
      <c r="E371" s="34"/>
      <c r="F371" s="34"/>
      <c r="G371" s="34"/>
      <c r="H371" s="34"/>
      <c r="I371" s="34"/>
    </row>
    <row r="372" spans="1:9" x14ac:dyDescent="0.35">
      <c r="A372" s="189" t="s">
        <v>1717</v>
      </c>
      <c r="B372" s="189" t="s">
        <v>1733</v>
      </c>
      <c r="C372" s="189" t="s">
        <v>514</v>
      </c>
      <c r="D372" s="189" t="s">
        <v>1734</v>
      </c>
      <c r="E372" s="34"/>
      <c r="F372" s="34"/>
      <c r="G372" s="34"/>
      <c r="H372" s="34"/>
      <c r="I372" s="34"/>
    </row>
    <row r="373" spans="1:9" x14ac:dyDescent="0.35">
      <c r="A373" s="266" t="s">
        <v>1717</v>
      </c>
      <c r="B373" s="266" t="s">
        <v>1531</v>
      </c>
      <c r="C373" s="266" t="s">
        <v>3658</v>
      </c>
      <c r="D373" s="266" t="s">
        <v>3659</v>
      </c>
      <c r="E373" s="34"/>
      <c r="F373" s="34"/>
      <c r="G373" s="34"/>
      <c r="H373" s="34"/>
      <c r="I373" s="34"/>
    </row>
    <row r="374" spans="1:9" x14ac:dyDescent="0.35">
      <c r="A374" s="189" t="s">
        <v>1717</v>
      </c>
      <c r="B374" s="189" t="s">
        <v>246</v>
      </c>
      <c r="C374" s="189" t="s">
        <v>281</v>
      </c>
      <c r="D374" s="186" t="s">
        <v>4696</v>
      </c>
      <c r="E374" s="34"/>
      <c r="F374" s="34"/>
      <c r="G374" s="34"/>
      <c r="H374" s="34"/>
      <c r="I374" s="34"/>
    </row>
    <row r="375" spans="1:9" x14ac:dyDescent="0.35">
      <c r="A375" s="189" t="s">
        <v>1717</v>
      </c>
      <c r="B375" s="189" t="s">
        <v>269</v>
      </c>
      <c r="C375" s="189" t="s">
        <v>260</v>
      </c>
      <c r="D375" s="186" t="s">
        <v>1403</v>
      </c>
      <c r="E375" s="34"/>
      <c r="F375" s="34"/>
      <c r="G375" s="34"/>
      <c r="H375" s="34"/>
      <c r="I375" s="34"/>
    </row>
    <row r="376" spans="1:9" x14ac:dyDescent="0.35">
      <c r="A376" s="190"/>
      <c r="B376" s="34"/>
      <c r="C376" s="34"/>
      <c r="D376" s="186"/>
      <c r="E376" s="34"/>
      <c r="F376" s="34"/>
      <c r="G376" s="34"/>
      <c r="H376" s="34"/>
      <c r="I376" s="34"/>
    </row>
    <row r="377" spans="1:9" x14ac:dyDescent="0.35">
      <c r="A377" s="189" t="s">
        <v>1735</v>
      </c>
      <c r="B377" s="189" t="s">
        <v>1445</v>
      </c>
      <c r="C377" s="189" t="s">
        <v>1736</v>
      </c>
      <c r="D377" s="186" t="s">
        <v>1737</v>
      </c>
      <c r="E377" s="34"/>
      <c r="F377" s="34"/>
      <c r="G377" s="34"/>
      <c r="H377" s="34"/>
      <c r="I377" s="34"/>
    </row>
    <row r="378" spans="1:9" x14ac:dyDescent="0.35">
      <c r="A378" s="189" t="s">
        <v>1735</v>
      </c>
      <c r="B378" s="189" t="s">
        <v>1738</v>
      </c>
      <c r="C378" s="189" t="s">
        <v>1739</v>
      </c>
      <c r="D378" s="186" t="s">
        <v>1740</v>
      </c>
      <c r="E378" s="34"/>
      <c r="F378" s="34"/>
      <c r="G378" s="34"/>
      <c r="H378" s="34"/>
      <c r="I378" s="34"/>
    </row>
    <row r="379" spans="1:9" x14ac:dyDescent="0.35">
      <c r="A379" s="189" t="s">
        <v>1735</v>
      </c>
      <c r="B379" s="189" t="s">
        <v>1741</v>
      </c>
      <c r="C379" s="189" t="s">
        <v>1742</v>
      </c>
      <c r="D379" s="186" t="s">
        <v>1743</v>
      </c>
      <c r="E379" s="34"/>
      <c r="F379" s="34"/>
      <c r="G379" s="34"/>
      <c r="H379" s="34"/>
      <c r="I379" s="34"/>
    </row>
    <row r="380" spans="1:9" x14ac:dyDescent="0.35">
      <c r="A380" s="189" t="s">
        <v>1735</v>
      </c>
      <c r="B380" s="189" t="s">
        <v>269</v>
      </c>
      <c r="C380" s="189" t="s">
        <v>260</v>
      </c>
      <c r="D380" s="186" t="s">
        <v>1403</v>
      </c>
      <c r="E380" s="34"/>
      <c r="F380" s="34"/>
      <c r="G380" s="34"/>
      <c r="H380" s="34"/>
      <c r="I380" s="34"/>
    </row>
    <row r="381" spans="1:9" x14ac:dyDescent="0.35">
      <c r="A381" s="189"/>
      <c r="B381" s="189"/>
      <c r="C381" s="189"/>
      <c r="D381" s="186"/>
      <c r="E381" s="34"/>
      <c r="F381" s="34"/>
      <c r="G381" s="34"/>
      <c r="H381" s="34"/>
      <c r="I381" s="34"/>
    </row>
    <row r="382" spans="1:9" x14ac:dyDescent="0.35">
      <c r="A382" s="189" t="s">
        <v>1738</v>
      </c>
      <c r="B382" s="189" t="s">
        <v>1744</v>
      </c>
      <c r="C382" s="189" t="s">
        <v>1745</v>
      </c>
      <c r="D382" s="189" t="s">
        <v>1746</v>
      </c>
      <c r="E382" s="34"/>
      <c r="F382" s="34"/>
      <c r="G382" s="34"/>
      <c r="H382" s="34"/>
      <c r="I382" s="34"/>
    </row>
    <row r="383" spans="1:9" x14ac:dyDescent="0.35">
      <c r="A383" s="189" t="s">
        <v>1738</v>
      </c>
      <c r="B383" s="189" t="s">
        <v>1747</v>
      </c>
      <c r="C383" s="189" t="s">
        <v>1748</v>
      </c>
      <c r="D383" s="189" t="s">
        <v>1749</v>
      </c>
      <c r="E383" s="34"/>
      <c r="F383" s="34"/>
      <c r="G383" s="34"/>
      <c r="H383" s="34"/>
      <c r="I383" s="34"/>
    </row>
    <row r="384" spans="1:9" x14ac:dyDescent="0.35">
      <c r="A384" s="189" t="s">
        <v>1738</v>
      </c>
      <c r="B384" s="189" t="s">
        <v>1750</v>
      </c>
      <c r="C384" s="189" t="s">
        <v>1751</v>
      </c>
      <c r="D384" s="189" t="s">
        <v>1752</v>
      </c>
      <c r="E384" s="34"/>
      <c r="F384" s="34"/>
      <c r="G384" s="34"/>
      <c r="H384" s="34"/>
      <c r="I384" s="34"/>
    </row>
    <row r="385" spans="1:9" x14ac:dyDescent="0.35">
      <c r="A385" s="189" t="s">
        <v>1738</v>
      </c>
      <c r="B385" s="189" t="s">
        <v>1753</v>
      </c>
      <c r="C385" s="189" t="s">
        <v>1754</v>
      </c>
      <c r="D385" s="189" t="s">
        <v>4700</v>
      </c>
      <c r="E385" s="34"/>
      <c r="F385" s="34"/>
      <c r="G385" s="34"/>
      <c r="H385" s="34"/>
      <c r="I385" s="34"/>
    </row>
    <row r="386" spans="1:9" x14ac:dyDescent="0.35">
      <c r="A386" s="189" t="s">
        <v>1738</v>
      </c>
      <c r="B386" s="189" t="s">
        <v>1755</v>
      </c>
      <c r="C386" s="189" t="s">
        <v>1756</v>
      </c>
      <c r="D386" s="189" t="s">
        <v>4701</v>
      </c>
      <c r="E386" s="34"/>
      <c r="F386" s="34"/>
      <c r="G386" s="34"/>
      <c r="H386" s="34"/>
      <c r="I386" s="34"/>
    </row>
    <row r="387" spans="1:9" x14ac:dyDescent="0.35">
      <c r="A387" s="189" t="s">
        <v>1738</v>
      </c>
      <c r="B387" s="189" t="s">
        <v>1757</v>
      </c>
      <c r="C387" s="189" t="s">
        <v>1758</v>
      </c>
      <c r="D387" s="189" t="s">
        <v>4702</v>
      </c>
      <c r="E387" s="34"/>
      <c r="F387" s="34"/>
      <c r="G387" s="34"/>
      <c r="H387" s="34"/>
      <c r="I387" s="34"/>
    </row>
    <row r="388" spans="1:9" x14ac:dyDescent="0.35">
      <c r="A388" s="189" t="s">
        <v>1738</v>
      </c>
      <c r="B388" s="189" t="s">
        <v>1522</v>
      </c>
      <c r="C388" s="189" t="s">
        <v>1523</v>
      </c>
      <c r="D388" s="189" t="s">
        <v>4703</v>
      </c>
      <c r="E388" s="34"/>
      <c r="F388" s="34"/>
      <c r="G388" s="34"/>
      <c r="H388" s="34"/>
      <c r="I388" s="34"/>
    </row>
    <row r="389" spans="1:9" x14ac:dyDescent="0.35">
      <c r="A389" s="189" t="s">
        <v>1738</v>
      </c>
      <c r="B389" s="189" t="s">
        <v>1525</v>
      </c>
      <c r="C389" s="189" t="s">
        <v>1526</v>
      </c>
      <c r="D389" s="189" t="s">
        <v>1527</v>
      </c>
      <c r="E389" s="34"/>
      <c r="F389" s="34"/>
      <c r="G389" s="34"/>
      <c r="H389" s="34"/>
      <c r="I389" s="34"/>
    </row>
    <row r="390" spans="1:9" x14ac:dyDescent="0.35">
      <c r="A390" s="189" t="s">
        <v>1738</v>
      </c>
      <c r="B390" s="189" t="s">
        <v>1528</v>
      </c>
      <c r="C390" s="189" t="s">
        <v>383</v>
      </c>
      <c r="D390" s="189" t="s">
        <v>4704</v>
      </c>
      <c r="E390" s="34"/>
      <c r="F390" s="34"/>
      <c r="G390" s="34"/>
      <c r="H390" s="34"/>
      <c r="I390" s="34"/>
    </row>
    <row r="391" spans="1:9" x14ac:dyDescent="0.35">
      <c r="A391" s="189" t="s">
        <v>1738</v>
      </c>
      <c r="B391" s="189" t="s">
        <v>1542</v>
      </c>
      <c r="C391" s="189" t="s">
        <v>1543</v>
      </c>
      <c r="D391" s="189" t="s">
        <v>4705</v>
      </c>
      <c r="E391" s="34"/>
      <c r="F391" s="34"/>
      <c r="G391" s="34"/>
      <c r="H391" s="34"/>
      <c r="I391" s="34"/>
    </row>
    <row r="392" spans="1:9" x14ac:dyDescent="0.35">
      <c r="A392" s="189" t="s">
        <v>1738</v>
      </c>
      <c r="B392" s="189" t="s">
        <v>1552</v>
      </c>
      <c r="C392" s="189" t="s">
        <v>1553</v>
      </c>
      <c r="D392" s="189" t="s">
        <v>4706</v>
      </c>
      <c r="E392" s="34"/>
      <c r="F392" s="34"/>
      <c r="G392" s="34"/>
      <c r="H392" s="34"/>
      <c r="I392" s="34"/>
    </row>
    <row r="393" spans="1:9" x14ac:dyDescent="0.35">
      <c r="A393" s="189" t="s">
        <v>1738</v>
      </c>
      <c r="B393" s="189" t="s">
        <v>1536</v>
      </c>
      <c r="C393" s="189" t="s">
        <v>1537</v>
      </c>
      <c r="D393" s="189" t="s">
        <v>1538</v>
      </c>
      <c r="E393" s="34"/>
      <c r="F393" s="34"/>
      <c r="G393" s="34"/>
      <c r="H393" s="34"/>
      <c r="I393" s="34"/>
    </row>
    <row r="394" spans="1:9" x14ac:dyDescent="0.35">
      <c r="A394" s="189" t="s">
        <v>1738</v>
      </c>
      <c r="B394" s="189" t="s">
        <v>1539</v>
      </c>
      <c r="C394" s="189" t="s">
        <v>1540</v>
      </c>
      <c r="D394" s="189" t="s">
        <v>4707</v>
      </c>
      <c r="E394" s="34"/>
      <c r="F394" s="34"/>
      <c r="G394" s="34"/>
      <c r="H394" s="34"/>
      <c r="I394" s="34"/>
    </row>
    <row r="395" spans="1:9" x14ac:dyDescent="0.35">
      <c r="A395" s="189" t="s">
        <v>1738</v>
      </c>
      <c r="B395" s="189" t="s">
        <v>246</v>
      </c>
      <c r="C395" s="189" t="s">
        <v>281</v>
      </c>
      <c r="D395" s="189" t="s">
        <v>4708</v>
      </c>
      <c r="E395" s="34"/>
      <c r="F395" s="34"/>
      <c r="G395" s="34"/>
      <c r="H395" s="34"/>
      <c r="I395" s="34"/>
    </row>
    <row r="396" spans="1:9" x14ac:dyDescent="0.35">
      <c r="A396" s="189" t="s">
        <v>1738</v>
      </c>
      <c r="B396" s="189" t="s">
        <v>269</v>
      </c>
      <c r="C396" s="189" t="s">
        <v>260</v>
      </c>
      <c r="D396" s="186" t="s">
        <v>1403</v>
      </c>
      <c r="E396" s="34"/>
      <c r="F396" s="34"/>
      <c r="G396" s="34"/>
      <c r="H396" s="34"/>
      <c r="I396" s="34"/>
    </row>
    <row r="397" spans="1:9" x14ac:dyDescent="0.35">
      <c r="A397" s="189"/>
      <c r="B397" s="189"/>
      <c r="C397" s="189"/>
      <c r="D397" s="186"/>
      <c r="E397" s="34"/>
      <c r="F397" s="34"/>
      <c r="G397" s="34"/>
      <c r="H397" s="34"/>
      <c r="I397" s="34"/>
    </row>
    <row r="398" spans="1:9" s="34" customFormat="1" x14ac:dyDescent="0.35">
      <c r="A398" s="189" t="s">
        <v>1741</v>
      </c>
      <c r="B398" s="189" t="s">
        <v>1759</v>
      </c>
      <c r="C398" s="189" t="s">
        <v>1760</v>
      </c>
      <c r="D398" s="186" t="s">
        <v>1761</v>
      </c>
    </row>
    <row r="399" spans="1:9" x14ac:dyDescent="0.35">
      <c r="A399" s="189" t="s">
        <v>1741</v>
      </c>
      <c r="B399" s="189" t="s">
        <v>1762</v>
      </c>
      <c r="C399" s="189" t="s">
        <v>1763</v>
      </c>
      <c r="D399" s="186" t="s">
        <v>4709</v>
      </c>
      <c r="E399" s="34"/>
      <c r="F399" s="34"/>
      <c r="G399" s="34"/>
      <c r="H399" s="34"/>
      <c r="I399" s="34"/>
    </row>
    <row r="400" spans="1:9" x14ac:dyDescent="0.35">
      <c r="A400" s="189" t="s">
        <v>1741</v>
      </c>
      <c r="B400" s="189" t="s">
        <v>1764</v>
      </c>
      <c r="C400" s="189" t="s">
        <v>1765</v>
      </c>
      <c r="D400" s="186" t="s">
        <v>1766</v>
      </c>
      <c r="E400" s="34"/>
      <c r="F400" s="34"/>
      <c r="G400" s="34"/>
      <c r="H400" s="34"/>
      <c r="I400" s="34"/>
    </row>
    <row r="401" spans="1:9" x14ac:dyDescent="0.35">
      <c r="A401" s="189" t="s">
        <v>1741</v>
      </c>
      <c r="B401" s="189" t="s">
        <v>1642</v>
      </c>
      <c r="C401" s="189" t="s">
        <v>1767</v>
      </c>
      <c r="D401" s="186" t="s">
        <v>4710</v>
      </c>
      <c r="E401" s="34"/>
      <c r="F401" s="34"/>
      <c r="G401" s="34"/>
      <c r="H401" s="34"/>
      <c r="I401" s="34"/>
    </row>
    <row r="402" spans="1:9" x14ac:dyDescent="0.35">
      <c r="A402" s="189" t="s">
        <v>1741</v>
      </c>
      <c r="B402" s="189" t="s">
        <v>1552</v>
      </c>
      <c r="C402" s="189" t="s">
        <v>1768</v>
      </c>
      <c r="D402" s="186" t="s">
        <v>4711</v>
      </c>
      <c r="E402" s="34"/>
      <c r="F402" s="34"/>
      <c r="G402" s="34"/>
      <c r="H402" s="34"/>
      <c r="I402" s="34"/>
    </row>
    <row r="403" spans="1:9" x14ac:dyDescent="0.35">
      <c r="A403" s="189" t="s">
        <v>1741</v>
      </c>
      <c r="B403" s="189" t="s">
        <v>1769</v>
      </c>
      <c r="C403" s="189" t="s">
        <v>1770</v>
      </c>
      <c r="D403" s="186" t="s">
        <v>4712</v>
      </c>
      <c r="E403" s="34"/>
      <c r="F403" s="34"/>
      <c r="G403" s="34"/>
      <c r="H403" s="34"/>
      <c r="I403" s="34"/>
    </row>
    <row r="404" spans="1:9" x14ac:dyDescent="0.35">
      <c r="A404" s="189" t="s">
        <v>1741</v>
      </c>
      <c r="B404" s="189" t="s">
        <v>246</v>
      </c>
      <c r="C404" s="189" t="s">
        <v>281</v>
      </c>
      <c r="D404" s="186" t="s">
        <v>4708</v>
      </c>
      <c r="E404" s="34"/>
      <c r="F404" s="34"/>
      <c r="G404" s="34"/>
      <c r="H404" s="34"/>
      <c r="I404" s="34"/>
    </row>
    <row r="405" spans="1:9" x14ac:dyDescent="0.35">
      <c r="A405" s="189" t="s">
        <v>1741</v>
      </c>
      <c r="B405" s="189" t="s">
        <v>269</v>
      </c>
      <c r="C405" s="189" t="s">
        <v>260</v>
      </c>
      <c r="D405" s="186" t="s">
        <v>1403</v>
      </c>
      <c r="E405" s="34"/>
      <c r="F405" s="34"/>
      <c r="G405" s="34"/>
      <c r="H405" s="34"/>
      <c r="I405" s="34"/>
    </row>
    <row r="406" spans="1:9" x14ac:dyDescent="0.35">
      <c r="A406" s="34"/>
      <c r="B406" s="34"/>
      <c r="C406" s="34"/>
      <c r="D406" s="186"/>
      <c r="E406" s="34"/>
      <c r="F406" s="34"/>
      <c r="G406" s="34"/>
      <c r="H406" s="34"/>
      <c r="I406" s="34"/>
    </row>
    <row r="407" spans="1:9" x14ac:dyDescent="0.35">
      <c r="D407" s="130"/>
    </row>
    <row r="408" spans="1:9" x14ac:dyDescent="0.35">
      <c r="D408" s="130"/>
    </row>
    <row r="409" spans="1:9" s="167" customFormat="1" x14ac:dyDescent="0.35">
      <c r="D409" s="223"/>
    </row>
    <row r="410" spans="1:9" x14ac:dyDescent="0.35">
      <c r="D410" s="130"/>
    </row>
    <row r="411" spans="1:9" x14ac:dyDescent="0.35">
      <c r="A411" s="130" t="s">
        <v>1771</v>
      </c>
      <c r="B411" s="130" t="s">
        <v>1772</v>
      </c>
      <c r="C411" s="130" t="s">
        <v>239</v>
      </c>
      <c r="D411" s="130" t="s">
        <v>1773</v>
      </c>
    </row>
    <row r="412" spans="1:9" x14ac:dyDescent="0.35">
      <c r="A412" s="130" t="s">
        <v>1771</v>
      </c>
      <c r="B412" s="130" t="s">
        <v>1774</v>
      </c>
      <c r="C412" s="130" t="s">
        <v>419</v>
      </c>
      <c r="D412" s="130" t="s">
        <v>1775</v>
      </c>
    </row>
    <row r="413" spans="1:9" x14ac:dyDescent="0.35">
      <c r="A413" s="130" t="s">
        <v>1771</v>
      </c>
      <c r="B413" s="130" t="s">
        <v>1776</v>
      </c>
      <c r="C413" s="130" t="s">
        <v>441</v>
      </c>
      <c r="D413" s="130" t="s">
        <v>1777</v>
      </c>
    </row>
    <row r="414" spans="1:9" x14ac:dyDescent="0.35">
      <c r="A414" s="130" t="s">
        <v>1771</v>
      </c>
      <c r="B414" s="130" t="s">
        <v>1778</v>
      </c>
      <c r="C414" s="130" t="s">
        <v>331</v>
      </c>
      <c r="D414" s="130" t="s">
        <v>1779</v>
      </c>
    </row>
    <row r="415" spans="1:9" x14ac:dyDescent="0.35">
      <c r="A415" s="130" t="s">
        <v>1771</v>
      </c>
      <c r="B415" s="130" t="s">
        <v>1780</v>
      </c>
      <c r="C415" s="130" t="s">
        <v>601</v>
      </c>
      <c r="D415" s="130" t="s">
        <v>1781</v>
      </c>
    </row>
    <row r="416" spans="1:9" x14ac:dyDescent="0.35">
      <c r="A416" s="130" t="s">
        <v>1771</v>
      </c>
      <c r="B416" s="130" t="s">
        <v>1782</v>
      </c>
      <c r="C416" s="130" t="s">
        <v>505</v>
      </c>
      <c r="D416" s="130" t="s">
        <v>1783</v>
      </c>
    </row>
    <row r="417" spans="1:5" x14ac:dyDescent="0.35">
      <c r="A417" s="130" t="s">
        <v>1771</v>
      </c>
      <c r="B417" s="130" t="s">
        <v>1784</v>
      </c>
      <c r="C417" s="130" t="s">
        <v>406</v>
      </c>
      <c r="D417" s="130" t="s">
        <v>1785</v>
      </c>
    </row>
    <row r="418" spans="1:5" x14ac:dyDescent="0.35">
      <c r="A418" s="130" t="s">
        <v>1771</v>
      </c>
      <c r="B418" s="130" t="s">
        <v>1786</v>
      </c>
      <c r="C418" s="130" t="s">
        <v>266</v>
      </c>
      <c r="D418" s="130" t="s">
        <v>1787</v>
      </c>
    </row>
    <row r="419" spans="1:5" x14ac:dyDescent="0.35">
      <c r="A419" s="130" t="s">
        <v>1771</v>
      </c>
      <c r="B419" s="130" t="s">
        <v>1788</v>
      </c>
      <c r="C419" s="130" t="s">
        <v>600</v>
      </c>
      <c r="D419" s="130" t="s">
        <v>1789</v>
      </c>
    </row>
    <row r="420" spans="1:5" x14ac:dyDescent="0.35">
      <c r="A420" s="130" t="s">
        <v>1771</v>
      </c>
      <c r="B420" s="186" t="s">
        <v>1790</v>
      </c>
      <c r="C420" s="186" t="s">
        <v>1791</v>
      </c>
      <c r="D420" s="186" t="s">
        <v>1792</v>
      </c>
    </row>
    <row r="422" spans="1:5" x14ac:dyDescent="0.35">
      <c r="A422" s="130" t="s">
        <v>62</v>
      </c>
      <c r="B422" s="130" t="s">
        <v>295</v>
      </c>
      <c r="C422" s="130" t="s">
        <v>294</v>
      </c>
      <c r="D422" s="130" t="s">
        <v>745</v>
      </c>
      <c r="E422" s="130" t="s">
        <v>1772</v>
      </c>
    </row>
    <row r="423" spans="1:5" x14ac:dyDescent="0.35">
      <c r="A423" s="130" t="s">
        <v>62</v>
      </c>
      <c r="B423" s="130" t="s">
        <v>1793</v>
      </c>
      <c r="C423" s="130" t="s">
        <v>1794</v>
      </c>
      <c r="D423" s="130" t="s">
        <v>1795</v>
      </c>
      <c r="E423" s="130" t="s">
        <v>1772</v>
      </c>
    </row>
    <row r="424" spans="1:5" x14ac:dyDescent="0.35">
      <c r="A424" s="130" t="s">
        <v>62</v>
      </c>
      <c r="B424" s="130" t="s">
        <v>1796</v>
      </c>
      <c r="C424" s="130" t="s">
        <v>459</v>
      </c>
      <c r="D424" s="130" t="s">
        <v>1797</v>
      </c>
      <c r="E424" s="130" t="s">
        <v>1772</v>
      </c>
    </row>
    <row r="425" spans="1:5" x14ac:dyDescent="0.35">
      <c r="A425" s="130" t="s">
        <v>62</v>
      </c>
      <c r="B425" s="130" t="s">
        <v>1798</v>
      </c>
      <c r="C425" s="130" t="s">
        <v>1799</v>
      </c>
      <c r="D425" s="130" t="s">
        <v>1800</v>
      </c>
      <c r="E425" s="130" t="s">
        <v>1774</v>
      </c>
    </row>
    <row r="426" spans="1:5" x14ac:dyDescent="0.35">
      <c r="A426" s="130" t="s">
        <v>62</v>
      </c>
      <c r="B426" s="130" t="s">
        <v>487</v>
      </c>
      <c r="C426" s="130" t="s">
        <v>486</v>
      </c>
      <c r="D426" s="130" t="s">
        <v>742</v>
      </c>
      <c r="E426" s="130" t="s">
        <v>1776</v>
      </c>
    </row>
    <row r="427" spans="1:5" x14ac:dyDescent="0.35">
      <c r="A427" s="130" t="s">
        <v>62</v>
      </c>
      <c r="B427" s="130" t="s">
        <v>1801</v>
      </c>
      <c r="C427" s="130" t="s">
        <v>1802</v>
      </c>
      <c r="D427" s="130" t="s">
        <v>1803</v>
      </c>
      <c r="E427" s="130" t="s">
        <v>1772</v>
      </c>
    </row>
    <row r="428" spans="1:5" x14ac:dyDescent="0.35">
      <c r="A428" s="130" t="s">
        <v>62</v>
      </c>
      <c r="B428" s="130" t="s">
        <v>1804</v>
      </c>
      <c r="C428" s="130" t="s">
        <v>349</v>
      </c>
      <c r="D428" s="130" t="s">
        <v>1805</v>
      </c>
      <c r="E428" s="130" t="s">
        <v>1778</v>
      </c>
    </row>
    <row r="429" spans="1:5" x14ac:dyDescent="0.35">
      <c r="A429" s="130" t="s">
        <v>62</v>
      </c>
      <c r="B429" s="130" t="s">
        <v>1806</v>
      </c>
      <c r="C429" s="130" t="s">
        <v>1807</v>
      </c>
      <c r="D429" s="130" t="s">
        <v>1808</v>
      </c>
      <c r="E429" s="130" t="s">
        <v>1780</v>
      </c>
    </row>
    <row r="430" spans="1:5" x14ac:dyDescent="0.35">
      <c r="A430" s="130" t="s">
        <v>62</v>
      </c>
      <c r="B430" s="130" t="s">
        <v>1809</v>
      </c>
      <c r="C430" s="130" t="s">
        <v>1810</v>
      </c>
      <c r="D430" s="130" t="s">
        <v>1811</v>
      </c>
      <c r="E430" s="130" t="s">
        <v>1782</v>
      </c>
    </row>
    <row r="431" spans="1:5" x14ac:dyDescent="0.35">
      <c r="A431" s="130" t="s">
        <v>62</v>
      </c>
      <c r="B431" s="130" t="s">
        <v>1812</v>
      </c>
      <c r="C431" s="130" t="s">
        <v>1813</v>
      </c>
      <c r="D431" s="130" t="s">
        <v>1814</v>
      </c>
      <c r="E431" s="130" t="s">
        <v>1782</v>
      </c>
    </row>
    <row r="432" spans="1:5" x14ac:dyDescent="0.35">
      <c r="A432" s="130" t="s">
        <v>62</v>
      </c>
      <c r="B432" s="130" t="s">
        <v>1815</v>
      </c>
      <c r="C432" s="130" t="s">
        <v>1816</v>
      </c>
      <c r="D432" s="130" t="s">
        <v>1817</v>
      </c>
      <c r="E432" s="130" t="s">
        <v>1784</v>
      </c>
    </row>
    <row r="433" spans="1:5" x14ac:dyDescent="0.35">
      <c r="A433" s="130" t="s">
        <v>62</v>
      </c>
      <c r="B433" s="130" t="s">
        <v>1818</v>
      </c>
      <c r="C433" s="130" t="s">
        <v>1819</v>
      </c>
      <c r="D433" s="130" t="s">
        <v>1820</v>
      </c>
      <c r="E433" s="130" t="s">
        <v>1778</v>
      </c>
    </row>
    <row r="434" spans="1:5" x14ac:dyDescent="0.35">
      <c r="A434" s="130" t="s">
        <v>62</v>
      </c>
      <c r="B434" s="130" t="s">
        <v>1821</v>
      </c>
      <c r="C434" s="130" t="s">
        <v>1822</v>
      </c>
      <c r="D434" s="130" t="s">
        <v>1823</v>
      </c>
      <c r="E434" s="130" t="s">
        <v>1778</v>
      </c>
    </row>
    <row r="435" spans="1:5" x14ac:dyDescent="0.35">
      <c r="A435" s="130" t="s">
        <v>62</v>
      </c>
      <c r="B435" s="130" t="s">
        <v>1824</v>
      </c>
      <c r="C435" s="130" t="s">
        <v>1825</v>
      </c>
      <c r="D435" s="130" t="s">
        <v>1826</v>
      </c>
      <c r="E435" s="130" t="s">
        <v>1776</v>
      </c>
    </row>
    <row r="436" spans="1:5" x14ac:dyDescent="0.35">
      <c r="A436" s="130" t="s">
        <v>62</v>
      </c>
      <c r="B436" s="130" t="s">
        <v>1827</v>
      </c>
      <c r="C436" s="130" t="s">
        <v>1828</v>
      </c>
      <c r="D436" s="130" t="s">
        <v>1829</v>
      </c>
      <c r="E436" s="130" t="s">
        <v>1784</v>
      </c>
    </row>
    <row r="437" spans="1:5" x14ac:dyDescent="0.35">
      <c r="A437" s="130" t="s">
        <v>62</v>
      </c>
      <c r="B437" s="130" t="s">
        <v>1830</v>
      </c>
      <c r="C437" s="130" t="s">
        <v>413</v>
      </c>
      <c r="D437" s="130" t="s">
        <v>1831</v>
      </c>
      <c r="E437" s="130" t="s">
        <v>1784</v>
      </c>
    </row>
    <row r="438" spans="1:5" x14ac:dyDescent="0.35">
      <c r="A438" s="130" t="s">
        <v>62</v>
      </c>
      <c r="B438" s="130" t="s">
        <v>1832</v>
      </c>
      <c r="C438" s="130" t="s">
        <v>1833</v>
      </c>
      <c r="D438" s="130" t="s">
        <v>1834</v>
      </c>
      <c r="E438" s="130" t="s">
        <v>1774</v>
      </c>
    </row>
    <row r="439" spans="1:5" x14ac:dyDescent="0.35">
      <c r="A439" s="130" t="s">
        <v>62</v>
      </c>
      <c r="B439" s="130" t="s">
        <v>1835</v>
      </c>
      <c r="C439" s="130" t="s">
        <v>1836</v>
      </c>
      <c r="D439" s="130" t="s">
        <v>1837</v>
      </c>
      <c r="E439" s="130" t="s">
        <v>1782</v>
      </c>
    </row>
    <row r="440" spans="1:5" x14ac:dyDescent="0.35">
      <c r="A440" s="130" t="s">
        <v>62</v>
      </c>
      <c r="B440" s="130" t="s">
        <v>1838</v>
      </c>
      <c r="C440" s="130" t="s">
        <v>1839</v>
      </c>
      <c r="D440" s="130" t="s">
        <v>1840</v>
      </c>
      <c r="E440" s="130" t="s">
        <v>1786</v>
      </c>
    </row>
    <row r="441" spans="1:5" x14ac:dyDescent="0.35">
      <c r="A441" s="130" t="s">
        <v>62</v>
      </c>
      <c r="B441" s="130" t="s">
        <v>1841</v>
      </c>
      <c r="C441" s="130" t="s">
        <v>1842</v>
      </c>
      <c r="D441" s="130" t="s">
        <v>1843</v>
      </c>
      <c r="E441" s="130" t="s">
        <v>1788</v>
      </c>
    </row>
    <row r="442" spans="1:5" s="34" customFormat="1" x14ac:dyDescent="0.35">
      <c r="A442" s="186" t="s">
        <v>62</v>
      </c>
      <c r="B442" s="186" t="s">
        <v>1844</v>
      </c>
      <c r="C442" s="186" t="s">
        <v>1845</v>
      </c>
      <c r="D442" s="186" t="s">
        <v>1846</v>
      </c>
      <c r="E442" s="186" t="s">
        <v>1790</v>
      </c>
    </row>
    <row r="443" spans="1:5" x14ac:dyDescent="0.35">
      <c r="A443" s="130" t="s">
        <v>62</v>
      </c>
      <c r="B443" s="130" t="s">
        <v>1847</v>
      </c>
      <c r="C443" s="130" t="s">
        <v>1848</v>
      </c>
      <c r="D443" s="130" t="s">
        <v>1849</v>
      </c>
      <c r="E443" s="130" t="s">
        <v>1784</v>
      </c>
    </row>
    <row r="444" spans="1:5" x14ac:dyDescent="0.35">
      <c r="A444" s="130" t="s">
        <v>62</v>
      </c>
      <c r="B444" s="130" t="s">
        <v>408</v>
      </c>
      <c r="C444" s="130" t="s">
        <v>407</v>
      </c>
      <c r="D444" s="130" t="s">
        <v>759</v>
      </c>
      <c r="E444" s="130" t="s">
        <v>1784</v>
      </c>
    </row>
    <row r="445" spans="1:5" x14ac:dyDescent="0.35">
      <c r="A445" s="130" t="s">
        <v>62</v>
      </c>
      <c r="B445" s="130" t="s">
        <v>1850</v>
      </c>
      <c r="C445" s="130" t="s">
        <v>1851</v>
      </c>
      <c r="D445" s="130" t="s">
        <v>1852</v>
      </c>
      <c r="E445" s="130" t="s">
        <v>1782</v>
      </c>
    </row>
    <row r="446" spans="1:5" x14ac:dyDescent="0.35">
      <c r="A446" s="130" t="s">
        <v>62</v>
      </c>
      <c r="B446" s="130" t="s">
        <v>1853</v>
      </c>
      <c r="C446" s="130" t="s">
        <v>1854</v>
      </c>
      <c r="D446" s="130" t="s">
        <v>1855</v>
      </c>
      <c r="E446" s="130" t="s">
        <v>1788</v>
      </c>
    </row>
    <row r="447" spans="1:5" x14ac:dyDescent="0.35">
      <c r="A447" s="130" t="s">
        <v>62</v>
      </c>
      <c r="B447" s="130" t="s">
        <v>1856</v>
      </c>
      <c r="C447" s="130" t="s">
        <v>1857</v>
      </c>
      <c r="D447" s="130" t="s">
        <v>1858</v>
      </c>
      <c r="E447" s="130" t="s">
        <v>1774</v>
      </c>
    </row>
    <row r="448" spans="1:5" x14ac:dyDescent="0.35">
      <c r="A448" s="130" t="s">
        <v>62</v>
      </c>
      <c r="B448" s="130" t="s">
        <v>507</v>
      </c>
      <c r="C448" s="130" t="s">
        <v>506</v>
      </c>
      <c r="D448" s="130" t="s">
        <v>756</v>
      </c>
      <c r="E448" s="130" t="s">
        <v>1782</v>
      </c>
    </row>
    <row r="449" spans="1:5" x14ac:dyDescent="0.35">
      <c r="A449" s="130" t="s">
        <v>62</v>
      </c>
      <c r="B449" s="130" t="s">
        <v>1859</v>
      </c>
      <c r="C449" s="130" t="s">
        <v>1860</v>
      </c>
      <c r="D449" s="130" t="s">
        <v>1861</v>
      </c>
      <c r="E449" s="130" t="s">
        <v>1782</v>
      </c>
    </row>
    <row r="450" spans="1:5" x14ac:dyDescent="0.35">
      <c r="A450" s="130" t="s">
        <v>62</v>
      </c>
      <c r="B450" s="130" t="s">
        <v>1862</v>
      </c>
      <c r="C450" s="130" t="s">
        <v>1863</v>
      </c>
      <c r="D450" s="130" t="s">
        <v>1864</v>
      </c>
      <c r="E450" s="130" t="s">
        <v>1774</v>
      </c>
    </row>
    <row r="451" spans="1:5" x14ac:dyDescent="0.35">
      <c r="A451" s="130" t="s">
        <v>62</v>
      </c>
      <c r="B451" s="130" t="s">
        <v>1865</v>
      </c>
      <c r="C451" s="130" t="s">
        <v>1866</v>
      </c>
      <c r="D451" s="130" t="s">
        <v>1867</v>
      </c>
      <c r="E451" s="130" t="s">
        <v>1774</v>
      </c>
    </row>
    <row r="452" spans="1:5" s="34" customFormat="1" x14ac:dyDescent="0.35">
      <c r="A452" s="186" t="s">
        <v>62</v>
      </c>
      <c r="B452" s="186" t="s">
        <v>1868</v>
      </c>
      <c r="C452" s="186" t="s">
        <v>1869</v>
      </c>
      <c r="D452" s="186" t="s">
        <v>1870</v>
      </c>
      <c r="E452" s="186" t="s">
        <v>1790</v>
      </c>
    </row>
    <row r="453" spans="1:5" x14ac:dyDescent="0.35">
      <c r="A453" s="130" t="s">
        <v>62</v>
      </c>
      <c r="B453" s="130" t="s">
        <v>1871</v>
      </c>
      <c r="C453" s="130" t="s">
        <v>1872</v>
      </c>
      <c r="D453" s="130" t="s">
        <v>1873</v>
      </c>
      <c r="E453" s="130" t="s">
        <v>1784</v>
      </c>
    </row>
    <row r="454" spans="1:5" x14ac:dyDescent="0.35">
      <c r="A454" s="130" t="s">
        <v>62</v>
      </c>
      <c r="B454" s="130" t="s">
        <v>1874</v>
      </c>
      <c r="C454" s="130" t="s">
        <v>1875</v>
      </c>
      <c r="D454" s="130" t="s">
        <v>1876</v>
      </c>
      <c r="E454" s="130" t="s">
        <v>1784</v>
      </c>
    </row>
    <row r="455" spans="1:5" s="34" customFormat="1" x14ac:dyDescent="0.35">
      <c r="A455" s="186" t="s">
        <v>62</v>
      </c>
      <c r="B455" s="186" t="s">
        <v>1877</v>
      </c>
      <c r="C455" s="186" t="s">
        <v>1878</v>
      </c>
      <c r="D455" s="186" t="s">
        <v>1879</v>
      </c>
      <c r="E455" s="186" t="s">
        <v>1776</v>
      </c>
    </row>
    <row r="456" spans="1:5" x14ac:dyDescent="0.35">
      <c r="A456" s="130" t="s">
        <v>62</v>
      </c>
      <c r="B456" s="130" t="s">
        <v>1880</v>
      </c>
      <c r="C456" s="130" t="s">
        <v>1881</v>
      </c>
      <c r="D456" s="130" t="s">
        <v>1882</v>
      </c>
      <c r="E456" s="130" t="s">
        <v>1786</v>
      </c>
    </row>
    <row r="457" spans="1:5" x14ac:dyDescent="0.35">
      <c r="A457" s="130" t="s">
        <v>62</v>
      </c>
      <c r="B457" s="130" t="s">
        <v>1883</v>
      </c>
      <c r="C457" s="130" t="s">
        <v>1884</v>
      </c>
      <c r="D457" s="130" t="s">
        <v>1885</v>
      </c>
      <c r="E457" s="130" t="s">
        <v>1772</v>
      </c>
    </row>
    <row r="458" spans="1:5" x14ac:dyDescent="0.35">
      <c r="A458" s="130" t="s">
        <v>62</v>
      </c>
      <c r="B458" s="130" t="s">
        <v>1886</v>
      </c>
      <c r="C458" s="130" t="s">
        <v>1887</v>
      </c>
      <c r="D458" s="130" t="s">
        <v>1888</v>
      </c>
      <c r="E458" s="130" t="s">
        <v>1772</v>
      </c>
    </row>
    <row r="459" spans="1:5" x14ac:dyDescent="0.35">
      <c r="A459" s="130" t="s">
        <v>62</v>
      </c>
      <c r="B459" s="130" t="s">
        <v>466</v>
      </c>
      <c r="C459" s="130" t="s">
        <v>426</v>
      </c>
      <c r="D459" s="130" t="s">
        <v>761</v>
      </c>
      <c r="E459" s="130" t="s">
        <v>1774</v>
      </c>
    </row>
    <row r="460" spans="1:5" x14ac:dyDescent="0.35">
      <c r="A460" s="130" t="s">
        <v>62</v>
      </c>
      <c r="B460" s="130" t="s">
        <v>1889</v>
      </c>
      <c r="C460" s="130" t="s">
        <v>1890</v>
      </c>
      <c r="D460" s="130" t="s">
        <v>1891</v>
      </c>
      <c r="E460" s="130" t="s">
        <v>1774</v>
      </c>
    </row>
    <row r="461" spans="1:5" x14ac:dyDescent="0.35">
      <c r="A461" s="130" t="s">
        <v>62</v>
      </c>
      <c r="B461" s="130" t="s">
        <v>1892</v>
      </c>
      <c r="C461" s="130" t="s">
        <v>1893</v>
      </c>
      <c r="D461" s="130" t="s">
        <v>1894</v>
      </c>
      <c r="E461" s="130" t="s">
        <v>1776</v>
      </c>
    </row>
    <row r="462" spans="1:5" x14ac:dyDescent="0.35">
      <c r="A462" s="130" t="s">
        <v>62</v>
      </c>
      <c r="B462" s="130" t="s">
        <v>1895</v>
      </c>
      <c r="C462" s="130" t="s">
        <v>1896</v>
      </c>
      <c r="D462" s="130" t="s">
        <v>1896</v>
      </c>
      <c r="E462" s="130" t="s">
        <v>1784</v>
      </c>
    </row>
    <row r="463" spans="1:5" x14ac:dyDescent="0.35">
      <c r="A463" s="130" t="s">
        <v>62</v>
      </c>
      <c r="B463" s="130" t="s">
        <v>1897</v>
      </c>
      <c r="C463" s="130" t="s">
        <v>1898</v>
      </c>
      <c r="D463" s="130" t="s">
        <v>1899</v>
      </c>
      <c r="E463" s="130" t="s">
        <v>1780</v>
      </c>
    </row>
    <row r="464" spans="1:5" x14ac:dyDescent="0.35">
      <c r="A464" s="130" t="s">
        <v>62</v>
      </c>
      <c r="B464" s="130" t="s">
        <v>1900</v>
      </c>
      <c r="C464" s="130" t="s">
        <v>1901</v>
      </c>
      <c r="D464" s="130" t="s">
        <v>1902</v>
      </c>
      <c r="E464" s="130" t="s">
        <v>1784</v>
      </c>
    </row>
    <row r="465" spans="1:5" x14ac:dyDescent="0.35">
      <c r="A465" s="130" t="s">
        <v>62</v>
      </c>
      <c r="B465" s="130" t="s">
        <v>1903</v>
      </c>
      <c r="C465" s="130" t="s">
        <v>1904</v>
      </c>
      <c r="D465" s="130" t="s">
        <v>1905</v>
      </c>
      <c r="E465" s="130" t="s">
        <v>1780</v>
      </c>
    </row>
    <row r="466" spans="1:5" s="34" customFormat="1" x14ac:dyDescent="0.35">
      <c r="A466" s="186" t="s">
        <v>62</v>
      </c>
      <c r="B466" s="186" t="s">
        <v>1906</v>
      </c>
      <c r="C466" s="186" t="s">
        <v>1907</v>
      </c>
      <c r="D466" s="186" t="s">
        <v>1908</v>
      </c>
      <c r="E466" s="186" t="s">
        <v>1790</v>
      </c>
    </row>
    <row r="467" spans="1:5" x14ac:dyDescent="0.35">
      <c r="A467" s="130" t="s">
        <v>62</v>
      </c>
      <c r="B467" s="130" t="s">
        <v>1909</v>
      </c>
      <c r="C467" s="130" t="s">
        <v>1910</v>
      </c>
      <c r="D467" s="130" t="s">
        <v>1911</v>
      </c>
      <c r="E467" s="130" t="s">
        <v>1782</v>
      </c>
    </row>
    <row r="468" spans="1:5" x14ac:dyDescent="0.35">
      <c r="A468" s="130" t="s">
        <v>62</v>
      </c>
      <c r="B468" s="130" t="s">
        <v>333</v>
      </c>
      <c r="C468" s="130" t="s">
        <v>332</v>
      </c>
      <c r="D468" s="130" t="s">
        <v>760</v>
      </c>
      <c r="E468" s="130" t="s">
        <v>1778</v>
      </c>
    </row>
    <row r="469" spans="1:5" s="34" customFormat="1" x14ac:dyDescent="0.35">
      <c r="A469" s="186" t="s">
        <v>62</v>
      </c>
      <c r="B469" s="186" t="s">
        <v>1912</v>
      </c>
      <c r="C469" s="186" t="s">
        <v>1913</v>
      </c>
      <c r="D469" s="186" t="s">
        <v>1914</v>
      </c>
      <c r="E469" s="186" t="s">
        <v>1790</v>
      </c>
    </row>
    <row r="470" spans="1:5" x14ac:dyDescent="0.35">
      <c r="A470" s="130" t="s">
        <v>62</v>
      </c>
      <c r="B470" s="130" t="s">
        <v>1915</v>
      </c>
      <c r="C470" s="130" t="s">
        <v>1916</v>
      </c>
      <c r="D470" s="130" t="s">
        <v>1917</v>
      </c>
      <c r="E470" s="130" t="s">
        <v>1788</v>
      </c>
    </row>
    <row r="471" spans="1:5" x14ac:dyDescent="0.35">
      <c r="A471" s="130" t="s">
        <v>62</v>
      </c>
      <c r="B471" s="130" t="s">
        <v>1918</v>
      </c>
      <c r="C471" s="130" t="s">
        <v>1919</v>
      </c>
      <c r="D471" s="130" t="s">
        <v>1920</v>
      </c>
      <c r="E471" s="130" t="s">
        <v>1788</v>
      </c>
    </row>
    <row r="472" spans="1:5" x14ac:dyDescent="0.35">
      <c r="A472" s="130" t="s">
        <v>62</v>
      </c>
      <c r="B472" s="130" t="s">
        <v>1921</v>
      </c>
      <c r="C472" s="130" t="s">
        <v>1922</v>
      </c>
      <c r="D472" s="130" t="s">
        <v>1923</v>
      </c>
      <c r="E472" s="130" t="s">
        <v>1776</v>
      </c>
    </row>
    <row r="473" spans="1:5" x14ac:dyDescent="0.35">
      <c r="A473" s="130" t="s">
        <v>62</v>
      </c>
      <c r="B473" s="130" t="s">
        <v>1924</v>
      </c>
      <c r="C473" s="130" t="s">
        <v>427</v>
      </c>
      <c r="D473" s="130" t="s">
        <v>1925</v>
      </c>
      <c r="E473" s="130" t="s">
        <v>1774</v>
      </c>
    </row>
    <row r="474" spans="1:5" x14ac:dyDescent="0.35">
      <c r="A474" s="130" t="s">
        <v>62</v>
      </c>
      <c r="B474" s="130" t="s">
        <v>1926</v>
      </c>
      <c r="C474" s="130" t="s">
        <v>1927</v>
      </c>
      <c r="D474" s="130" t="s">
        <v>1928</v>
      </c>
      <c r="E474" s="130" t="s">
        <v>1776</v>
      </c>
    </row>
    <row r="475" spans="1:5" x14ac:dyDescent="0.35">
      <c r="A475" s="130" t="s">
        <v>62</v>
      </c>
      <c r="B475" s="130" t="s">
        <v>1929</v>
      </c>
      <c r="C475" s="130" t="s">
        <v>1930</v>
      </c>
      <c r="D475" s="130" t="s">
        <v>1931</v>
      </c>
      <c r="E475" s="130" t="s">
        <v>1786</v>
      </c>
    </row>
    <row r="476" spans="1:5" x14ac:dyDescent="0.35">
      <c r="A476" s="130" t="s">
        <v>62</v>
      </c>
      <c r="B476" s="130" t="s">
        <v>1932</v>
      </c>
      <c r="C476" s="130" t="s">
        <v>1933</v>
      </c>
      <c r="D476" s="130" t="s">
        <v>1934</v>
      </c>
      <c r="E476" s="130" t="s">
        <v>1788</v>
      </c>
    </row>
    <row r="477" spans="1:5" x14ac:dyDescent="0.35">
      <c r="A477" s="130" t="s">
        <v>62</v>
      </c>
      <c r="B477" s="130" t="s">
        <v>1935</v>
      </c>
      <c r="C477" s="130" t="s">
        <v>1936</v>
      </c>
      <c r="D477" s="130" t="s">
        <v>1937</v>
      </c>
      <c r="E477" s="130" t="s">
        <v>1786</v>
      </c>
    </row>
    <row r="478" spans="1:5" x14ac:dyDescent="0.35">
      <c r="A478" s="130" t="s">
        <v>62</v>
      </c>
      <c r="B478" s="130" t="s">
        <v>1938</v>
      </c>
      <c r="C478" s="130" t="s">
        <v>1939</v>
      </c>
      <c r="D478" s="130" t="s">
        <v>1940</v>
      </c>
      <c r="E478" s="130" t="s">
        <v>1784</v>
      </c>
    </row>
    <row r="479" spans="1:5" x14ac:dyDescent="0.35">
      <c r="A479" s="130" t="s">
        <v>62</v>
      </c>
      <c r="B479" s="130" t="s">
        <v>1941</v>
      </c>
      <c r="C479" s="130" t="s">
        <v>1942</v>
      </c>
      <c r="D479" s="130" t="s">
        <v>1943</v>
      </c>
      <c r="E479" s="130" t="s">
        <v>1784</v>
      </c>
    </row>
    <row r="480" spans="1:5" x14ac:dyDescent="0.35">
      <c r="A480" s="130" t="s">
        <v>62</v>
      </c>
      <c r="B480" s="130" t="s">
        <v>1944</v>
      </c>
      <c r="C480" s="130" t="s">
        <v>1945</v>
      </c>
      <c r="D480" s="130" t="s">
        <v>1946</v>
      </c>
      <c r="E480" s="130" t="s">
        <v>1780</v>
      </c>
    </row>
    <row r="481" spans="1:5" x14ac:dyDescent="0.35">
      <c r="A481" s="130" t="s">
        <v>62</v>
      </c>
      <c r="B481" s="130" t="s">
        <v>1947</v>
      </c>
      <c r="C481" s="130" t="s">
        <v>1948</v>
      </c>
      <c r="D481" s="130" t="s">
        <v>1949</v>
      </c>
      <c r="E481" s="130" t="s">
        <v>1782</v>
      </c>
    </row>
    <row r="482" spans="1:5" x14ac:dyDescent="0.35">
      <c r="A482" s="130" t="s">
        <v>62</v>
      </c>
      <c r="B482" s="130" t="s">
        <v>1950</v>
      </c>
      <c r="C482" s="130" t="s">
        <v>1951</v>
      </c>
      <c r="D482" s="130" t="s">
        <v>1952</v>
      </c>
      <c r="E482" s="130" t="s">
        <v>1786</v>
      </c>
    </row>
    <row r="483" spans="1:5" x14ac:dyDescent="0.35">
      <c r="A483" s="130" t="s">
        <v>62</v>
      </c>
      <c r="B483" s="130" t="s">
        <v>241</v>
      </c>
      <c r="C483" s="130" t="s">
        <v>240</v>
      </c>
      <c r="D483" s="130" t="s">
        <v>744</v>
      </c>
      <c r="E483" s="130" t="s">
        <v>1772</v>
      </c>
    </row>
    <row r="484" spans="1:5" x14ac:dyDescent="0.35">
      <c r="A484" s="130" t="s">
        <v>62</v>
      </c>
      <c r="B484" s="130" t="s">
        <v>1953</v>
      </c>
      <c r="C484" s="130" t="s">
        <v>1954</v>
      </c>
      <c r="D484" s="130" t="s">
        <v>1954</v>
      </c>
      <c r="E484" s="130" t="s">
        <v>1782</v>
      </c>
    </row>
    <row r="485" spans="1:5" x14ac:dyDescent="0.35">
      <c r="A485" s="130" t="s">
        <v>62</v>
      </c>
      <c r="B485" s="130" t="s">
        <v>1955</v>
      </c>
      <c r="C485" s="130" t="s">
        <v>1956</v>
      </c>
      <c r="D485" s="130" t="s">
        <v>1957</v>
      </c>
      <c r="E485" s="130" t="s">
        <v>1786</v>
      </c>
    </row>
    <row r="486" spans="1:5" s="34" customFormat="1" x14ac:dyDescent="0.35">
      <c r="A486" s="186" t="s">
        <v>62</v>
      </c>
      <c r="B486" s="186" t="s">
        <v>1958</v>
      </c>
      <c r="C486" s="186" t="s">
        <v>1959</v>
      </c>
      <c r="D486" s="186" t="s">
        <v>1960</v>
      </c>
      <c r="E486" s="186" t="s">
        <v>1790</v>
      </c>
    </row>
    <row r="487" spans="1:5" x14ac:dyDescent="0.35">
      <c r="A487" s="130" t="s">
        <v>62</v>
      </c>
      <c r="B487" s="130" t="s">
        <v>1961</v>
      </c>
      <c r="C487" s="130" t="s">
        <v>1962</v>
      </c>
      <c r="D487" s="130" t="s">
        <v>1963</v>
      </c>
      <c r="E487" s="130" t="s">
        <v>1782</v>
      </c>
    </row>
    <row r="488" spans="1:5" s="34" customFormat="1" x14ac:dyDescent="0.35">
      <c r="A488" s="186" t="s">
        <v>62</v>
      </c>
      <c r="B488" s="186" t="s">
        <v>1964</v>
      </c>
      <c r="C488" s="186" t="s">
        <v>1965</v>
      </c>
      <c r="D488" s="186" t="s">
        <v>1966</v>
      </c>
      <c r="E488" s="186" t="s">
        <v>1790</v>
      </c>
    </row>
    <row r="489" spans="1:5" x14ac:dyDescent="0.35">
      <c r="A489" s="130" t="s">
        <v>62</v>
      </c>
      <c r="B489" s="130" t="s">
        <v>1967</v>
      </c>
      <c r="C489" s="130" t="s">
        <v>1968</v>
      </c>
      <c r="D489" s="130" t="s">
        <v>1968</v>
      </c>
      <c r="E489" s="130" t="s">
        <v>1778</v>
      </c>
    </row>
    <row r="490" spans="1:5" x14ac:dyDescent="0.35">
      <c r="A490" s="130" t="s">
        <v>62</v>
      </c>
      <c r="B490" s="130" t="s">
        <v>1969</v>
      </c>
      <c r="C490" s="130" t="s">
        <v>1970</v>
      </c>
      <c r="D490" s="130" t="s">
        <v>1971</v>
      </c>
      <c r="E490" s="130" t="s">
        <v>1772</v>
      </c>
    </row>
    <row r="491" spans="1:5" x14ac:dyDescent="0.35">
      <c r="A491" s="130" t="s">
        <v>62</v>
      </c>
      <c r="B491" s="130" t="s">
        <v>1972</v>
      </c>
      <c r="C491" s="130" t="s">
        <v>1973</v>
      </c>
      <c r="D491" s="130" t="s">
        <v>1973</v>
      </c>
      <c r="E491" s="130" t="s">
        <v>1774</v>
      </c>
    </row>
    <row r="492" spans="1:5" s="34" customFormat="1" x14ac:dyDescent="0.35">
      <c r="A492" s="186" t="s">
        <v>62</v>
      </c>
      <c r="B492" s="186" t="s">
        <v>1974</v>
      </c>
      <c r="C492" s="186" t="s">
        <v>1975</v>
      </c>
      <c r="D492" s="186" t="s">
        <v>1976</v>
      </c>
      <c r="E492" s="186" t="s">
        <v>1790</v>
      </c>
    </row>
    <row r="493" spans="1:5" x14ac:dyDescent="0.35">
      <c r="A493" s="130" t="s">
        <v>62</v>
      </c>
      <c r="B493" s="130" t="s">
        <v>1977</v>
      </c>
      <c r="C493" s="130" t="s">
        <v>1978</v>
      </c>
      <c r="D493" s="130" t="s">
        <v>1979</v>
      </c>
      <c r="E493" s="130" t="s">
        <v>1772</v>
      </c>
    </row>
    <row r="494" spans="1:5" s="184" customFormat="1" x14ac:dyDescent="0.35">
      <c r="A494" s="218" t="s">
        <v>62</v>
      </c>
      <c r="B494" s="218" t="s">
        <v>1980</v>
      </c>
      <c r="C494" s="218" t="s">
        <v>1981</v>
      </c>
      <c r="D494" s="218" t="s">
        <v>1982</v>
      </c>
      <c r="E494" s="218" t="s">
        <v>1790</v>
      </c>
    </row>
    <row r="495" spans="1:5" x14ac:dyDescent="0.35">
      <c r="A495" s="130" t="s">
        <v>62</v>
      </c>
      <c r="B495" s="130" t="s">
        <v>1983</v>
      </c>
      <c r="C495" s="130" t="s">
        <v>1984</v>
      </c>
      <c r="D495" s="130" t="s">
        <v>1985</v>
      </c>
      <c r="E495" s="130" t="s">
        <v>1784</v>
      </c>
    </row>
    <row r="496" spans="1:5" x14ac:dyDescent="0.35">
      <c r="A496" s="130" t="s">
        <v>62</v>
      </c>
      <c r="B496" s="130" t="s">
        <v>1986</v>
      </c>
      <c r="C496" s="130" t="s">
        <v>1987</v>
      </c>
      <c r="D496" s="130" t="s">
        <v>1988</v>
      </c>
      <c r="E496" s="130" t="s">
        <v>1780</v>
      </c>
    </row>
    <row r="497" spans="1:5" x14ac:dyDescent="0.35">
      <c r="A497" s="130" t="s">
        <v>62</v>
      </c>
      <c r="B497" s="130" t="s">
        <v>1989</v>
      </c>
      <c r="C497" s="130" t="s">
        <v>1990</v>
      </c>
      <c r="D497" s="130" t="s">
        <v>1991</v>
      </c>
      <c r="E497" s="130" t="s">
        <v>1778</v>
      </c>
    </row>
    <row r="498" spans="1:5" x14ac:dyDescent="0.35">
      <c r="A498" s="130" t="s">
        <v>62</v>
      </c>
      <c r="B498" s="130" t="s">
        <v>1992</v>
      </c>
      <c r="C498" s="130" t="s">
        <v>1993</v>
      </c>
      <c r="D498" s="130" t="s">
        <v>1994</v>
      </c>
      <c r="E498" s="130" t="s">
        <v>1784</v>
      </c>
    </row>
    <row r="499" spans="1:5" x14ac:dyDescent="0.35">
      <c r="A499" s="130" t="s">
        <v>62</v>
      </c>
      <c r="B499" s="130" t="s">
        <v>1995</v>
      </c>
      <c r="C499" s="130" t="s">
        <v>1996</v>
      </c>
      <c r="D499" s="130" t="s">
        <v>1997</v>
      </c>
      <c r="E499" s="130" t="s">
        <v>1778</v>
      </c>
    </row>
    <row r="500" spans="1:5" x14ac:dyDescent="0.35">
      <c r="A500" s="130" t="s">
        <v>62</v>
      </c>
      <c r="B500" s="130" t="s">
        <v>1998</v>
      </c>
      <c r="C500" s="130" t="s">
        <v>1999</v>
      </c>
      <c r="D500" s="130" t="s">
        <v>2000</v>
      </c>
      <c r="E500" s="130" t="s">
        <v>1774</v>
      </c>
    </row>
    <row r="501" spans="1:5" x14ac:dyDescent="0.35">
      <c r="A501" s="130" t="s">
        <v>62</v>
      </c>
      <c r="B501" s="130" t="s">
        <v>2001</v>
      </c>
      <c r="C501" s="130" t="s">
        <v>2002</v>
      </c>
      <c r="D501" s="130" t="s">
        <v>2003</v>
      </c>
      <c r="E501" s="130" t="s">
        <v>1784</v>
      </c>
    </row>
    <row r="502" spans="1:5" x14ac:dyDescent="0.35">
      <c r="A502" s="130" t="s">
        <v>62</v>
      </c>
      <c r="B502" s="130" t="s">
        <v>2004</v>
      </c>
      <c r="C502" s="130" t="s">
        <v>2005</v>
      </c>
      <c r="D502" s="130" t="s">
        <v>2006</v>
      </c>
      <c r="E502" s="130" t="s">
        <v>1772</v>
      </c>
    </row>
    <row r="503" spans="1:5" x14ac:dyDescent="0.35">
      <c r="A503" s="130" t="s">
        <v>62</v>
      </c>
      <c r="B503" s="130" t="s">
        <v>2007</v>
      </c>
      <c r="C503" s="130" t="s">
        <v>2008</v>
      </c>
      <c r="D503" s="130" t="s">
        <v>2009</v>
      </c>
      <c r="E503" s="130" t="s">
        <v>1782</v>
      </c>
    </row>
    <row r="504" spans="1:5" x14ac:dyDescent="0.35">
      <c r="A504" s="130" t="s">
        <v>62</v>
      </c>
      <c r="B504" s="130" t="s">
        <v>2010</v>
      </c>
      <c r="C504" s="130" t="s">
        <v>2011</v>
      </c>
      <c r="D504" s="130" t="s">
        <v>2012</v>
      </c>
      <c r="E504" s="130" t="s">
        <v>1776</v>
      </c>
    </row>
    <row r="505" spans="1:5" s="184" customFormat="1" x14ac:dyDescent="0.35">
      <c r="A505" s="218" t="s">
        <v>62</v>
      </c>
      <c r="B505" s="218" t="s">
        <v>2013</v>
      </c>
      <c r="C505" s="218" t="s">
        <v>2014</v>
      </c>
      <c r="D505" s="218" t="s">
        <v>2015</v>
      </c>
      <c r="E505" s="218" t="s">
        <v>1790</v>
      </c>
    </row>
    <row r="506" spans="1:5" x14ac:dyDescent="0.35">
      <c r="A506" s="130" t="s">
        <v>62</v>
      </c>
      <c r="B506" s="130" t="s">
        <v>2016</v>
      </c>
      <c r="C506" s="130" t="s">
        <v>2017</v>
      </c>
      <c r="D506" s="130" t="s">
        <v>2018</v>
      </c>
      <c r="E506" s="130" t="s">
        <v>1784</v>
      </c>
    </row>
    <row r="507" spans="1:5" s="34" customFormat="1" x14ac:dyDescent="0.35">
      <c r="A507" s="186" t="s">
        <v>62</v>
      </c>
      <c r="B507" s="186" t="s">
        <v>2019</v>
      </c>
      <c r="C507" s="186" t="s">
        <v>2020</v>
      </c>
      <c r="D507" s="186" t="s">
        <v>2021</v>
      </c>
      <c r="E507" s="186" t="s">
        <v>1790</v>
      </c>
    </row>
    <row r="508" spans="1:5" x14ac:dyDescent="0.35">
      <c r="A508" s="130" t="s">
        <v>62</v>
      </c>
      <c r="B508" s="130" t="s">
        <v>2022</v>
      </c>
      <c r="C508" s="130" t="s">
        <v>2023</v>
      </c>
      <c r="D508" s="130" t="s">
        <v>2024</v>
      </c>
      <c r="E508" s="130" t="s">
        <v>1774</v>
      </c>
    </row>
    <row r="509" spans="1:5" x14ac:dyDescent="0.35">
      <c r="A509" s="130" t="s">
        <v>62</v>
      </c>
      <c r="B509" s="130" t="s">
        <v>2025</v>
      </c>
      <c r="C509" s="130" t="s">
        <v>2026</v>
      </c>
      <c r="D509" s="130" t="s">
        <v>2027</v>
      </c>
      <c r="E509" s="130" t="s">
        <v>1780</v>
      </c>
    </row>
    <row r="510" spans="1:5" x14ac:dyDescent="0.35">
      <c r="A510" s="130" t="s">
        <v>62</v>
      </c>
      <c r="B510" s="130" t="s">
        <v>2028</v>
      </c>
      <c r="C510" s="130" t="s">
        <v>2029</v>
      </c>
      <c r="D510" s="130" t="s">
        <v>2030</v>
      </c>
      <c r="E510" s="130" t="s">
        <v>1786</v>
      </c>
    </row>
    <row r="511" spans="1:5" x14ac:dyDescent="0.35">
      <c r="A511" s="130" t="s">
        <v>62</v>
      </c>
      <c r="B511" s="130" t="s">
        <v>2031</v>
      </c>
      <c r="C511" s="130" t="s">
        <v>2032</v>
      </c>
      <c r="D511" s="130" t="s">
        <v>2033</v>
      </c>
      <c r="E511" s="130" t="s">
        <v>1778</v>
      </c>
    </row>
    <row r="512" spans="1:5" x14ac:dyDescent="0.35">
      <c r="A512" s="130" t="s">
        <v>62</v>
      </c>
      <c r="B512" s="130" t="s">
        <v>268</v>
      </c>
      <c r="C512" s="130" t="s">
        <v>267</v>
      </c>
      <c r="D512" s="130" t="s">
        <v>758</v>
      </c>
      <c r="E512" s="130" t="s">
        <v>1786</v>
      </c>
    </row>
    <row r="513" spans="1:5" x14ac:dyDescent="0.35">
      <c r="A513" s="130" t="s">
        <v>62</v>
      </c>
      <c r="B513" s="130" t="s">
        <v>2034</v>
      </c>
      <c r="C513" s="130" t="s">
        <v>2035</v>
      </c>
      <c r="D513" s="130" t="s">
        <v>2036</v>
      </c>
      <c r="E513" s="130" t="s">
        <v>1788</v>
      </c>
    </row>
    <row r="514" spans="1:5" x14ac:dyDescent="0.35">
      <c r="A514" s="130" t="s">
        <v>62</v>
      </c>
      <c r="B514" s="130" t="s">
        <v>2037</v>
      </c>
      <c r="C514" s="130" t="s">
        <v>2038</v>
      </c>
      <c r="D514" s="130" t="s">
        <v>2039</v>
      </c>
      <c r="E514" s="130" t="s">
        <v>1772</v>
      </c>
    </row>
    <row r="515" spans="1:5" x14ac:dyDescent="0.35">
      <c r="A515" s="130" t="s">
        <v>62</v>
      </c>
      <c r="B515" s="130" t="s">
        <v>2040</v>
      </c>
      <c r="C515" s="130" t="s">
        <v>2041</v>
      </c>
      <c r="D515" s="130" t="s">
        <v>2042</v>
      </c>
      <c r="E515" s="130" t="s">
        <v>1776</v>
      </c>
    </row>
    <row r="516" spans="1:5" x14ac:dyDescent="0.35">
      <c r="A516" s="130" t="s">
        <v>62</v>
      </c>
      <c r="B516" s="130" t="s">
        <v>2043</v>
      </c>
      <c r="C516" s="130" t="s">
        <v>2044</v>
      </c>
      <c r="D516" s="130" t="s">
        <v>2045</v>
      </c>
      <c r="E516" s="130" t="s">
        <v>1788</v>
      </c>
    </row>
    <row r="517" spans="1:5" x14ac:dyDescent="0.35">
      <c r="A517" s="130" t="s">
        <v>62</v>
      </c>
      <c r="B517" s="130" t="s">
        <v>2046</v>
      </c>
      <c r="C517" s="130" t="s">
        <v>2047</v>
      </c>
      <c r="D517" s="130" t="s">
        <v>2048</v>
      </c>
      <c r="E517" s="130" t="s">
        <v>1774</v>
      </c>
    </row>
    <row r="518" spans="1:5" x14ac:dyDescent="0.35">
      <c r="A518" s="130" t="s">
        <v>62</v>
      </c>
      <c r="B518" s="130" t="s">
        <v>2049</v>
      </c>
      <c r="C518" s="130" t="s">
        <v>2050</v>
      </c>
      <c r="D518" s="130" t="s">
        <v>2051</v>
      </c>
      <c r="E518" s="130" t="s">
        <v>1774</v>
      </c>
    </row>
    <row r="519" spans="1:5" x14ac:dyDescent="0.35">
      <c r="A519" s="130" t="s">
        <v>62</v>
      </c>
      <c r="B519" s="130" t="s">
        <v>2052</v>
      </c>
      <c r="C519" s="130" t="s">
        <v>2053</v>
      </c>
      <c r="D519" s="130" t="s">
        <v>2054</v>
      </c>
      <c r="E519" s="130" t="s">
        <v>1786</v>
      </c>
    </row>
    <row r="520" spans="1:5" x14ac:dyDescent="0.35">
      <c r="A520" s="130" t="s">
        <v>62</v>
      </c>
      <c r="B520" s="130" t="s">
        <v>2055</v>
      </c>
      <c r="C520" s="130" t="s">
        <v>2056</v>
      </c>
      <c r="D520" s="130" t="s">
        <v>2057</v>
      </c>
      <c r="E520" s="130" t="s">
        <v>1774</v>
      </c>
    </row>
    <row r="521" spans="1:5" x14ac:dyDescent="0.35">
      <c r="A521" s="130" t="s">
        <v>62</v>
      </c>
      <c r="B521" s="130" t="s">
        <v>2058</v>
      </c>
      <c r="C521" s="130" t="s">
        <v>2059</v>
      </c>
      <c r="D521" s="130" t="s">
        <v>2060</v>
      </c>
      <c r="E521" s="130" t="s">
        <v>1784</v>
      </c>
    </row>
    <row r="522" spans="1:5" x14ac:dyDescent="0.35">
      <c r="A522" s="130" t="s">
        <v>62</v>
      </c>
      <c r="B522" s="130" t="s">
        <v>2061</v>
      </c>
      <c r="C522" s="130" t="s">
        <v>2062</v>
      </c>
      <c r="D522" s="130" t="s">
        <v>2063</v>
      </c>
      <c r="E522" s="130" t="s">
        <v>1786</v>
      </c>
    </row>
    <row r="523" spans="1:5" x14ac:dyDescent="0.35">
      <c r="A523" s="130" t="s">
        <v>62</v>
      </c>
      <c r="B523" s="130" t="s">
        <v>2064</v>
      </c>
      <c r="C523" s="130" t="s">
        <v>2065</v>
      </c>
      <c r="D523" s="130" t="s">
        <v>2066</v>
      </c>
      <c r="E523" s="130" t="s">
        <v>1782</v>
      </c>
    </row>
    <row r="524" spans="1:5" x14ac:dyDescent="0.35">
      <c r="A524" s="130" t="s">
        <v>62</v>
      </c>
      <c r="B524" s="130" t="s">
        <v>2067</v>
      </c>
      <c r="C524" s="130" t="s">
        <v>2068</v>
      </c>
      <c r="D524" s="130" t="s">
        <v>2069</v>
      </c>
      <c r="E524" s="130" t="s">
        <v>1780</v>
      </c>
    </row>
    <row r="525" spans="1:5" x14ac:dyDescent="0.35">
      <c r="A525" s="130" t="s">
        <v>62</v>
      </c>
      <c r="B525" s="130" t="s">
        <v>2070</v>
      </c>
      <c r="C525" s="130" t="s">
        <v>2071</v>
      </c>
      <c r="D525" s="130" t="s">
        <v>2072</v>
      </c>
      <c r="E525" s="130" t="s">
        <v>1772</v>
      </c>
    </row>
    <row r="526" spans="1:5" x14ac:dyDescent="0.35">
      <c r="A526" s="130" t="s">
        <v>62</v>
      </c>
      <c r="B526" s="130" t="s">
        <v>2073</v>
      </c>
      <c r="C526" s="130" t="s">
        <v>2074</v>
      </c>
      <c r="D526" s="130" t="s">
        <v>2075</v>
      </c>
      <c r="E526" s="130" t="s">
        <v>1772</v>
      </c>
    </row>
    <row r="527" spans="1:5" x14ac:dyDescent="0.35">
      <c r="A527" s="130" t="s">
        <v>62</v>
      </c>
      <c r="B527" s="130" t="s">
        <v>2076</v>
      </c>
      <c r="C527" s="130" t="s">
        <v>2077</v>
      </c>
      <c r="D527" s="130" t="s">
        <v>2078</v>
      </c>
      <c r="E527" s="130" t="s">
        <v>1784</v>
      </c>
    </row>
    <row r="528" spans="1:5" x14ac:dyDescent="0.35">
      <c r="A528" s="130" t="s">
        <v>62</v>
      </c>
      <c r="B528" s="130" t="s">
        <v>2079</v>
      </c>
      <c r="C528" s="130" t="s">
        <v>2080</v>
      </c>
      <c r="D528" s="130" t="s">
        <v>2081</v>
      </c>
      <c r="E528" s="130" t="s">
        <v>1772</v>
      </c>
    </row>
    <row r="529" spans="1:5" x14ac:dyDescent="0.35">
      <c r="A529" s="130" t="s">
        <v>62</v>
      </c>
      <c r="B529" s="130" t="s">
        <v>2082</v>
      </c>
      <c r="C529" s="130" t="s">
        <v>2083</v>
      </c>
      <c r="D529" s="130" t="s">
        <v>2084</v>
      </c>
      <c r="E529" s="130" t="s">
        <v>1772</v>
      </c>
    </row>
    <row r="530" spans="1:5" x14ac:dyDescent="0.35">
      <c r="A530" s="130" t="s">
        <v>62</v>
      </c>
      <c r="B530" s="130" t="s">
        <v>421</v>
      </c>
      <c r="C530" s="130" t="s">
        <v>420</v>
      </c>
      <c r="D530" s="130" t="s">
        <v>762</v>
      </c>
      <c r="E530" s="130" t="s">
        <v>1774</v>
      </c>
    </row>
    <row r="531" spans="1:5" x14ac:dyDescent="0.35">
      <c r="A531" s="130" t="s">
        <v>62</v>
      </c>
      <c r="B531" s="130" t="s">
        <v>2085</v>
      </c>
      <c r="C531" s="130" t="s">
        <v>2086</v>
      </c>
      <c r="D531" s="130" t="s">
        <v>2087</v>
      </c>
      <c r="E531" s="130" t="s">
        <v>1784</v>
      </c>
    </row>
    <row r="532" spans="1:5" s="130" customFormat="1" ht="14" x14ac:dyDescent="0.3">
      <c r="A532" s="130" t="s">
        <v>62</v>
      </c>
      <c r="B532" s="130" t="s">
        <v>2088</v>
      </c>
      <c r="C532" s="130" t="s">
        <v>2089</v>
      </c>
      <c r="D532" s="130" t="s">
        <v>2090</v>
      </c>
      <c r="E532" s="130" t="s">
        <v>1780</v>
      </c>
    </row>
    <row r="533" spans="1:5" s="130" customFormat="1" ht="14" x14ac:dyDescent="0.3">
      <c r="A533" s="130" t="s">
        <v>62</v>
      </c>
      <c r="B533" s="130" t="s">
        <v>2091</v>
      </c>
      <c r="C533" s="130" t="s">
        <v>2092</v>
      </c>
      <c r="D533" s="130" t="s">
        <v>2093</v>
      </c>
      <c r="E533" s="130" t="s">
        <v>1780</v>
      </c>
    </row>
    <row r="534" spans="1:5" s="130" customFormat="1" ht="14" x14ac:dyDescent="0.3">
      <c r="A534" s="130" t="s">
        <v>62</v>
      </c>
      <c r="B534" s="130" t="s">
        <v>2094</v>
      </c>
      <c r="C534" s="130" t="s">
        <v>2095</v>
      </c>
      <c r="D534" s="130" t="s">
        <v>2096</v>
      </c>
      <c r="E534" s="130" t="s">
        <v>1772</v>
      </c>
    </row>
    <row r="535" spans="1:5" s="130" customFormat="1" ht="14" x14ac:dyDescent="0.3">
      <c r="A535" s="130" t="s">
        <v>62</v>
      </c>
      <c r="B535" s="130" t="s">
        <v>2097</v>
      </c>
      <c r="C535" s="130" t="s">
        <v>2098</v>
      </c>
      <c r="D535" s="130" t="s">
        <v>2099</v>
      </c>
      <c r="E535" s="130" t="s">
        <v>1778</v>
      </c>
    </row>
    <row r="536" spans="1:5" s="130" customFormat="1" ht="14" x14ac:dyDescent="0.3">
      <c r="A536" s="130" t="s">
        <v>62</v>
      </c>
      <c r="B536" s="130" t="s">
        <v>2100</v>
      </c>
      <c r="C536" s="130" t="s">
        <v>2101</v>
      </c>
      <c r="D536" s="130" t="s">
        <v>2102</v>
      </c>
      <c r="E536" s="130" t="s">
        <v>1786</v>
      </c>
    </row>
    <row r="537" spans="1:5" s="130" customFormat="1" ht="14" x14ac:dyDescent="0.3">
      <c r="A537" s="130" t="s">
        <v>62</v>
      </c>
      <c r="B537" s="130" t="s">
        <v>2103</v>
      </c>
      <c r="C537" s="130" t="s">
        <v>2104</v>
      </c>
      <c r="D537" s="130" t="s">
        <v>2105</v>
      </c>
      <c r="E537" s="130" t="s">
        <v>1788</v>
      </c>
    </row>
    <row r="538" spans="1:5" s="130" customFormat="1" ht="14" x14ac:dyDescent="0.3">
      <c r="A538" s="130" t="s">
        <v>62</v>
      </c>
      <c r="B538" s="130" t="s">
        <v>2106</v>
      </c>
      <c r="C538" s="130" t="s">
        <v>2107</v>
      </c>
      <c r="D538" s="130" t="s">
        <v>2108</v>
      </c>
      <c r="E538" s="130" t="s">
        <v>1788</v>
      </c>
    </row>
    <row r="539" spans="1:5" s="130" customFormat="1" ht="14" x14ac:dyDescent="0.3">
      <c r="A539" s="130" t="s">
        <v>62</v>
      </c>
      <c r="B539" s="130" t="s">
        <v>2109</v>
      </c>
      <c r="C539" s="130" t="s">
        <v>368</v>
      </c>
      <c r="D539" s="130" t="s">
        <v>2110</v>
      </c>
      <c r="E539" s="130" t="s">
        <v>1786</v>
      </c>
    </row>
    <row r="540" spans="1:5" s="130" customFormat="1" ht="14" x14ac:dyDescent="0.3">
      <c r="A540" s="130" t="s">
        <v>62</v>
      </c>
      <c r="B540" s="130" t="s">
        <v>2111</v>
      </c>
      <c r="C540" s="130" t="s">
        <v>2112</v>
      </c>
      <c r="D540" s="130" t="s">
        <v>2113</v>
      </c>
      <c r="E540" s="130" t="s">
        <v>1786</v>
      </c>
    </row>
    <row r="541" spans="1:5" s="130" customFormat="1" ht="14" x14ac:dyDescent="0.3">
      <c r="A541" s="130" t="s">
        <v>62</v>
      </c>
      <c r="B541" s="130" t="s">
        <v>2114</v>
      </c>
      <c r="C541" s="130" t="s">
        <v>2115</v>
      </c>
      <c r="D541" s="130" t="s">
        <v>2116</v>
      </c>
      <c r="E541" s="130" t="s">
        <v>1774</v>
      </c>
    </row>
    <row r="542" spans="1:5" x14ac:dyDescent="0.35">
      <c r="A542" s="130" t="s">
        <v>62</v>
      </c>
      <c r="B542" s="130" t="s">
        <v>2117</v>
      </c>
      <c r="C542" s="130" t="s">
        <v>2118</v>
      </c>
      <c r="D542" s="130" t="s">
        <v>2119</v>
      </c>
      <c r="E542" s="130" t="s">
        <v>1780</v>
      </c>
    </row>
    <row r="543" spans="1:5" x14ac:dyDescent="0.35">
      <c r="A543" s="130" t="s">
        <v>62</v>
      </c>
      <c r="B543" s="130" t="s">
        <v>443</v>
      </c>
      <c r="C543" s="130" t="s">
        <v>442</v>
      </c>
      <c r="D543" s="130" t="s">
        <v>741</v>
      </c>
      <c r="E543" s="130" t="s">
        <v>1776</v>
      </c>
    </row>
    <row r="544" spans="1:5" x14ac:dyDescent="0.35">
      <c r="A544" s="130" t="s">
        <v>62</v>
      </c>
      <c r="B544" s="130" t="s">
        <v>453</v>
      </c>
      <c r="C544" s="130" t="s">
        <v>452</v>
      </c>
      <c r="D544" s="130" t="s">
        <v>764</v>
      </c>
      <c r="E544" s="130" t="s">
        <v>1778</v>
      </c>
    </row>
    <row r="545" spans="1:5" x14ac:dyDescent="0.35">
      <c r="A545" s="130" t="s">
        <v>62</v>
      </c>
      <c r="B545" s="130" t="s">
        <v>2120</v>
      </c>
      <c r="C545" s="130" t="s">
        <v>2121</v>
      </c>
      <c r="D545" s="130" t="s">
        <v>2122</v>
      </c>
      <c r="E545" s="130" t="s">
        <v>1780</v>
      </c>
    </row>
    <row r="546" spans="1:5" x14ac:dyDescent="0.35">
      <c r="A546" s="130" t="s">
        <v>62</v>
      </c>
      <c r="B546" s="130" t="s">
        <v>2123</v>
      </c>
      <c r="C546" s="130" t="s">
        <v>2124</v>
      </c>
      <c r="D546" s="130" t="s">
        <v>2125</v>
      </c>
      <c r="E546" s="130" t="s">
        <v>1788</v>
      </c>
    </row>
    <row r="547" spans="1:5" x14ac:dyDescent="0.35">
      <c r="A547" s="130" t="s">
        <v>62</v>
      </c>
      <c r="B547" s="130" t="s">
        <v>2126</v>
      </c>
      <c r="C547" s="130" t="s">
        <v>2127</v>
      </c>
      <c r="D547" s="130" t="s">
        <v>2128</v>
      </c>
      <c r="E547" s="130" t="s">
        <v>1778</v>
      </c>
    </row>
    <row r="548" spans="1:5" s="34" customFormat="1" x14ac:dyDescent="0.35">
      <c r="A548" s="186" t="s">
        <v>62</v>
      </c>
      <c r="B548" s="186" t="s">
        <v>2129</v>
      </c>
      <c r="C548" s="186" t="s">
        <v>2130</v>
      </c>
      <c r="D548" s="186" t="s">
        <v>2131</v>
      </c>
      <c r="E548" s="186" t="s">
        <v>1790</v>
      </c>
    </row>
    <row r="549" spans="1:5" s="34" customFormat="1" x14ac:dyDescent="0.35">
      <c r="A549" s="186" t="s">
        <v>62</v>
      </c>
      <c r="B549" s="186" t="s">
        <v>360</v>
      </c>
      <c r="C549" s="186" t="s">
        <v>359</v>
      </c>
      <c r="D549" s="186" t="s">
        <v>757</v>
      </c>
      <c r="E549" s="186" t="s">
        <v>1786</v>
      </c>
    </row>
    <row r="550" spans="1:5" s="34" customFormat="1" x14ac:dyDescent="0.35">
      <c r="A550" s="186" t="s">
        <v>62</v>
      </c>
      <c r="B550" s="186" t="s">
        <v>2132</v>
      </c>
      <c r="C550" s="186" t="s">
        <v>2133</v>
      </c>
      <c r="D550" s="186" t="s">
        <v>2134</v>
      </c>
      <c r="E550" s="186" t="s">
        <v>1780</v>
      </c>
    </row>
    <row r="551" spans="1:5" s="34" customFormat="1" x14ac:dyDescent="0.35">
      <c r="A551" s="186" t="s">
        <v>62</v>
      </c>
      <c r="B551" s="186" t="s">
        <v>2135</v>
      </c>
      <c r="C551" s="186" t="s">
        <v>2136</v>
      </c>
      <c r="D551" s="186" t="s">
        <v>2137</v>
      </c>
      <c r="E551" s="186" t="s">
        <v>1790</v>
      </c>
    </row>
    <row r="552" spans="1:5" s="34" customFormat="1" x14ac:dyDescent="0.35">
      <c r="A552" s="186" t="s">
        <v>62</v>
      </c>
      <c r="B552" s="186" t="s">
        <v>2138</v>
      </c>
      <c r="C552" s="186" t="s">
        <v>2139</v>
      </c>
      <c r="D552" s="186" t="s">
        <v>2140</v>
      </c>
      <c r="E552" s="186" t="s">
        <v>1784</v>
      </c>
    </row>
    <row r="553" spans="1:5" s="34" customFormat="1" x14ac:dyDescent="0.35">
      <c r="A553" s="186" t="s">
        <v>62</v>
      </c>
      <c r="B553" s="186" t="s">
        <v>2141</v>
      </c>
      <c r="C553" s="186" t="s">
        <v>2142</v>
      </c>
      <c r="D553" s="186" t="s">
        <v>2143</v>
      </c>
      <c r="E553" s="186" t="s">
        <v>1772</v>
      </c>
    </row>
    <row r="554" spans="1:5" s="34" customFormat="1" x14ac:dyDescent="0.35">
      <c r="A554" s="186" t="s">
        <v>62</v>
      </c>
      <c r="B554" s="186" t="s">
        <v>2144</v>
      </c>
      <c r="C554" s="186" t="s">
        <v>2145</v>
      </c>
      <c r="D554" s="186" t="s">
        <v>2146</v>
      </c>
      <c r="E554" s="186" t="s">
        <v>1774</v>
      </c>
    </row>
    <row r="555" spans="1:5" s="34" customFormat="1" x14ac:dyDescent="0.35">
      <c r="A555" s="186" t="s">
        <v>62</v>
      </c>
      <c r="B555" s="186" t="s">
        <v>2147</v>
      </c>
      <c r="C555" s="186" t="s">
        <v>2148</v>
      </c>
      <c r="D555" s="186" t="s">
        <v>2149</v>
      </c>
      <c r="E555" s="186" t="s">
        <v>1772</v>
      </c>
    </row>
    <row r="556" spans="1:5" s="34" customFormat="1" x14ac:dyDescent="0.35">
      <c r="A556" s="186" t="s">
        <v>62</v>
      </c>
      <c r="B556" s="186" t="s">
        <v>2150</v>
      </c>
      <c r="C556" s="186" t="s">
        <v>2151</v>
      </c>
      <c r="D556" s="186" t="s">
        <v>2152</v>
      </c>
      <c r="E556" s="186" t="s">
        <v>1776</v>
      </c>
    </row>
    <row r="557" spans="1:5" s="34" customFormat="1" x14ac:dyDescent="0.35">
      <c r="A557" s="186" t="s">
        <v>62</v>
      </c>
      <c r="B557" s="186" t="s">
        <v>2153</v>
      </c>
      <c r="C557" s="186" t="s">
        <v>2154</v>
      </c>
      <c r="D557" s="186" t="s">
        <v>2155</v>
      </c>
      <c r="E557" s="186" t="s">
        <v>1790</v>
      </c>
    </row>
    <row r="558" spans="1:5" x14ac:dyDescent="0.35">
      <c r="A558" s="130" t="s">
        <v>62</v>
      </c>
      <c r="B558" s="130" t="s">
        <v>477</v>
      </c>
      <c r="C558" s="130" t="s">
        <v>370</v>
      </c>
      <c r="D558" s="130" t="s">
        <v>763</v>
      </c>
      <c r="E558" s="130" t="s">
        <v>1772</v>
      </c>
    </row>
    <row r="559" spans="1:5" x14ac:dyDescent="0.35">
      <c r="A559" s="130" t="s">
        <v>62</v>
      </c>
      <c r="B559" s="130" t="s">
        <v>2156</v>
      </c>
      <c r="C559" s="130" t="s">
        <v>2157</v>
      </c>
      <c r="D559" s="130" t="s">
        <v>2158</v>
      </c>
      <c r="E559" s="130" t="s">
        <v>1774</v>
      </c>
    </row>
    <row r="560" spans="1:5" x14ac:dyDescent="0.35">
      <c r="A560" s="130" t="s">
        <v>62</v>
      </c>
      <c r="B560" s="130" t="s">
        <v>2159</v>
      </c>
      <c r="C560" s="130" t="s">
        <v>2160</v>
      </c>
      <c r="D560" s="130" t="s">
        <v>2161</v>
      </c>
      <c r="E560" s="130" t="s">
        <v>1786</v>
      </c>
    </row>
    <row r="561" spans="1:5" x14ac:dyDescent="0.35">
      <c r="A561" s="130" t="s">
        <v>62</v>
      </c>
      <c r="B561" s="130" t="s">
        <v>2162</v>
      </c>
      <c r="C561" s="130" t="s">
        <v>394</v>
      </c>
      <c r="D561" s="130" t="s">
        <v>2163</v>
      </c>
      <c r="E561" s="130" t="s">
        <v>1772</v>
      </c>
    </row>
    <row r="562" spans="1:5" x14ac:dyDescent="0.35">
      <c r="A562" s="130" t="s">
        <v>62</v>
      </c>
      <c r="B562" s="130" t="s">
        <v>269</v>
      </c>
      <c r="C562" s="130" t="s">
        <v>260</v>
      </c>
      <c r="D562" s="130" t="s">
        <v>378</v>
      </c>
      <c r="E562" s="130" t="s">
        <v>1772</v>
      </c>
    </row>
    <row r="563" spans="1:5" x14ac:dyDescent="0.35">
      <c r="A563" s="130" t="s">
        <v>62</v>
      </c>
      <c r="B563" s="130" t="s">
        <v>269</v>
      </c>
      <c r="C563" s="130" t="s">
        <v>260</v>
      </c>
      <c r="D563" s="130" t="s">
        <v>378</v>
      </c>
      <c r="E563" s="130" t="s">
        <v>1774</v>
      </c>
    </row>
    <row r="564" spans="1:5" x14ac:dyDescent="0.35">
      <c r="A564" s="130" t="s">
        <v>62</v>
      </c>
      <c r="B564" s="130" t="s">
        <v>269</v>
      </c>
      <c r="C564" s="130" t="s">
        <v>260</v>
      </c>
      <c r="D564" s="130" t="s">
        <v>378</v>
      </c>
      <c r="E564" s="130" t="s">
        <v>1776</v>
      </c>
    </row>
    <row r="565" spans="1:5" x14ac:dyDescent="0.35">
      <c r="A565" s="130" t="s">
        <v>62</v>
      </c>
      <c r="B565" s="130" t="s">
        <v>269</v>
      </c>
      <c r="C565" s="130" t="s">
        <v>260</v>
      </c>
      <c r="D565" s="130" t="s">
        <v>378</v>
      </c>
      <c r="E565" s="130" t="s">
        <v>1778</v>
      </c>
    </row>
    <row r="566" spans="1:5" x14ac:dyDescent="0.35">
      <c r="A566" s="130" t="s">
        <v>62</v>
      </c>
      <c r="B566" s="130" t="s">
        <v>269</v>
      </c>
      <c r="C566" s="130" t="s">
        <v>260</v>
      </c>
      <c r="D566" s="130" t="s">
        <v>378</v>
      </c>
      <c r="E566" s="130" t="s">
        <v>1780</v>
      </c>
    </row>
    <row r="567" spans="1:5" x14ac:dyDescent="0.35">
      <c r="A567" s="130" t="s">
        <v>62</v>
      </c>
      <c r="B567" s="130" t="s">
        <v>269</v>
      </c>
      <c r="C567" s="130" t="s">
        <v>260</v>
      </c>
      <c r="D567" s="130" t="s">
        <v>378</v>
      </c>
      <c r="E567" s="130" t="s">
        <v>1782</v>
      </c>
    </row>
    <row r="568" spans="1:5" x14ac:dyDescent="0.35">
      <c r="A568" s="130" t="s">
        <v>62</v>
      </c>
      <c r="B568" s="130" t="s">
        <v>269</v>
      </c>
      <c r="C568" s="130" t="s">
        <v>260</v>
      </c>
      <c r="D568" s="130" t="s">
        <v>378</v>
      </c>
      <c r="E568" s="130" t="s">
        <v>1784</v>
      </c>
    </row>
    <row r="569" spans="1:5" x14ac:dyDescent="0.35">
      <c r="A569" s="130" t="s">
        <v>62</v>
      </c>
      <c r="B569" s="130" t="s">
        <v>269</v>
      </c>
      <c r="C569" s="130" t="s">
        <v>260</v>
      </c>
      <c r="D569" s="130" t="s">
        <v>378</v>
      </c>
      <c r="E569" s="130" t="s">
        <v>1786</v>
      </c>
    </row>
    <row r="570" spans="1:5" x14ac:dyDescent="0.35">
      <c r="A570" s="130" t="s">
        <v>62</v>
      </c>
      <c r="B570" s="130" t="s">
        <v>269</v>
      </c>
      <c r="C570" s="130" t="s">
        <v>260</v>
      </c>
      <c r="D570" s="130" t="s">
        <v>378</v>
      </c>
      <c r="E570" s="130" t="s">
        <v>1788</v>
      </c>
    </row>
    <row r="571" spans="1:5" s="34" customFormat="1" x14ac:dyDescent="0.35">
      <c r="A571" s="186" t="s">
        <v>62</v>
      </c>
      <c r="B571" s="186" t="s">
        <v>269</v>
      </c>
      <c r="C571" s="186" t="s">
        <v>260</v>
      </c>
      <c r="D571" s="186" t="s">
        <v>378</v>
      </c>
      <c r="E571" s="186" t="s">
        <v>1790</v>
      </c>
    </row>
    <row r="573" spans="1:5" x14ac:dyDescent="0.35">
      <c r="A573" s="130" t="s">
        <v>2164</v>
      </c>
      <c r="B573" s="130" t="s">
        <v>2165</v>
      </c>
      <c r="C573" s="130" t="s">
        <v>2166</v>
      </c>
      <c r="D573" s="130" t="s">
        <v>2166</v>
      </c>
      <c r="E573" s="130" t="s">
        <v>295</v>
      </c>
    </row>
    <row r="574" spans="1:5" x14ac:dyDescent="0.35">
      <c r="A574" s="130" t="s">
        <v>2164</v>
      </c>
      <c r="B574" s="130" t="s">
        <v>2167</v>
      </c>
      <c r="C574" s="130" t="s">
        <v>2168</v>
      </c>
      <c r="D574" s="130" t="s">
        <v>2168</v>
      </c>
      <c r="E574" s="130" t="s">
        <v>1793</v>
      </c>
    </row>
    <row r="575" spans="1:5" x14ac:dyDescent="0.35">
      <c r="A575" s="130" t="s">
        <v>2164</v>
      </c>
      <c r="B575" s="130" t="s">
        <v>2169</v>
      </c>
      <c r="C575" s="130" t="s">
        <v>2170</v>
      </c>
      <c r="D575" s="130" t="s">
        <v>2170</v>
      </c>
      <c r="E575" s="130" t="s">
        <v>1796</v>
      </c>
    </row>
    <row r="576" spans="1:5" x14ac:dyDescent="0.35">
      <c r="A576" s="130" t="s">
        <v>2164</v>
      </c>
      <c r="B576" s="130" t="s">
        <v>2171</v>
      </c>
      <c r="C576" s="130" t="s">
        <v>2172</v>
      </c>
      <c r="D576" s="130" t="s">
        <v>2172</v>
      </c>
      <c r="E576" s="130" t="s">
        <v>1798</v>
      </c>
    </row>
    <row r="577" spans="1:5" x14ac:dyDescent="0.35">
      <c r="A577" s="130" t="s">
        <v>2164</v>
      </c>
      <c r="B577" s="130" t="s">
        <v>2173</v>
      </c>
      <c r="C577" s="130" t="s">
        <v>2174</v>
      </c>
      <c r="D577" s="130" t="s">
        <v>2174</v>
      </c>
      <c r="E577" s="130" t="s">
        <v>487</v>
      </c>
    </row>
    <row r="578" spans="1:5" x14ac:dyDescent="0.35">
      <c r="A578" s="130" t="s">
        <v>2164</v>
      </c>
      <c r="B578" s="130" t="s">
        <v>2175</v>
      </c>
      <c r="C578" s="130" t="s">
        <v>2176</v>
      </c>
      <c r="D578" s="130" t="s">
        <v>2176</v>
      </c>
      <c r="E578" s="130" t="s">
        <v>1801</v>
      </c>
    </row>
    <row r="579" spans="1:5" x14ac:dyDescent="0.35">
      <c r="A579" s="130" t="s">
        <v>2164</v>
      </c>
      <c r="B579" s="130" t="s">
        <v>2177</v>
      </c>
      <c r="C579" s="130" t="s">
        <v>2178</v>
      </c>
      <c r="D579" s="130" t="s">
        <v>2178</v>
      </c>
      <c r="E579" s="130" t="s">
        <v>1796</v>
      </c>
    </row>
    <row r="580" spans="1:5" x14ac:dyDescent="0.35">
      <c r="A580" s="130" t="s">
        <v>2164</v>
      </c>
      <c r="B580" s="130" t="s">
        <v>2179</v>
      </c>
      <c r="C580" s="130" t="s">
        <v>2180</v>
      </c>
      <c r="D580" s="130" t="s">
        <v>2180</v>
      </c>
      <c r="E580" s="130" t="s">
        <v>487</v>
      </c>
    </row>
    <row r="581" spans="1:5" x14ac:dyDescent="0.35">
      <c r="A581" s="130" t="s">
        <v>2164</v>
      </c>
      <c r="B581" s="130" t="s">
        <v>2181</v>
      </c>
      <c r="C581" s="130" t="s">
        <v>2182</v>
      </c>
      <c r="D581" s="130" t="s">
        <v>2182</v>
      </c>
      <c r="E581" s="130" t="s">
        <v>1793</v>
      </c>
    </row>
    <row r="582" spans="1:5" x14ac:dyDescent="0.35">
      <c r="A582" s="130" t="s">
        <v>2164</v>
      </c>
      <c r="B582" s="130" t="s">
        <v>2183</v>
      </c>
      <c r="C582" s="130" t="s">
        <v>2184</v>
      </c>
      <c r="D582" s="130" t="s">
        <v>2184</v>
      </c>
      <c r="E582" s="130" t="s">
        <v>1801</v>
      </c>
    </row>
    <row r="583" spans="1:5" x14ac:dyDescent="0.35">
      <c r="A583" s="130" t="s">
        <v>2164</v>
      </c>
      <c r="B583" s="130" t="s">
        <v>2185</v>
      </c>
      <c r="C583" s="130" t="s">
        <v>2186</v>
      </c>
      <c r="D583" s="130" t="s">
        <v>2186</v>
      </c>
      <c r="E583" s="130" t="s">
        <v>1796</v>
      </c>
    </row>
    <row r="584" spans="1:5" x14ac:dyDescent="0.35">
      <c r="A584" s="130" t="s">
        <v>2164</v>
      </c>
      <c r="B584" s="130" t="s">
        <v>2187</v>
      </c>
      <c r="C584" s="130" t="s">
        <v>2188</v>
      </c>
      <c r="D584" s="130" t="s">
        <v>2188</v>
      </c>
      <c r="E584" s="130" t="s">
        <v>1793</v>
      </c>
    </row>
    <row r="585" spans="1:5" x14ac:dyDescent="0.35">
      <c r="A585" s="130" t="s">
        <v>2164</v>
      </c>
      <c r="B585" s="130" t="s">
        <v>2189</v>
      </c>
      <c r="C585" s="130" t="s">
        <v>2190</v>
      </c>
      <c r="D585" s="130" t="s">
        <v>2190</v>
      </c>
      <c r="E585" s="130" t="s">
        <v>1801</v>
      </c>
    </row>
    <row r="586" spans="1:5" x14ac:dyDescent="0.35">
      <c r="A586" s="130" t="s">
        <v>2164</v>
      </c>
      <c r="B586" s="130" t="s">
        <v>2191</v>
      </c>
      <c r="C586" s="130" t="s">
        <v>2192</v>
      </c>
      <c r="D586" s="130" t="s">
        <v>2192</v>
      </c>
      <c r="E586" s="130" t="s">
        <v>1801</v>
      </c>
    </row>
    <row r="587" spans="1:5" x14ac:dyDescent="0.35">
      <c r="A587" s="130" t="s">
        <v>2164</v>
      </c>
      <c r="B587" s="130" t="s">
        <v>2193</v>
      </c>
      <c r="C587" s="130" t="s">
        <v>2194</v>
      </c>
      <c r="D587" s="130" t="s">
        <v>2194</v>
      </c>
      <c r="E587" s="130" t="s">
        <v>1796</v>
      </c>
    </row>
    <row r="588" spans="1:5" x14ac:dyDescent="0.35">
      <c r="A588" s="130" t="s">
        <v>2164</v>
      </c>
      <c r="B588" s="130" t="s">
        <v>2195</v>
      </c>
      <c r="C588" s="130" t="s">
        <v>2196</v>
      </c>
      <c r="D588" s="130" t="s">
        <v>2196</v>
      </c>
      <c r="E588" s="130" t="s">
        <v>1804</v>
      </c>
    </row>
    <row r="589" spans="1:5" x14ac:dyDescent="0.35">
      <c r="A589" s="130" t="s">
        <v>2164</v>
      </c>
      <c r="B589" s="130" t="s">
        <v>2197</v>
      </c>
      <c r="C589" s="130" t="s">
        <v>2198</v>
      </c>
      <c r="D589" s="130" t="s">
        <v>2198</v>
      </c>
      <c r="E589" s="130" t="s">
        <v>1806</v>
      </c>
    </row>
    <row r="590" spans="1:5" x14ac:dyDescent="0.35">
      <c r="A590" s="130" t="s">
        <v>2164</v>
      </c>
      <c r="B590" s="130" t="s">
        <v>2199</v>
      </c>
      <c r="C590" s="130" t="s">
        <v>2200</v>
      </c>
      <c r="D590" s="130" t="s">
        <v>2200</v>
      </c>
      <c r="E590" s="130" t="s">
        <v>1809</v>
      </c>
    </row>
    <row r="591" spans="1:5" x14ac:dyDescent="0.35">
      <c r="A591" s="130" t="s">
        <v>2164</v>
      </c>
      <c r="B591" s="130" t="s">
        <v>2201</v>
      </c>
      <c r="C591" s="130" t="s">
        <v>2202</v>
      </c>
      <c r="D591" s="130" t="s">
        <v>2202</v>
      </c>
      <c r="E591" s="130" t="s">
        <v>1812</v>
      </c>
    </row>
    <row r="592" spans="1:5" x14ac:dyDescent="0.35">
      <c r="A592" s="130" t="s">
        <v>2164</v>
      </c>
      <c r="B592" s="130" t="s">
        <v>2203</v>
      </c>
      <c r="C592" s="130" t="s">
        <v>2204</v>
      </c>
      <c r="D592" s="130" t="s">
        <v>2204</v>
      </c>
      <c r="E592" s="130" t="s">
        <v>1815</v>
      </c>
    </row>
    <row r="593" spans="1:5" x14ac:dyDescent="0.35">
      <c r="A593" s="130" t="s">
        <v>2164</v>
      </c>
      <c r="B593" s="130" t="s">
        <v>2205</v>
      </c>
      <c r="C593" s="130" t="s">
        <v>2206</v>
      </c>
      <c r="D593" s="130" t="s">
        <v>2206</v>
      </c>
      <c r="E593" s="130" t="s">
        <v>1818</v>
      </c>
    </row>
    <row r="594" spans="1:5" x14ac:dyDescent="0.35">
      <c r="A594" s="130" t="s">
        <v>2164</v>
      </c>
      <c r="B594" s="130" t="s">
        <v>2207</v>
      </c>
      <c r="C594" s="130" t="s">
        <v>2208</v>
      </c>
      <c r="D594" s="130" t="s">
        <v>2208</v>
      </c>
      <c r="E594" s="130" t="s">
        <v>1821</v>
      </c>
    </row>
    <row r="595" spans="1:5" x14ac:dyDescent="0.35">
      <c r="A595" s="130" t="s">
        <v>2164</v>
      </c>
      <c r="B595" s="130" t="s">
        <v>2209</v>
      </c>
      <c r="C595" s="130" t="s">
        <v>2210</v>
      </c>
      <c r="D595" s="130" t="s">
        <v>2210</v>
      </c>
      <c r="E595" s="130" t="s">
        <v>1824</v>
      </c>
    </row>
    <row r="596" spans="1:5" x14ac:dyDescent="0.35">
      <c r="A596" s="130" t="s">
        <v>2164</v>
      </c>
      <c r="B596" s="130" t="s">
        <v>2211</v>
      </c>
      <c r="C596" s="130" t="s">
        <v>2212</v>
      </c>
      <c r="D596" s="130" t="s">
        <v>2212</v>
      </c>
      <c r="E596" s="130" t="s">
        <v>1827</v>
      </c>
    </row>
    <row r="597" spans="1:5" x14ac:dyDescent="0.35">
      <c r="A597" s="130" t="s">
        <v>2164</v>
      </c>
      <c r="B597" s="130" t="s">
        <v>2213</v>
      </c>
      <c r="C597" s="130" t="s">
        <v>2214</v>
      </c>
      <c r="D597" s="130" t="s">
        <v>2214</v>
      </c>
      <c r="E597" s="130" t="s">
        <v>1830</v>
      </c>
    </row>
    <row r="598" spans="1:5" x14ac:dyDescent="0.35">
      <c r="A598" s="130" t="s">
        <v>2164</v>
      </c>
      <c r="B598" s="130" t="s">
        <v>2215</v>
      </c>
      <c r="C598" s="130" t="s">
        <v>2216</v>
      </c>
      <c r="D598" s="130" t="s">
        <v>2216</v>
      </c>
      <c r="E598" s="130" t="s">
        <v>1832</v>
      </c>
    </row>
    <row r="599" spans="1:5" x14ac:dyDescent="0.35">
      <c r="A599" s="130" t="s">
        <v>2164</v>
      </c>
      <c r="B599" s="130" t="s">
        <v>2217</v>
      </c>
      <c r="C599" s="130" t="s">
        <v>2218</v>
      </c>
      <c r="D599" s="130" t="s">
        <v>2218</v>
      </c>
      <c r="E599" s="130" t="s">
        <v>1835</v>
      </c>
    </row>
    <row r="600" spans="1:5" x14ac:dyDescent="0.35">
      <c r="A600" s="130" t="s">
        <v>2164</v>
      </c>
      <c r="B600" s="130" t="s">
        <v>489</v>
      </c>
      <c r="C600" s="130" t="s">
        <v>488</v>
      </c>
      <c r="D600" s="130" t="s">
        <v>488</v>
      </c>
      <c r="E600" s="130" t="s">
        <v>487</v>
      </c>
    </row>
    <row r="601" spans="1:5" x14ac:dyDescent="0.35">
      <c r="A601" s="130" t="s">
        <v>2164</v>
      </c>
      <c r="B601" s="130" t="s">
        <v>2219</v>
      </c>
      <c r="C601" s="130" t="s">
        <v>2220</v>
      </c>
      <c r="D601" s="130" t="s">
        <v>2220</v>
      </c>
      <c r="E601" s="130" t="s">
        <v>1838</v>
      </c>
    </row>
    <row r="602" spans="1:5" x14ac:dyDescent="0.35">
      <c r="A602" s="130" t="s">
        <v>2164</v>
      </c>
      <c r="B602" s="130" t="s">
        <v>2221</v>
      </c>
      <c r="C602" s="130" t="s">
        <v>2222</v>
      </c>
      <c r="D602" s="130" t="s">
        <v>2222</v>
      </c>
      <c r="E602" s="130" t="s">
        <v>1841</v>
      </c>
    </row>
    <row r="603" spans="1:5" x14ac:dyDescent="0.35">
      <c r="A603" s="130" t="s">
        <v>2164</v>
      </c>
      <c r="B603" s="130" t="s">
        <v>2223</v>
      </c>
      <c r="C603" s="130" t="s">
        <v>2224</v>
      </c>
      <c r="D603" s="130" t="s">
        <v>2224</v>
      </c>
      <c r="E603" s="130" t="s">
        <v>1844</v>
      </c>
    </row>
    <row r="604" spans="1:5" x14ac:dyDescent="0.35">
      <c r="A604" s="130" t="s">
        <v>2164</v>
      </c>
      <c r="B604" s="130" t="s">
        <v>2225</v>
      </c>
      <c r="C604" s="130" t="s">
        <v>409</v>
      </c>
      <c r="D604" s="130" t="s">
        <v>409</v>
      </c>
      <c r="E604" s="130" t="s">
        <v>1847</v>
      </c>
    </row>
    <row r="605" spans="1:5" x14ac:dyDescent="0.35">
      <c r="A605" s="130" t="s">
        <v>2164</v>
      </c>
      <c r="B605" s="130" t="s">
        <v>410</v>
      </c>
      <c r="C605" s="130" t="s">
        <v>409</v>
      </c>
      <c r="D605" s="130" t="s">
        <v>409</v>
      </c>
      <c r="E605" s="130" t="s">
        <v>408</v>
      </c>
    </row>
    <row r="606" spans="1:5" x14ac:dyDescent="0.35">
      <c r="A606" s="130" t="s">
        <v>2164</v>
      </c>
      <c r="B606" s="130" t="s">
        <v>2226</v>
      </c>
      <c r="C606" s="130" t="s">
        <v>2227</v>
      </c>
      <c r="D606" s="130" t="s">
        <v>2227</v>
      </c>
      <c r="E606" s="130" t="s">
        <v>1850</v>
      </c>
    </row>
    <row r="607" spans="1:5" x14ac:dyDescent="0.35">
      <c r="A607" s="130" t="s">
        <v>2164</v>
      </c>
      <c r="B607" s="130" t="s">
        <v>2228</v>
      </c>
      <c r="C607" s="130" t="s">
        <v>2229</v>
      </c>
      <c r="D607" s="130" t="s">
        <v>2229</v>
      </c>
      <c r="E607" s="130" t="s">
        <v>1853</v>
      </c>
    </row>
    <row r="608" spans="1:5" x14ac:dyDescent="0.35">
      <c r="A608" s="130" t="s">
        <v>2164</v>
      </c>
      <c r="B608" s="130" t="s">
        <v>2230</v>
      </c>
      <c r="C608" s="130" t="s">
        <v>2231</v>
      </c>
      <c r="D608" s="130" t="s">
        <v>2231</v>
      </c>
      <c r="E608" s="130" t="s">
        <v>1856</v>
      </c>
    </row>
    <row r="609" spans="1:5" x14ac:dyDescent="0.35">
      <c r="A609" s="130" t="s">
        <v>2164</v>
      </c>
      <c r="B609" s="130" t="s">
        <v>509</v>
      </c>
      <c r="C609" s="130" t="s">
        <v>508</v>
      </c>
      <c r="D609" s="130" t="s">
        <v>508</v>
      </c>
      <c r="E609" s="130" t="s">
        <v>507</v>
      </c>
    </row>
    <row r="610" spans="1:5" x14ac:dyDescent="0.35">
      <c r="A610" s="130" t="s">
        <v>2164</v>
      </c>
      <c r="B610" s="130" t="s">
        <v>2232</v>
      </c>
      <c r="C610" s="130" t="s">
        <v>2233</v>
      </c>
      <c r="D610" s="130" t="s">
        <v>2233</v>
      </c>
      <c r="E610" s="130" t="s">
        <v>1859</v>
      </c>
    </row>
    <row r="611" spans="1:5" x14ac:dyDescent="0.35">
      <c r="A611" s="130" t="s">
        <v>2164</v>
      </c>
      <c r="B611" s="130" t="s">
        <v>2234</v>
      </c>
      <c r="C611" s="130" t="s">
        <v>2235</v>
      </c>
      <c r="D611" s="130" t="s">
        <v>2235</v>
      </c>
      <c r="E611" s="130" t="s">
        <v>1793</v>
      </c>
    </row>
    <row r="612" spans="1:5" x14ac:dyDescent="0.35">
      <c r="A612" s="130" t="s">
        <v>2164</v>
      </c>
      <c r="B612" s="130" t="s">
        <v>2236</v>
      </c>
      <c r="C612" s="130" t="s">
        <v>2237</v>
      </c>
      <c r="D612" s="130" t="s">
        <v>2237</v>
      </c>
      <c r="E612" s="130" t="s">
        <v>1862</v>
      </c>
    </row>
    <row r="613" spans="1:5" x14ac:dyDescent="0.35">
      <c r="A613" s="130" t="s">
        <v>2164</v>
      </c>
      <c r="B613" s="130" t="s">
        <v>2238</v>
      </c>
      <c r="C613" s="130" t="s">
        <v>2239</v>
      </c>
      <c r="D613" s="130" t="s">
        <v>2239</v>
      </c>
      <c r="E613" s="130" t="s">
        <v>1865</v>
      </c>
    </row>
    <row r="614" spans="1:5" x14ac:dyDescent="0.35">
      <c r="A614" s="130" t="s">
        <v>2164</v>
      </c>
      <c r="B614" s="130" t="s">
        <v>2240</v>
      </c>
      <c r="C614" s="130" t="s">
        <v>2241</v>
      </c>
      <c r="D614" s="130" t="s">
        <v>2241</v>
      </c>
      <c r="E614" s="130" t="s">
        <v>1868</v>
      </c>
    </row>
    <row r="615" spans="1:5" x14ac:dyDescent="0.35">
      <c r="A615" s="130" t="s">
        <v>2164</v>
      </c>
      <c r="B615" s="130" t="s">
        <v>2242</v>
      </c>
      <c r="C615" s="130" t="s">
        <v>2243</v>
      </c>
      <c r="D615" s="130" t="s">
        <v>2243</v>
      </c>
      <c r="E615" s="130" t="s">
        <v>1871</v>
      </c>
    </row>
    <row r="616" spans="1:5" x14ac:dyDescent="0.35">
      <c r="A616" s="130" t="s">
        <v>2164</v>
      </c>
      <c r="B616" s="130" t="s">
        <v>2244</v>
      </c>
      <c r="C616" s="130" t="s">
        <v>2245</v>
      </c>
      <c r="D616" s="130" t="s">
        <v>2245</v>
      </c>
      <c r="E616" s="130" t="s">
        <v>1874</v>
      </c>
    </row>
    <row r="617" spans="1:5" x14ac:dyDescent="0.35">
      <c r="A617" s="130" t="s">
        <v>2164</v>
      </c>
      <c r="B617" s="130" t="s">
        <v>2246</v>
      </c>
      <c r="C617" s="130" t="s">
        <v>2247</v>
      </c>
      <c r="D617" s="130" t="s">
        <v>2247</v>
      </c>
      <c r="E617" s="130" t="s">
        <v>1877</v>
      </c>
    </row>
    <row r="618" spans="1:5" x14ac:dyDescent="0.35">
      <c r="A618" s="130" t="s">
        <v>2164</v>
      </c>
      <c r="B618" s="130" t="s">
        <v>2248</v>
      </c>
      <c r="C618" s="130" t="s">
        <v>2249</v>
      </c>
      <c r="D618" s="130" t="s">
        <v>2249</v>
      </c>
      <c r="E618" s="130" t="s">
        <v>1880</v>
      </c>
    </row>
    <row r="619" spans="1:5" x14ac:dyDescent="0.35">
      <c r="A619" s="130" t="s">
        <v>2164</v>
      </c>
      <c r="B619" s="130" t="s">
        <v>2250</v>
      </c>
      <c r="C619" s="130" t="s">
        <v>2251</v>
      </c>
      <c r="D619" s="130" t="s">
        <v>2251</v>
      </c>
      <c r="E619" s="130" t="s">
        <v>1883</v>
      </c>
    </row>
    <row r="620" spans="1:5" x14ac:dyDescent="0.35">
      <c r="A620" s="130" t="s">
        <v>2164</v>
      </c>
      <c r="B620" s="130" t="s">
        <v>2252</v>
      </c>
      <c r="C620" s="130" t="s">
        <v>2251</v>
      </c>
      <c r="D620" s="130" t="s">
        <v>2251</v>
      </c>
      <c r="E620" s="130" t="s">
        <v>1886</v>
      </c>
    </row>
    <row r="621" spans="1:5" x14ac:dyDescent="0.35">
      <c r="A621" s="130" t="s">
        <v>2164</v>
      </c>
      <c r="B621" s="130" t="s">
        <v>468</v>
      </c>
      <c r="C621" s="130" t="s">
        <v>467</v>
      </c>
      <c r="D621" s="130" t="s">
        <v>467</v>
      </c>
      <c r="E621" s="130" t="s">
        <v>466</v>
      </c>
    </row>
    <row r="622" spans="1:5" x14ac:dyDescent="0.35">
      <c r="A622" s="130" t="s">
        <v>2164</v>
      </c>
      <c r="B622" s="130" t="s">
        <v>2253</v>
      </c>
      <c r="C622" s="130" t="s">
        <v>2254</v>
      </c>
      <c r="D622" s="130" t="s">
        <v>2254</v>
      </c>
      <c r="E622" s="130" t="s">
        <v>1889</v>
      </c>
    </row>
    <row r="623" spans="1:5" x14ac:dyDescent="0.35">
      <c r="A623" s="130" t="s">
        <v>2164</v>
      </c>
      <c r="B623" s="130" t="s">
        <v>2255</v>
      </c>
      <c r="C623" s="130" t="s">
        <v>2256</v>
      </c>
      <c r="D623" s="130" t="s">
        <v>2256</v>
      </c>
      <c r="E623" s="130" t="s">
        <v>1892</v>
      </c>
    </row>
    <row r="624" spans="1:5" x14ac:dyDescent="0.35">
      <c r="A624" s="130" t="s">
        <v>2164</v>
      </c>
      <c r="B624" s="130" t="s">
        <v>2257</v>
      </c>
      <c r="C624" s="130" t="s">
        <v>2258</v>
      </c>
      <c r="D624" s="130" t="s">
        <v>2258</v>
      </c>
      <c r="E624" s="130" t="s">
        <v>1895</v>
      </c>
    </row>
    <row r="625" spans="1:5" x14ac:dyDescent="0.35">
      <c r="A625" s="130" t="s">
        <v>2164</v>
      </c>
      <c r="B625" s="130" t="s">
        <v>2259</v>
      </c>
      <c r="C625" s="130" t="s">
        <v>2260</v>
      </c>
      <c r="D625" s="130" t="s">
        <v>2260</v>
      </c>
      <c r="E625" s="130" t="s">
        <v>1897</v>
      </c>
    </row>
    <row r="626" spans="1:5" x14ac:dyDescent="0.35">
      <c r="A626" s="130" t="s">
        <v>2164</v>
      </c>
      <c r="B626" s="130" t="s">
        <v>2261</v>
      </c>
      <c r="C626" s="130" t="s">
        <v>2262</v>
      </c>
      <c r="D626" s="130" t="s">
        <v>2262</v>
      </c>
      <c r="E626" s="130" t="s">
        <v>1900</v>
      </c>
    </row>
    <row r="627" spans="1:5" x14ac:dyDescent="0.35">
      <c r="A627" s="130" t="s">
        <v>2164</v>
      </c>
      <c r="B627" s="130" t="s">
        <v>2263</v>
      </c>
      <c r="C627" s="130" t="s">
        <v>2264</v>
      </c>
      <c r="D627" s="130" t="s">
        <v>2264</v>
      </c>
      <c r="E627" s="130" t="s">
        <v>1903</v>
      </c>
    </row>
    <row r="628" spans="1:5" x14ac:dyDescent="0.35">
      <c r="A628" s="130" t="s">
        <v>2164</v>
      </c>
      <c r="B628" s="130" t="s">
        <v>2265</v>
      </c>
      <c r="C628" s="130" t="s">
        <v>2266</v>
      </c>
      <c r="D628" s="130" t="s">
        <v>2266</v>
      </c>
      <c r="E628" s="130" t="s">
        <v>1906</v>
      </c>
    </row>
    <row r="629" spans="1:5" x14ac:dyDescent="0.35">
      <c r="A629" s="130" t="s">
        <v>2164</v>
      </c>
      <c r="B629" s="130" t="s">
        <v>2267</v>
      </c>
      <c r="C629" s="130" t="s">
        <v>2268</v>
      </c>
      <c r="D629" s="130" t="s">
        <v>2268</v>
      </c>
      <c r="E629" s="130" t="s">
        <v>1909</v>
      </c>
    </row>
    <row r="630" spans="1:5" x14ac:dyDescent="0.35">
      <c r="A630" s="130" t="s">
        <v>2164</v>
      </c>
      <c r="B630" s="130" t="s">
        <v>2269</v>
      </c>
      <c r="C630" s="130" t="s">
        <v>2270</v>
      </c>
      <c r="D630" s="130" t="s">
        <v>2270</v>
      </c>
      <c r="E630" s="130" t="s">
        <v>333</v>
      </c>
    </row>
    <row r="631" spans="1:5" x14ac:dyDescent="0.35">
      <c r="A631" s="130" t="s">
        <v>2164</v>
      </c>
      <c r="B631" s="130" t="s">
        <v>2271</v>
      </c>
      <c r="C631" s="130" t="s">
        <v>2272</v>
      </c>
      <c r="D631" s="130" t="s">
        <v>2272</v>
      </c>
      <c r="E631" s="130" t="s">
        <v>1912</v>
      </c>
    </row>
    <row r="632" spans="1:5" x14ac:dyDescent="0.35">
      <c r="A632" s="130" t="s">
        <v>2164</v>
      </c>
      <c r="B632" s="130" t="s">
        <v>2273</v>
      </c>
      <c r="C632" s="130" t="s">
        <v>2274</v>
      </c>
      <c r="D632" s="130" t="s">
        <v>2274</v>
      </c>
      <c r="E632" s="130" t="s">
        <v>1915</v>
      </c>
    </row>
    <row r="633" spans="1:5" x14ac:dyDescent="0.35">
      <c r="A633" s="130" t="s">
        <v>2164</v>
      </c>
      <c r="B633" s="130" t="s">
        <v>2275</v>
      </c>
      <c r="C633" s="130" t="s">
        <v>2276</v>
      </c>
      <c r="D633" s="130" t="s">
        <v>2276</v>
      </c>
      <c r="E633" s="130" t="s">
        <v>1918</v>
      </c>
    </row>
    <row r="634" spans="1:5" x14ac:dyDescent="0.35">
      <c r="A634" s="130" t="s">
        <v>2164</v>
      </c>
      <c r="B634" s="130" t="s">
        <v>2277</v>
      </c>
      <c r="C634" s="130" t="s">
        <v>2278</v>
      </c>
      <c r="D634" s="130" t="s">
        <v>2278</v>
      </c>
      <c r="E634" s="130" t="s">
        <v>1921</v>
      </c>
    </row>
    <row r="635" spans="1:5" x14ac:dyDescent="0.35">
      <c r="A635" s="130" t="s">
        <v>2164</v>
      </c>
      <c r="B635" s="130" t="s">
        <v>2279</v>
      </c>
      <c r="C635" s="130" t="s">
        <v>2280</v>
      </c>
      <c r="D635" s="130" t="s">
        <v>2280</v>
      </c>
      <c r="E635" s="130" t="s">
        <v>1924</v>
      </c>
    </row>
    <row r="636" spans="1:5" x14ac:dyDescent="0.35">
      <c r="A636" s="130" t="s">
        <v>2164</v>
      </c>
      <c r="B636" s="130" t="s">
        <v>2281</v>
      </c>
      <c r="C636" s="130" t="s">
        <v>2282</v>
      </c>
      <c r="D636" s="130" t="s">
        <v>2282</v>
      </c>
      <c r="E636" s="130" t="s">
        <v>1926</v>
      </c>
    </row>
    <row r="637" spans="1:5" x14ac:dyDescent="0.35">
      <c r="A637" s="130" t="s">
        <v>2164</v>
      </c>
      <c r="B637" s="130" t="s">
        <v>2283</v>
      </c>
      <c r="C637" s="130" t="s">
        <v>2284</v>
      </c>
      <c r="D637" s="130" t="s">
        <v>2284</v>
      </c>
      <c r="E637" s="130" t="s">
        <v>1929</v>
      </c>
    </row>
    <row r="638" spans="1:5" x14ac:dyDescent="0.35">
      <c r="A638" s="130" t="s">
        <v>2164</v>
      </c>
      <c r="B638" s="130" t="s">
        <v>2285</v>
      </c>
      <c r="C638" s="130" t="s">
        <v>2286</v>
      </c>
      <c r="D638" s="130" t="s">
        <v>2286</v>
      </c>
      <c r="E638" s="130" t="s">
        <v>1932</v>
      </c>
    </row>
    <row r="639" spans="1:5" x14ac:dyDescent="0.35">
      <c r="A639" s="130" t="s">
        <v>2164</v>
      </c>
      <c r="B639" s="130" t="s">
        <v>2287</v>
      </c>
      <c r="C639" s="130" t="s">
        <v>2288</v>
      </c>
      <c r="D639" s="130" t="s">
        <v>2288</v>
      </c>
      <c r="E639" s="130" t="s">
        <v>1935</v>
      </c>
    </row>
    <row r="640" spans="1:5" x14ac:dyDescent="0.35">
      <c r="A640" s="130" t="s">
        <v>2164</v>
      </c>
      <c r="B640" s="130" t="s">
        <v>2289</v>
      </c>
      <c r="C640" s="130" t="s">
        <v>2290</v>
      </c>
      <c r="D640" s="130" t="s">
        <v>2290</v>
      </c>
      <c r="E640" s="130" t="s">
        <v>1938</v>
      </c>
    </row>
    <row r="641" spans="1:5" x14ac:dyDescent="0.35">
      <c r="A641" s="130" t="s">
        <v>2164</v>
      </c>
      <c r="B641" s="130" t="s">
        <v>2291</v>
      </c>
      <c r="C641" s="130" t="s">
        <v>2292</v>
      </c>
      <c r="D641" s="130" t="s">
        <v>2292</v>
      </c>
      <c r="E641" s="130" t="s">
        <v>1941</v>
      </c>
    </row>
    <row r="642" spans="1:5" x14ac:dyDescent="0.35">
      <c r="A642" s="130" t="s">
        <v>2164</v>
      </c>
      <c r="B642" s="130" t="s">
        <v>2293</v>
      </c>
      <c r="C642" s="130" t="s">
        <v>2294</v>
      </c>
      <c r="D642" s="130" t="s">
        <v>2294</v>
      </c>
      <c r="E642" s="130" t="s">
        <v>1944</v>
      </c>
    </row>
    <row r="643" spans="1:5" x14ac:dyDescent="0.35">
      <c r="A643" s="130" t="s">
        <v>2164</v>
      </c>
      <c r="B643" s="130" t="s">
        <v>2295</v>
      </c>
      <c r="C643" s="130" t="s">
        <v>2296</v>
      </c>
      <c r="D643" s="130" t="s">
        <v>2296</v>
      </c>
      <c r="E643" s="130" t="s">
        <v>1947</v>
      </c>
    </row>
    <row r="644" spans="1:5" x14ac:dyDescent="0.35">
      <c r="A644" s="130" t="s">
        <v>2164</v>
      </c>
      <c r="B644" s="130" t="s">
        <v>2297</v>
      </c>
      <c r="C644" s="130" t="s">
        <v>2298</v>
      </c>
      <c r="D644" s="130" t="s">
        <v>2298</v>
      </c>
      <c r="E644" s="130" t="s">
        <v>1950</v>
      </c>
    </row>
    <row r="645" spans="1:5" x14ac:dyDescent="0.35">
      <c r="A645" s="130" t="s">
        <v>2164</v>
      </c>
      <c r="B645" s="130" t="s">
        <v>2299</v>
      </c>
      <c r="C645" s="130" t="s">
        <v>296</v>
      </c>
      <c r="D645" s="130" t="s">
        <v>296</v>
      </c>
      <c r="E645" s="130" t="s">
        <v>241</v>
      </c>
    </row>
    <row r="646" spans="1:5" x14ac:dyDescent="0.35">
      <c r="A646" s="130" t="s">
        <v>2164</v>
      </c>
      <c r="B646" s="130" t="s">
        <v>297</v>
      </c>
      <c r="C646" s="130" t="s">
        <v>296</v>
      </c>
      <c r="D646" s="130" t="s">
        <v>296</v>
      </c>
      <c r="E646" s="130" t="s">
        <v>295</v>
      </c>
    </row>
    <row r="647" spans="1:5" x14ac:dyDescent="0.35">
      <c r="A647" s="130" t="s">
        <v>2164</v>
      </c>
      <c r="B647" s="130" t="s">
        <v>2300</v>
      </c>
      <c r="C647" s="130" t="s">
        <v>2301</v>
      </c>
      <c r="D647" s="130" t="s">
        <v>2301</v>
      </c>
      <c r="E647" s="130" t="s">
        <v>1953</v>
      </c>
    </row>
    <row r="648" spans="1:5" x14ac:dyDescent="0.35">
      <c r="A648" s="130" t="s">
        <v>2164</v>
      </c>
      <c r="B648" s="130" t="s">
        <v>2302</v>
      </c>
      <c r="C648" s="130" t="s">
        <v>2303</v>
      </c>
      <c r="D648" s="130" t="s">
        <v>2303</v>
      </c>
      <c r="E648" s="130" t="s">
        <v>1796</v>
      </c>
    </row>
    <row r="649" spans="1:5" x14ac:dyDescent="0.35">
      <c r="A649" s="130" t="s">
        <v>2164</v>
      </c>
      <c r="B649" s="130" t="s">
        <v>2304</v>
      </c>
      <c r="C649" s="130" t="s">
        <v>2305</v>
      </c>
      <c r="D649" s="130" t="s">
        <v>2305</v>
      </c>
      <c r="E649" s="130" t="s">
        <v>1955</v>
      </c>
    </row>
    <row r="650" spans="1:5" x14ac:dyDescent="0.35">
      <c r="A650" s="130" t="s">
        <v>2164</v>
      </c>
      <c r="B650" s="130" t="s">
        <v>2306</v>
      </c>
      <c r="C650" s="130" t="s">
        <v>2307</v>
      </c>
      <c r="D650" s="130" t="s">
        <v>2307</v>
      </c>
      <c r="E650" s="130" t="s">
        <v>1958</v>
      </c>
    </row>
    <row r="651" spans="1:5" x14ac:dyDescent="0.35">
      <c r="A651" s="130" t="s">
        <v>2164</v>
      </c>
      <c r="B651" s="130" t="s">
        <v>2308</v>
      </c>
      <c r="C651" s="130" t="s">
        <v>2309</v>
      </c>
      <c r="D651" s="130" t="s">
        <v>2309</v>
      </c>
      <c r="E651" s="130" t="s">
        <v>1961</v>
      </c>
    </row>
    <row r="652" spans="1:5" x14ac:dyDescent="0.35">
      <c r="A652" s="130" t="s">
        <v>2164</v>
      </c>
      <c r="B652" s="130" t="s">
        <v>2310</v>
      </c>
      <c r="C652" s="130" t="s">
        <v>2311</v>
      </c>
      <c r="D652" s="130" t="s">
        <v>2311</v>
      </c>
      <c r="E652" s="130" t="s">
        <v>1964</v>
      </c>
    </row>
    <row r="653" spans="1:5" x14ac:dyDescent="0.35">
      <c r="A653" s="130" t="s">
        <v>2164</v>
      </c>
      <c r="B653" s="130" t="s">
        <v>2312</v>
      </c>
      <c r="C653" s="130" t="s">
        <v>2313</v>
      </c>
      <c r="D653" s="130" t="s">
        <v>2313</v>
      </c>
      <c r="E653" s="130" t="s">
        <v>1967</v>
      </c>
    </row>
    <row r="654" spans="1:5" x14ac:dyDescent="0.35">
      <c r="A654" s="130" t="s">
        <v>2164</v>
      </c>
      <c r="B654" s="130" t="s">
        <v>2314</v>
      </c>
      <c r="C654" s="130" t="s">
        <v>2315</v>
      </c>
      <c r="D654" s="130" t="s">
        <v>2315</v>
      </c>
      <c r="E654" s="130" t="s">
        <v>1969</v>
      </c>
    </row>
    <row r="655" spans="1:5" x14ac:dyDescent="0.35">
      <c r="A655" s="130" t="s">
        <v>2164</v>
      </c>
      <c r="B655" s="130" t="s">
        <v>2316</v>
      </c>
      <c r="C655" s="130" t="s">
        <v>2317</v>
      </c>
      <c r="D655" s="130" t="s">
        <v>2317</v>
      </c>
      <c r="E655" s="130" t="s">
        <v>1972</v>
      </c>
    </row>
    <row r="656" spans="1:5" x14ac:dyDescent="0.35">
      <c r="A656" s="130" t="s">
        <v>2164</v>
      </c>
      <c r="B656" s="130" t="s">
        <v>2318</v>
      </c>
      <c r="C656" s="130" t="s">
        <v>2319</v>
      </c>
      <c r="D656" s="130" t="s">
        <v>2319</v>
      </c>
      <c r="E656" s="130" t="s">
        <v>1974</v>
      </c>
    </row>
    <row r="657" spans="1:5" x14ac:dyDescent="0.35">
      <c r="A657" s="130" t="s">
        <v>2164</v>
      </c>
      <c r="B657" s="130" t="s">
        <v>2320</v>
      </c>
      <c r="C657" s="130" t="s">
        <v>2321</v>
      </c>
      <c r="D657" s="130" t="s">
        <v>2321</v>
      </c>
      <c r="E657" s="130" t="s">
        <v>1977</v>
      </c>
    </row>
    <row r="658" spans="1:5" x14ac:dyDescent="0.35">
      <c r="A658" s="130" t="s">
        <v>2164</v>
      </c>
      <c r="B658" s="130" t="s">
        <v>2322</v>
      </c>
      <c r="C658" s="130" t="s">
        <v>2323</v>
      </c>
      <c r="D658" s="130" t="s">
        <v>2323</v>
      </c>
      <c r="E658" s="130" t="s">
        <v>1980</v>
      </c>
    </row>
    <row r="659" spans="1:5" x14ac:dyDescent="0.35">
      <c r="A659" s="130" t="s">
        <v>2164</v>
      </c>
      <c r="B659" s="130" t="s">
        <v>2324</v>
      </c>
      <c r="C659" s="130" t="s">
        <v>2325</v>
      </c>
      <c r="D659" s="130" t="s">
        <v>2325</v>
      </c>
      <c r="E659" s="130" t="s">
        <v>1983</v>
      </c>
    </row>
    <row r="660" spans="1:5" x14ac:dyDescent="0.35">
      <c r="A660" s="130" t="s">
        <v>2164</v>
      </c>
      <c r="B660" s="130" t="s">
        <v>2326</v>
      </c>
      <c r="C660" s="130" t="s">
        <v>2327</v>
      </c>
      <c r="D660" s="130" t="s">
        <v>2327</v>
      </c>
      <c r="E660" s="130" t="s">
        <v>1986</v>
      </c>
    </row>
    <row r="661" spans="1:5" x14ac:dyDescent="0.35">
      <c r="A661" s="130" t="s">
        <v>2164</v>
      </c>
      <c r="B661" s="130" t="s">
        <v>2328</v>
      </c>
      <c r="C661" s="130" t="s">
        <v>2329</v>
      </c>
      <c r="D661" s="130" t="s">
        <v>2329</v>
      </c>
      <c r="E661" s="130" t="s">
        <v>1989</v>
      </c>
    </row>
    <row r="662" spans="1:5" x14ac:dyDescent="0.35">
      <c r="A662" s="130" t="s">
        <v>2164</v>
      </c>
      <c r="B662" s="130" t="s">
        <v>2330</v>
      </c>
      <c r="C662" s="130" t="s">
        <v>2331</v>
      </c>
      <c r="D662" s="130" t="s">
        <v>2331</v>
      </c>
      <c r="E662" s="130" t="s">
        <v>1992</v>
      </c>
    </row>
    <row r="663" spans="1:5" x14ac:dyDescent="0.35">
      <c r="A663" s="130" t="s">
        <v>2164</v>
      </c>
      <c r="B663" s="130" t="s">
        <v>2332</v>
      </c>
      <c r="C663" s="130" t="s">
        <v>2333</v>
      </c>
      <c r="D663" s="130" t="s">
        <v>2333</v>
      </c>
      <c r="E663" s="130" t="s">
        <v>1995</v>
      </c>
    </row>
    <row r="664" spans="1:5" x14ac:dyDescent="0.35">
      <c r="A664" s="130" t="s">
        <v>2164</v>
      </c>
      <c r="B664" s="130" t="s">
        <v>2334</v>
      </c>
      <c r="C664" s="130" t="s">
        <v>2335</v>
      </c>
      <c r="D664" s="130" t="s">
        <v>2335</v>
      </c>
      <c r="E664" s="130" t="s">
        <v>1998</v>
      </c>
    </row>
    <row r="665" spans="1:5" x14ac:dyDescent="0.35">
      <c r="A665" s="130" t="s">
        <v>2164</v>
      </c>
      <c r="B665" s="130" t="s">
        <v>2336</v>
      </c>
      <c r="C665" s="130" t="s">
        <v>2337</v>
      </c>
      <c r="D665" s="130" t="s">
        <v>2337</v>
      </c>
      <c r="E665" s="130" t="s">
        <v>2001</v>
      </c>
    </row>
    <row r="666" spans="1:5" x14ac:dyDescent="0.35">
      <c r="A666" s="130" t="s">
        <v>2164</v>
      </c>
      <c r="B666" s="130" t="s">
        <v>2338</v>
      </c>
      <c r="C666" s="130" t="s">
        <v>2339</v>
      </c>
      <c r="D666" s="130" t="s">
        <v>2339</v>
      </c>
      <c r="E666" s="130" t="s">
        <v>2004</v>
      </c>
    </row>
    <row r="667" spans="1:5" x14ac:dyDescent="0.35">
      <c r="A667" s="130" t="s">
        <v>2164</v>
      </c>
      <c r="B667" s="130" t="s">
        <v>2340</v>
      </c>
      <c r="C667" s="130" t="s">
        <v>2341</v>
      </c>
      <c r="D667" s="130" t="s">
        <v>2341</v>
      </c>
      <c r="E667" s="130" t="s">
        <v>2007</v>
      </c>
    </row>
    <row r="668" spans="1:5" x14ac:dyDescent="0.35">
      <c r="A668" s="130" t="s">
        <v>2164</v>
      </c>
      <c r="B668" s="130" t="s">
        <v>2342</v>
      </c>
      <c r="C668" s="130" t="s">
        <v>2343</v>
      </c>
      <c r="D668" s="130" t="s">
        <v>2343</v>
      </c>
      <c r="E668" s="130" t="s">
        <v>2010</v>
      </c>
    </row>
    <row r="669" spans="1:5" x14ac:dyDescent="0.35">
      <c r="A669" s="130" t="s">
        <v>2164</v>
      </c>
      <c r="B669" s="130" t="s">
        <v>2344</v>
      </c>
      <c r="C669" s="130" t="s">
        <v>2345</v>
      </c>
      <c r="D669" s="130" t="s">
        <v>2345</v>
      </c>
      <c r="E669" s="130" t="s">
        <v>2013</v>
      </c>
    </row>
    <row r="670" spans="1:5" x14ac:dyDescent="0.35">
      <c r="A670" s="130" t="s">
        <v>2164</v>
      </c>
      <c r="B670" s="130" t="s">
        <v>2346</v>
      </c>
      <c r="C670" s="130" t="s">
        <v>2347</v>
      </c>
      <c r="D670" s="130" t="s">
        <v>2347</v>
      </c>
      <c r="E670" s="130" t="s">
        <v>2016</v>
      </c>
    </row>
    <row r="671" spans="1:5" x14ac:dyDescent="0.35">
      <c r="A671" s="130" t="s">
        <v>2164</v>
      </c>
      <c r="B671" s="130" t="s">
        <v>2348</v>
      </c>
      <c r="C671" s="130" t="s">
        <v>2349</v>
      </c>
      <c r="D671" s="130" t="s">
        <v>2349</v>
      </c>
      <c r="E671" s="130" t="s">
        <v>2019</v>
      </c>
    </row>
    <row r="672" spans="1:5" x14ac:dyDescent="0.35">
      <c r="A672" s="130" t="s">
        <v>2164</v>
      </c>
      <c r="B672" s="130" t="s">
        <v>2350</v>
      </c>
      <c r="C672" s="130" t="s">
        <v>2351</v>
      </c>
      <c r="D672" s="130" t="s">
        <v>2351</v>
      </c>
      <c r="E672" s="130" t="s">
        <v>2022</v>
      </c>
    </row>
    <row r="673" spans="1:5" x14ac:dyDescent="0.35">
      <c r="A673" s="130" t="s">
        <v>2164</v>
      </c>
      <c r="B673" s="130" t="s">
        <v>2352</v>
      </c>
      <c r="C673" s="130" t="s">
        <v>2353</v>
      </c>
      <c r="D673" s="130" t="s">
        <v>2353</v>
      </c>
      <c r="E673" s="130" t="s">
        <v>2025</v>
      </c>
    </row>
    <row r="674" spans="1:5" x14ac:dyDescent="0.35">
      <c r="A674" s="130" t="s">
        <v>2164</v>
      </c>
      <c r="B674" s="130" t="s">
        <v>2354</v>
      </c>
      <c r="C674" s="130" t="s">
        <v>2355</v>
      </c>
      <c r="D674" s="130" t="s">
        <v>2355</v>
      </c>
      <c r="E674" s="130" t="s">
        <v>2028</v>
      </c>
    </row>
    <row r="675" spans="1:5" x14ac:dyDescent="0.35">
      <c r="A675" s="130" t="s">
        <v>2164</v>
      </c>
      <c r="B675" s="130" t="s">
        <v>2356</v>
      </c>
      <c r="C675" s="130" t="s">
        <v>2357</v>
      </c>
      <c r="D675" s="130" t="s">
        <v>2357</v>
      </c>
      <c r="E675" s="130" t="s">
        <v>2031</v>
      </c>
    </row>
    <row r="676" spans="1:5" x14ac:dyDescent="0.35">
      <c r="A676" s="130" t="s">
        <v>2164</v>
      </c>
      <c r="B676" s="130" t="s">
        <v>2358</v>
      </c>
      <c r="C676" s="130" t="s">
        <v>2359</v>
      </c>
      <c r="D676" s="130" t="s">
        <v>2359</v>
      </c>
      <c r="E676" s="130" t="s">
        <v>268</v>
      </c>
    </row>
    <row r="677" spans="1:5" x14ac:dyDescent="0.35">
      <c r="A677" s="130" t="s">
        <v>2164</v>
      </c>
      <c r="B677" s="130" t="s">
        <v>2360</v>
      </c>
      <c r="C677" s="130" t="s">
        <v>2361</v>
      </c>
      <c r="D677" s="130" t="s">
        <v>2361</v>
      </c>
      <c r="E677" s="130" t="s">
        <v>2034</v>
      </c>
    </row>
    <row r="678" spans="1:5" x14ac:dyDescent="0.35">
      <c r="A678" s="130" t="s">
        <v>2164</v>
      </c>
      <c r="B678" s="130" t="s">
        <v>2362</v>
      </c>
      <c r="C678" s="130" t="s">
        <v>2363</v>
      </c>
      <c r="D678" s="130" t="s">
        <v>2363</v>
      </c>
      <c r="E678" s="130" t="s">
        <v>2037</v>
      </c>
    </row>
    <row r="679" spans="1:5" x14ac:dyDescent="0.35">
      <c r="A679" s="130" t="s">
        <v>2164</v>
      </c>
      <c r="B679" s="130" t="s">
        <v>2364</v>
      </c>
      <c r="C679" s="130" t="s">
        <v>2365</v>
      </c>
      <c r="D679" s="130" t="s">
        <v>2365</v>
      </c>
      <c r="E679" s="130" t="s">
        <v>2040</v>
      </c>
    </row>
    <row r="680" spans="1:5" x14ac:dyDescent="0.35">
      <c r="A680" s="130" t="s">
        <v>2164</v>
      </c>
      <c r="B680" s="130" t="s">
        <v>2366</v>
      </c>
      <c r="C680" s="130" t="s">
        <v>2367</v>
      </c>
      <c r="D680" s="130" t="s">
        <v>2367</v>
      </c>
      <c r="E680" s="130" t="s">
        <v>2043</v>
      </c>
    </row>
    <row r="681" spans="1:5" x14ac:dyDescent="0.35">
      <c r="A681" s="130" t="s">
        <v>2164</v>
      </c>
      <c r="B681" s="130" t="s">
        <v>2368</v>
      </c>
      <c r="C681" s="130" t="s">
        <v>2369</v>
      </c>
      <c r="D681" s="130" t="s">
        <v>2369</v>
      </c>
      <c r="E681" s="130" t="s">
        <v>2046</v>
      </c>
    </row>
    <row r="682" spans="1:5" x14ac:dyDescent="0.35">
      <c r="A682" s="130" t="s">
        <v>2164</v>
      </c>
      <c r="B682" s="130" t="s">
        <v>2370</v>
      </c>
      <c r="C682" s="130" t="s">
        <v>2371</v>
      </c>
      <c r="D682" s="130" t="s">
        <v>2371</v>
      </c>
      <c r="E682" s="130" t="s">
        <v>2049</v>
      </c>
    </row>
    <row r="683" spans="1:5" x14ac:dyDescent="0.35">
      <c r="A683" s="130" t="s">
        <v>2164</v>
      </c>
      <c r="B683" s="130" t="s">
        <v>2372</v>
      </c>
      <c r="C683" s="130" t="s">
        <v>2373</v>
      </c>
      <c r="D683" s="130" t="s">
        <v>2373</v>
      </c>
      <c r="E683" s="130" t="s">
        <v>2052</v>
      </c>
    </row>
    <row r="684" spans="1:5" x14ac:dyDescent="0.35">
      <c r="A684" s="130" t="s">
        <v>2164</v>
      </c>
      <c r="B684" s="130" t="s">
        <v>2374</v>
      </c>
      <c r="C684" s="130" t="s">
        <v>2375</v>
      </c>
      <c r="D684" s="130" t="s">
        <v>2375</v>
      </c>
      <c r="E684" s="130" t="s">
        <v>1798</v>
      </c>
    </row>
    <row r="685" spans="1:5" x14ac:dyDescent="0.35">
      <c r="A685" s="130" t="s">
        <v>2164</v>
      </c>
      <c r="B685" s="130" t="s">
        <v>2376</v>
      </c>
      <c r="C685" s="130" t="s">
        <v>2377</v>
      </c>
      <c r="D685" s="130" t="s">
        <v>2377</v>
      </c>
      <c r="E685" s="130" t="s">
        <v>2055</v>
      </c>
    </row>
    <row r="686" spans="1:5" x14ac:dyDescent="0.35">
      <c r="A686" s="130" t="s">
        <v>2164</v>
      </c>
      <c r="B686" s="130" t="s">
        <v>2378</v>
      </c>
      <c r="C686" s="130" t="s">
        <v>2379</v>
      </c>
      <c r="D686" s="130" t="s">
        <v>2379</v>
      </c>
      <c r="E686" s="130" t="s">
        <v>2058</v>
      </c>
    </row>
    <row r="687" spans="1:5" x14ac:dyDescent="0.35">
      <c r="A687" s="130" t="s">
        <v>2164</v>
      </c>
      <c r="B687" s="130" t="s">
        <v>2380</v>
      </c>
      <c r="C687" s="130" t="s">
        <v>2381</v>
      </c>
      <c r="D687" s="130" t="s">
        <v>2381</v>
      </c>
      <c r="E687" s="130" t="s">
        <v>2061</v>
      </c>
    </row>
    <row r="688" spans="1:5" x14ac:dyDescent="0.35">
      <c r="A688" s="130" t="s">
        <v>2164</v>
      </c>
      <c r="B688" s="130" t="s">
        <v>2382</v>
      </c>
      <c r="C688" s="130" t="s">
        <v>2383</v>
      </c>
      <c r="D688" s="130" t="s">
        <v>2383</v>
      </c>
      <c r="E688" s="130" t="s">
        <v>2064</v>
      </c>
    </row>
    <row r="689" spans="1:5" x14ac:dyDescent="0.35">
      <c r="A689" s="130" t="s">
        <v>2164</v>
      </c>
      <c r="B689" s="130" t="s">
        <v>2384</v>
      </c>
      <c r="C689" s="130" t="s">
        <v>2385</v>
      </c>
      <c r="D689" s="130" t="s">
        <v>2385</v>
      </c>
      <c r="E689" s="130" t="s">
        <v>2067</v>
      </c>
    </row>
    <row r="690" spans="1:5" x14ac:dyDescent="0.35">
      <c r="A690" s="130" t="s">
        <v>2164</v>
      </c>
      <c r="B690" s="130" t="s">
        <v>2386</v>
      </c>
      <c r="C690" s="130" t="s">
        <v>2387</v>
      </c>
      <c r="D690" s="130" t="s">
        <v>2387</v>
      </c>
      <c r="E690" s="130" t="s">
        <v>2070</v>
      </c>
    </row>
    <row r="691" spans="1:5" x14ac:dyDescent="0.35">
      <c r="A691" s="130" t="s">
        <v>2164</v>
      </c>
      <c r="B691" s="130" t="s">
        <v>2388</v>
      </c>
      <c r="C691" s="130" t="s">
        <v>2389</v>
      </c>
      <c r="D691" s="130" t="s">
        <v>2389</v>
      </c>
      <c r="E691" s="130" t="s">
        <v>2073</v>
      </c>
    </row>
    <row r="692" spans="1:5" x14ac:dyDescent="0.35">
      <c r="A692" s="130" t="s">
        <v>2164</v>
      </c>
      <c r="B692" s="130" t="s">
        <v>2390</v>
      </c>
      <c r="C692" s="130" t="s">
        <v>2391</v>
      </c>
      <c r="D692" s="130" t="s">
        <v>2391</v>
      </c>
      <c r="E692" s="130" t="s">
        <v>1801</v>
      </c>
    </row>
    <row r="693" spans="1:5" x14ac:dyDescent="0.35">
      <c r="A693" s="130" t="s">
        <v>2164</v>
      </c>
      <c r="B693" s="130" t="s">
        <v>2392</v>
      </c>
      <c r="C693" s="130" t="s">
        <v>2393</v>
      </c>
      <c r="D693" s="130" t="s">
        <v>2393</v>
      </c>
      <c r="E693" s="130" t="s">
        <v>2076</v>
      </c>
    </row>
    <row r="694" spans="1:5" x14ac:dyDescent="0.35">
      <c r="A694" s="130" t="s">
        <v>2164</v>
      </c>
      <c r="B694" s="130" t="s">
        <v>2394</v>
      </c>
      <c r="C694" s="130" t="s">
        <v>2395</v>
      </c>
      <c r="D694" s="130" t="s">
        <v>2395</v>
      </c>
      <c r="E694" s="130" t="s">
        <v>2079</v>
      </c>
    </row>
    <row r="695" spans="1:5" x14ac:dyDescent="0.35">
      <c r="A695" s="130" t="s">
        <v>2164</v>
      </c>
      <c r="B695" s="130" t="s">
        <v>2396</v>
      </c>
      <c r="C695" s="130" t="s">
        <v>2397</v>
      </c>
      <c r="D695" s="130" t="s">
        <v>2397</v>
      </c>
      <c r="E695" s="130" t="s">
        <v>2082</v>
      </c>
    </row>
    <row r="696" spans="1:5" x14ac:dyDescent="0.35">
      <c r="A696" s="130" t="s">
        <v>2164</v>
      </c>
      <c r="B696" s="130" t="s">
        <v>2398</v>
      </c>
      <c r="C696" s="130" t="s">
        <v>2399</v>
      </c>
      <c r="D696" s="130" t="s">
        <v>2399</v>
      </c>
      <c r="E696" s="130" t="s">
        <v>421</v>
      </c>
    </row>
    <row r="697" spans="1:5" x14ac:dyDescent="0.35">
      <c r="A697" s="130" t="s">
        <v>2164</v>
      </c>
      <c r="B697" s="130" t="s">
        <v>2400</v>
      </c>
      <c r="C697" s="130" t="s">
        <v>2401</v>
      </c>
      <c r="D697" s="130" t="s">
        <v>2401</v>
      </c>
      <c r="E697" s="130" t="s">
        <v>2085</v>
      </c>
    </row>
    <row r="698" spans="1:5" x14ac:dyDescent="0.35">
      <c r="A698" s="130" t="s">
        <v>2164</v>
      </c>
      <c r="B698" s="130" t="s">
        <v>2402</v>
      </c>
      <c r="C698" s="130" t="s">
        <v>2403</v>
      </c>
      <c r="D698" s="130" t="s">
        <v>2403</v>
      </c>
      <c r="E698" s="130" t="s">
        <v>2088</v>
      </c>
    </row>
    <row r="699" spans="1:5" x14ac:dyDescent="0.35">
      <c r="A699" s="130" t="s">
        <v>2164</v>
      </c>
      <c r="B699" s="130" t="s">
        <v>2404</v>
      </c>
      <c r="C699" s="130" t="s">
        <v>2405</v>
      </c>
      <c r="D699" s="130" t="s">
        <v>2405</v>
      </c>
      <c r="E699" s="130" t="s">
        <v>2091</v>
      </c>
    </row>
    <row r="700" spans="1:5" x14ac:dyDescent="0.35">
      <c r="A700" s="130" t="s">
        <v>2164</v>
      </c>
      <c r="B700" s="130" t="s">
        <v>2406</v>
      </c>
      <c r="C700" s="130" t="s">
        <v>2407</v>
      </c>
      <c r="D700" s="130" t="s">
        <v>2407</v>
      </c>
      <c r="E700" s="130" t="s">
        <v>2094</v>
      </c>
    </row>
    <row r="701" spans="1:5" x14ac:dyDescent="0.35">
      <c r="A701" s="130" t="s">
        <v>2164</v>
      </c>
      <c r="B701" s="130" t="s">
        <v>2408</v>
      </c>
      <c r="C701" s="130" t="s">
        <v>2409</v>
      </c>
      <c r="D701" s="130" t="s">
        <v>2409</v>
      </c>
      <c r="E701" s="130" t="s">
        <v>2097</v>
      </c>
    </row>
    <row r="702" spans="1:5" x14ac:dyDescent="0.35">
      <c r="A702" s="130" t="s">
        <v>2164</v>
      </c>
      <c r="B702" s="130" t="s">
        <v>2410</v>
      </c>
      <c r="C702" s="130" t="s">
        <v>2411</v>
      </c>
      <c r="D702" s="130" t="s">
        <v>2411</v>
      </c>
      <c r="E702" s="130" t="s">
        <v>2100</v>
      </c>
    </row>
    <row r="703" spans="1:5" x14ac:dyDescent="0.35">
      <c r="A703" s="130" t="s">
        <v>2164</v>
      </c>
      <c r="B703" s="130" t="s">
        <v>2412</v>
      </c>
      <c r="C703" s="130" t="s">
        <v>2413</v>
      </c>
      <c r="D703" s="130" t="s">
        <v>2413</v>
      </c>
      <c r="E703" s="130" t="s">
        <v>2103</v>
      </c>
    </row>
    <row r="704" spans="1:5" x14ac:dyDescent="0.35">
      <c r="A704" s="130" t="s">
        <v>2164</v>
      </c>
      <c r="B704" s="130" t="s">
        <v>2414</v>
      </c>
      <c r="C704" s="130" t="s">
        <v>2415</v>
      </c>
      <c r="D704" s="130" t="s">
        <v>2415</v>
      </c>
      <c r="E704" s="130" t="s">
        <v>2106</v>
      </c>
    </row>
    <row r="705" spans="1:5" x14ac:dyDescent="0.35">
      <c r="A705" s="130" t="s">
        <v>2164</v>
      </c>
      <c r="B705" s="130" t="s">
        <v>2416</v>
      </c>
      <c r="C705" s="130" t="s">
        <v>2417</v>
      </c>
      <c r="D705" s="130" t="s">
        <v>2417</v>
      </c>
      <c r="E705" s="130" t="s">
        <v>2109</v>
      </c>
    </row>
    <row r="706" spans="1:5" x14ac:dyDescent="0.35">
      <c r="A706" s="130" t="s">
        <v>2164</v>
      </c>
      <c r="B706" s="130" t="s">
        <v>2418</v>
      </c>
      <c r="C706" s="130" t="s">
        <v>2419</v>
      </c>
      <c r="D706" s="130" t="s">
        <v>2419</v>
      </c>
      <c r="E706" s="130" t="s">
        <v>2111</v>
      </c>
    </row>
    <row r="707" spans="1:5" x14ac:dyDescent="0.35">
      <c r="A707" s="130" t="s">
        <v>2164</v>
      </c>
      <c r="B707" s="130" t="s">
        <v>2420</v>
      </c>
      <c r="C707" s="130" t="s">
        <v>2421</v>
      </c>
      <c r="D707" s="130" t="s">
        <v>2421</v>
      </c>
      <c r="E707" s="130" t="s">
        <v>2114</v>
      </c>
    </row>
    <row r="708" spans="1:5" x14ac:dyDescent="0.35">
      <c r="A708" s="130" t="s">
        <v>2164</v>
      </c>
      <c r="B708" s="130" t="s">
        <v>2422</v>
      </c>
      <c r="C708" s="130" t="s">
        <v>2423</v>
      </c>
      <c r="D708" s="130" t="s">
        <v>2423</v>
      </c>
      <c r="E708" s="130" t="s">
        <v>2117</v>
      </c>
    </row>
    <row r="709" spans="1:5" x14ac:dyDescent="0.35">
      <c r="A709" s="130" t="s">
        <v>2164</v>
      </c>
      <c r="B709" s="130" t="s">
        <v>2424</v>
      </c>
      <c r="C709" s="130" t="s">
        <v>2425</v>
      </c>
      <c r="D709" s="130" t="s">
        <v>2425</v>
      </c>
      <c r="E709" s="130" t="s">
        <v>443</v>
      </c>
    </row>
    <row r="710" spans="1:5" x14ac:dyDescent="0.35">
      <c r="A710" s="130" t="s">
        <v>2164</v>
      </c>
      <c r="B710" s="130" t="s">
        <v>2426</v>
      </c>
      <c r="C710" s="130" t="s">
        <v>2427</v>
      </c>
      <c r="D710" s="130" t="s">
        <v>2427</v>
      </c>
      <c r="E710" s="130" t="s">
        <v>453</v>
      </c>
    </row>
    <row r="711" spans="1:5" x14ac:dyDescent="0.35">
      <c r="A711" s="130" t="s">
        <v>2164</v>
      </c>
      <c r="B711" s="130" t="s">
        <v>2428</v>
      </c>
      <c r="C711" s="130" t="s">
        <v>2429</v>
      </c>
      <c r="D711" s="130" t="s">
        <v>2429</v>
      </c>
      <c r="E711" s="130" t="s">
        <v>2120</v>
      </c>
    </row>
    <row r="712" spans="1:5" x14ac:dyDescent="0.35">
      <c r="A712" s="130" t="s">
        <v>2164</v>
      </c>
      <c r="B712" s="130" t="s">
        <v>2430</v>
      </c>
      <c r="C712" s="130" t="s">
        <v>2431</v>
      </c>
      <c r="D712" s="130" t="s">
        <v>2431</v>
      </c>
      <c r="E712" s="130" t="s">
        <v>2123</v>
      </c>
    </row>
    <row r="713" spans="1:5" x14ac:dyDescent="0.35">
      <c r="A713" s="130" t="s">
        <v>2164</v>
      </c>
      <c r="B713" s="130" t="s">
        <v>2432</v>
      </c>
      <c r="C713" s="130" t="s">
        <v>2433</v>
      </c>
      <c r="D713" s="130" t="s">
        <v>2433</v>
      </c>
      <c r="E713" s="130" t="s">
        <v>2126</v>
      </c>
    </row>
    <row r="714" spans="1:5" x14ac:dyDescent="0.35">
      <c r="A714" s="130" t="s">
        <v>2164</v>
      </c>
      <c r="B714" s="130" t="s">
        <v>2434</v>
      </c>
      <c r="C714" s="130" t="s">
        <v>2435</v>
      </c>
      <c r="D714" s="130" t="s">
        <v>2435</v>
      </c>
      <c r="E714" s="130" t="s">
        <v>2129</v>
      </c>
    </row>
    <row r="715" spans="1:5" x14ac:dyDescent="0.35">
      <c r="A715" s="130" t="s">
        <v>2164</v>
      </c>
      <c r="B715" s="130" t="s">
        <v>2436</v>
      </c>
      <c r="C715" s="130" t="s">
        <v>2437</v>
      </c>
      <c r="D715" s="130" t="s">
        <v>2437</v>
      </c>
      <c r="E715" s="130" t="s">
        <v>360</v>
      </c>
    </row>
    <row r="716" spans="1:5" x14ac:dyDescent="0.35">
      <c r="A716" s="130" t="s">
        <v>2164</v>
      </c>
      <c r="B716" s="130" t="s">
        <v>2438</v>
      </c>
      <c r="C716" s="130" t="s">
        <v>2439</v>
      </c>
      <c r="D716" s="130" t="s">
        <v>2439</v>
      </c>
      <c r="E716" s="130" t="s">
        <v>2132</v>
      </c>
    </row>
    <row r="717" spans="1:5" x14ac:dyDescent="0.35">
      <c r="A717" s="130" t="s">
        <v>2164</v>
      </c>
      <c r="B717" s="130" t="s">
        <v>2440</v>
      </c>
      <c r="C717" s="130" t="s">
        <v>2441</v>
      </c>
      <c r="D717" s="130" t="s">
        <v>2441</v>
      </c>
      <c r="E717" s="130" t="s">
        <v>2135</v>
      </c>
    </row>
    <row r="718" spans="1:5" x14ac:dyDescent="0.35">
      <c r="A718" s="130" t="s">
        <v>2164</v>
      </c>
      <c r="B718" s="130" t="s">
        <v>2442</v>
      </c>
      <c r="C718" s="130" t="s">
        <v>2443</v>
      </c>
      <c r="D718" s="130" t="s">
        <v>2443</v>
      </c>
      <c r="E718" s="130" t="s">
        <v>2138</v>
      </c>
    </row>
    <row r="719" spans="1:5" x14ac:dyDescent="0.35">
      <c r="A719" s="130" t="s">
        <v>2164</v>
      </c>
      <c r="B719" s="130" t="s">
        <v>2444</v>
      </c>
      <c r="C719" s="130" t="s">
        <v>2445</v>
      </c>
      <c r="D719" s="130" t="s">
        <v>2445</v>
      </c>
      <c r="E719" s="130" t="s">
        <v>2141</v>
      </c>
    </row>
    <row r="720" spans="1:5" x14ac:dyDescent="0.35">
      <c r="A720" s="130" t="s">
        <v>2164</v>
      </c>
      <c r="B720" s="130" t="s">
        <v>2446</v>
      </c>
      <c r="C720" s="130" t="s">
        <v>2447</v>
      </c>
      <c r="D720" s="130" t="s">
        <v>2447</v>
      </c>
      <c r="E720" s="130" t="s">
        <v>2144</v>
      </c>
    </row>
    <row r="721" spans="1:5" x14ac:dyDescent="0.35">
      <c r="A721" s="130" t="s">
        <v>2164</v>
      </c>
      <c r="B721" s="130" t="s">
        <v>2448</v>
      </c>
      <c r="C721" s="130" t="s">
        <v>2449</v>
      </c>
      <c r="D721" s="130" t="s">
        <v>2449</v>
      </c>
      <c r="E721" s="130" t="s">
        <v>2147</v>
      </c>
    </row>
    <row r="722" spans="1:5" x14ac:dyDescent="0.35">
      <c r="A722" s="130" t="s">
        <v>2164</v>
      </c>
      <c r="B722" s="130" t="s">
        <v>2450</v>
      </c>
      <c r="C722" s="130" t="s">
        <v>2451</v>
      </c>
      <c r="D722" s="130" t="s">
        <v>2451</v>
      </c>
      <c r="E722" s="130" t="s">
        <v>2150</v>
      </c>
    </row>
    <row r="723" spans="1:5" x14ac:dyDescent="0.35">
      <c r="A723" s="130" t="s">
        <v>2164</v>
      </c>
      <c r="B723" s="130" t="s">
        <v>2452</v>
      </c>
      <c r="C723" s="130" t="s">
        <v>2453</v>
      </c>
      <c r="D723" s="130" t="s">
        <v>2453</v>
      </c>
      <c r="E723" s="130" t="s">
        <v>2153</v>
      </c>
    </row>
    <row r="724" spans="1:5" x14ac:dyDescent="0.35">
      <c r="A724" s="130" t="s">
        <v>2164</v>
      </c>
      <c r="B724" s="130" t="s">
        <v>2454</v>
      </c>
      <c r="C724" s="130" t="s">
        <v>2455</v>
      </c>
      <c r="D724" s="130" t="s">
        <v>2455</v>
      </c>
      <c r="E724" s="130" t="s">
        <v>477</v>
      </c>
    </row>
    <row r="725" spans="1:5" x14ac:dyDescent="0.35">
      <c r="A725" s="130" t="s">
        <v>2164</v>
      </c>
      <c r="B725" s="130" t="s">
        <v>2456</v>
      </c>
      <c r="C725" s="130" t="s">
        <v>2457</v>
      </c>
      <c r="D725" s="130" t="s">
        <v>2457</v>
      </c>
      <c r="E725" s="130" t="s">
        <v>2156</v>
      </c>
    </row>
    <row r="726" spans="1:5" x14ac:dyDescent="0.35">
      <c r="A726" s="130" t="s">
        <v>2164</v>
      </c>
      <c r="B726" s="130" t="s">
        <v>2458</v>
      </c>
      <c r="C726" s="130" t="s">
        <v>2459</v>
      </c>
      <c r="D726" s="130" t="s">
        <v>2459</v>
      </c>
      <c r="E726" s="130" t="s">
        <v>2159</v>
      </c>
    </row>
    <row r="727" spans="1:5" x14ac:dyDescent="0.35">
      <c r="A727" s="130" t="s">
        <v>2164</v>
      </c>
      <c r="B727" s="130" t="s">
        <v>2460</v>
      </c>
      <c r="C727" s="130" t="s">
        <v>2461</v>
      </c>
      <c r="D727" s="130" t="s">
        <v>2461</v>
      </c>
      <c r="E727" s="130" t="s">
        <v>1806</v>
      </c>
    </row>
    <row r="728" spans="1:5" x14ac:dyDescent="0.35">
      <c r="A728" s="130" t="s">
        <v>2164</v>
      </c>
      <c r="B728" s="130" t="s">
        <v>2462</v>
      </c>
      <c r="C728" s="130" t="s">
        <v>2463</v>
      </c>
      <c r="D728" s="130" t="s">
        <v>2463</v>
      </c>
      <c r="E728" s="130" t="s">
        <v>2019</v>
      </c>
    </row>
    <row r="729" spans="1:5" x14ac:dyDescent="0.35">
      <c r="A729" s="130" t="s">
        <v>2164</v>
      </c>
      <c r="B729" s="130" t="s">
        <v>2464</v>
      </c>
      <c r="C729" s="130" t="s">
        <v>2465</v>
      </c>
      <c r="D729" s="130" t="s">
        <v>2465</v>
      </c>
      <c r="E729" s="130" t="s">
        <v>2046</v>
      </c>
    </row>
    <row r="730" spans="1:5" x14ac:dyDescent="0.35">
      <c r="A730" s="130" t="s">
        <v>2164</v>
      </c>
      <c r="B730" s="130" t="s">
        <v>2466</v>
      </c>
      <c r="C730" s="130" t="s">
        <v>2467</v>
      </c>
      <c r="D730" s="130" t="s">
        <v>2467</v>
      </c>
      <c r="E730" s="130" t="s">
        <v>2097</v>
      </c>
    </row>
    <row r="731" spans="1:5" x14ac:dyDescent="0.35">
      <c r="A731" s="130" t="s">
        <v>2164</v>
      </c>
      <c r="B731" s="130" t="s">
        <v>2468</v>
      </c>
      <c r="C731" s="130" t="s">
        <v>2469</v>
      </c>
      <c r="D731" s="130" t="s">
        <v>2469</v>
      </c>
      <c r="E731" s="130" t="s">
        <v>2070</v>
      </c>
    </row>
    <row r="732" spans="1:5" x14ac:dyDescent="0.35">
      <c r="A732" s="130" t="s">
        <v>2164</v>
      </c>
      <c r="B732" s="130" t="s">
        <v>2470</v>
      </c>
      <c r="C732" s="130" t="s">
        <v>2471</v>
      </c>
      <c r="D732" s="130" t="s">
        <v>2471</v>
      </c>
      <c r="E732" s="130" t="s">
        <v>1998</v>
      </c>
    </row>
    <row r="733" spans="1:5" x14ac:dyDescent="0.35">
      <c r="A733" s="130" t="s">
        <v>2164</v>
      </c>
      <c r="B733" s="130" t="s">
        <v>2472</v>
      </c>
      <c r="C733" s="130" t="s">
        <v>2473</v>
      </c>
      <c r="D733" s="130" t="s">
        <v>2473</v>
      </c>
      <c r="E733" s="130" t="s">
        <v>1874</v>
      </c>
    </row>
    <row r="734" spans="1:5" x14ac:dyDescent="0.35">
      <c r="A734" s="130" t="s">
        <v>2164</v>
      </c>
      <c r="B734" s="130" t="s">
        <v>2474</v>
      </c>
      <c r="C734" s="130" t="s">
        <v>2475</v>
      </c>
      <c r="D734" s="130" t="s">
        <v>2475</v>
      </c>
      <c r="E734" s="130" t="s">
        <v>421</v>
      </c>
    </row>
    <row r="735" spans="1:5" x14ac:dyDescent="0.35">
      <c r="A735" s="130" t="s">
        <v>2164</v>
      </c>
      <c r="B735" s="130" t="s">
        <v>2476</v>
      </c>
      <c r="C735" s="130" t="s">
        <v>2477</v>
      </c>
      <c r="D735" s="130" t="s">
        <v>2477</v>
      </c>
      <c r="E735" s="130" t="s">
        <v>1977</v>
      </c>
    </row>
    <row r="736" spans="1:5" x14ac:dyDescent="0.35">
      <c r="A736" s="130" t="s">
        <v>2164</v>
      </c>
      <c r="B736" s="130" t="s">
        <v>2478</v>
      </c>
      <c r="C736" s="130" t="s">
        <v>2479</v>
      </c>
      <c r="D736" s="130" t="s">
        <v>2479</v>
      </c>
      <c r="E736" s="130" t="s">
        <v>1812</v>
      </c>
    </row>
    <row r="737" spans="1:5" x14ac:dyDescent="0.35">
      <c r="A737" s="130" t="s">
        <v>2164</v>
      </c>
      <c r="B737" s="130" t="s">
        <v>2480</v>
      </c>
      <c r="C737" s="130" t="s">
        <v>2481</v>
      </c>
      <c r="D737" s="130" t="s">
        <v>2481</v>
      </c>
      <c r="E737" s="130" t="s">
        <v>1818</v>
      </c>
    </row>
    <row r="738" spans="1:5" x14ac:dyDescent="0.35">
      <c r="A738" s="130" t="s">
        <v>2164</v>
      </c>
      <c r="B738" s="130" t="s">
        <v>2482</v>
      </c>
      <c r="C738" s="130" t="s">
        <v>2483</v>
      </c>
      <c r="D738" s="130" t="s">
        <v>2483</v>
      </c>
      <c r="E738" s="130" t="s">
        <v>1838</v>
      </c>
    </row>
    <row r="739" spans="1:5" x14ac:dyDescent="0.35">
      <c r="A739" s="130" t="s">
        <v>2164</v>
      </c>
      <c r="B739" s="130" t="s">
        <v>2484</v>
      </c>
      <c r="C739" s="130" t="s">
        <v>2485</v>
      </c>
      <c r="D739" s="130" t="s">
        <v>2485</v>
      </c>
      <c r="E739" s="130" t="s">
        <v>1900</v>
      </c>
    </row>
    <row r="740" spans="1:5" x14ac:dyDescent="0.35">
      <c r="A740" s="130" t="s">
        <v>2164</v>
      </c>
      <c r="B740" s="130" t="s">
        <v>2486</v>
      </c>
      <c r="C740" s="130" t="s">
        <v>2487</v>
      </c>
      <c r="D740" s="130" t="s">
        <v>2487</v>
      </c>
      <c r="E740" s="130" t="s">
        <v>2013</v>
      </c>
    </row>
    <row r="741" spans="1:5" x14ac:dyDescent="0.35">
      <c r="A741" s="130" t="s">
        <v>2164</v>
      </c>
      <c r="B741" s="130" t="s">
        <v>2488</v>
      </c>
      <c r="C741" s="130" t="s">
        <v>2489</v>
      </c>
      <c r="D741" s="130" t="s">
        <v>2489</v>
      </c>
      <c r="E741" s="130" t="s">
        <v>1938</v>
      </c>
    </row>
    <row r="742" spans="1:5" x14ac:dyDescent="0.35">
      <c r="A742" s="130" t="s">
        <v>2164</v>
      </c>
      <c r="B742" s="130" t="s">
        <v>2490</v>
      </c>
      <c r="C742" s="130" t="s">
        <v>2491</v>
      </c>
      <c r="D742" s="130" t="s">
        <v>2491</v>
      </c>
      <c r="E742" s="130" t="s">
        <v>2076</v>
      </c>
    </row>
    <row r="743" spans="1:5" x14ac:dyDescent="0.35">
      <c r="A743" s="130" t="s">
        <v>2164</v>
      </c>
      <c r="B743" s="130" t="s">
        <v>2492</v>
      </c>
      <c r="C743" s="130" t="s">
        <v>2493</v>
      </c>
      <c r="D743" s="130" t="s">
        <v>2493</v>
      </c>
      <c r="E743" s="130" t="s">
        <v>2109</v>
      </c>
    </row>
    <row r="744" spans="1:5" x14ac:dyDescent="0.35">
      <c r="A744" s="130" t="s">
        <v>2164</v>
      </c>
      <c r="B744" s="130" t="s">
        <v>2494</v>
      </c>
      <c r="C744" s="130" t="s">
        <v>2495</v>
      </c>
      <c r="D744" s="130" t="s">
        <v>2495</v>
      </c>
      <c r="E744" s="130" t="s">
        <v>1895</v>
      </c>
    </row>
    <row r="745" spans="1:5" x14ac:dyDescent="0.35">
      <c r="A745" s="130" t="s">
        <v>2164</v>
      </c>
      <c r="B745" s="130" t="s">
        <v>2496</v>
      </c>
      <c r="C745" s="130" t="s">
        <v>2497</v>
      </c>
      <c r="D745" s="130" t="s">
        <v>2497</v>
      </c>
      <c r="E745" s="130" t="s">
        <v>1929</v>
      </c>
    </row>
    <row r="746" spans="1:5" x14ac:dyDescent="0.35">
      <c r="A746" s="130" t="s">
        <v>2164</v>
      </c>
      <c r="B746" s="130" t="s">
        <v>2498</v>
      </c>
      <c r="C746" s="130" t="s">
        <v>2499</v>
      </c>
      <c r="D746" s="130" t="s">
        <v>2499</v>
      </c>
      <c r="E746" s="130" t="s">
        <v>1827</v>
      </c>
    </row>
    <row r="747" spans="1:5" x14ac:dyDescent="0.35">
      <c r="A747" s="130" t="s">
        <v>2164</v>
      </c>
      <c r="B747" s="130" t="s">
        <v>2500</v>
      </c>
      <c r="C747" s="130" t="s">
        <v>2501</v>
      </c>
      <c r="D747" s="130" t="s">
        <v>2501</v>
      </c>
      <c r="E747" s="130" t="s">
        <v>1958</v>
      </c>
    </row>
    <row r="748" spans="1:5" x14ac:dyDescent="0.35">
      <c r="A748" s="130" t="s">
        <v>2164</v>
      </c>
      <c r="B748" s="130" t="s">
        <v>2502</v>
      </c>
      <c r="C748" s="130" t="s">
        <v>2503</v>
      </c>
      <c r="D748" s="130" t="s">
        <v>2503</v>
      </c>
      <c r="E748" s="130" t="s">
        <v>2064</v>
      </c>
    </row>
    <row r="749" spans="1:5" x14ac:dyDescent="0.35">
      <c r="A749" s="130" t="s">
        <v>2164</v>
      </c>
      <c r="B749" s="130" t="s">
        <v>2504</v>
      </c>
      <c r="C749" s="130" t="s">
        <v>2505</v>
      </c>
      <c r="D749" s="130" t="s">
        <v>2505</v>
      </c>
      <c r="E749" s="130" t="s">
        <v>2052</v>
      </c>
    </row>
    <row r="750" spans="1:5" x14ac:dyDescent="0.35">
      <c r="A750" s="130" t="s">
        <v>2164</v>
      </c>
      <c r="B750" s="130" t="s">
        <v>2506</v>
      </c>
      <c r="C750" s="130" t="s">
        <v>2507</v>
      </c>
      <c r="D750" s="130" t="s">
        <v>2507</v>
      </c>
      <c r="E750" s="130" t="s">
        <v>333</v>
      </c>
    </row>
    <row r="751" spans="1:5" x14ac:dyDescent="0.35">
      <c r="A751" s="130" t="s">
        <v>2164</v>
      </c>
      <c r="B751" s="130" t="s">
        <v>2508</v>
      </c>
      <c r="C751" s="130" t="s">
        <v>2509</v>
      </c>
      <c r="D751" s="130" t="s">
        <v>2509</v>
      </c>
      <c r="E751" s="130" t="s">
        <v>1798</v>
      </c>
    </row>
    <row r="752" spans="1:5" x14ac:dyDescent="0.35">
      <c r="A752" s="130" t="s">
        <v>2164</v>
      </c>
      <c r="B752" s="130" t="s">
        <v>2510</v>
      </c>
      <c r="C752" s="130" t="s">
        <v>2511</v>
      </c>
      <c r="D752" s="130" t="s">
        <v>2511</v>
      </c>
      <c r="E752" s="130" t="s">
        <v>1889</v>
      </c>
    </row>
    <row r="753" spans="1:5" x14ac:dyDescent="0.35">
      <c r="A753" s="130" t="s">
        <v>2164</v>
      </c>
      <c r="B753" s="130" t="s">
        <v>2512</v>
      </c>
      <c r="C753" s="130" t="s">
        <v>2513</v>
      </c>
      <c r="D753" s="130" t="s">
        <v>2513</v>
      </c>
      <c r="E753" s="130" t="s">
        <v>2126</v>
      </c>
    </row>
    <row r="754" spans="1:5" x14ac:dyDescent="0.35">
      <c r="A754" s="130" t="s">
        <v>2164</v>
      </c>
      <c r="B754" s="130" t="s">
        <v>2514</v>
      </c>
      <c r="C754" s="130" t="s">
        <v>2515</v>
      </c>
      <c r="D754" s="130" t="s">
        <v>2515</v>
      </c>
      <c r="E754" s="130" t="s">
        <v>1974</v>
      </c>
    </row>
    <row r="755" spans="1:5" x14ac:dyDescent="0.35">
      <c r="A755" s="130" t="s">
        <v>2164</v>
      </c>
      <c r="B755" s="130" t="s">
        <v>2516</v>
      </c>
      <c r="C755" s="130" t="s">
        <v>2517</v>
      </c>
      <c r="D755" s="130" t="s">
        <v>2517</v>
      </c>
      <c r="E755" s="130" t="s">
        <v>1877</v>
      </c>
    </row>
    <row r="756" spans="1:5" x14ac:dyDescent="0.35">
      <c r="A756" s="130" t="s">
        <v>2164</v>
      </c>
      <c r="B756" s="130" t="s">
        <v>2518</v>
      </c>
      <c r="C756" s="130" t="s">
        <v>2519</v>
      </c>
      <c r="D756" s="130" t="s">
        <v>2519</v>
      </c>
      <c r="E756" s="130" t="s">
        <v>408</v>
      </c>
    </row>
    <row r="757" spans="1:5" x14ac:dyDescent="0.35">
      <c r="A757" s="130" t="s">
        <v>2164</v>
      </c>
      <c r="B757" s="130" t="s">
        <v>2520</v>
      </c>
      <c r="C757" s="130" t="s">
        <v>2519</v>
      </c>
      <c r="D757" s="130" t="s">
        <v>2519</v>
      </c>
      <c r="E757" s="130" t="s">
        <v>1815</v>
      </c>
    </row>
    <row r="758" spans="1:5" x14ac:dyDescent="0.35">
      <c r="A758" s="130" t="s">
        <v>2164</v>
      </c>
      <c r="B758" s="130" t="s">
        <v>2521</v>
      </c>
      <c r="C758" s="130" t="s">
        <v>2522</v>
      </c>
      <c r="D758" s="130" t="s">
        <v>2522</v>
      </c>
      <c r="E758" s="130" t="s">
        <v>2129</v>
      </c>
    </row>
    <row r="759" spans="1:5" x14ac:dyDescent="0.35">
      <c r="A759" s="130" t="s">
        <v>2164</v>
      </c>
      <c r="B759" s="130" t="s">
        <v>2523</v>
      </c>
      <c r="C759" s="130" t="s">
        <v>2524</v>
      </c>
      <c r="D759" s="130" t="s">
        <v>2524</v>
      </c>
      <c r="E759" s="130" t="s">
        <v>1955</v>
      </c>
    </row>
    <row r="760" spans="1:5" x14ac:dyDescent="0.35">
      <c r="A760" s="130" t="s">
        <v>2164</v>
      </c>
      <c r="B760" s="130" t="s">
        <v>2525</v>
      </c>
      <c r="C760" s="130" t="s">
        <v>2524</v>
      </c>
      <c r="D760" s="130" t="s">
        <v>2524</v>
      </c>
      <c r="E760" s="130" t="s">
        <v>1950</v>
      </c>
    </row>
    <row r="761" spans="1:5" x14ac:dyDescent="0.35">
      <c r="A761" s="130" t="s">
        <v>2164</v>
      </c>
      <c r="B761" s="130" t="s">
        <v>2526</v>
      </c>
      <c r="C761" s="130" t="s">
        <v>2527</v>
      </c>
      <c r="D761" s="130" t="s">
        <v>2527</v>
      </c>
      <c r="E761" s="130" t="s">
        <v>2135</v>
      </c>
    </row>
    <row r="762" spans="1:5" x14ac:dyDescent="0.35">
      <c r="A762" s="130" t="s">
        <v>2164</v>
      </c>
      <c r="B762" s="130" t="s">
        <v>2528</v>
      </c>
      <c r="C762" s="130" t="s">
        <v>2529</v>
      </c>
      <c r="D762" s="130" t="s">
        <v>2529</v>
      </c>
      <c r="E762" s="130" t="s">
        <v>2079</v>
      </c>
    </row>
    <row r="763" spans="1:5" x14ac:dyDescent="0.35">
      <c r="A763" s="130" t="s">
        <v>2164</v>
      </c>
      <c r="B763" s="130" t="s">
        <v>2530</v>
      </c>
      <c r="C763" s="130" t="s">
        <v>2531</v>
      </c>
      <c r="D763" s="130" t="s">
        <v>2531</v>
      </c>
      <c r="E763" s="130" t="s">
        <v>2085</v>
      </c>
    </row>
    <row r="764" spans="1:5" x14ac:dyDescent="0.35">
      <c r="A764" s="130" t="s">
        <v>2164</v>
      </c>
      <c r="B764" s="130" t="s">
        <v>2532</v>
      </c>
      <c r="C764" s="130" t="s">
        <v>2533</v>
      </c>
      <c r="D764" s="130" t="s">
        <v>2533</v>
      </c>
      <c r="E764" s="130" t="s">
        <v>2061</v>
      </c>
    </row>
    <row r="765" spans="1:5" x14ac:dyDescent="0.35">
      <c r="A765" s="130" t="s">
        <v>2164</v>
      </c>
      <c r="B765" s="130" t="s">
        <v>2534</v>
      </c>
      <c r="C765" s="130" t="s">
        <v>2535</v>
      </c>
      <c r="D765" s="130" t="s">
        <v>2535</v>
      </c>
      <c r="E765" s="130" t="s">
        <v>1947</v>
      </c>
    </row>
    <row r="766" spans="1:5" x14ac:dyDescent="0.35">
      <c r="A766" s="130" t="s">
        <v>2164</v>
      </c>
      <c r="B766" s="130" t="s">
        <v>2536</v>
      </c>
      <c r="C766" s="130" t="s">
        <v>2537</v>
      </c>
      <c r="D766" s="130" t="s">
        <v>2537</v>
      </c>
      <c r="E766" s="130" t="s">
        <v>2091</v>
      </c>
    </row>
    <row r="767" spans="1:5" x14ac:dyDescent="0.35">
      <c r="A767" s="130" t="s">
        <v>2164</v>
      </c>
      <c r="B767" s="130" t="s">
        <v>2538</v>
      </c>
      <c r="C767" s="130" t="s">
        <v>2539</v>
      </c>
      <c r="D767" s="130" t="s">
        <v>2539</v>
      </c>
      <c r="E767" s="130" t="s">
        <v>2058</v>
      </c>
    </row>
    <row r="768" spans="1:5" x14ac:dyDescent="0.35">
      <c r="A768" s="130" t="s">
        <v>2164</v>
      </c>
      <c r="B768" s="130" t="s">
        <v>2540</v>
      </c>
      <c r="C768" s="130" t="s">
        <v>2541</v>
      </c>
      <c r="D768" s="130" t="s">
        <v>2541</v>
      </c>
      <c r="E768" s="130" t="s">
        <v>1886</v>
      </c>
    </row>
    <row r="769" spans="1:5" x14ac:dyDescent="0.35">
      <c r="A769" s="130" t="s">
        <v>2164</v>
      </c>
      <c r="B769" s="130" t="s">
        <v>2542</v>
      </c>
      <c r="C769" s="130" t="s">
        <v>2543</v>
      </c>
      <c r="D769" s="130" t="s">
        <v>2543</v>
      </c>
      <c r="E769" s="130" t="s">
        <v>2007</v>
      </c>
    </row>
    <row r="770" spans="1:5" x14ac:dyDescent="0.35">
      <c r="A770" s="130" t="s">
        <v>2164</v>
      </c>
      <c r="B770" s="130" t="s">
        <v>2544</v>
      </c>
      <c r="C770" s="130" t="s">
        <v>2545</v>
      </c>
      <c r="D770" s="130" t="s">
        <v>2545</v>
      </c>
      <c r="E770" s="130" t="s">
        <v>2100</v>
      </c>
    </row>
    <row r="771" spans="1:5" x14ac:dyDescent="0.35">
      <c r="A771" s="130" t="s">
        <v>2164</v>
      </c>
      <c r="B771" s="130" t="s">
        <v>2546</v>
      </c>
      <c r="C771" s="130" t="s">
        <v>2547</v>
      </c>
      <c r="D771" s="130" t="s">
        <v>2547</v>
      </c>
      <c r="E771" s="130" t="s">
        <v>2034</v>
      </c>
    </row>
    <row r="772" spans="1:5" x14ac:dyDescent="0.35">
      <c r="A772" s="130" t="s">
        <v>2164</v>
      </c>
      <c r="B772" s="130" t="s">
        <v>2548</v>
      </c>
      <c r="C772" s="130" t="s">
        <v>2549</v>
      </c>
      <c r="D772" s="130" t="s">
        <v>2549</v>
      </c>
      <c r="E772" s="130" t="s">
        <v>2016</v>
      </c>
    </row>
    <row r="773" spans="1:5" x14ac:dyDescent="0.35">
      <c r="A773" s="130" t="s">
        <v>2164</v>
      </c>
      <c r="B773" s="130" t="s">
        <v>2550</v>
      </c>
      <c r="C773" s="130" t="s">
        <v>2551</v>
      </c>
      <c r="D773" s="130" t="s">
        <v>2551</v>
      </c>
      <c r="E773" s="130" t="s">
        <v>1992</v>
      </c>
    </row>
    <row r="774" spans="1:5" x14ac:dyDescent="0.35">
      <c r="A774" s="130" t="s">
        <v>2164</v>
      </c>
      <c r="B774" s="130" t="s">
        <v>2552</v>
      </c>
      <c r="C774" s="130" t="s">
        <v>2553</v>
      </c>
      <c r="D774" s="130" t="s">
        <v>2553</v>
      </c>
      <c r="E774" s="130" t="s">
        <v>2049</v>
      </c>
    </row>
    <row r="775" spans="1:5" x14ac:dyDescent="0.35">
      <c r="A775" s="130" t="s">
        <v>2164</v>
      </c>
      <c r="B775" s="130" t="s">
        <v>2554</v>
      </c>
      <c r="C775" s="130" t="s">
        <v>2555</v>
      </c>
      <c r="D775" s="130" t="s">
        <v>2555</v>
      </c>
      <c r="E775" s="130" t="s">
        <v>2031</v>
      </c>
    </row>
    <row r="776" spans="1:5" x14ac:dyDescent="0.35">
      <c r="A776" s="130" t="s">
        <v>2164</v>
      </c>
      <c r="B776" s="130" t="s">
        <v>2556</v>
      </c>
      <c r="C776" s="130" t="s">
        <v>2557</v>
      </c>
      <c r="D776" s="130" t="s">
        <v>2557</v>
      </c>
      <c r="E776" s="130" t="s">
        <v>507</v>
      </c>
    </row>
    <row r="777" spans="1:5" x14ac:dyDescent="0.35">
      <c r="A777" s="130" t="s">
        <v>2164</v>
      </c>
      <c r="B777" s="130" t="s">
        <v>2558</v>
      </c>
      <c r="C777" s="130" t="s">
        <v>2559</v>
      </c>
      <c r="D777" s="130" t="s">
        <v>2559</v>
      </c>
      <c r="E777" s="130" t="s">
        <v>1967</v>
      </c>
    </row>
    <row r="778" spans="1:5" x14ac:dyDescent="0.35">
      <c r="A778" s="130" t="s">
        <v>2164</v>
      </c>
      <c r="B778" s="130" t="s">
        <v>2560</v>
      </c>
      <c r="C778" s="130" t="s">
        <v>2561</v>
      </c>
      <c r="D778" s="130" t="s">
        <v>2561</v>
      </c>
      <c r="E778" s="130" t="s">
        <v>1835</v>
      </c>
    </row>
    <row r="779" spans="1:5" x14ac:dyDescent="0.35">
      <c r="A779" s="130" t="s">
        <v>2164</v>
      </c>
      <c r="B779" s="130" t="s">
        <v>2562</v>
      </c>
      <c r="C779" s="130" t="s">
        <v>2563</v>
      </c>
      <c r="D779" s="130" t="s">
        <v>2563</v>
      </c>
      <c r="E779" s="130" t="s">
        <v>2144</v>
      </c>
    </row>
    <row r="780" spans="1:5" x14ac:dyDescent="0.35">
      <c r="A780" s="130" t="s">
        <v>2164</v>
      </c>
      <c r="B780" s="130" t="s">
        <v>2564</v>
      </c>
      <c r="C780" s="130" t="s">
        <v>2565</v>
      </c>
      <c r="D780" s="130" t="s">
        <v>2565</v>
      </c>
      <c r="E780" s="130" t="s">
        <v>2114</v>
      </c>
    </row>
    <row r="781" spans="1:5" x14ac:dyDescent="0.35">
      <c r="A781" s="130" t="s">
        <v>2164</v>
      </c>
      <c r="B781" s="130" t="s">
        <v>2566</v>
      </c>
      <c r="C781" s="130" t="s">
        <v>2567</v>
      </c>
      <c r="D781" s="130" t="s">
        <v>2567</v>
      </c>
      <c r="E781" s="130" t="s">
        <v>1793</v>
      </c>
    </row>
    <row r="782" spans="1:5" x14ac:dyDescent="0.35">
      <c r="A782" s="130" t="s">
        <v>2164</v>
      </c>
      <c r="B782" s="130" t="s">
        <v>2568</v>
      </c>
      <c r="C782" s="130" t="s">
        <v>2569</v>
      </c>
      <c r="D782" s="130" t="s">
        <v>2569</v>
      </c>
      <c r="E782" s="130" t="s">
        <v>2123</v>
      </c>
    </row>
    <row r="783" spans="1:5" x14ac:dyDescent="0.35">
      <c r="A783" s="130" t="s">
        <v>2164</v>
      </c>
      <c r="B783" s="130" t="s">
        <v>2570</v>
      </c>
      <c r="C783" s="130" t="s">
        <v>2571</v>
      </c>
      <c r="D783" s="130" t="s">
        <v>2571</v>
      </c>
      <c r="E783" s="130" t="s">
        <v>2103</v>
      </c>
    </row>
    <row r="784" spans="1:5" x14ac:dyDescent="0.35">
      <c r="A784" s="130" t="s">
        <v>2164</v>
      </c>
      <c r="B784" s="130" t="s">
        <v>243</v>
      </c>
      <c r="C784" s="130" t="s">
        <v>242</v>
      </c>
      <c r="D784" s="130" t="s">
        <v>242</v>
      </c>
      <c r="E784" s="130" t="s">
        <v>241</v>
      </c>
    </row>
    <row r="785" spans="1:5" x14ac:dyDescent="0.35">
      <c r="A785" s="130" t="s">
        <v>2164</v>
      </c>
      <c r="B785" s="130" t="s">
        <v>2572</v>
      </c>
      <c r="C785" s="130" t="s">
        <v>242</v>
      </c>
      <c r="D785" s="130" t="s">
        <v>242</v>
      </c>
      <c r="E785" s="130" t="s">
        <v>295</v>
      </c>
    </row>
    <row r="786" spans="1:5" x14ac:dyDescent="0.35">
      <c r="A786" s="130" t="s">
        <v>2164</v>
      </c>
      <c r="B786" s="130" t="s">
        <v>2573</v>
      </c>
      <c r="C786" s="130" t="s">
        <v>2574</v>
      </c>
      <c r="D786" s="130" t="s">
        <v>2574</v>
      </c>
      <c r="E786" s="130" t="s">
        <v>1924</v>
      </c>
    </row>
    <row r="787" spans="1:5" x14ac:dyDescent="0.35">
      <c r="A787" s="130" t="s">
        <v>2164</v>
      </c>
      <c r="B787" s="130" t="s">
        <v>2575</v>
      </c>
      <c r="C787" s="130" t="s">
        <v>2576</v>
      </c>
      <c r="D787" s="130" t="s">
        <v>2576</v>
      </c>
      <c r="E787" s="130" t="s">
        <v>2055</v>
      </c>
    </row>
    <row r="788" spans="1:5" x14ac:dyDescent="0.35">
      <c r="A788" s="130" t="s">
        <v>2164</v>
      </c>
      <c r="B788" s="130" t="s">
        <v>2577</v>
      </c>
      <c r="C788" s="130" t="s">
        <v>2578</v>
      </c>
      <c r="D788" s="130" t="s">
        <v>2578</v>
      </c>
      <c r="E788" s="130" t="s">
        <v>1918</v>
      </c>
    </row>
    <row r="789" spans="1:5" x14ac:dyDescent="0.35">
      <c r="A789" s="130" t="s">
        <v>2164</v>
      </c>
      <c r="B789" s="130" t="s">
        <v>2579</v>
      </c>
      <c r="C789" s="130" t="s">
        <v>2580</v>
      </c>
      <c r="D789" s="130" t="s">
        <v>2580</v>
      </c>
      <c r="E789" s="130" t="s">
        <v>1832</v>
      </c>
    </row>
    <row r="790" spans="1:5" x14ac:dyDescent="0.35">
      <c r="A790" s="130" t="s">
        <v>2164</v>
      </c>
      <c r="B790" s="130" t="s">
        <v>2581</v>
      </c>
      <c r="C790" s="130" t="s">
        <v>2582</v>
      </c>
      <c r="D790" s="130" t="s">
        <v>2582</v>
      </c>
      <c r="E790" s="130" t="s">
        <v>1995</v>
      </c>
    </row>
    <row r="791" spans="1:5" x14ac:dyDescent="0.35">
      <c r="A791" s="130" t="s">
        <v>2164</v>
      </c>
      <c r="B791" s="130" t="s">
        <v>2583</v>
      </c>
      <c r="C791" s="130" t="s">
        <v>2584</v>
      </c>
      <c r="D791" s="130" t="s">
        <v>2584</v>
      </c>
      <c r="E791" s="130" t="s">
        <v>2153</v>
      </c>
    </row>
    <row r="792" spans="1:5" x14ac:dyDescent="0.35">
      <c r="A792" s="130" t="s">
        <v>2164</v>
      </c>
      <c r="B792" s="130" t="s">
        <v>2585</v>
      </c>
      <c r="C792" s="130" t="s">
        <v>2586</v>
      </c>
      <c r="D792" s="130" t="s">
        <v>2586</v>
      </c>
      <c r="E792" s="130" t="s">
        <v>2156</v>
      </c>
    </row>
    <row r="793" spans="1:5" x14ac:dyDescent="0.35">
      <c r="A793" s="130" t="s">
        <v>2164</v>
      </c>
      <c r="B793" s="130" t="s">
        <v>2587</v>
      </c>
      <c r="C793" s="130" t="s">
        <v>2588</v>
      </c>
      <c r="D793" s="130" t="s">
        <v>2588</v>
      </c>
      <c r="E793" s="130" t="s">
        <v>1859</v>
      </c>
    </row>
    <row r="794" spans="1:5" x14ac:dyDescent="0.35">
      <c r="A794" s="130" t="s">
        <v>2164</v>
      </c>
      <c r="B794" s="130" t="s">
        <v>2589</v>
      </c>
      <c r="C794" s="130" t="s">
        <v>2590</v>
      </c>
      <c r="D794" s="130" t="s">
        <v>2590</v>
      </c>
      <c r="E794" s="130" t="s">
        <v>1804</v>
      </c>
    </row>
    <row r="795" spans="1:5" x14ac:dyDescent="0.35">
      <c r="A795" s="130" t="s">
        <v>2164</v>
      </c>
      <c r="B795" s="130" t="s">
        <v>2591</v>
      </c>
      <c r="C795" s="130" t="s">
        <v>2592</v>
      </c>
      <c r="D795" s="130" t="s">
        <v>2592</v>
      </c>
      <c r="E795" s="130" t="s">
        <v>1909</v>
      </c>
    </row>
    <row r="796" spans="1:5" x14ac:dyDescent="0.35">
      <c r="A796" s="130" t="s">
        <v>2164</v>
      </c>
      <c r="B796" s="130" t="s">
        <v>2593</v>
      </c>
      <c r="C796" s="130" t="s">
        <v>2594</v>
      </c>
      <c r="D796" s="130" t="s">
        <v>2594</v>
      </c>
      <c r="E796" s="130" t="s">
        <v>1961</v>
      </c>
    </row>
    <row r="797" spans="1:5" x14ac:dyDescent="0.35">
      <c r="A797" s="130" t="s">
        <v>2164</v>
      </c>
      <c r="B797" s="130" t="s">
        <v>2595</v>
      </c>
      <c r="C797" s="130" t="s">
        <v>2596</v>
      </c>
      <c r="D797" s="130" t="s">
        <v>2596</v>
      </c>
      <c r="E797" s="130" t="s">
        <v>487</v>
      </c>
    </row>
    <row r="798" spans="1:5" x14ac:dyDescent="0.35">
      <c r="A798" s="130" t="s">
        <v>2164</v>
      </c>
      <c r="B798" s="130" t="s">
        <v>2597</v>
      </c>
      <c r="C798" s="130" t="s">
        <v>2598</v>
      </c>
      <c r="D798" s="130" t="s">
        <v>2598</v>
      </c>
      <c r="E798" s="130" t="s">
        <v>443</v>
      </c>
    </row>
    <row r="799" spans="1:5" x14ac:dyDescent="0.35">
      <c r="A799" s="130" t="s">
        <v>2164</v>
      </c>
      <c r="B799" s="130" t="s">
        <v>2599</v>
      </c>
      <c r="C799" s="130" t="s">
        <v>2600</v>
      </c>
      <c r="D799" s="130" t="s">
        <v>2600</v>
      </c>
      <c r="E799" s="130" t="s">
        <v>1883</v>
      </c>
    </row>
    <row r="800" spans="1:5" x14ac:dyDescent="0.35">
      <c r="A800" s="130" t="s">
        <v>2164</v>
      </c>
      <c r="B800" s="130" t="s">
        <v>2601</v>
      </c>
      <c r="C800" s="130" t="s">
        <v>2602</v>
      </c>
      <c r="D800" s="130" t="s">
        <v>2602</v>
      </c>
      <c r="E800" s="130" t="s">
        <v>466</v>
      </c>
    </row>
    <row r="801" spans="1:5" x14ac:dyDescent="0.35">
      <c r="A801" s="130" t="s">
        <v>2164</v>
      </c>
      <c r="B801" s="130" t="s">
        <v>2603</v>
      </c>
      <c r="C801" s="130" t="s">
        <v>2604</v>
      </c>
      <c r="D801" s="130" t="s">
        <v>2604</v>
      </c>
      <c r="E801" s="130" t="s">
        <v>2159</v>
      </c>
    </row>
    <row r="802" spans="1:5" x14ac:dyDescent="0.35">
      <c r="A802" s="130" t="s">
        <v>2164</v>
      </c>
      <c r="B802" s="130" t="s">
        <v>2605</v>
      </c>
      <c r="C802" s="130" t="s">
        <v>2606</v>
      </c>
      <c r="D802" s="130" t="s">
        <v>2606</v>
      </c>
      <c r="E802" s="130" t="s">
        <v>443</v>
      </c>
    </row>
    <row r="803" spans="1:5" x14ac:dyDescent="0.35">
      <c r="A803" s="130" t="s">
        <v>2164</v>
      </c>
      <c r="B803" s="130" t="s">
        <v>2607</v>
      </c>
      <c r="C803" s="130" t="s">
        <v>2608</v>
      </c>
      <c r="D803" s="130" t="s">
        <v>2608</v>
      </c>
      <c r="E803" s="130" t="s">
        <v>1912</v>
      </c>
    </row>
    <row r="804" spans="1:5" x14ac:dyDescent="0.35">
      <c r="A804" s="130" t="s">
        <v>2164</v>
      </c>
      <c r="B804" s="130" t="s">
        <v>2609</v>
      </c>
      <c r="C804" s="130" t="s">
        <v>2610</v>
      </c>
      <c r="D804" s="130" t="s">
        <v>2610</v>
      </c>
      <c r="E804" s="130" t="s">
        <v>1964</v>
      </c>
    </row>
    <row r="805" spans="1:5" x14ac:dyDescent="0.35">
      <c r="A805" s="130" t="s">
        <v>2164</v>
      </c>
      <c r="B805" s="130" t="s">
        <v>2611</v>
      </c>
      <c r="C805" s="130" t="s">
        <v>2612</v>
      </c>
      <c r="D805" s="130" t="s">
        <v>2612</v>
      </c>
      <c r="E805" s="130" t="s">
        <v>2037</v>
      </c>
    </row>
    <row r="806" spans="1:5" x14ac:dyDescent="0.35">
      <c r="A806" s="130" t="s">
        <v>2164</v>
      </c>
      <c r="B806" s="130" t="s">
        <v>2613</v>
      </c>
      <c r="C806" s="130" t="s">
        <v>2614</v>
      </c>
      <c r="D806" s="130" t="s">
        <v>2614</v>
      </c>
      <c r="E806" s="130" t="s">
        <v>1821</v>
      </c>
    </row>
    <row r="807" spans="1:5" x14ac:dyDescent="0.35">
      <c r="A807" s="130" t="s">
        <v>2164</v>
      </c>
      <c r="B807" s="130" t="s">
        <v>2615</v>
      </c>
      <c r="C807" s="130" t="s">
        <v>2616</v>
      </c>
      <c r="D807" s="130" t="s">
        <v>2616</v>
      </c>
      <c r="E807" s="130" t="s">
        <v>2004</v>
      </c>
    </row>
    <row r="808" spans="1:5" x14ac:dyDescent="0.35">
      <c r="A808" s="130" t="s">
        <v>2164</v>
      </c>
      <c r="B808" s="130" t="s">
        <v>2617</v>
      </c>
      <c r="C808" s="130" t="s">
        <v>2618</v>
      </c>
      <c r="D808" s="130" t="s">
        <v>2618</v>
      </c>
      <c r="E808" s="130" t="s">
        <v>1926</v>
      </c>
    </row>
    <row r="809" spans="1:5" x14ac:dyDescent="0.35">
      <c r="A809" s="130" t="s">
        <v>2164</v>
      </c>
      <c r="B809" s="130" t="s">
        <v>2619</v>
      </c>
      <c r="C809" s="130" t="s">
        <v>2620</v>
      </c>
      <c r="D809" s="130" t="s">
        <v>2620</v>
      </c>
      <c r="E809" s="130" t="s">
        <v>2043</v>
      </c>
    </row>
    <row r="810" spans="1:5" x14ac:dyDescent="0.35">
      <c r="A810" s="130" t="s">
        <v>2164</v>
      </c>
      <c r="B810" s="130" t="s">
        <v>2621</v>
      </c>
      <c r="C810" s="130" t="s">
        <v>2622</v>
      </c>
      <c r="D810" s="130" t="s">
        <v>2622</v>
      </c>
      <c r="E810" s="130" t="s">
        <v>1830</v>
      </c>
    </row>
    <row r="811" spans="1:5" x14ac:dyDescent="0.35">
      <c r="A811" s="130" t="s">
        <v>2164</v>
      </c>
      <c r="B811" s="130" t="s">
        <v>2623</v>
      </c>
      <c r="C811" s="130" t="s">
        <v>2624</v>
      </c>
      <c r="D811" s="130" t="s">
        <v>2624</v>
      </c>
      <c r="E811" s="130" t="s">
        <v>1850</v>
      </c>
    </row>
    <row r="812" spans="1:5" x14ac:dyDescent="0.35">
      <c r="A812" s="130" t="s">
        <v>2164</v>
      </c>
      <c r="B812" s="130" t="s">
        <v>2625</v>
      </c>
      <c r="C812" s="130" t="s">
        <v>2626</v>
      </c>
      <c r="D812" s="130" t="s">
        <v>2626</v>
      </c>
      <c r="E812" s="130" t="s">
        <v>2088</v>
      </c>
    </row>
    <row r="813" spans="1:5" x14ac:dyDescent="0.35">
      <c r="A813" s="130" t="s">
        <v>2164</v>
      </c>
      <c r="B813" s="130" t="s">
        <v>2627</v>
      </c>
      <c r="C813" s="130" t="s">
        <v>2628</v>
      </c>
      <c r="D813" s="130" t="s">
        <v>2628</v>
      </c>
      <c r="E813" s="130" t="s">
        <v>2138</v>
      </c>
    </row>
    <row r="814" spans="1:5" x14ac:dyDescent="0.35">
      <c r="A814" s="130" t="s">
        <v>2164</v>
      </c>
      <c r="B814" s="130" t="s">
        <v>2629</v>
      </c>
      <c r="C814" s="130" t="s">
        <v>2630</v>
      </c>
      <c r="D814" s="130" t="s">
        <v>2630</v>
      </c>
      <c r="E814" s="130" t="s">
        <v>1944</v>
      </c>
    </row>
    <row r="815" spans="1:5" x14ac:dyDescent="0.35">
      <c r="A815" s="130" t="s">
        <v>2164</v>
      </c>
      <c r="B815" s="130" t="s">
        <v>2631</v>
      </c>
      <c r="C815" s="130" t="s">
        <v>2632</v>
      </c>
      <c r="D815" s="130" t="s">
        <v>2632</v>
      </c>
      <c r="E815" s="130" t="s">
        <v>1853</v>
      </c>
    </row>
    <row r="816" spans="1:5" x14ac:dyDescent="0.35">
      <c r="A816" s="130" t="s">
        <v>2164</v>
      </c>
      <c r="B816" s="130" t="s">
        <v>2633</v>
      </c>
      <c r="C816" s="130" t="s">
        <v>2634</v>
      </c>
      <c r="D816" s="130" t="s">
        <v>2634</v>
      </c>
      <c r="E816" s="130" t="s">
        <v>1903</v>
      </c>
    </row>
    <row r="817" spans="1:5" x14ac:dyDescent="0.35">
      <c r="A817" s="130" t="s">
        <v>2164</v>
      </c>
      <c r="B817" s="130" t="s">
        <v>2635</v>
      </c>
      <c r="C817" s="130" t="s">
        <v>2636</v>
      </c>
      <c r="D817" s="130" t="s">
        <v>2636</v>
      </c>
      <c r="E817" s="130" t="s">
        <v>2040</v>
      </c>
    </row>
    <row r="818" spans="1:5" x14ac:dyDescent="0.35">
      <c r="A818" s="130" t="s">
        <v>2164</v>
      </c>
      <c r="B818" s="130" t="s">
        <v>2637</v>
      </c>
      <c r="C818" s="130" t="s">
        <v>2638</v>
      </c>
      <c r="D818" s="130" t="s">
        <v>2638</v>
      </c>
      <c r="E818" s="130" t="s">
        <v>2010</v>
      </c>
    </row>
    <row r="819" spans="1:5" x14ac:dyDescent="0.35">
      <c r="A819" s="130" t="s">
        <v>2164</v>
      </c>
      <c r="B819" s="130" t="s">
        <v>2639</v>
      </c>
      <c r="C819" s="130" t="s">
        <v>2640</v>
      </c>
      <c r="D819" s="130" t="s">
        <v>2640</v>
      </c>
      <c r="E819" s="130" t="s">
        <v>1906</v>
      </c>
    </row>
    <row r="820" spans="1:5" x14ac:dyDescent="0.35">
      <c r="A820" s="130" t="s">
        <v>2164</v>
      </c>
      <c r="B820" s="130" t="s">
        <v>2641</v>
      </c>
      <c r="C820" s="130" t="s">
        <v>2642</v>
      </c>
      <c r="D820" s="130" t="s">
        <v>2642</v>
      </c>
      <c r="E820" s="130" t="s">
        <v>2067</v>
      </c>
    </row>
    <row r="821" spans="1:5" x14ac:dyDescent="0.35">
      <c r="A821" s="130" t="s">
        <v>2164</v>
      </c>
      <c r="B821" s="130" t="s">
        <v>2643</v>
      </c>
      <c r="C821" s="130" t="s">
        <v>2644</v>
      </c>
      <c r="D821" s="130" t="s">
        <v>2644</v>
      </c>
      <c r="E821" s="130" t="s">
        <v>1824</v>
      </c>
    </row>
    <row r="822" spans="1:5" x14ac:dyDescent="0.35">
      <c r="A822" s="130" t="s">
        <v>2164</v>
      </c>
      <c r="B822" s="130" t="s">
        <v>2645</v>
      </c>
      <c r="C822" s="130" t="s">
        <v>2646</v>
      </c>
      <c r="D822" s="130" t="s">
        <v>2646</v>
      </c>
      <c r="E822" s="130" t="s">
        <v>1932</v>
      </c>
    </row>
    <row r="823" spans="1:5" x14ac:dyDescent="0.35">
      <c r="A823" s="130" t="s">
        <v>2164</v>
      </c>
      <c r="B823" s="130" t="s">
        <v>2647</v>
      </c>
      <c r="C823" s="130" t="s">
        <v>2648</v>
      </c>
      <c r="D823" s="130" t="s">
        <v>2648</v>
      </c>
      <c r="E823" s="130" t="s">
        <v>2106</v>
      </c>
    </row>
    <row r="824" spans="1:5" x14ac:dyDescent="0.35">
      <c r="A824" s="130" t="s">
        <v>2164</v>
      </c>
      <c r="B824" s="130" t="s">
        <v>2649</v>
      </c>
      <c r="C824" s="130" t="s">
        <v>2650</v>
      </c>
      <c r="D824" s="130" t="s">
        <v>2650</v>
      </c>
      <c r="E824" s="130" t="s">
        <v>2025</v>
      </c>
    </row>
    <row r="825" spans="1:5" x14ac:dyDescent="0.35">
      <c r="A825" s="130" t="s">
        <v>2164</v>
      </c>
      <c r="B825" s="130" t="s">
        <v>2651</v>
      </c>
      <c r="C825" s="130" t="s">
        <v>2652</v>
      </c>
      <c r="D825" s="130" t="s">
        <v>2652</v>
      </c>
      <c r="E825" s="130" t="s">
        <v>1865</v>
      </c>
    </row>
    <row r="826" spans="1:5" x14ac:dyDescent="0.35">
      <c r="A826" s="130" t="s">
        <v>2164</v>
      </c>
      <c r="B826" s="130" t="s">
        <v>2653</v>
      </c>
      <c r="C826" s="130" t="s">
        <v>2654</v>
      </c>
      <c r="D826" s="130" t="s">
        <v>2654</v>
      </c>
      <c r="E826" s="130" t="s">
        <v>1871</v>
      </c>
    </row>
    <row r="827" spans="1:5" x14ac:dyDescent="0.35">
      <c r="A827" s="130" t="s">
        <v>2164</v>
      </c>
      <c r="B827" s="130" t="s">
        <v>2655</v>
      </c>
      <c r="C827" s="130" t="s">
        <v>2656</v>
      </c>
      <c r="D827" s="130" t="s">
        <v>2656</v>
      </c>
      <c r="E827" s="130" t="s">
        <v>1841</v>
      </c>
    </row>
    <row r="828" spans="1:5" x14ac:dyDescent="0.35">
      <c r="A828" s="130" t="s">
        <v>2164</v>
      </c>
      <c r="B828" s="130" t="s">
        <v>2657</v>
      </c>
      <c r="C828" s="130" t="s">
        <v>2658</v>
      </c>
      <c r="D828" s="130" t="s">
        <v>2658</v>
      </c>
      <c r="E828" s="130" t="s">
        <v>1972</v>
      </c>
    </row>
    <row r="829" spans="1:5" x14ac:dyDescent="0.35">
      <c r="A829" s="130" t="s">
        <v>2164</v>
      </c>
      <c r="B829" s="130" t="s">
        <v>2659</v>
      </c>
      <c r="C829" s="130" t="s">
        <v>2660</v>
      </c>
      <c r="D829" s="130" t="s">
        <v>2660</v>
      </c>
      <c r="E829" s="130" t="s">
        <v>2073</v>
      </c>
    </row>
    <row r="830" spans="1:5" x14ac:dyDescent="0.35">
      <c r="A830" s="130" t="s">
        <v>2164</v>
      </c>
      <c r="B830" s="130" t="s">
        <v>479</v>
      </c>
      <c r="C830" s="130" t="s">
        <v>478</v>
      </c>
      <c r="D830" s="130" t="s">
        <v>478</v>
      </c>
      <c r="E830" s="130" t="s">
        <v>477</v>
      </c>
    </row>
    <row r="831" spans="1:5" x14ac:dyDescent="0.35">
      <c r="A831" s="130" t="s">
        <v>2164</v>
      </c>
      <c r="B831" s="130" t="s">
        <v>2661</v>
      </c>
      <c r="C831" s="130" t="s">
        <v>2662</v>
      </c>
      <c r="D831" s="130" t="s">
        <v>2662</v>
      </c>
      <c r="E831" s="130" t="s">
        <v>1847</v>
      </c>
    </row>
    <row r="832" spans="1:5" x14ac:dyDescent="0.35">
      <c r="A832" s="130" t="s">
        <v>2164</v>
      </c>
      <c r="B832" s="130" t="s">
        <v>2663</v>
      </c>
      <c r="C832" s="130" t="s">
        <v>2664</v>
      </c>
      <c r="D832" s="130" t="s">
        <v>2664</v>
      </c>
      <c r="E832" s="130" t="s">
        <v>1862</v>
      </c>
    </row>
    <row r="833" spans="1:5" x14ac:dyDescent="0.35">
      <c r="A833" s="130" t="s">
        <v>2164</v>
      </c>
      <c r="B833" s="130" t="s">
        <v>2665</v>
      </c>
      <c r="C833" s="130" t="s">
        <v>2666</v>
      </c>
      <c r="D833" s="130" t="s">
        <v>2666</v>
      </c>
      <c r="E833" s="130" t="s">
        <v>2132</v>
      </c>
    </row>
    <row r="834" spans="1:5" x14ac:dyDescent="0.35">
      <c r="A834" s="130" t="s">
        <v>2164</v>
      </c>
      <c r="B834" s="130" t="s">
        <v>2667</v>
      </c>
      <c r="C834" s="130" t="s">
        <v>2668</v>
      </c>
      <c r="D834" s="130" t="s">
        <v>2668</v>
      </c>
      <c r="E834" s="130" t="s">
        <v>360</v>
      </c>
    </row>
    <row r="835" spans="1:5" x14ac:dyDescent="0.35">
      <c r="A835" s="130" t="s">
        <v>2164</v>
      </c>
      <c r="B835" s="130" t="s">
        <v>2669</v>
      </c>
      <c r="C835" s="130" t="s">
        <v>2670</v>
      </c>
      <c r="D835" s="130" t="s">
        <v>2670</v>
      </c>
      <c r="E835" s="130" t="s">
        <v>1983</v>
      </c>
    </row>
    <row r="836" spans="1:5" x14ac:dyDescent="0.35">
      <c r="A836" s="130" t="s">
        <v>2164</v>
      </c>
      <c r="B836" s="130" t="s">
        <v>2671</v>
      </c>
      <c r="C836" s="130" t="s">
        <v>2672</v>
      </c>
      <c r="D836" s="130" t="s">
        <v>2672</v>
      </c>
      <c r="E836" s="130" t="s">
        <v>268</v>
      </c>
    </row>
    <row r="837" spans="1:5" x14ac:dyDescent="0.35">
      <c r="A837" s="130" t="s">
        <v>2164</v>
      </c>
      <c r="B837" s="130" t="s">
        <v>2673</v>
      </c>
      <c r="C837" s="130" t="s">
        <v>2674</v>
      </c>
      <c r="D837" s="130" t="s">
        <v>2674</v>
      </c>
      <c r="E837" s="130" t="s">
        <v>1796</v>
      </c>
    </row>
    <row r="838" spans="1:5" x14ac:dyDescent="0.35">
      <c r="A838" s="130" t="s">
        <v>2164</v>
      </c>
      <c r="B838" s="130" t="s">
        <v>2675</v>
      </c>
      <c r="C838" s="130" t="s">
        <v>2676</v>
      </c>
      <c r="D838" s="130" t="s">
        <v>2676</v>
      </c>
      <c r="E838" s="130" t="s">
        <v>2082</v>
      </c>
    </row>
    <row r="839" spans="1:5" x14ac:dyDescent="0.35">
      <c r="A839" s="130" t="s">
        <v>2164</v>
      </c>
      <c r="B839" s="130" t="s">
        <v>2677</v>
      </c>
      <c r="C839" s="130" t="s">
        <v>2678</v>
      </c>
      <c r="D839" s="130" t="s">
        <v>2678</v>
      </c>
      <c r="E839" s="130" t="s">
        <v>2094</v>
      </c>
    </row>
    <row r="840" spans="1:5" x14ac:dyDescent="0.35">
      <c r="A840" s="130" t="s">
        <v>2164</v>
      </c>
      <c r="B840" s="130" t="s">
        <v>2679</v>
      </c>
      <c r="C840" s="130" t="s">
        <v>2680</v>
      </c>
      <c r="D840" s="130" t="s">
        <v>2680</v>
      </c>
      <c r="E840" s="130" t="s">
        <v>1801</v>
      </c>
    </row>
    <row r="841" spans="1:5" x14ac:dyDescent="0.35">
      <c r="A841" s="130" t="s">
        <v>2164</v>
      </c>
      <c r="B841" s="130" t="s">
        <v>2681</v>
      </c>
      <c r="C841" s="130" t="s">
        <v>2682</v>
      </c>
      <c r="D841" s="130" t="s">
        <v>2682</v>
      </c>
      <c r="E841" s="130" t="s">
        <v>2150</v>
      </c>
    </row>
    <row r="842" spans="1:5" x14ac:dyDescent="0.35">
      <c r="A842" s="130" t="s">
        <v>2164</v>
      </c>
      <c r="B842" s="130" t="s">
        <v>2683</v>
      </c>
      <c r="C842" s="130" t="s">
        <v>2684</v>
      </c>
      <c r="D842" s="130" t="s">
        <v>2684</v>
      </c>
      <c r="E842" s="130" t="s">
        <v>1856</v>
      </c>
    </row>
    <row r="843" spans="1:5" x14ac:dyDescent="0.35">
      <c r="A843" s="130" t="s">
        <v>2164</v>
      </c>
      <c r="B843" s="130" t="s">
        <v>2685</v>
      </c>
      <c r="C843" s="130" t="s">
        <v>2686</v>
      </c>
      <c r="D843" s="130" t="s">
        <v>2686</v>
      </c>
      <c r="E843" s="130" t="s">
        <v>1880</v>
      </c>
    </row>
    <row r="844" spans="1:5" x14ac:dyDescent="0.35">
      <c r="A844" s="130" t="s">
        <v>2164</v>
      </c>
      <c r="B844" s="130" t="s">
        <v>2687</v>
      </c>
      <c r="C844" s="130" t="s">
        <v>2688</v>
      </c>
      <c r="D844" s="130" t="s">
        <v>2688</v>
      </c>
      <c r="E844" s="130" t="s">
        <v>1868</v>
      </c>
    </row>
    <row r="845" spans="1:5" x14ac:dyDescent="0.35">
      <c r="A845" s="130" t="s">
        <v>2164</v>
      </c>
      <c r="B845" s="130" t="s">
        <v>2689</v>
      </c>
      <c r="C845" s="130" t="s">
        <v>2690</v>
      </c>
      <c r="D845" s="130" t="s">
        <v>2690</v>
      </c>
      <c r="E845" s="130" t="s">
        <v>1980</v>
      </c>
    </row>
    <row r="846" spans="1:5" x14ac:dyDescent="0.35">
      <c r="A846" s="130" t="s">
        <v>2164</v>
      </c>
      <c r="B846" s="130" t="s">
        <v>2691</v>
      </c>
      <c r="C846" s="130" t="s">
        <v>2692</v>
      </c>
      <c r="D846" s="130" t="s">
        <v>2692</v>
      </c>
      <c r="E846" s="130" t="s">
        <v>2120</v>
      </c>
    </row>
    <row r="847" spans="1:5" x14ac:dyDescent="0.35">
      <c r="A847" s="130" t="s">
        <v>2164</v>
      </c>
      <c r="B847" s="130" t="s">
        <v>2693</v>
      </c>
      <c r="C847" s="130" t="s">
        <v>2694</v>
      </c>
      <c r="D847" s="130" t="s">
        <v>2694</v>
      </c>
      <c r="E847" s="130" t="s">
        <v>1986</v>
      </c>
    </row>
    <row r="848" spans="1:5" x14ac:dyDescent="0.35">
      <c r="A848" s="130" t="s">
        <v>2164</v>
      </c>
      <c r="B848" s="130" t="s">
        <v>2695</v>
      </c>
      <c r="C848" s="130" t="s">
        <v>2696</v>
      </c>
      <c r="D848" s="130" t="s">
        <v>2696</v>
      </c>
      <c r="E848" s="130" t="s">
        <v>2001</v>
      </c>
    </row>
    <row r="849" spans="1:5" x14ac:dyDescent="0.35">
      <c r="A849" s="130" t="s">
        <v>2164</v>
      </c>
      <c r="B849" s="130" t="s">
        <v>2697</v>
      </c>
      <c r="C849" s="130" t="s">
        <v>2698</v>
      </c>
      <c r="D849" s="130" t="s">
        <v>2698</v>
      </c>
      <c r="E849" s="130" t="s">
        <v>2028</v>
      </c>
    </row>
    <row r="850" spans="1:5" x14ac:dyDescent="0.35">
      <c r="A850" s="130" t="s">
        <v>2164</v>
      </c>
      <c r="B850" s="130" t="s">
        <v>2699</v>
      </c>
      <c r="C850" s="130" t="s">
        <v>2698</v>
      </c>
      <c r="D850" s="130" t="s">
        <v>2698</v>
      </c>
      <c r="E850" s="130" t="s">
        <v>1809</v>
      </c>
    </row>
    <row r="851" spans="1:5" x14ac:dyDescent="0.35">
      <c r="A851" s="130" t="s">
        <v>2164</v>
      </c>
      <c r="B851" s="130" t="s">
        <v>2700</v>
      </c>
      <c r="C851" s="130" t="s">
        <v>2701</v>
      </c>
      <c r="D851" s="130" t="s">
        <v>2701</v>
      </c>
      <c r="E851" s="130" t="s">
        <v>2147</v>
      </c>
    </row>
    <row r="852" spans="1:5" x14ac:dyDescent="0.35">
      <c r="A852" s="130" t="s">
        <v>2164</v>
      </c>
      <c r="B852" s="130" t="s">
        <v>2702</v>
      </c>
      <c r="C852" s="130" t="s">
        <v>2703</v>
      </c>
      <c r="D852" s="130" t="s">
        <v>2703</v>
      </c>
      <c r="E852" s="130" t="s">
        <v>1989</v>
      </c>
    </row>
    <row r="853" spans="1:5" x14ac:dyDescent="0.35">
      <c r="A853" s="130" t="s">
        <v>2164</v>
      </c>
      <c r="B853" s="130" t="s">
        <v>455</v>
      </c>
      <c r="C853" s="130" t="s">
        <v>454</v>
      </c>
      <c r="D853" s="130" t="s">
        <v>454</v>
      </c>
      <c r="E853" s="130" t="s">
        <v>453</v>
      </c>
    </row>
    <row r="854" spans="1:5" x14ac:dyDescent="0.35">
      <c r="A854" s="130" t="s">
        <v>2164</v>
      </c>
      <c r="B854" s="130" t="s">
        <v>2704</v>
      </c>
      <c r="C854" s="130" t="s">
        <v>2705</v>
      </c>
      <c r="D854" s="130" t="s">
        <v>2705</v>
      </c>
      <c r="E854" s="130" t="s">
        <v>1897</v>
      </c>
    </row>
    <row r="855" spans="1:5" x14ac:dyDescent="0.35">
      <c r="A855" s="130" t="s">
        <v>2164</v>
      </c>
      <c r="B855" s="130" t="s">
        <v>2706</v>
      </c>
      <c r="C855" s="130" t="s">
        <v>2707</v>
      </c>
      <c r="D855" s="130" t="s">
        <v>2707</v>
      </c>
      <c r="E855" s="130" t="s">
        <v>1892</v>
      </c>
    </row>
    <row r="856" spans="1:5" x14ac:dyDescent="0.35">
      <c r="A856" s="130" t="s">
        <v>2164</v>
      </c>
      <c r="B856" s="130" t="s">
        <v>2708</v>
      </c>
      <c r="C856" s="130" t="s">
        <v>2709</v>
      </c>
      <c r="D856" s="130" t="s">
        <v>2709</v>
      </c>
      <c r="E856" s="130" t="s">
        <v>1915</v>
      </c>
    </row>
    <row r="857" spans="1:5" x14ac:dyDescent="0.35">
      <c r="A857" s="130" t="s">
        <v>2164</v>
      </c>
      <c r="B857" s="130" t="s">
        <v>2710</v>
      </c>
      <c r="C857" s="130" t="s">
        <v>2711</v>
      </c>
      <c r="D857" s="130" t="s">
        <v>2711</v>
      </c>
      <c r="E857" s="130" t="s">
        <v>2025</v>
      </c>
    </row>
    <row r="858" spans="1:5" x14ac:dyDescent="0.35">
      <c r="A858" s="130" t="s">
        <v>2164</v>
      </c>
      <c r="B858" s="130" t="s">
        <v>2712</v>
      </c>
      <c r="C858" s="130" t="s">
        <v>2713</v>
      </c>
      <c r="D858" s="130" t="s">
        <v>2713</v>
      </c>
      <c r="E858" s="130" t="s">
        <v>1818</v>
      </c>
    </row>
    <row r="859" spans="1:5" x14ac:dyDescent="0.35">
      <c r="A859" s="130" t="s">
        <v>2164</v>
      </c>
      <c r="B859" s="130" t="s">
        <v>2714</v>
      </c>
      <c r="C859" s="130" t="s">
        <v>2715</v>
      </c>
      <c r="D859" s="130" t="s">
        <v>2715</v>
      </c>
      <c r="E859" s="130" t="s">
        <v>1853</v>
      </c>
    </row>
    <row r="860" spans="1:5" x14ac:dyDescent="0.35">
      <c r="A860" s="130" t="s">
        <v>2164</v>
      </c>
      <c r="B860" s="130" t="s">
        <v>2716</v>
      </c>
      <c r="C860" s="130" t="s">
        <v>2717</v>
      </c>
      <c r="D860" s="130" t="s">
        <v>2717</v>
      </c>
      <c r="E860" s="130" t="s">
        <v>1897</v>
      </c>
    </row>
    <row r="861" spans="1:5" x14ac:dyDescent="0.35">
      <c r="A861" s="130" t="s">
        <v>2164</v>
      </c>
      <c r="B861" s="130" t="s">
        <v>2718</v>
      </c>
      <c r="C861" s="130" t="s">
        <v>2719</v>
      </c>
      <c r="D861" s="130" t="s">
        <v>2719</v>
      </c>
      <c r="E861" s="130" t="s">
        <v>2100</v>
      </c>
    </row>
    <row r="862" spans="1:5" x14ac:dyDescent="0.35">
      <c r="A862" s="130" t="s">
        <v>2164</v>
      </c>
      <c r="B862" s="130" t="s">
        <v>2720</v>
      </c>
      <c r="C862" s="130" t="s">
        <v>2721</v>
      </c>
      <c r="D862" s="130" t="s">
        <v>2721</v>
      </c>
      <c r="E862" s="130" t="s">
        <v>1856</v>
      </c>
    </row>
    <row r="863" spans="1:5" x14ac:dyDescent="0.35">
      <c r="A863" s="130" t="s">
        <v>2164</v>
      </c>
      <c r="B863" s="130" t="s">
        <v>2722</v>
      </c>
      <c r="C863" s="130" t="s">
        <v>2723</v>
      </c>
      <c r="D863" s="130" t="s">
        <v>2723</v>
      </c>
      <c r="E863" s="130" t="s">
        <v>2162</v>
      </c>
    </row>
    <row r="864" spans="1:5" x14ac:dyDescent="0.35">
      <c r="A864" s="130" t="s">
        <v>2164</v>
      </c>
      <c r="B864" s="130" t="s">
        <v>2724</v>
      </c>
      <c r="C864" s="130" t="s">
        <v>2725</v>
      </c>
      <c r="D864" s="130" t="s">
        <v>2725</v>
      </c>
      <c r="E864" s="130" t="s">
        <v>2114</v>
      </c>
    </row>
    <row r="865" spans="1:5" x14ac:dyDescent="0.35">
      <c r="A865" s="130" t="s">
        <v>2164</v>
      </c>
      <c r="B865" s="130" t="s">
        <v>2726</v>
      </c>
      <c r="C865" s="130" t="s">
        <v>2727</v>
      </c>
      <c r="D865" s="130" t="s">
        <v>2727</v>
      </c>
      <c r="E865" s="130" t="s">
        <v>2094</v>
      </c>
    </row>
    <row r="866" spans="1:5" x14ac:dyDescent="0.35">
      <c r="A866" s="130" t="s">
        <v>2164</v>
      </c>
      <c r="B866" s="130" t="s">
        <v>2728</v>
      </c>
      <c r="C866" s="130" t="s">
        <v>2729</v>
      </c>
      <c r="D866" s="130" t="s">
        <v>2729</v>
      </c>
      <c r="E866" s="130" t="s">
        <v>1871</v>
      </c>
    </row>
    <row r="867" spans="1:5" x14ac:dyDescent="0.35">
      <c r="A867" s="130" t="s">
        <v>2164</v>
      </c>
      <c r="B867" s="130" t="s">
        <v>2730</v>
      </c>
      <c r="C867" s="130" t="s">
        <v>2731</v>
      </c>
      <c r="D867" s="130" t="s">
        <v>2731</v>
      </c>
      <c r="E867" s="130" t="s">
        <v>2010</v>
      </c>
    </row>
    <row r="868" spans="1:5" x14ac:dyDescent="0.35">
      <c r="A868" s="130" t="s">
        <v>2164</v>
      </c>
      <c r="B868" s="130" t="s">
        <v>2732</v>
      </c>
      <c r="C868" s="130" t="s">
        <v>2733</v>
      </c>
      <c r="D868" s="130" t="s">
        <v>2733</v>
      </c>
      <c r="E868" s="130" t="s">
        <v>1798</v>
      </c>
    </row>
    <row r="869" spans="1:5" x14ac:dyDescent="0.35">
      <c r="A869" s="130" t="s">
        <v>2164</v>
      </c>
      <c r="B869" s="130" t="s">
        <v>2734</v>
      </c>
      <c r="C869" s="130" t="s">
        <v>2735</v>
      </c>
      <c r="D869" s="130" t="s">
        <v>2735</v>
      </c>
      <c r="E869" s="130" t="s">
        <v>1824</v>
      </c>
    </row>
    <row r="870" spans="1:5" x14ac:dyDescent="0.35">
      <c r="A870" s="130" t="s">
        <v>2164</v>
      </c>
      <c r="B870" s="130" t="s">
        <v>2736</v>
      </c>
      <c r="C870" s="130" t="s">
        <v>2737</v>
      </c>
      <c r="D870" s="130" t="s">
        <v>2737</v>
      </c>
      <c r="E870" s="130" t="s">
        <v>2016</v>
      </c>
    </row>
    <row r="871" spans="1:5" x14ac:dyDescent="0.35">
      <c r="A871" s="130" t="s">
        <v>2164</v>
      </c>
      <c r="B871" s="130" t="s">
        <v>2738</v>
      </c>
      <c r="C871" s="130" t="s">
        <v>2739</v>
      </c>
      <c r="D871" s="130" t="s">
        <v>2739</v>
      </c>
      <c r="E871" s="130" t="s">
        <v>2001</v>
      </c>
    </row>
    <row r="872" spans="1:5" x14ac:dyDescent="0.35">
      <c r="A872" s="130" t="s">
        <v>2164</v>
      </c>
      <c r="B872" s="130" t="s">
        <v>2740</v>
      </c>
      <c r="C872" s="130" t="s">
        <v>2741</v>
      </c>
      <c r="D872" s="130" t="s">
        <v>2741</v>
      </c>
      <c r="E872" s="130" t="s">
        <v>1972</v>
      </c>
    </row>
    <row r="873" spans="1:5" x14ac:dyDescent="0.35">
      <c r="A873" s="130" t="s">
        <v>2164</v>
      </c>
      <c r="B873" s="130" t="s">
        <v>2742</v>
      </c>
      <c r="C873" s="130" t="s">
        <v>2743</v>
      </c>
      <c r="D873" s="130" t="s">
        <v>2743</v>
      </c>
      <c r="E873" s="130" t="s">
        <v>1961</v>
      </c>
    </row>
    <row r="874" spans="1:5" x14ac:dyDescent="0.35">
      <c r="A874" s="130" t="s">
        <v>2164</v>
      </c>
      <c r="B874" s="130" t="s">
        <v>2744</v>
      </c>
      <c r="C874" s="130" t="s">
        <v>2745</v>
      </c>
      <c r="D874" s="130" t="s">
        <v>2745</v>
      </c>
      <c r="E874" s="130" t="s">
        <v>360</v>
      </c>
    </row>
    <row r="875" spans="1:5" x14ac:dyDescent="0.35">
      <c r="A875" s="130" t="s">
        <v>2164</v>
      </c>
      <c r="B875" s="130" t="s">
        <v>2746</v>
      </c>
      <c r="C875" s="130" t="s">
        <v>2747</v>
      </c>
      <c r="D875" s="130" t="s">
        <v>2747</v>
      </c>
      <c r="E875" s="130" t="s">
        <v>487</v>
      </c>
    </row>
    <row r="876" spans="1:5" x14ac:dyDescent="0.35">
      <c r="A876" s="130" t="s">
        <v>2164</v>
      </c>
      <c r="B876" s="130" t="s">
        <v>2748</v>
      </c>
      <c r="C876" s="130" t="s">
        <v>2749</v>
      </c>
      <c r="D876" s="130" t="s">
        <v>2749</v>
      </c>
      <c r="E876" s="130" t="s">
        <v>2153</v>
      </c>
    </row>
    <row r="877" spans="1:5" x14ac:dyDescent="0.35">
      <c r="A877" s="130" t="s">
        <v>2164</v>
      </c>
      <c r="B877" s="130" t="s">
        <v>2750</v>
      </c>
      <c r="C877" s="130" t="s">
        <v>2751</v>
      </c>
      <c r="D877" s="130" t="s">
        <v>2751</v>
      </c>
      <c r="E877" s="130" t="s">
        <v>2156</v>
      </c>
    </row>
    <row r="878" spans="1:5" x14ac:dyDescent="0.35">
      <c r="A878" s="130" t="s">
        <v>2164</v>
      </c>
      <c r="B878" s="130" t="s">
        <v>2752</v>
      </c>
      <c r="C878" s="130" t="s">
        <v>2753</v>
      </c>
      <c r="D878" s="130" t="s">
        <v>2753</v>
      </c>
      <c r="E878" s="130" t="s">
        <v>1974</v>
      </c>
    </row>
    <row r="879" spans="1:5" x14ac:dyDescent="0.35">
      <c r="A879" s="130" t="s">
        <v>2164</v>
      </c>
      <c r="B879" s="130" t="s">
        <v>2754</v>
      </c>
      <c r="C879" s="130" t="s">
        <v>2755</v>
      </c>
      <c r="D879" s="130" t="s">
        <v>2755</v>
      </c>
      <c r="E879" s="130" t="s">
        <v>1841</v>
      </c>
    </row>
    <row r="880" spans="1:5" x14ac:dyDescent="0.35">
      <c r="A880" s="130" t="s">
        <v>2164</v>
      </c>
      <c r="B880" s="130" t="s">
        <v>2756</v>
      </c>
      <c r="C880" s="130" t="s">
        <v>2757</v>
      </c>
      <c r="D880" s="130" t="s">
        <v>2757</v>
      </c>
      <c r="E880" s="130" t="s">
        <v>1903</v>
      </c>
    </row>
    <row r="881" spans="1:5" x14ac:dyDescent="0.35">
      <c r="A881" s="130" t="s">
        <v>2164</v>
      </c>
      <c r="B881" s="130" t="s">
        <v>2758</v>
      </c>
      <c r="C881" s="130" t="s">
        <v>2759</v>
      </c>
      <c r="D881" s="130" t="s">
        <v>2759</v>
      </c>
      <c r="E881" s="130" t="s">
        <v>1815</v>
      </c>
    </row>
    <row r="882" spans="1:5" x14ac:dyDescent="0.35">
      <c r="A882" s="130" t="s">
        <v>2164</v>
      </c>
      <c r="B882" s="130" t="s">
        <v>2760</v>
      </c>
      <c r="C882" s="130" t="s">
        <v>2761</v>
      </c>
      <c r="D882" s="130" t="s">
        <v>2761</v>
      </c>
      <c r="E882" s="130" t="s">
        <v>2046</v>
      </c>
    </row>
    <row r="883" spans="1:5" x14ac:dyDescent="0.35">
      <c r="A883" s="130" t="s">
        <v>2164</v>
      </c>
      <c r="B883" s="130" t="s">
        <v>2762</v>
      </c>
      <c r="C883" s="130" t="s">
        <v>2763</v>
      </c>
      <c r="D883" s="130" t="s">
        <v>2763</v>
      </c>
      <c r="E883" s="130" t="s">
        <v>1932</v>
      </c>
    </row>
    <row r="884" spans="1:5" x14ac:dyDescent="0.35">
      <c r="A884" s="130" t="s">
        <v>2164</v>
      </c>
      <c r="B884" s="130" t="s">
        <v>2764</v>
      </c>
      <c r="C884" s="130" t="s">
        <v>2765</v>
      </c>
      <c r="D884" s="130" t="s">
        <v>2765</v>
      </c>
      <c r="E884" s="130" t="s">
        <v>1812</v>
      </c>
    </row>
    <row r="885" spans="1:5" x14ac:dyDescent="0.35">
      <c r="A885" s="130" t="s">
        <v>2164</v>
      </c>
      <c r="B885" s="130" t="s">
        <v>2766</v>
      </c>
      <c r="C885" s="130" t="s">
        <v>2767</v>
      </c>
      <c r="D885" s="130" t="s">
        <v>2767</v>
      </c>
      <c r="E885" s="130" t="s">
        <v>1938</v>
      </c>
    </row>
    <row r="886" spans="1:5" x14ac:dyDescent="0.35">
      <c r="A886" s="130" t="s">
        <v>2164</v>
      </c>
      <c r="B886" s="130" t="s">
        <v>2768</v>
      </c>
      <c r="C886" s="130" t="s">
        <v>2769</v>
      </c>
      <c r="D886" s="130" t="s">
        <v>2769</v>
      </c>
      <c r="E886" s="130" t="s">
        <v>2091</v>
      </c>
    </row>
    <row r="887" spans="1:5" x14ac:dyDescent="0.35">
      <c r="A887" s="130" t="s">
        <v>2164</v>
      </c>
      <c r="B887" s="130" t="s">
        <v>2770</v>
      </c>
      <c r="C887" s="130" t="s">
        <v>2771</v>
      </c>
      <c r="D887" s="130" t="s">
        <v>2771</v>
      </c>
      <c r="E887" s="130" t="s">
        <v>2123</v>
      </c>
    </row>
    <row r="888" spans="1:5" x14ac:dyDescent="0.35">
      <c r="A888" s="130" t="s">
        <v>2164</v>
      </c>
      <c r="B888" s="130" t="s">
        <v>2772</v>
      </c>
      <c r="C888" s="130" t="s">
        <v>2773</v>
      </c>
      <c r="D888" s="130" t="s">
        <v>2773</v>
      </c>
      <c r="E888" s="130" t="s">
        <v>1883</v>
      </c>
    </row>
    <row r="889" spans="1:5" x14ac:dyDescent="0.35">
      <c r="A889" s="130" t="s">
        <v>2164</v>
      </c>
      <c r="B889" s="130" t="s">
        <v>2774</v>
      </c>
      <c r="C889" s="130" t="s">
        <v>2775</v>
      </c>
      <c r="D889" s="130" t="s">
        <v>2775</v>
      </c>
      <c r="E889" s="130" t="s">
        <v>1835</v>
      </c>
    </row>
    <row r="890" spans="1:5" x14ac:dyDescent="0.35">
      <c r="A890" s="130" t="s">
        <v>2164</v>
      </c>
      <c r="B890" s="130" t="s">
        <v>2776</v>
      </c>
      <c r="C890" s="130" t="s">
        <v>2777</v>
      </c>
      <c r="D890" s="130" t="s">
        <v>2777</v>
      </c>
      <c r="E890" s="130" t="s">
        <v>333</v>
      </c>
    </row>
    <row r="891" spans="1:5" x14ac:dyDescent="0.35">
      <c r="A891" s="130" t="s">
        <v>2164</v>
      </c>
      <c r="B891" s="130" t="s">
        <v>2778</v>
      </c>
      <c r="C891" s="130" t="s">
        <v>2779</v>
      </c>
      <c r="D891" s="130" t="s">
        <v>2779</v>
      </c>
      <c r="E891" s="130" t="s">
        <v>2070</v>
      </c>
    </row>
    <row r="892" spans="1:5" x14ac:dyDescent="0.35">
      <c r="A892" s="130" t="s">
        <v>2164</v>
      </c>
      <c r="B892" s="130" t="s">
        <v>2780</v>
      </c>
      <c r="C892" s="130" t="s">
        <v>2781</v>
      </c>
      <c r="D892" s="130" t="s">
        <v>2781</v>
      </c>
      <c r="E892" s="130" t="s">
        <v>1977</v>
      </c>
    </row>
    <row r="893" spans="1:5" x14ac:dyDescent="0.35">
      <c r="A893" s="130" t="s">
        <v>2164</v>
      </c>
      <c r="B893" s="130" t="s">
        <v>2782</v>
      </c>
      <c r="C893" s="130" t="s">
        <v>2783</v>
      </c>
      <c r="D893" s="130" t="s">
        <v>2783</v>
      </c>
      <c r="E893" s="130" t="s">
        <v>1989</v>
      </c>
    </row>
    <row r="894" spans="1:5" x14ac:dyDescent="0.35">
      <c r="A894" s="130" t="s">
        <v>2164</v>
      </c>
      <c r="B894" s="130" t="s">
        <v>2784</v>
      </c>
      <c r="C894" s="130" t="s">
        <v>2785</v>
      </c>
      <c r="D894" s="130" t="s">
        <v>2785</v>
      </c>
      <c r="E894" s="130" t="s">
        <v>2064</v>
      </c>
    </row>
    <row r="895" spans="1:5" x14ac:dyDescent="0.35">
      <c r="A895" s="130" t="s">
        <v>2164</v>
      </c>
      <c r="B895" s="130" t="s">
        <v>2786</v>
      </c>
      <c r="C895" s="130" t="s">
        <v>2787</v>
      </c>
      <c r="D895" s="130" t="s">
        <v>2787</v>
      </c>
      <c r="E895" s="130" t="s">
        <v>2085</v>
      </c>
    </row>
    <row r="896" spans="1:5" x14ac:dyDescent="0.35">
      <c r="A896" s="130" t="s">
        <v>2164</v>
      </c>
      <c r="B896" s="130" t="s">
        <v>2788</v>
      </c>
      <c r="C896" s="130" t="s">
        <v>2789</v>
      </c>
      <c r="D896" s="130" t="s">
        <v>2789</v>
      </c>
      <c r="E896" s="130" t="s">
        <v>1950</v>
      </c>
    </row>
    <row r="897" spans="1:5" x14ac:dyDescent="0.35">
      <c r="A897" s="130" t="s">
        <v>2164</v>
      </c>
      <c r="B897" s="130" t="s">
        <v>2790</v>
      </c>
      <c r="C897" s="130" t="s">
        <v>2791</v>
      </c>
      <c r="D897" s="130" t="s">
        <v>2791</v>
      </c>
      <c r="E897" s="130" t="s">
        <v>2076</v>
      </c>
    </row>
    <row r="898" spans="1:5" x14ac:dyDescent="0.35">
      <c r="A898" s="130" t="s">
        <v>2164</v>
      </c>
      <c r="B898" s="130" t="s">
        <v>2792</v>
      </c>
      <c r="C898" s="130" t="s">
        <v>2791</v>
      </c>
      <c r="D898" s="130" t="s">
        <v>2791</v>
      </c>
      <c r="E898" s="130" t="s">
        <v>1986</v>
      </c>
    </row>
    <row r="899" spans="1:5" x14ac:dyDescent="0.35">
      <c r="A899" s="130" t="s">
        <v>2164</v>
      </c>
      <c r="B899" s="130" t="s">
        <v>2793</v>
      </c>
      <c r="C899" s="130" t="s">
        <v>2794</v>
      </c>
      <c r="D899" s="130" t="s">
        <v>2794</v>
      </c>
      <c r="E899" s="130" t="s">
        <v>1909</v>
      </c>
    </row>
    <row r="900" spans="1:5" x14ac:dyDescent="0.35">
      <c r="A900" s="130" t="s">
        <v>2164</v>
      </c>
      <c r="B900" s="130" t="s">
        <v>2795</v>
      </c>
      <c r="C900" s="130" t="s">
        <v>2796</v>
      </c>
      <c r="D900" s="130" t="s">
        <v>2796</v>
      </c>
      <c r="E900" s="130" t="s">
        <v>1796</v>
      </c>
    </row>
    <row r="901" spans="1:5" x14ac:dyDescent="0.35">
      <c r="A901" s="130" t="s">
        <v>2164</v>
      </c>
      <c r="B901" s="130" t="s">
        <v>2797</v>
      </c>
      <c r="C901" s="130" t="s">
        <v>2798</v>
      </c>
      <c r="D901" s="130" t="s">
        <v>2798</v>
      </c>
      <c r="E901" s="130" t="s">
        <v>2082</v>
      </c>
    </row>
    <row r="902" spans="1:5" x14ac:dyDescent="0.35">
      <c r="A902" s="130" t="s">
        <v>2164</v>
      </c>
      <c r="B902" s="130" t="s">
        <v>2799</v>
      </c>
      <c r="C902" s="130" t="s">
        <v>2800</v>
      </c>
      <c r="D902" s="130" t="s">
        <v>2800</v>
      </c>
      <c r="E902" s="130" t="s">
        <v>1998</v>
      </c>
    </row>
    <row r="903" spans="1:5" x14ac:dyDescent="0.35">
      <c r="A903" s="130" t="s">
        <v>2164</v>
      </c>
      <c r="B903" s="130" t="s">
        <v>2801</v>
      </c>
      <c r="C903" s="130" t="s">
        <v>2802</v>
      </c>
      <c r="D903" s="130" t="s">
        <v>2802</v>
      </c>
      <c r="E903" s="130" t="s">
        <v>1865</v>
      </c>
    </row>
    <row r="904" spans="1:5" x14ac:dyDescent="0.35">
      <c r="A904" s="130" t="s">
        <v>2164</v>
      </c>
      <c r="B904" s="130" t="s">
        <v>2803</v>
      </c>
      <c r="C904" s="130" t="s">
        <v>2804</v>
      </c>
      <c r="D904" s="130" t="s">
        <v>2804</v>
      </c>
      <c r="E904" s="130" t="s">
        <v>2052</v>
      </c>
    </row>
    <row r="905" spans="1:5" x14ac:dyDescent="0.35">
      <c r="A905" s="130" t="s">
        <v>2164</v>
      </c>
      <c r="B905" s="130" t="s">
        <v>2805</v>
      </c>
      <c r="C905" s="130" t="s">
        <v>2806</v>
      </c>
      <c r="D905" s="130" t="s">
        <v>2806</v>
      </c>
      <c r="E905" s="130" t="s">
        <v>2132</v>
      </c>
    </row>
    <row r="906" spans="1:5" x14ac:dyDescent="0.35">
      <c r="A906" s="130" t="s">
        <v>2164</v>
      </c>
      <c r="B906" s="130" t="s">
        <v>445</v>
      </c>
      <c r="C906" s="130" t="s">
        <v>444</v>
      </c>
      <c r="D906" s="130" t="s">
        <v>444</v>
      </c>
      <c r="E906" s="130" t="s">
        <v>443</v>
      </c>
    </row>
    <row r="907" spans="1:5" x14ac:dyDescent="0.35">
      <c r="A907" s="130" t="s">
        <v>2164</v>
      </c>
      <c r="B907" s="130" t="s">
        <v>2807</v>
      </c>
      <c r="C907" s="130" t="s">
        <v>2808</v>
      </c>
      <c r="D907" s="130" t="s">
        <v>2808</v>
      </c>
      <c r="E907" s="130" t="s">
        <v>2034</v>
      </c>
    </row>
    <row r="908" spans="1:5" x14ac:dyDescent="0.35">
      <c r="A908" s="130" t="s">
        <v>2164</v>
      </c>
      <c r="B908" s="130" t="s">
        <v>2809</v>
      </c>
      <c r="C908" s="130" t="s">
        <v>2810</v>
      </c>
      <c r="D908" s="130" t="s">
        <v>2810</v>
      </c>
      <c r="E908" s="130" t="s">
        <v>1992</v>
      </c>
    </row>
    <row r="909" spans="1:5" x14ac:dyDescent="0.35">
      <c r="A909" s="130" t="s">
        <v>2164</v>
      </c>
      <c r="B909" s="130" t="s">
        <v>2811</v>
      </c>
      <c r="C909" s="130" t="s">
        <v>2812</v>
      </c>
      <c r="D909" s="130" t="s">
        <v>2812</v>
      </c>
      <c r="E909" s="130" t="s">
        <v>1850</v>
      </c>
    </row>
    <row r="910" spans="1:5" x14ac:dyDescent="0.35">
      <c r="A910" s="130" t="s">
        <v>2164</v>
      </c>
      <c r="B910" s="130" t="s">
        <v>2813</v>
      </c>
      <c r="C910" s="130" t="s">
        <v>2814</v>
      </c>
      <c r="D910" s="130" t="s">
        <v>2814</v>
      </c>
      <c r="E910" s="130" t="s">
        <v>2007</v>
      </c>
    </row>
    <row r="911" spans="1:5" x14ac:dyDescent="0.35">
      <c r="A911" s="130" t="s">
        <v>2164</v>
      </c>
      <c r="B911" s="130" t="s">
        <v>2815</v>
      </c>
      <c r="C911" s="130" t="s">
        <v>2816</v>
      </c>
      <c r="D911" s="130" t="s">
        <v>2816</v>
      </c>
      <c r="E911" s="130" t="s">
        <v>1859</v>
      </c>
    </row>
    <row r="912" spans="1:5" x14ac:dyDescent="0.35">
      <c r="A912" s="130" t="s">
        <v>2164</v>
      </c>
      <c r="B912" s="130" t="s">
        <v>2817</v>
      </c>
      <c r="C912" s="130" t="s">
        <v>2818</v>
      </c>
      <c r="D912" s="130" t="s">
        <v>2818</v>
      </c>
      <c r="E912" s="130" t="s">
        <v>1809</v>
      </c>
    </row>
    <row r="913" spans="1:5" x14ac:dyDescent="0.35">
      <c r="A913" s="130" t="s">
        <v>2164</v>
      </c>
      <c r="B913" s="130" t="s">
        <v>2819</v>
      </c>
      <c r="C913" s="130" t="s">
        <v>2820</v>
      </c>
      <c r="D913" s="130" t="s">
        <v>2820</v>
      </c>
      <c r="E913" s="130" t="s">
        <v>1892</v>
      </c>
    </row>
    <row r="914" spans="1:5" x14ac:dyDescent="0.35">
      <c r="A914" s="130" t="s">
        <v>2164</v>
      </c>
      <c r="B914" s="130" t="s">
        <v>2821</v>
      </c>
      <c r="C914" s="130" t="s">
        <v>2822</v>
      </c>
      <c r="D914" s="130" t="s">
        <v>2822</v>
      </c>
      <c r="E914" s="130" t="s">
        <v>1838</v>
      </c>
    </row>
    <row r="915" spans="1:5" x14ac:dyDescent="0.35">
      <c r="A915" s="130" t="s">
        <v>2164</v>
      </c>
      <c r="B915" s="130" t="s">
        <v>2823</v>
      </c>
      <c r="C915" s="130" t="s">
        <v>2824</v>
      </c>
      <c r="D915" s="130" t="s">
        <v>2824</v>
      </c>
      <c r="E915" s="130" t="s">
        <v>466</v>
      </c>
    </row>
    <row r="916" spans="1:5" x14ac:dyDescent="0.35">
      <c r="A916" s="130" t="s">
        <v>2164</v>
      </c>
      <c r="B916" s="130" t="s">
        <v>2825</v>
      </c>
      <c r="C916" s="130" t="s">
        <v>2826</v>
      </c>
      <c r="D916" s="130" t="s">
        <v>2826</v>
      </c>
      <c r="E916" s="130" t="s">
        <v>1955</v>
      </c>
    </row>
    <row r="917" spans="1:5" x14ac:dyDescent="0.35">
      <c r="A917" s="130" t="s">
        <v>2164</v>
      </c>
      <c r="B917" s="130" t="s">
        <v>2827</v>
      </c>
      <c r="C917" s="130" t="s">
        <v>2828</v>
      </c>
      <c r="D917" s="130" t="s">
        <v>2828</v>
      </c>
      <c r="E917" s="130" t="s">
        <v>1806</v>
      </c>
    </row>
    <row r="918" spans="1:5" x14ac:dyDescent="0.35">
      <c r="A918" s="130" t="s">
        <v>2164</v>
      </c>
      <c r="B918" s="130" t="s">
        <v>2829</v>
      </c>
      <c r="C918" s="130" t="s">
        <v>2830</v>
      </c>
      <c r="D918" s="130" t="s">
        <v>2830</v>
      </c>
      <c r="E918" s="130" t="s">
        <v>453</v>
      </c>
    </row>
    <row r="919" spans="1:5" x14ac:dyDescent="0.35">
      <c r="A919" s="130" t="s">
        <v>2164</v>
      </c>
      <c r="B919" s="130" t="s">
        <v>2831</v>
      </c>
      <c r="C919" s="130" t="s">
        <v>2832</v>
      </c>
      <c r="D919" s="130" t="s">
        <v>2832</v>
      </c>
      <c r="E919" s="130" t="s">
        <v>1862</v>
      </c>
    </row>
    <row r="920" spans="1:5" x14ac:dyDescent="0.35">
      <c r="A920" s="130" t="s">
        <v>2164</v>
      </c>
      <c r="B920" s="130" t="s">
        <v>2833</v>
      </c>
      <c r="C920" s="130" t="s">
        <v>2834</v>
      </c>
      <c r="D920" s="130" t="s">
        <v>2834</v>
      </c>
      <c r="E920" s="130" t="s">
        <v>1958</v>
      </c>
    </row>
    <row r="921" spans="1:5" x14ac:dyDescent="0.35">
      <c r="A921" s="130" t="s">
        <v>2164</v>
      </c>
      <c r="B921" s="130" t="s">
        <v>2835</v>
      </c>
      <c r="C921" s="130" t="s">
        <v>2836</v>
      </c>
      <c r="D921" s="130" t="s">
        <v>2836</v>
      </c>
      <c r="E921" s="130" t="s">
        <v>1926</v>
      </c>
    </row>
    <row r="922" spans="1:5" x14ac:dyDescent="0.35">
      <c r="A922" s="130" t="s">
        <v>2164</v>
      </c>
      <c r="B922" s="130" t="s">
        <v>2837</v>
      </c>
      <c r="C922" s="130" t="s">
        <v>2838</v>
      </c>
      <c r="D922" s="130" t="s">
        <v>2838</v>
      </c>
      <c r="E922" s="130" t="s">
        <v>477</v>
      </c>
    </row>
    <row r="923" spans="1:5" x14ac:dyDescent="0.35">
      <c r="A923" s="130" t="s">
        <v>2164</v>
      </c>
      <c r="B923" s="130" t="s">
        <v>2839</v>
      </c>
      <c r="C923" s="130" t="s">
        <v>2840</v>
      </c>
      <c r="D923" s="130" t="s">
        <v>2840</v>
      </c>
      <c r="E923" s="130" t="s">
        <v>1895</v>
      </c>
    </row>
    <row r="924" spans="1:5" x14ac:dyDescent="0.35">
      <c r="A924" s="130" t="s">
        <v>2164</v>
      </c>
      <c r="B924" s="130" t="s">
        <v>2841</v>
      </c>
      <c r="C924" s="130" t="s">
        <v>2842</v>
      </c>
      <c r="D924" s="130" t="s">
        <v>2842</v>
      </c>
      <c r="E924" s="130" t="s">
        <v>2055</v>
      </c>
    </row>
    <row r="925" spans="1:5" x14ac:dyDescent="0.35">
      <c r="A925" s="130" t="s">
        <v>2164</v>
      </c>
      <c r="B925" s="130" t="s">
        <v>2843</v>
      </c>
      <c r="C925" s="130" t="s">
        <v>2844</v>
      </c>
      <c r="D925" s="130" t="s">
        <v>2844</v>
      </c>
      <c r="E925" s="130" t="s">
        <v>1874</v>
      </c>
    </row>
    <row r="926" spans="1:5" x14ac:dyDescent="0.35">
      <c r="A926" s="130" t="s">
        <v>2164</v>
      </c>
      <c r="B926" s="130" t="s">
        <v>2845</v>
      </c>
      <c r="C926" s="130" t="s">
        <v>2846</v>
      </c>
      <c r="D926" s="130" t="s">
        <v>2846</v>
      </c>
      <c r="E926" s="130" t="s">
        <v>2040</v>
      </c>
    </row>
    <row r="927" spans="1:5" x14ac:dyDescent="0.35">
      <c r="A927" s="130" t="s">
        <v>2164</v>
      </c>
      <c r="B927" s="130" t="s">
        <v>2847</v>
      </c>
      <c r="C927" s="130" t="s">
        <v>2848</v>
      </c>
      <c r="D927" s="130" t="s">
        <v>2848</v>
      </c>
      <c r="E927" s="130" t="s">
        <v>1900</v>
      </c>
    </row>
    <row r="928" spans="1:5" x14ac:dyDescent="0.35">
      <c r="A928" s="130" t="s">
        <v>2164</v>
      </c>
      <c r="B928" s="130" t="s">
        <v>2849</v>
      </c>
      <c r="C928" s="130" t="s">
        <v>2850</v>
      </c>
      <c r="D928" s="130" t="s">
        <v>2850</v>
      </c>
      <c r="E928" s="130" t="s">
        <v>507</v>
      </c>
    </row>
    <row r="929" spans="1:5" x14ac:dyDescent="0.35">
      <c r="A929" s="130" t="s">
        <v>2164</v>
      </c>
      <c r="B929" s="130" t="s">
        <v>2851</v>
      </c>
      <c r="C929" s="130" t="s">
        <v>2852</v>
      </c>
      <c r="D929" s="130" t="s">
        <v>2852</v>
      </c>
      <c r="E929" s="130" t="s">
        <v>2147</v>
      </c>
    </row>
    <row r="930" spans="1:5" x14ac:dyDescent="0.35">
      <c r="A930" s="130" t="s">
        <v>2164</v>
      </c>
      <c r="B930" s="130" t="s">
        <v>2853</v>
      </c>
      <c r="C930" s="130" t="s">
        <v>2854</v>
      </c>
      <c r="D930" s="130" t="s">
        <v>2854</v>
      </c>
      <c r="E930" s="130" t="s">
        <v>2159</v>
      </c>
    </row>
    <row r="931" spans="1:5" x14ac:dyDescent="0.35">
      <c r="A931" s="130" t="s">
        <v>2164</v>
      </c>
      <c r="B931" s="130" t="s">
        <v>2855</v>
      </c>
      <c r="C931" s="130" t="s">
        <v>2856</v>
      </c>
      <c r="D931" s="130" t="s">
        <v>2856</v>
      </c>
      <c r="E931" s="130" t="s">
        <v>1804</v>
      </c>
    </row>
    <row r="932" spans="1:5" x14ac:dyDescent="0.35">
      <c r="A932" s="130" t="s">
        <v>2164</v>
      </c>
      <c r="B932" s="130" t="s">
        <v>2857</v>
      </c>
      <c r="C932" s="130" t="s">
        <v>2858</v>
      </c>
      <c r="D932" s="130" t="s">
        <v>2858</v>
      </c>
      <c r="E932" s="130" t="s">
        <v>1830</v>
      </c>
    </row>
    <row r="933" spans="1:5" x14ac:dyDescent="0.35">
      <c r="A933" s="130" t="s">
        <v>2164</v>
      </c>
      <c r="B933" s="130" t="s">
        <v>2859</v>
      </c>
      <c r="C933" s="130" t="s">
        <v>2860</v>
      </c>
      <c r="D933" s="130" t="s">
        <v>2860</v>
      </c>
      <c r="E933" s="130" t="s">
        <v>295</v>
      </c>
    </row>
    <row r="934" spans="1:5" x14ac:dyDescent="0.35">
      <c r="A934" s="130" t="s">
        <v>2164</v>
      </c>
      <c r="B934" s="130" t="s">
        <v>2861</v>
      </c>
      <c r="C934" s="130" t="s">
        <v>2862</v>
      </c>
      <c r="D934" s="130" t="s">
        <v>2862</v>
      </c>
      <c r="E934" s="130" t="s">
        <v>2073</v>
      </c>
    </row>
    <row r="935" spans="1:5" x14ac:dyDescent="0.35">
      <c r="A935" s="130" t="s">
        <v>2164</v>
      </c>
      <c r="B935" s="130" t="s">
        <v>2863</v>
      </c>
      <c r="C935" s="130" t="s">
        <v>2864</v>
      </c>
      <c r="D935" s="130" t="s">
        <v>2864</v>
      </c>
      <c r="E935" s="130" t="s">
        <v>2058</v>
      </c>
    </row>
    <row r="936" spans="1:5" x14ac:dyDescent="0.35">
      <c r="A936" s="130" t="s">
        <v>2164</v>
      </c>
      <c r="B936" s="130" t="s">
        <v>2865</v>
      </c>
      <c r="C936" s="130" t="s">
        <v>2866</v>
      </c>
      <c r="D936" s="130" t="s">
        <v>2866</v>
      </c>
      <c r="E936" s="130" t="s">
        <v>2103</v>
      </c>
    </row>
    <row r="937" spans="1:5" x14ac:dyDescent="0.35">
      <c r="A937" s="130" t="s">
        <v>2164</v>
      </c>
      <c r="B937" s="130" t="s">
        <v>2867</v>
      </c>
      <c r="C937" s="130" t="s">
        <v>2868</v>
      </c>
      <c r="D937" s="130" t="s">
        <v>2868</v>
      </c>
      <c r="E937" s="130" t="s">
        <v>1929</v>
      </c>
    </row>
    <row r="938" spans="1:5" x14ac:dyDescent="0.35">
      <c r="A938" s="130" t="s">
        <v>2164</v>
      </c>
      <c r="B938" s="130" t="s">
        <v>2869</v>
      </c>
      <c r="C938" s="130" t="s">
        <v>2870</v>
      </c>
      <c r="D938" s="130" t="s">
        <v>2870</v>
      </c>
      <c r="E938" s="130" t="s">
        <v>2109</v>
      </c>
    </row>
    <row r="939" spans="1:5" x14ac:dyDescent="0.35">
      <c r="A939" s="130" t="s">
        <v>2164</v>
      </c>
      <c r="B939" s="130" t="s">
        <v>2871</v>
      </c>
      <c r="C939" s="130" t="s">
        <v>2872</v>
      </c>
      <c r="D939" s="130" t="s">
        <v>2872</v>
      </c>
      <c r="E939" s="130" t="s">
        <v>1924</v>
      </c>
    </row>
    <row r="940" spans="1:5" x14ac:dyDescent="0.35">
      <c r="A940" s="130" t="s">
        <v>2164</v>
      </c>
      <c r="B940" s="130" t="s">
        <v>2873</v>
      </c>
      <c r="C940" s="130" t="s">
        <v>2874</v>
      </c>
      <c r="D940" s="130" t="s">
        <v>2874</v>
      </c>
      <c r="E940" s="130" t="s">
        <v>1827</v>
      </c>
    </row>
    <row r="941" spans="1:5" x14ac:dyDescent="0.35">
      <c r="A941" s="130" t="s">
        <v>2164</v>
      </c>
      <c r="B941" s="130" t="s">
        <v>2875</v>
      </c>
      <c r="C941" s="130" t="s">
        <v>2876</v>
      </c>
      <c r="D941" s="130" t="s">
        <v>2876</v>
      </c>
      <c r="E941" s="130" t="s">
        <v>1918</v>
      </c>
    </row>
    <row r="942" spans="1:5" x14ac:dyDescent="0.35">
      <c r="A942" s="130" t="s">
        <v>2164</v>
      </c>
      <c r="B942" s="130" t="s">
        <v>2877</v>
      </c>
      <c r="C942" s="130" t="s">
        <v>2878</v>
      </c>
      <c r="D942" s="130" t="s">
        <v>2878</v>
      </c>
      <c r="E942" s="130" t="s">
        <v>2120</v>
      </c>
    </row>
    <row r="943" spans="1:5" x14ac:dyDescent="0.35">
      <c r="A943" s="130" t="s">
        <v>2164</v>
      </c>
      <c r="B943" s="130" t="s">
        <v>2879</v>
      </c>
      <c r="C943" s="130" t="s">
        <v>2880</v>
      </c>
      <c r="D943" s="130" t="s">
        <v>2880</v>
      </c>
      <c r="E943" s="130" t="s">
        <v>1880</v>
      </c>
    </row>
    <row r="944" spans="1:5" x14ac:dyDescent="0.35">
      <c r="A944" s="130" t="s">
        <v>2164</v>
      </c>
      <c r="B944" s="130" t="s">
        <v>2881</v>
      </c>
      <c r="C944" s="130" t="s">
        <v>2882</v>
      </c>
      <c r="D944" s="130" t="s">
        <v>2882</v>
      </c>
      <c r="E944" s="130" t="s">
        <v>1980</v>
      </c>
    </row>
    <row r="945" spans="1:5" x14ac:dyDescent="0.35">
      <c r="A945" s="130" t="s">
        <v>2164</v>
      </c>
      <c r="B945" s="130" t="s">
        <v>2883</v>
      </c>
      <c r="C945" s="130" t="s">
        <v>2884</v>
      </c>
      <c r="D945" s="130" t="s">
        <v>2884</v>
      </c>
      <c r="E945" s="130" t="s">
        <v>408</v>
      </c>
    </row>
    <row r="946" spans="1:5" x14ac:dyDescent="0.35">
      <c r="A946" s="130" t="s">
        <v>2164</v>
      </c>
      <c r="B946" s="130" t="s">
        <v>2885</v>
      </c>
      <c r="C946" s="130" t="s">
        <v>2886</v>
      </c>
      <c r="D946" s="130" t="s">
        <v>2886</v>
      </c>
      <c r="E946" s="130" t="s">
        <v>1821</v>
      </c>
    </row>
    <row r="947" spans="1:5" x14ac:dyDescent="0.35">
      <c r="A947" s="130" t="s">
        <v>2164</v>
      </c>
      <c r="B947" s="130" t="s">
        <v>2887</v>
      </c>
      <c r="C947" s="130" t="s">
        <v>2888</v>
      </c>
      <c r="D947" s="130" t="s">
        <v>2888</v>
      </c>
      <c r="E947" s="130" t="s">
        <v>2019</v>
      </c>
    </row>
    <row r="948" spans="1:5" x14ac:dyDescent="0.35">
      <c r="A948" s="130" t="s">
        <v>2164</v>
      </c>
      <c r="B948" s="130" t="s">
        <v>2889</v>
      </c>
      <c r="C948" s="130" t="s">
        <v>2890</v>
      </c>
      <c r="D948" s="130" t="s">
        <v>2890</v>
      </c>
      <c r="E948" s="130" t="s">
        <v>1967</v>
      </c>
    </row>
    <row r="949" spans="1:5" x14ac:dyDescent="0.35">
      <c r="A949" s="130" t="s">
        <v>2164</v>
      </c>
      <c r="B949" s="130" t="s">
        <v>2891</v>
      </c>
      <c r="C949" s="130" t="s">
        <v>2892</v>
      </c>
      <c r="D949" s="130" t="s">
        <v>2892</v>
      </c>
      <c r="E949" s="130" t="s">
        <v>1889</v>
      </c>
    </row>
    <row r="950" spans="1:5" x14ac:dyDescent="0.35">
      <c r="A950" s="130" t="s">
        <v>2164</v>
      </c>
      <c r="B950" s="130" t="s">
        <v>2893</v>
      </c>
      <c r="C950" s="130" t="s">
        <v>2894</v>
      </c>
      <c r="D950" s="130" t="s">
        <v>2894</v>
      </c>
      <c r="E950" s="130" t="s">
        <v>2079</v>
      </c>
    </row>
    <row r="951" spans="1:5" x14ac:dyDescent="0.35">
      <c r="A951" s="130" t="s">
        <v>2164</v>
      </c>
      <c r="B951" s="130" t="s">
        <v>2895</v>
      </c>
      <c r="C951" s="130" t="s">
        <v>2896</v>
      </c>
      <c r="D951" s="130" t="s">
        <v>2896</v>
      </c>
      <c r="E951" s="130" t="s">
        <v>1886</v>
      </c>
    </row>
    <row r="952" spans="1:5" x14ac:dyDescent="0.35">
      <c r="A952" s="130" t="s">
        <v>2164</v>
      </c>
      <c r="B952" s="130" t="s">
        <v>2897</v>
      </c>
      <c r="C952" s="130" t="s">
        <v>2898</v>
      </c>
      <c r="D952" s="130" t="s">
        <v>2898</v>
      </c>
      <c r="E952" s="130" t="s">
        <v>1801</v>
      </c>
    </row>
    <row r="953" spans="1:5" x14ac:dyDescent="0.35">
      <c r="A953" s="130" t="s">
        <v>2164</v>
      </c>
      <c r="B953" s="130" t="s">
        <v>2899</v>
      </c>
      <c r="C953" s="130" t="s">
        <v>2900</v>
      </c>
      <c r="D953" s="130" t="s">
        <v>2900</v>
      </c>
      <c r="E953" s="130" t="s">
        <v>2049</v>
      </c>
    </row>
    <row r="954" spans="1:5" x14ac:dyDescent="0.35">
      <c r="A954" s="130" t="s">
        <v>2164</v>
      </c>
      <c r="B954" s="130" t="s">
        <v>2901</v>
      </c>
      <c r="C954" s="130" t="s">
        <v>2902</v>
      </c>
      <c r="D954" s="130" t="s">
        <v>2902</v>
      </c>
      <c r="E954" s="130" t="s">
        <v>2031</v>
      </c>
    </row>
    <row r="955" spans="1:5" x14ac:dyDescent="0.35">
      <c r="A955" s="130" t="s">
        <v>2164</v>
      </c>
      <c r="B955" s="130" t="s">
        <v>2903</v>
      </c>
      <c r="C955" s="130" t="s">
        <v>2904</v>
      </c>
      <c r="D955" s="130" t="s">
        <v>2904</v>
      </c>
      <c r="E955" s="130" t="s">
        <v>2144</v>
      </c>
    </row>
    <row r="956" spans="1:5" x14ac:dyDescent="0.35">
      <c r="A956" s="130" t="s">
        <v>2164</v>
      </c>
      <c r="B956" s="130" t="s">
        <v>2905</v>
      </c>
      <c r="C956" s="130" t="s">
        <v>2906</v>
      </c>
      <c r="D956" s="130" t="s">
        <v>2906</v>
      </c>
      <c r="E956" s="130" t="s">
        <v>1793</v>
      </c>
    </row>
    <row r="957" spans="1:5" x14ac:dyDescent="0.35">
      <c r="A957" s="130" t="s">
        <v>2164</v>
      </c>
      <c r="B957" s="130" t="s">
        <v>2907</v>
      </c>
      <c r="C957" s="130" t="s">
        <v>2908</v>
      </c>
      <c r="D957" s="130" t="s">
        <v>2908</v>
      </c>
      <c r="E957" s="130" t="s">
        <v>2004</v>
      </c>
    </row>
    <row r="958" spans="1:5" x14ac:dyDescent="0.35">
      <c r="A958" s="130" t="s">
        <v>2164</v>
      </c>
      <c r="B958" s="130" t="s">
        <v>2909</v>
      </c>
      <c r="C958" s="130" t="s">
        <v>2910</v>
      </c>
      <c r="D958" s="130" t="s">
        <v>2910</v>
      </c>
      <c r="E958" s="130" t="s">
        <v>2037</v>
      </c>
    </row>
    <row r="959" spans="1:5" x14ac:dyDescent="0.35">
      <c r="A959" s="130" t="s">
        <v>2164</v>
      </c>
      <c r="B959" s="130" t="s">
        <v>2911</v>
      </c>
      <c r="C959" s="130" t="s">
        <v>2912</v>
      </c>
      <c r="D959" s="130" t="s">
        <v>2912</v>
      </c>
      <c r="E959" s="130" t="s">
        <v>2097</v>
      </c>
    </row>
    <row r="960" spans="1:5" x14ac:dyDescent="0.35">
      <c r="A960" s="130" t="s">
        <v>2164</v>
      </c>
      <c r="B960" s="130" t="s">
        <v>2913</v>
      </c>
      <c r="C960" s="130" t="s">
        <v>2914</v>
      </c>
      <c r="D960" s="130" t="s">
        <v>2914</v>
      </c>
      <c r="E960" s="130" t="s">
        <v>2043</v>
      </c>
    </row>
    <row r="961" spans="1:5" x14ac:dyDescent="0.35">
      <c r="A961" s="130" t="s">
        <v>2164</v>
      </c>
      <c r="B961" s="130" t="s">
        <v>2915</v>
      </c>
      <c r="C961" s="130" t="s">
        <v>2916</v>
      </c>
      <c r="D961" s="130" t="s">
        <v>2916</v>
      </c>
      <c r="E961" s="130" t="s">
        <v>2025</v>
      </c>
    </row>
    <row r="962" spans="1:5" x14ac:dyDescent="0.35">
      <c r="A962" s="130" t="s">
        <v>2164</v>
      </c>
      <c r="B962" s="130" t="s">
        <v>2917</v>
      </c>
      <c r="C962" s="130" t="s">
        <v>2918</v>
      </c>
      <c r="D962" s="130" t="s">
        <v>2918</v>
      </c>
      <c r="E962" s="130" t="s">
        <v>2010</v>
      </c>
    </row>
    <row r="963" spans="1:5" x14ac:dyDescent="0.35">
      <c r="A963" s="130" t="s">
        <v>2164</v>
      </c>
      <c r="B963" s="130" t="s">
        <v>2919</v>
      </c>
      <c r="C963" s="130" t="s">
        <v>2920</v>
      </c>
      <c r="D963" s="130" t="s">
        <v>2920</v>
      </c>
      <c r="E963" s="130" t="s">
        <v>1850</v>
      </c>
    </row>
    <row r="964" spans="1:5" x14ac:dyDescent="0.35">
      <c r="A964" s="130" t="s">
        <v>2164</v>
      </c>
      <c r="B964" s="130" t="s">
        <v>2921</v>
      </c>
      <c r="C964" s="130" t="s">
        <v>2922</v>
      </c>
      <c r="D964" s="130" t="s">
        <v>2922</v>
      </c>
      <c r="E964" s="130" t="s">
        <v>2076</v>
      </c>
    </row>
    <row r="965" spans="1:5" x14ac:dyDescent="0.35">
      <c r="A965" s="130" t="s">
        <v>2164</v>
      </c>
      <c r="B965" s="130" t="s">
        <v>2923</v>
      </c>
      <c r="C965" s="130" t="s">
        <v>2924</v>
      </c>
      <c r="D965" s="130" t="s">
        <v>2924</v>
      </c>
      <c r="E965" s="130" t="s">
        <v>2079</v>
      </c>
    </row>
    <row r="966" spans="1:5" x14ac:dyDescent="0.35">
      <c r="A966" s="130" t="s">
        <v>2164</v>
      </c>
      <c r="B966" s="130" t="s">
        <v>2925</v>
      </c>
      <c r="C966" s="130" t="s">
        <v>2926</v>
      </c>
      <c r="D966" s="130" t="s">
        <v>2926</v>
      </c>
      <c r="E966" s="130" t="s">
        <v>2162</v>
      </c>
    </row>
    <row r="967" spans="1:5" x14ac:dyDescent="0.35">
      <c r="A967" s="130" t="s">
        <v>2164</v>
      </c>
      <c r="B967" s="130" t="s">
        <v>2927</v>
      </c>
      <c r="C967" s="130" t="s">
        <v>2928</v>
      </c>
      <c r="D967" s="130" t="s">
        <v>2928</v>
      </c>
      <c r="E967" s="130" t="s">
        <v>2070</v>
      </c>
    </row>
    <row r="968" spans="1:5" x14ac:dyDescent="0.35">
      <c r="A968" s="130" t="s">
        <v>2164</v>
      </c>
      <c r="B968" s="130" t="s">
        <v>2929</v>
      </c>
      <c r="C968" s="130" t="s">
        <v>2930</v>
      </c>
      <c r="D968" s="130" t="s">
        <v>2930</v>
      </c>
      <c r="E968" s="130" t="s">
        <v>1967</v>
      </c>
    </row>
    <row r="969" spans="1:5" x14ac:dyDescent="0.35">
      <c r="A969" s="130" t="s">
        <v>2164</v>
      </c>
      <c r="B969" s="130" t="s">
        <v>2931</v>
      </c>
      <c r="C969" s="130" t="s">
        <v>2932</v>
      </c>
      <c r="D969" s="130" t="s">
        <v>2932</v>
      </c>
      <c r="E969" s="130" t="s">
        <v>2094</v>
      </c>
    </row>
    <row r="970" spans="1:5" x14ac:dyDescent="0.35">
      <c r="A970" s="130" t="s">
        <v>2164</v>
      </c>
      <c r="B970" s="130" t="s">
        <v>2933</v>
      </c>
      <c r="C970" s="130" t="s">
        <v>2934</v>
      </c>
      <c r="D970" s="130" t="s">
        <v>2934</v>
      </c>
      <c r="E970" s="130" t="s">
        <v>1804</v>
      </c>
    </row>
    <row r="971" spans="1:5" x14ac:dyDescent="0.35">
      <c r="A971" s="130" t="s">
        <v>2164</v>
      </c>
      <c r="B971" s="130" t="s">
        <v>2935</v>
      </c>
      <c r="C971" s="130" t="s">
        <v>2936</v>
      </c>
      <c r="D971" s="130" t="s">
        <v>2936</v>
      </c>
      <c r="E971" s="130" t="s">
        <v>1824</v>
      </c>
    </row>
    <row r="972" spans="1:5" x14ac:dyDescent="0.35">
      <c r="A972" s="130" t="s">
        <v>2164</v>
      </c>
      <c r="B972" s="130" t="s">
        <v>2937</v>
      </c>
      <c r="C972" s="130" t="s">
        <v>2938</v>
      </c>
      <c r="D972" s="130" t="s">
        <v>2938</v>
      </c>
      <c r="E972" s="130" t="s">
        <v>1986</v>
      </c>
    </row>
    <row r="973" spans="1:5" x14ac:dyDescent="0.35">
      <c r="A973" s="130" t="s">
        <v>2164</v>
      </c>
      <c r="B973" s="130" t="s">
        <v>2939</v>
      </c>
      <c r="C973" s="130" t="s">
        <v>2940</v>
      </c>
      <c r="D973" s="130" t="s">
        <v>2940</v>
      </c>
      <c r="E973" s="130" t="s">
        <v>1862</v>
      </c>
    </row>
    <row r="974" spans="1:5" x14ac:dyDescent="0.35">
      <c r="A974" s="130" t="s">
        <v>2164</v>
      </c>
      <c r="B974" s="130" t="s">
        <v>2941</v>
      </c>
      <c r="C974" s="130" t="s">
        <v>2942</v>
      </c>
      <c r="D974" s="130" t="s">
        <v>2942</v>
      </c>
      <c r="E974" s="130" t="s">
        <v>2004</v>
      </c>
    </row>
    <row r="975" spans="1:5" x14ac:dyDescent="0.35">
      <c r="A975" s="130" t="s">
        <v>2164</v>
      </c>
      <c r="B975" s="130" t="s">
        <v>2943</v>
      </c>
      <c r="C975" s="130" t="s">
        <v>2944</v>
      </c>
      <c r="D975" s="130" t="s">
        <v>2944</v>
      </c>
      <c r="E975" s="130" t="s">
        <v>2052</v>
      </c>
    </row>
    <row r="976" spans="1:5" x14ac:dyDescent="0.35">
      <c r="A976" s="130" t="s">
        <v>2164</v>
      </c>
      <c r="B976" s="130" t="s">
        <v>2945</v>
      </c>
      <c r="C976" s="130" t="s">
        <v>2946</v>
      </c>
      <c r="D976" s="130" t="s">
        <v>2946</v>
      </c>
      <c r="E976" s="130" t="s">
        <v>1798</v>
      </c>
    </row>
    <row r="977" spans="1:5" x14ac:dyDescent="0.35">
      <c r="A977" s="130" t="s">
        <v>2164</v>
      </c>
      <c r="B977" s="130" t="s">
        <v>2947</v>
      </c>
      <c r="C977" s="130" t="s">
        <v>2948</v>
      </c>
      <c r="D977" s="130" t="s">
        <v>2948</v>
      </c>
      <c r="E977" s="130" t="s">
        <v>1793</v>
      </c>
    </row>
    <row r="978" spans="1:5" x14ac:dyDescent="0.35">
      <c r="A978" s="130" t="s">
        <v>2164</v>
      </c>
      <c r="B978" s="130" t="s">
        <v>2949</v>
      </c>
      <c r="C978" s="130" t="s">
        <v>2950</v>
      </c>
      <c r="D978" s="130" t="s">
        <v>2950</v>
      </c>
      <c r="E978" s="130" t="s">
        <v>1796</v>
      </c>
    </row>
    <row r="979" spans="1:5" x14ac:dyDescent="0.35">
      <c r="A979" s="130" t="s">
        <v>2164</v>
      </c>
      <c r="B979" s="130" t="s">
        <v>2951</v>
      </c>
      <c r="C979" s="130" t="s">
        <v>2952</v>
      </c>
      <c r="D979" s="130" t="s">
        <v>2952</v>
      </c>
      <c r="E979" s="130" t="s">
        <v>1926</v>
      </c>
    </row>
    <row r="980" spans="1:5" x14ac:dyDescent="0.35">
      <c r="A980" s="130" t="s">
        <v>2164</v>
      </c>
      <c r="B980" s="130" t="s">
        <v>2953</v>
      </c>
      <c r="C980" s="130" t="s">
        <v>2954</v>
      </c>
      <c r="D980" s="130" t="s">
        <v>2954</v>
      </c>
      <c r="E980" s="130" t="s">
        <v>1886</v>
      </c>
    </row>
    <row r="981" spans="1:5" x14ac:dyDescent="0.35">
      <c r="A981" s="130" t="s">
        <v>2164</v>
      </c>
      <c r="B981" s="130" t="s">
        <v>2955</v>
      </c>
      <c r="C981" s="130" t="s">
        <v>2956</v>
      </c>
      <c r="D981" s="130" t="s">
        <v>2956</v>
      </c>
      <c r="E981" s="130" t="s">
        <v>2001</v>
      </c>
    </row>
    <row r="982" spans="1:5" x14ac:dyDescent="0.35">
      <c r="A982" s="130" t="s">
        <v>2164</v>
      </c>
      <c r="B982" s="130" t="s">
        <v>2957</v>
      </c>
      <c r="C982" s="130" t="s">
        <v>2958</v>
      </c>
      <c r="D982" s="130" t="s">
        <v>2958</v>
      </c>
      <c r="E982" s="130" t="s">
        <v>2082</v>
      </c>
    </row>
    <row r="983" spans="1:5" x14ac:dyDescent="0.35">
      <c r="A983" s="130" t="s">
        <v>2164</v>
      </c>
      <c r="B983" s="130" t="s">
        <v>2959</v>
      </c>
      <c r="C983" s="130" t="s">
        <v>2960</v>
      </c>
      <c r="D983" s="130" t="s">
        <v>2960</v>
      </c>
      <c r="E983" s="130" t="s">
        <v>1900</v>
      </c>
    </row>
    <row r="984" spans="1:5" x14ac:dyDescent="0.35">
      <c r="A984" s="130" t="s">
        <v>2164</v>
      </c>
      <c r="B984" s="130" t="s">
        <v>2961</v>
      </c>
      <c r="C984" s="130" t="s">
        <v>2962</v>
      </c>
      <c r="D984" s="130" t="s">
        <v>2962</v>
      </c>
      <c r="E984" s="130" t="s">
        <v>1892</v>
      </c>
    </row>
    <row r="985" spans="1:5" x14ac:dyDescent="0.35">
      <c r="A985" s="130" t="s">
        <v>2164</v>
      </c>
      <c r="B985" s="130" t="s">
        <v>2963</v>
      </c>
      <c r="C985" s="130" t="s">
        <v>2964</v>
      </c>
      <c r="D985" s="130" t="s">
        <v>2964</v>
      </c>
      <c r="E985" s="130" t="s">
        <v>1958</v>
      </c>
    </row>
    <row r="986" spans="1:5" x14ac:dyDescent="0.35">
      <c r="A986" s="130" t="s">
        <v>2164</v>
      </c>
      <c r="B986" s="130" t="s">
        <v>2965</v>
      </c>
      <c r="C986" s="130" t="s">
        <v>2966</v>
      </c>
      <c r="D986" s="130" t="s">
        <v>2966</v>
      </c>
      <c r="E986" s="130" t="s">
        <v>1938</v>
      </c>
    </row>
    <row r="987" spans="1:5" x14ac:dyDescent="0.35">
      <c r="A987" s="130" t="s">
        <v>2164</v>
      </c>
      <c r="B987" s="130" t="s">
        <v>2967</v>
      </c>
      <c r="C987" s="130" t="s">
        <v>2968</v>
      </c>
      <c r="D987" s="130" t="s">
        <v>2968</v>
      </c>
      <c r="E987" s="130" t="s">
        <v>1827</v>
      </c>
    </row>
    <row r="988" spans="1:5" x14ac:dyDescent="0.35">
      <c r="A988" s="130" t="s">
        <v>2164</v>
      </c>
      <c r="B988" s="130" t="s">
        <v>2969</v>
      </c>
      <c r="C988" s="130" t="s">
        <v>2970</v>
      </c>
      <c r="D988" s="130" t="s">
        <v>2970</v>
      </c>
      <c r="E988" s="130" t="s">
        <v>1880</v>
      </c>
    </row>
    <row r="989" spans="1:5" x14ac:dyDescent="0.35">
      <c r="A989" s="130" t="s">
        <v>2164</v>
      </c>
      <c r="B989" s="130" t="s">
        <v>2971</v>
      </c>
      <c r="C989" s="130" t="s">
        <v>2972</v>
      </c>
      <c r="D989" s="130" t="s">
        <v>2972</v>
      </c>
      <c r="E989" s="130" t="s">
        <v>1918</v>
      </c>
    </row>
    <row r="990" spans="1:5" x14ac:dyDescent="0.35">
      <c r="A990" s="130" t="s">
        <v>2164</v>
      </c>
      <c r="B990" s="130" t="s">
        <v>2973</v>
      </c>
      <c r="C990" s="130" t="s">
        <v>2974</v>
      </c>
      <c r="D990" s="130" t="s">
        <v>2974</v>
      </c>
      <c r="E990" s="130" t="s">
        <v>487</v>
      </c>
    </row>
    <row r="991" spans="1:5" x14ac:dyDescent="0.35">
      <c r="A991" s="130" t="s">
        <v>2164</v>
      </c>
      <c r="B991" s="130" t="s">
        <v>2975</v>
      </c>
      <c r="C991" s="130" t="s">
        <v>2976</v>
      </c>
      <c r="D991" s="130" t="s">
        <v>2976</v>
      </c>
      <c r="E991" s="130" t="s">
        <v>2043</v>
      </c>
    </row>
    <row r="992" spans="1:5" x14ac:dyDescent="0.35">
      <c r="A992" s="130" t="s">
        <v>2164</v>
      </c>
      <c r="B992" s="130" t="s">
        <v>2977</v>
      </c>
      <c r="C992" s="130" t="s">
        <v>2978</v>
      </c>
      <c r="D992" s="130" t="s">
        <v>2978</v>
      </c>
      <c r="E992" s="130" t="s">
        <v>1989</v>
      </c>
    </row>
    <row r="993" spans="1:5" x14ac:dyDescent="0.35">
      <c r="A993" s="130" t="s">
        <v>2164</v>
      </c>
      <c r="B993" s="130" t="s">
        <v>2979</v>
      </c>
      <c r="C993" s="130" t="s">
        <v>2980</v>
      </c>
      <c r="D993" s="130" t="s">
        <v>2980</v>
      </c>
      <c r="E993" s="130" t="s">
        <v>1812</v>
      </c>
    </row>
    <row r="994" spans="1:5" x14ac:dyDescent="0.35">
      <c r="A994" s="130" t="s">
        <v>2164</v>
      </c>
      <c r="B994" s="130" t="s">
        <v>2981</v>
      </c>
      <c r="C994" s="130" t="s">
        <v>2982</v>
      </c>
      <c r="D994" s="130" t="s">
        <v>2982</v>
      </c>
      <c r="E994" s="130" t="s">
        <v>1895</v>
      </c>
    </row>
    <row r="995" spans="1:5" x14ac:dyDescent="0.35">
      <c r="A995" s="130" t="s">
        <v>2164</v>
      </c>
      <c r="B995" s="130" t="s">
        <v>2983</v>
      </c>
      <c r="C995" s="130" t="s">
        <v>2984</v>
      </c>
      <c r="D995" s="130" t="s">
        <v>2984</v>
      </c>
      <c r="E995" s="130" t="s">
        <v>2100</v>
      </c>
    </row>
    <row r="996" spans="1:5" x14ac:dyDescent="0.35">
      <c r="A996" s="130" t="s">
        <v>2164</v>
      </c>
      <c r="B996" s="130" t="s">
        <v>2985</v>
      </c>
      <c r="C996" s="130" t="s">
        <v>2986</v>
      </c>
      <c r="D996" s="130" t="s">
        <v>2986</v>
      </c>
      <c r="E996" s="130" t="s">
        <v>1950</v>
      </c>
    </row>
    <row r="997" spans="1:5" x14ac:dyDescent="0.35">
      <c r="A997" s="130" t="s">
        <v>2164</v>
      </c>
      <c r="B997" s="130" t="s">
        <v>2987</v>
      </c>
      <c r="C997" s="130" t="s">
        <v>2988</v>
      </c>
      <c r="D997" s="130" t="s">
        <v>2988</v>
      </c>
      <c r="E997" s="130" t="s">
        <v>466</v>
      </c>
    </row>
    <row r="998" spans="1:5" x14ac:dyDescent="0.35">
      <c r="A998" s="130" t="s">
        <v>2164</v>
      </c>
      <c r="B998" s="130" t="s">
        <v>2989</v>
      </c>
      <c r="C998" s="130" t="s">
        <v>2990</v>
      </c>
      <c r="D998" s="130" t="s">
        <v>2990</v>
      </c>
      <c r="E998" s="130" t="s">
        <v>1909</v>
      </c>
    </row>
    <row r="999" spans="1:5" x14ac:dyDescent="0.35">
      <c r="A999" s="130" t="s">
        <v>2164</v>
      </c>
      <c r="B999" s="130" t="s">
        <v>2991</v>
      </c>
      <c r="C999" s="130" t="s">
        <v>2992</v>
      </c>
      <c r="D999" s="130" t="s">
        <v>2992</v>
      </c>
      <c r="E999" s="130" t="s">
        <v>1853</v>
      </c>
    </row>
    <row r="1000" spans="1:5" x14ac:dyDescent="0.35">
      <c r="A1000" s="130" t="s">
        <v>2164</v>
      </c>
      <c r="B1000" s="130" t="s">
        <v>2993</v>
      </c>
      <c r="C1000" s="130" t="s">
        <v>2994</v>
      </c>
      <c r="D1000" s="130" t="s">
        <v>2994</v>
      </c>
      <c r="E1000" s="130" t="s">
        <v>2007</v>
      </c>
    </row>
    <row r="1001" spans="1:5" x14ac:dyDescent="0.35">
      <c r="A1001" s="130" t="s">
        <v>2164</v>
      </c>
      <c r="B1001" s="130" t="s">
        <v>2995</v>
      </c>
      <c r="C1001" s="130" t="s">
        <v>2996</v>
      </c>
      <c r="D1001" s="130" t="s">
        <v>2996</v>
      </c>
      <c r="E1001" s="130" t="s">
        <v>1992</v>
      </c>
    </row>
    <row r="1002" spans="1:5" x14ac:dyDescent="0.35">
      <c r="A1002" s="130" t="s">
        <v>2164</v>
      </c>
      <c r="B1002" s="130" t="s">
        <v>2997</v>
      </c>
      <c r="C1002" s="130" t="s">
        <v>2998</v>
      </c>
      <c r="D1002" s="130" t="s">
        <v>2998</v>
      </c>
      <c r="E1002" s="130" t="s">
        <v>1865</v>
      </c>
    </row>
    <row r="1003" spans="1:5" x14ac:dyDescent="0.35">
      <c r="A1003" s="130" t="s">
        <v>2164</v>
      </c>
      <c r="B1003" s="130" t="s">
        <v>2999</v>
      </c>
      <c r="C1003" s="130" t="s">
        <v>3000</v>
      </c>
      <c r="D1003" s="130" t="s">
        <v>3000</v>
      </c>
      <c r="E1003" s="130" t="s">
        <v>1977</v>
      </c>
    </row>
    <row r="1004" spans="1:5" x14ac:dyDescent="0.35">
      <c r="A1004" s="130" t="s">
        <v>2164</v>
      </c>
      <c r="B1004" s="130" t="s">
        <v>3001</v>
      </c>
      <c r="C1004" s="130" t="s">
        <v>3002</v>
      </c>
      <c r="D1004" s="130" t="s">
        <v>3002</v>
      </c>
      <c r="E1004" s="130" t="s">
        <v>1903</v>
      </c>
    </row>
    <row r="1005" spans="1:5" x14ac:dyDescent="0.35">
      <c r="A1005" s="130" t="s">
        <v>2164</v>
      </c>
      <c r="B1005" s="130" t="s">
        <v>3003</v>
      </c>
      <c r="C1005" s="130" t="s">
        <v>3004</v>
      </c>
      <c r="D1005" s="130" t="s">
        <v>3004</v>
      </c>
      <c r="E1005" s="130" t="s">
        <v>1883</v>
      </c>
    </row>
    <row r="1006" spans="1:5" x14ac:dyDescent="0.35">
      <c r="A1006" s="130" t="s">
        <v>2164</v>
      </c>
      <c r="B1006" s="130" t="s">
        <v>3005</v>
      </c>
      <c r="C1006" s="130" t="s">
        <v>3006</v>
      </c>
      <c r="D1006" s="130" t="s">
        <v>3006</v>
      </c>
      <c r="E1006" s="130" t="s">
        <v>1889</v>
      </c>
    </row>
    <row r="1007" spans="1:5" x14ac:dyDescent="0.35">
      <c r="A1007" s="130" t="s">
        <v>2164</v>
      </c>
      <c r="B1007" s="130" t="s">
        <v>3007</v>
      </c>
      <c r="C1007" s="130" t="s">
        <v>3008</v>
      </c>
      <c r="D1007" s="130" t="s">
        <v>3008</v>
      </c>
      <c r="E1007" s="130" t="s">
        <v>2031</v>
      </c>
    </row>
    <row r="1008" spans="1:5" x14ac:dyDescent="0.35">
      <c r="A1008" s="130" t="s">
        <v>2164</v>
      </c>
      <c r="B1008" s="130" t="s">
        <v>3009</v>
      </c>
      <c r="C1008" s="130" t="s">
        <v>3010</v>
      </c>
      <c r="D1008" s="130" t="s">
        <v>3010</v>
      </c>
      <c r="E1008" s="130" t="s">
        <v>2147</v>
      </c>
    </row>
    <row r="1009" spans="1:5" x14ac:dyDescent="0.35">
      <c r="A1009" s="130" t="s">
        <v>2164</v>
      </c>
      <c r="B1009" s="130" t="s">
        <v>3011</v>
      </c>
      <c r="C1009" s="130" t="s">
        <v>3012</v>
      </c>
      <c r="D1009" s="130" t="s">
        <v>3012</v>
      </c>
      <c r="E1009" s="130" t="s">
        <v>295</v>
      </c>
    </row>
    <row r="1010" spans="1:5" x14ac:dyDescent="0.35">
      <c r="A1010" s="130" t="s">
        <v>2164</v>
      </c>
      <c r="B1010" s="130" t="s">
        <v>3013</v>
      </c>
      <c r="C1010" s="130" t="s">
        <v>3014</v>
      </c>
      <c r="D1010" s="130" t="s">
        <v>3014</v>
      </c>
      <c r="E1010" s="130" t="s">
        <v>1835</v>
      </c>
    </row>
    <row r="1011" spans="1:5" x14ac:dyDescent="0.35">
      <c r="A1011" s="130" t="s">
        <v>2164</v>
      </c>
      <c r="B1011" s="130" t="s">
        <v>3015</v>
      </c>
      <c r="C1011" s="130" t="s">
        <v>3016</v>
      </c>
      <c r="D1011" s="130" t="s">
        <v>3016</v>
      </c>
      <c r="E1011" s="130" t="s">
        <v>2037</v>
      </c>
    </row>
    <row r="1012" spans="1:5" x14ac:dyDescent="0.35">
      <c r="A1012" s="130" t="s">
        <v>2164</v>
      </c>
      <c r="B1012" s="130" t="s">
        <v>3017</v>
      </c>
      <c r="C1012" s="130" t="s">
        <v>3018</v>
      </c>
      <c r="D1012" s="130" t="s">
        <v>3018</v>
      </c>
      <c r="E1012" s="130" t="s">
        <v>2159</v>
      </c>
    </row>
    <row r="1013" spans="1:5" x14ac:dyDescent="0.35">
      <c r="A1013" s="130" t="s">
        <v>2164</v>
      </c>
      <c r="B1013" s="130" t="s">
        <v>3019</v>
      </c>
      <c r="C1013" s="130" t="s">
        <v>3020</v>
      </c>
      <c r="D1013" s="130" t="s">
        <v>3020</v>
      </c>
      <c r="E1013" s="130" t="s">
        <v>2109</v>
      </c>
    </row>
    <row r="1014" spans="1:5" x14ac:dyDescent="0.35">
      <c r="A1014" s="130" t="s">
        <v>2164</v>
      </c>
      <c r="B1014" s="130" t="s">
        <v>3021</v>
      </c>
      <c r="C1014" s="130" t="s">
        <v>3022</v>
      </c>
      <c r="D1014" s="130" t="s">
        <v>3022</v>
      </c>
      <c r="E1014" s="130" t="s">
        <v>1801</v>
      </c>
    </row>
    <row r="1015" spans="1:5" x14ac:dyDescent="0.35">
      <c r="A1015" s="130" t="s">
        <v>2164</v>
      </c>
      <c r="B1015" s="130" t="s">
        <v>362</v>
      </c>
      <c r="C1015" s="130" t="s">
        <v>361</v>
      </c>
      <c r="D1015" s="130" t="s">
        <v>361</v>
      </c>
      <c r="E1015" s="130" t="s">
        <v>360</v>
      </c>
    </row>
    <row r="1016" spans="1:5" x14ac:dyDescent="0.35">
      <c r="A1016" s="130" t="s">
        <v>2164</v>
      </c>
      <c r="B1016" s="130" t="s">
        <v>3023</v>
      </c>
      <c r="C1016" s="130" t="s">
        <v>3024</v>
      </c>
      <c r="D1016" s="130" t="s">
        <v>3024</v>
      </c>
      <c r="E1016" s="130" t="s">
        <v>2123</v>
      </c>
    </row>
    <row r="1017" spans="1:5" x14ac:dyDescent="0.35">
      <c r="A1017" s="130" t="s">
        <v>2164</v>
      </c>
      <c r="B1017" s="130" t="s">
        <v>3025</v>
      </c>
      <c r="C1017" s="130" t="s">
        <v>3026</v>
      </c>
      <c r="D1017" s="130" t="s">
        <v>3026</v>
      </c>
      <c r="E1017" s="130" t="s">
        <v>1871</v>
      </c>
    </row>
    <row r="1018" spans="1:5" x14ac:dyDescent="0.35">
      <c r="A1018" s="130" t="s">
        <v>2164</v>
      </c>
      <c r="B1018" s="130" t="s">
        <v>3027</v>
      </c>
      <c r="C1018" s="130" t="s">
        <v>3028</v>
      </c>
      <c r="D1018" s="130" t="s">
        <v>3028</v>
      </c>
      <c r="E1018" s="130" t="s">
        <v>1974</v>
      </c>
    </row>
    <row r="1019" spans="1:5" x14ac:dyDescent="0.35">
      <c r="A1019" s="130" t="s">
        <v>2164</v>
      </c>
      <c r="B1019" s="130" t="s">
        <v>3029</v>
      </c>
      <c r="C1019" s="130" t="s">
        <v>3030</v>
      </c>
      <c r="D1019" s="130" t="s">
        <v>3030</v>
      </c>
      <c r="E1019" s="130" t="s">
        <v>1838</v>
      </c>
    </row>
    <row r="1020" spans="1:5" x14ac:dyDescent="0.35">
      <c r="A1020" s="130" t="s">
        <v>2164</v>
      </c>
      <c r="B1020" s="130" t="s">
        <v>3031</v>
      </c>
      <c r="C1020" s="130" t="s">
        <v>3032</v>
      </c>
      <c r="D1020" s="130" t="s">
        <v>3032</v>
      </c>
      <c r="E1020" s="130" t="s">
        <v>2019</v>
      </c>
    </row>
    <row r="1021" spans="1:5" x14ac:dyDescent="0.35">
      <c r="A1021" s="130" t="s">
        <v>2164</v>
      </c>
      <c r="B1021" s="130" t="s">
        <v>3033</v>
      </c>
      <c r="C1021" s="130" t="s">
        <v>3034</v>
      </c>
      <c r="D1021" s="130" t="s">
        <v>3034</v>
      </c>
      <c r="E1021" s="130" t="s">
        <v>2016</v>
      </c>
    </row>
    <row r="1022" spans="1:5" x14ac:dyDescent="0.35">
      <c r="A1022" s="130" t="s">
        <v>2164</v>
      </c>
      <c r="B1022" s="130" t="s">
        <v>335</v>
      </c>
      <c r="C1022" s="130" t="s">
        <v>334</v>
      </c>
      <c r="D1022" s="130" t="s">
        <v>334</v>
      </c>
      <c r="E1022" s="130" t="s">
        <v>333</v>
      </c>
    </row>
    <row r="1023" spans="1:5" x14ac:dyDescent="0.35">
      <c r="A1023" s="130" t="s">
        <v>2164</v>
      </c>
      <c r="B1023" s="130" t="s">
        <v>3035</v>
      </c>
      <c r="C1023" s="130" t="s">
        <v>3036</v>
      </c>
      <c r="D1023" s="130" t="s">
        <v>3036</v>
      </c>
      <c r="E1023" s="130" t="s">
        <v>1859</v>
      </c>
    </row>
    <row r="1024" spans="1:5" x14ac:dyDescent="0.35">
      <c r="A1024" s="130" t="s">
        <v>2164</v>
      </c>
      <c r="B1024" s="130" t="s">
        <v>3037</v>
      </c>
      <c r="C1024" s="130" t="s">
        <v>3038</v>
      </c>
      <c r="D1024" s="130" t="s">
        <v>3038</v>
      </c>
      <c r="E1024" s="130" t="s">
        <v>2058</v>
      </c>
    </row>
    <row r="1025" spans="1:5" x14ac:dyDescent="0.35">
      <c r="A1025" s="130" t="s">
        <v>2164</v>
      </c>
      <c r="B1025" s="130" t="s">
        <v>3039</v>
      </c>
      <c r="C1025" s="130" t="s">
        <v>3040</v>
      </c>
      <c r="D1025" s="130" t="s">
        <v>3040</v>
      </c>
      <c r="E1025" s="130" t="s">
        <v>1998</v>
      </c>
    </row>
    <row r="1026" spans="1:5" x14ac:dyDescent="0.35">
      <c r="A1026" s="130" t="s">
        <v>2164</v>
      </c>
      <c r="B1026" s="130" t="s">
        <v>3041</v>
      </c>
      <c r="C1026" s="130" t="s">
        <v>3042</v>
      </c>
      <c r="D1026" s="130" t="s">
        <v>3042</v>
      </c>
      <c r="E1026" s="130" t="s">
        <v>1835</v>
      </c>
    </row>
    <row r="1027" spans="1:5" x14ac:dyDescent="0.35">
      <c r="A1027" s="130" t="s">
        <v>2164</v>
      </c>
      <c r="B1027" s="130" t="s">
        <v>3043</v>
      </c>
      <c r="C1027" s="130" t="s">
        <v>3044</v>
      </c>
      <c r="D1027" s="130" t="s">
        <v>3044</v>
      </c>
      <c r="E1027" s="130" t="s">
        <v>1892</v>
      </c>
    </row>
    <row r="1028" spans="1:5" x14ac:dyDescent="0.35">
      <c r="A1028" s="130" t="s">
        <v>2164</v>
      </c>
      <c r="B1028" s="130" t="s">
        <v>3045</v>
      </c>
      <c r="C1028" s="130" t="s">
        <v>3046</v>
      </c>
      <c r="D1028" s="130" t="s">
        <v>3046</v>
      </c>
      <c r="E1028" s="130" t="s">
        <v>1853</v>
      </c>
    </row>
    <row r="1029" spans="1:5" x14ac:dyDescent="0.35">
      <c r="A1029" s="130" t="s">
        <v>2164</v>
      </c>
      <c r="B1029" s="130" t="s">
        <v>3047</v>
      </c>
      <c r="C1029" s="130" t="s">
        <v>3048</v>
      </c>
      <c r="D1029" s="130" t="s">
        <v>3048</v>
      </c>
      <c r="E1029" s="130" t="s">
        <v>1938</v>
      </c>
    </row>
    <row r="1030" spans="1:5" x14ac:dyDescent="0.35">
      <c r="A1030" s="130" t="s">
        <v>2164</v>
      </c>
      <c r="B1030" s="130" t="s">
        <v>3049</v>
      </c>
      <c r="C1030" s="130" t="s">
        <v>3050</v>
      </c>
      <c r="D1030" s="130" t="s">
        <v>3050</v>
      </c>
      <c r="E1030" s="130" t="s">
        <v>2052</v>
      </c>
    </row>
    <row r="1031" spans="1:5" x14ac:dyDescent="0.35">
      <c r="A1031" s="130" t="s">
        <v>2164</v>
      </c>
      <c r="B1031" s="130" t="s">
        <v>3051</v>
      </c>
      <c r="C1031" s="130" t="s">
        <v>3052</v>
      </c>
      <c r="D1031" s="130" t="s">
        <v>3052</v>
      </c>
      <c r="E1031" s="130" t="s">
        <v>1824</v>
      </c>
    </row>
    <row r="1032" spans="1:5" x14ac:dyDescent="0.35">
      <c r="A1032" s="130" t="s">
        <v>2164</v>
      </c>
      <c r="B1032" s="130" t="s">
        <v>3053</v>
      </c>
      <c r="C1032" s="130" t="s">
        <v>3054</v>
      </c>
      <c r="D1032" s="130" t="s">
        <v>3054</v>
      </c>
      <c r="E1032" s="130" t="s">
        <v>2070</v>
      </c>
    </row>
    <row r="1033" spans="1:5" x14ac:dyDescent="0.35">
      <c r="A1033" s="130" t="s">
        <v>2164</v>
      </c>
      <c r="B1033" s="130" t="s">
        <v>3055</v>
      </c>
      <c r="C1033" s="130" t="s">
        <v>3056</v>
      </c>
      <c r="D1033" s="130" t="s">
        <v>3056</v>
      </c>
      <c r="E1033" s="130" t="s">
        <v>1950</v>
      </c>
    </row>
    <row r="1034" spans="1:5" x14ac:dyDescent="0.35">
      <c r="A1034" s="130" t="s">
        <v>2164</v>
      </c>
      <c r="B1034" s="130" t="s">
        <v>3057</v>
      </c>
      <c r="C1034" s="130" t="s">
        <v>3058</v>
      </c>
      <c r="D1034" s="130" t="s">
        <v>3058</v>
      </c>
      <c r="E1034" s="130" t="s">
        <v>2123</v>
      </c>
    </row>
    <row r="1035" spans="1:5" x14ac:dyDescent="0.35">
      <c r="A1035" s="130" t="s">
        <v>2164</v>
      </c>
      <c r="B1035" s="130" t="s">
        <v>3059</v>
      </c>
      <c r="C1035" s="130" t="s">
        <v>3060</v>
      </c>
      <c r="D1035" s="130" t="s">
        <v>3060</v>
      </c>
      <c r="E1035" s="130" t="s">
        <v>2010</v>
      </c>
    </row>
    <row r="1036" spans="1:5" x14ac:dyDescent="0.35">
      <c r="A1036" s="130" t="s">
        <v>2164</v>
      </c>
      <c r="B1036" s="130" t="s">
        <v>3061</v>
      </c>
      <c r="C1036" s="130" t="s">
        <v>3062</v>
      </c>
      <c r="D1036" s="130" t="s">
        <v>3062</v>
      </c>
      <c r="E1036" s="130" t="s">
        <v>2058</v>
      </c>
    </row>
    <row r="1037" spans="1:5" x14ac:dyDescent="0.35">
      <c r="A1037" s="130" t="s">
        <v>2164</v>
      </c>
      <c r="B1037" s="130" t="s">
        <v>3063</v>
      </c>
      <c r="C1037" s="130" t="s">
        <v>3064</v>
      </c>
      <c r="D1037" s="130" t="s">
        <v>3064</v>
      </c>
      <c r="E1037" s="130" t="s">
        <v>1900</v>
      </c>
    </row>
    <row r="1038" spans="1:5" x14ac:dyDescent="0.35">
      <c r="A1038" s="130" t="s">
        <v>2164</v>
      </c>
      <c r="B1038" s="130" t="s">
        <v>3065</v>
      </c>
      <c r="C1038" s="130" t="s">
        <v>3066</v>
      </c>
      <c r="D1038" s="130" t="s">
        <v>3066</v>
      </c>
      <c r="E1038" s="130" t="s">
        <v>1801</v>
      </c>
    </row>
    <row r="1039" spans="1:5" x14ac:dyDescent="0.35">
      <c r="A1039" s="130" t="s">
        <v>2164</v>
      </c>
      <c r="B1039" s="130" t="s">
        <v>3067</v>
      </c>
      <c r="C1039" s="130" t="s">
        <v>3068</v>
      </c>
      <c r="D1039" s="130" t="s">
        <v>3068</v>
      </c>
      <c r="E1039" s="130" t="s">
        <v>1883</v>
      </c>
    </row>
    <row r="1040" spans="1:5" x14ac:dyDescent="0.35">
      <c r="A1040" s="130" t="s">
        <v>2164</v>
      </c>
      <c r="B1040" s="130" t="s">
        <v>3069</v>
      </c>
      <c r="C1040" s="130" t="s">
        <v>3070</v>
      </c>
      <c r="D1040" s="130" t="s">
        <v>3070</v>
      </c>
      <c r="E1040" s="130" t="s">
        <v>2043</v>
      </c>
    </row>
    <row r="1041" spans="1:5" x14ac:dyDescent="0.35">
      <c r="A1041" s="130" t="s">
        <v>2164</v>
      </c>
      <c r="B1041" s="130" t="s">
        <v>3071</v>
      </c>
      <c r="C1041" s="130" t="s">
        <v>3072</v>
      </c>
      <c r="D1041" s="130" t="s">
        <v>3072</v>
      </c>
      <c r="E1041" s="130" t="s">
        <v>1827</v>
      </c>
    </row>
    <row r="1042" spans="1:5" x14ac:dyDescent="0.35">
      <c r="A1042" s="130" t="s">
        <v>2164</v>
      </c>
      <c r="B1042" s="130" t="s">
        <v>3073</v>
      </c>
      <c r="C1042" s="130" t="s">
        <v>3074</v>
      </c>
      <c r="D1042" s="130" t="s">
        <v>3074</v>
      </c>
      <c r="E1042" s="130" t="s">
        <v>1859</v>
      </c>
    </row>
    <row r="1043" spans="1:5" x14ac:dyDescent="0.35">
      <c r="A1043" s="130" t="s">
        <v>2164</v>
      </c>
      <c r="B1043" s="130" t="s">
        <v>3075</v>
      </c>
      <c r="C1043" s="130" t="s">
        <v>3076</v>
      </c>
      <c r="D1043" s="130" t="s">
        <v>3076</v>
      </c>
      <c r="E1043" s="130" t="s">
        <v>2159</v>
      </c>
    </row>
    <row r="1044" spans="1:5" x14ac:dyDescent="0.35">
      <c r="A1044" s="130" t="s">
        <v>2164</v>
      </c>
      <c r="B1044" s="130" t="s">
        <v>3077</v>
      </c>
      <c r="C1044" s="130" t="s">
        <v>3078</v>
      </c>
      <c r="D1044" s="130" t="s">
        <v>3078</v>
      </c>
      <c r="E1044" s="130" t="s">
        <v>2094</v>
      </c>
    </row>
    <row r="1045" spans="1:5" x14ac:dyDescent="0.35">
      <c r="A1045" s="130" t="s">
        <v>2164</v>
      </c>
      <c r="B1045" s="130" t="s">
        <v>3079</v>
      </c>
      <c r="C1045" s="130" t="s">
        <v>3080</v>
      </c>
      <c r="D1045" s="130" t="s">
        <v>3080</v>
      </c>
      <c r="E1045" s="130" t="s">
        <v>2019</v>
      </c>
    </row>
    <row r="1046" spans="1:5" x14ac:dyDescent="0.35">
      <c r="A1046" s="130" t="s">
        <v>2164</v>
      </c>
      <c r="B1046" s="130" t="s">
        <v>3081</v>
      </c>
      <c r="C1046" s="130" t="s">
        <v>3082</v>
      </c>
      <c r="D1046" s="130" t="s">
        <v>3082</v>
      </c>
      <c r="E1046" s="130" t="s">
        <v>2079</v>
      </c>
    </row>
    <row r="1047" spans="1:5" x14ac:dyDescent="0.35">
      <c r="A1047" s="130" t="s">
        <v>2164</v>
      </c>
      <c r="B1047" s="130" t="s">
        <v>3083</v>
      </c>
      <c r="C1047" s="130" t="s">
        <v>3084</v>
      </c>
      <c r="D1047" s="130" t="s">
        <v>3084</v>
      </c>
      <c r="E1047" s="130" t="s">
        <v>2147</v>
      </c>
    </row>
    <row r="1048" spans="1:5" x14ac:dyDescent="0.35">
      <c r="A1048" s="130" t="s">
        <v>2164</v>
      </c>
      <c r="B1048" s="130" t="s">
        <v>3085</v>
      </c>
      <c r="C1048" s="130" t="s">
        <v>3086</v>
      </c>
      <c r="D1048" s="130" t="s">
        <v>3086</v>
      </c>
      <c r="E1048" s="130" t="s">
        <v>2037</v>
      </c>
    </row>
    <row r="1049" spans="1:5" x14ac:dyDescent="0.35">
      <c r="A1049" s="130" t="s">
        <v>2164</v>
      </c>
      <c r="B1049" s="130" t="s">
        <v>3087</v>
      </c>
      <c r="C1049" s="130" t="s">
        <v>3088</v>
      </c>
      <c r="D1049" s="130" t="s">
        <v>3088</v>
      </c>
      <c r="E1049" s="130" t="s">
        <v>1895</v>
      </c>
    </row>
    <row r="1050" spans="1:5" x14ac:dyDescent="0.35">
      <c r="A1050" s="130" t="s">
        <v>2164</v>
      </c>
      <c r="B1050" s="130" t="s">
        <v>3089</v>
      </c>
      <c r="C1050" s="130" t="s">
        <v>3090</v>
      </c>
      <c r="D1050" s="130" t="s">
        <v>3090</v>
      </c>
      <c r="E1050" s="130" t="s">
        <v>2001</v>
      </c>
    </row>
    <row r="1051" spans="1:5" x14ac:dyDescent="0.35">
      <c r="A1051" s="130" t="s">
        <v>2164</v>
      </c>
      <c r="B1051" s="130" t="s">
        <v>3091</v>
      </c>
      <c r="C1051" s="130" t="s">
        <v>3092</v>
      </c>
      <c r="D1051" s="130" t="s">
        <v>3092</v>
      </c>
      <c r="E1051" s="130" t="s">
        <v>2100</v>
      </c>
    </row>
    <row r="1052" spans="1:5" x14ac:dyDescent="0.35">
      <c r="A1052" s="130" t="s">
        <v>2164</v>
      </c>
      <c r="B1052" s="130" t="s">
        <v>3093</v>
      </c>
      <c r="C1052" s="130" t="s">
        <v>3094</v>
      </c>
      <c r="D1052" s="130" t="s">
        <v>3094</v>
      </c>
      <c r="E1052" s="130" t="s">
        <v>1992</v>
      </c>
    </row>
    <row r="1053" spans="1:5" x14ac:dyDescent="0.35">
      <c r="A1053" s="130" t="s">
        <v>2164</v>
      </c>
      <c r="B1053" s="130" t="s">
        <v>3095</v>
      </c>
      <c r="C1053" s="130" t="s">
        <v>3096</v>
      </c>
      <c r="D1053" s="130" t="s">
        <v>3096</v>
      </c>
      <c r="E1053" s="130" t="s">
        <v>2109</v>
      </c>
    </row>
    <row r="1054" spans="1:5" x14ac:dyDescent="0.35">
      <c r="A1054" s="130" t="s">
        <v>2164</v>
      </c>
      <c r="B1054" s="130" t="s">
        <v>3097</v>
      </c>
      <c r="C1054" s="130" t="s">
        <v>3098</v>
      </c>
      <c r="D1054" s="130" t="s">
        <v>3098</v>
      </c>
      <c r="E1054" s="130" t="s">
        <v>1865</v>
      </c>
    </row>
    <row r="1055" spans="1:5" x14ac:dyDescent="0.35">
      <c r="A1055" s="130" t="s">
        <v>2164</v>
      </c>
      <c r="B1055" s="130" t="s">
        <v>3099</v>
      </c>
      <c r="C1055" s="130" t="s">
        <v>3100</v>
      </c>
      <c r="D1055" s="130" t="s">
        <v>3100</v>
      </c>
      <c r="E1055" s="130" t="s">
        <v>487</v>
      </c>
    </row>
    <row r="1056" spans="1:5" x14ac:dyDescent="0.35">
      <c r="A1056" s="130" t="s">
        <v>2164</v>
      </c>
      <c r="B1056" s="130" t="s">
        <v>3101</v>
      </c>
      <c r="C1056" s="130" t="s">
        <v>3102</v>
      </c>
      <c r="D1056" s="130" t="s">
        <v>3102</v>
      </c>
      <c r="E1056" s="130" t="s">
        <v>1798</v>
      </c>
    </row>
    <row r="1057" spans="1:5" x14ac:dyDescent="0.35">
      <c r="A1057" s="130" t="s">
        <v>2164</v>
      </c>
      <c r="B1057" s="130" t="s">
        <v>3103</v>
      </c>
      <c r="C1057" s="130" t="s">
        <v>3104</v>
      </c>
      <c r="D1057" s="130" t="s">
        <v>3104</v>
      </c>
      <c r="E1057" s="130" t="s">
        <v>466</v>
      </c>
    </row>
    <row r="1058" spans="1:5" x14ac:dyDescent="0.35">
      <c r="A1058" s="130" t="s">
        <v>2164</v>
      </c>
      <c r="B1058" s="130" t="s">
        <v>3105</v>
      </c>
      <c r="C1058" s="130" t="s">
        <v>3106</v>
      </c>
      <c r="D1058" s="130" t="s">
        <v>3106</v>
      </c>
      <c r="E1058" s="130" t="s">
        <v>1974</v>
      </c>
    </row>
    <row r="1059" spans="1:5" x14ac:dyDescent="0.35">
      <c r="A1059" s="130" t="s">
        <v>2164</v>
      </c>
      <c r="B1059" s="130" t="s">
        <v>3107</v>
      </c>
      <c r="C1059" s="130" t="s">
        <v>3108</v>
      </c>
      <c r="D1059" s="130" t="s">
        <v>3108</v>
      </c>
      <c r="E1059" s="130" t="s">
        <v>1796</v>
      </c>
    </row>
    <row r="1060" spans="1:5" x14ac:dyDescent="0.35">
      <c r="A1060" s="130" t="s">
        <v>2164</v>
      </c>
      <c r="B1060" s="130" t="s">
        <v>3109</v>
      </c>
      <c r="C1060" s="130" t="s">
        <v>3110</v>
      </c>
      <c r="D1060" s="130" t="s">
        <v>3110</v>
      </c>
      <c r="E1060" s="130" t="s">
        <v>1977</v>
      </c>
    </row>
    <row r="1061" spans="1:5" x14ac:dyDescent="0.35">
      <c r="A1061" s="130" t="s">
        <v>2164</v>
      </c>
      <c r="B1061" s="130" t="s">
        <v>3111</v>
      </c>
      <c r="C1061" s="130" t="s">
        <v>3112</v>
      </c>
      <c r="D1061" s="130" t="s">
        <v>3112</v>
      </c>
      <c r="E1061" s="130" t="s">
        <v>1880</v>
      </c>
    </row>
    <row r="1062" spans="1:5" x14ac:dyDescent="0.35">
      <c r="A1062" s="130" t="s">
        <v>2164</v>
      </c>
      <c r="B1062" s="130" t="s">
        <v>3113</v>
      </c>
      <c r="C1062" s="130" t="s">
        <v>3114</v>
      </c>
      <c r="D1062" s="130" t="s">
        <v>3114</v>
      </c>
      <c r="E1062" s="130" t="s">
        <v>1838</v>
      </c>
    </row>
    <row r="1063" spans="1:5" x14ac:dyDescent="0.35">
      <c r="A1063" s="130" t="s">
        <v>2164</v>
      </c>
      <c r="B1063" s="130" t="s">
        <v>3115</v>
      </c>
      <c r="C1063" s="130" t="s">
        <v>3116</v>
      </c>
      <c r="D1063" s="130" t="s">
        <v>3116</v>
      </c>
      <c r="E1063" s="130" t="s">
        <v>295</v>
      </c>
    </row>
    <row r="1064" spans="1:5" x14ac:dyDescent="0.35">
      <c r="A1064" s="130" t="s">
        <v>2164</v>
      </c>
      <c r="B1064" s="130" t="s">
        <v>3117</v>
      </c>
      <c r="C1064" s="130" t="s">
        <v>3118</v>
      </c>
      <c r="D1064" s="130" t="s">
        <v>3118</v>
      </c>
      <c r="E1064" s="130" t="s">
        <v>2082</v>
      </c>
    </row>
    <row r="1065" spans="1:5" x14ac:dyDescent="0.35">
      <c r="A1065" s="130" t="s">
        <v>2164</v>
      </c>
      <c r="B1065" s="130" t="s">
        <v>3119</v>
      </c>
      <c r="C1065" s="130" t="s">
        <v>3120</v>
      </c>
      <c r="D1065" s="130" t="s">
        <v>3120</v>
      </c>
      <c r="E1065" s="130" t="s">
        <v>1850</v>
      </c>
    </row>
    <row r="1066" spans="1:5" x14ac:dyDescent="0.35">
      <c r="A1066" s="130" t="s">
        <v>2164</v>
      </c>
      <c r="B1066" s="130" t="s">
        <v>3121</v>
      </c>
      <c r="C1066" s="130" t="s">
        <v>3122</v>
      </c>
      <c r="D1066" s="130" t="s">
        <v>3122</v>
      </c>
      <c r="E1066" s="130" t="s">
        <v>2016</v>
      </c>
    </row>
    <row r="1067" spans="1:5" x14ac:dyDescent="0.35">
      <c r="A1067" s="130" t="s">
        <v>2164</v>
      </c>
      <c r="B1067" s="130" t="s">
        <v>3123</v>
      </c>
      <c r="C1067" s="130" t="s">
        <v>3124</v>
      </c>
      <c r="D1067" s="130" t="s">
        <v>3124</v>
      </c>
      <c r="E1067" s="130" t="s">
        <v>1989</v>
      </c>
    </row>
    <row r="1068" spans="1:5" x14ac:dyDescent="0.35">
      <c r="A1068" s="130" t="s">
        <v>2164</v>
      </c>
      <c r="B1068" s="130" t="s">
        <v>3125</v>
      </c>
      <c r="C1068" s="130" t="s">
        <v>3126</v>
      </c>
      <c r="D1068" s="130" t="s">
        <v>3126</v>
      </c>
      <c r="E1068" s="130" t="s">
        <v>1926</v>
      </c>
    </row>
    <row r="1069" spans="1:5" x14ac:dyDescent="0.35">
      <c r="A1069" s="130" t="s">
        <v>2164</v>
      </c>
      <c r="B1069" s="130" t="s">
        <v>3127</v>
      </c>
      <c r="C1069" s="130" t="s">
        <v>3128</v>
      </c>
      <c r="D1069" s="130" t="s">
        <v>3128</v>
      </c>
      <c r="E1069" s="130" t="s">
        <v>1998</v>
      </c>
    </row>
    <row r="1070" spans="1:5" x14ac:dyDescent="0.35">
      <c r="A1070" s="130" t="s">
        <v>2164</v>
      </c>
      <c r="B1070" s="130" t="s">
        <v>3129</v>
      </c>
      <c r="C1070" s="130" t="s">
        <v>3130</v>
      </c>
      <c r="D1070" s="130" t="s">
        <v>3130</v>
      </c>
      <c r="E1070" s="130" t="s">
        <v>1793</v>
      </c>
    </row>
    <row r="1071" spans="1:5" x14ac:dyDescent="0.35">
      <c r="A1071" s="130" t="s">
        <v>2164</v>
      </c>
      <c r="B1071" s="130" t="s">
        <v>3131</v>
      </c>
      <c r="C1071" s="130" t="s">
        <v>3132</v>
      </c>
      <c r="D1071" s="130" t="s">
        <v>3132</v>
      </c>
      <c r="E1071" s="130" t="s">
        <v>1892</v>
      </c>
    </row>
    <row r="1072" spans="1:5" x14ac:dyDescent="0.35">
      <c r="A1072" s="130" t="s">
        <v>2164</v>
      </c>
      <c r="B1072" s="130" t="s">
        <v>3133</v>
      </c>
      <c r="C1072" s="130" t="s">
        <v>3134</v>
      </c>
      <c r="D1072" s="130" t="s">
        <v>3134</v>
      </c>
      <c r="E1072" s="130" t="s">
        <v>295</v>
      </c>
    </row>
    <row r="1073" spans="1:5" x14ac:dyDescent="0.35">
      <c r="A1073" s="130" t="s">
        <v>2164</v>
      </c>
      <c r="B1073" s="130" t="s">
        <v>3135</v>
      </c>
      <c r="C1073" s="130" t="s">
        <v>3136</v>
      </c>
      <c r="D1073" s="130" t="s">
        <v>3136</v>
      </c>
      <c r="E1073" s="130" t="s">
        <v>466</v>
      </c>
    </row>
    <row r="1074" spans="1:5" x14ac:dyDescent="0.35">
      <c r="A1074" s="130" t="s">
        <v>2164</v>
      </c>
      <c r="B1074" s="130" t="s">
        <v>3137</v>
      </c>
      <c r="C1074" s="130" t="s">
        <v>3138</v>
      </c>
      <c r="D1074" s="130" t="s">
        <v>3138</v>
      </c>
      <c r="E1074" s="130" t="s">
        <v>1801</v>
      </c>
    </row>
    <row r="1075" spans="1:5" x14ac:dyDescent="0.35">
      <c r="A1075" s="130" t="s">
        <v>2164</v>
      </c>
      <c r="B1075" s="130" t="s">
        <v>3139</v>
      </c>
      <c r="C1075" s="130" t="s">
        <v>3140</v>
      </c>
      <c r="D1075" s="130" t="s">
        <v>3140</v>
      </c>
      <c r="E1075" s="130" t="s">
        <v>1938</v>
      </c>
    </row>
    <row r="1076" spans="1:5" x14ac:dyDescent="0.35">
      <c r="A1076" s="130" t="s">
        <v>2164</v>
      </c>
      <c r="B1076" s="130" t="s">
        <v>3141</v>
      </c>
      <c r="C1076" s="130" t="s">
        <v>3142</v>
      </c>
      <c r="D1076" s="130" t="s">
        <v>3142</v>
      </c>
      <c r="E1076" s="130" t="s">
        <v>1950</v>
      </c>
    </row>
    <row r="1077" spans="1:5" x14ac:dyDescent="0.35">
      <c r="A1077" s="130" t="s">
        <v>2164</v>
      </c>
      <c r="B1077" s="130" t="s">
        <v>3143</v>
      </c>
      <c r="C1077" s="130" t="s">
        <v>3144</v>
      </c>
      <c r="D1077" s="130" t="s">
        <v>3144</v>
      </c>
      <c r="E1077" s="130" t="s">
        <v>2001</v>
      </c>
    </row>
    <row r="1078" spans="1:5" x14ac:dyDescent="0.35">
      <c r="A1078" s="130" t="s">
        <v>2164</v>
      </c>
      <c r="B1078" s="130" t="s">
        <v>3145</v>
      </c>
      <c r="C1078" s="130" t="s">
        <v>3146</v>
      </c>
      <c r="D1078" s="130" t="s">
        <v>3146</v>
      </c>
      <c r="E1078" s="130" t="s">
        <v>1974</v>
      </c>
    </row>
    <row r="1079" spans="1:5" x14ac:dyDescent="0.35">
      <c r="A1079" s="130" t="s">
        <v>2164</v>
      </c>
      <c r="B1079" s="130" t="s">
        <v>3147</v>
      </c>
      <c r="C1079" s="130" t="s">
        <v>3148</v>
      </c>
      <c r="D1079" s="130" t="s">
        <v>3148</v>
      </c>
      <c r="E1079" s="130" t="s">
        <v>2147</v>
      </c>
    </row>
    <row r="1080" spans="1:5" x14ac:dyDescent="0.35">
      <c r="A1080" s="130" t="s">
        <v>2164</v>
      </c>
      <c r="B1080" s="130" t="s">
        <v>3149</v>
      </c>
      <c r="C1080" s="130" t="s">
        <v>3150</v>
      </c>
      <c r="D1080" s="130" t="s">
        <v>3150</v>
      </c>
      <c r="E1080" s="130" t="s">
        <v>2043</v>
      </c>
    </row>
    <row r="1081" spans="1:5" x14ac:dyDescent="0.35">
      <c r="A1081" s="130" t="s">
        <v>2164</v>
      </c>
      <c r="B1081" s="130" t="s">
        <v>3151</v>
      </c>
      <c r="C1081" s="130" t="s">
        <v>3152</v>
      </c>
      <c r="D1081" s="130" t="s">
        <v>3152</v>
      </c>
      <c r="E1081" s="130" t="s">
        <v>1850</v>
      </c>
    </row>
    <row r="1082" spans="1:5" x14ac:dyDescent="0.35">
      <c r="A1082" s="130" t="s">
        <v>2164</v>
      </c>
      <c r="B1082" s="130" t="s">
        <v>3153</v>
      </c>
      <c r="C1082" s="130" t="s">
        <v>3154</v>
      </c>
      <c r="D1082" s="130" t="s">
        <v>3154</v>
      </c>
      <c r="E1082" s="130" t="s">
        <v>2016</v>
      </c>
    </row>
    <row r="1083" spans="1:5" x14ac:dyDescent="0.35">
      <c r="A1083" s="130" t="s">
        <v>2164</v>
      </c>
      <c r="B1083" s="130" t="s">
        <v>3155</v>
      </c>
      <c r="C1083" s="130" t="s">
        <v>3156</v>
      </c>
      <c r="D1083" s="130" t="s">
        <v>3156</v>
      </c>
      <c r="E1083" s="130" t="s">
        <v>2010</v>
      </c>
    </row>
    <row r="1084" spans="1:5" x14ac:dyDescent="0.35">
      <c r="A1084" s="130" t="s">
        <v>2164</v>
      </c>
      <c r="B1084" s="130" t="s">
        <v>3157</v>
      </c>
      <c r="C1084" s="130" t="s">
        <v>3158</v>
      </c>
      <c r="D1084" s="130" t="s">
        <v>3158</v>
      </c>
      <c r="E1084" s="130" t="s">
        <v>1798</v>
      </c>
    </row>
    <row r="1085" spans="1:5" x14ac:dyDescent="0.35">
      <c r="A1085" s="130" t="s">
        <v>2164</v>
      </c>
      <c r="B1085" s="130" t="s">
        <v>3159</v>
      </c>
      <c r="C1085" s="130" t="s">
        <v>3160</v>
      </c>
      <c r="D1085" s="130" t="s">
        <v>3160</v>
      </c>
      <c r="E1085" s="130" t="s">
        <v>1853</v>
      </c>
    </row>
    <row r="1086" spans="1:5" x14ac:dyDescent="0.35">
      <c r="A1086" s="130" t="s">
        <v>2164</v>
      </c>
      <c r="B1086" s="130" t="s">
        <v>3161</v>
      </c>
      <c r="C1086" s="130" t="s">
        <v>3162</v>
      </c>
      <c r="D1086" s="130" t="s">
        <v>3162</v>
      </c>
      <c r="E1086" s="130" t="s">
        <v>2159</v>
      </c>
    </row>
    <row r="1087" spans="1:5" x14ac:dyDescent="0.35">
      <c r="A1087" s="130" t="s">
        <v>2164</v>
      </c>
      <c r="B1087" s="130" t="s">
        <v>3163</v>
      </c>
      <c r="C1087" s="130" t="s">
        <v>3164</v>
      </c>
      <c r="D1087" s="130" t="s">
        <v>3164</v>
      </c>
      <c r="E1087" s="130" t="s">
        <v>1992</v>
      </c>
    </row>
    <row r="1088" spans="1:5" x14ac:dyDescent="0.35">
      <c r="A1088" s="130" t="s">
        <v>2164</v>
      </c>
      <c r="B1088" s="130" t="s">
        <v>3165</v>
      </c>
      <c r="C1088" s="130" t="s">
        <v>3166</v>
      </c>
      <c r="D1088" s="130" t="s">
        <v>3166</v>
      </c>
      <c r="E1088" s="130" t="s">
        <v>2100</v>
      </c>
    </row>
    <row r="1089" spans="1:5" x14ac:dyDescent="0.35">
      <c r="A1089" s="130" t="s">
        <v>2164</v>
      </c>
      <c r="B1089" s="130" t="s">
        <v>3167</v>
      </c>
      <c r="C1089" s="130" t="s">
        <v>3168</v>
      </c>
      <c r="D1089" s="130" t="s">
        <v>3168</v>
      </c>
      <c r="E1089" s="130" t="s">
        <v>2123</v>
      </c>
    </row>
    <row r="1090" spans="1:5" x14ac:dyDescent="0.35">
      <c r="A1090" s="130" t="s">
        <v>2164</v>
      </c>
      <c r="B1090" s="130" t="s">
        <v>3169</v>
      </c>
      <c r="C1090" s="130" t="s">
        <v>3170</v>
      </c>
      <c r="D1090" s="130" t="s">
        <v>3170</v>
      </c>
      <c r="E1090" s="130" t="s">
        <v>1859</v>
      </c>
    </row>
    <row r="1091" spans="1:5" x14ac:dyDescent="0.35">
      <c r="A1091" s="130" t="s">
        <v>2164</v>
      </c>
      <c r="B1091" s="130" t="s">
        <v>3171</v>
      </c>
      <c r="C1091" s="130" t="s">
        <v>3172</v>
      </c>
      <c r="D1091" s="130" t="s">
        <v>3172</v>
      </c>
      <c r="E1091" s="130" t="s">
        <v>1883</v>
      </c>
    </row>
    <row r="1092" spans="1:5" x14ac:dyDescent="0.35">
      <c r="A1092" s="130" t="s">
        <v>2164</v>
      </c>
      <c r="B1092" s="130" t="s">
        <v>3173</v>
      </c>
      <c r="C1092" s="130" t="s">
        <v>3174</v>
      </c>
      <c r="D1092" s="130" t="s">
        <v>3174</v>
      </c>
      <c r="E1092" s="130" t="s">
        <v>1838</v>
      </c>
    </row>
    <row r="1093" spans="1:5" x14ac:dyDescent="0.35">
      <c r="A1093" s="130" t="s">
        <v>2164</v>
      </c>
      <c r="B1093" s="130" t="s">
        <v>3175</v>
      </c>
      <c r="C1093" s="130" t="s">
        <v>3176</v>
      </c>
      <c r="D1093" s="130" t="s">
        <v>3176</v>
      </c>
      <c r="E1093" s="130" t="s">
        <v>2058</v>
      </c>
    </row>
    <row r="1094" spans="1:5" x14ac:dyDescent="0.35">
      <c r="A1094" s="130" t="s">
        <v>2164</v>
      </c>
      <c r="B1094" s="130" t="s">
        <v>3177</v>
      </c>
      <c r="C1094" s="130" t="s">
        <v>3178</v>
      </c>
      <c r="D1094" s="130" t="s">
        <v>3178</v>
      </c>
      <c r="E1094" s="130" t="s">
        <v>487</v>
      </c>
    </row>
    <row r="1095" spans="1:5" x14ac:dyDescent="0.35">
      <c r="A1095" s="130" t="s">
        <v>2164</v>
      </c>
      <c r="B1095" s="130" t="s">
        <v>3179</v>
      </c>
      <c r="C1095" s="130" t="s">
        <v>3180</v>
      </c>
      <c r="D1095" s="130" t="s">
        <v>3180</v>
      </c>
      <c r="E1095" s="130" t="s">
        <v>1796</v>
      </c>
    </row>
    <row r="1096" spans="1:5" x14ac:dyDescent="0.35">
      <c r="A1096" s="130" t="s">
        <v>2164</v>
      </c>
      <c r="B1096" s="130" t="s">
        <v>3181</v>
      </c>
      <c r="C1096" s="130" t="s">
        <v>3182</v>
      </c>
      <c r="D1096" s="130" t="s">
        <v>3182</v>
      </c>
      <c r="E1096" s="130" t="s">
        <v>2082</v>
      </c>
    </row>
    <row r="1097" spans="1:5" x14ac:dyDescent="0.35">
      <c r="A1097" s="130" t="s">
        <v>2164</v>
      </c>
      <c r="B1097" s="130" t="s">
        <v>3183</v>
      </c>
      <c r="C1097" s="130" t="s">
        <v>3184</v>
      </c>
      <c r="D1097" s="130" t="s">
        <v>3184</v>
      </c>
      <c r="E1097" s="130" t="s">
        <v>1824</v>
      </c>
    </row>
    <row r="1098" spans="1:5" x14ac:dyDescent="0.35">
      <c r="A1098" s="130" t="s">
        <v>2164</v>
      </c>
      <c r="B1098" s="130" t="s">
        <v>3185</v>
      </c>
      <c r="C1098" s="130" t="s">
        <v>3186</v>
      </c>
      <c r="D1098" s="130" t="s">
        <v>3186</v>
      </c>
      <c r="E1098" s="130" t="s">
        <v>1827</v>
      </c>
    </row>
    <row r="1099" spans="1:5" x14ac:dyDescent="0.35">
      <c r="A1099" s="130" t="s">
        <v>2164</v>
      </c>
      <c r="B1099" s="130" t="s">
        <v>3187</v>
      </c>
      <c r="C1099" s="130" t="s">
        <v>3188</v>
      </c>
      <c r="D1099" s="130" t="s">
        <v>3188</v>
      </c>
      <c r="E1099" s="130" t="s">
        <v>1880</v>
      </c>
    </row>
    <row r="1100" spans="1:5" x14ac:dyDescent="0.35">
      <c r="A1100" s="130" t="s">
        <v>2164</v>
      </c>
      <c r="B1100" s="130" t="s">
        <v>3189</v>
      </c>
      <c r="C1100" s="130" t="s">
        <v>3190</v>
      </c>
      <c r="D1100" s="130" t="s">
        <v>3190</v>
      </c>
      <c r="E1100" s="130" t="s">
        <v>1998</v>
      </c>
    </row>
    <row r="1101" spans="1:5" x14ac:dyDescent="0.35">
      <c r="A1101" s="130" t="s">
        <v>2164</v>
      </c>
      <c r="B1101" s="130" t="s">
        <v>3191</v>
      </c>
      <c r="C1101" s="130" t="s">
        <v>3192</v>
      </c>
      <c r="D1101" s="130" t="s">
        <v>3192</v>
      </c>
      <c r="E1101" s="130" t="s">
        <v>1900</v>
      </c>
    </row>
    <row r="1102" spans="1:5" x14ac:dyDescent="0.35">
      <c r="A1102" s="130" t="s">
        <v>2164</v>
      </c>
      <c r="B1102" s="130" t="s">
        <v>3193</v>
      </c>
      <c r="C1102" s="130" t="s">
        <v>3194</v>
      </c>
      <c r="D1102" s="130" t="s">
        <v>3194</v>
      </c>
      <c r="E1102" s="130" t="s">
        <v>2052</v>
      </c>
    </row>
    <row r="1103" spans="1:5" x14ac:dyDescent="0.35">
      <c r="A1103" s="130" t="s">
        <v>2164</v>
      </c>
      <c r="B1103" s="130" t="s">
        <v>3195</v>
      </c>
      <c r="C1103" s="130" t="s">
        <v>3196</v>
      </c>
      <c r="D1103" s="130" t="s">
        <v>3196</v>
      </c>
      <c r="E1103" s="130" t="s">
        <v>1793</v>
      </c>
    </row>
    <row r="1104" spans="1:5" x14ac:dyDescent="0.35">
      <c r="A1104" s="130" t="s">
        <v>2164</v>
      </c>
      <c r="B1104" s="130" t="s">
        <v>3197</v>
      </c>
      <c r="C1104" s="130" t="s">
        <v>3198</v>
      </c>
      <c r="D1104" s="130" t="s">
        <v>3198</v>
      </c>
      <c r="E1104" s="130" t="s">
        <v>1992</v>
      </c>
    </row>
    <row r="1105" spans="1:5" x14ac:dyDescent="0.35">
      <c r="A1105" s="130" t="s">
        <v>2164</v>
      </c>
      <c r="B1105" s="130" t="s">
        <v>3199</v>
      </c>
      <c r="C1105" s="130" t="s">
        <v>3200</v>
      </c>
      <c r="D1105" s="130" t="s">
        <v>3200</v>
      </c>
      <c r="E1105" s="130" t="s">
        <v>295</v>
      </c>
    </row>
    <row r="1106" spans="1:5" x14ac:dyDescent="0.35">
      <c r="A1106" s="130" t="s">
        <v>2164</v>
      </c>
      <c r="B1106" s="130" t="s">
        <v>3201</v>
      </c>
      <c r="C1106" s="130" t="s">
        <v>3202</v>
      </c>
      <c r="D1106" s="130" t="s">
        <v>3202</v>
      </c>
      <c r="E1106" s="130" t="s">
        <v>1892</v>
      </c>
    </row>
    <row r="1107" spans="1:5" x14ac:dyDescent="0.35">
      <c r="A1107" s="130" t="s">
        <v>2164</v>
      </c>
      <c r="B1107" s="130" t="s">
        <v>3203</v>
      </c>
      <c r="C1107" s="130" t="s">
        <v>3204</v>
      </c>
      <c r="D1107" s="130" t="s">
        <v>3204</v>
      </c>
      <c r="E1107" s="130" t="s">
        <v>1998</v>
      </c>
    </row>
    <row r="1108" spans="1:5" x14ac:dyDescent="0.35">
      <c r="A1108" s="130" t="s">
        <v>2164</v>
      </c>
      <c r="B1108" s="130" t="s">
        <v>3205</v>
      </c>
      <c r="C1108" s="130" t="s">
        <v>3206</v>
      </c>
      <c r="D1108" s="130" t="s">
        <v>3206</v>
      </c>
      <c r="E1108" s="130" t="s">
        <v>2058</v>
      </c>
    </row>
    <row r="1109" spans="1:5" x14ac:dyDescent="0.35">
      <c r="A1109" s="130" t="s">
        <v>2164</v>
      </c>
      <c r="B1109" s="130" t="s">
        <v>3207</v>
      </c>
      <c r="C1109" s="130" t="s">
        <v>3208</v>
      </c>
      <c r="D1109" s="130" t="s">
        <v>3208</v>
      </c>
      <c r="E1109" s="130" t="s">
        <v>1793</v>
      </c>
    </row>
    <row r="1110" spans="1:5" x14ac:dyDescent="0.35">
      <c r="A1110" s="130" t="s">
        <v>2164</v>
      </c>
      <c r="B1110" s="130" t="s">
        <v>3209</v>
      </c>
      <c r="C1110" s="130" t="s">
        <v>3210</v>
      </c>
      <c r="D1110" s="130" t="s">
        <v>3210</v>
      </c>
      <c r="E1110" s="130" t="s">
        <v>2043</v>
      </c>
    </row>
    <row r="1111" spans="1:5" x14ac:dyDescent="0.35">
      <c r="A1111" s="130" t="s">
        <v>2164</v>
      </c>
      <c r="B1111" s="130" t="s">
        <v>3211</v>
      </c>
      <c r="C1111" s="130" t="s">
        <v>3212</v>
      </c>
      <c r="D1111" s="130" t="s">
        <v>3212</v>
      </c>
      <c r="E1111" s="130" t="s">
        <v>1798</v>
      </c>
    </row>
    <row r="1112" spans="1:5" x14ac:dyDescent="0.35">
      <c r="A1112" s="130" t="s">
        <v>2164</v>
      </c>
      <c r="B1112" s="130" t="s">
        <v>3213</v>
      </c>
      <c r="C1112" s="130" t="s">
        <v>3214</v>
      </c>
      <c r="D1112" s="130" t="s">
        <v>3214</v>
      </c>
      <c r="E1112" s="130" t="s">
        <v>2147</v>
      </c>
    </row>
    <row r="1113" spans="1:5" x14ac:dyDescent="0.35">
      <c r="A1113" s="130" t="s">
        <v>2164</v>
      </c>
      <c r="B1113" s="130" t="s">
        <v>3215</v>
      </c>
      <c r="C1113" s="130" t="s">
        <v>3216</v>
      </c>
      <c r="D1113" s="130" t="s">
        <v>3216</v>
      </c>
      <c r="E1113" s="130" t="s">
        <v>487</v>
      </c>
    </row>
    <row r="1114" spans="1:5" x14ac:dyDescent="0.35">
      <c r="A1114" s="130" t="s">
        <v>2164</v>
      </c>
      <c r="B1114" s="130" t="s">
        <v>3217</v>
      </c>
      <c r="C1114" s="130" t="s">
        <v>3218</v>
      </c>
      <c r="D1114" s="130" t="s">
        <v>3218</v>
      </c>
      <c r="E1114" s="130" t="s">
        <v>1801</v>
      </c>
    </row>
    <row r="1115" spans="1:5" x14ac:dyDescent="0.35">
      <c r="A1115" s="130" t="s">
        <v>2164</v>
      </c>
      <c r="B1115" s="130" t="s">
        <v>3219</v>
      </c>
      <c r="C1115" s="130" t="s">
        <v>3220</v>
      </c>
      <c r="D1115" s="130" t="s">
        <v>3220</v>
      </c>
      <c r="E1115" s="130" t="s">
        <v>1824</v>
      </c>
    </row>
    <row r="1116" spans="1:5" x14ac:dyDescent="0.35">
      <c r="A1116" s="130" t="s">
        <v>2164</v>
      </c>
      <c r="B1116" s="130" t="s">
        <v>3221</v>
      </c>
      <c r="C1116" s="130" t="s">
        <v>3222</v>
      </c>
      <c r="D1116" s="130" t="s">
        <v>3222</v>
      </c>
      <c r="E1116" s="130" t="s">
        <v>1850</v>
      </c>
    </row>
    <row r="1117" spans="1:5" x14ac:dyDescent="0.35">
      <c r="A1117" s="130" t="s">
        <v>2164</v>
      </c>
      <c r="B1117" s="130" t="s">
        <v>3223</v>
      </c>
      <c r="C1117" s="130" t="s">
        <v>3224</v>
      </c>
      <c r="D1117" s="130" t="s">
        <v>3224</v>
      </c>
      <c r="E1117" s="130" t="s">
        <v>2100</v>
      </c>
    </row>
    <row r="1118" spans="1:5" x14ac:dyDescent="0.35">
      <c r="A1118" s="130" t="s">
        <v>2164</v>
      </c>
      <c r="B1118" s="130" t="s">
        <v>3225</v>
      </c>
      <c r="C1118" s="130" t="s">
        <v>3226</v>
      </c>
      <c r="D1118" s="130" t="s">
        <v>3226</v>
      </c>
      <c r="E1118" s="130" t="s">
        <v>1880</v>
      </c>
    </row>
    <row r="1119" spans="1:5" x14ac:dyDescent="0.35">
      <c r="A1119" s="130" t="s">
        <v>2164</v>
      </c>
      <c r="B1119" s="130" t="s">
        <v>3227</v>
      </c>
      <c r="C1119" s="130" t="s">
        <v>3228</v>
      </c>
      <c r="D1119" s="130" t="s">
        <v>3228</v>
      </c>
      <c r="E1119" s="130" t="s">
        <v>1796</v>
      </c>
    </row>
    <row r="1120" spans="1:5" x14ac:dyDescent="0.35">
      <c r="A1120" s="130" t="s">
        <v>2164</v>
      </c>
      <c r="B1120" s="130" t="s">
        <v>3229</v>
      </c>
      <c r="C1120" s="130" t="s">
        <v>3230</v>
      </c>
      <c r="D1120" s="130" t="s">
        <v>3230</v>
      </c>
      <c r="E1120" s="130" t="s">
        <v>1827</v>
      </c>
    </row>
    <row r="1121" spans="1:5" x14ac:dyDescent="0.35">
      <c r="A1121" s="130" t="s">
        <v>2164</v>
      </c>
      <c r="B1121" s="130" t="s">
        <v>3231</v>
      </c>
      <c r="C1121" s="130" t="s">
        <v>3232</v>
      </c>
      <c r="D1121" s="130" t="s">
        <v>3232</v>
      </c>
      <c r="E1121" s="130" t="s">
        <v>487</v>
      </c>
    </row>
    <row r="1122" spans="1:5" x14ac:dyDescent="0.35">
      <c r="A1122" s="130" t="s">
        <v>2164</v>
      </c>
      <c r="B1122" s="130" t="s">
        <v>3233</v>
      </c>
      <c r="C1122" s="130" t="s">
        <v>3234</v>
      </c>
      <c r="D1122" s="130" t="s">
        <v>3234</v>
      </c>
      <c r="E1122" s="130" t="s">
        <v>1796</v>
      </c>
    </row>
    <row r="1123" spans="1:5" x14ac:dyDescent="0.35">
      <c r="A1123" s="130" t="s">
        <v>2164</v>
      </c>
      <c r="B1123" s="130" t="s">
        <v>3235</v>
      </c>
      <c r="C1123" s="130" t="s">
        <v>3236</v>
      </c>
      <c r="D1123" s="130" t="s">
        <v>3236</v>
      </c>
      <c r="E1123" s="130" t="s">
        <v>295</v>
      </c>
    </row>
    <row r="1124" spans="1:5" x14ac:dyDescent="0.35">
      <c r="A1124" s="130" t="s">
        <v>2164</v>
      </c>
      <c r="B1124" s="130" t="s">
        <v>3237</v>
      </c>
      <c r="C1124" s="130" t="s">
        <v>3238</v>
      </c>
      <c r="D1124" s="130" t="s">
        <v>3238</v>
      </c>
      <c r="E1124" s="130" t="s">
        <v>1801</v>
      </c>
    </row>
    <row r="1125" spans="1:5" x14ac:dyDescent="0.35">
      <c r="A1125" s="130" t="s">
        <v>2164</v>
      </c>
      <c r="B1125" s="130" t="s">
        <v>3239</v>
      </c>
      <c r="C1125" s="130" t="s">
        <v>3240</v>
      </c>
      <c r="D1125" s="130" t="s">
        <v>3240</v>
      </c>
      <c r="E1125" s="130" t="s">
        <v>1798</v>
      </c>
    </row>
    <row r="1126" spans="1:5" x14ac:dyDescent="0.35">
      <c r="A1126" s="130" t="s">
        <v>2164</v>
      </c>
      <c r="B1126" s="130" t="s">
        <v>3241</v>
      </c>
      <c r="C1126" s="130" t="s">
        <v>3242</v>
      </c>
      <c r="D1126" s="130" t="s">
        <v>3242</v>
      </c>
      <c r="E1126" s="130" t="s">
        <v>1998</v>
      </c>
    </row>
    <row r="1127" spans="1:5" x14ac:dyDescent="0.35">
      <c r="A1127" s="130" t="s">
        <v>2164</v>
      </c>
      <c r="B1127" s="130" t="s">
        <v>3243</v>
      </c>
      <c r="C1127" s="130" t="s">
        <v>3244</v>
      </c>
      <c r="D1127" s="130" t="s">
        <v>3244</v>
      </c>
      <c r="E1127" s="130" t="s">
        <v>1793</v>
      </c>
    </row>
    <row r="1128" spans="1:5" x14ac:dyDescent="0.35">
      <c r="A1128" s="130" t="s">
        <v>2164</v>
      </c>
      <c r="B1128" s="130" t="s">
        <v>3245</v>
      </c>
      <c r="C1128" s="130" t="s">
        <v>3246</v>
      </c>
      <c r="D1128" s="130" t="s">
        <v>3246</v>
      </c>
      <c r="E1128" s="130" t="s">
        <v>1850</v>
      </c>
    </row>
    <row r="1129" spans="1:5" x14ac:dyDescent="0.35">
      <c r="A1129" s="130" t="s">
        <v>2164</v>
      </c>
      <c r="B1129" s="130" t="s">
        <v>3247</v>
      </c>
      <c r="C1129" s="130" t="s">
        <v>3248</v>
      </c>
      <c r="D1129" s="130" t="s">
        <v>3248</v>
      </c>
      <c r="E1129" s="130" t="s">
        <v>1992</v>
      </c>
    </row>
    <row r="1130" spans="1:5" x14ac:dyDescent="0.35">
      <c r="A1130" s="130" t="s">
        <v>2164</v>
      </c>
      <c r="B1130" s="130" t="s">
        <v>3249</v>
      </c>
      <c r="C1130" s="130" t="s">
        <v>3250</v>
      </c>
      <c r="D1130" s="130" t="s">
        <v>3250</v>
      </c>
      <c r="E1130" s="130" t="s">
        <v>2100</v>
      </c>
    </row>
    <row r="1131" spans="1:5" x14ac:dyDescent="0.35">
      <c r="A1131" s="130" t="s">
        <v>2164</v>
      </c>
      <c r="B1131" s="130" t="s">
        <v>3251</v>
      </c>
      <c r="C1131" s="130" t="s">
        <v>3252</v>
      </c>
      <c r="D1131" s="130" t="s">
        <v>3252</v>
      </c>
      <c r="E1131" s="130" t="s">
        <v>1827</v>
      </c>
    </row>
    <row r="1132" spans="1:5" x14ac:dyDescent="0.35">
      <c r="A1132" s="130" t="s">
        <v>2164</v>
      </c>
      <c r="B1132" s="130" t="s">
        <v>3253</v>
      </c>
      <c r="C1132" s="130" t="s">
        <v>3254</v>
      </c>
      <c r="D1132" s="130" t="s">
        <v>3254</v>
      </c>
      <c r="E1132" s="130" t="s">
        <v>1892</v>
      </c>
    </row>
    <row r="1133" spans="1:5" x14ac:dyDescent="0.35">
      <c r="A1133" s="130" t="s">
        <v>2164</v>
      </c>
      <c r="B1133" s="130" t="s">
        <v>3255</v>
      </c>
      <c r="C1133" s="130" t="s">
        <v>3256</v>
      </c>
      <c r="D1133" s="130" t="s">
        <v>3256</v>
      </c>
      <c r="E1133" s="130" t="s">
        <v>1880</v>
      </c>
    </row>
    <row r="1134" spans="1:5" x14ac:dyDescent="0.35">
      <c r="A1134" s="130" t="s">
        <v>2164</v>
      </c>
      <c r="B1134" s="130" t="s">
        <v>3257</v>
      </c>
      <c r="C1134" s="130" t="s">
        <v>3258</v>
      </c>
      <c r="D1134" s="130" t="s">
        <v>3258</v>
      </c>
      <c r="E1134" s="130" t="s">
        <v>1892</v>
      </c>
    </row>
    <row r="1135" spans="1:5" x14ac:dyDescent="0.35">
      <c r="A1135" s="130" t="s">
        <v>2164</v>
      </c>
      <c r="B1135" s="130" t="s">
        <v>3259</v>
      </c>
      <c r="C1135" s="130" t="s">
        <v>3260</v>
      </c>
      <c r="D1135" s="130" t="s">
        <v>3260</v>
      </c>
      <c r="E1135" s="130" t="s">
        <v>1801</v>
      </c>
    </row>
    <row r="1136" spans="1:5" x14ac:dyDescent="0.35">
      <c r="A1136" s="130" t="s">
        <v>2164</v>
      </c>
      <c r="B1136" s="130" t="s">
        <v>3261</v>
      </c>
      <c r="C1136" s="130" t="s">
        <v>3262</v>
      </c>
      <c r="D1136" s="130" t="s">
        <v>3262</v>
      </c>
      <c r="E1136" s="130" t="s">
        <v>1796</v>
      </c>
    </row>
    <row r="1137" spans="1:5" x14ac:dyDescent="0.35">
      <c r="A1137" s="130" t="s">
        <v>2164</v>
      </c>
      <c r="B1137" s="130" t="s">
        <v>3263</v>
      </c>
      <c r="C1137" s="130" t="s">
        <v>3264</v>
      </c>
      <c r="D1137" s="130" t="s">
        <v>3264</v>
      </c>
      <c r="E1137" s="130" t="s">
        <v>295</v>
      </c>
    </row>
    <row r="1138" spans="1:5" x14ac:dyDescent="0.35">
      <c r="A1138" s="130" t="s">
        <v>2164</v>
      </c>
      <c r="B1138" s="130" t="s">
        <v>3265</v>
      </c>
      <c r="C1138" s="130" t="s">
        <v>3266</v>
      </c>
      <c r="D1138" s="130" t="s">
        <v>3266</v>
      </c>
      <c r="E1138" s="130" t="s">
        <v>1793</v>
      </c>
    </row>
    <row r="1139" spans="1:5" x14ac:dyDescent="0.35">
      <c r="A1139" s="130" t="s">
        <v>2164</v>
      </c>
      <c r="B1139" s="130" t="s">
        <v>3267</v>
      </c>
      <c r="C1139" s="130" t="s">
        <v>3268</v>
      </c>
      <c r="D1139" s="130" t="s">
        <v>3268</v>
      </c>
      <c r="E1139" s="130" t="s">
        <v>1798</v>
      </c>
    </row>
    <row r="1140" spans="1:5" x14ac:dyDescent="0.35">
      <c r="A1140" s="130" t="s">
        <v>2164</v>
      </c>
      <c r="B1140" s="130" t="s">
        <v>3269</v>
      </c>
      <c r="C1140" s="130" t="s">
        <v>3270</v>
      </c>
      <c r="D1140" s="130" t="s">
        <v>3270</v>
      </c>
      <c r="E1140" s="130" t="s">
        <v>1850</v>
      </c>
    </row>
    <row r="1141" spans="1:5" x14ac:dyDescent="0.35">
      <c r="A1141" s="130" t="s">
        <v>2164</v>
      </c>
      <c r="B1141" s="130" t="s">
        <v>3271</v>
      </c>
      <c r="C1141" s="130" t="s">
        <v>3272</v>
      </c>
      <c r="D1141" s="130" t="s">
        <v>3272</v>
      </c>
      <c r="E1141" s="130" t="s">
        <v>487</v>
      </c>
    </row>
    <row r="1142" spans="1:5" x14ac:dyDescent="0.35">
      <c r="A1142" s="130" t="s">
        <v>2164</v>
      </c>
      <c r="B1142" s="130" t="s">
        <v>3273</v>
      </c>
      <c r="C1142" s="130" t="s">
        <v>3274</v>
      </c>
      <c r="D1142" s="130" t="s">
        <v>3274</v>
      </c>
      <c r="E1142" s="130" t="s">
        <v>1897</v>
      </c>
    </row>
    <row r="1143" spans="1:5" x14ac:dyDescent="0.35">
      <c r="A1143" s="130" t="s">
        <v>2164</v>
      </c>
      <c r="B1143" s="130" t="s">
        <v>269</v>
      </c>
      <c r="C1143" s="130" t="s">
        <v>260</v>
      </c>
      <c r="D1143" s="130" t="s">
        <v>378</v>
      </c>
      <c r="E1143" s="130" t="s">
        <v>295</v>
      </c>
    </row>
    <row r="1144" spans="1:5" x14ac:dyDescent="0.35">
      <c r="A1144" s="130" t="s">
        <v>2164</v>
      </c>
      <c r="B1144" s="130" t="s">
        <v>269</v>
      </c>
      <c r="C1144" s="130" t="s">
        <v>260</v>
      </c>
      <c r="D1144" s="130" t="s">
        <v>378</v>
      </c>
      <c r="E1144" s="130" t="s">
        <v>1793</v>
      </c>
    </row>
    <row r="1145" spans="1:5" x14ac:dyDescent="0.35">
      <c r="A1145" s="130" t="s">
        <v>2164</v>
      </c>
      <c r="B1145" s="130" t="s">
        <v>269</v>
      </c>
      <c r="C1145" s="130" t="s">
        <v>260</v>
      </c>
      <c r="D1145" s="130" t="s">
        <v>378</v>
      </c>
      <c r="E1145" s="130" t="s">
        <v>1796</v>
      </c>
    </row>
    <row r="1146" spans="1:5" x14ac:dyDescent="0.35">
      <c r="A1146" s="130" t="s">
        <v>2164</v>
      </c>
      <c r="B1146" s="130" t="s">
        <v>269</v>
      </c>
      <c r="C1146" s="130" t="s">
        <v>260</v>
      </c>
      <c r="D1146" s="130" t="s">
        <v>378</v>
      </c>
      <c r="E1146" s="130" t="s">
        <v>1798</v>
      </c>
    </row>
    <row r="1147" spans="1:5" x14ac:dyDescent="0.35">
      <c r="A1147" s="130" t="s">
        <v>2164</v>
      </c>
      <c r="B1147" s="130" t="s">
        <v>269</v>
      </c>
      <c r="C1147" s="130" t="s">
        <v>260</v>
      </c>
      <c r="D1147" s="130" t="s">
        <v>378</v>
      </c>
      <c r="E1147" s="130" t="s">
        <v>487</v>
      </c>
    </row>
    <row r="1148" spans="1:5" x14ac:dyDescent="0.35">
      <c r="A1148" s="130" t="s">
        <v>2164</v>
      </c>
      <c r="B1148" s="130" t="s">
        <v>269</v>
      </c>
      <c r="C1148" s="130" t="s">
        <v>260</v>
      </c>
      <c r="D1148" s="130" t="s">
        <v>378</v>
      </c>
      <c r="E1148" s="130" t="s">
        <v>1801</v>
      </c>
    </row>
    <row r="1149" spans="1:5" x14ac:dyDescent="0.35">
      <c r="A1149" s="130" t="s">
        <v>2164</v>
      </c>
      <c r="B1149" s="130" t="s">
        <v>269</v>
      </c>
      <c r="C1149" s="130" t="s">
        <v>260</v>
      </c>
      <c r="D1149" s="130" t="s">
        <v>378</v>
      </c>
      <c r="E1149" s="130" t="s">
        <v>1804</v>
      </c>
    </row>
    <row r="1150" spans="1:5" x14ac:dyDescent="0.35">
      <c r="A1150" s="130" t="s">
        <v>2164</v>
      </c>
      <c r="B1150" s="130" t="s">
        <v>269</v>
      </c>
      <c r="C1150" s="130" t="s">
        <v>260</v>
      </c>
      <c r="D1150" s="130" t="s">
        <v>378</v>
      </c>
      <c r="E1150" s="130" t="s">
        <v>1806</v>
      </c>
    </row>
    <row r="1151" spans="1:5" x14ac:dyDescent="0.35">
      <c r="A1151" s="130" t="s">
        <v>2164</v>
      </c>
      <c r="B1151" s="130" t="s">
        <v>269</v>
      </c>
      <c r="C1151" s="130" t="s">
        <v>260</v>
      </c>
      <c r="D1151" s="130" t="s">
        <v>378</v>
      </c>
      <c r="E1151" s="130" t="s">
        <v>1809</v>
      </c>
    </row>
    <row r="1152" spans="1:5" x14ac:dyDescent="0.35">
      <c r="A1152" s="130" t="s">
        <v>2164</v>
      </c>
      <c r="B1152" s="130" t="s">
        <v>269</v>
      </c>
      <c r="C1152" s="130" t="s">
        <v>260</v>
      </c>
      <c r="D1152" s="130" t="s">
        <v>378</v>
      </c>
      <c r="E1152" s="130" t="s">
        <v>1812</v>
      </c>
    </row>
    <row r="1153" spans="1:5" x14ac:dyDescent="0.35">
      <c r="A1153" s="130" t="s">
        <v>2164</v>
      </c>
      <c r="B1153" s="130" t="s">
        <v>269</v>
      </c>
      <c r="C1153" s="130" t="s">
        <v>260</v>
      </c>
      <c r="D1153" s="130" t="s">
        <v>378</v>
      </c>
      <c r="E1153" s="130" t="s">
        <v>1815</v>
      </c>
    </row>
    <row r="1154" spans="1:5" x14ac:dyDescent="0.35">
      <c r="A1154" s="130" t="s">
        <v>2164</v>
      </c>
      <c r="B1154" s="130" t="s">
        <v>269</v>
      </c>
      <c r="C1154" s="130" t="s">
        <v>260</v>
      </c>
      <c r="D1154" s="130" t="s">
        <v>378</v>
      </c>
      <c r="E1154" s="130" t="s">
        <v>1818</v>
      </c>
    </row>
    <row r="1155" spans="1:5" x14ac:dyDescent="0.35">
      <c r="A1155" s="130" t="s">
        <v>2164</v>
      </c>
      <c r="B1155" s="130" t="s">
        <v>269</v>
      </c>
      <c r="C1155" s="130" t="s">
        <v>260</v>
      </c>
      <c r="D1155" s="130" t="s">
        <v>378</v>
      </c>
      <c r="E1155" s="130" t="s">
        <v>1821</v>
      </c>
    </row>
    <row r="1156" spans="1:5" x14ac:dyDescent="0.35">
      <c r="A1156" s="130" t="s">
        <v>2164</v>
      </c>
      <c r="B1156" s="130" t="s">
        <v>269</v>
      </c>
      <c r="C1156" s="130" t="s">
        <v>260</v>
      </c>
      <c r="D1156" s="130" t="s">
        <v>378</v>
      </c>
      <c r="E1156" s="130" t="s">
        <v>1824</v>
      </c>
    </row>
    <row r="1157" spans="1:5" x14ac:dyDescent="0.35">
      <c r="A1157" s="130" t="s">
        <v>2164</v>
      </c>
      <c r="B1157" s="130" t="s">
        <v>269</v>
      </c>
      <c r="C1157" s="130" t="s">
        <v>260</v>
      </c>
      <c r="D1157" s="130" t="s">
        <v>378</v>
      </c>
      <c r="E1157" s="130" t="s">
        <v>1827</v>
      </c>
    </row>
    <row r="1158" spans="1:5" x14ac:dyDescent="0.35">
      <c r="A1158" s="130" t="s">
        <v>2164</v>
      </c>
      <c r="B1158" s="130" t="s">
        <v>269</v>
      </c>
      <c r="C1158" s="130" t="s">
        <v>260</v>
      </c>
      <c r="D1158" s="130" t="s">
        <v>378</v>
      </c>
      <c r="E1158" s="130" t="s">
        <v>1830</v>
      </c>
    </row>
    <row r="1159" spans="1:5" x14ac:dyDescent="0.35">
      <c r="A1159" s="130" t="s">
        <v>2164</v>
      </c>
      <c r="B1159" s="130" t="s">
        <v>269</v>
      </c>
      <c r="C1159" s="130" t="s">
        <v>260</v>
      </c>
      <c r="D1159" s="130" t="s">
        <v>378</v>
      </c>
      <c r="E1159" s="130" t="s">
        <v>1832</v>
      </c>
    </row>
    <row r="1160" spans="1:5" x14ac:dyDescent="0.35">
      <c r="A1160" s="130" t="s">
        <v>2164</v>
      </c>
      <c r="B1160" s="130" t="s">
        <v>269</v>
      </c>
      <c r="C1160" s="130" t="s">
        <v>260</v>
      </c>
      <c r="D1160" s="130" t="s">
        <v>378</v>
      </c>
      <c r="E1160" s="130" t="s">
        <v>1835</v>
      </c>
    </row>
    <row r="1161" spans="1:5" x14ac:dyDescent="0.35">
      <c r="A1161" s="130" t="s">
        <v>2164</v>
      </c>
      <c r="B1161" s="130" t="s">
        <v>269</v>
      </c>
      <c r="C1161" s="130" t="s">
        <v>260</v>
      </c>
      <c r="D1161" s="130" t="s">
        <v>378</v>
      </c>
      <c r="E1161" s="130" t="s">
        <v>1838</v>
      </c>
    </row>
    <row r="1162" spans="1:5" x14ac:dyDescent="0.35">
      <c r="A1162" s="130" t="s">
        <v>2164</v>
      </c>
      <c r="B1162" s="130" t="s">
        <v>269</v>
      </c>
      <c r="C1162" s="130" t="s">
        <v>260</v>
      </c>
      <c r="D1162" s="130" t="s">
        <v>378</v>
      </c>
      <c r="E1162" s="130" t="s">
        <v>1841</v>
      </c>
    </row>
    <row r="1163" spans="1:5" x14ac:dyDescent="0.35">
      <c r="A1163" s="130" t="s">
        <v>2164</v>
      </c>
      <c r="B1163" s="130" t="s">
        <v>269</v>
      </c>
      <c r="C1163" s="130" t="s">
        <v>260</v>
      </c>
      <c r="D1163" s="130" t="s">
        <v>378</v>
      </c>
      <c r="E1163" s="130" t="s">
        <v>1844</v>
      </c>
    </row>
    <row r="1164" spans="1:5" x14ac:dyDescent="0.35">
      <c r="A1164" s="130" t="s">
        <v>2164</v>
      </c>
      <c r="B1164" s="130" t="s">
        <v>269</v>
      </c>
      <c r="C1164" s="130" t="s">
        <v>260</v>
      </c>
      <c r="D1164" s="130" t="s">
        <v>378</v>
      </c>
      <c r="E1164" s="130" t="s">
        <v>1847</v>
      </c>
    </row>
    <row r="1165" spans="1:5" x14ac:dyDescent="0.35">
      <c r="A1165" s="130" t="s">
        <v>2164</v>
      </c>
      <c r="B1165" s="130" t="s">
        <v>269</v>
      </c>
      <c r="C1165" s="130" t="s">
        <v>260</v>
      </c>
      <c r="D1165" s="130" t="s">
        <v>378</v>
      </c>
      <c r="E1165" s="130" t="s">
        <v>408</v>
      </c>
    </row>
    <row r="1166" spans="1:5" x14ac:dyDescent="0.35">
      <c r="A1166" s="130" t="s">
        <v>2164</v>
      </c>
      <c r="B1166" s="130" t="s">
        <v>269</v>
      </c>
      <c r="C1166" s="130" t="s">
        <v>260</v>
      </c>
      <c r="D1166" s="130" t="s">
        <v>378</v>
      </c>
      <c r="E1166" s="130" t="s">
        <v>1850</v>
      </c>
    </row>
    <row r="1167" spans="1:5" x14ac:dyDescent="0.35">
      <c r="A1167" s="130" t="s">
        <v>2164</v>
      </c>
      <c r="B1167" s="130" t="s">
        <v>269</v>
      </c>
      <c r="C1167" s="130" t="s">
        <v>260</v>
      </c>
      <c r="D1167" s="130" t="s">
        <v>378</v>
      </c>
      <c r="E1167" s="130" t="s">
        <v>1853</v>
      </c>
    </row>
    <row r="1168" spans="1:5" x14ac:dyDescent="0.35">
      <c r="A1168" s="130" t="s">
        <v>2164</v>
      </c>
      <c r="B1168" s="130" t="s">
        <v>269</v>
      </c>
      <c r="C1168" s="130" t="s">
        <v>260</v>
      </c>
      <c r="D1168" s="130" t="s">
        <v>378</v>
      </c>
      <c r="E1168" s="130" t="s">
        <v>1856</v>
      </c>
    </row>
    <row r="1169" spans="1:5" x14ac:dyDescent="0.35">
      <c r="A1169" s="130" t="s">
        <v>2164</v>
      </c>
      <c r="B1169" s="130" t="s">
        <v>269</v>
      </c>
      <c r="C1169" s="130" t="s">
        <v>260</v>
      </c>
      <c r="D1169" s="130" t="s">
        <v>378</v>
      </c>
      <c r="E1169" s="130" t="s">
        <v>507</v>
      </c>
    </row>
    <row r="1170" spans="1:5" x14ac:dyDescent="0.35">
      <c r="A1170" s="130" t="s">
        <v>2164</v>
      </c>
      <c r="B1170" s="130" t="s">
        <v>269</v>
      </c>
      <c r="C1170" s="130" t="s">
        <v>260</v>
      </c>
      <c r="D1170" s="130" t="s">
        <v>378</v>
      </c>
      <c r="E1170" s="130" t="s">
        <v>1859</v>
      </c>
    </row>
    <row r="1171" spans="1:5" x14ac:dyDescent="0.35">
      <c r="A1171" s="130" t="s">
        <v>2164</v>
      </c>
      <c r="B1171" s="130" t="s">
        <v>269</v>
      </c>
      <c r="C1171" s="130" t="s">
        <v>260</v>
      </c>
      <c r="D1171" s="130" t="s">
        <v>378</v>
      </c>
      <c r="E1171" s="130" t="s">
        <v>1862</v>
      </c>
    </row>
    <row r="1172" spans="1:5" x14ac:dyDescent="0.35">
      <c r="A1172" s="130" t="s">
        <v>2164</v>
      </c>
      <c r="B1172" s="130" t="s">
        <v>269</v>
      </c>
      <c r="C1172" s="130" t="s">
        <v>260</v>
      </c>
      <c r="D1172" s="130" t="s">
        <v>378</v>
      </c>
      <c r="E1172" s="130" t="s">
        <v>1865</v>
      </c>
    </row>
    <row r="1173" spans="1:5" x14ac:dyDescent="0.35">
      <c r="A1173" s="130" t="s">
        <v>2164</v>
      </c>
      <c r="B1173" s="130" t="s">
        <v>269</v>
      </c>
      <c r="C1173" s="130" t="s">
        <v>260</v>
      </c>
      <c r="D1173" s="130" t="s">
        <v>378</v>
      </c>
      <c r="E1173" s="130" t="s">
        <v>1868</v>
      </c>
    </row>
    <row r="1174" spans="1:5" x14ac:dyDescent="0.35">
      <c r="A1174" s="130" t="s">
        <v>2164</v>
      </c>
      <c r="B1174" s="130" t="s">
        <v>269</v>
      </c>
      <c r="C1174" s="130" t="s">
        <v>260</v>
      </c>
      <c r="D1174" s="130" t="s">
        <v>378</v>
      </c>
      <c r="E1174" s="130" t="s">
        <v>1871</v>
      </c>
    </row>
    <row r="1175" spans="1:5" x14ac:dyDescent="0.35">
      <c r="A1175" s="130" t="s">
        <v>2164</v>
      </c>
      <c r="B1175" s="130" t="s">
        <v>269</v>
      </c>
      <c r="C1175" s="130" t="s">
        <v>260</v>
      </c>
      <c r="D1175" s="130" t="s">
        <v>378</v>
      </c>
      <c r="E1175" s="130" t="s">
        <v>1874</v>
      </c>
    </row>
    <row r="1176" spans="1:5" x14ac:dyDescent="0.35">
      <c r="A1176" s="130" t="s">
        <v>2164</v>
      </c>
      <c r="B1176" s="130" t="s">
        <v>269</v>
      </c>
      <c r="C1176" s="130" t="s">
        <v>260</v>
      </c>
      <c r="D1176" s="130" t="s">
        <v>378</v>
      </c>
      <c r="E1176" s="130" t="s">
        <v>1877</v>
      </c>
    </row>
    <row r="1177" spans="1:5" x14ac:dyDescent="0.35">
      <c r="A1177" s="130" t="s">
        <v>2164</v>
      </c>
      <c r="B1177" s="130" t="s">
        <v>269</v>
      </c>
      <c r="C1177" s="130" t="s">
        <v>260</v>
      </c>
      <c r="D1177" s="130" t="s">
        <v>378</v>
      </c>
      <c r="E1177" s="130" t="s">
        <v>1880</v>
      </c>
    </row>
    <row r="1178" spans="1:5" x14ac:dyDescent="0.35">
      <c r="A1178" s="130" t="s">
        <v>2164</v>
      </c>
      <c r="B1178" s="130" t="s">
        <v>269</v>
      </c>
      <c r="C1178" s="130" t="s">
        <v>260</v>
      </c>
      <c r="D1178" s="130" t="s">
        <v>378</v>
      </c>
      <c r="E1178" s="130" t="s">
        <v>1883</v>
      </c>
    </row>
    <row r="1179" spans="1:5" x14ac:dyDescent="0.35">
      <c r="A1179" s="130" t="s">
        <v>2164</v>
      </c>
      <c r="B1179" s="130" t="s">
        <v>269</v>
      </c>
      <c r="C1179" s="130" t="s">
        <v>260</v>
      </c>
      <c r="D1179" s="130" t="s">
        <v>378</v>
      </c>
      <c r="E1179" s="130" t="s">
        <v>1886</v>
      </c>
    </row>
    <row r="1180" spans="1:5" x14ac:dyDescent="0.35">
      <c r="A1180" s="130" t="s">
        <v>2164</v>
      </c>
      <c r="B1180" s="130" t="s">
        <v>269</v>
      </c>
      <c r="C1180" s="130" t="s">
        <v>260</v>
      </c>
      <c r="D1180" s="130" t="s">
        <v>378</v>
      </c>
      <c r="E1180" s="130" t="s">
        <v>466</v>
      </c>
    </row>
    <row r="1181" spans="1:5" x14ac:dyDescent="0.35">
      <c r="A1181" s="130" t="s">
        <v>2164</v>
      </c>
      <c r="B1181" s="130" t="s">
        <v>269</v>
      </c>
      <c r="C1181" s="130" t="s">
        <v>260</v>
      </c>
      <c r="D1181" s="130" t="s">
        <v>378</v>
      </c>
      <c r="E1181" s="130" t="s">
        <v>1889</v>
      </c>
    </row>
    <row r="1182" spans="1:5" x14ac:dyDescent="0.35">
      <c r="A1182" s="130" t="s">
        <v>2164</v>
      </c>
      <c r="B1182" s="130" t="s">
        <v>269</v>
      </c>
      <c r="C1182" s="130" t="s">
        <v>260</v>
      </c>
      <c r="D1182" s="130" t="s">
        <v>378</v>
      </c>
      <c r="E1182" s="130" t="s">
        <v>1892</v>
      </c>
    </row>
    <row r="1183" spans="1:5" x14ac:dyDescent="0.35">
      <c r="A1183" s="130" t="s">
        <v>2164</v>
      </c>
      <c r="B1183" s="130" t="s">
        <v>269</v>
      </c>
      <c r="C1183" s="130" t="s">
        <v>260</v>
      </c>
      <c r="D1183" s="130" t="s">
        <v>378</v>
      </c>
      <c r="E1183" s="130" t="s">
        <v>1895</v>
      </c>
    </row>
    <row r="1184" spans="1:5" x14ac:dyDescent="0.35">
      <c r="A1184" s="130" t="s">
        <v>2164</v>
      </c>
      <c r="B1184" s="130" t="s">
        <v>269</v>
      </c>
      <c r="C1184" s="130" t="s">
        <v>260</v>
      </c>
      <c r="D1184" s="130" t="s">
        <v>378</v>
      </c>
      <c r="E1184" s="130" t="s">
        <v>1897</v>
      </c>
    </row>
    <row r="1185" spans="1:5" x14ac:dyDescent="0.35">
      <c r="A1185" s="130" t="s">
        <v>2164</v>
      </c>
      <c r="B1185" s="130" t="s">
        <v>269</v>
      </c>
      <c r="C1185" s="130" t="s">
        <v>260</v>
      </c>
      <c r="D1185" s="130" t="s">
        <v>378</v>
      </c>
      <c r="E1185" s="130" t="s">
        <v>1900</v>
      </c>
    </row>
    <row r="1186" spans="1:5" x14ac:dyDescent="0.35">
      <c r="A1186" s="130" t="s">
        <v>2164</v>
      </c>
      <c r="B1186" s="130" t="s">
        <v>269</v>
      </c>
      <c r="C1186" s="130" t="s">
        <v>260</v>
      </c>
      <c r="D1186" s="130" t="s">
        <v>378</v>
      </c>
      <c r="E1186" s="130" t="s">
        <v>1903</v>
      </c>
    </row>
    <row r="1187" spans="1:5" x14ac:dyDescent="0.35">
      <c r="A1187" s="130" t="s">
        <v>2164</v>
      </c>
      <c r="B1187" s="130" t="s">
        <v>269</v>
      </c>
      <c r="C1187" s="130" t="s">
        <v>260</v>
      </c>
      <c r="D1187" s="130" t="s">
        <v>378</v>
      </c>
      <c r="E1187" s="130" t="s">
        <v>1906</v>
      </c>
    </row>
    <row r="1188" spans="1:5" x14ac:dyDescent="0.35">
      <c r="A1188" s="130" t="s">
        <v>2164</v>
      </c>
      <c r="B1188" s="130" t="s">
        <v>269</v>
      </c>
      <c r="C1188" s="130" t="s">
        <v>260</v>
      </c>
      <c r="D1188" s="130" t="s">
        <v>378</v>
      </c>
      <c r="E1188" s="130" t="s">
        <v>1909</v>
      </c>
    </row>
    <row r="1189" spans="1:5" x14ac:dyDescent="0.35">
      <c r="A1189" s="130" t="s">
        <v>2164</v>
      </c>
      <c r="B1189" s="130" t="s">
        <v>269</v>
      </c>
      <c r="C1189" s="130" t="s">
        <v>260</v>
      </c>
      <c r="D1189" s="130" t="s">
        <v>378</v>
      </c>
      <c r="E1189" s="130" t="s">
        <v>333</v>
      </c>
    </row>
    <row r="1190" spans="1:5" x14ac:dyDescent="0.35">
      <c r="A1190" s="130" t="s">
        <v>2164</v>
      </c>
      <c r="B1190" s="130" t="s">
        <v>269</v>
      </c>
      <c r="C1190" s="130" t="s">
        <v>260</v>
      </c>
      <c r="D1190" s="130" t="s">
        <v>378</v>
      </c>
      <c r="E1190" s="130" t="s">
        <v>1912</v>
      </c>
    </row>
    <row r="1191" spans="1:5" x14ac:dyDescent="0.35">
      <c r="A1191" s="130" t="s">
        <v>2164</v>
      </c>
      <c r="B1191" s="130" t="s">
        <v>269</v>
      </c>
      <c r="C1191" s="130" t="s">
        <v>260</v>
      </c>
      <c r="D1191" s="130" t="s">
        <v>378</v>
      </c>
      <c r="E1191" s="130" t="s">
        <v>1915</v>
      </c>
    </row>
    <row r="1192" spans="1:5" x14ac:dyDescent="0.35">
      <c r="A1192" s="130" t="s">
        <v>2164</v>
      </c>
      <c r="B1192" s="130" t="s">
        <v>269</v>
      </c>
      <c r="C1192" s="130" t="s">
        <v>260</v>
      </c>
      <c r="D1192" s="130" t="s">
        <v>378</v>
      </c>
      <c r="E1192" s="130" t="s">
        <v>1918</v>
      </c>
    </row>
    <row r="1193" spans="1:5" x14ac:dyDescent="0.35">
      <c r="A1193" s="130" t="s">
        <v>2164</v>
      </c>
      <c r="B1193" s="130" t="s">
        <v>269</v>
      </c>
      <c r="C1193" s="130" t="s">
        <v>260</v>
      </c>
      <c r="D1193" s="130" t="s">
        <v>378</v>
      </c>
      <c r="E1193" s="130" t="s">
        <v>1921</v>
      </c>
    </row>
    <row r="1194" spans="1:5" x14ac:dyDescent="0.35">
      <c r="A1194" s="130" t="s">
        <v>2164</v>
      </c>
      <c r="B1194" s="130" t="s">
        <v>269</v>
      </c>
      <c r="C1194" s="130" t="s">
        <v>260</v>
      </c>
      <c r="D1194" s="130" t="s">
        <v>378</v>
      </c>
      <c r="E1194" s="130" t="s">
        <v>1924</v>
      </c>
    </row>
    <row r="1195" spans="1:5" x14ac:dyDescent="0.35">
      <c r="A1195" s="130" t="s">
        <v>2164</v>
      </c>
      <c r="B1195" s="130" t="s">
        <v>269</v>
      </c>
      <c r="C1195" s="130" t="s">
        <v>260</v>
      </c>
      <c r="D1195" s="130" t="s">
        <v>378</v>
      </c>
      <c r="E1195" s="130" t="s">
        <v>1926</v>
      </c>
    </row>
    <row r="1196" spans="1:5" x14ac:dyDescent="0.35">
      <c r="A1196" s="130" t="s">
        <v>2164</v>
      </c>
      <c r="B1196" s="130" t="s">
        <v>269</v>
      </c>
      <c r="C1196" s="130" t="s">
        <v>260</v>
      </c>
      <c r="D1196" s="130" t="s">
        <v>378</v>
      </c>
      <c r="E1196" s="130" t="s">
        <v>1929</v>
      </c>
    </row>
    <row r="1197" spans="1:5" x14ac:dyDescent="0.35">
      <c r="A1197" s="130" t="s">
        <v>2164</v>
      </c>
      <c r="B1197" s="130" t="s">
        <v>269</v>
      </c>
      <c r="C1197" s="130" t="s">
        <v>260</v>
      </c>
      <c r="D1197" s="130" t="s">
        <v>378</v>
      </c>
      <c r="E1197" s="130" t="s">
        <v>1932</v>
      </c>
    </row>
    <row r="1198" spans="1:5" x14ac:dyDescent="0.35">
      <c r="A1198" s="130" t="s">
        <v>2164</v>
      </c>
      <c r="B1198" s="130" t="s">
        <v>269</v>
      </c>
      <c r="C1198" s="130" t="s">
        <v>260</v>
      </c>
      <c r="D1198" s="130" t="s">
        <v>378</v>
      </c>
      <c r="E1198" s="130" t="s">
        <v>1935</v>
      </c>
    </row>
    <row r="1199" spans="1:5" x14ac:dyDescent="0.35">
      <c r="A1199" s="130" t="s">
        <v>2164</v>
      </c>
      <c r="B1199" s="130" t="s">
        <v>269</v>
      </c>
      <c r="C1199" s="130" t="s">
        <v>260</v>
      </c>
      <c r="D1199" s="130" t="s">
        <v>378</v>
      </c>
      <c r="E1199" s="130" t="s">
        <v>1938</v>
      </c>
    </row>
    <row r="1200" spans="1:5" x14ac:dyDescent="0.35">
      <c r="A1200" s="130" t="s">
        <v>2164</v>
      </c>
      <c r="B1200" s="130" t="s">
        <v>269</v>
      </c>
      <c r="C1200" s="130" t="s">
        <v>260</v>
      </c>
      <c r="D1200" s="130" t="s">
        <v>378</v>
      </c>
      <c r="E1200" s="130" t="s">
        <v>1941</v>
      </c>
    </row>
    <row r="1201" spans="1:5" x14ac:dyDescent="0.35">
      <c r="A1201" s="130" t="s">
        <v>2164</v>
      </c>
      <c r="B1201" s="130" t="s">
        <v>269</v>
      </c>
      <c r="C1201" s="130" t="s">
        <v>260</v>
      </c>
      <c r="D1201" s="130" t="s">
        <v>378</v>
      </c>
      <c r="E1201" s="130" t="s">
        <v>1944</v>
      </c>
    </row>
    <row r="1202" spans="1:5" x14ac:dyDescent="0.35">
      <c r="A1202" s="130" t="s">
        <v>2164</v>
      </c>
      <c r="B1202" s="130" t="s">
        <v>269</v>
      </c>
      <c r="C1202" s="130" t="s">
        <v>260</v>
      </c>
      <c r="D1202" s="130" t="s">
        <v>378</v>
      </c>
      <c r="E1202" s="130" t="s">
        <v>1947</v>
      </c>
    </row>
    <row r="1203" spans="1:5" x14ac:dyDescent="0.35">
      <c r="A1203" s="130" t="s">
        <v>2164</v>
      </c>
      <c r="B1203" s="130" t="s">
        <v>269</v>
      </c>
      <c r="C1203" s="130" t="s">
        <v>260</v>
      </c>
      <c r="D1203" s="130" t="s">
        <v>378</v>
      </c>
      <c r="E1203" s="130" t="s">
        <v>1950</v>
      </c>
    </row>
    <row r="1204" spans="1:5" x14ac:dyDescent="0.35">
      <c r="A1204" s="130" t="s">
        <v>2164</v>
      </c>
      <c r="B1204" s="130" t="s">
        <v>269</v>
      </c>
      <c r="C1204" s="130" t="s">
        <v>260</v>
      </c>
      <c r="D1204" s="130" t="s">
        <v>378</v>
      </c>
      <c r="E1204" s="130" t="s">
        <v>241</v>
      </c>
    </row>
    <row r="1205" spans="1:5" x14ac:dyDescent="0.35">
      <c r="A1205" s="130" t="s">
        <v>2164</v>
      </c>
      <c r="B1205" s="130" t="s">
        <v>269</v>
      </c>
      <c r="C1205" s="130" t="s">
        <v>260</v>
      </c>
      <c r="D1205" s="130" t="s">
        <v>378</v>
      </c>
      <c r="E1205" s="130" t="s">
        <v>1953</v>
      </c>
    </row>
    <row r="1206" spans="1:5" x14ac:dyDescent="0.35">
      <c r="A1206" s="130" t="s">
        <v>2164</v>
      </c>
      <c r="B1206" s="130" t="s">
        <v>269</v>
      </c>
      <c r="C1206" s="130" t="s">
        <v>260</v>
      </c>
      <c r="D1206" s="130" t="s">
        <v>378</v>
      </c>
      <c r="E1206" s="130" t="s">
        <v>1955</v>
      </c>
    </row>
    <row r="1207" spans="1:5" x14ac:dyDescent="0.35">
      <c r="A1207" s="130" t="s">
        <v>2164</v>
      </c>
      <c r="B1207" s="130" t="s">
        <v>269</v>
      </c>
      <c r="C1207" s="130" t="s">
        <v>260</v>
      </c>
      <c r="D1207" s="130" t="s">
        <v>378</v>
      </c>
      <c r="E1207" s="130" t="s">
        <v>1958</v>
      </c>
    </row>
    <row r="1208" spans="1:5" x14ac:dyDescent="0.35">
      <c r="A1208" s="130" t="s">
        <v>2164</v>
      </c>
      <c r="B1208" s="130" t="s">
        <v>269</v>
      </c>
      <c r="C1208" s="130" t="s">
        <v>260</v>
      </c>
      <c r="D1208" s="130" t="s">
        <v>378</v>
      </c>
      <c r="E1208" s="130" t="s">
        <v>1961</v>
      </c>
    </row>
    <row r="1209" spans="1:5" x14ac:dyDescent="0.35">
      <c r="A1209" s="130" t="s">
        <v>2164</v>
      </c>
      <c r="B1209" s="130" t="s">
        <v>269</v>
      </c>
      <c r="C1209" s="130" t="s">
        <v>260</v>
      </c>
      <c r="D1209" s="130" t="s">
        <v>378</v>
      </c>
      <c r="E1209" s="130" t="s">
        <v>1964</v>
      </c>
    </row>
    <row r="1210" spans="1:5" x14ac:dyDescent="0.35">
      <c r="A1210" s="130" t="s">
        <v>2164</v>
      </c>
      <c r="B1210" s="130" t="s">
        <v>269</v>
      </c>
      <c r="C1210" s="130" t="s">
        <v>260</v>
      </c>
      <c r="D1210" s="130" t="s">
        <v>378</v>
      </c>
      <c r="E1210" s="130" t="s">
        <v>1967</v>
      </c>
    </row>
    <row r="1211" spans="1:5" x14ac:dyDescent="0.35">
      <c r="A1211" s="130" t="s">
        <v>2164</v>
      </c>
      <c r="B1211" s="130" t="s">
        <v>269</v>
      </c>
      <c r="C1211" s="130" t="s">
        <v>260</v>
      </c>
      <c r="D1211" s="130" t="s">
        <v>378</v>
      </c>
      <c r="E1211" s="130" t="s">
        <v>1969</v>
      </c>
    </row>
    <row r="1212" spans="1:5" x14ac:dyDescent="0.35">
      <c r="A1212" s="130" t="s">
        <v>2164</v>
      </c>
      <c r="B1212" s="130" t="s">
        <v>269</v>
      </c>
      <c r="C1212" s="130" t="s">
        <v>260</v>
      </c>
      <c r="D1212" s="130" t="s">
        <v>378</v>
      </c>
      <c r="E1212" s="130" t="s">
        <v>1972</v>
      </c>
    </row>
    <row r="1213" spans="1:5" x14ac:dyDescent="0.35">
      <c r="A1213" s="130" t="s">
        <v>2164</v>
      </c>
      <c r="B1213" s="130" t="s">
        <v>269</v>
      </c>
      <c r="C1213" s="130" t="s">
        <v>260</v>
      </c>
      <c r="D1213" s="130" t="s">
        <v>378</v>
      </c>
      <c r="E1213" s="130" t="s">
        <v>1974</v>
      </c>
    </row>
    <row r="1214" spans="1:5" x14ac:dyDescent="0.35">
      <c r="A1214" s="130" t="s">
        <v>2164</v>
      </c>
      <c r="B1214" s="130" t="s">
        <v>269</v>
      </c>
      <c r="C1214" s="130" t="s">
        <v>260</v>
      </c>
      <c r="D1214" s="130" t="s">
        <v>378</v>
      </c>
      <c r="E1214" s="130" t="s">
        <v>1977</v>
      </c>
    </row>
    <row r="1215" spans="1:5" x14ac:dyDescent="0.35">
      <c r="A1215" s="130" t="s">
        <v>2164</v>
      </c>
      <c r="B1215" s="130" t="s">
        <v>269</v>
      </c>
      <c r="C1215" s="130" t="s">
        <v>260</v>
      </c>
      <c r="D1215" s="130" t="s">
        <v>378</v>
      </c>
      <c r="E1215" s="130" t="s">
        <v>1980</v>
      </c>
    </row>
    <row r="1216" spans="1:5" x14ac:dyDescent="0.35">
      <c r="A1216" s="130" t="s">
        <v>2164</v>
      </c>
      <c r="B1216" s="130" t="s">
        <v>269</v>
      </c>
      <c r="C1216" s="130" t="s">
        <v>260</v>
      </c>
      <c r="D1216" s="130" t="s">
        <v>378</v>
      </c>
      <c r="E1216" s="130" t="s">
        <v>1983</v>
      </c>
    </row>
    <row r="1217" spans="1:5" x14ac:dyDescent="0.35">
      <c r="A1217" s="130" t="s">
        <v>2164</v>
      </c>
      <c r="B1217" s="130" t="s">
        <v>269</v>
      </c>
      <c r="C1217" s="130" t="s">
        <v>260</v>
      </c>
      <c r="D1217" s="130" t="s">
        <v>378</v>
      </c>
      <c r="E1217" s="130" t="s">
        <v>1986</v>
      </c>
    </row>
    <row r="1218" spans="1:5" x14ac:dyDescent="0.35">
      <c r="A1218" s="130" t="s">
        <v>2164</v>
      </c>
      <c r="B1218" s="130" t="s">
        <v>269</v>
      </c>
      <c r="C1218" s="130" t="s">
        <v>260</v>
      </c>
      <c r="D1218" s="130" t="s">
        <v>378</v>
      </c>
      <c r="E1218" s="130" t="s">
        <v>1989</v>
      </c>
    </row>
    <row r="1219" spans="1:5" x14ac:dyDescent="0.35">
      <c r="A1219" s="130" t="s">
        <v>2164</v>
      </c>
      <c r="B1219" s="130" t="s">
        <v>269</v>
      </c>
      <c r="C1219" s="130" t="s">
        <v>260</v>
      </c>
      <c r="D1219" s="130" t="s">
        <v>378</v>
      </c>
      <c r="E1219" s="130" t="s">
        <v>1992</v>
      </c>
    </row>
    <row r="1220" spans="1:5" x14ac:dyDescent="0.35">
      <c r="A1220" s="130" t="s">
        <v>2164</v>
      </c>
      <c r="B1220" s="130" t="s">
        <v>269</v>
      </c>
      <c r="C1220" s="130" t="s">
        <v>260</v>
      </c>
      <c r="D1220" s="130" t="s">
        <v>378</v>
      </c>
      <c r="E1220" s="130" t="s">
        <v>1995</v>
      </c>
    </row>
    <row r="1221" spans="1:5" x14ac:dyDescent="0.35">
      <c r="A1221" s="130" t="s">
        <v>2164</v>
      </c>
      <c r="B1221" s="130" t="s">
        <v>269</v>
      </c>
      <c r="C1221" s="130" t="s">
        <v>260</v>
      </c>
      <c r="D1221" s="130" t="s">
        <v>378</v>
      </c>
      <c r="E1221" s="130" t="s">
        <v>1998</v>
      </c>
    </row>
    <row r="1222" spans="1:5" x14ac:dyDescent="0.35">
      <c r="A1222" s="130" t="s">
        <v>2164</v>
      </c>
      <c r="B1222" s="130" t="s">
        <v>269</v>
      </c>
      <c r="C1222" s="130" t="s">
        <v>260</v>
      </c>
      <c r="D1222" s="130" t="s">
        <v>378</v>
      </c>
      <c r="E1222" s="130" t="s">
        <v>2001</v>
      </c>
    </row>
    <row r="1223" spans="1:5" x14ac:dyDescent="0.35">
      <c r="A1223" s="130" t="s">
        <v>2164</v>
      </c>
      <c r="B1223" s="130" t="s">
        <v>269</v>
      </c>
      <c r="C1223" s="130" t="s">
        <v>260</v>
      </c>
      <c r="D1223" s="130" t="s">
        <v>378</v>
      </c>
      <c r="E1223" s="130" t="s">
        <v>2004</v>
      </c>
    </row>
    <row r="1224" spans="1:5" x14ac:dyDescent="0.35">
      <c r="A1224" s="130" t="s">
        <v>2164</v>
      </c>
      <c r="B1224" s="130" t="s">
        <v>269</v>
      </c>
      <c r="C1224" s="130" t="s">
        <v>260</v>
      </c>
      <c r="D1224" s="130" t="s">
        <v>378</v>
      </c>
      <c r="E1224" s="130" t="s">
        <v>2007</v>
      </c>
    </row>
    <row r="1225" spans="1:5" x14ac:dyDescent="0.35">
      <c r="A1225" s="130" t="s">
        <v>2164</v>
      </c>
      <c r="B1225" s="130" t="s">
        <v>269</v>
      </c>
      <c r="C1225" s="130" t="s">
        <v>260</v>
      </c>
      <c r="D1225" s="130" t="s">
        <v>378</v>
      </c>
      <c r="E1225" s="130" t="s">
        <v>2010</v>
      </c>
    </row>
    <row r="1226" spans="1:5" x14ac:dyDescent="0.35">
      <c r="A1226" s="130" t="s">
        <v>2164</v>
      </c>
      <c r="B1226" s="130" t="s">
        <v>269</v>
      </c>
      <c r="C1226" s="130" t="s">
        <v>260</v>
      </c>
      <c r="D1226" s="130" t="s">
        <v>378</v>
      </c>
      <c r="E1226" s="130" t="s">
        <v>2013</v>
      </c>
    </row>
    <row r="1227" spans="1:5" x14ac:dyDescent="0.35">
      <c r="A1227" s="130" t="s">
        <v>2164</v>
      </c>
      <c r="B1227" s="130" t="s">
        <v>269</v>
      </c>
      <c r="C1227" s="130" t="s">
        <v>260</v>
      </c>
      <c r="D1227" s="130" t="s">
        <v>378</v>
      </c>
      <c r="E1227" s="130" t="s">
        <v>2016</v>
      </c>
    </row>
    <row r="1228" spans="1:5" x14ac:dyDescent="0.35">
      <c r="A1228" s="130" t="s">
        <v>2164</v>
      </c>
      <c r="B1228" s="130" t="s">
        <v>269</v>
      </c>
      <c r="C1228" s="130" t="s">
        <v>260</v>
      </c>
      <c r="D1228" s="130" t="s">
        <v>378</v>
      </c>
      <c r="E1228" s="130" t="s">
        <v>2019</v>
      </c>
    </row>
    <row r="1229" spans="1:5" x14ac:dyDescent="0.35">
      <c r="A1229" s="130" t="s">
        <v>2164</v>
      </c>
      <c r="B1229" s="130" t="s">
        <v>269</v>
      </c>
      <c r="C1229" s="130" t="s">
        <v>260</v>
      </c>
      <c r="D1229" s="130" t="s">
        <v>378</v>
      </c>
      <c r="E1229" s="130" t="s">
        <v>2022</v>
      </c>
    </row>
    <row r="1230" spans="1:5" x14ac:dyDescent="0.35">
      <c r="A1230" s="130" t="s">
        <v>2164</v>
      </c>
      <c r="B1230" s="130" t="s">
        <v>269</v>
      </c>
      <c r="C1230" s="130" t="s">
        <v>260</v>
      </c>
      <c r="D1230" s="130" t="s">
        <v>378</v>
      </c>
      <c r="E1230" s="130" t="s">
        <v>2025</v>
      </c>
    </row>
    <row r="1231" spans="1:5" x14ac:dyDescent="0.35">
      <c r="A1231" s="130" t="s">
        <v>2164</v>
      </c>
      <c r="B1231" s="130" t="s">
        <v>269</v>
      </c>
      <c r="C1231" s="130" t="s">
        <v>260</v>
      </c>
      <c r="D1231" s="130" t="s">
        <v>378</v>
      </c>
      <c r="E1231" s="130" t="s">
        <v>2028</v>
      </c>
    </row>
    <row r="1232" spans="1:5" x14ac:dyDescent="0.35">
      <c r="A1232" s="130" t="s">
        <v>2164</v>
      </c>
      <c r="B1232" s="130" t="s">
        <v>269</v>
      </c>
      <c r="C1232" s="130" t="s">
        <v>260</v>
      </c>
      <c r="D1232" s="130" t="s">
        <v>378</v>
      </c>
      <c r="E1232" s="130" t="s">
        <v>2031</v>
      </c>
    </row>
    <row r="1233" spans="1:5" x14ac:dyDescent="0.35">
      <c r="A1233" s="130" t="s">
        <v>2164</v>
      </c>
      <c r="B1233" s="130" t="s">
        <v>269</v>
      </c>
      <c r="C1233" s="130" t="s">
        <v>260</v>
      </c>
      <c r="D1233" s="130" t="s">
        <v>378</v>
      </c>
      <c r="E1233" s="130" t="s">
        <v>268</v>
      </c>
    </row>
    <row r="1234" spans="1:5" x14ac:dyDescent="0.35">
      <c r="A1234" s="130" t="s">
        <v>2164</v>
      </c>
      <c r="B1234" s="130" t="s">
        <v>269</v>
      </c>
      <c r="C1234" s="130" t="s">
        <v>260</v>
      </c>
      <c r="D1234" s="130" t="s">
        <v>378</v>
      </c>
      <c r="E1234" s="130" t="s">
        <v>2034</v>
      </c>
    </row>
    <row r="1235" spans="1:5" x14ac:dyDescent="0.35">
      <c r="A1235" s="130" t="s">
        <v>2164</v>
      </c>
      <c r="B1235" s="130" t="s">
        <v>269</v>
      </c>
      <c r="C1235" s="130" t="s">
        <v>260</v>
      </c>
      <c r="D1235" s="130" t="s">
        <v>378</v>
      </c>
      <c r="E1235" s="130" t="s">
        <v>2037</v>
      </c>
    </row>
    <row r="1236" spans="1:5" x14ac:dyDescent="0.35">
      <c r="A1236" s="130" t="s">
        <v>2164</v>
      </c>
      <c r="B1236" s="130" t="s">
        <v>269</v>
      </c>
      <c r="C1236" s="130" t="s">
        <v>260</v>
      </c>
      <c r="D1236" s="130" t="s">
        <v>378</v>
      </c>
      <c r="E1236" s="130" t="s">
        <v>2040</v>
      </c>
    </row>
    <row r="1237" spans="1:5" x14ac:dyDescent="0.35">
      <c r="A1237" s="130" t="s">
        <v>2164</v>
      </c>
      <c r="B1237" s="130" t="s">
        <v>269</v>
      </c>
      <c r="C1237" s="130" t="s">
        <v>260</v>
      </c>
      <c r="D1237" s="130" t="s">
        <v>378</v>
      </c>
      <c r="E1237" s="130" t="s">
        <v>2043</v>
      </c>
    </row>
    <row r="1238" spans="1:5" x14ac:dyDescent="0.35">
      <c r="A1238" s="130" t="s">
        <v>2164</v>
      </c>
      <c r="B1238" s="130" t="s">
        <v>269</v>
      </c>
      <c r="C1238" s="130" t="s">
        <v>260</v>
      </c>
      <c r="D1238" s="130" t="s">
        <v>378</v>
      </c>
      <c r="E1238" s="130" t="s">
        <v>2046</v>
      </c>
    </row>
    <row r="1239" spans="1:5" x14ac:dyDescent="0.35">
      <c r="A1239" s="130" t="s">
        <v>2164</v>
      </c>
      <c r="B1239" s="130" t="s">
        <v>269</v>
      </c>
      <c r="C1239" s="130" t="s">
        <v>260</v>
      </c>
      <c r="D1239" s="130" t="s">
        <v>378</v>
      </c>
      <c r="E1239" s="130" t="s">
        <v>2049</v>
      </c>
    </row>
    <row r="1240" spans="1:5" x14ac:dyDescent="0.35">
      <c r="A1240" s="130" t="s">
        <v>2164</v>
      </c>
      <c r="B1240" s="130" t="s">
        <v>269</v>
      </c>
      <c r="C1240" s="130" t="s">
        <v>260</v>
      </c>
      <c r="D1240" s="130" t="s">
        <v>378</v>
      </c>
      <c r="E1240" s="130" t="s">
        <v>2052</v>
      </c>
    </row>
    <row r="1241" spans="1:5" x14ac:dyDescent="0.35">
      <c r="A1241" s="130" t="s">
        <v>2164</v>
      </c>
      <c r="B1241" s="130" t="s">
        <v>269</v>
      </c>
      <c r="C1241" s="130" t="s">
        <v>260</v>
      </c>
      <c r="D1241" s="130" t="s">
        <v>378</v>
      </c>
      <c r="E1241" s="130" t="s">
        <v>2055</v>
      </c>
    </row>
    <row r="1242" spans="1:5" x14ac:dyDescent="0.35">
      <c r="A1242" s="130" t="s">
        <v>2164</v>
      </c>
      <c r="B1242" s="130" t="s">
        <v>269</v>
      </c>
      <c r="C1242" s="130" t="s">
        <v>260</v>
      </c>
      <c r="D1242" s="130" t="s">
        <v>378</v>
      </c>
      <c r="E1242" s="130" t="s">
        <v>2058</v>
      </c>
    </row>
    <row r="1243" spans="1:5" x14ac:dyDescent="0.35">
      <c r="A1243" s="130" t="s">
        <v>2164</v>
      </c>
      <c r="B1243" s="130" t="s">
        <v>269</v>
      </c>
      <c r="C1243" s="130" t="s">
        <v>260</v>
      </c>
      <c r="D1243" s="130" t="s">
        <v>378</v>
      </c>
      <c r="E1243" s="130" t="s">
        <v>2061</v>
      </c>
    </row>
    <row r="1244" spans="1:5" x14ac:dyDescent="0.35">
      <c r="A1244" s="130" t="s">
        <v>2164</v>
      </c>
      <c r="B1244" s="130" t="s">
        <v>269</v>
      </c>
      <c r="C1244" s="130" t="s">
        <v>260</v>
      </c>
      <c r="D1244" s="130" t="s">
        <v>378</v>
      </c>
      <c r="E1244" s="130" t="s">
        <v>2064</v>
      </c>
    </row>
    <row r="1245" spans="1:5" x14ac:dyDescent="0.35">
      <c r="A1245" s="130" t="s">
        <v>2164</v>
      </c>
      <c r="B1245" s="130" t="s">
        <v>269</v>
      </c>
      <c r="C1245" s="130" t="s">
        <v>260</v>
      </c>
      <c r="D1245" s="130" t="s">
        <v>378</v>
      </c>
      <c r="E1245" s="130" t="s">
        <v>2067</v>
      </c>
    </row>
    <row r="1246" spans="1:5" x14ac:dyDescent="0.35">
      <c r="A1246" s="130" t="s">
        <v>2164</v>
      </c>
      <c r="B1246" s="130" t="s">
        <v>269</v>
      </c>
      <c r="C1246" s="130" t="s">
        <v>260</v>
      </c>
      <c r="D1246" s="130" t="s">
        <v>378</v>
      </c>
      <c r="E1246" s="130" t="s">
        <v>2070</v>
      </c>
    </row>
    <row r="1247" spans="1:5" x14ac:dyDescent="0.35">
      <c r="A1247" s="130" t="s">
        <v>2164</v>
      </c>
      <c r="B1247" s="130" t="s">
        <v>269</v>
      </c>
      <c r="C1247" s="130" t="s">
        <v>260</v>
      </c>
      <c r="D1247" s="130" t="s">
        <v>378</v>
      </c>
      <c r="E1247" s="130" t="s">
        <v>2073</v>
      </c>
    </row>
    <row r="1248" spans="1:5" x14ac:dyDescent="0.35">
      <c r="A1248" s="130" t="s">
        <v>2164</v>
      </c>
      <c r="B1248" s="130" t="s">
        <v>269</v>
      </c>
      <c r="C1248" s="130" t="s">
        <v>260</v>
      </c>
      <c r="D1248" s="130" t="s">
        <v>378</v>
      </c>
      <c r="E1248" s="130" t="s">
        <v>2076</v>
      </c>
    </row>
    <row r="1249" spans="1:5" x14ac:dyDescent="0.35">
      <c r="A1249" s="130" t="s">
        <v>2164</v>
      </c>
      <c r="B1249" s="130" t="s">
        <v>269</v>
      </c>
      <c r="C1249" s="130" t="s">
        <v>260</v>
      </c>
      <c r="D1249" s="130" t="s">
        <v>378</v>
      </c>
      <c r="E1249" s="130" t="s">
        <v>2079</v>
      </c>
    </row>
    <row r="1250" spans="1:5" x14ac:dyDescent="0.35">
      <c r="A1250" s="130" t="s">
        <v>2164</v>
      </c>
      <c r="B1250" s="130" t="s">
        <v>269</v>
      </c>
      <c r="C1250" s="130" t="s">
        <v>260</v>
      </c>
      <c r="D1250" s="130" t="s">
        <v>378</v>
      </c>
      <c r="E1250" s="130" t="s">
        <v>2082</v>
      </c>
    </row>
    <row r="1251" spans="1:5" x14ac:dyDescent="0.35">
      <c r="A1251" s="130" t="s">
        <v>2164</v>
      </c>
      <c r="B1251" s="130" t="s">
        <v>269</v>
      </c>
      <c r="C1251" s="130" t="s">
        <v>260</v>
      </c>
      <c r="D1251" s="130" t="s">
        <v>378</v>
      </c>
      <c r="E1251" s="130" t="s">
        <v>421</v>
      </c>
    </row>
    <row r="1252" spans="1:5" x14ac:dyDescent="0.35">
      <c r="A1252" s="130" t="s">
        <v>2164</v>
      </c>
      <c r="B1252" s="130" t="s">
        <v>269</v>
      </c>
      <c r="C1252" s="130" t="s">
        <v>260</v>
      </c>
      <c r="D1252" s="130" t="s">
        <v>378</v>
      </c>
      <c r="E1252" s="130" t="s">
        <v>2085</v>
      </c>
    </row>
    <row r="1253" spans="1:5" x14ac:dyDescent="0.35">
      <c r="A1253" s="130" t="s">
        <v>2164</v>
      </c>
      <c r="B1253" s="130" t="s">
        <v>269</v>
      </c>
      <c r="C1253" s="130" t="s">
        <v>260</v>
      </c>
      <c r="D1253" s="130" t="s">
        <v>378</v>
      </c>
      <c r="E1253" s="130" t="s">
        <v>2088</v>
      </c>
    </row>
    <row r="1254" spans="1:5" x14ac:dyDescent="0.35">
      <c r="A1254" s="130" t="s">
        <v>2164</v>
      </c>
      <c r="B1254" s="130" t="s">
        <v>269</v>
      </c>
      <c r="C1254" s="130" t="s">
        <v>260</v>
      </c>
      <c r="D1254" s="130" t="s">
        <v>378</v>
      </c>
      <c r="E1254" s="130" t="s">
        <v>2091</v>
      </c>
    </row>
    <row r="1255" spans="1:5" x14ac:dyDescent="0.35">
      <c r="A1255" s="130" t="s">
        <v>2164</v>
      </c>
      <c r="B1255" s="130" t="s">
        <v>269</v>
      </c>
      <c r="C1255" s="130" t="s">
        <v>260</v>
      </c>
      <c r="D1255" s="130" t="s">
        <v>378</v>
      </c>
      <c r="E1255" s="130" t="s">
        <v>2094</v>
      </c>
    </row>
    <row r="1256" spans="1:5" x14ac:dyDescent="0.35">
      <c r="A1256" s="130" t="s">
        <v>2164</v>
      </c>
      <c r="B1256" s="130" t="s">
        <v>269</v>
      </c>
      <c r="C1256" s="130" t="s">
        <v>260</v>
      </c>
      <c r="D1256" s="130" t="s">
        <v>378</v>
      </c>
      <c r="E1256" s="130" t="s">
        <v>2097</v>
      </c>
    </row>
    <row r="1257" spans="1:5" x14ac:dyDescent="0.35">
      <c r="A1257" s="130" t="s">
        <v>2164</v>
      </c>
      <c r="B1257" s="130" t="s">
        <v>269</v>
      </c>
      <c r="C1257" s="130" t="s">
        <v>260</v>
      </c>
      <c r="D1257" s="130" t="s">
        <v>378</v>
      </c>
      <c r="E1257" s="130" t="s">
        <v>2100</v>
      </c>
    </row>
    <row r="1258" spans="1:5" x14ac:dyDescent="0.35">
      <c r="A1258" s="130" t="s">
        <v>2164</v>
      </c>
      <c r="B1258" s="130" t="s">
        <v>269</v>
      </c>
      <c r="C1258" s="130" t="s">
        <v>260</v>
      </c>
      <c r="D1258" s="130" t="s">
        <v>378</v>
      </c>
      <c r="E1258" s="130" t="s">
        <v>2103</v>
      </c>
    </row>
    <row r="1259" spans="1:5" x14ac:dyDescent="0.35">
      <c r="A1259" s="130" t="s">
        <v>2164</v>
      </c>
      <c r="B1259" s="130" t="s">
        <v>269</v>
      </c>
      <c r="C1259" s="130" t="s">
        <v>260</v>
      </c>
      <c r="D1259" s="130" t="s">
        <v>378</v>
      </c>
      <c r="E1259" s="130" t="s">
        <v>2106</v>
      </c>
    </row>
    <row r="1260" spans="1:5" x14ac:dyDescent="0.35">
      <c r="A1260" s="130" t="s">
        <v>2164</v>
      </c>
      <c r="B1260" s="130" t="s">
        <v>269</v>
      </c>
      <c r="C1260" s="130" t="s">
        <v>260</v>
      </c>
      <c r="D1260" s="130" t="s">
        <v>378</v>
      </c>
      <c r="E1260" s="130" t="s">
        <v>2109</v>
      </c>
    </row>
    <row r="1261" spans="1:5" x14ac:dyDescent="0.35">
      <c r="A1261" s="130" t="s">
        <v>2164</v>
      </c>
      <c r="B1261" s="130" t="s">
        <v>269</v>
      </c>
      <c r="C1261" s="130" t="s">
        <v>260</v>
      </c>
      <c r="D1261" s="130" t="s">
        <v>378</v>
      </c>
      <c r="E1261" s="130" t="s">
        <v>2111</v>
      </c>
    </row>
    <row r="1262" spans="1:5" x14ac:dyDescent="0.35">
      <c r="A1262" s="130" t="s">
        <v>2164</v>
      </c>
      <c r="B1262" s="130" t="s">
        <v>269</v>
      </c>
      <c r="C1262" s="130" t="s">
        <v>260</v>
      </c>
      <c r="D1262" s="130" t="s">
        <v>378</v>
      </c>
      <c r="E1262" s="130" t="s">
        <v>2114</v>
      </c>
    </row>
    <row r="1263" spans="1:5" x14ac:dyDescent="0.35">
      <c r="A1263" s="130" t="s">
        <v>2164</v>
      </c>
      <c r="B1263" s="130" t="s">
        <v>269</v>
      </c>
      <c r="C1263" s="130" t="s">
        <v>260</v>
      </c>
      <c r="D1263" s="130" t="s">
        <v>378</v>
      </c>
      <c r="E1263" s="130" t="s">
        <v>2117</v>
      </c>
    </row>
    <row r="1264" spans="1:5" x14ac:dyDescent="0.35">
      <c r="A1264" s="130" t="s">
        <v>2164</v>
      </c>
      <c r="B1264" s="130" t="s">
        <v>269</v>
      </c>
      <c r="C1264" s="130" t="s">
        <v>260</v>
      </c>
      <c r="D1264" s="130" t="s">
        <v>378</v>
      </c>
      <c r="E1264" s="130" t="s">
        <v>443</v>
      </c>
    </row>
    <row r="1265" spans="1:5" x14ac:dyDescent="0.35">
      <c r="A1265" s="130" t="s">
        <v>2164</v>
      </c>
      <c r="B1265" s="130" t="s">
        <v>269</v>
      </c>
      <c r="C1265" s="130" t="s">
        <v>260</v>
      </c>
      <c r="D1265" s="130" t="s">
        <v>378</v>
      </c>
      <c r="E1265" s="130" t="s">
        <v>453</v>
      </c>
    </row>
    <row r="1266" spans="1:5" x14ac:dyDescent="0.35">
      <c r="A1266" s="130" t="s">
        <v>2164</v>
      </c>
      <c r="B1266" s="130" t="s">
        <v>269</v>
      </c>
      <c r="C1266" s="130" t="s">
        <v>260</v>
      </c>
      <c r="D1266" s="130" t="s">
        <v>378</v>
      </c>
      <c r="E1266" s="130" t="s">
        <v>2120</v>
      </c>
    </row>
    <row r="1267" spans="1:5" x14ac:dyDescent="0.35">
      <c r="A1267" s="130" t="s">
        <v>2164</v>
      </c>
      <c r="B1267" s="130" t="s">
        <v>269</v>
      </c>
      <c r="C1267" s="130" t="s">
        <v>260</v>
      </c>
      <c r="D1267" s="130" t="s">
        <v>378</v>
      </c>
      <c r="E1267" s="130" t="s">
        <v>2123</v>
      </c>
    </row>
    <row r="1268" spans="1:5" x14ac:dyDescent="0.35">
      <c r="A1268" s="130" t="s">
        <v>2164</v>
      </c>
      <c r="B1268" s="130" t="s">
        <v>269</v>
      </c>
      <c r="C1268" s="130" t="s">
        <v>260</v>
      </c>
      <c r="D1268" s="130" t="s">
        <v>378</v>
      </c>
      <c r="E1268" s="130" t="s">
        <v>2126</v>
      </c>
    </row>
    <row r="1269" spans="1:5" x14ac:dyDescent="0.35">
      <c r="A1269" s="130" t="s">
        <v>2164</v>
      </c>
      <c r="B1269" s="130" t="s">
        <v>269</v>
      </c>
      <c r="C1269" s="130" t="s">
        <v>260</v>
      </c>
      <c r="D1269" s="130" t="s">
        <v>378</v>
      </c>
      <c r="E1269" s="130" t="s">
        <v>2129</v>
      </c>
    </row>
    <row r="1270" spans="1:5" x14ac:dyDescent="0.35">
      <c r="A1270" s="130" t="s">
        <v>2164</v>
      </c>
      <c r="B1270" s="130" t="s">
        <v>269</v>
      </c>
      <c r="C1270" s="130" t="s">
        <v>260</v>
      </c>
      <c r="D1270" s="130" t="s">
        <v>378</v>
      </c>
      <c r="E1270" s="130" t="s">
        <v>360</v>
      </c>
    </row>
    <row r="1271" spans="1:5" x14ac:dyDescent="0.35">
      <c r="A1271" s="130" t="s">
        <v>2164</v>
      </c>
      <c r="B1271" s="130" t="s">
        <v>269</v>
      </c>
      <c r="C1271" s="130" t="s">
        <v>260</v>
      </c>
      <c r="D1271" s="130" t="s">
        <v>378</v>
      </c>
      <c r="E1271" s="130" t="s">
        <v>2132</v>
      </c>
    </row>
    <row r="1272" spans="1:5" x14ac:dyDescent="0.35">
      <c r="A1272" s="130" t="s">
        <v>2164</v>
      </c>
      <c r="B1272" s="130" t="s">
        <v>269</v>
      </c>
      <c r="C1272" s="130" t="s">
        <v>260</v>
      </c>
      <c r="D1272" s="130" t="s">
        <v>378</v>
      </c>
      <c r="E1272" s="130" t="s">
        <v>2135</v>
      </c>
    </row>
    <row r="1273" spans="1:5" x14ac:dyDescent="0.35">
      <c r="A1273" s="130" t="s">
        <v>2164</v>
      </c>
      <c r="B1273" s="130" t="s">
        <v>269</v>
      </c>
      <c r="C1273" s="130" t="s">
        <v>260</v>
      </c>
      <c r="D1273" s="130" t="s">
        <v>378</v>
      </c>
      <c r="E1273" s="130" t="s">
        <v>2138</v>
      </c>
    </row>
    <row r="1274" spans="1:5" x14ac:dyDescent="0.35">
      <c r="A1274" s="130" t="s">
        <v>2164</v>
      </c>
      <c r="B1274" s="130" t="s">
        <v>269</v>
      </c>
      <c r="C1274" s="130" t="s">
        <v>260</v>
      </c>
      <c r="D1274" s="130" t="s">
        <v>378</v>
      </c>
      <c r="E1274" s="130" t="s">
        <v>2141</v>
      </c>
    </row>
    <row r="1275" spans="1:5" x14ac:dyDescent="0.35">
      <c r="A1275" s="130" t="s">
        <v>2164</v>
      </c>
      <c r="B1275" s="130" t="s">
        <v>269</v>
      </c>
      <c r="C1275" s="130" t="s">
        <v>260</v>
      </c>
      <c r="D1275" s="130" t="s">
        <v>378</v>
      </c>
      <c r="E1275" s="130" t="s">
        <v>2144</v>
      </c>
    </row>
    <row r="1276" spans="1:5" x14ac:dyDescent="0.35">
      <c r="A1276" s="130" t="s">
        <v>2164</v>
      </c>
      <c r="B1276" s="130" t="s">
        <v>269</v>
      </c>
      <c r="C1276" s="130" t="s">
        <v>260</v>
      </c>
      <c r="D1276" s="130" t="s">
        <v>378</v>
      </c>
      <c r="E1276" s="130" t="s">
        <v>2147</v>
      </c>
    </row>
    <row r="1277" spans="1:5" x14ac:dyDescent="0.35">
      <c r="A1277" s="130" t="s">
        <v>2164</v>
      </c>
      <c r="B1277" s="130" t="s">
        <v>269</v>
      </c>
      <c r="C1277" s="130" t="s">
        <v>260</v>
      </c>
      <c r="D1277" s="130" t="s">
        <v>378</v>
      </c>
      <c r="E1277" s="130" t="s">
        <v>2150</v>
      </c>
    </row>
    <row r="1278" spans="1:5" x14ac:dyDescent="0.35">
      <c r="A1278" s="130" t="s">
        <v>2164</v>
      </c>
      <c r="B1278" s="130" t="s">
        <v>269</v>
      </c>
      <c r="C1278" s="130" t="s">
        <v>260</v>
      </c>
      <c r="D1278" s="130" t="s">
        <v>378</v>
      </c>
      <c r="E1278" s="130" t="s">
        <v>2153</v>
      </c>
    </row>
    <row r="1279" spans="1:5" x14ac:dyDescent="0.35">
      <c r="A1279" s="130" t="s">
        <v>2164</v>
      </c>
      <c r="B1279" s="130" t="s">
        <v>269</v>
      </c>
      <c r="C1279" s="130" t="s">
        <v>260</v>
      </c>
      <c r="D1279" s="130" t="s">
        <v>378</v>
      </c>
      <c r="E1279" s="130" t="s">
        <v>477</v>
      </c>
    </row>
    <row r="1280" spans="1:5" x14ac:dyDescent="0.35">
      <c r="A1280" s="130" t="s">
        <v>2164</v>
      </c>
      <c r="B1280" s="130" t="s">
        <v>269</v>
      </c>
      <c r="C1280" s="130" t="s">
        <v>260</v>
      </c>
      <c r="D1280" s="130" t="s">
        <v>378</v>
      </c>
      <c r="E1280" s="130" t="s">
        <v>2156</v>
      </c>
    </row>
    <row r="1281" spans="1:8" x14ac:dyDescent="0.35">
      <c r="A1281" s="130" t="s">
        <v>2164</v>
      </c>
      <c r="B1281" s="130" t="s">
        <v>269</v>
      </c>
      <c r="C1281" s="130" t="s">
        <v>260</v>
      </c>
      <c r="D1281" s="130" t="s">
        <v>378</v>
      </c>
      <c r="E1281" s="130" t="s">
        <v>2159</v>
      </c>
    </row>
    <row r="1282" spans="1:8" x14ac:dyDescent="0.35">
      <c r="A1282" s="130" t="s">
        <v>2164</v>
      </c>
      <c r="B1282" s="130" t="s">
        <v>269</v>
      </c>
      <c r="C1282" s="130" t="s">
        <v>260</v>
      </c>
      <c r="D1282" s="130" t="s">
        <v>378</v>
      </c>
      <c r="E1282" s="130" t="s">
        <v>2162</v>
      </c>
    </row>
    <row r="1284" spans="1:8" x14ac:dyDescent="0.35">
      <c r="A1284" s="130" t="s">
        <v>3275</v>
      </c>
      <c r="B1284" s="188" t="s">
        <v>3276</v>
      </c>
      <c r="C1284" s="188" t="s">
        <v>366</v>
      </c>
      <c r="D1284" s="188" t="s">
        <v>3277</v>
      </c>
    </row>
    <row r="1285" spans="1:8" x14ac:dyDescent="0.35">
      <c r="A1285" s="130" t="s">
        <v>3275</v>
      </c>
      <c r="B1285" s="188" t="s">
        <v>3278</v>
      </c>
      <c r="C1285" s="188" t="s">
        <v>247</v>
      </c>
      <c r="D1285" s="188" t="s">
        <v>3279</v>
      </c>
      <c r="H1285" s="130"/>
    </row>
    <row r="1286" spans="1:8" x14ac:dyDescent="0.35">
      <c r="A1286" s="130"/>
      <c r="B1286" s="188"/>
      <c r="C1286" s="188"/>
      <c r="D1286" s="188"/>
      <c r="H1286" s="130"/>
    </row>
    <row r="1287" spans="1:8" x14ac:dyDescent="0.35">
      <c r="A1287" s="130" t="s">
        <v>70</v>
      </c>
      <c r="B1287" s="188" t="s">
        <v>364</v>
      </c>
      <c r="C1287" s="188" t="s">
        <v>363</v>
      </c>
      <c r="D1287" s="188" t="s">
        <v>363</v>
      </c>
      <c r="E1287" s="130" t="s">
        <v>360</v>
      </c>
      <c r="H1287" s="130"/>
    </row>
    <row r="1288" spans="1:8" x14ac:dyDescent="0.35">
      <c r="A1288" s="130" t="s">
        <v>70</v>
      </c>
      <c r="B1288" s="188" t="s">
        <v>481</v>
      </c>
      <c r="C1288" s="188" t="s">
        <v>480</v>
      </c>
      <c r="D1288" s="188" t="s">
        <v>480</v>
      </c>
      <c r="E1288" s="130" t="s">
        <v>477</v>
      </c>
      <c r="H1288" s="130"/>
    </row>
    <row r="1289" spans="1:8" s="34" customFormat="1" x14ac:dyDescent="0.35">
      <c r="A1289" s="186" t="s">
        <v>70</v>
      </c>
      <c r="B1289" s="188" t="s">
        <v>447</v>
      </c>
      <c r="C1289" s="188" t="s">
        <v>446</v>
      </c>
      <c r="D1289" s="188" t="s">
        <v>446</v>
      </c>
      <c r="E1289" s="130" t="s">
        <v>443</v>
      </c>
    </row>
    <row r="1290" spans="1:8" s="34" customFormat="1" x14ac:dyDescent="0.35">
      <c r="A1290" s="186" t="s">
        <v>70</v>
      </c>
      <c r="B1290" s="188" t="s">
        <v>457</v>
      </c>
      <c r="C1290" s="188" t="s">
        <v>456</v>
      </c>
      <c r="D1290" s="188" t="s">
        <v>456</v>
      </c>
      <c r="E1290" s="186" t="s">
        <v>453</v>
      </c>
    </row>
    <row r="1291" spans="1:8" x14ac:dyDescent="0.35">
      <c r="A1291" s="130" t="s">
        <v>70</v>
      </c>
      <c r="B1291" s="188" t="s">
        <v>3280</v>
      </c>
      <c r="C1291" s="188" t="s">
        <v>3281</v>
      </c>
      <c r="D1291" s="188" t="s">
        <v>3281</v>
      </c>
      <c r="E1291" s="130" t="s">
        <v>453</v>
      </c>
    </row>
    <row r="1292" spans="1:8" x14ac:dyDescent="0.35">
      <c r="A1292" s="130" t="s">
        <v>70</v>
      </c>
      <c r="B1292" s="188" t="s">
        <v>511</v>
      </c>
      <c r="C1292" s="188" t="s">
        <v>510</v>
      </c>
      <c r="D1292" s="188" t="s">
        <v>510</v>
      </c>
      <c r="E1292" s="130" t="s">
        <v>507</v>
      </c>
    </row>
    <row r="1293" spans="1:8" x14ac:dyDescent="0.35">
      <c r="A1293" s="130" t="s">
        <v>70</v>
      </c>
      <c r="B1293" s="188" t="s">
        <v>3282</v>
      </c>
      <c r="C1293" s="188" t="s">
        <v>3283</v>
      </c>
      <c r="D1293" s="188" t="s">
        <v>3283</v>
      </c>
      <c r="E1293" s="130" t="s">
        <v>1947</v>
      </c>
    </row>
    <row r="1294" spans="1:8" x14ac:dyDescent="0.35">
      <c r="A1294" s="130" t="s">
        <v>70</v>
      </c>
      <c r="B1294" s="130" t="s">
        <v>3284</v>
      </c>
      <c r="C1294" s="188" t="s">
        <v>3285</v>
      </c>
      <c r="D1294" s="188" t="s">
        <v>3285</v>
      </c>
      <c r="E1294" s="130" t="s">
        <v>2007</v>
      </c>
    </row>
    <row r="1295" spans="1:8" x14ac:dyDescent="0.35">
      <c r="A1295" s="130" t="s">
        <v>70</v>
      </c>
      <c r="B1295" s="130" t="s">
        <v>3286</v>
      </c>
      <c r="C1295" s="188" t="s">
        <v>3287</v>
      </c>
      <c r="D1295" s="188" t="s">
        <v>3287</v>
      </c>
      <c r="E1295" s="130" t="s">
        <v>2064</v>
      </c>
    </row>
    <row r="1296" spans="1:8" x14ac:dyDescent="0.35">
      <c r="A1296" s="130" t="s">
        <v>70</v>
      </c>
      <c r="B1296" s="130" t="s">
        <v>3288</v>
      </c>
      <c r="C1296" s="188" t="s">
        <v>3289</v>
      </c>
      <c r="D1296" s="188" t="s">
        <v>3289</v>
      </c>
      <c r="E1296" s="130" t="s">
        <v>466</v>
      </c>
    </row>
    <row r="1297" spans="1:5" x14ac:dyDescent="0.35">
      <c r="A1297" s="130" t="s">
        <v>70</v>
      </c>
      <c r="B1297" s="130" t="s">
        <v>3290</v>
      </c>
      <c r="C1297" s="188" t="s">
        <v>3291</v>
      </c>
      <c r="D1297" s="188" t="s">
        <v>3291</v>
      </c>
      <c r="E1297" s="130" t="s">
        <v>2007</v>
      </c>
    </row>
    <row r="1298" spans="1:5" x14ac:dyDescent="0.35">
      <c r="A1298" s="130" t="s">
        <v>70</v>
      </c>
      <c r="B1298" s="130" t="s">
        <v>3292</v>
      </c>
      <c r="C1298" s="188" t="s">
        <v>3293</v>
      </c>
      <c r="D1298" s="188" t="s">
        <v>3293</v>
      </c>
      <c r="E1298" s="130" t="s">
        <v>2120</v>
      </c>
    </row>
    <row r="1299" spans="1:5" x14ac:dyDescent="0.35">
      <c r="A1299" s="130" t="s">
        <v>70</v>
      </c>
      <c r="B1299" s="130" t="s">
        <v>3294</v>
      </c>
      <c r="C1299" s="188" t="s">
        <v>3295</v>
      </c>
      <c r="D1299" s="188" t="s">
        <v>3295</v>
      </c>
      <c r="E1299" s="130" t="s">
        <v>2109</v>
      </c>
    </row>
    <row r="1300" spans="1:5" x14ac:dyDescent="0.35">
      <c r="A1300" s="130" t="s">
        <v>70</v>
      </c>
      <c r="B1300" s="130" t="s">
        <v>3296</v>
      </c>
      <c r="C1300" s="188" t="s">
        <v>3297</v>
      </c>
      <c r="D1300" s="188" t="s">
        <v>3297</v>
      </c>
      <c r="E1300" s="130" t="s">
        <v>2109</v>
      </c>
    </row>
    <row r="1301" spans="1:5" x14ac:dyDescent="0.35">
      <c r="A1301" s="130" t="s">
        <v>70</v>
      </c>
      <c r="B1301" s="130" t="s">
        <v>3298</v>
      </c>
      <c r="C1301" s="188" t="s">
        <v>3299</v>
      </c>
      <c r="D1301" s="188" t="s">
        <v>3299</v>
      </c>
      <c r="E1301" s="130" t="s">
        <v>2109</v>
      </c>
    </row>
    <row r="1302" spans="1:5" x14ac:dyDescent="0.35">
      <c r="A1302" s="130" t="s">
        <v>70</v>
      </c>
      <c r="B1302" s="130" t="s">
        <v>3300</v>
      </c>
      <c r="C1302" s="188" t="s">
        <v>3301</v>
      </c>
      <c r="D1302" s="188" t="s">
        <v>3301</v>
      </c>
      <c r="E1302" s="130" t="s">
        <v>2025</v>
      </c>
    </row>
    <row r="1303" spans="1:5" x14ac:dyDescent="0.35">
      <c r="A1303" s="130" t="s">
        <v>70</v>
      </c>
      <c r="B1303" s="130" t="s">
        <v>3302</v>
      </c>
      <c r="C1303" s="188" t="s">
        <v>3303</v>
      </c>
      <c r="D1303" s="188" t="s">
        <v>3303</v>
      </c>
      <c r="E1303" s="130" t="s">
        <v>2025</v>
      </c>
    </row>
    <row r="1304" spans="1:5" x14ac:dyDescent="0.35">
      <c r="A1304" s="130" t="s">
        <v>70</v>
      </c>
      <c r="B1304" s="130" t="s">
        <v>491</v>
      </c>
      <c r="C1304" s="188" t="s">
        <v>490</v>
      </c>
      <c r="D1304" s="188" t="s">
        <v>490</v>
      </c>
      <c r="E1304" s="130" t="s">
        <v>487</v>
      </c>
    </row>
    <row r="1305" spans="1:5" x14ac:dyDescent="0.35">
      <c r="A1305" s="130" t="s">
        <v>70</v>
      </c>
      <c r="B1305" s="130" t="s">
        <v>3304</v>
      </c>
      <c r="C1305" s="188" t="s">
        <v>3305</v>
      </c>
      <c r="D1305" s="188" t="s">
        <v>3305</v>
      </c>
      <c r="E1305" s="130" t="s">
        <v>487</v>
      </c>
    </row>
    <row r="1306" spans="1:5" x14ac:dyDescent="0.35">
      <c r="A1306" s="130" t="s">
        <v>70</v>
      </c>
      <c r="B1306" s="130" t="s">
        <v>3306</v>
      </c>
      <c r="C1306" s="188" t="s">
        <v>3307</v>
      </c>
      <c r="D1306" s="188" t="s">
        <v>3307</v>
      </c>
      <c r="E1306" s="130" t="s">
        <v>1926</v>
      </c>
    </row>
    <row r="1307" spans="1:5" x14ac:dyDescent="0.35">
      <c r="A1307" s="130" t="s">
        <v>70</v>
      </c>
      <c r="B1307" s="130" t="s">
        <v>3308</v>
      </c>
      <c r="C1307" s="188" t="s">
        <v>3309</v>
      </c>
      <c r="D1307" s="188" t="s">
        <v>3309</v>
      </c>
      <c r="E1307" s="130" t="s">
        <v>1862</v>
      </c>
    </row>
    <row r="1308" spans="1:5" x14ac:dyDescent="0.35">
      <c r="A1308" s="130" t="s">
        <v>70</v>
      </c>
      <c r="B1308" s="130" t="s">
        <v>3310</v>
      </c>
      <c r="C1308" s="188" t="s">
        <v>3311</v>
      </c>
      <c r="D1308" s="188" t="s">
        <v>3311</v>
      </c>
      <c r="E1308" s="130" t="s">
        <v>1850</v>
      </c>
    </row>
    <row r="1309" spans="1:5" x14ac:dyDescent="0.35">
      <c r="A1309" s="130" t="s">
        <v>70</v>
      </c>
      <c r="B1309" s="130" t="s">
        <v>3312</v>
      </c>
      <c r="C1309" s="188" t="s">
        <v>3313</v>
      </c>
      <c r="D1309" s="188" t="s">
        <v>3313</v>
      </c>
      <c r="E1309" s="130" t="s">
        <v>1986</v>
      </c>
    </row>
    <row r="1310" spans="1:5" x14ac:dyDescent="0.35">
      <c r="A1310" s="130" t="s">
        <v>70</v>
      </c>
      <c r="B1310" s="130" t="s">
        <v>3314</v>
      </c>
      <c r="C1310" s="188" t="s">
        <v>3315</v>
      </c>
      <c r="D1310" s="188" t="s">
        <v>3315</v>
      </c>
      <c r="E1310" s="130" t="s">
        <v>1986</v>
      </c>
    </row>
    <row r="1311" spans="1:5" x14ac:dyDescent="0.35">
      <c r="A1311" s="130" t="s">
        <v>70</v>
      </c>
      <c r="B1311" s="130" t="s">
        <v>3316</v>
      </c>
      <c r="C1311" s="188" t="s">
        <v>3317</v>
      </c>
      <c r="D1311" s="188" t="s">
        <v>3317</v>
      </c>
      <c r="E1311" s="130" t="s">
        <v>1986</v>
      </c>
    </row>
    <row r="1312" spans="1:5" x14ac:dyDescent="0.35">
      <c r="A1312" s="130" t="s">
        <v>70</v>
      </c>
      <c r="B1312" s="130" t="s">
        <v>3318</v>
      </c>
      <c r="C1312" s="188" t="s">
        <v>3319</v>
      </c>
      <c r="D1312" s="188" t="s">
        <v>3319</v>
      </c>
      <c r="E1312" s="130" t="s">
        <v>1932</v>
      </c>
    </row>
    <row r="1313" spans="1:5" x14ac:dyDescent="0.35">
      <c r="A1313" s="130" t="s">
        <v>70</v>
      </c>
      <c r="B1313" s="130" t="s">
        <v>3320</v>
      </c>
      <c r="C1313" s="188" t="s">
        <v>3321</v>
      </c>
      <c r="D1313" s="188" t="s">
        <v>3321</v>
      </c>
      <c r="E1313" s="130" t="s">
        <v>1932</v>
      </c>
    </row>
    <row r="1314" spans="1:5" x14ac:dyDescent="0.35">
      <c r="A1314" s="130" t="s">
        <v>70</v>
      </c>
      <c r="B1314" s="130" t="s">
        <v>3322</v>
      </c>
      <c r="C1314" s="188" t="s">
        <v>3323</v>
      </c>
      <c r="D1314" s="188" t="s">
        <v>3323</v>
      </c>
      <c r="E1314" s="130" t="s">
        <v>1932</v>
      </c>
    </row>
    <row r="1315" spans="1:5" x14ac:dyDescent="0.35">
      <c r="A1315" s="130" t="s">
        <v>70</v>
      </c>
      <c r="B1315" s="130" t="s">
        <v>3324</v>
      </c>
      <c r="C1315" s="188" t="s">
        <v>3325</v>
      </c>
      <c r="D1315" s="188" t="s">
        <v>3325</v>
      </c>
      <c r="E1315" s="130" t="s">
        <v>1909</v>
      </c>
    </row>
    <row r="1316" spans="1:5" x14ac:dyDescent="0.35">
      <c r="A1316" s="130" t="s">
        <v>70</v>
      </c>
      <c r="B1316" s="130" t="s">
        <v>3326</v>
      </c>
      <c r="C1316" s="188" t="s">
        <v>3327</v>
      </c>
      <c r="D1316" s="188" t="s">
        <v>3327</v>
      </c>
      <c r="E1316" s="130" t="s">
        <v>1909</v>
      </c>
    </row>
    <row r="1317" spans="1:5" x14ac:dyDescent="0.35">
      <c r="A1317" s="130" t="s">
        <v>70</v>
      </c>
      <c r="B1317" s="130" t="s">
        <v>3328</v>
      </c>
      <c r="C1317" s="188" t="s">
        <v>3329</v>
      </c>
      <c r="D1317" s="188" t="s">
        <v>3329</v>
      </c>
      <c r="E1317" s="130" t="s">
        <v>2123</v>
      </c>
    </row>
    <row r="1318" spans="1:5" x14ac:dyDescent="0.35">
      <c r="A1318" s="130" t="s">
        <v>70</v>
      </c>
      <c r="B1318" s="130" t="s">
        <v>3330</v>
      </c>
      <c r="C1318" s="188" t="s">
        <v>3331</v>
      </c>
      <c r="D1318" s="188" t="s">
        <v>3331</v>
      </c>
      <c r="E1318" s="130" t="s">
        <v>2123</v>
      </c>
    </row>
    <row r="1319" spans="1:5" x14ac:dyDescent="0.35">
      <c r="A1319" s="130" t="s">
        <v>70</v>
      </c>
      <c r="B1319" s="130" t="s">
        <v>3332</v>
      </c>
      <c r="C1319" s="188" t="s">
        <v>3333</v>
      </c>
      <c r="D1319" s="188" t="s">
        <v>3333</v>
      </c>
      <c r="E1319" s="130" t="s">
        <v>2123</v>
      </c>
    </row>
    <row r="1320" spans="1:5" x14ac:dyDescent="0.35">
      <c r="A1320" s="130" t="s">
        <v>70</v>
      </c>
      <c r="B1320" s="130" t="s">
        <v>3334</v>
      </c>
      <c r="C1320" s="188" t="s">
        <v>3335</v>
      </c>
      <c r="D1320" s="188" t="s">
        <v>3335</v>
      </c>
      <c r="E1320" s="130" t="s">
        <v>2123</v>
      </c>
    </row>
    <row r="1321" spans="1:5" x14ac:dyDescent="0.35">
      <c r="A1321" s="130" t="s">
        <v>70</v>
      </c>
      <c r="B1321" s="130" t="s">
        <v>3336</v>
      </c>
      <c r="C1321" s="188" t="s">
        <v>3337</v>
      </c>
      <c r="D1321" s="188" t="s">
        <v>3337</v>
      </c>
      <c r="E1321" s="130" t="s">
        <v>2123</v>
      </c>
    </row>
    <row r="1322" spans="1:5" x14ac:dyDescent="0.35">
      <c r="A1322" s="130" t="s">
        <v>70</v>
      </c>
      <c r="B1322" s="130" t="s">
        <v>3338</v>
      </c>
      <c r="C1322" s="188" t="s">
        <v>3339</v>
      </c>
      <c r="D1322" s="188" t="s">
        <v>3339</v>
      </c>
      <c r="E1322" s="130" t="s">
        <v>2123</v>
      </c>
    </row>
    <row r="1323" spans="1:5" x14ac:dyDescent="0.35">
      <c r="A1323" s="130" t="s">
        <v>70</v>
      </c>
      <c r="B1323" s="130" t="s">
        <v>3340</v>
      </c>
      <c r="C1323" s="188" t="s">
        <v>3341</v>
      </c>
      <c r="D1323" s="188" t="s">
        <v>3341</v>
      </c>
      <c r="E1323" s="130" t="s">
        <v>1955</v>
      </c>
    </row>
    <row r="1324" spans="1:5" x14ac:dyDescent="0.35">
      <c r="A1324" s="130" t="s">
        <v>70</v>
      </c>
      <c r="B1324" s="130" t="s">
        <v>3342</v>
      </c>
      <c r="C1324" s="188" t="s">
        <v>3343</v>
      </c>
      <c r="D1324" s="188" t="s">
        <v>3343</v>
      </c>
      <c r="E1324" s="130" t="s">
        <v>1955</v>
      </c>
    </row>
    <row r="1325" spans="1:5" x14ac:dyDescent="0.35">
      <c r="A1325" s="130" t="s">
        <v>70</v>
      </c>
      <c r="B1325" s="130" t="s">
        <v>3344</v>
      </c>
      <c r="C1325" s="188" t="s">
        <v>3345</v>
      </c>
      <c r="D1325" s="188" t="s">
        <v>3345</v>
      </c>
      <c r="E1325" s="130" t="s">
        <v>1955</v>
      </c>
    </row>
    <row r="1326" spans="1:5" x14ac:dyDescent="0.35">
      <c r="A1326" s="130" t="s">
        <v>70</v>
      </c>
      <c r="B1326" s="130" t="s">
        <v>3346</v>
      </c>
      <c r="C1326" s="188" t="s">
        <v>1916</v>
      </c>
      <c r="D1326" s="188" t="s">
        <v>1916</v>
      </c>
      <c r="E1326" s="130" t="s">
        <v>1915</v>
      </c>
    </row>
    <row r="1327" spans="1:5" x14ac:dyDescent="0.35">
      <c r="A1327" s="130" t="s">
        <v>70</v>
      </c>
      <c r="B1327" s="130" t="s">
        <v>3347</v>
      </c>
      <c r="C1327" s="188" t="s">
        <v>1854</v>
      </c>
      <c r="D1327" s="188" t="s">
        <v>1854</v>
      </c>
      <c r="E1327" s="130" t="s">
        <v>1853</v>
      </c>
    </row>
    <row r="1328" spans="1:5" x14ac:dyDescent="0.35">
      <c r="A1328" s="130" t="s">
        <v>70</v>
      </c>
      <c r="B1328" s="130" t="s">
        <v>3348</v>
      </c>
      <c r="C1328" s="188" t="s">
        <v>3349</v>
      </c>
      <c r="D1328" s="188" t="s">
        <v>3349</v>
      </c>
      <c r="E1328" s="130" t="s">
        <v>1986</v>
      </c>
    </row>
    <row r="1329" spans="1:8" x14ac:dyDescent="0.35">
      <c r="A1329" s="130" t="s">
        <v>70</v>
      </c>
      <c r="B1329" s="130" t="s">
        <v>3350</v>
      </c>
      <c r="C1329" s="188" t="s">
        <v>3351</v>
      </c>
      <c r="D1329" s="188" t="s">
        <v>3351</v>
      </c>
      <c r="E1329" s="130" t="s">
        <v>1892</v>
      </c>
    </row>
    <row r="1330" spans="1:8" x14ac:dyDescent="0.35">
      <c r="A1330" s="130" t="s">
        <v>70</v>
      </c>
      <c r="B1330" s="130" t="s">
        <v>3352</v>
      </c>
      <c r="C1330" s="188" t="s">
        <v>3353</v>
      </c>
      <c r="D1330" s="188" t="s">
        <v>3353</v>
      </c>
      <c r="E1330" s="130" t="s">
        <v>1892</v>
      </c>
    </row>
    <row r="1331" spans="1:8" x14ac:dyDescent="0.35">
      <c r="A1331" s="130" t="s">
        <v>70</v>
      </c>
      <c r="B1331" s="130" t="s">
        <v>3354</v>
      </c>
      <c r="C1331" s="188" t="s">
        <v>3355</v>
      </c>
      <c r="D1331" s="188" t="s">
        <v>3355</v>
      </c>
      <c r="E1331" s="130" t="s">
        <v>1892</v>
      </c>
    </row>
    <row r="1332" spans="1:8" x14ac:dyDescent="0.35">
      <c r="A1332" s="130" t="s">
        <v>70</v>
      </c>
      <c r="B1332" s="130" t="s">
        <v>245</v>
      </c>
      <c r="C1332" s="188" t="s">
        <v>244</v>
      </c>
      <c r="D1332" s="188" t="s">
        <v>244</v>
      </c>
      <c r="E1332" s="130" t="s">
        <v>241</v>
      </c>
    </row>
    <row r="1333" spans="1:8" x14ac:dyDescent="0.35">
      <c r="A1333" s="130" t="s">
        <v>70</v>
      </c>
      <c r="B1333" s="130" t="s">
        <v>3356</v>
      </c>
      <c r="C1333" s="188" t="s">
        <v>3357</v>
      </c>
      <c r="D1333" s="188" t="s">
        <v>3357</v>
      </c>
      <c r="E1333" s="130" t="s">
        <v>1967</v>
      </c>
    </row>
    <row r="1334" spans="1:8" x14ac:dyDescent="0.35">
      <c r="A1334" s="130" t="s">
        <v>70</v>
      </c>
      <c r="B1334" s="130" t="s">
        <v>3358</v>
      </c>
      <c r="C1334" s="188" t="s">
        <v>3359</v>
      </c>
      <c r="D1334" s="188" t="s">
        <v>3359</v>
      </c>
      <c r="E1334" s="130" t="s">
        <v>1967</v>
      </c>
    </row>
    <row r="1335" spans="1:8" x14ac:dyDescent="0.35">
      <c r="A1335" s="130" t="s">
        <v>70</v>
      </c>
      <c r="B1335" s="130" t="s">
        <v>3360</v>
      </c>
      <c r="C1335" s="188" t="s">
        <v>3361</v>
      </c>
      <c r="D1335" s="188" t="s">
        <v>3361</v>
      </c>
      <c r="E1335" s="130" t="s">
        <v>1989</v>
      </c>
    </row>
    <row r="1336" spans="1:8" x14ac:dyDescent="0.35">
      <c r="A1336" s="130" t="s">
        <v>70</v>
      </c>
      <c r="B1336" s="130" t="s">
        <v>3362</v>
      </c>
      <c r="C1336" s="188" t="s">
        <v>3363</v>
      </c>
      <c r="D1336" s="188" t="s">
        <v>3363</v>
      </c>
      <c r="E1336" s="130" t="s">
        <v>333</v>
      </c>
    </row>
    <row r="1337" spans="1:8" x14ac:dyDescent="0.35">
      <c r="A1337" s="130" t="s">
        <v>70</v>
      </c>
      <c r="B1337" s="130" t="s">
        <v>3364</v>
      </c>
      <c r="C1337" s="188" t="s">
        <v>3365</v>
      </c>
      <c r="D1337" s="188" t="s">
        <v>3366</v>
      </c>
      <c r="E1337" s="130" t="s">
        <v>333</v>
      </c>
    </row>
    <row r="1338" spans="1:8" x14ac:dyDescent="0.35">
      <c r="A1338" s="130" t="s">
        <v>70</v>
      </c>
      <c r="B1338" s="130" t="s">
        <v>3367</v>
      </c>
      <c r="C1338" s="188" t="s">
        <v>3368</v>
      </c>
      <c r="D1338" s="188" t="s">
        <v>3368</v>
      </c>
      <c r="E1338" s="130" t="s">
        <v>295</v>
      </c>
    </row>
    <row r="1339" spans="1:8" x14ac:dyDescent="0.35">
      <c r="A1339" s="130" t="s">
        <v>70</v>
      </c>
      <c r="B1339" s="130" t="s">
        <v>299</v>
      </c>
      <c r="C1339" s="188" t="s">
        <v>298</v>
      </c>
      <c r="D1339" s="188" t="s">
        <v>298</v>
      </c>
      <c r="E1339" s="130" t="s">
        <v>295</v>
      </c>
    </row>
    <row r="1340" spans="1:8" x14ac:dyDescent="0.35">
      <c r="A1340" s="130" t="s">
        <v>70</v>
      </c>
      <c r="B1340" s="130" t="s">
        <v>423</v>
      </c>
      <c r="C1340" s="188" t="s">
        <v>422</v>
      </c>
      <c r="D1340" s="188" t="s">
        <v>422</v>
      </c>
      <c r="E1340" s="130" t="s">
        <v>421</v>
      </c>
    </row>
    <row r="1341" spans="1:8" x14ac:dyDescent="0.35">
      <c r="A1341" s="130" t="s">
        <v>70</v>
      </c>
      <c r="B1341" s="130" t="s">
        <v>271</v>
      </c>
      <c r="C1341" s="188" t="s">
        <v>270</v>
      </c>
      <c r="D1341" s="188" t="s">
        <v>270</v>
      </c>
      <c r="E1341" s="130" t="s">
        <v>268</v>
      </c>
      <c r="H1341" s="130"/>
    </row>
    <row r="1342" spans="1:8" x14ac:dyDescent="0.35">
      <c r="A1342" s="130" t="s">
        <v>70</v>
      </c>
      <c r="B1342" s="130" t="s">
        <v>3369</v>
      </c>
      <c r="C1342" s="188" t="s">
        <v>3370</v>
      </c>
      <c r="D1342" s="188" t="s">
        <v>3370</v>
      </c>
      <c r="E1342" s="130" t="s">
        <v>1796</v>
      </c>
    </row>
    <row r="1343" spans="1:8" x14ac:dyDescent="0.35">
      <c r="A1343" s="130" t="s">
        <v>70</v>
      </c>
      <c r="B1343" s="130" t="s">
        <v>411</v>
      </c>
      <c r="C1343" s="188" t="s">
        <v>407</v>
      </c>
      <c r="D1343" s="188" t="s">
        <v>407</v>
      </c>
      <c r="E1343" s="130" t="s">
        <v>408</v>
      </c>
    </row>
    <row r="1344" spans="1:8" x14ac:dyDescent="0.35">
      <c r="A1344" s="130" t="s">
        <v>70</v>
      </c>
      <c r="B1344" s="130" t="s">
        <v>470</v>
      </c>
      <c r="C1344" s="188" t="s">
        <v>469</v>
      </c>
      <c r="D1344" s="188" t="s">
        <v>469</v>
      </c>
      <c r="E1344" s="130" t="s">
        <v>466</v>
      </c>
    </row>
    <row r="1345" spans="1:5" x14ac:dyDescent="0.35">
      <c r="A1345" s="130" t="s">
        <v>70</v>
      </c>
      <c r="B1345" s="130" t="s">
        <v>3371</v>
      </c>
      <c r="C1345" s="188" t="s">
        <v>3372</v>
      </c>
      <c r="D1345" s="188" t="s">
        <v>3372</v>
      </c>
      <c r="E1345" s="130" t="s">
        <v>1853</v>
      </c>
    </row>
    <row r="1346" spans="1:5" x14ac:dyDescent="0.35">
      <c r="A1346" s="130" t="s">
        <v>70</v>
      </c>
      <c r="B1346" s="130" t="s">
        <v>3373</v>
      </c>
      <c r="C1346" s="188" t="s">
        <v>3374</v>
      </c>
      <c r="D1346" s="188" t="s">
        <v>3374</v>
      </c>
      <c r="E1346" s="130" t="s">
        <v>2043</v>
      </c>
    </row>
    <row r="1347" spans="1:5" x14ac:dyDescent="0.35">
      <c r="A1347" s="130" t="s">
        <v>70</v>
      </c>
      <c r="B1347" s="130" t="s">
        <v>3375</v>
      </c>
      <c r="C1347" s="188" t="s">
        <v>3376</v>
      </c>
      <c r="D1347" s="188" t="s">
        <v>3376</v>
      </c>
      <c r="E1347" s="130" t="s">
        <v>2028</v>
      </c>
    </row>
    <row r="1348" spans="1:5" x14ac:dyDescent="0.35">
      <c r="A1348" s="130" t="s">
        <v>70</v>
      </c>
      <c r="B1348" s="130" t="s">
        <v>3377</v>
      </c>
      <c r="C1348" s="188" t="s">
        <v>3378</v>
      </c>
      <c r="D1348" s="188" t="s">
        <v>3378</v>
      </c>
      <c r="E1348" s="130" t="s">
        <v>1955</v>
      </c>
    </row>
    <row r="1349" spans="1:5" x14ac:dyDescent="0.35">
      <c r="A1349" s="130" t="s">
        <v>70</v>
      </c>
      <c r="B1349" s="130" t="s">
        <v>3379</v>
      </c>
      <c r="C1349" s="188" t="s">
        <v>3380</v>
      </c>
      <c r="D1349" s="188" t="s">
        <v>3381</v>
      </c>
      <c r="E1349" s="130" t="s">
        <v>1955</v>
      </c>
    </row>
    <row r="1350" spans="1:5" x14ac:dyDescent="0.35">
      <c r="A1350" s="130" t="s">
        <v>70</v>
      </c>
      <c r="B1350" s="130" t="s">
        <v>246</v>
      </c>
      <c r="C1350" s="188" t="s">
        <v>351</v>
      </c>
      <c r="D1350" s="188" t="s">
        <v>1390</v>
      </c>
      <c r="E1350" s="130" t="s">
        <v>295</v>
      </c>
    </row>
    <row r="1351" spans="1:5" x14ac:dyDescent="0.35">
      <c r="A1351" s="130" t="s">
        <v>70</v>
      </c>
      <c r="B1351" s="130" t="s">
        <v>246</v>
      </c>
      <c r="C1351" s="188" t="s">
        <v>351</v>
      </c>
      <c r="D1351" s="188" t="s">
        <v>1390</v>
      </c>
      <c r="E1351" s="130" t="s">
        <v>1793</v>
      </c>
    </row>
    <row r="1352" spans="1:5" x14ac:dyDescent="0.35">
      <c r="A1352" s="130" t="s">
        <v>70</v>
      </c>
      <c r="B1352" s="130" t="s">
        <v>246</v>
      </c>
      <c r="C1352" s="188" t="s">
        <v>351</v>
      </c>
      <c r="D1352" s="188" t="s">
        <v>1390</v>
      </c>
      <c r="E1352" s="130" t="s">
        <v>1796</v>
      </c>
    </row>
    <row r="1353" spans="1:5" x14ac:dyDescent="0.35">
      <c r="A1353" s="130" t="s">
        <v>70</v>
      </c>
      <c r="B1353" s="130" t="s">
        <v>246</v>
      </c>
      <c r="C1353" s="188" t="s">
        <v>351</v>
      </c>
      <c r="D1353" s="188" t="s">
        <v>1390</v>
      </c>
      <c r="E1353" s="130" t="s">
        <v>1798</v>
      </c>
    </row>
    <row r="1354" spans="1:5" x14ac:dyDescent="0.35">
      <c r="A1354" s="130" t="s">
        <v>70</v>
      </c>
      <c r="B1354" s="130" t="s">
        <v>246</v>
      </c>
      <c r="C1354" s="188" t="s">
        <v>351</v>
      </c>
      <c r="D1354" s="188" t="s">
        <v>1390</v>
      </c>
      <c r="E1354" s="130" t="s">
        <v>487</v>
      </c>
    </row>
    <row r="1355" spans="1:5" x14ac:dyDescent="0.35">
      <c r="A1355" s="130" t="s">
        <v>70</v>
      </c>
      <c r="B1355" s="130" t="s">
        <v>246</v>
      </c>
      <c r="C1355" s="188" t="s">
        <v>351</v>
      </c>
      <c r="D1355" s="188" t="s">
        <v>1390</v>
      </c>
      <c r="E1355" s="130" t="s">
        <v>1801</v>
      </c>
    </row>
    <row r="1356" spans="1:5" x14ac:dyDescent="0.35">
      <c r="A1356" s="130" t="s">
        <v>70</v>
      </c>
      <c r="B1356" s="130" t="s">
        <v>246</v>
      </c>
      <c r="C1356" s="188" t="s">
        <v>351</v>
      </c>
      <c r="D1356" s="188" t="s">
        <v>1390</v>
      </c>
      <c r="E1356" s="130" t="s">
        <v>1804</v>
      </c>
    </row>
    <row r="1357" spans="1:5" x14ac:dyDescent="0.35">
      <c r="A1357" s="130" t="s">
        <v>70</v>
      </c>
      <c r="B1357" s="130" t="s">
        <v>246</v>
      </c>
      <c r="C1357" s="188" t="s">
        <v>351</v>
      </c>
      <c r="D1357" s="188" t="s">
        <v>1390</v>
      </c>
      <c r="E1357" s="130" t="s">
        <v>1806</v>
      </c>
    </row>
    <row r="1358" spans="1:5" x14ac:dyDescent="0.35">
      <c r="A1358" s="130" t="s">
        <v>70</v>
      </c>
      <c r="B1358" s="130" t="s">
        <v>246</v>
      </c>
      <c r="C1358" s="188" t="s">
        <v>351</v>
      </c>
      <c r="D1358" s="188" t="s">
        <v>1390</v>
      </c>
      <c r="E1358" s="130" t="s">
        <v>1809</v>
      </c>
    </row>
    <row r="1359" spans="1:5" x14ac:dyDescent="0.35">
      <c r="A1359" s="130" t="s">
        <v>70</v>
      </c>
      <c r="B1359" s="130" t="s">
        <v>246</v>
      </c>
      <c r="C1359" s="188" t="s">
        <v>351</v>
      </c>
      <c r="D1359" s="188" t="s">
        <v>1390</v>
      </c>
      <c r="E1359" s="130" t="s">
        <v>1812</v>
      </c>
    </row>
    <row r="1360" spans="1:5" x14ac:dyDescent="0.35">
      <c r="A1360" s="130" t="s">
        <v>70</v>
      </c>
      <c r="B1360" s="130" t="s">
        <v>246</v>
      </c>
      <c r="C1360" s="188" t="s">
        <v>351</v>
      </c>
      <c r="D1360" s="188" t="s">
        <v>1390</v>
      </c>
      <c r="E1360" s="130" t="s">
        <v>1815</v>
      </c>
    </row>
    <row r="1361" spans="1:5" x14ac:dyDescent="0.35">
      <c r="A1361" s="130" t="s">
        <v>70</v>
      </c>
      <c r="B1361" s="130" t="s">
        <v>246</v>
      </c>
      <c r="C1361" s="188" t="s">
        <v>351</v>
      </c>
      <c r="D1361" s="188" t="s">
        <v>1390</v>
      </c>
      <c r="E1361" s="130" t="s">
        <v>1818</v>
      </c>
    </row>
    <row r="1362" spans="1:5" x14ac:dyDescent="0.35">
      <c r="A1362" s="130" t="s">
        <v>70</v>
      </c>
      <c r="B1362" s="130" t="s">
        <v>246</v>
      </c>
      <c r="C1362" s="188" t="s">
        <v>351</v>
      </c>
      <c r="D1362" s="188" t="s">
        <v>1390</v>
      </c>
      <c r="E1362" s="130" t="s">
        <v>1821</v>
      </c>
    </row>
    <row r="1363" spans="1:5" x14ac:dyDescent="0.35">
      <c r="A1363" s="130" t="s">
        <v>70</v>
      </c>
      <c r="B1363" s="130" t="s">
        <v>246</v>
      </c>
      <c r="C1363" s="188" t="s">
        <v>351</v>
      </c>
      <c r="D1363" s="188" t="s">
        <v>1390</v>
      </c>
      <c r="E1363" s="130" t="s">
        <v>1824</v>
      </c>
    </row>
    <row r="1364" spans="1:5" x14ac:dyDescent="0.35">
      <c r="A1364" s="130" t="s">
        <v>70</v>
      </c>
      <c r="B1364" s="130" t="s">
        <v>246</v>
      </c>
      <c r="C1364" s="188" t="s">
        <v>351</v>
      </c>
      <c r="D1364" s="188" t="s">
        <v>1390</v>
      </c>
      <c r="E1364" s="130" t="s">
        <v>1827</v>
      </c>
    </row>
    <row r="1365" spans="1:5" x14ac:dyDescent="0.35">
      <c r="A1365" s="130" t="s">
        <v>70</v>
      </c>
      <c r="B1365" s="130" t="s">
        <v>3382</v>
      </c>
      <c r="C1365" s="188" t="s">
        <v>3383</v>
      </c>
      <c r="D1365" s="188" t="s">
        <v>3383</v>
      </c>
      <c r="E1365" s="130" t="s">
        <v>1830</v>
      </c>
    </row>
    <row r="1366" spans="1:5" x14ac:dyDescent="0.35">
      <c r="A1366" s="130" t="s">
        <v>70</v>
      </c>
      <c r="B1366" s="130" t="s">
        <v>3384</v>
      </c>
      <c r="C1366" s="188" t="s">
        <v>3385</v>
      </c>
      <c r="D1366" s="188" t="s">
        <v>3386</v>
      </c>
      <c r="E1366" s="130" t="s">
        <v>1830</v>
      </c>
    </row>
    <row r="1367" spans="1:5" x14ac:dyDescent="0.35">
      <c r="A1367" s="130" t="s">
        <v>70</v>
      </c>
      <c r="B1367" s="130" t="s">
        <v>246</v>
      </c>
      <c r="C1367" s="188" t="s">
        <v>351</v>
      </c>
      <c r="D1367" s="188" t="s">
        <v>1390</v>
      </c>
      <c r="E1367" s="130" t="s">
        <v>1830</v>
      </c>
    </row>
    <row r="1368" spans="1:5" x14ac:dyDescent="0.35">
      <c r="A1368" s="130" t="s">
        <v>70</v>
      </c>
      <c r="B1368" s="130" t="s">
        <v>246</v>
      </c>
      <c r="C1368" s="188" t="s">
        <v>351</v>
      </c>
      <c r="D1368" s="188" t="s">
        <v>1390</v>
      </c>
      <c r="E1368" s="130" t="s">
        <v>1832</v>
      </c>
    </row>
    <row r="1369" spans="1:5" x14ac:dyDescent="0.35">
      <c r="A1369" s="130" t="s">
        <v>70</v>
      </c>
      <c r="B1369" s="130" t="s">
        <v>246</v>
      </c>
      <c r="C1369" s="188" t="s">
        <v>351</v>
      </c>
      <c r="D1369" s="188" t="s">
        <v>1390</v>
      </c>
      <c r="E1369" s="130" t="s">
        <v>1835</v>
      </c>
    </row>
    <row r="1370" spans="1:5" x14ac:dyDescent="0.35">
      <c r="A1370" s="130" t="s">
        <v>70</v>
      </c>
      <c r="B1370" s="130" t="s">
        <v>246</v>
      </c>
      <c r="C1370" s="188" t="s">
        <v>351</v>
      </c>
      <c r="D1370" s="188" t="s">
        <v>1390</v>
      </c>
      <c r="E1370" s="130" t="s">
        <v>1838</v>
      </c>
    </row>
    <row r="1371" spans="1:5" x14ac:dyDescent="0.35">
      <c r="A1371" s="130" t="s">
        <v>70</v>
      </c>
      <c r="B1371" s="130" t="s">
        <v>246</v>
      </c>
      <c r="C1371" s="188" t="s">
        <v>351</v>
      </c>
      <c r="D1371" s="188" t="s">
        <v>1390</v>
      </c>
      <c r="E1371" s="130" t="s">
        <v>1841</v>
      </c>
    </row>
    <row r="1372" spans="1:5" x14ac:dyDescent="0.35">
      <c r="A1372" s="130" t="s">
        <v>70</v>
      </c>
      <c r="B1372" s="130" t="s">
        <v>246</v>
      </c>
      <c r="C1372" s="188" t="s">
        <v>351</v>
      </c>
      <c r="D1372" s="188" t="s">
        <v>1390</v>
      </c>
      <c r="E1372" s="130" t="s">
        <v>1844</v>
      </c>
    </row>
    <row r="1373" spans="1:5" x14ac:dyDescent="0.35">
      <c r="A1373" s="130" t="s">
        <v>70</v>
      </c>
      <c r="B1373" s="130" t="s">
        <v>246</v>
      </c>
      <c r="C1373" s="188" t="s">
        <v>351</v>
      </c>
      <c r="D1373" s="188" t="s">
        <v>1390</v>
      </c>
      <c r="E1373" s="130" t="s">
        <v>1847</v>
      </c>
    </row>
    <row r="1374" spans="1:5" x14ac:dyDescent="0.35">
      <c r="A1374" s="130" t="s">
        <v>70</v>
      </c>
      <c r="B1374" s="130" t="s">
        <v>246</v>
      </c>
      <c r="C1374" s="188" t="s">
        <v>351</v>
      </c>
      <c r="D1374" s="188" t="s">
        <v>1390</v>
      </c>
      <c r="E1374" s="130" t="s">
        <v>408</v>
      </c>
    </row>
    <row r="1375" spans="1:5" x14ac:dyDescent="0.35">
      <c r="A1375" s="130" t="s">
        <v>70</v>
      </c>
      <c r="B1375" s="130" t="s">
        <v>246</v>
      </c>
      <c r="C1375" s="188" t="s">
        <v>351</v>
      </c>
      <c r="D1375" s="188" t="s">
        <v>1390</v>
      </c>
      <c r="E1375" s="130" t="s">
        <v>1850</v>
      </c>
    </row>
    <row r="1376" spans="1:5" x14ac:dyDescent="0.35">
      <c r="A1376" s="130" t="s">
        <v>70</v>
      </c>
      <c r="B1376" s="130" t="s">
        <v>246</v>
      </c>
      <c r="C1376" s="188" t="s">
        <v>351</v>
      </c>
      <c r="D1376" s="188" t="s">
        <v>1390</v>
      </c>
      <c r="E1376" s="130" t="s">
        <v>1853</v>
      </c>
    </row>
    <row r="1377" spans="1:5" x14ac:dyDescent="0.35">
      <c r="A1377" s="130" t="s">
        <v>70</v>
      </c>
      <c r="B1377" s="130" t="s">
        <v>246</v>
      </c>
      <c r="C1377" s="188" t="s">
        <v>351</v>
      </c>
      <c r="D1377" s="188" t="s">
        <v>1390</v>
      </c>
      <c r="E1377" s="130" t="s">
        <v>1856</v>
      </c>
    </row>
    <row r="1378" spans="1:5" x14ac:dyDescent="0.35">
      <c r="A1378" s="130" t="s">
        <v>70</v>
      </c>
      <c r="B1378" s="130" t="s">
        <v>3387</v>
      </c>
      <c r="C1378" s="188" t="s">
        <v>3388</v>
      </c>
      <c r="D1378" s="188" t="s">
        <v>1390</v>
      </c>
      <c r="E1378" s="130" t="s">
        <v>507</v>
      </c>
    </row>
    <row r="1379" spans="1:5" x14ac:dyDescent="0.35">
      <c r="A1379" s="130" t="s">
        <v>70</v>
      </c>
      <c r="B1379" s="130" t="s">
        <v>246</v>
      </c>
      <c r="C1379" s="188" t="s">
        <v>351</v>
      </c>
      <c r="D1379" s="188" t="s">
        <v>1390</v>
      </c>
      <c r="E1379" s="130" t="s">
        <v>507</v>
      </c>
    </row>
    <row r="1380" spans="1:5" x14ac:dyDescent="0.35">
      <c r="A1380" s="130" t="s">
        <v>70</v>
      </c>
      <c r="B1380" s="130" t="s">
        <v>246</v>
      </c>
      <c r="C1380" s="188" t="s">
        <v>351</v>
      </c>
      <c r="D1380" s="188" t="s">
        <v>1390</v>
      </c>
      <c r="E1380" s="130" t="s">
        <v>1859</v>
      </c>
    </row>
    <row r="1381" spans="1:5" x14ac:dyDescent="0.35">
      <c r="A1381" s="130" t="s">
        <v>70</v>
      </c>
      <c r="B1381" s="130" t="s">
        <v>246</v>
      </c>
      <c r="C1381" s="188" t="s">
        <v>351</v>
      </c>
      <c r="D1381" s="188" t="s">
        <v>1390</v>
      </c>
      <c r="E1381" s="130" t="s">
        <v>1862</v>
      </c>
    </row>
    <row r="1382" spans="1:5" x14ac:dyDescent="0.35">
      <c r="A1382" s="130" t="s">
        <v>70</v>
      </c>
      <c r="B1382" s="130" t="s">
        <v>246</v>
      </c>
      <c r="C1382" s="188" t="s">
        <v>351</v>
      </c>
      <c r="D1382" s="188" t="s">
        <v>1390</v>
      </c>
      <c r="E1382" s="130" t="s">
        <v>1865</v>
      </c>
    </row>
    <row r="1383" spans="1:5" x14ac:dyDescent="0.35">
      <c r="A1383" s="130" t="s">
        <v>70</v>
      </c>
      <c r="B1383" s="130" t="s">
        <v>246</v>
      </c>
      <c r="C1383" s="188" t="s">
        <v>351</v>
      </c>
      <c r="D1383" s="188" t="s">
        <v>1390</v>
      </c>
      <c r="E1383" s="130" t="s">
        <v>1868</v>
      </c>
    </row>
    <row r="1384" spans="1:5" x14ac:dyDescent="0.35">
      <c r="A1384" s="130" t="s">
        <v>70</v>
      </c>
      <c r="B1384" s="130" t="s">
        <v>246</v>
      </c>
      <c r="C1384" s="188" t="s">
        <v>351</v>
      </c>
      <c r="D1384" s="188" t="s">
        <v>1390</v>
      </c>
      <c r="E1384" s="130" t="s">
        <v>1871</v>
      </c>
    </row>
    <row r="1385" spans="1:5" x14ac:dyDescent="0.35">
      <c r="A1385" s="130" t="s">
        <v>70</v>
      </c>
      <c r="B1385" s="130" t="s">
        <v>246</v>
      </c>
      <c r="C1385" s="188" t="s">
        <v>74</v>
      </c>
      <c r="D1385" s="188" t="s">
        <v>1390</v>
      </c>
      <c r="E1385" s="130" t="s">
        <v>1874</v>
      </c>
    </row>
    <row r="1386" spans="1:5" x14ac:dyDescent="0.35">
      <c r="A1386" s="130" t="s">
        <v>70</v>
      </c>
      <c r="B1386" s="130" t="s">
        <v>246</v>
      </c>
      <c r="C1386" s="188" t="s">
        <v>351</v>
      </c>
      <c r="D1386" s="188" t="s">
        <v>1390</v>
      </c>
      <c r="E1386" s="130" t="s">
        <v>1877</v>
      </c>
    </row>
    <row r="1387" spans="1:5" x14ac:dyDescent="0.35">
      <c r="A1387" s="130" t="s">
        <v>70</v>
      </c>
      <c r="B1387" s="130" t="s">
        <v>246</v>
      </c>
      <c r="C1387" s="188" t="s">
        <v>351</v>
      </c>
      <c r="D1387" s="188" t="s">
        <v>1390</v>
      </c>
      <c r="E1387" s="130" t="s">
        <v>1880</v>
      </c>
    </row>
    <row r="1388" spans="1:5" x14ac:dyDescent="0.35">
      <c r="A1388" s="130" t="s">
        <v>70</v>
      </c>
      <c r="B1388" s="130" t="s">
        <v>246</v>
      </c>
      <c r="C1388" s="188" t="s">
        <v>351</v>
      </c>
      <c r="D1388" s="188" t="s">
        <v>1390</v>
      </c>
      <c r="E1388" s="130" t="s">
        <v>1883</v>
      </c>
    </row>
    <row r="1389" spans="1:5" x14ac:dyDescent="0.35">
      <c r="A1389" s="130" t="s">
        <v>70</v>
      </c>
      <c r="B1389" s="130" t="s">
        <v>246</v>
      </c>
      <c r="C1389" s="188" t="s">
        <v>351</v>
      </c>
      <c r="D1389" s="188" t="s">
        <v>1390</v>
      </c>
      <c r="E1389" s="130" t="s">
        <v>1886</v>
      </c>
    </row>
    <row r="1390" spans="1:5" x14ac:dyDescent="0.35">
      <c r="A1390" s="130" t="s">
        <v>70</v>
      </c>
      <c r="B1390" s="130" t="s">
        <v>246</v>
      </c>
      <c r="C1390" s="188" t="s">
        <v>351</v>
      </c>
      <c r="D1390" s="188" t="s">
        <v>1390</v>
      </c>
      <c r="E1390" s="130" t="s">
        <v>466</v>
      </c>
    </row>
    <row r="1391" spans="1:5" x14ac:dyDescent="0.35">
      <c r="A1391" s="130" t="s">
        <v>70</v>
      </c>
      <c r="B1391" s="130" t="s">
        <v>246</v>
      </c>
      <c r="C1391" s="188" t="s">
        <v>351</v>
      </c>
      <c r="D1391" s="188" t="s">
        <v>1390</v>
      </c>
      <c r="E1391" s="130" t="s">
        <v>1889</v>
      </c>
    </row>
    <row r="1392" spans="1:5" x14ac:dyDescent="0.35">
      <c r="A1392" s="130" t="s">
        <v>70</v>
      </c>
      <c r="B1392" s="130" t="s">
        <v>246</v>
      </c>
      <c r="C1392" s="188" t="s">
        <v>351</v>
      </c>
      <c r="D1392" s="188" t="s">
        <v>1390</v>
      </c>
      <c r="E1392" s="130" t="s">
        <v>1892</v>
      </c>
    </row>
    <row r="1393" spans="1:5" x14ac:dyDescent="0.35">
      <c r="A1393" s="130" t="s">
        <v>70</v>
      </c>
      <c r="B1393" s="130" t="s">
        <v>246</v>
      </c>
      <c r="C1393" s="188" t="s">
        <v>351</v>
      </c>
      <c r="D1393" s="188" t="s">
        <v>1390</v>
      </c>
      <c r="E1393" s="130" t="s">
        <v>1895</v>
      </c>
    </row>
    <row r="1394" spans="1:5" x14ac:dyDescent="0.35">
      <c r="A1394" s="130" t="s">
        <v>70</v>
      </c>
      <c r="B1394" s="130" t="s">
        <v>246</v>
      </c>
      <c r="C1394" s="188" t="s">
        <v>351</v>
      </c>
      <c r="D1394" s="188" t="s">
        <v>1390</v>
      </c>
      <c r="E1394" s="130" t="s">
        <v>1897</v>
      </c>
    </row>
    <row r="1395" spans="1:5" x14ac:dyDescent="0.35">
      <c r="A1395" s="130" t="s">
        <v>70</v>
      </c>
      <c r="B1395" s="130" t="s">
        <v>246</v>
      </c>
      <c r="C1395" s="188" t="s">
        <v>351</v>
      </c>
      <c r="D1395" s="188" t="s">
        <v>1390</v>
      </c>
      <c r="E1395" s="130" t="s">
        <v>1900</v>
      </c>
    </row>
    <row r="1396" spans="1:5" x14ac:dyDescent="0.35">
      <c r="A1396" s="130" t="s">
        <v>70</v>
      </c>
      <c r="B1396" s="130" t="s">
        <v>246</v>
      </c>
      <c r="C1396" s="188" t="s">
        <v>351</v>
      </c>
      <c r="D1396" s="188" t="s">
        <v>1390</v>
      </c>
      <c r="E1396" s="130" t="s">
        <v>1903</v>
      </c>
    </row>
    <row r="1397" spans="1:5" x14ac:dyDescent="0.35">
      <c r="A1397" s="130" t="s">
        <v>70</v>
      </c>
      <c r="B1397" s="130" t="s">
        <v>246</v>
      </c>
      <c r="C1397" s="188" t="s">
        <v>351</v>
      </c>
      <c r="D1397" s="188" t="s">
        <v>1390</v>
      </c>
      <c r="E1397" s="130" t="s">
        <v>1906</v>
      </c>
    </row>
    <row r="1398" spans="1:5" x14ac:dyDescent="0.35">
      <c r="A1398" s="130" t="s">
        <v>70</v>
      </c>
      <c r="B1398" s="130" t="s">
        <v>246</v>
      </c>
      <c r="C1398" s="188" t="s">
        <v>351</v>
      </c>
      <c r="D1398" s="188" t="s">
        <v>1390</v>
      </c>
      <c r="E1398" s="130" t="s">
        <v>1909</v>
      </c>
    </row>
    <row r="1399" spans="1:5" x14ac:dyDescent="0.35">
      <c r="A1399" s="130" t="s">
        <v>70</v>
      </c>
      <c r="B1399" s="130" t="s">
        <v>337</v>
      </c>
      <c r="C1399" s="188" t="s">
        <v>336</v>
      </c>
      <c r="D1399" s="188" t="s">
        <v>338</v>
      </c>
      <c r="E1399" s="130" t="s">
        <v>333</v>
      </c>
    </row>
    <row r="1400" spans="1:5" x14ac:dyDescent="0.35">
      <c r="A1400" s="130" t="s">
        <v>70</v>
      </c>
      <c r="B1400" s="130" t="s">
        <v>246</v>
      </c>
      <c r="C1400" s="188" t="s">
        <v>351</v>
      </c>
      <c r="D1400" s="188" t="s">
        <v>1390</v>
      </c>
      <c r="E1400" s="130" t="s">
        <v>333</v>
      </c>
    </row>
    <row r="1401" spans="1:5" x14ac:dyDescent="0.35">
      <c r="A1401" s="130" t="s">
        <v>70</v>
      </c>
      <c r="B1401" s="130" t="s">
        <v>246</v>
      </c>
      <c r="C1401" s="188" t="s">
        <v>351</v>
      </c>
      <c r="D1401" s="188" t="s">
        <v>1390</v>
      </c>
      <c r="E1401" s="130" t="s">
        <v>1912</v>
      </c>
    </row>
    <row r="1402" spans="1:5" x14ac:dyDescent="0.35">
      <c r="A1402" s="130" t="s">
        <v>70</v>
      </c>
      <c r="B1402" s="130" t="s">
        <v>246</v>
      </c>
      <c r="C1402" s="188" t="s">
        <v>351</v>
      </c>
      <c r="D1402" s="188" t="s">
        <v>1390</v>
      </c>
      <c r="E1402" s="130" t="s">
        <v>1915</v>
      </c>
    </row>
    <row r="1403" spans="1:5" x14ac:dyDescent="0.35">
      <c r="A1403" s="130" t="s">
        <v>70</v>
      </c>
      <c r="B1403" s="130" t="s">
        <v>246</v>
      </c>
      <c r="C1403" s="188" t="s">
        <v>351</v>
      </c>
      <c r="D1403" s="188" t="s">
        <v>1390</v>
      </c>
      <c r="E1403" s="130" t="s">
        <v>1918</v>
      </c>
    </row>
    <row r="1404" spans="1:5" x14ac:dyDescent="0.35">
      <c r="A1404" s="130" t="s">
        <v>70</v>
      </c>
      <c r="B1404" s="130" t="s">
        <v>246</v>
      </c>
      <c r="C1404" s="188" t="s">
        <v>351</v>
      </c>
      <c r="D1404" s="188" t="s">
        <v>1390</v>
      </c>
      <c r="E1404" s="130" t="s">
        <v>1921</v>
      </c>
    </row>
    <row r="1405" spans="1:5" x14ac:dyDescent="0.35">
      <c r="A1405" s="130" t="s">
        <v>70</v>
      </c>
      <c r="B1405" s="130" t="s">
        <v>246</v>
      </c>
      <c r="C1405" s="188" t="s">
        <v>351</v>
      </c>
      <c r="D1405" s="188" t="s">
        <v>1390</v>
      </c>
      <c r="E1405" s="130" t="s">
        <v>1924</v>
      </c>
    </row>
    <row r="1406" spans="1:5" x14ac:dyDescent="0.35">
      <c r="A1406" s="130" t="s">
        <v>70</v>
      </c>
      <c r="B1406" s="130" t="s">
        <v>246</v>
      </c>
      <c r="C1406" s="188" t="s">
        <v>351</v>
      </c>
      <c r="D1406" s="188" t="s">
        <v>1390</v>
      </c>
      <c r="E1406" s="130" t="s">
        <v>1926</v>
      </c>
    </row>
    <row r="1407" spans="1:5" x14ac:dyDescent="0.35">
      <c r="A1407" s="130" t="s">
        <v>70</v>
      </c>
      <c r="B1407" s="130" t="s">
        <v>246</v>
      </c>
      <c r="C1407" s="188" t="s">
        <v>351</v>
      </c>
      <c r="D1407" s="188" t="s">
        <v>1390</v>
      </c>
      <c r="E1407" s="130" t="s">
        <v>1929</v>
      </c>
    </row>
    <row r="1408" spans="1:5" x14ac:dyDescent="0.35">
      <c r="A1408" s="130" t="s">
        <v>70</v>
      </c>
      <c r="B1408" s="130" t="s">
        <v>246</v>
      </c>
      <c r="C1408" s="188" t="s">
        <v>351</v>
      </c>
      <c r="D1408" s="188" t="s">
        <v>1390</v>
      </c>
      <c r="E1408" s="130" t="s">
        <v>1932</v>
      </c>
    </row>
    <row r="1409" spans="1:5" x14ac:dyDescent="0.35">
      <c r="A1409" s="130" t="s">
        <v>70</v>
      </c>
      <c r="B1409" s="130" t="s">
        <v>246</v>
      </c>
      <c r="C1409" s="188" t="s">
        <v>351</v>
      </c>
      <c r="D1409" s="188" t="s">
        <v>1390</v>
      </c>
      <c r="E1409" s="130" t="s">
        <v>1935</v>
      </c>
    </row>
    <row r="1410" spans="1:5" x14ac:dyDescent="0.35">
      <c r="A1410" s="130" t="s">
        <v>70</v>
      </c>
      <c r="B1410" s="130" t="s">
        <v>246</v>
      </c>
      <c r="C1410" s="188" t="s">
        <v>351</v>
      </c>
      <c r="D1410" s="188" t="s">
        <v>1390</v>
      </c>
      <c r="E1410" s="130" t="s">
        <v>1938</v>
      </c>
    </row>
    <row r="1411" spans="1:5" x14ac:dyDescent="0.35">
      <c r="A1411" s="130" t="s">
        <v>70</v>
      </c>
      <c r="B1411" s="130" t="s">
        <v>246</v>
      </c>
      <c r="C1411" s="188" t="s">
        <v>351</v>
      </c>
      <c r="D1411" s="188" t="s">
        <v>1390</v>
      </c>
      <c r="E1411" s="130" t="s">
        <v>1941</v>
      </c>
    </row>
    <row r="1412" spans="1:5" x14ac:dyDescent="0.35">
      <c r="A1412" s="130" t="s">
        <v>70</v>
      </c>
      <c r="B1412" s="130" t="s">
        <v>246</v>
      </c>
      <c r="C1412" s="188" t="s">
        <v>351</v>
      </c>
      <c r="D1412" s="188" t="s">
        <v>1390</v>
      </c>
      <c r="E1412" s="130" t="s">
        <v>1944</v>
      </c>
    </row>
    <row r="1413" spans="1:5" x14ac:dyDescent="0.35">
      <c r="A1413" s="130" t="s">
        <v>70</v>
      </c>
      <c r="B1413" s="130" t="s">
        <v>246</v>
      </c>
      <c r="C1413" s="188" t="s">
        <v>351</v>
      </c>
      <c r="D1413" s="188" t="s">
        <v>1390</v>
      </c>
      <c r="E1413" s="130" t="s">
        <v>1947</v>
      </c>
    </row>
    <row r="1414" spans="1:5" x14ac:dyDescent="0.35">
      <c r="A1414" s="130" t="s">
        <v>70</v>
      </c>
      <c r="B1414" s="130" t="s">
        <v>246</v>
      </c>
      <c r="C1414" s="188" t="s">
        <v>351</v>
      </c>
      <c r="D1414" s="188" t="s">
        <v>1390</v>
      </c>
      <c r="E1414" s="130" t="s">
        <v>1950</v>
      </c>
    </row>
    <row r="1415" spans="1:5" x14ac:dyDescent="0.35">
      <c r="A1415" s="130" t="s">
        <v>70</v>
      </c>
      <c r="B1415" s="130" t="s">
        <v>246</v>
      </c>
      <c r="C1415" s="188" t="s">
        <v>351</v>
      </c>
      <c r="D1415" s="188" t="s">
        <v>1390</v>
      </c>
      <c r="E1415" s="130" t="s">
        <v>241</v>
      </c>
    </row>
    <row r="1416" spans="1:5" x14ac:dyDescent="0.35">
      <c r="A1416" s="130" t="s">
        <v>70</v>
      </c>
      <c r="B1416" s="130" t="s">
        <v>246</v>
      </c>
      <c r="C1416" s="188" t="s">
        <v>351</v>
      </c>
      <c r="D1416" s="188" t="s">
        <v>1390</v>
      </c>
      <c r="E1416" s="130" t="s">
        <v>1953</v>
      </c>
    </row>
    <row r="1417" spans="1:5" x14ac:dyDescent="0.35">
      <c r="A1417" s="130" t="s">
        <v>70</v>
      </c>
      <c r="B1417" s="130" t="s">
        <v>246</v>
      </c>
      <c r="C1417" s="188" t="s">
        <v>351</v>
      </c>
      <c r="D1417" s="188" t="s">
        <v>1390</v>
      </c>
      <c r="E1417" s="130" t="s">
        <v>1955</v>
      </c>
    </row>
    <row r="1418" spans="1:5" x14ac:dyDescent="0.35">
      <c r="A1418" s="130" t="s">
        <v>70</v>
      </c>
      <c r="B1418" s="130" t="s">
        <v>246</v>
      </c>
      <c r="C1418" s="188" t="s">
        <v>351</v>
      </c>
      <c r="D1418" s="188" t="s">
        <v>1390</v>
      </c>
      <c r="E1418" s="130" t="s">
        <v>1958</v>
      </c>
    </row>
    <row r="1419" spans="1:5" x14ac:dyDescent="0.35">
      <c r="A1419" s="130" t="s">
        <v>70</v>
      </c>
      <c r="B1419" s="130" t="s">
        <v>246</v>
      </c>
      <c r="C1419" s="188" t="s">
        <v>351</v>
      </c>
      <c r="D1419" s="188" t="s">
        <v>1390</v>
      </c>
      <c r="E1419" s="130" t="s">
        <v>1961</v>
      </c>
    </row>
    <row r="1420" spans="1:5" x14ac:dyDescent="0.35">
      <c r="A1420" s="130" t="s">
        <v>70</v>
      </c>
      <c r="B1420" s="130" t="s">
        <v>246</v>
      </c>
      <c r="C1420" s="188" t="s">
        <v>351</v>
      </c>
      <c r="D1420" s="188" t="s">
        <v>1390</v>
      </c>
      <c r="E1420" s="130" t="s">
        <v>1964</v>
      </c>
    </row>
    <row r="1421" spans="1:5" x14ac:dyDescent="0.35">
      <c r="A1421" s="130" t="s">
        <v>70</v>
      </c>
      <c r="B1421" s="130" t="s">
        <v>246</v>
      </c>
      <c r="C1421" s="188" t="s">
        <v>351</v>
      </c>
      <c r="D1421" s="188" t="s">
        <v>1390</v>
      </c>
      <c r="E1421" s="130" t="s">
        <v>1967</v>
      </c>
    </row>
    <row r="1422" spans="1:5" x14ac:dyDescent="0.35">
      <c r="A1422" s="130" t="s">
        <v>70</v>
      </c>
      <c r="B1422" s="130" t="s">
        <v>246</v>
      </c>
      <c r="C1422" s="188" t="s">
        <v>351</v>
      </c>
      <c r="D1422" s="188" t="s">
        <v>1390</v>
      </c>
      <c r="E1422" s="130" t="s">
        <v>1969</v>
      </c>
    </row>
    <row r="1423" spans="1:5" x14ac:dyDescent="0.35">
      <c r="A1423" s="130" t="s">
        <v>70</v>
      </c>
      <c r="B1423" s="130" t="s">
        <v>246</v>
      </c>
      <c r="C1423" s="188" t="s">
        <v>351</v>
      </c>
      <c r="D1423" s="188" t="s">
        <v>1390</v>
      </c>
      <c r="E1423" s="130" t="s">
        <v>1972</v>
      </c>
    </row>
    <row r="1424" spans="1:5" x14ac:dyDescent="0.35">
      <c r="A1424" s="130" t="s">
        <v>70</v>
      </c>
      <c r="B1424" s="130" t="s">
        <v>246</v>
      </c>
      <c r="C1424" s="188" t="s">
        <v>351</v>
      </c>
      <c r="D1424" s="188" t="s">
        <v>1390</v>
      </c>
      <c r="E1424" s="130" t="s">
        <v>1974</v>
      </c>
    </row>
    <row r="1425" spans="1:5" x14ac:dyDescent="0.35">
      <c r="A1425" s="130" t="s">
        <v>70</v>
      </c>
      <c r="B1425" s="130" t="s">
        <v>246</v>
      </c>
      <c r="C1425" s="188" t="s">
        <v>351</v>
      </c>
      <c r="D1425" s="188" t="s">
        <v>1390</v>
      </c>
      <c r="E1425" s="130" t="s">
        <v>1977</v>
      </c>
    </row>
    <row r="1426" spans="1:5" x14ac:dyDescent="0.35">
      <c r="A1426" s="130" t="s">
        <v>70</v>
      </c>
      <c r="B1426" s="130" t="s">
        <v>246</v>
      </c>
      <c r="C1426" s="188" t="s">
        <v>351</v>
      </c>
      <c r="D1426" s="188" t="s">
        <v>1390</v>
      </c>
      <c r="E1426" s="130" t="s">
        <v>1980</v>
      </c>
    </row>
    <row r="1427" spans="1:5" x14ac:dyDescent="0.35">
      <c r="A1427" s="130" t="s">
        <v>70</v>
      </c>
      <c r="B1427" s="130" t="s">
        <v>246</v>
      </c>
      <c r="C1427" s="188" t="s">
        <v>351</v>
      </c>
      <c r="D1427" s="188" t="s">
        <v>1390</v>
      </c>
      <c r="E1427" s="130" t="s">
        <v>1983</v>
      </c>
    </row>
    <row r="1428" spans="1:5" x14ac:dyDescent="0.35">
      <c r="A1428" s="130" t="s">
        <v>70</v>
      </c>
      <c r="B1428" s="130" t="s">
        <v>246</v>
      </c>
      <c r="C1428" s="188" t="s">
        <v>351</v>
      </c>
      <c r="D1428" s="188" t="s">
        <v>1390</v>
      </c>
      <c r="E1428" s="130" t="s">
        <v>1986</v>
      </c>
    </row>
    <row r="1429" spans="1:5" x14ac:dyDescent="0.35">
      <c r="A1429" s="130" t="s">
        <v>70</v>
      </c>
      <c r="B1429" s="130" t="s">
        <v>246</v>
      </c>
      <c r="C1429" s="188" t="s">
        <v>351</v>
      </c>
      <c r="D1429" s="188" t="s">
        <v>1390</v>
      </c>
      <c r="E1429" s="130" t="s">
        <v>1989</v>
      </c>
    </row>
    <row r="1430" spans="1:5" x14ac:dyDescent="0.35">
      <c r="A1430" s="130" t="s">
        <v>70</v>
      </c>
      <c r="B1430" s="130" t="s">
        <v>246</v>
      </c>
      <c r="C1430" s="188" t="s">
        <v>351</v>
      </c>
      <c r="D1430" s="188" t="s">
        <v>1390</v>
      </c>
      <c r="E1430" s="130" t="s">
        <v>1992</v>
      </c>
    </row>
    <row r="1431" spans="1:5" x14ac:dyDescent="0.35">
      <c r="A1431" s="130" t="s">
        <v>70</v>
      </c>
      <c r="B1431" s="130" t="s">
        <v>246</v>
      </c>
      <c r="C1431" s="188" t="s">
        <v>351</v>
      </c>
      <c r="D1431" s="188" t="s">
        <v>1390</v>
      </c>
      <c r="E1431" s="130" t="s">
        <v>1995</v>
      </c>
    </row>
    <row r="1432" spans="1:5" x14ac:dyDescent="0.35">
      <c r="A1432" s="130" t="s">
        <v>70</v>
      </c>
      <c r="B1432" s="130" t="s">
        <v>246</v>
      </c>
      <c r="C1432" s="188" t="s">
        <v>351</v>
      </c>
      <c r="D1432" s="188" t="s">
        <v>1390</v>
      </c>
      <c r="E1432" s="130" t="s">
        <v>1998</v>
      </c>
    </row>
    <row r="1433" spans="1:5" x14ac:dyDescent="0.35">
      <c r="A1433" s="130" t="s">
        <v>70</v>
      </c>
      <c r="B1433" s="130" t="s">
        <v>246</v>
      </c>
      <c r="C1433" s="188" t="s">
        <v>351</v>
      </c>
      <c r="D1433" s="188" t="s">
        <v>1390</v>
      </c>
      <c r="E1433" s="130" t="s">
        <v>2001</v>
      </c>
    </row>
    <row r="1434" spans="1:5" x14ac:dyDescent="0.35">
      <c r="A1434" s="130" t="s">
        <v>70</v>
      </c>
      <c r="B1434" s="130" t="s">
        <v>246</v>
      </c>
      <c r="C1434" s="188" t="s">
        <v>351</v>
      </c>
      <c r="D1434" s="188" t="s">
        <v>1390</v>
      </c>
      <c r="E1434" s="130" t="s">
        <v>2004</v>
      </c>
    </row>
    <row r="1435" spans="1:5" x14ac:dyDescent="0.35">
      <c r="A1435" s="130" t="s">
        <v>70</v>
      </c>
      <c r="B1435" s="130" t="s">
        <v>246</v>
      </c>
      <c r="C1435" s="188" t="s">
        <v>351</v>
      </c>
      <c r="D1435" s="188" t="s">
        <v>1390</v>
      </c>
      <c r="E1435" s="130" t="s">
        <v>2007</v>
      </c>
    </row>
    <row r="1436" spans="1:5" x14ac:dyDescent="0.35">
      <c r="A1436" s="130" t="s">
        <v>70</v>
      </c>
      <c r="B1436" s="130" t="s">
        <v>246</v>
      </c>
      <c r="C1436" s="188" t="s">
        <v>351</v>
      </c>
      <c r="D1436" s="188" t="s">
        <v>1390</v>
      </c>
      <c r="E1436" s="130" t="s">
        <v>2010</v>
      </c>
    </row>
    <row r="1437" spans="1:5" x14ac:dyDescent="0.35">
      <c r="A1437" s="130" t="s">
        <v>70</v>
      </c>
      <c r="B1437" s="130" t="s">
        <v>246</v>
      </c>
      <c r="C1437" s="188" t="s">
        <v>351</v>
      </c>
      <c r="D1437" s="188" t="s">
        <v>1390</v>
      </c>
      <c r="E1437" s="130" t="s">
        <v>2013</v>
      </c>
    </row>
    <row r="1438" spans="1:5" x14ac:dyDescent="0.35">
      <c r="A1438" s="130" t="s">
        <v>70</v>
      </c>
      <c r="B1438" s="130" t="s">
        <v>246</v>
      </c>
      <c r="C1438" s="188" t="s">
        <v>351</v>
      </c>
      <c r="D1438" s="188" t="s">
        <v>1390</v>
      </c>
      <c r="E1438" s="130" t="s">
        <v>2016</v>
      </c>
    </row>
    <row r="1439" spans="1:5" x14ac:dyDescent="0.35">
      <c r="A1439" s="130" t="s">
        <v>70</v>
      </c>
      <c r="B1439" s="130" t="s">
        <v>246</v>
      </c>
      <c r="C1439" s="188" t="s">
        <v>351</v>
      </c>
      <c r="D1439" s="188" t="s">
        <v>1390</v>
      </c>
      <c r="E1439" s="130" t="s">
        <v>2019</v>
      </c>
    </row>
    <row r="1440" spans="1:5" x14ac:dyDescent="0.35">
      <c r="A1440" s="130" t="s">
        <v>70</v>
      </c>
      <c r="B1440" s="130" t="s">
        <v>246</v>
      </c>
      <c r="C1440" s="188" t="s">
        <v>351</v>
      </c>
      <c r="D1440" s="188" t="s">
        <v>1390</v>
      </c>
      <c r="E1440" s="130" t="s">
        <v>2022</v>
      </c>
    </row>
    <row r="1441" spans="1:5" x14ac:dyDescent="0.35">
      <c r="A1441" s="130" t="s">
        <v>70</v>
      </c>
      <c r="B1441" s="130" t="s">
        <v>246</v>
      </c>
      <c r="C1441" s="188" t="s">
        <v>351</v>
      </c>
      <c r="D1441" s="188" t="s">
        <v>1390</v>
      </c>
      <c r="E1441" s="130" t="s">
        <v>2025</v>
      </c>
    </row>
    <row r="1442" spans="1:5" x14ac:dyDescent="0.35">
      <c r="A1442" s="130" t="s">
        <v>70</v>
      </c>
      <c r="B1442" s="130" t="s">
        <v>246</v>
      </c>
      <c r="C1442" s="188" t="s">
        <v>351</v>
      </c>
      <c r="D1442" s="188" t="s">
        <v>1390</v>
      </c>
      <c r="E1442" s="130" t="s">
        <v>2028</v>
      </c>
    </row>
    <row r="1443" spans="1:5" x14ac:dyDescent="0.35">
      <c r="A1443" s="130" t="s">
        <v>70</v>
      </c>
      <c r="B1443" s="130" t="s">
        <v>246</v>
      </c>
      <c r="C1443" s="188" t="s">
        <v>351</v>
      </c>
      <c r="D1443" s="188" t="s">
        <v>1390</v>
      </c>
      <c r="E1443" s="130" t="s">
        <v>2031</v>
      </c>
    </row>
    <row r="1444" spans="1:5" x14ac:dyDescent="0.35">
      <c r="A1444" s="130" t="s">
        <v>70</v>
      </c>
      <c r="B1444" s="130" t="s">
        <v>246</v>
      </c>
      <c r="C1444" s="188" t="s">
        <v>351</v>
      </c>
      <c r="D1444" s="188" t="s">
        <v>1390</v>
      </c>
      <c r="E1444" s="130" t="s">
        <v>268</v>
      </c>
    </row>
    <row r="1445" spans="1:5" x14ac:dyDescent="0.35">
      <c r="A1445" s="130" t="s">
        <v>70</v>
      </c>
      <c r="B1445" s="130" t="s">
        <v>246</v>
      </c>
      <c r="C1445" s="188" t="s">
        <v>351</v>
      </c>
      <c r="D1445" s="188" t="s">
        <v>1390</v>
      </c>
      <c r="E1445" s="130" t="s">
        <v>2034</v>
      </c>
    </row>
    <row r="1446" spans="1:5" x14ac:dyDescent="0.35">
      <c r="A1446" s="130" t="s">
        <v>70</v>
      </c>
      <c r="B1446" s="130" t="s">
        <v>246</v>
      </c>
      <c r="C1446" s="188" t="s">
        <v>351</v>
      </c>
      <c r="D1446" s="188" t="s">
        <v>1390</v>
      </c>
      <c r="E1446" s="130" t="s">
        <v>2037</v>
      </c>
    </row>
    <row r="1447" spans="1:5" x14ac:dyDescent="0.35">
      <c r="A1447" s="130" t="s">
        <v>70</v>
      </c>
      <c r="B1447" s="130" t="s">
        <v>246</v>
      </c>
      <c r="C1447" s="188" t="s">
        <v>351</v>
      </c>
      <c r="D1447" s="188" t="s">
        <v>1390</v>
      </c>
      <c r="E1447" s="130" t="s">
        <v>2040</v>
      </c>
    </row>
    <row r="1448" spans="1:5" x14ac:dyDescent="0.35">
      <c r="A1448" s="130" t="s">
        <v>70</v>
      </c>
      <c r="B1448" s="130" t="s">
        <v>246</v>
      </c>
      <c r="C1448" s="188" t="s">
        <v>351</v>
      </c>
      <c r="D1448" s="188" t="s">
        <v>1390</v>
      </c>
      <c r="E1448" s="130" t="s">
        <v>2043</v>
      </c>
    </row>
    <row r="1449" spans="1:5" x14ac:dyDescent="0.35">
      <c r="A1449" s="130" t="s">
        <v>70</v>
      </c>
      <c r="B1449" s="130" t="s">
        <v>246</v>
      </c>
      <c r="C1449" s="188" t="s">
        <v>351</v>
      </c>
      <c r="D1449" s="188" t="s">
        <v>1390</v>
      </c>
      <c r="E1449" s="130" t="s">
        <v>2046</v>
      </c>
    </row>
    <row r="1450" spans="1:5" x14ac:dyDescent="0.35">
      <c r="A1450" s="130" t="s">
        <v>70</v>
      </c>
      <c r="B1450" s="130" t="s">
        <v>246</v>
      </c>
      <c r="C1450" s="188" t="s">
        <v>351</v>
      </c>
      <c r="D1450" s="188" t="s">
        <v>1390</v>
      </c>
      <c r="E1450" s="130" t="s">
        <v>2049</v>
      </c>
    </row>
    <row r="1451" spans="1:5" x14ac:dyDescent="0.35">
      <c r="A1451" s="130" t="s">
        <v>70</v>
      </c>
      <c r="B1451" s="130" t="s">
        <v>246</v>
      </c>
      <c r="C1451" s="188" t="s">
        <v>351</v>
      </c>
      <c r="D1451" s="188" t="s">
        <v>1390</v>
      </c>
      <c r="E1451" s="130" t="s">
        <v>2052</v>
      </c>
    </row>
    <row r="1452" spans="1:5" x14ac:dyDescent="0.35">
      <c r="A1452" s="130" t="s">
        <v>70</v>
      </c>
      <c r="B1452" s="130" t="s">
        <v>246</v>
      </c>
      <c r="C1452" s="188" t="s">
        <v>351</v>
      </c>
      <c r="D1452" s="188" t="s">
        <v>1390</v>
      </c>
      <c r="E1452" s="130" t="s">
        <v>2055</v>
      </c>
    </row>
    <row r="1453" spans="1:5" x14ac:dyDescent="0.35">
      <c r="A1453" s="130" t="s">
        <v>70</v>
      </c>
      <c r="B1453" s="130" t="s">
        <v>246</v>
      </c>
      <c r="C1453" s="188" t="s">
        <v>351</v>
      </c>
      <c r="D1453" s="188" t="s">
        <v>1390</v>
      </c>
      <c r="E1453" s="130" t="s">
        <v>2058</v>
      </c>
    </row>
    <row r="1454" spans="1:5" x14ac:dyDescent="0.35">
      <c r="A1454" s="130" t="s">
        <v>70</v>
      </c>
      <c r="B1454" s="130" t="s">
        <v>246</v>
      </c>
      <c r="C1454" s="188" t="s">
        <v>351</v>
      </c>
      <c r="D1454" s="188" t="s">
        <v>1390</v>
      </c>
      <c r="E1454" s="130" t="s">
        <v>2061</v>
      </c>
    </row>
    <row r="1455" spans="1:5" x14ac:dyDescent="0.35">
      <c r="A1455" s="130" t="s">
        <v>70</v>
      </c>
      <c r="B1455" s="130" t="s">
        <v>246</v>
      </c>
      <c r="C1455" s="188" t="s">
        <v>351</v>
      </c>
      <c r="D1455" s="188" t="s">
        <v>1390</v>
      </c>
      <c r="E1455" s="130" t="s">
        <v>2064</v>
      </c>
    </row>
    <row r="1456" spans="1:5" x14ac:dyDescent="0.35">
      <c r="A1456" s="130" t="s">
        <v>70</v>
      </c>
      <c r="B1456" s="130" t="s">
        <v>246</v>
      </c>
      <c r="C1456" s="188" t="s">
        <v>351</v>
      </c>
      <c r="D1456" s="188" t="s">
        <v>1390</v>
      </c>
      <c r="E1456" s="130" t="s">
        <v>2067</v>
      </c>
    </row>
    <row r="1457" spans="1:5" x14ac:dyDescent="0.35">
      <c r="A1457" s="130" t="s">
        <v>70</v>
      </c>
      <c r="B1457" s="130" t="s">
        <v>246</v>
      </c>
      <c r="C1457" s="188" t="s">
        <v>351</v>
      </c>
      <c r="D1457" s="188" t="s">
        <v>1390</v>
      </c>
      <c r="E1457" s="130" t="s">
        <v>2070</v>
      </c>
    </row>
    <row r="1458" spans="1:5" x14ac:dyDescent="0.35">
      <c r="A1458" s="130" t="s">
        <v>70</v>
      </c>
      <c r="B1458" s="130" t="s">
        <v>246</v>
      </c>
      <c r="C1458" s="188" t="s">
        <v>351</v>
      </c>
      <c r="D1458" s="188" t="s">
        <v>1390</v>
      </c>
      <c r="E1458" s="130" t="s">
        <v>2073</v>
      </c>
    </row>
    <row r="1459" spans="1:5" x14ac:dyDescent="0.35">
      <c r="A1459" s="130" t="s">
        <v>70</v>
      </c>
      <c r="B1459" s="130" t="s">
        <v>246</v>
      </c>
      <c r="C1459" s="188" t="s">
        <v>351</v>
      </c>
      <c r="D1459" s="188" t="s">
        <v>1390</v>
      </c>
      <c r="E1459" s="130" t="s">
        <v>2076</v>
      </c>
    </row>
    <row r="1460" spans="1:5" x14ac:dyDescent="0.35">
      <c r="A1460" s="130" t="s">
        <v>70</v>
      </c>
      <c r="B1460" s="130" t="s">
        <v>246</v>
      </c>
      <c r="C1460" s="188" t="s">
        <v>351</v>
      </c>
      <c r="D1460" s="188" t="s">
        <v>1390</v>
      </c>
      <c r="E1460" s="130" t="s">
        <v>2079</v>
      </c>
    </row>
    <row r="1461" spans="1:5" x14ac:dyDescent="0.35">
      <c r="A1461" s="130" t="s">
        <v>70</v>
      </c>
      <c r="B1461" s="130" t="s">
        <v>246</v>
      </c>
      <c r="C1461" s="188" t="s">
        <v>351</v>
      </c>
      <c r="D1461" s="188" t="s">
        <v>1390</v>
      </c>
      <c r="E1461" s="130" t="s">
        <v>2082</v>
      </c>
    </row>
    <row r="1462" spans="1:5" x14ac:dyDescent="0.35">
      <c r="A1462" s="130" t="s">
        <v>70</v>
      </c>
      <c r="B1462" s="130" t="s">
        <v>246</v>
      </c>
      <c r="C1462" s="188" t="s">
        <v>351</v>
      </c>
      <c r="D1462" s="188" t="s">
        <v>1390</v>
      </c>
      <c r="E1462" s="130" t="s">
        <v>421</v>
      </c>
    </row>
    <row r="1463" spans="1:5" x14ac:dyDescent="0.35">
      <c r="A1463" s="130" t="s">
        <v>70</v>
      </c>
      <c r="B1463" s="130" t="s">
        <v>246</v>
      </c>
      <c r="C1463" s="188" t="s">
        <v>351</v>
      </c>
      <c r="D1463" s="188" t="s">
        <v>1390</v>
      </c>
      <c r="E1463" s="130" t="s">
        <v>2085</v>
      </c>
    </row>
    <row r="1464" spans="1:5" x14ac:dyDescent="0.35">
      <c r="A1464" s="130" t="s">
        <v>70</v>
      </c>
      <c r="B1464" s="130" t="s">
        <v>246</v>
      </c>
      <c r="C1464" s="188" t="s">
        <v>351</v>
      </c>
      <c r="D1464" s="188" t="s">
        <v>1390</v>
      </c>
      <c r="E1464" s="130" t="s">
        <v>2088</v>
      </c>
    </row>
    <row r="1465" spans="1:5" x14ac:dyDescent="0.35">
      <c r="A1465" s="130" t="s">
        <v>70</v>
      </c>
      <c r="B1465" s="130" t="s">
        <v>246</v>
      </c>
      <c r="C1465" s="188" t="s">
        <v>351</v>
      </c>
      <c r="D1465" s="188" t="s">
        <v>1390</v>
      </c>
      <c r="E1465" s="130" t="s">
        <v>2091</v>
      </c>
    </row>
    <row r="1466" spans="1:5" x14ac:dyDescent="0.35">
      <c r="A1466" s="130" t="s">
        <v>70</v>
      </c>
      <c r="B1466" s="130" t="s">
        <v>246</v>
      </c>
      <c r="C1466" s="188" t="s">
        <v>351</v>
      </c>
      <c r="D1466" s="188" t="s">
        <v>1390</v>
      </c>
      <c r="E1466" s="130" t="s">
        <v>2094</v>
      </c>
    </row>
    <row r="1467" spans="1:5" x14ac:dyDescent="0.35">
      <c r="A1467" s="130" t="s">
        <v>70</v>
      </c>
      <c r="B1467" s="130" t="s">
        <v>246</v>
      </c>
      <c r="C1467" s="188" t="s">
        <v>351</v>
      </c>
      <c r="D1467" s="188" t="s">
        <v>1390</v>
      </c>
      <c r="E1467" s="130" t="s">
        <v>2097</v>
      </c>
    </row>
    <row r="1468" spans="1:5" x14ac:dyDescent="0.35">
      <c r="A1468" s="130" t="s">
        <v>70</v>
      </c>
      <c r="B1468" s="130" t="s">
        <v>246</v>
      </c>
      <c r="C1468" s="188" t="s">
        <v>351</v>
      </c>
      <c r="D1468" s="188" t="s">
        <v>1390</v>
      </c>
      <c r="E1468" s="130" t="s">
        <v>2100</v>
      </c>
    </row>
    <row r="1469" spans="1:5" x14ac:dyDescent="0.35">
      <c r="A1469" s="130" t="s">
        <v>70</v>
      </c>
      <c r="B1469" s="130" t="s">
        <v>246</v>
      </c>
      <c r="C1469" s="188" t="s">
        <v>351</v>
      </c>
      <c r="D1469" s="188" t="s">
        <v>1390</v>
      </c>
      <c r="E1469" s="130" t="s">
        <v>2103</v>
      </c>
    </row>
    <row r="1470" spans="1:5" x14ac:dyDescent="0.35">
      <c r="A1470" s="130" t="s">
        <v>70</v>
      </c>
      <c r="B1470" s="130" t="s">
        <v>246</v>
      </c>
      <c r="C1470" s="188" t="s">
        <v>351</v>
      </c>
      <c r="D1470" s="188" t="s">
        <v>1390</v>
      </c>
      <c r="E1470" s="130" t="s">
        <v>2106</v>
      </c>
    </row>
    <row r="1471" spans="1:5" x14ac:dyDescent="0.35">
      <c r="A1471" s="130" t="s">
        <v>70</v>
      </c>
      <c r="B1471" s="130" t="s">
        <v>246</v>
      </c>
      <c r="C1471" s="188" t="s">
        <v>351</v>
      </c>
      <c r="D1471" s="188" t="s">
        <v>1390</v>
      </c>
      <c r="E1471" s="130" t="s">
        <v>2109</v>
      </c>
    </row>
    <row r="1472" spans="1:5" x14ac:dyDescent="0.35">
      <c r="A1472" s="130" t="s">
        <v>70</v>
      </c>
      <c r="B1472" s="130" t="s">
        <v>246</v>
      </c>
      <c r="C1472" s="188" t="s">
        <v>351</v>
      </c>
      <c r="D1472" s="188" t="s">
        <v>1390</v>
      </c>
      <c r="E1472" s="130" t="s">
        <v>2111</v>
      </c>
    </row>
    <row r="1473" spans="1:5" x14ac:dyDescent="0.35">
      <c r="A1473" s="130" t="s">
        <v>70</v>
      </c>
      <c r="B1473" s="130" t="s">
        <v>246</v>
      </c>
      <c r="C1473" s="188" t="s">
        <v>351</v>
      </c>
      <c r="D1473" s="188" t="s">
        <v>1390</v>
      </c>
      <c r="E1473" s="130" t="s">
        <v>2114</v>
      </c>
    </row>
    <row r="1474" spans="1:5" x14ac:dyDescent="0.35">
      <c r="A1474" s="130" t="s">
        <v>70</v>
      </c>
      <c r="B1474" s="130" t="s">
        <v>246</v>
      </c>
      <c r="C1474" s="188" t="s">
        <v>351</v>
      </c>
      <c r="D1474" s="188" t="s">
        <v>1390</v>
      </c>
      <c r="E1474" s="130" t="s">
        <v>2117</v>
      </c>
    </row>
    <row r="1475" spans="1:5" x14ac:dyDescent="0.35">
      <c r="A1475" s="130" t="s">
        <v>70</v>
      </c>
      <c r="B1475" s="130" t="s">
        <v>246</v>
      </c>
      <c r="C1475" s="188" t="s">
        <v>351</v>
      </c>
      <c r="D1475" s="188" t="s">
        <v>1390</v>
      </c>
      <c r="E1475" s="130" t="s">
        <v>443</v>
      </c>
    </row>
    <row r="1476" spans="1:5" x14ac:dyDescent="0.35">
      <c r="A1476" s="130" t="s">
        <v>70</v>
      </c>
      <c r="B1476" s="130" t="s">
        <v>246</v>
      </c>
      <c r="C1476" s="188" t="s">
        <v>351</v>
      </c>
      <c r="D1476" s="188" t="s">
        <v>1390</v>
      </c>
      <c r="E1476" s="130" t="s">
        <v>453</v>
      </c>
    </row>
    <row r="1477" spans="1:5" x14ac:dyDescent="0.35">
      <c r="A1477" s="130" t="s">
        <v>70</v>
      </c>
      <c r="B1477" s="130" t="s">
        <v>246</v>
      </c>
      <c r="C1477" s="188" t="s">
        <v>351</v>
      </c>
      <c r="D1477" s="188" t="s">
        <v>1390</v>
      </c>
      <c r="E1477" s="130" t="s">
        <v>2120</v>
      </c>
    </row>
    <row r="1478" spans="1:5" x14ac:dyDescent="0.35">
      <c r="A1478" s="130" t="s">
        <v>70</v>
      </c>
      <c r="B1478" s="130" t="s">
        <v>246</v>
      </c>
      <c r="C1478" s="188" t="s">
        <v>351</v>
      </c>
      <c r="D1478" s="188" t="s">
        <v>1390</v>
      </c>
      <c r="E1478" s="130" t="s">
        <v>2123</v>
      </c>
    </row>
    <row r="1479" spans="1:5" x14ac:dyDescent="0.35">
      <c r="A1479" s="130" t="s">
        <v>70</v>
      </c>
      <c r="B1479" s="130" t="s">
        <v>246</v>
      </c>
      <c r="C1479" s="188" t="s">
        <v>351</v>
      </c>
      <c r="D1479" s="188" t="s">
        <v>1390</v>
      </c>
      <c r="E1479" s="130" t="s">
        <v>2126</v>
      </c>
    </row>
    <row r="1480" spans="1:5" x14ac:dyDescent="0.35">
      <c r="A1480" s="130" t="s">
        <v>70</v>
      </c>
      <c r="B1480" s="130" t="s">
        <v>246</v>
      </c>
      <c r="C1480" s="188" t="s">
        <v>351</v>
      </c>
      <c r="D1480" s="188" t="s">
        <v>1390</v>
      </c>
      <c r="E1480" s="130" t="s">
        <v>2129</v>
      </c>
    </row>
    <row r="1481" spans="1:5" x14ac:dyDescent="0.35">
      <c r="A1481" s="130" t="s">
        <v>70</v>
      </c>
      <c r="B1481" s="130" t="s">
        <v>246</v>
      </c>
      <c r="C1481" s="188" t="s">
        <v>351</v>
      </c>
      <c r="D1481" s="188" t="s">
        <v>1390</v>
      </c>
      <c r="E1481" s="130" t="s">
        <v>360</v>
      </c>
    </row>
    <row r="1482" spans="1:5" x14ac:dyDescent="0.35">
      <c r="A1482" s="130" t="s">
        <v>70</v>
      </c>
      <c r="B1482" s="130" t="s">
        <v>246</v>
      </c>
      <c r="C1482" s="188" t="s">
        <v>351</v>
      </c>
      <c r="D1482" s="188" t="s">
        <v>1390</v>
      </c>
      <c r="E1482" s="130" t="s">
        <v>2132</v>
      </c>
    </row>
    <row r="1483" spans="1:5" x14ac:dyDescent="0.35">
      <c r="A1483" s="130" t="s">
        <v>70</v>
      </c>
      <c r="B1483" s="130" t="s">
        <v>246</v>
      </c>
      <c r="C1483" s="188" t="s">
        <v>351</v>
      </c>
      <c r="D1483" s="188" t="s">
        <v>1390</v>
      </c>
      <c r="E1483" s="130" t="s">
        <v>2135</v>
      </c>
    </row>
    <row r="1484" spans="1:5" x14ac:dyDescent="0.35">
      <c r="A1484" s="130" t="s">
        <v>70</v>
      </c>
      <c r="B1484" s="130" t="s">
        <v>246</v>
      </c>
      <c r="C1484" s="188" t="s">
        <v>351</v>
      </c>
      <c r="D1484" s="188" t="s">
        <v>1390</v>
      </c>
      <c r="E1484" s="130" t="s">
        <v>2138</v>
      </c>
    </row>
    <row r="1485" spans="1:5" x14ac:dyDescent="0.35">
      <c r="A1485" s="130" t="s">
        <v>70</v>
      </c>
      <c r="B1485" s="130" t="s">
        <v>246</v>
      </c>
      <c r="C1485" s="188" t="s">
        <v>351</v>
      </c>
      <c r="D1485" s="188" t="s">
        <v>1390</v>
      </c>
      <c r="E1485" s="130" t="s">
        <v>2141</v>
      </c>
    </row>
    <row r="1486" spans="1:5" x14ac:dyDescent="0.35">
      <c r="A1486" s="130" t="s">
        <v>70</v>
      </c>
      <c r="B1486" s="130" t="s">
        <v>246</v>
      </c>
      <c r="C1486" s="188" t="s">
        <v>351</v>
      </c>
      <c r="D1486" s="188" t="s">
        <v>1390</v>
      </c>
      <c r="E1486" s="130" t="s">
        <v>2144</v>
      </c>
    </row>
    <row r="1487" spans="1:5" x14ac:dyDescent="0.35">
      <c r="A1487" s="130" t="s">
        <v>70</v>
      </c>
      <c r="B1487" s="130" t="s">
        <v>246</v>
      </c>
      <c r="C1487" s="188" t="s">
        <v>351</v>
      </c>
      <c r="D1487" s="188" t="s">
        <v>1390</v>
      </c>
      <c r="E1487" s="130" t="s">
        <v>2147</v>
      </c>
    </row>
    <row r="1488" spans="1:5" x14ac:dyDescent="0.35">
      <c r="A1488" s="130" t="s">
        <v>70</v>
      </c>
      <c r="B1488" s="130" t="s">
        <v>246</v>
      </c>
      <c r="C1488" s="188" t="s">
        <v>351</v>
      </c>
      <c r="D1488" s="188" t="s">
        <v>1390</v>
      </c>
      <c r="E1488" s="130" t="s">
        <v>2150</v>
      </c>
    </row>
    <row r="1489" spans="1:5" x14ac:dyDescent="0.35">
      <c r="A1489" s="130" t="s">
        <v>70</v>
      </c>
      <c r="B1489" s="130" t="s">
        <v>246</v>
      </c>
      <c r="C1489" s="188" t="s">
        <v>351</v>
      </c>
      <c r="D1489" s="188" t="s">
        <v>1390</v>
      </c>
      <c r="E1489" s="130" t="s">
        <v>2153</v>
      </c>
    </row>
    <row r="1490" spans="1:5" x14ac:dyDescent="0.35">
      <c r="A1490" s="130" t="s">
        <v>70</v>
      </c>
      <c r="B1490" s="130" t="s">
        <v>246</v>
      </c>
      <c r="C1490" s="188" t="s">
        <v>351</v>
      </c>
      <c r="D1490" s="188" t="s">
        <v>1390</v>
      </c>
      <c r="E1490" s="130" t="s">
        <v>477</v>
      </c>
    </row>
    <row r="1491" spans="1:5" x14ac:dyDescent="0.35">
      <c r="A1491" s="130" t="s">
        <v>70</v>
      </c>
      <c r="B1491" s="130" t="s">
        <v>246</v>
      </c>
      <c r="C1491" s="188" t="s">
        <v>351</v>
      </c>
      <c r="D1491" s="188" t="s">
        <v>1390</v>
      </c>
      <c r="E1491" s="130" t="s">
        <v>2156</v>
      </c>
    </row>
    <row r="1492" spans="1:5" x14ac:dyDescent="0.35">
      <c r="A1492" s="130" t="s">
        <v>70</v>
      </c>
      <c r="B1492" s="130" t="s">
        <v>246</v>
      </c>
      <c r="C1492" s="188" t="s">
        <v>351</v>
      </c>
      <c r="D1492" s="188" t="s">
        <v>1390</v>
      </c>
      <c r="E1492" s="130" t="s">
        <v>2159</v>
      </c>
    </row>
    <row r="1493" spans="1:5" x14ac:dyDescent="0.35">
      <c r="A1493" s="130" t="s">
        <v>70</v>
      </c>
      <c r="B1493" s="130" t="s">
        <v>246</v>
      </c>
      <c r="C1493" s="188" t="s">
        <v>351</v>
      </c>
      <c r="D1493" s="188" t="s">
        <v>1390</v>
      </c>
      <c r="E1493" s="130" t="s">
        <v>2162</v>
      </c>
    </row>
    <row r="1494" spans="1:5" x14ac:dyDescent="0.35">
      <c r="A1494" s="130"/>
      <c r="B1494" s="130"/>
      <c r="C1494" s="130"/>
      <c r="D1494" s="130"/>
      <c r="E1494" s="130"/>
    </row>
    <row r="1495" spans="1:5" x14ac:dyDescent="0.35">
      <c r="A1495" s="130" t="s">
        <v>74</v>
      </c>
      <c r="B1495" s="130" t="s">
        <v>359</v>
      </c>
      <c r="C1495" s="130" t="s">
        <v>365</v>
      </c>
      <c r="D1495" s="130" t="s">
        <v>365</v>
      </c>
      <c r="E1495" s="130" t="s">
        <v>360</v>
      </c>
    </row>
    <row r="1496" spans="1:5" x14ac:dyDescent="0.35">
      <c r="A1496" s="130" t="s">
        <v>74</v>
      </c>
      <c r="B1496" s="130" t="s">
        <v>483</v>
      </c>
      <c r="C1496" s="130" t="s">
        <v>482</v>
      </c>
      <c r="D1496" s="130" t="s">
        <v>482</v>
      </c>
      <c r="E1496" s="130" t="s">
        <v>477</v>
      </c>
    </row>
    <row r="1497" spans="1:5" x14ac:dyDescent="0.35">
      <c r="A1497" s="130" t="s">
        <v>74</v>
      </c>
      <c r="B1497" s="130" t="s">
        <v>301</v>
      </c>
      <c r="C1497" s="130" t="s">
        <v>300</v>
      </c>
      <c r="D1497" s="130" t="s">
        <v>300</v>
      </c>
      <c r="E1497" s="130" t="s">
        <v>295</v>
      </c>
    </row>
    <row r="1498" spans="1:5" x14ac:dyDescent="0.35">
      <c r="A1498" s="130" t="s">
        <v>74</v>
      </c>
      <c r="B1498" s="130" t="s">
        <v>449</v>
      </c>
      <c r="C1498" s="130" t="s">
        <v>448</v>
      </c>
      <c r="D1498" s="130" t="s">
        <v>448</v>
      </c>
      <c r="E1498" s="130" t="s">
        <v>443</v>
      </c>
    </row>
    <row r="1499" spans="1:5" x14ac:dyDescent="0.35">
      <c r="A1499" s="130" t="s">
        <v>74</v>
      </c>
      <c r="B1499" s="130" t="s">
        <v>491</v>
      </c>
      <c r="C1499" s="130" t="s">
        <v>492</v>
      </c>
      <c r="D1499" s="130" t="s">
        <v>492</v>
      </c>
      <c r="E1499" s="130" t="s">
        <v>487</v>
      </c>
    </row>
    <row r="1500" spans="1:5" x14ac:dyDescent="0.35">
      <c r="A1500" s="130" t="s">
        <v>74</v>
      </c>
      <c r="B1500" s="130" t="s">
        <v>273</v>
      </c>
      <c r="C1500" s="130" t="s">
        <v>272</v>
      </c>
      <c r="D1500" s="130" t="s">
        <v>272</v>
      </c>
      <c r="E1500" s="130" t="s">
        <v>268</v>
      </c>
    </row>
    <row r="1501" spans="1:5" x14ac:dyDescent="0.35">
      <c r="A1501" s="130" t="s">
        <v>74</v>
      </c>
      <c r="B1501" s="130" t="s">
        <v>3312</v>
      </c>
      <c r="C1501" s="130" t="s">
        <v>3389</v>
      </c>
      <c r="D1501" s="130" t="s">
        <v>3389</v>
      </c>
      <c r="E1501" s="130" t="s">
        <v>333</v>
      </c>
    </row>
    <row r="1502" spans="1:5" x14ac:dyDescent="0.35">
      <c r="A1502" s="130" t="s">
        <v>74</v>
      </c>
      <c r="B1502" s="130" t="s">
        <v>457</v>
      </c>
      <c r="C1502" s="130" t="s">
        <v>458</v>
      </c>
      <c r="D1502" s="130" t="s">
        <v>458</v>
      </c>
      <c r="E1502" s="130" t="s">
        <v>453</v>
      </c>
    </row>
    <row r="1503" spans="1:5" x14ac:dyDescent="0.35">
      <c r="A1503" s="130" t="s">
        <v>74</v>
      </c>
      <c r="B1503" s="130" t="s">
        <v>3390</v>
      </c>
      <c r="C1503" s="130" t="s">
        <v>3391</v>
      </c>
      <c r="D1503" s="130" t="s">
        <v>3392</v>
      </c>
      <c r="E1503" s="130" t="s">
        <v>2064</v>
      </c>
    </row>
    <row r="1504" spans="1:5" x14ac:dyDescent="0.35">
      <c r="A1504" s="130" t="s">
        <v>74</v>
      </c>
      <c r="B1504" s="130" t="s">
        <v>3393</v>
      </c>
      <c r="C1504" s="130" t="s">
        <v>3394</v>
      </c>
      <c r="D1504" s="130" t="s">
        <v>3394</v>
      </c>
      <c r="E1504" s="130" t="s">
        <v>2007</v>
      </c>
    </row>
    <row r="1505" spans="1:5" x14ac:dyDescent="0.35">
      <c r="A1505" s="130" t="s">
        <v>74</v>
      </c>
      <c r="B1505" s="130" t="s">
        <v>3395</v>
      </c>
      <c r="C1505" s="130" t="s">
        <v>3396</v>
      </c>
      <c r="D1505" s="130" t="s">
        <v>3397</v>
      </c>
      <c r="E1505" s="130" t="s">
        <v>1967</v>
      </c>
    </row>
    <row r="1506" spans="1:5" x14ac:dyDescent="0.35">
      <c r="A1506" s="130" t="s">
        <v>74</v>
      </c>
      <c r="B1506" s="130" t="s">
        <v>3398</v>
      </c>
      <c r="C1506" s="130" t="s">
        <v>3399</v>
      </c>
      <c r="D1506" s="130" t="s">
        <v>3399</v>
      </c>
      <c r="E1506" s="130" t="s">
        <v>1967</v>
      </c>
    </row>
    <row r="1507" spans="1:5" x14ac:dyDescent="0.35">
      <c r="A1507" s="130" t="s">
        <v>74</v>
      </c>
      <c r="B1507" s="130" t="s">
        <v>3400</v>
      </c>
      <c r="C1507" s="130" t="s">
        <v>3401</v>
      </c>
      <c r="D1507" s="130" t="s">
        <v>3401</v>
      </c>
      <c r="E1507" s="130" t="s">
        <v>2109</v>
      </c>
    </row>
    <row r="1508" spans="1:5" x14ac:dyDescent="0.35">
      <c r="A1508" s="130" t="s">
        <v>74</v>
      </c>
      <c r="B1508" s="130" t="s">
        <v>3402</v>
      </c>
      <c r="C1508" s="130" t="s">
        <v>3403</v>
      </c>
      <c r="D1508" s="130" t="s">
        <v>3403</v>
      </c>
      <c r="E1508" s="130" t="s">
        <v>2159</v>
      </c>
    </row>
    <row r="1509" spans="1:5" x14ac:dyDescent="0.35">
      <c r="A1509" s="130" t="s">
        <v>74</v>
      </c>
      <c r="B1509" s="130" t="s">
        <v>3404</v>
      </c>
      <c r="C1509" s="192" t="s">
        <v>3405</v>
      </c>
      <c r="D1509" s="192" t="s">
        <v>3405</v>
      </c>
      <c r="E1509" s="130" t="s">
        <v>1986</v>
      </c>
    </row>
    <row r="1510" spans="1:5" x14ac:dyDescent="0.35">
      <c r="A1510" s="130" t="s">
        <v>74</v>
      </c>
      <c r="B1510" s="130" t="s">
        <v>3406</v>
      </c>
      <c r="C1510" s="130" t="s">
        <v>3407</v>
      </c>
      <c r="D1510" s="130" t="s">
        <v>3407</v>
      </c>
      <c r="E1510" s="130" t="s">
        <v>2088</v>
      </c>
    </row>
    <row r="1511" spans="1:5" x14ac:dyDescent="0.35">
      <c r="A1511" s="130" t="s">
        <v>74</v>
      </c>
      <c r="B1511" s="130" t="s">
        <v>3408</v>
      </c>
      <c r="C1511" s="130" t="s">
        <v>3409</v>
      </c>
      <c r="D1511" s="130" t="s">
        <v>3409</v>
      </c>
      <c r="E1511" s="130" t="s">
        <v>1850</v>
      </c>
    </row>
    <row r="1512" spans="1:5" x14ac:dyDescent="0.35">
      <c r="A1512" s="130" t="s">
        <v>74</v>
      </c>
      <c r="B1512" s="130" t="s">
        <v>3410</v>
      </c>
      <c r="C1512" s="130" t="s">
        <v>3411</v>
      </c>
      <c r="D1512" s="130" t="s">
        <v>3411</v>
      </c>
      <c r="E1512" s="130" t="s">
        <v>1989</v>
      </c>
    </row>
    <row r="1513" spans="1:5" x14ac:dyDescent="0.35">
      <c r="A1513" s="130" t="s">
        <v>74</v>
      </c>
      <c r="B1513" s="130" t="s">
        <v>3412</v>
      </c>
      <c r="C1513" s="130" t="s">
        <v>3413</v>
      </c>
      <c r="D1513" s="130" t="s">
        <v>3413</v>
      </c>
      <c r="E1513" s="130" t="s">
        <v>1989</v>
      </c>
    </row>
    <row r="1514" spans="1:5" x14ac:dyDescent="0.35">
      <c r="A1514" s="130" t="s">
        <v>74</v>
      </c>
      <c r="B1514" s="130" t="s">
        <v>3414</v>
      </c>
      <c r="C1514" s="130" t="s">
        <v>3415</v>
      </c>
      <c r="D1514" s="130" t="s">
        <v>3415</v>
      </c>
      <c r="E1514" s="130" t="s">
        <v>1989</v>
      </c>
    </row>
    <row r="1515" spans="1:5" x14ac:dyDescent="0.35">
      <c r="A1515" s="130" t="s">
        <v>74</v>
      </c>
      <c r="B1515" s="130" t="s">
        <v>3416</v>
      </c>
      <c r="C1515" s="130" t="s">
        <v>3417</v>
      </c>
      <c r="D1515" s="130" t="s">
        <v>3417</v>
      </c>
      <c r="E1515" s="130" t="s">
        <v>1989</v>
      </c>
    </row>
    <row r="1516" spans="1:5" x14ac:dyDescent="0.35">
      <c r="A1516" s="130" t="s">
        <v>74</v>
      </c>
      <c r="B1516" s="130" t="s">
        <v>3418</v>
      </c>
      <c r="C1516" s="130" t="s">
        <v>3419</v>
      </c>
      <c r="D1516" s="130" t="s">
        <v>3419</v>
      </c>
      <c r="E1516" s="130" t="s">
        <v>1989</v>
      </c>
    </row>
    <row r="1517" spans="1:5" x14ac:dyDescent="0.35">
      <c r="A1517" s="130" t="s">
        <v>74</v>
      </c>
      <c r="B1517" s="130" t="s">
        <v>3420</v>
      </c>
      <c r="C1517" s="130" t="s">
        <v>3421</v>
      </c>
      <c r="D1517" s="130" t="s">
        <v>3421</v>
      </c>
      <c r="E1517" s="130" t="s">
        <v>1830</v>
      </c>
    </row>
    <row r="1518" spans="1:5" x14ac:dyDescent="0.35">
      <c r="A1518" s="130" t="s">
        <v>74</v>
      </c>
      <c r="B1518" s="130" t="s">
        <v>407</v>
      </c>
      <c r="C1518" s="130" t="s">
        <v>412</v>
      </c>
      <c r="D1518" s="130" t="s">
        <v>412</v>
      </c>
      <c r="E1518" s="130" t="s">
        <v>408</v>
      </c>
    </row>
    <row r="1519" spans="1:5" x14ac:dyDescent="0.35">
      <c r="A1519" s="130" t="s">
        <v>74</v>
      </c>
      <c r="B1519" s="130" t="s">
        <v>3422</v>
      </c>
      <c r="C1519" s="130" t="s">
        <v>3423</v>
      </c>
      <c r="D1519" s="130" t="s">
        <v>3423</v>
      </c>
      <c r="E1519" s="130" t="s">
        <v>1915</v>
      </c>
    </row>
    <row r="1520" spans="1:5" x14ac:dyDescent="0.35">
      <c r="A1520" s="130" t="s">
        <v>74</v>
      </c>
      <c r="B1520" s="130" t="s">
        <v>390</v>
      </c>
      <c r="C1520" s="130" t="s">
        <v>3424</v>
      </c>
      <c r="D1520" s="130" t="s">
        <v>3424</v>
      </c>
      <c r="E1520" s="130" t="s">
        <v>241</v>
      </c>
    </row>
    <row r="1521" spans="1:5" x14ac:dyDescent="0.35">
      <c r="A1521" s="130" t="s">
        <v>74</v>
      </c>
      <c r="B1521" s="130" t="s">
        <v>3425</v>
      </c>
      <c r="C1521" s="130" t="s">
        <v>3426</v>
      </c>
      <c r="D1521" s="130" t="s">
        <v>3426</v>
      </c>
      <c r="E1521" s="130" t="s">
        <v>295</v>
      </c>
    </row>
    <row r="1522" spans="1:5" x14ac:dyDescent="0.35">
      <c r="A1522" s="130" t="s">
        <v>74</v>
      </c>
      <c r="B1522" s="130" t="s">
        <v>472</v>
      </c>
      <c r="C1522" s="130" t="s">
        <v>471</v>
      </c>
      <c r="D1522" s="130" t="s">
        <v>471</v>
      </c>
      <c r="E1522" s="130" t="s">
        <v>466</v>
      </c>
    </row>
    <row r="1523" spans="1:5" x14ac:dyDescent="0.35">
      <c r="A1523" s="130" t="s">
        <v>74</v>
      </c>
      <c r="B1523" s="130" t="s">
        <v>425</v>
      </c>
      <c r="C1523" s="130" t="s">
        <v>424</v>
      </c>
      <c r="D1523" s="130" t="s">
        <v>424</v>
      </c>
      <c r="E1523" s="130" t="s">
        <v>421</v>
      </c>
    </row>
    <row r="1524" spans="1:5" x14ac:dyDescent="0.35">
      <c r="A1524" s="130" t="s">
        <v>74</v>
      </c>
      <c r="B1524" s="130" t="s">
        <v>3427</v>
      </c>
      <c r="C1524" s="130" t="s">
        <v>3428</v>
      </c>
      <c r="D1524" s="130" t="s">
        <v>3428</v>
      </c>
      <c r="E1524" s="130" t="s">
        <v>1926</v>
      </c>
    </row>
    <row r="1525" spans="1:5" x14ac:dyDescent="0.35">
      <c r="A1525" s="130" t="s">
        <v>74</v>
      </c>
      <c r="B1525" s="130" t="s">
        <v>3429</v>
      </c>
      <c r="C1525" s="130" t="s">
        <v>3430</v>
      </c>
      <c r="D1525" s="130" t="s">
        <v>3431</v>
      </c>
      <c r="E1525" s="130" t="s">
        <v>1892</v>
      </c>
    </row>
    <row r="1526" spans="1:5" x14ac:dyDescent="0.35">
      <c r="A1526" s="130" t="s">
        <v>74</v>
      </c>
      <c r="B1526" s="130" t="s">
        <v>3432</v>
      </c>
      <c r="C1526" s="130" t="s">
        <v>3433</v>
      </c>
      <c r="D1526" s="130" t="s">
        <v>3433</v>
      </c>
      <c r="E1526" s="130" t="s">
        <v>1892</v>
      </c>
    </row>
    <row r="1527" spans="1:5" x14ac:dyDescent="0.35">
      <c r="A1527" s="130" t="s">
        <v>74</v>
      </c>
      <c r="B1527" s="130" t="s">
        <v>3434</v>
      </c>
      <c r="C1527" s="130" t="s">
        <v>3435</v>
      </c>
      <c r="D1527" s="130" t="s">
        <v>3435</v>
      </c>
      <c r="E1527" s="130" t="s">
        <v>1796</v>
      </c>
    </row>
    <row r="1528" spans="1:5" x14ac:dyDescent="0.35">
      <c r="A1528" s="130" t="s">
        <v>74</v>
      </c>
      <c r="B1528" s="130" t="s">
        <v>340</v>
      </c>
      <c r="C1528" s="130" t="s">
        <v>339</v>
      </c>
      <c r="D1528" s="130" t="s">
        <v>339</v>
      </c>
      <c r="E1528" s="130" t="s">
        <v>333</v>
      </c>
    </row>
    <row r="1529" spans="1:5" x14ac:dyDescent="0.35">
      <c r="A1529" s="130" t="s">
        <v>74</v>
      </c>
      <c r="B1529" s="130" t="s">
        <v>3371</v>
      </c>
      <c r="C1529" s="130" t="s">
        <v>3436</v>
      </c>
      <c r="D1529" s="130" t="s">
        <v>3436</v>
      </c>
      <c r="E1529" s="130" t="s">
        <v>1853</v>
      </c>
    </row>
    <row r="1530" spans="1:5" x14ac:dyDescent="0.35">
      <c r="A1530" s="130" t="s">
        <v>74</v>
      </c>
      <c r="B1530" s="130" t="s">
        <v>3373</v>
      </c>
      <c r="C1530" s="130" t="s">
        <v>3437</v>
      </c>
      <c r="D1530" s="130" t="s">
        <v>3437</v>
      </c>
      <c r="E1530" s="130" t="s">
        <v>2043</v>
      </c>
    </row>
    <row r="1531" spans="1:5" x14ac:dyDescent="0.35">
      <c r="A1531" s="130" t="s">
        <v>74</v>
      </c>
      <c r="B1531" s="130" t="s">
        <v>3438</v>
      </c>
      <c r="C1531" s="130" t="s">
        <v>3439</v>
      </c>
      <c r="D1531" s="130" t="s">
        <v>3439</v>
      </c>
      <c r="E1531" s="130" t="s">
        <v>2028</v>
      </c>
    </row>
    <row r="1532" spans="1:5" x14ac:dyDescent="0.35">
      <c r="A1532" s="130" t="s">
        <v>74</v>
      </c>
      <c r="B1532" s="130" t="s">
        <v>3282</v>
      </c>
      <c r="C1532" s="130" t="s">
        <v>3440</v>
      </c>
      <c r="D1532" s="130" t="s">
        <v>3440</v>
      </c>
      <c r="E1532" s="130" t="s">
        <v>1947</v>
      </c>
    </row>
    <row r="1533" spans="1:5" x14ac:dyDescent="0.35">
      <c r="A1533" s="130" t="s">
        <v>74</v>
      </c>
      <c r="B1533" s="130" t="s">
        <v>513</v>
      </c>
      <c r="C1533" s="130" t="s">
        <v>512</v>
      </c>
      <c r="D1533" s="130" t="s">
        <v>512</v>
      </c>
      <c r="E1533" s="130" t="s">
        <v>507</v>
      </c>
    </row>
    <row r="1534" spans="1:5" x14ac:dyDescent="0.35">
      <c r="A1534" s="130" t="s">
        <v>74</v>
      </c>
      <c r="B1534" s="130" t="s">
        <v>3377</v>
      </c>
      <c r="C1534" s="130" t="s">
        <v>3441</v>
      </c>
      <c r="D1534" s="130" t="s">
        <v>3441</v>
      </c>
      <c r="E1534" s="130" t="s">
        <v>1955</v>
      </c>
    </row>
    <row r="1535" spans="1:5" x14ac:dyDescent="0.35">
      <c r="A1535" s="130" t="s">
        <v>74</v>
      </c>
      <c r="B1535" s="130" t="s">
        <v>246</v>
      </c>
      <c r="C1535" s="130" t="s">
        <v>351</v>
      </c>
      <c r="D1535" s="130" t="s">
        <v>1390</v>
      </c>
      <c r="E1535" s="130" t="s">
        <v>295</v>
      </c>
    </row>
    <row r="1536" spans="1:5" x14ac:dyDescent="0.35">
      <c r="A1536" s="130" t="s">
        <v>74</v>
      </c>
      <c r="B1536" s="130" t="s">
        <v>246</v>
      </c>
      <c r="C1536" s="130" t="s">
        <v>351</v>
      </c>
      <c r="D1536" s="130" t="s">
        <v>1390</v>
      </c>
      <c r="E1536" s="130" t="s">
        <v>1793</v>
      </c>
    </row>
    <row r="1537" spans="1:7" x14ac:dyDescent="0.35">
      <c r="A1537" s="130" t="s">
        <v>74</v>
      </c>
      <c r="B1537" s="130" t="s">
        <v>246</v>
      </c>
      <c r="C1537" s="130" t="s">
        <v>351</v>
      </c>
      <c r="D1537" s="130" t="s">
        <v>1390</v>
      </c>
      <c r="E1537" s="130" t="s">
        <v>1796</v>
      </c>
    </row>
    <row r="1538" spans="1:7" x14ac:dyDescent="0.35">
      <c r="A1538" s="130" t="s">
        <v>74</v>
      </c>
      <c r="B1538" s="130" t="s">
        <v>246</v>
      </c>
      <c r="C1538" s="130" t="s">
        <v>351</v>
      </c>
      <c r="D1538" s="130" t="s">
        <v>1390</v>
      </c>
      <c r="E1538" s="130" t="s">
        <v>1798</v>
      </c>
      <c r="G1538" s="130"/>
    </row>
    <row r="1539" spans="1:7" x14ac:dyDescent="0.35">
      <c r="A1539" s="130" t="s">
        <v>74</v>
      </c>
      <c r="B1539" s="130" t="s">
        <v>246</v>
      </c>
      <c r="C1539" s="130" t="s">
        <v>351</v>
      </c>
      <c r="D1539" s="130" t="s">
        <v>1390</v>
      </c>
      <c r="E1539" s="130" t="s">
        <v>487</v>
      </c>
    </row>
    <row r="1540" spans="1:7" x14ac:dyDescent="0.35">
      <c r="A1540" s="130" t="s">
        <v>74</v>
      </c>
      <c r="B1540" s="130" t="s">
        <v>246</v>
      </c>
      <c r="C1540" s="130" t="s">
        <v>351</v>
      </c>
      <c r="D1540" s="130" t="s">
        <v>1390</v>
      </c>
      <c r="E1540" s="130" t="s">
        <v>1801</v>
      </c>
    </row>
    <row r="1541" spans="1:7" x14ac:dyDescent="0.35">
      <c r="A1541" s="130" t="s">
        <v>74</v>
      </c>
      <c r="B1541" s="130" t="s">
        <v>246</v>
      </c>
      <c r="C1541" s="130" t="s">
        <v>351</v>
      </c>
      <c r="D1541" s="130" t="s">
        <v>1390</v>
      </c>
      <c r="E1541" s="130" t="s">
        <v>1804</v>
      </c>
    </row>
    <row r="1542" spans="1:7" x14ac:dyDescent="0.35">
      <c r="A1542" s="130" t="s">
        <v>74</v>
      </c>
      <c r="B1542" s="130" t="s">
        <v>246</v>
      </c>
      <c r="C1542" s="130" t="s">
        <v>351</v>
      </c>
      <c r="D1542" s="130" t="s">
        <v>1390</v>
      </c>
      <c r="E1542" s="130" t="s">
        <v>1806</v>
      </c>
    </row>
    <row r="1543" spans="1:7" x14ac:dyDescent="0.35">
      <c r="A1543" s="130" t="s">
        <v>74</v>
      </c>
      <c r="B1543" s="130" t="s">
        <v>246</v>
      </c>
      <c r="C1543" s="130" t="s">
        <v>351</v>
      </c>
      <c r="D1543" s="130" t="s">
        <v>1390</v>
      </c>
      <c r="E1543" s="130" t="s">
        <v>1809</v>
      </c>
    </row>
    <row r="1544" spans="1:7" x14ac:dyDescent="0.35">
      <c r="A1544" s="130" t="s">
        <v>74</v>
      </c>
      <c r="B1544" s="130" t="s">
        <v>246</v>
      </c>
      <c r="C1544" s="130" t="s">
        <v>351</v>
      </c>
      <c r="D1544" s="130" t="s">
        <v>1390</v>
      </c>
      <c r="E1544" s="130" t="s">
        <v>1812</v>
      </c>
    </row>
    <row r="1545" spans="1:7" x14ac:dyDescent="0.35">
      <c r="A1545" s="130" t="s">
        <v>74</v>
      </c>
      <c r="B1545" s="130" t="s">
        <v>246</v>
      </c>
      <c r="C1545" s="130" t="s">
        <v>351</v>
      </c>
      <c r="D1545" s="130" t="s">
        <v>1390</v>
      </c>
      <c r="E1545" s="130" t="s">
        <v>1815</v>
      </c>
    </row>
    <row r="1546" spans="1:7" x14ac:dyDescent="0.35">
      <c r="A1546" s="130" t="s">
        <v>74</v>
      </c>
      <c r="B1546" s="130" t="s">
        <v>246</v>
      </c>
      <c r="C1546" s="130" t="s">
        <v>351</v>
      </c>
      <c r="D1546" s="130" t="s">
        <v>1390</v>
      </c>
      <c r="E1546" s="130" t="s">
        <v>1818</v>
      </c>
    </row>
    <row r="1547" spans="1:7" x14ac:dyDescent="0.35">
      <c r="A1547" s="130" t="s">
        <v>74</v>
      </c>
      <c r="B1547" s="130" t="s">
        <v>246</v>
      </c>
      <c r="C1547" s="130" t="s">
        <v>351</v>
      </c>
      <c r="D1547" s="130" t="s">
        <v>1390</v>
      </c>
      <c r="E1547" s="130" t="s">
        <v>1821</v>
      </c>
    </row>
    <row r="1548" spans="1:7" x14ac:dyDescent="0.35">
      <c r="A1548" s="130" t="s">
        <v>74</v>
      </c>
      <c r="B1548" s="130" t="s">
        <v>246</v>
      </c>
      <c r="C1548" s="130" t="s">
        <v>351</v>
      </c>
      <c r="D1548" s="130" t="s">
        <v>1390</v>
      </c>
      <c r="E1548" s="130" t="s">
        <v>1824</v>
      </c>
    </row>
    <row r="1549" spans="1:7" x14ac:dyDescent="0.35">
      <c r="A1549" s="130" t="s">
        <v>74</v>
      </c>
      <c r="B1549" s="130" t="s">
        <v>246</v>
      </c>
      <c r="C1549" s="130" t="s">
        <v>351</v>
      </c>
      <c r="D1549" s="130" t="s">
        <v>1390</v>
      </c>
      <c r="E1549" s="130" t="s">
        <v>1827</v>
      </c>
    </row>
    <row r="1550" spans="1:7" x14ac:dyDescent="0.35">
      <c r="A1550" s="130" t="s">
        <v>74</v>
      </c>
      <c r="B1550" s="130" t="s">
        <v>246</v>
      </c>
      <c r="C1550" s="130" t="s">
        <v>351</v>
      </c>
      <c r="D1550" s="130" t="s">
        <v>1390</v>
      </c>
      <c r="E1550" s="130" t="s">
        <v>1830</v>
      </c>
    </row>
    <row r="1551" spans="1:7" x14ac:dyDescent="0.35">
      <c r="A1551" s="130" t="s">
        <v>74</v>
      </c>
      <c r="B1551" s="130" t="s">
        <v>246</v>
      </c>
      <c r="C1551" s="130" t="s">
        <v>351</v>
      </c>
      <c r="D1551" s="130" t="s">
        <v>1390</v>
      </c>
      <c r="E1551" s="130" t="s">
        <v>1832</v>
      </c>
    </row>
    <row r="1552" spans="1:7" x14ac:dyDescent="0.35">
      <c r="A1552" s="130" t="s">
        <v>74</v>
      </c>
      <c r="B1552" s="130" t="s">
        <v>246</v>
      </c>
      <c r="C1552" s="130" t="s">
        <v>351</v>
      </c>
      <c r="D1552" s="130" t="s">
        <v>1390</v>
      </c>
      <c r="E1552" s="130" t="s">
        <v>1835</v>
      </c>
    </row>
    <row r="1553" spans="1:5" x14ac:dyDescent="0.35">
      <c r="A1553" s="130" t="s">
        <v>74</v>
      </c>
      <c r="B1553" s="130" t="s">
        <v>246</v>
      </c>
      <c r="C1553" s="130" t="s">
        <v>351</v>
      </c>
      <c r="D1553" s="130" t="s">
        <v>1390</v>
      </c>
      <c r="E1553" s="130" t="s">
        <v>1838</v>
      </c>
    </row>
    <row r="1554" spans="1:5" x14ac:dyDescent="0.35">
      <c r="A1554" s="130" t="s">
        <v>74</v>
      </c>
      <c r="B1554" s="130" t="s">
        <v>246</v>
      </c>
      <c r="C1554" s="130" t="s">
        <v>351</v>
      </c>
      <c r="D1554" s="130" t="s">
        <v>1390</v>
      </c>
      <c r="E1554" s="130" t="s">
        <v>1841</v>
      </c>
    </row>
    <row r="1555" spans="1:5" x14ac:dyDescent="0.35">
      <c r="A1555" s="130" t="s">
        <v>74</v>
      </c>
      <c r="B1555" s="130" t="s">
        <v>246</v>
      </c>
      <c r="C1555" s="130" t="s">
        <v>351</v>
      </c>
      <c r="D1555" s="130" t="s">
        <v>1390</v>
      </c>
      <c r="E1555" s="130" t="s">
        <v>1844</v>
      </c>
    </row>
    <row r="1556" spans="1:5" x14ac:dyDescent="0.35">
      <c r="A1556" s="130" t="s">
        <v>74</v>
      </c>
      <c r="B1556" s="130" t="s">
        <v>246</v>
      </c>
      <c r="C1556" s="130" t="s">
        <v>351</v>
      </c>
      <c r="D1556" s="130" t="s">
        <v>1390</v>
      </c>
      <c r="E1556" s="130" t="s">
        <v>1847</v>
      </c>
    </row>
    <row r="1557" spans="1:5" x14ac:dyDescent="0.35">
      <c r="A1557" s="130" t="s">
        <v>74</v>
      </c>
      <c r="B1557" s="130" t="s">
        <v>246</v>
      </c>
      <c r="C1557" s="130" t="s">
        <v>351</v>
      </c>
      <c r="D1557" s="130" t="s">
        <v>1390</v>
      </c>
      <c r="E1557" s="130" t="s">
        <v>408</v>
      </c>
    </row>
    <row r="1558" spans="1:5" x14ac:dyDescent="0.35">
      <c r="A1558" s="130" t="s">
        <v>74</v>
      </c>
      <c r="B1558" s="130" t="s">
        <v>246</v>
      </c>
      <c r="C1558" s="130" t="s">
        <v>351</v>
      </c>
      <c r="D1558" s="130" t="s">
        <v>1390</v>
      </c>
      <c r="E1558" s="130" t="s">
        <v>1850</v>
      </c>
    </row>
    <row r="1559" spans="1:5" x14ac:dyDescent="0.35">
      <c r="A1559" s="130" t="s">
        <v>74</v>
      </c>
      <c r="B1559" s="130" t="s">
        <v>246</v>
      </c>
      <c r="C1559" s="130" t="s">
        <v>351</v>
      </c>
      <c r="D1559" s="130" t="s">
        <v>1390</v>
      </c>
      <c r="E1559" s="130" t="s">
        <v>1853</v>
      </c>
    </row>
    <row r="1560" spans="1:5" x14ac:dyDescent="0.35">
      <c r="A1560" s="130" t="s">
        <v>74</v>
      </c>
      <c r="B1560" s="130" t="s">
        <v>246</v>
      </c>
      <c r="C1560" s="130" t="s">
        <v>351</v>
      </c>
      <c r="D1560" s="130" t="s">
        <v>1390</v>
      </c>
      <c r="E1560" s="130" t="s">
        <v>1856</v>
      </c>
    </row>
    <row r="1561" spans="1:5" x14ac:dyDescent="0.35">
      <c r="A1561" s="130" t="s">
        <v>74</v>
      </c>
      <c r="B1561" s="130" t="s">
        <v>246</v>
      </c>
      <c r="C1561" s="130" t="s">
        <v>351</v>
      </c>
      <c r="D1561" s="130" t="s">
        <v>1390</v>
      </c>
      <c r="E1561" s="130" t="s">
        <v>507</v>
      </c>
    </row>
    <row r="1562" spans="1:5" x14ac:dyDescent="0.35">
      <c r="A1562" s="130" t="s">
        <v>74</v>
      </c>
      <c r="B1562" s="130" t="s">
        <v>246</v>
      </c>
      <c r="C1562" s="130" t="s">
        <v>351</v>
      </c>
      <c r="D1562" s="130" t="s">
        <v>1390</v>
      </c>
      <c r="E1562" s="130" t="s">
        <v>1859</v>
      </c>
    </row>
    <row r="1563" spans="1:5" x14ac:dyDescent="0.35">
      <c r="A1563" s="130" t="s">
        <v>74</v>
      </c>
      <c r="B1563" s="130" t="s">
        <v>246</v>
      </c>
      <c r="C1563" s="130" t="s">
        <v>351</v>
      </c>
      <c r="D1563" s="130" t="s">
        <v>1390</v>
      </c>
      <c r="E1563" s="130" t="s">
        <v>1862</v>
      </c>
    </row>
    <row r="1564" spans="1:5" x14ac:dyDescent="0.35">
      <c r="A1564" s="130" t="s">
        <v>74</v>
      </c>
      <c r="B1564" s="130" t="s">
        <v>246</v>
      </c>
      <c r="C1564" s="130" t="s">
        <v>351</v>
      </c>
      <c r="D1564" s="130" t="s">
        <v>1390</v>
      </c>
      <c r="E1564" s="130" t="s">
        <v>1865</v>
      </c>
    </row>
    <row r="1565" spans="1:5" x14ac:dyDescent="0.35">
      <c r="A1565" s="130" t="s">
        <v>74</v>
      </c>
      <c r="B1565" s="130" t="s">
        <v>246</v>
      </c>
      <c r="C1565" s="130" t="s">
        <v>351</v>
      </c>
      <c r="D1565" s="130" t="s">
        <v>1390</v>
      </c>
      <c r="E1565" s="130" t="s">
        <v>1868</v>
      </c>
    </row>
    <row r="1566" spans="1:5" x14ac:dyDescent="0.35">
      <c r="A1566" s="130" t="s">
        <v>74</v>
      </c>
      <c r="B1566" s="130" t="s">
        <v>246</v>
      </c>
      <c r="C1566" s="130" t="s">
        <v>351</v>
      </c>
      <c r="D1566" s="130" t="s">
        <v>1390</v>
      </c>
      <c r="E1566" s="130" t="s">
        <v>1871</v>
      </c>
    </row>
    <row r="1567" spans="1:5" x14ac:dyDescent="0.35">
      <c r="A1567" s="130" t="s">
        <v>74</v>
      </c>
      <c r="B1567" s="130" t="s">
        <v>246</v>
      </c>
      <c r="C1567" s="130" t="s">
        <v>351</v>
      </c>
      <c r="D1567" s="130" t="s">
        <v>1390</v>
      </c>
      <c r="E1567" s="130" t="s">
        <v>1874</v>
      </c>
    </row>
    <row r="1568" spans="1:5" x14ac:dyDescent="0.35">
      <c r="A1568" s="130" t="s">
        <v>74</v>
      </c>
      <c r="B1568" s="130" t="s">
        <v>246</v>
      </c>
      <c r="C1568" s="130" t="s">
        <v>351</v>
      </c>
      <c r="D1568" s="130" t="s">
        <v>1390</v>
      </c>
      <c r="E1568" s="130" t="s">
        <v>1877</v>
      </c>
    </row>
    <row r="1569" spans="1:5" x14ac:dyDescent="0.35">
      <c r="A1569" s="130" t="s">
        <v>74</v>
      </c>
      <c r="B1569" s="130" t="s">
        <v>246</v>
      </c>
      <c r="C1569" s="130" t="s">
        <v>351</v>
      </c>
      <c r="D1569" s="130" t="s">
        <v>1390</v>
      </c>
      <c r="E1569" s="130" t="s">
        <v>1880</v>
      </c>
    </row>
    <row r="1570" spans="1:5" x14ac:dyDescent="0.35">
      <c r="A1570" s="130" t="s">
        <v>74</v>
      </c>
      <c r="B1570" s="130" t="s">
        <v>246</v>
      </c>
      <c r="C1570" s="130" t="s">
        <v>351</v>
      </c>
      <c r="D1570" s="130" t="s">
        <v>1390</v>
      </c>
      <c r="E1570" s="130" t="s">
        <v>1883</v>
      </c>
    </row>
    <row r="1571" spans="1:5" x14ac:dyDescent="0.35">
      <c r="A1571" s="130" t="s">
        <v>74</v>
      </c>
      <c r="B1571" s="130" t="s">
        <v>246</v>
      </c>
      <c r="C1571" s="130" t="s">
        <v>351</v>
      </c>
      <c r="D1571" s="130" t="s">
        <v>1390</v>
      </c>
      <c r="E1571" s="130" t="s">
        <v>1886</v>
      </c>
    </row>
    <row r="1572" spans="1:5" x14ac:dyDescent="0.35">
      <c r="A1572" s="130" t="s">
        <v>74</v>
      </c>
      <c r="B1572" s="130" t="s">
        <v>246</v>
      </c>
      <c r="C1572" s="130" t="s">
        <v>351</v>
      </c>
      <c r="D1572" s="130" t="s">
        <v>1390</v>
      </c>
      <c r="E1572" s="130" t="s">
        <v>466</v>
      </c>
    </row>
    <row r="1573" spans="1:5" x14ac:dyDescent="0.35">
      <c r="A1573" s="130" t="s">
        <v>74</v>
      </c>
      <c r="B1573" s="130" t="s">
        <v>246</v>
      </c>
      <c r="C1573" s="130" t="s">
        <v>351</v>
      </c>
      <c r="D1573" s="130" t="s">
        <v>1390</v>
      </c>
      <c r="E1573" s="130" t="s">
        <v>1889</v>
      </c>
    </row>
    <row r="1574" spans="1:5" x14ac:dyDescent="0.35">
      <c r="A1574" s="130" t="s">
        <v>74</v>
      </c>
      <c r="B1574" s="130" t="s">
        <v>246</v>
      </c>
      <c r="C1574" s="130" t="s">
        <v>351</v>
      </c>
      <c r="D1574" s="130" t="s">
        <v>1390</v>
      </c>
      <c r="E1574" s="130" t="s">
        <v>1892</v>
      </c>
    </row>
    <row r="1575" spans="1:5" x14ac:dyDescent="0.35">
      <c r="A1575" s="130" t="s">
        <v>74</v>
      </c>
      <c r="B1575" s="130" t="s">
        <v>246</v>
      </c>
      <c r="C1575" s="130" t="s">
        <v>351</v>
      </c>
      <c r="D1575" s="130" t="s">
        <v>1390</v>
      </c>
      <c r="E1575" s="130" t="s">
        <v>1895</v>
      </c>
    </row>
    <row r="1576" spans="1:5" x14ac:dyDescent="0.35">
      <c r="A1576" s="130" t="s">
        <v>74</v>
      </c>
      <c r="B1576" s="130" t="s">
        <v>246</v>
      </c>
      <c r="C1576" s="130" t="s">
        <v>351</v>
      </c>
      <c r="D1576" s="130" t="s">
        <v>1390</v>
      </c>
      <c r="E1576" s="130" t="s">
        <v>1897</v>
      </c>
    </row>
    <row r="1577" spans="1:5" x14ac:dyDescent="0.35">
      <c r="A1577" s="130" t="s">
        <v>74</v>
      </c>
      <c r="B1577" s="130" t="s">
        <v>246</v>
      </c>
      <c r="C1577" s="130" t="s">
        <v>351</v>
      </c>
      <c r="D1577" s="130" t="s">
        <v>1390</v>
      </c>
      <c r="E1577" s="130" t="s">
        <v>1900</v>
      </c>
    </row>
    <row r="1578" spans="1:5" x14ac:dyDescent="0.35">
      <c r="A1578" s="130" t="s">
        <v>74</v>
      </c>
      <c r="B1578" s="130" t="s">
        <v>246</v>
      </c>
      <c r="C1578" s="130" t="s">
        <v>351</v>
      </c>
      <c r="D1578" s="130" t="s">
        <v>1390</v>
      </c>
      <c r="E1578" s="130" t="s">
        <v>1903</v>
      </c>
    </row>
    <row r="1579" spans="1:5" x14ac:dyDescent="0.35">
      <c r="A1579" s="130" t="s">
        <v>74</v>
      </c>
      <c r="B1579" s="130" t="s">
        <v>246</v>
      </c>
      <c r="C1579" s="130" t="s">
        <v>351</v>
      </c>
      <c r="D1579" s="130" t="s">
        <v>1390</v>
      </c>
      <c r="E1579" s="130" t="s">
        <v>1906</v>
      </c>
    </row>
    <row r="1580" spans="1:5" x14ac:dyDescent="0.35">
      <c r="A1580" s="130" t="s">
        <v>74</v>
      </c>
      <c r="B1580" s="130" t="s">
        <v>246</v>
      </c>
      <c r="C1580" s="130" t="s">
        <v>351</v>
      </c>
      <c r="D1580" s="130" t="s">
        <v>1390</v>
      </c>
      <c r="E1580" s="130" t="s">
        <v>1909</v>
      </c>
    </row>
    <row r="1581" spans="1:5" x14ac:dyDescent="0.35">
      <c r="A1581" s="130" t="s">
        <v>74</v>
      </c>
      <c r="B1581" s="130" t="s">
        <v>246</v>
      </c>
      <c r="C1581" s="130" t="s">
        <v>351</v>
      </c>
      <c r="D1581" s="130" t="s">
        <v>1390</v>
      </c>
      <c r="E1581" s="130" t="s">
        <v>333</v>
      </c>
    </row>
    <row r="1582" spans="1:5" x14ac:dyDescent="0.35">
      <c r="A1582" s="130" t="s">
        <v>74</v>
      </c>
      <c r="B1582" s="130" t="s">
        <v>246</v>
      </c>
      <c r="C1582" s="130" t="s">
        <v>351</v>
      </c>
      <c r="D1582" s="130" t="s">
        <v>1390</v>
      </c>
      <c r="E1582" s="130" t="s">
        <v>1912</v>
      </c>
    </row>
    <row r="1583" spans="1:5" x14ac:dyDescent="0.35">
      <c r="A1583" s="130" t="s">
        <v>74</v>
      </c>
      <c r="B1583" s="130" t="s">
        <v>246</v>
      </c>
      <c r="C1583" s="130" t="s">
        <v>351</v>
      </c>
      <c r="D1583" s="130" t="s">
        <v>1390</v>
      </c>
      <c r="E1583" s="130" t="s">
        <v>1915</v>
      </c>
    </row>
    <row r="1584" spans="1:5" x14ac:dyDescent="0.35">
      <c r="A1584" s="130" t="s">
        <v>74</v>
      </c>
      <c r="B1584" s="130" t="s">
        <v>246</v>
      </c>
      <c r="C1584" s="130" t="s">
        <v>351</v>
      </c>
      <c r="D1584" s="130" t="s">
        <v>1390</v>
      </c>
      <c r="E1584" s="130" t="s">
        <v>1918</v>
      </c>
    </row>
    <row r="1585" spans="1:5" x14ac:dyDescent="0.35">
      <c r="A1585" s="130" t="s">
        <v>74</v>
      </c>
      <c r="B1585" s="130" t="s">
        <v>246</v>
      </c>
      <c r="C1585" s="130" t="s">
        <v>351</v>
      </c>
      <c r="D1585" s="130" t="s">
        <v>1390</v>
      </c>
      <c r="E1585" s="130" t="s">
        <v>1921</v>
      </c>
    </row>
    <row r="1586" spans="1:5" x14ac:dyDescent="0.35">
      <c r="A1586" s="130" t="s">
        <v>74</v>
      </c>
      <c r="B1586" s="130" t="s">
        <v>246</v>
      </c>
      <c r="C1586" s="130" t="s">
        <v>351</v>
      </c>
      <c r="D1586" s="130" t="s">
        <v>1390</v>
      </c>
      <c r="E1586" s="130" t="s">
        <v>1924</v>
      </c>
    </row>
    <row r="1587" spans="1:5" x14ac:dyDescent="0.35">
      <c r="A1587" s="130" t="s">
        <v>74</v>
      </c>
      <c r="B1587" s="130" t="s">
        <v>246</v>
      </c>
      <c r="C1587" s="130" t="s">
        <v>351</v>
      </c>
      <c r="D1587" s="130" t="s">
        <v>1390</v>
      </c>
      <c r="E1587" s="130" t="s">
        <v>1926</v>
      </c>
    </row>
    <row r="1588" spans="1:5" x14ac:dyDescent="0.35">
      <c r="A1588" s="130" t="s">
        <v>74</v>
      </c>
      <c r="B1588" s="130" t="s">
        <v>246</v>
      </c>
      <c r="C1588" s="130" t="s">
        <v>351</v>
      </c>
      <c r="D1588" s="130" t="s">
        <v>1390</v>
      </c>
      <c r="E1588" s="130" t="s">
        <v>1929</v>
      </c>
    </row>
    <row r="1589" spans="1:5" x14ac:dyDescent="0.35">
      <c r="A1589" s="130" t="s">
        <v>74</v>
      </c>
      <c r="B1589" s="130" t="s">
        <v>246</v>
      </c>
      <c r="C1589" s="130" t="s">
        <v>351</v>
      </c>
      <c r="D1589" s="130" t="s">
        <v>1390</v>
      </c>
      <c r="E1589" s="130" t="s">
        <v>1932</v>
      </c>
    </row>
    <row r="1590" spans="1:5" x14ac:dyDescent="0.35">
      <c r="A1590" s="130" t="s">
        <v>74</v>
      </c>
      <c r="B1590" s="130" t="s">
        <v>246</v>
      </c>
      <c r="C1590" s="130" t="s">
        <v>351</v>
      </c>
      <c r="D1590" s="130" t="s">
        <v>1390</v>
      </c>
      <c r="E1590" s="130" t="s">
        <v>1935</v>
      </c>
    </row>
    <row r="1591" spans="1:5" x14ac:dyDescent="0.35">
      <c r="A1591" s="130" t="s">
        <v>74</v>
      </c>
      <c r="B1591" s="130" t="s">
        <v>246</v>
      </c>
      <c r="C1591" s="130" t="s">
        <v>351</v>
      </c>
      <c r="D1591" s="130" t="s">
        <v>1390</v>
      </c>
      <c r="E1591" s="130" t="s">
        <v>1938</v>
      </c>
    </row>
    <row r="1592" spans="1:5" x14ac:dyDescent="0.35">
      <c r="A1592" s="130" t="s">
        <v>74</v>
      </c>
      <c r="B1592" s="130" t="s">
        <v>246</v>
      </c>
      <c r="C1592" s="130" t="s">
        <v>351</v>
      </c>
      <c r="D1592" s="130" t="s">
        <v>1390</v>
      </c>
      <c r="E1592" s="130" t="s">
        <v>1941</v>
      </c>
    </row>
    <row r="1593" spans="1:5" x14ac:dyDescent="0.35">
      <c r="A1593" s="130" t="s">
        <v>74</v>
      </c>
      <c r="B1593" s="130" t="s">
        <v>246</v>
      </c>
      <c r="C1593" s="130" t="s">
        <v>351</v>
      </c>
      <c r="D1593" s="130" t="s">
        <v>1390</v>
      </c>
      <c r="E1593" s="130" t="s">
        <v>1944</v>
      </c>
    </row>
    <row r="1594" spans="1:5" x14ac:dyDescent="0.35">
      <c r="A1594" s="130" t="s">
        <v>74</v>
      </c>
      <c r="B1594" s="130" t="s">
        <v>246</v>
      </c>
      <c r="C1594" s="130" t="s">
        <v>351</v>
      </c>
      <c r="D1594" s="130" t="s">
        <v>1390</v>
      </c>
      <c r="E1594" s="130" t="s">
        <v>1947</v>
      </c>
    </row>
    <row r="1595" spans="1:5" x14ac:dyDescent="0.35">
      <c r="A1595" s="130" t="s">
        <v>74</v>
      </c>
      <c r="B1595" s="130" t="s">
        <v>246</v>
      </c>
      <c r="C1595" s="130" t="s">
        <v>351</v>
      </c>
      <c r="D1595" s="130" t="s">
        <v>1390</v>
      </c>
      <c r="E1595" s="130" t="s">
        <v>1950</v>
      </c>
    </row>
    <row r="1596" spans="1:5" x14ac:dyDescent="0.35">
      <c r="A1596" s="130" t="s">
        <v>74</v>
      </c>
      <c r="B1596" s="130" t="s">
        <v>246</v>
      </c>
      <c r="C1596" s="130" t="s">
        <v>351</v>
      </c>
      <c r="D1596" s="130" t="s">
        <v>1390</v>
      </c>
      <c r="E1596" s="130" t="s">
        <v>241</v>
      </c>
    </row>
    <row r="1597" spans="1:5" x14ac:dyDescent="0.35">
      <c r="A1597" s="130" t="s">
        <v>74</v>
      </c>
      <c r="B1597" s="130" t="s">
        <v>246</v>
      </c>
      <c r="C1597" s="130" t="s">
        <v>351</v>
      </c>
      <c r="D1597" s="130" t="s">
        <v>1390</v>
      </c>
      <c r="E1597" s="130" t="s">
        <v>1953</v>
      </c>
    </row>
    <row r="1598" spans="1:5" x14ac:dyDescent="0.35">
      <c r="A1598" s="130" t="s">
        <v>74</v>
      </c>
      <c r="B1598" s="130" t="s">
        <v>246</v>
      </c>
      <c r="C1598" s="130" t="s">
        <v>351</v>
      </c>
      <c r="D1598" s="130" t="s">
        <v>1390</v>
      </c>
      <c r="E1598" s="130" t="s">
        <v>1955</v>
      </c>
    </row>
    <row r="1599" spans="1:5" x14ac:dyDescent="0.35">
      <c r="A1599" s="130" t="s">
        <v>74</v>
      </c>
      <c r="B1599" s="130" t="s">
        <v>246</v>
      </c>
      <c r="C1599" s="130" t="s">
        <v>351</v>
      </c>
      <c r="D1599" s="130" t="s">
        <v>1390</v>
      </c>
      <c r="E1599" s="130" t="s">
        <v>1958</v>
      </c>
    </row>
    <row r="1600" spans="1:5" x14ac:dyDescent="0.35">
      <c r="A1600" s="130" t="s">
        <v>74</v>
      </c>
      <c r="B1600" s="130" t="s">
        <v>246</v>
      </c>
      <c r="C1600" s="130" t="s">
        <v>351</v>
      </c>
      <c r="D1600" s="130" t="s">
        <v>1390</v>
      </c>
      <c r="E1600" s="130" t="s">
        <v>1961</v>
      </c>
    </row>
    <row r="1601" spans="1:5" x14ac:dyDescent="0.35">
      <c r="A1601" s="130" t="s">
        <v>74</v>
      </c>
      <c r="B1601" s="130" t="s">
        <v>246</v>
      </c>
      <c r="C1601" s="130" t="s">
        <v>351</v>
      </c>
      <c r="D1601" s="130" t="s">
        <v>1390</v>
      </c>
      <c r="E1601" s="130" t="s">
        <v>1964</v>
      </c>
    </row>
    <row r="1602" spans="1:5" x14ac:dyDescent="0.35">
      <c r="A1602" s="130" t="s">
        <v>74</v>
      </c>
      <c r="B1602" s="130" t="s">
        <v>246</v>
      </c>
      <c r="C1602" s="130" t="s">
        <v>351</v>
      </c>
      <c r="D1602" s="130" t="s">
        <v>1390</v>
      </c>
      <c r="E1602" s="130" t="s">
        <v>1967</v>
      </c>
    </row>
    <row r="1603" spans="1:5" x14ac:dyDescent="0.35">
      <c r="A1603" s="130" t="s">
        <v>74</v>
      </c>
      <c r="B1603" s="130" t="s">
        <v>246</v>
      </c>
      <c r="C1603" s="130" t="s">
        <v>351</v>
      </c>
      <c r="D1603" s="130" t="s">
        <v>1390</v>
      </c>
      <c r="E1603" s="130" t="s">
        <v>1969</v>
      </c>
    </row>
    <row r="1604" spans="1:5" x14ac:dyDescent="0.35">
      <c r="A1604" s="130" t="s">
        <v>74</v>
      </c>
      <c r="B1604" s="130" t="s">
        <v>246</v>
      </c>
      <c r="C1604" s="130" t="s">
        <v>351</v>
      </c>
      <c r="D1604" s="130" t="s">
        <v>1390</v>
      </c>
      <c r="E1604" s="130" t="s">
        <v>1972</v>
      </c>
    </row>
    <row r="1605" spans="1:5" x14ac:dyDescent="0.35">
      <c r="A1605" s="130" t="s">
        <v>74</v>
      </c>
      <c r="B1605" s="130" t="s">
        <v>246</v>
      </c>
      <c r="C1605" s="130" t="s">
        <v>351</v>
      </c>
      <c r="D1605" s="130" t="s">
        <v>1390</v>
      </c>
      <c r="E1605" s="130" t="s">
        <v>1974</v>
      </c>
    </row>
    <row r="1606" spans="1:5" x14ac:dyDescent="0.35">
      <c r="A1606" s="130" t="s">
        <v>74</v>
      </c>
      <c r="B1606" s="130" t="s">
        <v>246</v>
      </c>
      <c r="C1606" s="130" t="s">
        <v>351</v>
      </c>
      <c r="D1606" s="130" t="s">
        <v>1390</v>
      </c>
      <c r="E1606" s="130" t="s">
        <v>1977</v>
      </c>
    </row>
    <row r="1607" spans="1:5" x14ac:dyDescent="0.35">
      <c r="A1607" s="130" t="s">
        <v>74</v>
      </c>
      <c r="B1607" s="130" t="s">
        <v>246</v>
      </c>
      <c r="C1607" s="130" t="s">
        <v>351</v>
      </c>
      <c r="D1607" s="130" t="s">
        <v>1390</v>
      </c>
      <c r="E1607" s="130" t="s">
        <v>1980</v>
      </c>
    </row>
    <row r="1608" spans="1:5" x14ac:dyDescent="0.35">
      <c r="A1608" s="130" t="s">
        <v>74</v>
      </c>
      <c r="B1608" s="130" t="s">
        <v>246</v>
      </c>
      <c r="C1608" s="130" t="s">
        <v>351</v>
      </c>
      <c r="D1608" s="130" t="s">
        <v>1390</v>
      </c>
      <c r="E1608" s="130" t="s">
        <v>1983</v>
      </c>
    </row>
    <row r="1609" spans="1:5" x14ac:dyDescent="0.35">
      <c r="A1609" s="130" t="s">
        <v>74</v>
      </c>
      <c r="B1609" s="130" t="s">
        <v>246</v>
      </c>
      <c r="C1609" s="130" t="s">
        <v>351</v>
      </c>
      <c r="D1609" s="130" t="s">
        <v>1390</v>
      </c>
      <c r="E1609" s="130" t="s">
        <v>1986</v>
      </c>
    </row>
    <row r="1610" spans="1:5" x14ac:dyDescent="0.35">
      <c r="A1610" s="130" t="s">
        <v>74</v>
      </c>
      <c r="B1610" s="130" t="s">
        <v>246</v>
      </c>
      <c r="C1610" s="130" t="s">
        <v>351</v>
      </c>
      <c r="D1610" s="130" t="s">
        <v>1390</v>
      </c>
      <c r="E1610" s="130" t="s">
        <v>1989</v>
      </c>
    </row>
    <row r="1611" spans="1:5" x14ac:dyDescent="0.35">
      <c r="A1611" s="130" t="s">
        <v>74</v>
      </c>
      <c r="B1611" s="130" t="s">
        <v>246</v>
      </c>
      <c r="C1611" s="130" t="s">
        <v>351</v>
      </c>
      <c r="D1611" s="130" t="s">
        <v>1390</v>
      </c>
      <c r="E1611" s="130" t="s">
        <v>1992</v>
      </c>
    </row>
    <row r="1612" spans="1:5" x14ac:dyDescent="0.35">
      <c r="A1612" s="130" t="s">
        <v>74</v>
      </c>
      <c r="B1612" s="130" t="s">
        <v>246</v>
      </c>
      <c r="C1612" s="130" t="s">
        <v>351</v>
      </c>
      <c r="D1612" s="130" t="s">
        <v>1390</v>
      </c>
      <c r="E1612" s="130" t="s">
        <v>1995</v>
      </c>
    </row>
    <row r="1613" spans="1:5" x14ac:dyDescent="0.35">
      <c r="A1613" s="130" t="s">
        <v>74</v>
      </c>
      <c r="B1613" s="130" t="s">
        <v>246</v>
      </c>
      <c r="C1613" s="130" t="s">
        <v>351</v>
      </c>
      <c r="D1613" s="130" t="s">
        <v>1390</v>
      </c>
      <c r="E1613" s="130" t="s">
        <v>1998</v>
      </c>
    </row>
    <row r="1614" spans="1:5" x14ac:dyDescent="0.35">
      <c r="A1614" s="130" t="s">
        <v>74</v>
      </c>
      <c r="B1614" s="130" t="s">
        <v>246</v>
      </c>
      <c r="C1614" s="130" t="s">
        <v>351</v>
      </c>
      <c r="D1614" s="130" t="s">
        <v>1390</v>
      </c>
      <c r="E1614" s="130" t="s">
        <v>2001</v>
      </c>
    </row>
    <row r="1615" spans="1:5" x14ac:dyDescent="0.35">
      <c r="A1615" s="130" t="s">
        <v>74</v>
      </c>
      <c r="B1615" s="130" t="s">
        <v>246</v>
      </c>
      <c r="C1615" s="130" t="s">
        <v>351</v>
      </c>
      <c r="D1615" s="130" t="s">
        <v>1390</v>
      </c>
      <c r="E1615" s="130" t="s">
        <v>2004</v>
      </c>
    </row>
    <row r="1616" spans="1:5" x14ac:dyDescent="0.35">
      <c r="A1616" s="130" t="s">
        <v>74</v>
      </c>
      <c r="B1616" s="130" t="s">
        <v>246</v>
      </c>
      <c r="C1616" s="130" t="s">
        <v>351</v>
      </c>
      <c r="D1616" s="130" t="s">
        <v>1390</v>
      </c>
      <c r="E1616" s="130" t="s">
        <v>2007</v>
      </c>
    </row>
    <row r="1617" spans="1:5" x14ac:dyDescent="0.35">
      <c r="A1617" s="130" t="s">
        <v>74</v>
      </c>
      <c r="B1617" s="130" t="s">
        <v>246</v>
      </c>
      <c r="C1617" s="130" t="s">
        <v>351</v>
      </c>
      <c r="D1617" s="130" t="s">
        <v>1390</v>
      </c>
      <c r="E1617" s="130" t="s">
        <v>2010</v>
      </c>
    </row>
    <row r="1618" spans="1:5" x14ac:dyDescent="0.35">
      <c r="A1618" s="130" t="s">
        <v>74</v>
      </c>
      <c r="B1618" s="130" t="s">
        <v>246</v>
      </c>
      <c r="C1618" s="130" t="s">
        <v>351</v>
      </c>
      <c r="D1618" s="130" t="s">
        <v>1390</v>
      </c>
      <c r="E1618" s="130" t="s">
        <v>2013</v>
      </c>
    </row>
    <row r="1619" spans="1:5" x14ac:dyDescent="0.35">
      <c r="A1619" s="130" t="s">
        <v>74</v>
      </c>
      <c r="B1619" s="130" t="s">
        <v>246</v>
      </c>
      <c r="C1619" s="130" t="s">
        <v>351</v>
      </c>
      <c r="D1619" s="130" t="s">
        <v>1390</v>
      </c>
      <c r="E1619" s="130" t="s">
        <v>2016</v>
      </c>
    </row>
    <row r="1620" spans="1:5" x14ac:dyDescent="0.35">
      <c r="A1620" s="130" t="s">
        <v>74</v>
      </c>
      <c r="B1620" s="130" t="s">
        <v>246</v>
      </c>
      <c r="C1620" s="130" t="s">
        <v>351</v>
      </c>
      <c r="D1620" s="130" t="s">
        <v>1390</v>
      </c>
      <c r="E1620" s="130" t="s">
        <v>2019</v>
      </c>
    </row>
    <row r="1621" spans="1:5" x14ac:dyDescent="0.35">
      <c r="A1621" s="130" t="s">
        <v>74</v>
      </c>
      <c r="B1621" s="130" t="s">
        <v>246</v>
      </c>
      <c r="C1621" s="130" t="s">
        <v>351</v>
      </c>
      <c r="D1621" s="130" t="s">
        <v>1390</v>
      </c>
      <c r="E1621" s="130" t="s">
        <v>2022</v>
      </c>
    </row>
    <row r="1622" spans="1:5" x14ac:dyDescent="0.35">
      <c r="A1622" s="130" t="s">
        <v>74</v>
      </c>
      <c r="B1622" s="130" t="s">
        <v>246</v>
      </c>
      <c r="C1622" s="130" t="s">
        <v>351</v>
      </c>
      <c r="D1622" s="130" t="s">
        <v>1390</v>
      </c>
      <c r="E1622" s="130" t="s">
        <v>2025</v>
      </c>
    </row>
    <row r="1623" spans="1:5" x14ac:dyDescent="0.35">
      <c r="A1623" s="130" t="s">
        <v>74</v>
      </c>
      <c r="B1623" s="130" t="s">
        <v>246</v>
      </c>
      <c r="C1623" s="130" t="s">
        <v>351</v>
      </c>
      <c r="D1623" s="130" t="s">
        <v>1390</v>
      </c>
      <c r="E1623" s="130" t="s">
        <v>2028</v>
      </c>
    </row>
    <row r="1624" spans="1:5" x14ac:dyDescent="0.35">
      <c r="A1624" s="130" t="s">
        <v>74</v>
      </c>
      <c r="B1624" s="130" t="s">
        <v>246</v>
      </c>
      <c r="C1624" s="130" t="s">
        <v>351</v>
      </c>
      <c r="D1624" s="130" t="s">
        <v>1390</v>
      </c>
      <c r="E1624" s="130" t="s">
        <v>2031</v>
      </c>
    </row>
    <row r="1625" spans="1:5" x14ac:dyDescent="0.35">
      <c r="A1625" s="130" t="s">
        <v>74</v>
      </c>
      <c r="B1625" s="130" t="s">
        <v>246</v>
      </c>
      <c r="C1625" s="130" t="s">
        <v>351</v>
      </c>
      <c r="D1625" s="130" t="s">
        <v>1390</v>
      </c>
      <c r="E1625" s="130" t="s">
        <v>268</v>
      </c>
    </row>
    <row r="1626" spans="1:5" x14ac:dyDescent="0.35">
      <c r="A1626" s="130" t="s">
        <v>74</v>
      </c>
      <c r="B1626" s="130" t="s">
        <v>246</v>
      </c>
      <c r="C1626" s="130" t="s">
        <v>351</v>
      </c>
      <c r="D1626" s="130" t="s">
        <v>1390</v>
      </c>
      <c r="E1626" s="130" t="s">
        <v>2034</v>
      </c>
    </row>
    <row r="1627" spans="1:5" x14ac:dyDescent="0.35">
      <c r="A1627" s="130" t="s">
        <v>74</v>
      </c>
      <c r="B1627" s="130" t="s">
        <v>246</v>
      </c>
      <c r="C1627" s="130" t="s">
        <v>351</v>
      </c>
      <c r="D1627" s="130" t="s">
        <v>1390</v>
      </c>
      <c r="E1627" s="130" t="s">
        <v>2037</v>
      </c>
    </row>
    <row r="1628" spans="1:5" x14ac:dyDescent="0.35">
      <c r="A1628" s="130" t="s">
        <v>74</v>
      </c>
      <c r="B1628" s="130" t="s">
        <v>246</v>
      </c>
      <c r="C1628" s="130" t="s">
        <v>351</v>
      </c>
      <c r="D1628" s="130" t="s">
        <v>1390</v>
      </c>
      <c r="E1628" s="130" t="s">
        <v>2040</v>
      </c>
    </row>
    <row r="1629" spans="1:5" x14ac:dyDescent="0.35">
      <c r="A1629" s="130" t="s">
        <v>74</v>
      </c>
      <c r="B1629" s="130" t="s">
        <v>246</v>
      </c>
      <c r="C1629" s="130" t="s">
        <v>351</v>
      </c>
      <c r="D1629" s="130" t="s">
        <v>1390</v>
      </c>
      <c r="E1629" s="130" t="s">
        <v>2043</v>
      </c>
    </row>
    <row r="1630" spans="1:5" x14ac:dyDescent="0.35">
      <c r="A1630" s="130" t="s">
        <v>74</v>
      </c>
      <c r="B1630" s="130" t="s">
        <v>246</v>
      </c>
      <c r="C1630" s="130" t="s">
        <v>351</v>
      </c>
      <c r="D1630" s="130" t="s">
        <v>1390</v>
      </c>
      <c r="E1630" s="130" t="s">
        <v>2046</v>
      </c>
    </row>
    <row r="1631" spans="1:5" x14ac:dyDescent="0.35">
      <c r="A1631" s="130" t="s">
        <v>74</v>
      </c>
      <c r="B1631" s="130" t="s">
        <v>246</v>
      </c>
      <c r="C1631" s="130" t="s">
        <v>351</v>
      </c>
      <c r="D1631" s="130" t="s">
        <v>1390</v>
      </c>
      <c r="E1631" s="130" t="s">
        <v>2049</v>
      </c>
    </row>
    <row r="1632" spans="1:5" x14ac:dyDescent="0.35">
      <c r="A1632" s="130" t="s">
        <v>74</v>
      </c>
      <c r="B1632" s="130" t="s">
        <v>246</v>
      </c>
      <c r="C1632" s="130" t="s">
        <v>351</v>
      </c>
      <c r="D1632" s="130" t="s">
        <v>1390</v>
      </c>
      <c r="E1632" s="130" t="s">
        <v>2052</v>
      </c>
    </row>
    <row r="1633" spans="1:5" x14ac:dyDescent="0.35">
      <c r="A1633" s="130" t="s">
        <v>74</v>
      </c>
      <c r="B1633" s="130" t="s">
        <v>246</v>
      </c>
      <c r="C1633" s="130" t="s">
        <v>351</v>
      </c>
      <c r="D1633" s="130" t="s">
        <v>1390</v>
      </c>
      <c r="E1633" s="130" t="s">
        <v>2055</v>
      </c>
    </row>
    <row r="1634" spans="1:5" x14ac:dyDescent="0.35">
      <c r="A1634" s="130" t="s">
        <v>74</v>
      </c>
      <c r="B1634" s="130" t="s">
        <v>246</v>
      </c>
      <c r="C1634" s="130" t="s">
        <v>351</v>
      </c>
      <c r="D1634" s="130" t="s">
        <v>1390</v>
      </c>
      <c r="E1634" s="130" t="s">
        <v>2058</v>
      </c>
    </row>
    <row r="1635" spans="1:5" x14ac:dyDescent="0.35">
      <c r="A1635" s="130" t="s">
        <v>74</v>
      </c>
      <c r="B1635" s="130" t="s">
        <v>246</v>
      </c>
      <c r="C1635" s="130" t="s">
        <v>351</v>
      </c>
      <c r="D1635" s="130" t="s">
        <v>1390</v>
      </c>
      <c r="E1635" s="130" t="s">
        <v>2061</v>
      </c>
    </row>
    <row r="1636" spans="1:5" x14ac:dyDescent="0.35">
      <c r="A1636" s="130" t="s">
        <v>74</v>
      </c>
      <c r="B1636" s="130" t="s">
        <v>246</v>
      </c>
      <c r="C1636" s="130" t="s">
        <v>351</v>
      </c>
      <c r="D1636" s="130" t="s">
        <v>1390</v>
      </c>
      <c r="E1636" s="130" t="s">
        <v>2064</v>
      </c>
    </row>
    <row r="1637" spans="1:5" x14ac:dyDescent="0.35">
      <c r="A1637" s="130" t="s">
        <v>74</v>
      </c>
      <c r="B1637" s="130" t="s">
        <v>246</v>
      </c>
      <c r="C1637" s="130" t="s">
        <v>351</v>
      </c>
      <c r="D1637" s="130" t="s">
        <v>1390</v>
      </c>
      <c r="E1637" s="130" t="s">
        <v>2067</v>
      </c>
    </row>
    <row r="1638" spans="1:5" x14ac:dyDescent="0.35">
      <c r="A1638" s="130" t="s">
        <v>74</v>
      </c>
      <c r="B1638" s="130" t="s">
        <v>246</v>
      </c>
      <c r="C1638" s="130" t="s">
        <v>351</v>
      </c>
      <c r="D1638" s="130" t="s">
        <v>1390</v>
      </c>
      <c r="E1638" s="130" t="s">
        <v>2070</v>
      </c>
    </row>
    <row r="1639" spans="1:5" x14ac:dyDescent="0.35">
      <c r="A1639" s="130" t="s">
        <v>74</v>
      </c>
      <c r="B1639" s="130" t="s">
        <v>246</v>
      </c>
      <c r="C1639" s="130" t="s">
        <v>351</v>
      </c>
      <c r="D1639" s="130" t="s">
        <v>1390</v>
      </c>
      <c r="E1639" s="130" t="s">
        <v>2073</v>
      </c>
    </row>
    <row r="1640" spans="1:5" x14ac:dyDescent="0.35">
      <c r="A1640" s="130" t="s">
        <v>74</v>
      </c>
      <c r="B1640" s="130" t="s">
        <v>246</v>
      </c>
      <c r="C1640" s="130" t="s">
        <v>351</v>
      </c>
      <c r="D1640" s="130" t="s">
        <v>1390</v>
      </c>
      <c r="E1640" s="130" t="s">
        <v>2076</v>
      </c>
    </row>
    <row r="1641" spans="1:5" x14ac:dyDescent="0.35">
      <c r="A1641" s="130" t="s">
        <v>74</v>
      </c>
      <c r="B1641" s="130" t="s">
        <v>246</v>
      </c>
      <c r="C1641" s="130" t="s">
        <v>351</v>
      </c>
      <c r="D1641" s="130" t="s">
        <v>1390</v>
      </c>
      <c r="E1641" s="130" t="s">
        <v>2079</v>
      </c>
    </row>
    <row r="1642" spans="1:5" x14ac:dyDescent="0.35">
      <c r="A1642" s="130" t="s">
        <v>74</v>
      </c>
      <c r="B1642" s="130" t="s">
        <v>246</v>
      </c>
      <c r="C1642" s="130" t="s">
        <v>351</v>
      </c>
      <c r="D1642" s="130" t="s">
        <v>1390</v>
      </c>
      <c r="E1642" s="130" t="s">
        <v>2082</v>
      </c>
    </row>
    <row r="1643" spans="1:5" x14ac:dyDescent="0.35">
      <c r="A1643" s="130" t="s">
        <v>74</v>
      </c>
      <c r="B1643" s="130" t="s">
        <v>246</v>
      </c>
      <c r="C1643" s="130" t="s">
        <v>351</v>
      </c>
      <c r="D1643" s="130" t="s">
        <v>1390</v>
      </c>
      <c r="E1643" s="130" t="s">
        <v>421</v>
      </c>
    </row>
    <row r="1644" spans="1:5" x14ac:dyDescent="0.35">
      <c r="A1644" s="130" t="s">
        <v>74</v>
      </c>
      <c r="B1644" s="130" t="s">
        <v>246</v>
      </c>
      <c r="C1644" s="130" t="s">
        <v>351</v>
      </c>
      <c r="D1644" s="130" t="s">
        <v>1390</v>
      </c>
      <c r="E1644" s="130" t="s">
        <v>2085</v>
      </c>
    </row>
    <row r="1645" spans="1:5" x14ac:dyDescent="0.35">
      <c r="A1645" s="130" t="s">
        <v>74</v>
      </c>
      <c r="B1645" s="130" t="s">
        <v>246</v>
      </c>
      <c r="C1645" s="130" t="s">
        <v>351</v>
      </c>
      <c r="D1645" s="130" t="s">
        <v>1390</v>
      </c>
      <c r="E1645" s="130" t="s">
        <v>2088</v>
      </c>
    </row>
    <row r="1646" spans="1:5" x14ac:dyDescent="0.35">
      <c r="A1646" s="130" t="s">
        <v>74</v>
      </c>
      <c r="B1646" s="130" t="s">
        <v>246</v>
      </c>
      <c r="C1646" s="130" t="s">
        <v>351</v>
      </c>
      <c r="D1646" s="130" t="s">
        <v>1390</v>
      </c>
      <c r="E1646" s="130" t="s">
        <v>2091</v>
      </c>
    </row>
    <row r="1647" spans="1:5" x14ac:dyDescent="0.35">
      <c r="A1647" s="130" t="s">
        <v>74</v>
      </c>
      <c r="B1647" s="130" t="s">
        <v>246</v>
      </c>
      <c r="C1647" s="130" t="s">
        <v>351</v>
      </c>
      <c r="D1647" s="130" t="s">
        <v>1390</v>
      </c>
      <c r="E1647" s="130" t="s">
        <v>2094</v>
      </c>
    </row>
    <row r="1648" spans="1:5" x14ac:dyDescent="0.35">
      <c r="A1648" s="130" t="s">
        <v>74</v>
      </c>
      <c r="B1648" s="130" t="s">
        <v>246</v>
      </c>
      <c r="C1648" s="130" t="s">
        <v>351</v>
      </c>
      <c r="D1648" s="130" t="s">
        <v>1390</v>
      </c>
      <c r="E1648" s="130" t="s">
        <v>2097</v>
      </c>
    </row>
    <row r="1649" spans="1:5" x14ac:dyDescent="0.35">
      <c r="A1649" s="130" t="s">
        <v>74</v>
      </c>
      <c r="B1649" s="130" t="s">
        <v>246</v>
      </c>
      <c r="C1649" s="130" t="s">
        <v>351</v>
      </c>
      <c r="D1649" s="130" t="s">
        <v>1390</v>
      </c>
      <c r="E1649" s="130" t="s">
        <v>2100</v>
      </c>
    </row>
    <row r="1650" spans="1:5" x14ac:dyDescent="0.35">
      <c r="A1650" s="130" t="s">
        <v>74</v>
      </c>
      <c r="B1650" s="130" t="s">
        <v>246</v>
      </c>
      <c r="C1650" s="130" t="s">
        <v>351</v>
      </c>
      <c r="D1650" s="130" t="s">
        <v>1390</v>
      </c>
      <c r="E1650" s="130" t="s">
        <v>2103</v>
      </c>
    </row>
    <row r="1651" spans="1:5" x14ac:dyDescent="0.35">
      <c r="A1651" s="130" t="s">
        <v>74</v>
      </c>
      <c r="B1651" s="130" t="s">
        <v>246</v>
      </c>
      <c r="C1651" s="130" t="s">
        <v>351</v>
      </c>
      <c r="D1651" s="130" t="s">
        <v>1390</v>
      </c>
      <c r="E1651" s="130" t="s">
        <v>2106</v>
      </c>
    </row>
    <row r="1652" spans="1:5" x14ac:dyDescent="0.35">
      <c r="A1652" s="130" t="s">
        <v>74</v>
      </c>
      <c r="B1652" s="130" t="s">
        <v>246</v>
      </c>
      <c r="C1652" s="130" t="s">
        <v>351</v>
      </c>
      <c r="D1652" s="130" t="s">
        <v>1390</v>
      </c>
      <c r="E1652" s="130" t="s">
        <v>2109</v>
      </c>
    </row>
    <row r="1653" spans="1:5" x14ac:dyDescent="0.35">
      <c r="A1653" s="130" t="s">
        <v>74</v>
      </c>
      <c r="B1653" s="130" t="s">
        <v>246</v>
      </c>
      <c r="C1653" s="130" t="s">
        <v>351</v>
      </c>
      <c r="D1653" s="130" t="s">
        <v>1390</v>
      </c>
      <c r="E1653" s="130" t="s">
        <v>2111</v>
      </c>
    </row>
    <row r="1654" spans="1:5" x14ac:dyDescent="0.35">
      <c r="A1654" s="130" t="s">
        <v>74</v>
      </c>
      <c r="B1654" s="130" t="s">
        <v>246</v>
      </c>
      <c r="C1654" s="130" t="s">
        <v>351</v>
      </c>
      <c r="D1654" s="130" t="s">
        <v>1390</v>
      </c>
      <c r="E1654" s="130" t="s">
        <v>2114</v>
      </c>
    </row>
    <row r="1655" spans="1:5" x14ac:dyDescent="0.35">
      <c r="A1655" s="130" t="s">
        <v>74</v>
      </c>
      <c r="B1655" s="130" t="s">
        <v>246</v>
      </c>
      <c r="C1655" s="130" t="s">
        <v>351</v>
      </c>
      <c r="D1655" s="130" t="s">
        <v>1390</v>
      </c>
      <c r="E1655" s="130" t="s">
        <v>2117</v>
      </c>
    </row>
    <row r="1656" spans="1:5" x14ac:dyDescent="0.35">
      <c r="A1656" s="130" t="s">
        <v>74</v>
      </c>
      <c r="B1656" s="130" t="s">
        <v>246</v>
      </c>
      <c r="C1656" s="130" t="s">
        <v>351</v>
      </c>
      <c r="D1656" s="130" t="s">
        <v>1390</v>
      </c>
      <c r="E1656" s="130" t="s">
        <v>443</v>
      </c>
    </row>
    <row r="1657" spans="1:5" x14ac:dyDescent="0.35">
      <c r="A1657" s="130" t="s">
        <v>74</v>
      </c>
      <c r="B1657" s="130" t="s">
        <v>246</v>
      </c>
      <c r="C1657" s="130" t="s">
        <v>351</v>
      </c>
      <c r="D1657" s="130" t="s">
        <v>1390</v>
      </c>
      <c r="E1657" s="130" t="s">
        <v>453</v>
      </c>
    </row>
    <row r="1658" spans="1:5" x14ac:dyDescent="0.35">
      <c r="A1658" s="130" t="s">
        <v>74</v>
      </c>
      <c r="B1658" s="130" t="s">
        <v>246</v>
      </c>
      <c r="C1658" s="130" t="s">
        <v>351</v>
      </c>
      <c r="D1658" s="130" t="s">
        <v>1390</v>
      </c>
      <c r="E1658" s="130" t="s">
        <v>2120</v>
      </c>
    </row>
    <row r="1659" spans="1:5" x14ac:dyDescent="0.35">
      <c r="A1659" s="130" t="s">
        <v>74</v>
      </c>
      <c r="B1659" s="130" t="s">
        <v>246</v>
      </c>
      <c r="C1659" s="130" t="s">
        <v>351</v>
      </c>
      <c r="D1659" s="130" t="s">
        <v>1390</v>
      </c>
      <c r="E1659" s="130" t="s">
        <v>2123</v>
      </c>
    </row>
    <row r="1660" spans="1:5" x14ac:dyDescent="0.35">
      <c r="A1660" s="130" t="s">
        <v>74</v>
      </c>
      <c r="B1660" s="130" t="s">
        <v>246</v>
      </c>
      <c r="C1660" s="130" t="s">
        <v>351</v>
      </c>
      <c r="D1660" s="130" t="s">
        <v>1390</v>
      </c>
      <c r="E1660" s="130" t="s">
        <v>2126</v>
      </c>
    </row>
    <row r="1661" spans="1:5" x14ac:dyDescent="0.35">
      <c r="A1661" s="130" t="s">
        <v>74</v>
      </c>
      <c r="B1661" s="130" t="s">
        <v>246</v>
      </c>
      <c r="C1661" s="130" t="s">
        <v>351</v>
      </c>
      <c r="D1661" s="130" t="s">
        <v>1390</v>
      </c>
      <c r="E1661" s="130" t="s">
        <v>2129</v>
      </c>
    </row>
    <row r="1662" spans="1:5" x14ac:dyDescent="0.35">
      <c r="A1662" s="130" t="s">
        <v>74</v>
      </c>
      <c r="B1662" s="130" t="s">
        <v>246</v>
      </c>
      <c r="C1662" s="130" t="s">
        <v>351</v>
      </c>
      <c r="D1662" s="130" t="s">
        <v>1390</v>
      </c>
      <c r="E1662" s="130" t="s">
        <v>360</v>
      </c>
    </row>
    <row r="1663" spans="1:5" x14ac:dyDescent="0.35">
      <c r="A1663" s="130" t="s">
        <v>74</v>
      </c>
      <c r="B1663" s="130" t="s">
        <v>246</v>
      </c>
      <c r="C1663" s="130" t="s">
        <v>351</v>
      </c>
      <c r="D1663" s="130" t="s">
        <v>1390</v>
      </c>
      <c r="E1663" s="130" t="s">
        <v>2132</v>
      </c>
    </row>
    <row r="1664" spans="1:5" x14ac:dyDescent="0.35">
      <c r="A1664" s="130" t="s">
        <v>74</v>
      </c>
      <c r="B1664" s="130" t="s">
        <v>246</v>
      </c>
      <c r="C1664" s="130" t="s">
        <v>351</v>
      </c>
      <c r="D1664" s="130" t="s">
        <v>1390</v>
      </c>
      <c r="E1664" s="130" t="s">
        <v>2135</v>
      </c>
    </row>
    <row r="1665" spans="1:5" x14ac:dyDescent="0.35">
      <c r="A1665" s="130" t="s">
        <v>74</v>
      </c>
      <c r="B1665" s="130" t="s">
        <v>246</v>
      </c>
      <c r="C1665" s="130" t="s">
        <v>351</v>
      </c>
      <c r="D1665" s="130" t="s">
        <v>1390</v>
      </c>
      <c r="E1665" s="130" t="s">
        <v>2138</v>
      </c>
    </row>
    <row r="1666" spans="1:5" x14ac:dyDescent="0.35">
      <c r="A1666" s="130" t="s">
        <v>74</v>
      </c>
      <c r="B1666" s="130" t="s">
        <v>246</v>
      </c>
      <c r="C1666" s="130" t="s">
        <v>351</v>
      </c>
      <c r="D1666" s="130" t="s">
        <v>1390</v>
      </c>
      <c r="E1666" s="130" t="s">
        <v>2141</v>
      </c>
    </row>
    <row r="1667" spans="1:5" x14ac:dyDescent="0.35">
      <c r="A1667" s="130" t="s">
        <v>74</v>
      </c>
      <c r="B1667" s="130" t="s">
        <v>246</v>
      </c>
      <c r="C1667" s="130" t="s">
        <v>351</v>
      </c>
      <c r="D1667" s="130" t="s">
        <v>1390</v>
      </c>
      <c r="E1667" s="130" t="s">
        <v>2144</v>
      </c>
    </row>
    <row r="1668" spans="1:5" x14ac:dyDescent="0.35">
      <c r="A1668" s="130" t="s">
        <v>74</v>
      </c>
      <c r="B1668" s="130" t="s">
        <v>246</v>
      </c>
      <c r="C1668" s="130" t="s">
        <v>351</v>
      </c>
      <c r="D1668" s="130" t="s">
        <v>1390</v>
      </c>
      <c r="E1668" s="130" t="s">
        <v>2147</v>
      </c>
    </row>
    <row r="1669" spans="1:5" x14ac:dyDescent="0.35">
      <c r="A1669" s="130" t="s">
        <v>74</v>
      </c>
      <c r="B1669" s="130" t="s">
        <v>246</v>
      </c>
      <c r="C1669" s="130" t="s">
        <v>351</v>
      </c>
      <c r="D1669" s="130" t="s">
        <v>1390</v>
      </c>
      <c r="E1669" s="130" t="s">
        <v>2150</v>
      </c>
    </row>
    <row r="1670" spans="1:5" x14ac:dyDescent="0.35">
      <c r="A1670" s="130" t="s">
        <v>74</v>
      </c>
      <c r="B1670" s="130" t="s">
        <v>246</v>
      </c>
      <c r="C1670" s="130" t="s">
        <v>351</v>
      </c>
      <c r="D1670" s="130" t="s">
        <v>1390</v>
      </c>
      <c r="E1670" s="130" t="s">
        <v>2153</v>
      </c>
    </row>
    <row r="1671" spans="1:5" x14ac:dyDescent="0.35">
      <c r="A1671" s="130" t="s">
        <v>74</v>
      </c>
      <c r="B1671" s="130" t="s">
        <v>246</v>
      </c>
      <c r="C1671" s="130" t="s">
        <v>351</v>
      </c>
      <c r="D1671" s="130" t="s">
        <v>1390</v>
      </c>
      <c r="E1671" s="130" t="s">
        <v>477</v>
      </c>
    </row>
    <row r="1672" spans="1:5" x14ac:dyDescent="0.35">
      <c r="A1672" s="130" t="s">
        <v>74</v>
      </c>
      <c r="B1672" s="130" t="s">
        <v>246</v>
      </c>
      <c r="C1672" s="130" t="s">
        <v>351</v>
      </c>
      <c r="D1672" s="130" t="s">
        <v>1390</v>
      </c>
      <c r="E1672" s="130" t="s">
        <v>2156</v>
      </c>
    </row>
    <row r="1673" spans="1:5" x14ac:dyDescent="0.35">
      <c r="A1673" s="130" t="s">
        <v>74</v>
      </c>
      <c r="B1673" s="130" t="s">
        <v>246</v>
      </c>
      <c r="C1673" s="130" t="s">
        <v>351</v>
      </c>
      <c r="D1673" s="130" t="s">
        <v>1390</v>
      </c>
      <c r="E1673" s="130" t="s">
        <v>2159</v>
      </c>
    </row>
    <row r="1674" spans="1:5" x14ac:dyDescent="0.35">
      <c r="A1674" s="130" t="s">
        <v>74</v>
      </c>
      <c r="B1674" s="130" t="s">
        <v>246</v>
      </c>
      <c r="C1674" s="130" t="s">
        <v>351</v>
      </c>
      <c r="D1674" s="130" t="s">
        <v>1390</v>
      </c>
      <c r="E1674" s="130" t="s">
        <v>2162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75"/>
  <sheetViews>
    <sheetView topLeftCell="A2" zoomScale="85" zoomScaleNormal="85" workbookViewId="0">
      <selection activeCell="C9" sqref="C9"/>
    </sheetView>
  </sheetViews>
  <sheetFormatPr baseColWidth="10" defaultColWidth="8.4140625" defaultRowHeight="15.5" x14ac:dyDescent="0.35"/>
  <cols>
    <col min="1" max="1" width="6" style="122" customWidth="1"/>
    <col min="2" max="2" width="24.6640625" style="122" customWidth="1"/>
    <col min="3" max="3" width="50.08203125" style="122" customWidth="1"/>
    <col min="4" max="4" width="25.75" style="122" customWidth="1"/>
    <col min="5" max="5" width="38.4140625" style="122" customWidth="1"/>
    <col min="6" max="6" width="22.4140625" style="122" bestFit="1" customWidth="1"/>
    <col min="7" max="7" width="17.33203125" style="122" customWidth="1"/>
    <col min="8" max="8" width="26.25" style="122" customWidth="1"/>
    <col min="9" max="9" width="35.33203125" style="122" customWidth="1"/>
    <col min="10" max="10" width="47.08203125" style="122" customWidth="1"/>
    <col min="11" max="11" width="15.08203125" style="122" customWidth="1"/>
    <col min="12" max="16384" width="8.4140625" style="122"/>
  </cols>
  <sheetData>
    <row r="1" spans="1:11" ht="16" hidden="1" thickBot="1" x14ac:dyDescent="0.4">
      <c r="A1" s="227"/>
      <c r="B1" s="384" t="s">
        <v>727</v>
      </c>
      <c r="C1" s="385"/>
      <c r="D1" s="386"/>
      <c r="E1" s="386"/>
      <c r="F1" s="386"/>
      <c r="G1" s="228"/>
      <c r="H1" s="387" t="s">
        <v>728</v>
      </c>
      <c r="I1" s="387"/>
      <c r="J1" s="388"/>
      <c r="K1" s="267" t="s">
        <v>729</v>
      </c>
    </row>
    <row r="2" spans="1:11" x14ac:dyDescent="0.35">
      <c r="A2" s="229" t="s">
        <v>730</v>
      </c>
      <c r="B2" s="229" t="s">
        <v>727</v>
      </c>
      <c r="C2" s="229" t="s">
        <v>731</v>
      </c>
      <c r="D2" s="230" t="s">
        <v>732</v>
      </c>
      <c r="E2" s="231" t="s">
        <v>733</v>
      </c>
      <c r="F2" s="232" t="s">
        <v>734</v>
      </c>
      <c r="G2" s="233" t="s">
        <v>735</v>
      </c>
      <c r="H2" s="230" t="s">
        <v>736</v>
      </c>
      <c r="I2" s="231" t="s">
        <v>737</v>
      </c>
      <c r="J2" s="234" t="s">
        <v>738</v>
      </c>
      <c r="K2" s="235" t="s">
        <v>739</v>
      </c>
    </row>
    <row r="3" spans="1:11" s="123" customFormat="1" x14ac:dyDescent="0.35">
      <c r="A3" s="123">
        <v>1</v>
      </c>
      <c r="B3" s="123" t="s">
        <v>70</v>
      </c>
      <c r="D3" s="123" t="s">
        <v>4713</v>
      </c>
      <c r="E3" s="123" t="s">
        <v>3834</v>
      </c>
      <c r="F3" s="123" t="s">
        <v>4714</v>
      </c>
      <c r="H3" s="236" t="s">
        <v>3831</v>
      </c>
      <c r="I3" s="123" t="s">
        <v>1981</v>
      </c>
      <c r="J3" s="123" t="s">
        <v>743</v>
      </c>
      <c r="K3" s="123" t="s">
        <v>740</v>
      </c>
    </row>
    <row r="4" spans="1:11" s="123" customFormat="1" x14ac:dyDescent="0.35">
      <c r="A4" s="123">
        <v>2</v>
      </c>
      <c r="B4" s="123" t="s">
        <v>70</v>
      </c>
      <c r="D4" s="123" t="s">
        <v>4713</v>
      </c>
      <c r="E4" s="123" t="s">
        <v>3838</v>
      </c>
      <c r="F4" s="123" t="s">
        <v>4714</v>
      </c>
      <c r="H4" s="236" t="s">
        <v>3831</v>
      </c>
      <c r="I4" s="123" t="s">
        <v>1981</v>
      </c>
      <c r="J4" s="123" t="s">
        <v>743</v>
      </c>
      <c r="K4" s="123" t="s">
        <v>740</v>
      </c>
    </row>
    <row r="5" spans="1:11" s="123" customFormat="1" x14ac:dyDescent="0.35">
      <c r="A5" s="123">
        <v>3</v>
      </c>
      <c r="B5" s="123" t="s">
        <v>70</v>
      </c>
      <c r="D5" s="123" t="s">
        <v>4713</v>
      </c>
      <c r="E5" s="123" t="s">
        <v>3841</v>
      </c>
      <c r="F5" s="123" t="s">
        <v>4714</v>
      </c>
      <c r="H5" s="236" t="s">
        <v>3839</v>
      </c>
      <c r="I5" s="123" t="s">
        <v>1981</v>
      </c>
      <c r="J5" s="123" t="s">
        <v>743</v>
      </c>
      <c r="K5" s="123" t="s">
        <v>740</v>
      </c>
    </row>
    <row r="6" spans="1:11" s="123" customFormat="1" x14ac:dyDescent="0.35">
      <c r="A6" s="123">
        <v>4</v>
      </c>
      <c r="B6" s="123" t="s">
        <v>70</v>
      </c>
      <c r="D6" s="123" t="s">
        <v>4713</v>
      </c>
      <c r="E6" s="123" t="s">
        <v>3845</v>
      </c>
      <c r="F6" s="123" t="s">
        <v>4714</v>
      </c>
      <c r="H6" s="236" t="s">
        <v>3831</v>
      </c>
      <c r="I6" s="123" t="s">
        <v>1981</v>
      </c>
      <c r="J6" s="123" t="s">
        <v>743</v>
      </c>
      <c r="K6" s="123" t="s">
        <v>740</v>
      </c>
    </row>
    <row r="7" spans="1:11" s="123" customFormat="1" x14ac:dyDescent="0.35">
      <c r="A7" s="123">
        <v>5</v>
      </c>
      <c r="B7" s="123" t="s">
        <v>70</v>
      </c>
      <c r="D7" s="123" t="s">
        <v>4713</v>
      </c>
      <c r="E7" s="123" t="s">
        <v>3848</v>
      </c>
      <c r="F7" s="123" t="s">
        <v>4714</v>
      </c>
      <c r="H7" s="236" t="s">
        <v>3846</v>
      </c>
      <c r="I7" s="123" t="s">
        <v>1981</v>
      </c>
      <c r="J7" s="125" t="s">
        <v>743</v>
      </c>
      <c r="K7" s="123" t="s">
        <v>740</v>
      </c>
    </row>
    <row r="8" spans="1:11" s="123" customFormat="1" x14ac:dyDescent="0.35">
      <c r="A8" s="123">
        <v>6</v>
      </c>
      <c r="B8" s="123" t="s">
        <v>70</v>
      </c>
      <c r="D8" s="123" t="s">
        <v>4713</v>
      </c>
      <c r="E8" s="123" t="s">
        <v>3852</v>
      </c>
      <c r="F8" s="123" t="s">
        <v>4714</v>
      </c>
      <c r="H8" s="236" t="s">
        <v>3849</v>
      </c>
      <c r="I8" s="123" t="s">
        <v>1981</v>
      </c>
      <c r="J8" s="125" t="s">
        <v>743</v>
      </c>
      <c r="K8" s="123" t="s">
        <v>740</v>
      </c>
    </row>
    <row r="9" spans="1:11" s="123" customFormat="1" x14ac:dyDescent="0.35">
      <c r="A9" s="123">
        <v>7</v>
      </c>
      <c r="B9" s="123" t="s">
        <v>70</v>
      </c>
      <c r="D9" s="123" t="s">
        <v>4713</v>
      </c>
      <c r="E9" s="123" t="s">
        <v>3855</v>
      </c>
      <c r="F9" s="123" t="s">
        <v>4714</v>
      </c>
      <c r="H9" s="236" t="s">
        <v>3849</v>
      </c>
      <c r="I9" s="123" t="s">
        <v>1981</v>
      </c>
      <c r="J9" s="125" t="s">
        <v>743</v>
      </c>
      <c r="K9" s="123" t="s">
        <v>740</v>
      </c>
    </row>
    <row r="10" spans="1:11" s="123" customFormat="1" x14ac:dyDescent="0.35">
      <c r="A10" s="123">
        <v>8</v>
      </c>
      <c r="B10" s="123" t="s">
        <v>70</v>
      </c>
      <c r="D10" s="123" t="s">
        <v>4713</v>
      </c>
      <c r="E10" s="123" t="s">
        <v>3858</v>
      </c>
      <c r="F10" s="123" t="s">
        <v>4714</v>
      </c>
      <c r="H10" s="236" t="s">
        <v>3856</v>
      </c>
      <c r="I10" s="123" t="s">
        <v>1981</v>
      </c>
      <c r="J10" s="125" t="s">
        <v>743</v>
      </c>
      <c r="K10" s="123" t="s">
        <v>740</v>
      </c>
    </row>
    <row r="11" spans="1:11" s="123" customFormat="1" x14ac:dyDescent="0.35">
      <c r="A11" s="123">
        <v>9</v>
      </c>
      <c r="B11" s="123" t="s">
        <v>70</v>
      </c>
      <c r="D11" s="123" t="s">
        <v>4713</v>
      </c>
      <c r="E11" s="123" t="s">
        <v>3860</v>
      </c>
      <c r="F11" s="123" t="s">
        <v>4714</v>
      </c>
      <c r="H11" s="236" t="s">
        <v>3831</v>
      </c>
      <c r="I11" s="123" t="s">
        <v>1981</v>
      </c>
      <c r="J11" s="123" t="s">
        <v>743</v>
      </c>
      <c r="K11" s="123" t="s">
        <v>740</v>
      </c>
    </row>
    <row r="12" spans="1:11" s="123" customFormat="1" x14ac:dyDescent="0.35">
      <c r="A12" s="123">
        <v>10</v>
      </c>
      <c r="B12" s="123" t="s">
        <v>70</v>
      </c>
      <c r="D12" s="123" t="s">
        <v>4713</v>
      </c>
      <c r="E12" s="123" t="s">
        <v>3863</v>
      </c>
      <c r="F12" s="123" t="s">
        <v>4714</v>
      </c>
      <c r="H12" s="236" t="s">
        <v>3831</v>
      </c>
      <c r="I12" s="123" t="s">
        <v>1981</v>
      </c>
      <c r="J12" s="123" t="s">
        <v>743</v>
      </c>
      <c r="K12" s="123" t="s">
        <v>740</v>
      </c>
    </row>
    <row r="13" spans="1:11" s="123" customFormat="1" x14ac:dyDescent="0.35">
      <c r="A13" s="123">
        <v>11</v>
      </c>
      <c r="B13" s="123" t="s">
        <v>70</v>
      </c>
      <c r="D13" s="123" t="s">
        <v>4713</v>
      </c>
      <c r="E13" s="123" t="s">
        <v>3866</v>
      </c>
      <c r="F13" s="123" t="s">
        <v>4714</v>
      </c>
      <c r="H13" s="236" t="s">
        <v>3831</v>
      </c>
      <c r="I13" s="123" t="s">
        <v>1981</v>
      </c>
      <c r="J13" s="123" t="s">
        <v>743</v>
      </c>
      <c r="K13" s="123" t="s">
        <v>740</v>
      </c>
    </row>
    <row r="14" spans="1:11" s="123" customFormat="1" x14ac:dyDescent="0.35">
      <c r="A14" s="123">
        <v>12</v>
      </c>
      <c r="B14" s="123" t="s">
        <v>70</v>
      </c>
      <c r="D14" s="123" t="s">
        <v>4713</v>
      </c>
      <c r="E14" s="123" t="s">
        <v>3868</v>
      </c>
      <c r="F14" s="123" t="s">
        <v>4714</v>
      </c>
      <c r="H14" s="236" t="s">
        <v>3831</v>
      </c>
      <c r="I14" s="123" t="s">
        <v>1981</v>
      </c>
      <c r="J14" s="123" t="s">
        <v>743</v>
      </c>
      <c r="K14" s="123" t="s">
        <v>740</v>
      </c>
    </row>
    <row r="15" spans="1:11" s="123" customFormat="1" x14ac:dyDescent="0.35">
      <c r="A15" s="123">
        <v>13</v>
      </c>
      <c r="B15" s="123" t="s">
        <v>70</v>
      </c>
      <c r="D15" s="123" t="s">
        <v>4713</v>
      </c>
      <c r="E15" s="123" t="s">
        <v>3870</v>
      </c>
      <c r="F15" s="123" t="s">
        <v>4714</v>
      </c>
      <c r="H15" s="236" t="s">
        <v>3831</v>
      </c>
      <c r="I15" s="123" t="s">
        <v>1981</v>
      </c>
      <c r="J15" s="123" t="s">
        <v>743</v>
      </c>
      <c r="K15" s="123" t="s">
        <v>740</v>
      </c>
    </row>
    <row r="16" spans="1:11" s="123" customFormat="1" x14ac:dyDescent="0.35">
      <c r="A16" s="123">
        <v>14</v>
      </c>
      <c r="B16" s="123" t="s">
        <v>70</v>
      </c>
      <c r="D16" s="123" t="s">
        <v>4715</v>
      </c>
      <c r="E16" s="123" t="s">
        <v>3879</v>
      </c>
      <c r="F16" s="123" t="s">
        <v>4716</v>
      </c>
      <c r="H16" s="236" t="s">
        <v>3871</v>
      </c>
      <c r="I16" s="123" t="s">
        <v>3872</v>
      </c>
      <c r="J16" s="123" t="s">
        <v>743</v>
      </c>
      <c r="K16" s="123" t="s">
        <v>740</v>
      </c>
    </row>
    <row r="17" spans="1:11" s="123" customFormat="1" x14ac:dyDescent="0.35">
      <c r="A17" s="123">
        <v>15</v>
      </c>
      <c r="B17" s="123" t="s">
        <v>70</v>
      </c>
      <c r="D17" s="123" t="s">
        <v>4715</v>
      </c>
      <c r="E17" s="123" t="s">
        <v>3883</v>
      </c>
      <c r="F17" s="123" t="s">
        <v>4716</v>
      </c>
      <c r="H17" s="236" t="s">
        <v>3871</v>
      </c>
      <c r="I17" s="123" t="s">
        <v>3872</v>
      </c>
      <c r="J17" s="123" t="s">
        <v>743</v>
      </c>
      <c r="K17" s="123" t="s">
        <v>740</v>
      </c>
    </row>
    <row r="18" spans="1:11" s="123" customFormat="1" x14ac:dyDescent="0.35">
      <c r="A18" s="123">
        <v>16</v>
      </c>
      <c r="B18" s="123" t="s">
        <v>70</v>
      </c>
      <c r="D18" s="123" t="s">
        <v>4715</v>
      </c>
      <c r="E18" s="123" t="s">
        <v>3888</v>
      </c>
      <c r="F18" s="123" t="s">
        <v>4716</v>
      </c>
      <c r="H18" s="236" t="s">
        <v>3871</v>
      </c>
      <c r="I18" s="123" t="s">
        <v>3872</v>
      </c>
      <c r="J18" s="123" t="s">
        <v>743</v>
      </c>
      <c r="K18" s="123" t="s">
        <v>740</v>
      </c>
    </row>
    <row r="19" spans="1:11" s="123" customFormat="1" x14ac:dyDescent="0.35">
      <c r="A19" s="123">
        <v>17</v>
      </c>
      <c r="B19" s="123" t="s">
        <v>70</v>
      </c>
      <c r="D19" s="123" t="s">
        <v>4715</v>
      </c>
      <c r="E19" s="123" t="s">
        <v>3892</v>
      </c>
      <c r="F19" s="123" t="s">
        <v>4716</v>
      </c>
      <c r="H19" s="236" t="s">
        <v>3871</v>
      </c>
      <c r="I19" s="123" t="s">
        <v>3872</v>
      </c>
      <c r="J19" s="123" t="s">
        <v>743</v>
      </c>
      <c r="K19" s="123" t="s">
        <v>740</v>
      </c>
    </row>
    <row r="20" spans="1:11" s="123" customFormat="1" x14ac:dyDescent="0.35">
      <c r="A20" s="123">
        <v>18</v>
      </c>
      <c r="B20" s="123" t="s">
        <v>70</v>
      </c>
      <c r="D20" s="123" t="s">
        <v>4715</v>
      </c>
      <c r="E20" s="123" t="s">
        <v>3902</v>
      </c>
      <c r="F20" s="123" t="s">
        <v>4716</v>
      </c>
      <c r="H20" s="236" t="s">
        <v>3871</v>
      </c>
      <c r="I20" s="123" t="s">
        <v>3872</v>
      </c>
      <c r="J20" s="123" t="s">
        <v>743</v>
      </c>
      <c r="K20" s="123" t="s">
        <v>740</v>
      </c>
    </row>
    <row r="21" spans="1:11" s="123" customFormat="1" x14ac:dyDescent="0.35">
      <c r="A21" s="123">
        <v>19</v>
      </c>
      <c r="B21" s="123" t="s">
        <v>70</v>
      </c>
      <c r="D21" s="123" t="s">
        <v>4715</v>
      </c>
      <c r="E21" s="123" t="s">
        <v>3905</v>
      </c>
      <c r="F21" s="123" t="s">
        <v>4716</v>
      </c>
      <c r="H21" s="236" t="s">
        <v>3871</v>
      </c>
      <c r="I21" s="123" t="s">
        <v>3872</v>
      </c>
      <c r="J21" s="123" t="s">
        <v>743</v>
      </c>
      <c r="K21" s="123" t="s">
        <v>740</v>
      </c>
    </row>
    <row r="22" spans="1:11" s="123" customFormat="1" x14ac:dyDescent="0.35">
      <c r="A22" s="123">
        <v>20</v>
      </c>
      <c r="B22" s="123" t="s">
        <v>70</v>
      </c>
      <c r="D22" s="123" t="s">
        <v>4715</v>
      </c>
      <c r="E22" s="123" t="s">
        <v>3906</v>
      </c>
      <c r="F22" s="123" t="s">
        <v>4716</v>
      </c>
      <c r="H22" s="236" t="s">
        <v>3871</v>
      </c>
      <c r="I22" s="123" t="s">
        <v>3872</v>
      </c>
      <c r="J22" s="123" t="s">
        <v>743</v>
      </c>
      <c r="K22" s="123" t="s">
        <v>740</v>
      </c>
    </row>
    <row r="23" spans="1:11" s="123" customFormat="1" x14ac:dyDescent="0.35">
      <c r="A23" s="123">
        <v>21</v>
      </c>
      <c r="B23" s="123" t="s">
        <v>70</v>
      </c>
      <c r="D23" s="123" t="s">
        <v>4715</v>
      </c>
      <c r="E23" s="123" t="s">
        <v>3907</v>
      </c>
      <c r="F23" s="123" t="s">
        <v>4716</v>
      </c>
      <c r="H23" s="236" t="s">
        <v>3871</v>
      </c>
      <c r="I23" s="123" t="s">
        <v>3872</v>
      </c>
      <c r="J23" s="123" t="s">
        <v>743</v>
      </c>
      <c r="K23" s="123" t="s">
        <v>740</v>
      </c>
    </row>
    <row r="24" spans="1:11" s="123" customFormat="1" x14ac:dyDescent="0.35">
      <c r="A24" s="123">
        <v>22</v>
      </c>
      <c r="B24" s="123" t="s">
        <v>70</v>
      </c>
      <c r="D24" s="123" t="s">
        <v>4715</v>
      </c>
      <c r="E24" s="123" t="s">
        <v>3910</v>
      </c>
      <c r="F24" s="123" t="s">
        <v>4716</v>
      </c>
      <c r="H24" s="236" t="s">
        <v>3871</v>
      </c>
      <c r="I24" s="123" t="s">
        <v>3872</v>
      </c>
      <c r="J24" s="123" t="s">
        <v>743</v>
      </c>
      <c r="K24" s="123" t="s">
        <v>740</v>
      </c>
    </row>
    <row r="25" spans="1:11" s="123" customFormat="1" x14ac:dyDescent="0.35">
      <c r="A25" s="123">
        <v>23</v>
      </c>
      <c r="B25" s="123" t="s">
        <v>70</v>
      </c>
      <c r="D25" s="123" t="s">
        <v>4715</v>
      </c>
      <c r="E25" s="123" t="s">
        <v>3912</v>
      </c>
      <c r="F25" s="123" t="s">
        <v>4716</v>
      </c>
      <c r="H25" s="236" t="s">
        <v>3871</v>
      </c>
      <c r="I25" s="123" t="s">
        <v>3872</v>
      </c>
      <c r="J25" s="123" t="s">
        <v>743</v>
      </c>
      <c r="K25" s="123" t="s">
        <v>740</v>
      </c>
    </row>
    <row r="26" spans="1:11" s="123" customFormat="1" x14ac:dyDescent="0.35">
      <c r="A26" s="123">
        <v>24</v>
      </c>
      <c r="B26" s="123" t="s">
        <v>70</v>
      </c>
      <c r="D26" s="123" t="s">
        <v>4715</v>
      </c>
      <c r="E26" s="123" t="s">
        <v>3913</v>
      </c>
      <c r="F26" s="123" t="s">
        <v>4716</v>
      </c>
      <c r="H26" s="236" t="s">
        <v>3871</v>
      </c>
      <c r="I26" s="123" t="s">
        <v>3872</v>
      </c>
      <c r="J26" s="123" t="s">
        <v>743</v>
      </c>
      <c r="K26" s="123" t="s">
        <v>740</v>
      </c>
    </row>
    <row r="27" spans="1:11" s="123" customFormat="1" x14ac:dyDescent="0.35">
      <c r="A27" s="123">
        <v>25</v>
      </c>
      <c r="B27" s="123" t="s">
        <v>70</v>
      </c>
      <c r="D27" s="123" t="s">
        <v>4715</v>
      </c>
      <c r="E27" s="123" t="s">
        <v>3914</v>
      </c>
      <c r="F27" s="123" t="s">
        <v>4716</v>
      </c>
      <c r="H27" s="236" t="s">
        <v>3871</v>
      </c>
      <c r="I27" s="123" t="s">
        <v>3872</v>
      </c>
      <c r="J27" s="123" t="s">
        <v>743</v>
      </c>
      <c r="K27" s="123" t="s">
        <v>740</v>
      </c>
    </row>
    <row r="28" spans="1:11" s="123" customFormat="1" x14ac:dyDescent="0.35">
      <c r="A28" s="123">
        <v>26</v>
      </c>
      <c r="B28" s="123" t="s">
        <v>70</v>
      </c>
      <c r="D28" s="123" t="s">
        <v>4715</v>
      </c>
      <c r="E28" s="123" t="s">
        <v>3916</v>
      </c>
      <c r="F28" s="123" t="s">
        <v>4716</v>
      </c>
      <c r="H28" s="236" t="s">
        <v>3871</v>
      </c>
      <c r="I28" s="123" t="s">
        <v>3872</v>
      </c>
      <c r="J28" s="123" t="s">
        <v>743</v>
      </c>
      <c r="K28" s="123" t="s">
        <v>740</v>
      </c>
    </row>
    <row r="29" spans="1:11" s="123" customFormat="1" x14ac:dyDescent="0.35">
      <c r="A29" s="123">
        <v>27</v>
      </c>
      <c r="B29" s="123" t="s">
        <v>74</v>
      </c>
      <c r="D29" s="123" t="s">
        <v>4717</v>
      </c>
      <c r="E29" s="123" t="s">
        <v>3974</v>
      </c>
      <c r="F29" s="123" t="s">
        <v>4718</v>
      </c>
      <c r="H29" s="236" t="s">
        <v>4719</v>
      </c>
      <c r="I29" s="123" t="s">
        <v>3971</v>
      </c>
      <c r="J29" s="123" t="s">
        <v>743</v>
      </c>
      <c r="K29" s="123" t="s">
        <v>740</v>
      </c>
    </row>
    <row r="30" spans="1:11" s="123" customFormat="1" x14ac:dyDescent="0.35">
      <c r="A30" s="123">
        <v>28</v>
      </c>
      <c r="B30" s="123" t="s">
        <v>74</v>
      </c>
      <c r="D30" s="123" t="s">
        <v>4717</v>
      </c>
      <c r="E30" s="123" t="s">
        <v>3976</v>
      </c>
      <c r="F30" s="123" t="s">
        <v>4718</v>
      </c>
      <c r="H30" s="236" t="s">
        <v>4719</v>
      </c>
      <c r="I30" s="123" t="s">
        <v>3971</v>
      </c>
      <c r="J30" s="123" t="s">
        <v>743</v>
      </c>
      <c r="K30" s="123" t="s">
        <v>740</v>
      </c>
    </row>
    <row r="31" spans="1:11" s="123" customFormat="1" x14ac:dyDescent="0.35">
      <c r="A31" s="123">
        <v>29</v>
      </c>
      <c r="B31" s="123" t="s">
        <v>74</v>
      </c>
      <c r="D31" s="123" t="s">
        <v>4717</v>
      </c>
      <c r="E31" s="123" t="s">
        <v>3980</v>
      </c>
      <c r="F31" s="123" t="s">
        <v>4718</v>
      </c>
      <c r="H31" s="236" t="s">
        <v>4719</v>
      </c>
      <c r="I31" s="123" t="s">
        <v>3971</v>
      </c>
      <c r="J31" s="123" t="s">
        <v>743</v>
      </c>
      <c r="K31" s="123" t="s">
        <v>740</v>
      </c>
    </row>
    <row r="32" spans="1:11" s="123" customFormat="1" x14ac:dyDescent="0.35">
      <c r="A32" s="123">
        <v>30</v>
      </c>
      <c r="B32" s="123" t="s">
        <v>74</v>
      </c>
      <c r="D32" s="123" t="s">
        <v>4717</v>
      </c>
      <c r="E32" s="123" t="s">
        <v>3981</v>
      </c>
      <c r="F32" s="123" t="s">
        <v>4718</v>
      </c>
      <c r="H32" s="236" t="s">
        <v>4719</v>
      </c>
      <c r="I32" s="123" t="s">
        <v>3971</v>
      </c>
      <c r="J32" s="123" t="s">
        <v>743</v>
      </c>
      <c r="K32" s="123" t="s">
        <v>740</v>
      </c>
    </row>
    <row r="33" spans="1:11" s="123" customFormat="1" x14ac:dyDescent="0.35">
      <c r="A33" s="123">
        <v>31</v>
      </c>
      <c r="B33" s="123" t="s">
        <v>74</v>
      </c>
      <c r="D33" s="123" t="s">
        <v>4717</v>
      </c>
      <c r="E33" s="123" t="s">
        <v>3984</v>
      </c>
      <c r="F33" s="123" t="s">
        <v>4718</v>
      </c>
      <c r="H33" s="236" t="s">
        <v>4719</v>
      </c>
      <c r="I33" s="123" t="s">
        <v>3971</v>
      </c>
      <c r="J33" s="123" t="s">
        <v>743</v>
      </c>
      <c r="K33" s="123" t="s">
        <v>740</v>
      </c>
    </row>
    <row r="34" spans="1:11" s="123" customFormat="1" x14ac:dyDescent="0.35">
      <c r="A34" s="123">
        <v>32</v>
      </c>
      <c r="B34" s="123" t="s">
        <v>74</v>
      </c>
      <c r="D34" s="123" t="s">
        <v>4717</v>
      </c>
      <c r="E34" s="123" t="s">
        <v>3985</v>
      </c>
      <c r="F34" s="123" t="s">
        <v>4718</v>
      </c>
      <c r="H34" s="236" t="s">
        <v>4719</v>
      </c>
      <c r="I34" s="123" t="s">
        <v>3971</v>
      </c>
      <c r="J34" s="123" t="s">
        <v>743</v>
      </c>
      <c r="K34" s="123" t="s">
        <v>740</v>
      </c>
    </row>
    <row r="35" spans="1:11" s="123" customFormat="1" x14ac:dyDescent="0.35">
      <c r="A35" s="123">
        <v>33</v>
      </c>
      <c r="B35" s="123" t="s">
        <v>74</v>
      </c>
      <c r="D35" s="123" t="s">
        <v>4717</v>
      </c>
      <c r="E35" s="123" t="s">
        <v>3987</v>
      </c>
      <c r="F35" s="123" t="s">
        <v>4718</v>
      </c>
      <c r="H35" s="236" t="s">
        <v>4719</v>
      </c>
      <c r="I35" s="123" t="s">
        <v>3971</v>
      </c>
      <c r="J35" s="123" t="s">
        <v>743</v>
      </c>
      <c r="K35" s="123" t="s">
        <v>740</v>
      </c>
    </row>
    <row r="36" spans="1:11" s="123" customFormat="1" x14ac:dyDescent="0.35">
      <c r="A36" s="123">
        <v>34</v>
      </c>
      <c r="B36" s="123" t="s">
        <v>74</v>
      </c>
      <c r="D36" s="123" t="s">
        <v>4717</v>
      </c>
      <c r="E36" s="123" t="s">
        <v>3988</v>
      </c>
      <c r="F36" s="123" t="s">
        <v>4718</v>
      </c>
      <c r="H36" s="236" t="s">
        <v>4719</v>
      </c>
      <c r="I36" s="123" t="s">
        <v>3971</v>
      </c>
      <c r="J36" s="123" t="s">
        <v>743</v>
      </c>
      <c r="K36" s="123" t="s">
        <v>740</v>
      </c>
    </row>
    <row r="37" spans="1:11" s="123" customFormat="1" x14ac:dyDescent="0.35">
      <c r="A37" s="123">
        <v>35</v>
      </c>
      <c r="B37" s="123" t="s">
        <v>74</v>
      </c>
      <c r="D37" s="123" t="s">
        <v>4717</v>
      </c>
      <c r="E37" s="123" t="s">
        <v>3989</v>
      </c>
      <c r="F37" s="123" t="s">
        <v>4718</v>
      </c>
      <c r="H37" s="236" t="s">
        <v>4719</v>
      </c>
      <c r="I37" s="123" t="s">
        <v>3971</v>
      </c>
      <c r="J37" s="123" t="s">
        <v>743</v>
      </c>
      <c r="K37" s="123" t="s">
        <v>740</v>
      </c>
    </row>
    <row r="38" spans="1:11" s="123" customFormat="1" x14ac:dyDescent="0.35">
      <c r="A38" s="123">
        <v>36</v>
      </c>
      <c r="B38" s="123" t="s">
        <v>70</v>
      </c>
      <c r="D38" s="123" t="s">
        <v>4717</v>
      </c>
      <c r="E38" s="123" t="s">
        <v>3974</v>
      </c>
      <c r="F38" s="123" t="s">
        <v>4718</v>
      </c>
      <c r="H38" s="236" t="s">
        <v>4720</v>
      </c>
      <c r="I38" s="123" t="s">
        <v>3969</v>
      </c>
      <c r="J38" s="123" t="s">
        <v>743</v>
      </c>
      <c r="K38" s="123" t="s">
        <v>740</v>
      </c>
    </row>
    <row r="39" spans="1:11" s="123" customFormat="1" x14ac:dyDescent="0.35">
      <c r="A39" s="123">
        <v>37</v>
      </c>
      <c r="B39" s="123" t="s">
        <v>70</v>
      </c>
      <c r="D39" s="123" t="s">
        <v>4717</v>
      </c>
      <c r="E39" s="123" t="s">
        <v>3976</v>
      </c>
      <c r="F39" s="123" t="s">
        <v>4718</v>
      </c>
      <c r="H39" s="236" t="s">
        <v>4720</v>
      </c>
      <c r="I39" s="123" t="s">
        <v>3969</v>
      </c>
      <c r="J39" s="123" t="s">
        <v>743</v>
      </c>
      <c r="K39" s="123" t="s">
        <v>740</v>
      </c>
    </row>
    <row r="40" spans="1:11" s="123" customFormat="1" x14ac:dyDescent="0.35">
      <c r="A40" s="123">
        <v>38</v>
      </c>
      <c r="B40" s="123" t="s">
        <v>70</v>
      </c>
      <c r="D40" s="123" t="s">
        <v>4717</v>
      </c>
      <c r="E40" s="123" t="s">
        <v>3980</v>
      </c>
      <c r="F40" s="123" t="s">
        <v>4718</v>
      </c>
      <c r="H40" s="236" t="s">
        <v>3977</v>
      </c>
      <c r="I40" s="123" t="s">
        <v>3969</v>
      </c>
      <c r="J40" s="123" t="s">
        <v>743</v>
      </c>
      <c r="K40" s="123" t="s">
        <v>740</v>
      </c>
    </row>
    <row r="41" spans="1:11" s="123" customFormat="1" x14ac:dyDescent="0.35">
      <c r="A41" s="123">
        <v>39</v>
      </c>
      <c r="B41" s="123" t="s">
        <v>70</v>
      </c>
      <c r="D41" s="123" t="s">
        <v>4717</v>
      </c>
      <c r="E41" s="123" t="s">
        <v>3981</v>
      </c>
      <c r="F41" s="123" t="s">
        <v>4718</v>
      </c>
      <c r="H41" s="236" t="s">
        <v>3977</v>
      </c>
      <c r="I41" s="123" t="s">
        <v>3969</v>
      </c>
      <c r="J41" s="123" t="s">
        <v>743</v>
      </c>
      <c r="K41" s="123" t="s">
        <v>740</v>
      </c>
    </row>
    <row r="42" spans="1:11" s="123" customFormat="1" x14ac:dyDescent="0.35">
      <c r="A42" s="123">
        <v>40</v>
      </c>
      <c r="B42" s="123" t="s">
        <v>70</v>
      </c>
      <c r="D42" s="123" t="s">
        <v>4717</v>
      </c>
      <c r="E42" s="123" t="s">
        <v>3984</v>
      </c>
      <c r="F42" s="123" t="s">
        <v>4718</v>
      </c>
      <c r="H42" s="236" t="s">
        <v>3977</v>
      </c>
      <c r="I42" s="123" t="s">
        <v>3969</v>
      </c>
      <c r="J42" s="123" t="s">
        <v>743</v>
      </c>
      <c r="K42" s="123" t="s">
        <v>740</v>
      </c>
    </row>
    <row r="43" spans="1:11" s="123" customFormat="1" x14ac:dyDescent="0.35">
      <c r="A43" s="123">
        <v>41</v>
      </c>
      <c r="B43" s="123" t="s">
        <v>70</v>
      </c>
      <c r="D43" s="123" t="s">
        <v>4717</v>
      </c>
      <c r="E43" s="123" t="s">
        <v>3985</v>
      </c>
      <c r="F43" s="123" t="s">
        <v>4718</v>
      </c>
      <c r="H43" s="236" t="s">
        <v>3977</v>
      </c>
      <c r="I43" s="123" t="s">
        <v>3969</v>
      </c>
      <c r="J43" s="123" t="s">
        <v>743</v>
      </c>
      <c r="K43" s="123" t="s">
        <v>740</v>
      </c>
    </row>
    <row r="44" spans="1:11" s="123" customFormat="1" x14ac:dyDescent="0.35">
      <c r="A44" s="123">
        <v>42</v>
      </c>
      <c r="B44" s="123" t="s">
        <v>70</v>
      </c>
      <c r="D44" s="123" t="s">
        <v>4717</v>
      </c>
      <c r="E44" s="123" t="s">
        <v>3987</v>
      </c>
      <c r="F44" s="123" t="s">
        <v>4718</v>
      </c>
      <c r="H44" s="236" t="s">
        <v>3977</v>
      </c>
      <c r="I44" s="123" t="s">
        <v>3969</v>
      </c>
      <c r="J44" s="123" t="s">
        <v>743</v>
      </c>
      <c r="K44" s="123" t="s">
        <v>740</v>
      </c>
    </row>
    <row r="45" spans="1:11" s="123" customFormat="1" x14ac:dyDescent="0.35">
      <c r="A45" s="123">
        <v>43</v>
      </c>
      <c r="B45" s="123" t="s">
        <v>70</v>
      </c>
      <c r="D45" s="123" t="s">
        <v>4717</v>
      </c>
      <c r="E45" s="123" t="s">
        <v>3988</v>
      </c>
      <c r="F45" s="123" t="s">
        <v>4718</v>
      </c>
      <c r="H45" s="236" t="s">
        <v>3977</v>
      </c>
      <c r="I45" s="123" t="s">
        <v>3969</v>
      </c>
      <c r="J45" s="123" t="s">
        <v>743</v>
      </c>
      <c r="K45" s="123" t="s">
        <v>740</v>
      </c>
    </row>
    <row r="46" spans="1:11" s="123" customFormat="1" x14ac:dyDescent="0.35">
      <c r="A46" s="123">
        <v>44</v>
      </c>
      <c r="B46" s="123" t="s">
        <v>70</v>
      </c>
      <c r="D46" s="123" t="s">
        <v>4717</v>
      </c>
      <c r="E46" s="123" t="s">
        <v>3989</v>
      </c>
      <c r="F46" s="123" t="s">
        <v>4718</v>
      </c>
      <c r="H46" s="123" t="s">
        <v>3977</v>
      </c>
      <c r="I46" s="123" t="s">
        <v>3969</v>
      </c>
      <c r="J46" s="123" t="s">
        <v>743</v>
      </c>
      <c r="K46" s="123" t="s">
        <v>740</v>
      </c>
    </row>
    <row r="47" spans="1:11" s="123" customFormat="1" x14ac:dyDescent="0.35">
      <c r="A47" s="123">
        <v>45</v>
      </c>
      <c r="B47" s="123" t="s">
        <v>74</v>
      </c>
      <c r="D47" s="123" t="s">
        <v>4713</v>
      </c>
      <c r="E47" s="123" t="s">
        <v>3830</v>
      </c>
      <c r="F47" s="123" t="s">
        <v>4714</v>
      </c>
      <c r="H47" s="123" t="s">
        <v>3824</v>
      </c>
      <c r="I47" s="123" t="s">
        <v>3825</v>
      </c>
      <c r="J47" s="123" t="s">
        <v>743</v>
      </c>
      <c r="K47" s="123" t="s">
        <v>740</v>
      </c>
    </row>
    <row r="48" spans="1:11" s="123" customFormat="1" x14ac:dyDescent="0.35">
      <c r="A48" s="123">
        <v>46</v>
      </c>
      <c r="B48" s="123" t="s">
        <v>74</v>
      </c>
      <c r="D48" s="123" t="s">
        <v>4713</v>
      </c>
      <c r="E48" s="123" t="s">
        <v>3834</v>
      </c>
      <c r="F48" s="123" t="s">
        <v>4714</v>
      </c>
      <c r="H48" s="123" t="s">
        <v>3832</v>
      </c>
      <c r="I48" s="123" t="s">
        <v>3825</v>
      </c>
      <c r="J48" s="123" t="s">
        <v>743</v>
      </c>
      <c r="K48" s="123" t="s">
        <v>740</v>
      </c>
    </row>
    <row r="49" spans="1:11" s="123" customFormat="1" x14ac:dyDescent="0.35">
      <c r="A49" s="123">
        <v>47</v>
      </c>
      <c r="B49" s="123" t="s">
        <v>74</v>
      </c>
      <c r="D49" s="123" t="s">
        <v>4713</v>
      </c>
      <c r="E49" s="123" t="s">
        <v>3838</v>
      </c>
      <c r="F49" s="123" t="s">
        <v>4714</v>
      </c>
      <c r="H49" s="123" t="s">
        <v>3835</v>
      </c>
      <c r="I49" s="123" t="s">
        <v>3825</v>
      </c>
      <c r="J49" s="123" t="s">
        <v>743</v>
      </c>
      <c r="K49" s="123" t="s">
        <v>740</v>
      </c>
    </row>
    <row r="50" spans="1:11" s="123" customFormat="1" x14ac:dyDescent="0.35">
      <c r="A50" s="123">
        <v>48</v>
      </c>
      <c r="B50" s="123" t="s">
        <v>74</v>
      </c>
      <c r="D50" s="123" t="s">
        <v>4713</v>
      </c>
      <c r="E50" s="123" t="s">
        <v>3841</v>
      </c>
      <c r="F50" s="123" t="s">
        <v>4714</v>
      </c>
      <c r="H50" s="123" t="s">
        <v>3840</v>
      </c>
      <c r="I50" s="123" t="s">
        <v>3825</v>
      </c>
      <c r="J50" s="123" t="s">
        <v>743</v>
      </c>
      <c r="K50" s="123" t="s">
        <v>740</v>
      </c>
    </row>
    <row r="51" spans="1:11" s="123" customFormat="1" x14ac:dyDescent="0.35">
      <c r="A51" s="123">
        <v>49</v>
      </c>
      <c r="B51" s="123" t="s">
        <v>74</v>
      </c>
      <c r="D51" s="123" t="s">
        <v>4713</v>
      </c>
      <c r="E51" s="123" t="s">
        <v>3845</v>
      </c>
      <c r="F51" s="123" t="s">
        <v>4714</v>
      </c>
      <c r="H51" s="123" t="s">
        <v>3835</v>
      </c>
      <c r="I51" s="123" t="s">
        <v>3825</v>
      </c>
      <c r="J51" s="123" t="s">
        <v>743</v>
      </c>
      <c r="K51" s="123" t="s">
        <v>740</v>
      </c>
    </row>
    <row r="52" spans="1:11" s="123" customFormat="1" x14ac:dyDescent="0.35">
      <c r="A52" s="123">
        <v>50</v>
      </c>
      <c r="B52" s="123" t="s">
        <v>74</v>
      </c>
      <c r="D52" s="123" t="s">
        <v>4713</v>
      </c>
      <c r="E52" s="123" t="s">
        <v>3848</v>
      </c>
      <c r="F52" s="123" t="s">
        <v>4714</v>
      </c>
      <c r="H52" s="123" t="s">
        <v>3835</v>
      </c>
      <c r="I52" s="123" t="s">
        <v>3825</v>
      </c>
      <c r="J52" s="123" t="s">
        <v>743</v>
      </c>
      <c r="K52" s="123" t="s">
        <v>740</v>
      </c>
    </row>
    <row r="53" spans="1:11" s="123" customFormat="1" x14ac:dyDescent="0.35">
      <c r="A53" s="123">
        <v>51</v>
      </c>
      <c r="B53" s="123" t="s">
        <v>74</v>
      </c>
      <c r="D53" s="123" t="s">
        <v>4713</v>
      </c>
      <c r="E53" s="123" t="s">
        <v>3852</v>
      </c>
      <c r="F53" s="123" t="s">
        <v>4714</v>
      </c>
      <c r="H53" s="123" t="s">
        <v>3850</v>
      </c>
      <c r="I53" s="123" t="s">
        <v>3825</v>
      </c>
      <c r="J53" s="123" t="s">
        <v>743</v>
      </c>
      <c r="K53" s="123" t="s">
        <v>740</v>
      </c>
    </row>
    <row r="54" spans="1:11" s="123" customFormat="1" x14ac:dyDescent="0.35">
      <c r="A54" s="123">
        <v>52</v>
      </c>
      <c r="B54" s="123" t="s">
        <v>74</v>
      </c>
      <c r="D54" s="123" t="s">
        <v>4713</v>
      </c>
      <c r="E54" s="123" t="s">
        <v>3855</v>
      </c>
      <c r="F54" s="123" t="s">
        <v>4714</v>
      </c>
      <c r="H54" s="123" t="s">
        <v>3850</v>
      </c>
      <c r="I54" s="123" t="s">
        <v>3825</v>
      </c>
      <c r="J54" s="123" t="s">
        <v>743</v>
      </c>
      <c r="K54" s="123" t="s">
        <v>740</v>
      </c>
    </row>
    <row r="55" spans="1:11" s="123" customFormat="1" x14ac:dyDescent="0.35">
      <c r="A55" s="123">
        <v>53</v>
      </c>
      <c r="B55" s="123" t="s">
        <v>74</v>
      </c>
      <c r="D55" s="123" t="s">
        <v>4713</v>
      </c>
      <c r="E55" s="123" t="s">
        <v>3858</v>
      </c>
      <c r="F55" s="123" t="s">
        <v>4714</v>
      </c>
      <c r="H55" s="123" t="s">
        <v>3832</v>
      </c>
      <c r="I55" s="123" t="s">
        <v>3825</v>
      </c>
      <c r="J55" s="123" t="s">
        <v>743</v>
      </c>
      <c r="K55" s="123" t="s">
        <v>740</v>
      </c>
    </row>
    <row r="56" spans="1:11" s="123" customFormat="1" x14ac:dyDescent="0.35">
      <c r="A56" s="123">
        <v>54</v>
      </c>
      <c r="B56" s="123" t="s">
        <v>74</v>
      </c>
      <c r="D56" s="123" t="s">
        <v>4713</v>
      </c>
      <c r="E56" s="123" t="s">
        <v>3860</v>
      </c>
      <c r="F56" s="123" t="s">
        <v>4714</v>
      </c>
      <c r="H56" s="123" t="s">
        <v>3832</v>
      </c>
      <c r="I56" s="123" t="s">
        <v>3825</v>
      </c>
      <c r="J56" s="123" t="s">
        <v>743</v>
      </c>
      <c r="K56" s="123" t="s">
        <v>740</v>
      </c>
    </row>
    <row r="57" spans="1:11" s="123" customFormat="1" x14ac:dyDescent="0.35">
      <c r="A57" s="123">
        <v>55</v>
      </c>
      <c r="B57" s="123" t="s">
        <v>74</v>
      </c>
      <c r="D57" s="123" t="s">
        <v>4713</v>
      </c>
      <c r="E57" s="123" t="s">
        <v>3863</v>
      </c>
      <c r="F57" s="123" t="s">
        <v>4714</v>
      </c>
      <c r="H57" s="123" t="s">
        <v>3861</v>
      </c>
      <c r="I57" s="123" t="s">
        <v>3825</v>
      </c>
      <c r="J57" s="123" t="s">
        <v>743</v>
      </c>
      <c r="K57" s="123" t="s">
        <v>740</v>
      </c>
    </row>
    <row r="58" spans="1:11" s="123" customFormat="1" x14ac:dyDescent="0.35">
      <c r="A58" s="123">
        <v>56</v>
      </c>
      <c r="B58" s="123" t="s">
        <v>74</v>
      </c>
      <c r="D58" s="123" t="s">
        <v>4713</v>
      </c>
      <c r="E58" s="123" t="s">
        <v>3866</v>
      </c>
      <c r="F58" s="123" t="s">
        <v>4714</v>
      </c>
      <c r="H58" s="123" t="s">
        <v>3864</v>
      </c>
      <c r="I58" s="123" t="s">
        <v>3825</v>
      </c>
      <c r="J58" s="123" t="s">
        <v>743</v>
      </c>
      <c r="K58" s="123" t="s">
        <v>740</v>
      </c>
    </row>
    <row r="59" spans="1:11" s="123" customFormat="1" x14ac:dyDescent="0.35">
      <c r="A59" s="123">
        <v>57</v>
      </c>
      <c r="B59" s="123" t="s">
        <v>74</v>
      </c>
      <c r="D59" s="123" t="s">
        <v>4713</v>
      </c>
      <c r="E59" s="123" t="s">
        <v>3868</v>
      </c>
      <c r="F59" s="123" t="s">
        <v>4714</v>
      </c>
      <c r="H59" s="123" t="s">
        <v>3824</v>
      </c>
      <c r="I59" s="123" t="s">
        <v>3825</v>
      </c>
      <c r="J59" s="123" t="s">
        <v>743</v>
      </c>
      <c r="K59" s="123" t="s">
        <v>740</v>
      </c>
    </row>
    <row r="60" spans="1:11" s="123" customFormat="1" x14ac:dyDescent="0.35">
      <c r="A60" s="123">
        <v>58</v>
      </c>
      <c r="B60" s="123" t="s">
        <v>74</v>
      </c>
      <c r="D60" s="123" t="s">
        <v>4713</v>
      </c>
      <c r="E60" s="123" t="s">
        <v>3870</v>
      </c>
      <c r="F60" s="123" t="s">
        <v>4714</v>
      </c>
      <c r="H60" s="123" t="s">
        <v>3850</v>
      </c>
      <c r="I60" s="123" t="s">
        <v>3825</v>
      </c>
      <c r="J60" s="123" t="s">
        <v>743</v>
      </c>
      <c r="K60" s="123" t="s">
        <v>740</v>
      </c>
    </row>
    <row r="61" spans="1:11" s="123" customFormat="1" x14ac:dyDescent="0.35">
      <c r="A61" s="123">
        <v>59</v>
      </c>
      <c r="B61" s="123" t="s">
        <v>74</v>
      </c>
      <c r="D61" s="123" t="s">
        <v>4715</v>
      </c>
      <c r="E61" s="123" t="s">
        <v>3879</v>
      </c>
      <c r="F61" s="123" t="s">
        <v>4716</v>
      </c>
      <c r="H61" s="123" t="s">
        <v>3873</v>
      </c>
      <c r="I61" s="123" t="s">
        <v>3874</v>
      </c>
      <c r="J61" s="123" t="s">
        <v>743</v>
      </c>
      <c r="K61" s="123" t="s">
        <v>740</v>
      </c>
    </row>
    <row r="62" spans="1:11" s="123" customFormat="1" x14ac:dyDescent="0.35">
      <c r="A62" s="123">
        <v>60</v>
      </c>
      <c r="B62" s="123" t="s">
        <v>74</v>
      </c>
      <c r="D62" s="123" t="s">
        <v>4715</v>
      </c>
      <c r="E62" s="123" t="s">
        <v>3883</v>
      </c>
      <c r="F62" s="123" t="s">
        <v>4716</v>
      </c>
      <c r="H62" s="123" t="s">
        <v>3873</v>
      </c>
      <c r="I62" s="123" t="s">
        <v>3874</v>
      </c>
      <c r="J62" s="123" t="s">
        <v>743</v>
      </c>
      <c r="K62" s="123" t="s">
        <v>740</v>
      </c>
    </row>
    <row r="63" spans="1:11" s="123" customFormat="1" x14ac:dyDescent="0.35">
      <c r="A63" s="123">
        <v>61</v>
      </c>
      <c r="B63" s="123" t="s">
        <v>74</v>
      </c>
      <c r="D63" s="123" t="s">
        <v>4715</v>
      </c>
      <c r="E63" s="123" t="s">
        <v>3888</v>
      </c>
      <c r="F63" s="123" t="s">
        <v>4716</v>
      </c>
      <c r="H63" s="123" t="s">
        <v>3873</v>
      </c>
      <c r="I63" s="123" t="s">
        <v>3874</v>
      </c>
      <c r="J63" s="123" t="s">
        <v>743</v>
      </c>
      <c r="K63" s="123" t="s">
        <v>740</v>
      </c>
    </row>
    <row r="64" spans="1:11" s="123" customFormat="1" x14ac:dyDescent="0.35">
      <c r="A64" s="123">
        <v>62</v>
      </c>
      <c r="B64" s="123" t="s">
        <v>74</v>
      </c>
      <c r="D64" s="123" t="s">
        <v>4715</v>
      </c>
      <c r="E64" s="123" t="s">
        <v>3892</v>
      </c>
      <c r="F64" s="123" t="s">
        <v>4716</v>
      </c>
      <c r="H64" s="123" t="s">
        <v>3873</v>
      </c>
      <c r="I64" s="123" t="s">
        <v>3874</v>
      </c>
      <c r="J64" s="123" t="s">
        <v>743</v>
      </c>
      <c r="K64" s="123" t="s">
        <v>740</v>
      </c>
    </row>
    <row r="65" spans="1:11" s="123" customFormat="1" x14ac:dyDescent="0.35">
      <c r="A65" s="123">
        <v>63</v>
      </c>
      <c r="B65" s="123" t="s">
        <v>74</v>
      </c>
      <c r="D65" s="123" t="s">
        <v>4715</v>
      </c>
      <c r="E65" s="123" t="s">
        <v>3902</v>
      </c>
      <c r="F65" s="123" t="s">
        <v>4716</v>
      </c>
      <c r="H65" s="123" t="s">
        <v>3893</v>
      </c>
      <c r="I65" s="123" t="s">
        <v>3874</v>
      </c>
      <c r="J65" s="123" t="s">
        <v>743</v>
      </c>
      <c r="K65" s="123" t="s">
        <v>740</v>
      </c>
    </row>
    <row r="66" spans="1:11" s="123" customFormat="1" x14ac:dyDescent="0.35">
      <c r="A66" s="123">
        <v>64</v>
      </c>
      <c r="B66" s="123" t="s">
        <v>74</v>
      </c>
      <c r="D66" s="123" t="s">
        <v>4715</v>
      </c>
      <c r="E66" s="123" t="s">
        <v>3905</v>
      </c>
      <c r="F66" s="123" t="s">
        <v>4716</v>
      </c>
      <c r="H66" s="123" t="s">
        <v>3873</v>
      </c>
      <c r="I66" s="123" t="s">
        <v>3874</v>
      </c>
      <c r="J66" s="123" t="s">
        <v>743</v>
      </c>
      <c r="K66" s="123" t="s">
        <v>740</v>
      </c>
    </row>
    <row r="67" spans="1:11" s="123" customFormat="1" x14ac:dyDescent="0.35">
      <c r="A67" s="123">
        <v>65</v>
      </c>
      <c r="B67" s="123" t="s">
        <v>74</v>
      </c>
      <c r="D67" s="123" t="s">
        <v>4715</v>
      </c>
      <c r="E67" s="123" t="s">
        <v>3906</v>
      </c>
      <c r="F67" s="123" t="s">
        <v>4716</v>
      </c>
      <c r="H67" s="123" t="s">
        <v>3873</v>
      </c>
      <c r="I67" s="123" t="s">
        <v>3874</v>
      </c>
      <c r="J67" s="123" t="s">
        <v>743</v>
      </c>
      <c r="K67" s="123" t="s">
        <v>740</v>
      </c>
    </row>
    <row r="68" spans="1:11" s="123" customFormat="1" x14ac:dyDescent="0.35">
      <c r="A68" s="123">
        <v>66</v>
      </c>
      <c r="B68" s="123" t="s">
        <v>74</v>
      </c>
      <c r="D68" s="123" t="s">
        <v>4715</v>
      </c>
      <c r="E68" s="123" t="s">
        <v>3907</v>
      </c>
      <c r="F68" s="123" t="s">
        <v>4716</v>
      </c>
      <c r="H68" s="123" t="s">
        <v>3893</v>
      </c>
      <c r="I68" s="123" t="s">
        <v>3874</v>
      </c>
      <c r="J68" s="123" t="s">
        <v>743</v>
      </c>
      <c r="K68" s="123" t="s">
        <v>740</v>
      </c>
    </row>
    <row r="69" spans="1:11" s="123" customFormat="1" x14ac:dyDescent="0.35">
      <c r="A69" s="123">
        <v>67</v>
      </c>
      <c r="B69" s="123" t="s">
        <v>74</v>
      </c>
      <c r="D69" s="123" t="s">
        <v>4715</v>
      </c>
      <c r="E69" s="123" t="s">
        <v>3910</v>
      </c>
      <c r="F69" s="123" t="s">
        <v>4716</v>
      </c>
      <c r="H69" s="123" t="s">
        <v>3873</v>
      </c>
      <c r="I69" s="123" t="s">
        <v>3874</v>
      </c>
      <c r="J69" s="123" t="s">
        <v>743</v>
      </c>
      <c r="K69" s="123" t="s">
        <v>740</v>
      </c>
    </row>
    <row r="70" spans="1:11" s="123" customFormat="1" x14ac:dyDescent="0.35">
      <c r="A70" s="123">
        <v>68</v>
      </c>
      <c r="B70" s="123" t="s">
        <v>74</v>
      </c>
      <c r="D70" s="123" t="s">
        <v>4715</v>
      </c>
      <c r="E70" s="123" t="s">
        <v>3912</v>
      </c>
      <c r="F70" s="123" t="s">
        <v>4716</v>
      </c>
      <c r="H70" s="123" t="s">
        <v>3873</v>
      </c>
      <c r="I70" s="123" t="s">
        <v>3874</v>
      </c>
      <c r="J70" s="123" t="s">
        <v>743</v>
      </c>
      <c r="K70" s="123" t="s">
        <v>740</v>
      </c>
    </row>
    <row r="71" spans="1:11" s="123" customFormat="1" x14ac:dyDescent="0.35">
      <c r="A71" s="123">
        <v>69</v>
      </c>
      <c r="B71" s="123" t="s">
        <v>74</v>
      </c>
      <c r="D71" s="123" t="s">
        <v>4715</v>
      </c>
      <c r="E71" s="123" t="s">
        <v>3913</v>
      </c>
      <c r="F71" s="123" t="s">
        <v>4716</v>
      </c>
      <c r="H71" s="123" t="s">
        <v>3873</v>
      </c>
      <c r="I71" s="123" t="s">
        <v>3874</v>
      </c>
      <c r="J71" s="123" t="s">
        <v>743</v>
      </c>
      <c r="K71" s="123" t="s">
        <v>740</v>
      </c>
    </row>
    <row r="72" spans="1:11" s="123" customFormat="1" x14ac:dyDescent="0.35">
      <c r="A72" s="123">
        <v>70</v>
      </c>
      <c r="B72" s="123" t="s">
        <v>74</v>
      </c>
      <c r="D72" s="123" t="s">
        <v>4715</v>
      </c>
      <c r="E72" s="123" t="s">
        <v>3914</v>
      </c>
      <c r="F72" s="123" t="s">
        <v>4716</v>
      </c>
      <c r="H72" s="123" t="s">
        <v>3873</v>
      </c>
      <c r="I72" s="123" t="s">
        <v>3874</v>
      </c>
      <c r="J72" s="123" t="s">
        <v>743</v>
      </c>
      <c r="K72" s="123" t="s">
        <v>740</v>
      </c>
    </row>
    <row r="73" spans="1:11" s="123" customFormat="1" x14ac:dyDescent="0.35">
      <c r="A73" s="123">
        <v>71</v>
      </c>
      <c r="B73" s="123" t="s">
        <v>74</v>
      </c>
      <c r="D73" s="123" t="s">
        <v>4715</v>
      </c>
      <c r="E73" s="123" t="s">
        <v>3916</v>
      </c>
      <c r="F73" s="123" t="s">
        <v>4716</v>
      </c>
      <c r="H73" s="123" t="s">
        <v>3873</v>
      </c>
      <c r="I73" s="123" t="s">
        <v>3874</v>
      </c>
      <c r="J73" s="123" t="s">
        <v>743</v>
      </c>
      <c r="K73" s="123" t="s">
        <v>740</v>
      </c>
    </row>
    <row r="74" spans="1:11" s="123" customFormat="1" x14ac:dyDescent="0.35">
      <c r="A74" s="123">
        <v>72</v>
      </c>
      <c r="B74" s="123" t="s">
        <v>70</v>
      </c>
      <c r="D74" s="123" t="s">
        <v>4717</v>
      </c>
      <c r="E74" s="123" t="s">
        <v>3992</v>
      </c>
      <c r="F74" s="123" t="s">
        <v>4718</v>
      </c>
      <c r="H74" s="123" t="s">
        <v>3990</v>
      </c>
      <c r="I74" s="123" t="s">
        <v>3458</v>
      </c>
      <c r="J74" s="123" t="s">
        <v>743</v>
      </c>
      <c r="K74" s="123" t="s">
        <v>740</v>
      </c>
    </row>
    <row r="75" spans="1:11" s="123" customFormat="1" x14ac:dyDescent="0.35">
      <c r="A75" s="123">
        <v>73</v>
      </c>
      <c r="B75" s="123" t="s">
        <v>70</v>
      </c>
      <c r="D75" s="123" t="s">
        <v>4717</v>
      </c>
      <c r="E75" s="123" t="s">
        <v>3996</v>
      </c>
      <c r="F75" s="123" t="s">
        <v>4718</v>
      </c>
      <c r="H75" s="123" t="s">
        <v>3990</v>
      </c>
      <c r="I75" s="123" t="s">
        <v>3458</v>
      </c>
      <c r="J75" s="123" t="s">
        <v>743</v>
      </c>
      <c r="K75" s="123" t="s">
        <v>740</v>
      </c>
    </row>
    <row r="76" spans="1:11" s="123" customFormat="1" x14ac:dyDescent="0.35">
      <c r="A76" s="123">
        <v>74</v>
      </c>
      <c r="B76" s="123" t="s">
        <v>70</v>
      </c>
      <c r="D76" s="123" t="s">
        <v>4717</v>
      </c>
      <c r="E76" s="123" t="s">
        <v>4001</v>
      </c>
      <c r="F76" s="123" t="s">
        <v>4718</v>
      </c>
      <c r="H76" s="123" t="s">
        <v>3990</v>
      </c>
      <c r="I76" s="123" t="s">
        <v>3458</v>
      </c>
      <c r="J76" s="123" t="s">
        <v>743</v>
      </c>
      <c r="K76" s="123" t="s">
        <v>740</v>
      </c>
    </row>
    <row r="77" spans="1:11" s="123" customFormat="1" x14ac:dyDescent="0.35">
      <c r="A77" s="123">
        <v>75</v>
      </c>
      <c r="B77" s="123" t="s">
        <v>70</v>
      </c>
      <c r="D77" s="123" t="s">
        <v>4717</v>
      </c>
      <c r="E77" s="123" t="s">
        <v>4004</v>
      </c>
      <c r="F77" s="123" t="s">
        <v>4718</v>
      </c>
      <c r="H77" s="123" t="s">
        <v>3990</v>
      </c>
      <c r="I77" s="123" t="s">
        <v>3458</v>
      </c>
      <c r="J77" s="123" t="s">
        <v>743</v>
      </c>
      <c r="K77" s="123" t="s">
        <v>740</v>
      </c>
    </row>
    <row r="78" spans="1:11" s="123" customFormat="1" x14ac:dyDescent="0.35">
      <c r="A78" s="123">
        <v>76</v>
      </c>
      <c r="B78" s="123" t="s">
        <v>70</v>
      </c>
      <c r="D78" s="123" t="s">
        <v>4717</v>
      </c>
      <c r="E78" s="123" t="s">
        <v>4007</v>
      </c>
      <c r="F78" s="123" t="s">
        <v>4718</v>
      </c>
      <c r="H78" s="123" t="s">
        <v>3990</v>
      </c>
      <c r="I78" s="123" t="s">
        <v>3458</v>
      </c>
      <c r="J78" s="123" t="s">
        <v>743</v>
      </c>
      <c r="K78" s="123" t="s">
        <v>740</v>
      </c>
    </row>
    <row r="79" spans="1:11" s="123" customFormat="1" x14ac:dyDescent="0.35">
      <c r="A79" s="123">
        <v>77</v>
      </c>
      <c r="B79" s="123" t="s">
        <v>70</v>
      </c>
      <c r="D79" s="123" t="s">
        <v>4717</v>
      </c>
      <c r="E79" s="123" t="s">
        <v>4008</v>
      </c>
      <c r="F79" s="123" t="s">
        <v>4718</v>
      </c>
      <c r="H79" s="123" t="s">
        <v>3990</v>
      </c>
      <c r="I79" s="123" t="s">
        <v>3458</v>
      </c>
      <c r="J79" s="123" t="s">
        <v>743</v>
      </c>
      <c r="K79" s="123" t="s">
        <v>740</v>
      </c>
    </row>
    <row r="80" spans="1:11" s="123" customFormat="1" x14ac:dyDescent="0.35">
      <c r="A80" s="123">
        <v>78</v>
      </c>
      <c r="B80" s="123" t="s">
        <v>70</v>
      </c>
      <c r="D80" s="123" t="s">
        <v>4717</v>
      </c>
      <c r="E80" s="123" t="s">
        <v>4009</v>
      </c>
      <c r="F80" s="123" t="s">
        <v>4718</v>
      </c>
      <c r="H80" s="123" t="s">
        <v>3990</v>
      </c>
      <c r="I80" s="123" t="s">
        <v>3458</v>
      </c>
      <c r="J80" s="123" t="s">
        <v>743</v>
      </c>
      <c r="K80" s="123" t="s">
        <v>740</v>
      </c>
    </row>
    <row r="81" spans="1:11" s="123" customFormat="1" x14ac:dyDescent="0.35">
      <c r="A81" s="123">
        <v>79</v>
      </c>
      <c r="B81" s="123" t="s">
        <v>70</v>
      </c>
      <c r="D81" s="123" t="s">
        <v>4717</v>
      </c>
      <c r="E81" s="123" t="s">
        <v>4010</v>
      </c>
      <c r="F81" s="123" t="s">
        <v>4718</v>
      </c>
      <c r="H81" s="123" t="s">
        <v>3990</v>
      </c>
      <c r="I81" s="123" t="s">
        <v>3458</v>
      </c>
      <c r="J81" s="123" t="s">
        <v>743</v>
      </c>
      <c r="K81" s="123" t="s">
        <v>740</v>
      </c>
    </row>
    <row r="82" spans="1:11" s="123" customFormat="1" x14ac:dyDescent="0.35">
      <c r="A82" s="123">
        <v>80</v>
      </c>
      <c r="B82" s="123" t="s">
        <v>70</v>
      </c>
      <c r="D82" s="123" t="s">
        <v>4717</v>
      </c>
      <c r="E82" s="123" t="s">
        <v>4012</v>
      </c>
      <c r="F82" s="123" t="s">
        <v>4718</v>
      </c>
      <c r="H82" s="123" t="s">
        <v>4011</v>
      </c>
      <c r="I82" s="123" t="s">
        <v>3458</v>
      </c>
      <c r="J82" s="123" t="s">
        <v>743</v>
      </c>
      <c r="K82" s="123" t="s">
        <v>740</v>
      </c>
    </row>
    <row r="83" spans="1:11" s="123" customFormat="1" x14ac:dyDescent="0.35">
      <c r="A83" s="123">
        <v>81</v>
      </c>
      <c r="B83" s="123" t="s">
        <v>70</v>
      </c>
      <c r="D83" s="123" t="s">
        <v>4717</v>
      </c>
      <c r="E83" s="123" t="s">
        <v>4013</v>
      </c>
      <c r="F83" s="123" t="s">
        <v>4718</v>
      </c>
      <c r="H83" s="123" t="s">
        <v>3990</v>
      </c>
      <c r="I83" s="123" t="s">
        <v>3458</v>
      </c>
      <c r="J83" s="123" t="s">
        <v>743</v>
      </c>
      <c r="K83" s="123" t="s">
        <v>740</v>
      </c>
    </row>
    <row r="84" spans="1:11" s="123" customFormat="1" x14ac:dyDescent="0.35">
      <c r="A84" s="123">
        <v>82</v>
      </c>
      <c r="B84" s="123" t="s">
        <v>74</v>
      </c>
      <c r="D84" s="123" t="s">
        <v>4717</v>
      </c>
      <c r="E84" s="123" t="s">
        <v>3992</v>
      </c>
      <c r="F84" s="123" t="s">
        <v>4718</v>
      </c>
      <c r="H84" s="123" t="s">
        <v>3991</v>
      </c>
      <c r="I84" s="123" t="s">
        <v>3457</v>
      </c>
      <c r="J84" s="123" t="s">
        <v>743</v>
      </c>
      <c r="K84" s="123" t="s">
        <v>740</v>
      </c>
    </row>
    <row r="85" spans="1:11" s="123" customFormat="1" x14ac:dyDescent="0.35">
      <c r="A85" s="123">
        <v>83</v>
      </c>
      <c r="B85" s="123" t="s">
        <v>74</v>
      </c>
      <c r="D85" s="123" t="s">
        <v>4717</v>
      </c>
      <c r="E85" s="123" t="s">
        <v>3996</v>
      </c>
      <c r="F85" s="123" t="s">
        <v>4718</v>
      </c>
      <c r="H85" s="123" t="s">
        <v>3991</v>
      </c>
      <c r="I85" s="123" t="s">
        <v>3457</v>
      </c>
      <c r="J85" s="123" t="s">
        <v>743</v>
      </c>
      <c r="K85" s="123" t="s">
        <v>740</v>
      </c>
    </row>
    <row r="86" spans="1:11" s="123" customFormat="1" x14ac:dyDescent="0.35">
      <c r="A86" s="123">
        <v>84</v>
      </c>
      <c r="B86" s="123" t="s">
        <v>74</v>
      </c>
      <c r="D86" s="123" t="s">
        <v>4717</v>
      </c>
      <c r="E86" s="123" t="s">
        <v>4001</v>
      </c>
      <c r="F86" s="123" t="s">
        <v>4718</v>
      </c>
      <c r="H86" s="123" t="s">
        <v>3991</v>
      </c>
      <c r="I86" s="123" t="s">
        <v>3457</v>
      </c>
      <c r="J86" s="123" t="s">
        <v>743</v>
      </c>
      <c r="K86" s="123" t="s">
        <v>740</v>
      </c>
    </row>
    <row r="87" spans="1:11" s="123" customFormat="1" x14ac:dyDescent="0.35">
      <c r="A87" s="123">
        <v>85</v>
      </c>
      <c r="B87" s="123" t="s">
        <v>74</v>
      </c>
      <c r="D87" s="123" t="s">
        <v>4717</v>
      </c>
      <c r="E87" s="123" t="s">
        <v>4004</v>
      </c>
      <c r="F87" s="123" t="s">
        <v>4718</v>
      </c>
      <c r="H87" s="123" t="s">
        <v>3991</v>
      </c>
      <c r="I87" s="123" t="s">
        <v>3457</v>
      </c>
      <c r="J87" s="123" t="s">
        <v>743</v>
      </c>
      <c r="K87" s="123" t="s">
        <v>740</v>
      </c>
    </row>
    <row r="88" spans="1:11" s="123" customFormat="1" x14ac:dyDescent="0.35">
      <c r="A88" s="123">
        <v>86</v>
      </c>
      <c r="B88" s="123" t="s">
        <v>74</v>
      </c>
      <c r="D88" s="123" t="s">
        <v>4717</v>
      </c>
      <c r="E88" s="123" t="s">
        <v>4007</v>
      </c>
      <c r="F88" s="123" t="s">
        <v>4718</v>
      </c>
      <c r="H88" s="123" t="s">
        <v>3991</v>
      </c>
      <c r="I88" s="123" t="s">
        <v>3457</v>
      </c>
      <c r="J88" s="123" t="s">
        <v>743</v>
      </c>
      <c r="K88" s="123" t="s">
        <v>740</v>
      </c>
    </row>
    <row r="89" spans="1:11" s="123" customFormat="1" x14ac:dyDescent="0.35">
      <c r="A89" s="123">
        <v>87</v>
      </c>
      <c r="B89" s="123" t="s">
        <v>74</v>
      </c>
      <c r="D89" s="123" t="s">
        <v>4717</v>
      </c>
      <c r="E89" s="123" t="s">
        <v>4008</v>
      </c>
      <c r="F89" s="123" t="s">
        <v>4718</v>
      </c>
      <c r="H89" s="123" t="s">
        <v>3991</v>
      </c>
      <c r="I89" s="123" t="s">
        <v>3457</v>
      </c>
      <c r="J89" s="123" t="s">
        <v>743</v>
      </c>
      <c r="K89" s="123" t="s">
        <v>740</v>
      </c>
    </row>
    <row r="90" spans="1:11" s="123" customFormat="1" x14ac:dyDescent="0.35">
      <c r="A90" s="123">
        <v>88</v>
      </c>
      <c r="B90" s="123" t="s">
        <v>74</v>
      </c>
      <c r="D90" s="123" t="s">
        <v>4717</v>
      </c>
      <c r="E90" s="123" t="s">
        <v>4009</v>
      </c>
      <c r="F90" s="123" t="s">
        <v>4718</v>
      </c>
      <c r="H90" s="123" t="s">
        <v>3991</v>
      </c>
      <c r="I90" s="123" t="s">
        <v>3457</v>
      </c>
      <c r="J90" s="123" t="s">
        <v>743</v>
      </c>
      <c r="K90" s="123" t="s">
        <v>740</v>
      </c>
    </row>
    <row r="91" spans="1:11" s="123" customFormat="1" x14ac:dyDescent="0.35">
      <c r="A91" s="123">
        <v>89</v>
      </c>
      <c r="B91" s="123" t="s">
        <v>74</v>
      </c>
      <c r="D91" s="123" t="s">
        <v>4717</v>
      </c>
      <c r="E91" s="123" t="s">
        <v>4010</v>
      </c>
      <c r="F91" s="123" t="s">
        <v>4718</v>
      </c>
      <c r="H91" s="123" t="s">
        <v>3991</v>
      </c>
      <c r="I91" s="123" t="s">
        <v>3457</v>
      </c>
      <c r="J91" s="123" t="s">
        <v>743</v>
      </c>
      <c r="K91" s="123" t="s">
        <v>740</v>
      </c>
    </row>
    <row r="92" spans="1:11" s="123" customFormat="1" x14ac:dyDescent="0.35">
      <c r="A92" s="123">
        <v>90</v>
      </c>
      <c r="B92" s="123" t="s">
        <v>74</v>
      </c>
      <c r="D92" s="123" t="s">
        <v>4717</v>
      </c>
      <c r="E92" s="123" t="s">
        <v>4012</v>
      </c>
      <c r="F92" s="123" t="s">
        <v>4718</v>
      </c>
      <c r="H92" s="123" t="s">
        <v>3991</v>
      </c>
      <c r="I92" s="123" t="s">
        <v>3457</v>
      </c>
      <c r="J92" s="123" t="s">
        <v>743</v>
      </c>
      <c r="K92" s="123" t="s">
        <v>740</v>
      </c>
    </row>
    <row r="93" spans="1:11" s="123" customFormat="1" x14ac:dyDescent="0.35">
      <c r="A93" s="123">
        <v>91</v>
      </c>
      <c r="B93" s="123" t="s">
        <v>74</v>
      </c>
      <c r="D93" s="123" t="s">
        <v>4717</v>
      </c>
      <c r="E93" s="123" t="s">
        <v>4013</v>
      </c>
      <c r="F93" s="123" t="s">
        <v>4718</v>
      </c>
      <c r="H93" s="123" t="s">
        <v>3991</v>
      </c>
      <c r="I93" s="123" t="s">
        <v>3457</v>
      </c>
      <c r="J93" s="123" t="s">
        <v>743</v>
      </c>
      <c r="K93" s="123" t="s">
        <v>740</v>
      </c>
    </row>
    <row r="94" spans="1:11" s="123" customFormat="1" x14ac:dyDescent="0.35">
      <c r="A94" s="123">
        <v>92</v>
      </c>
      <c r="B94" s="123" t="s">
        <v>70</v>
      </c>
      <c r="D94" s="123" t="s">
        <v>4717</v>
      </c>
      <c r="E94" s="123" t="s">
        <v>4014</v>
      </c>
      <c r="F94" s="123" t="s">
        <v>4718</v>
      </c>
      <c r="H94" s="123" t="s">
        <v>3968</v>
      </c>
      <c r="I94" s="123" t="s">
        <v>3969</v>
      </c>
      <c r="J94" s="123" t="s">
        <v>743</v>
      </c>
      <c r="K94" s="123" t="s">
        <v>740</v>
      </c>
    </row>
    <row r="95" spans="1:11" s="123" customFormat="1" x14ac:dyDescent="0.35">
      <c r="A95" s="123">
        <v>93</v>
      </c>
      <c r="B95" s="123" t="s">
        <v>74</v>
      </c>
      <c r="D95" s="123" t="s">
        <v>4717</v>
      </c>
      <c r="E95" s="123" t="s">
        <v>4014</v>
      </c>
      <c r="F95" s="123" t="s">
        <v>4718</v>
      </c>
      <c r="H95" s="123" t="s">
        <v>3970</v>
      </c>
      <c r="I95" s="123" t="s">
        <v>3971</v>
      </c>
      <c r="J95" s="123" t="s">
        <v>743</v>
      </c>
      <c r="K95" s="123" t="s">
        <v>740</v>
      </c>
    </row>
    <row r="96" spans="1:11" s="123" customFormat="1" x14ac:dyDescent="0.35">
      <c r="A96" s="123">
        <v>94</v>
      </c>
      <c r="B96" s="123" t="s">
        <v>74</v>
      </c>
      <c r="D96" s="123" t="s">
        <v>4721</v>
      </c>
      <c r="E96" s="123" t="s">
        <v>4100</v>
      </c>
      <c r="F96" s="123" t="s">
        <v>4722</v>
      </c>
      <c r="H96" s="123" t="s">
        <v>4098</v>
      </c>
      <c r="I96" s="123" t="s">
        <v>3451</v>
      </c>
      <c r="J96" s="123" t="s">
        <v>743</v>
      </c>
      <c r="K96" s="123" t="s">
        <v>740</v>
      </c>
    </row>
    <row r="97" spans="1:11" s="123" customFormat="1" x14ac:dyDescent="0.35">
      <c r="A97" s="123">
        <v>95</v>
      </c>
      <c r="B97" s="123" t="s">
        <v>74</v>
      </c>
      <c r="D97" s="123" t="s">
        <v>4721</v>
      </c>
      <c r="E97" s="123" t="s">
        <v>4102</v>
      </c>
      <c r="F97" s="123" t="s">
        <v>4722</v>
      </c>
      <c r="H97" s="123" t="s">
        <v>2069</v>
      </c>
      <c r="I97" s="123" t="s">
        <v>3451</v>
      </c>
      <c r="J97" s="123" t="s">
        <v>743</v>
      </c>
      <c r="K97" s="123" t="s">
        <v>740</v>
      </c>
    </row>
    <row r="98" spans="1:11" s="123" customFormat="1" x14ac:dyDescent="0.35">
      <c r="A98" s="123">
        <v>96</v>
      </c>
      <c r="B98" s="123" t="s">
        <v>74</v>
      </c>
      <c r="D98" s="123" t="s">
        <v>4721</v>
      </c>
      <c r="E98" s="123" t="s">
        <v>4104</v>
      </c>
      <c r="F98" s="123" t="s">
        <v>4722</v>
      </c>
      <c r="H98" s="123" t="s">
        <v>4098</v>
      </c>
      <c r="I98" s="123" t="s">
        <v>3451</v>
      </c>
      <c r="J98" s="123" t="s">
        <v>743</v>
      </c>
      <c r="K98" s="123" t="s">
        <v>740</v>
      </c>
    </row>
    <row r="99" spans="1:11" s="123" customFormat="1" x14ac:dyDescent="0.35">
      <c r="A99" s="123">
        <v>97</v>
      </c>
      <c r="B99" s="123" t="s">
        <v>74</v>
      </c>
      <c r="D99" s="123" t="s">
        <v>4721</v>
      </c>
      <c r="E99" s="123" t="s">
        <v>4107</v>
      </c>
      <c r="F99" s="123" t="s">
        <v>4722</v>
      </c>
      <c r="H99" s="123" t="s">
        <v>4098</v>
      </c>
      <c r="I99" s="123" t="s">
        <v>3451</v>
      </c>
      <c r="J99" s="123" t="s">
        <v>743</v>
      </c>
      <c r="K99" s="123" t="s">
        <v>740</v>
      </c>
    </row>
    <row r="100" spans="1:11" s="123" customFormat="1" x14ac:dyDescent="0.35">
      <c r="A100" s="123">
        <v>98</v>
      </c>
      <c r="B100" s="123" t="s">
        <v>74</v>
      </c>
      <c r="D100" s="123" t="s">
        <v>4721</v>
      </c>
      <c r="E100" s="123" t="s">
        <v>4109</v>
      </c>
      <c r="F100" s="123" t="s">
        <v>4722</v>
      </c>
      <c r="H100" s="123" t="s">
        <v>4098</v>
      </c>
      <c r="I100" s="123" t="s">
        <v>3451</v>
      </c>
      <c r="J100" s="123" t="s">
        <v>743</v>
      </c>
      <c r="K100" s="123" t="s">
        <v>740</v>
      </c>
    </row>
    <row r="101" spans="1:11" s="123" customFormat="1" x14ac:dyDescent="0.35">
      <c r="A101" s="123">
        <v>99</v>
      </c>
      <c r="B101" s="123" t="s">
        <v>74</v>
      </c>
      <c r="D101" s="123" t="s">
        <v>4721</v>
      </c>
      <c r="E101" s="123" t="s">
        <v>4111</v>
      </c>
      <c r="F101" s="123" t="s">
        <v>4722</v>
      </c>
      <c r="H101" s="123" t="s">
        <v>4098</v>
      </c>
      <c r="I101" s="123" t="s">
        <v>3451</v>
      </c>
      <c r="J101" s="123" t="s">
        <v>743</v>
      </c>
      <c r="K101" s="123" t="s">
        <v>740</v>
      </c>
    </row>
    <row r="102" spans="1:11" s="123" customFormat="1" x14ac:dyDescent="0.35">
      <c r="A102" s="123">
        <v>100</v>
      </c>
      <c r="B102" s="123" t="s">
        <v>74</v>
      </c>
      <c r="D102" s="123" t="s">
        <v>4721</v>
      </c>
      <c r="E102" s="123" t="s">
        <v>4112</v>
      </c>
      <c r="F102" s="123" t="s">
        <v>4722</v>
      </c>
      <c r="H102" s="123" t="s">
        <v>4098</v>
      </c>
      <c r="I102" s="123" t="s">
        <v>3451</v>
      </c>
      <c r="J102" s="123" t="s">
        <v>743</v>
      </c>
      <c r="K102" s="123" t="s">
        <v>740</v>
      </c>
    </row>
    <row r="103" spans="1:11" s="123" customFormat="1" x14ac:dyDescent="0.35">
      <c r="A103" s="123">
        <v>101</v>
      </c>
      <c r="B103" s="123" t="s">
        <v>70</v>
      </c>
      <c r="D103" s="123" t="s">
        <v>4721</v>
      </c>
      <c r="E103" s="123" t="s">
        <v>4100</v>
      </c>
      <c r="F103" s="123" t="s">
        <v>4722</v>
      </c>
      <c r="H103" s="123" t="s">
        <v>2069</v>
      </c>
      <c r="I103" s="123" t="s">
        <v>2068</v>
      </c>
      <c r="J103" s="123" t="s">
        <v>743</v>
      </c>
      <c r="K103" s="123" t="s">
        <v>740</v>
      </c>
    </row>
    <row r="104" spans="1:11" s="123" customFormat="1" x14ac:dyDescent="0.35">
      <c r="A104" s="123">
        <v>102</v>
      </c>
      <c r="B104" s="123" t="s">
        <v>70</v>
      </c>
      <c r="D104" s="123" t="s">
        <v>4721</v>
      </c>
      <c r="E104" s="123" t="s">
        <v>4102</v>
      </c>
      <c r="F104" s="123" t="s">
        <v>4722</v>
      </c>
      <c r="H104" s="123" t="s">
        <v>2069</v>
      </c>
      <c r="I104" s="123" t="s">
        <v>2068</v>
      </c>
      <c r="J104" s="123" t="s">
        <v>743</v>
      </c>
      <c r="K104" s="123" t="s">
        <v>740</v>
      </c>
    </row>
    <row r="105" spans="1:11" s="123" customFormat="1" x14ac:dyDescent="0.35">
      <c r="A105" s="123">
        <v>103</v>
      </c>
      <c r="B105" s="123" t="s">
        <v>70</v>
      </c>
      <c r="D105" s="123" t="s">
        <v>4721</v>
      </c>
      <c r="E105" s="123" t="s">
        <v>4104</v>
      </c>
      <c r="F105" s="123" t="s">
        <v>4722</v>
      </c>
      <c r="H105" s="123" t="s">
        <v>2069</v>
      </c>
      <c r="I105" s="123" t="s">
        <v>2068</v>
      </c>
      <c r="J105" s="123" t="s">
        <v>743</v>
      </c>
      <c r="K105" s="123" t="s">
        <v>740</v>
      </c>
    </row>
    <row r="106" spans="1:11" s="123" customFormat="1" x14ac:dyDescent="0.35">
      <c r="A106" s="123">
        <v>104</v>
      </c>
      <c r="B106" s="123" t="s">
        <v>70</v>
      </c>
      <c r="D106" s="123" t="s">
        <v>4721</v>
      </c>
      <c r="E106" s="123" t="s">
        <v>4107</v>
      </c>
      <c r="F106" s="123" t="s">
        <v>4722</v>
      </c>
      <c r="H106" s="123" t="s">
        <v>2069</v>
      </c>
      <c r="I106" s="123" t="s">
        <v>2068</v>
      </c>
      <c r="J106" s="123" t="s">
        <v>743</v>
      </c>
      <c r="K106" s="123" t="s">
        <v>740</v>
      </c>
    </row>
    <row r="107" spans="1:11" s="123" customFormat="1" x14ac:dyDescent="0.35">
      <c r="A107" s="123">
        <v>105</v>
      </c>
      <c r="B107" s="123" t="s">
        <v>70</v>
      </c>
      <c r="D107" s="123" t="s">
        <v>4721</v>
      </c>
      <c r="E107" s="123" t="s">
        <v>4109</v>
      </c>
      <c r="F107" s="123" t="s">
        <v>4722</v>
      </c>
      <c r="H107" s="123" t="s">
        <v>2069</v>
      </c>
      <c r="I107" s="123" t="s">
        <v>2068</v>
      </c>
      <c r="J107" s="123" t="s">
        <v>743</v>
      </c>
      <c r="K107" s="123" t="s">
        <v>740</v>
      </c>
    </row>
    <row r="108" spans="1:11" s="123" customFormat="1" x14ac:dyDescent="0.35">
      <c r="A108" s="123">
        <v>106</v>
      </c>
      <c r="B108" s="123" t="s">
        <v>70</v>
      </c>
      <c r="D108" s="123" t="s">
        <v>4721</v>
      </c>
      <c r="E108" s="123" t="s">
        <v>4111</v>
      </c>
      <c r="F108" s="123" t="s">
        <v>4722</v>
      </c>
      <c r="H108" s="123" t="s">
        <v>2069</v>
      </c>
      <c r="I108" s="123" t="s">
        <v>2068</v>
      </c>
      <c r="J108" s="123" t="s">
        <v>743</v>
      </c>
      <c r="K108" s="123" t="s">
        <v>740</v>
      </c>
    </row>
    <row r="109" spans="1:11" s="123" customFormat="1" x14ac:dyDescent="0.35">
      <c r="A109" s="123">
        <v>107</v>
      </c>
      <c r="B109" s="123" t="s">
        <v>70</v>
      </c>
      <c r="D109" s="123" t="s">
        <v>4721</v>
      </c>
      <c r="E109" s="123" t="s">
        <v>4112</v>
      </c>
      <c r="F109" s="123" t="s">
        <v>4722</v>
      </c>
      <c r="H109" s="123" t="s">
        <v>2069</v>
      </c>
      <c r="I109" s="123" t="s">
        <v>2068</v>
      </c>
      <c r="J109" s="123" t="s">
        <v>743</v>
      </c>
      <c r="K109" s="123" t="s">
        <v>740</v>
      </c>
    </row>
    <row r="110" spans="1:11" s="123" customFormat="1" x14ac:dyDescent="0.35">
      <c r="A110" s="123">
        <v>108</v>
      </c>
      <c r="B110" s="123" t="s">
        <v>70</v>
      </c>
      <c r="D110" s="123" t="s">
        <v>4723</v>
      </c>
      <c r="E110" s="123" t="s">
        <v>4119</v>
      </c>
      <c r="F110" s="123" t="s">
        <v>4724</v>
      </c>
      <c r="H110" s="123" t="s">
        <v>3386</v>
      </c>
      <c r="I110" s="123" t="s">
        <v>3383</v>
      </c>
      <c r="J110" s="123" t="s">
        <v>754</v>
      </c>
      <c r="K110" s="123" t="s">
        <v>740</v>
      </c>
    </row>
    <row r="111" spans="1:11" s="123" customFormat="1" x14ac:dyDescent="0.35">
      <c r="A111" s="123">
        <v>109</v>
      </c>
      <c r="B111" s="123" t="s">
        <v>70</v>
      </c>
      <c r="D111" s="123" t="s">
        <v>4723</v>
      </c>
      <c r="E111" s="123" t="s">
        <v>4122</v>
      </c>
      <c r="F111" s="123" t="s">
        <v>4724</v>
      </c>
      <c r="H111" s="123" t="s">
        <v>4120</v>
      </c>
      <c r="I111" s="123" t="s">
        <v>3383</v>
      </c>
      <c r="J111" s="123" t="s">
        <v>754</v>
      </c>
      <c r="K111" s="123" t="s">
        <v>740</v>
      </c>
    </row>
    <row r="112" spans="1:11" s="123" customFormat="1" x14ac:dyDescent="0.35">
      <c r="A112" s="123">
        <v>110</v>
      </c>
      <c r="B112" s="123" t="s">
        <v>70</v>
      </c>
      <c r="D112" s="123" t="s">
        <v>4723</v>
      </c>
      <c r="E112" s="123" t="s">
        <v>4127</v>
      </c>
      <c r="F112" s="123" t="s">
        <v>4724</v>
      </c>
      <c r="H112" s="123" t="s">
        <v>4123</v>
      </c>
      <c r="I112" s="123" t="s">
        <v>3383</v>
      </c>
      <c r="J112" s="123" t="s">
        <v>754</v>
      </c>
      <c r="K112" s="123" t="s">
        <v>740</v>
      </c>
    </row>
    <row r="113" spans="1:11" s="123" customFormat="1" x14ac:dyDescent="0.35">
      <c r="A113" s="123">
        <v>111</v>
      </c>
      <c r="B113" s="123" t="s">
        <v>74</v>
      </c>
      <c r="D113" s="123" t="s">
        <v>4725</v>
      </c>
      <c r="E113" s="123" t="s">
        <v>4132</v>
      </c>
      <c r="F113" s="123" t="s">
        <v>4722</v>
      </c>
      <c r="H113" s="123" t="s">
        <v>3450</v>
      </c>
      <c r="I113" s="123" t="s">
        <v>3451</v>
      </c>
      <c r="J113" s="123" t="s">
        <v>743</v>
      </c>
      <c r="K113" s="123" t="s">
        <v>740</v>
      </c>
    </row>
    <row r="114" spans="1:11" s="123" customFormat="1" x14ac:dyDescent="0.35">
      <c r="A114" s="123">
        <v>112</v>
      </c>
      <c r="B114" s="123" t="s">
        <v>74</v>
      </c>
      <c r="D114" s="123" t="s">
        <v>4725</v>
      </c>
      <c r="E114" s="123" t="s">
        <v>4133</v>
      </c>
      <c r="F114" s="123" t="s">
        <v>4722</v>
      </c>
      <c r="H114" s="123" t="s">
        <v>3450</v>
      </c>
      <c r="I114" s="123" t="s">
        <v>3451</v>
      </c>
      <c r="J114" s="123" t="s">
        <v>743</v>
      </c>
      <c r="K114" s="123" t="s">
        <v>740</v>
      </c>
    </row>
    <row r="115" spans="1:11" s="123" customFormat="1" x14ac:dyDescent="0.35">
      <c r="A115" s="123">
        <v>113</v>
      </c>
      <c r="B115" s="123" t="s">
        <v>74</v>
      </c>
      <c r="D115" s="123" t="s">
        <v>4725</v>
      </c>
      <c r="E115" s="123" t="s">
        <v>4135</v>
      </c>
      <c r="F115" s="123" t="s">
        <v>4722</v>
      </c>
      <c r="H115" s="123" t="s">
        <v>3452</v>
      </c>
      <c r="I115" s="123" t="s">
        <v>3451</v>
      </c>
      <c r="J115" s="123" t="s">
        <v>743</v>
      </c>
      <c r="K115" s="123" t="s">
        <v>740</v>
      </c>
    </row>
    <row r="116" spans="1:11" s="123" customFormat="1" x14ac:dyDescent="0.35">
      <c r="A116" s="123">
        <v>114</v>
      </c>
      <c r="B116" s="123" t="s">
        <v>74</v>
      </c>
      <c r="D116" s="123" t="s">
        <v>4725</v>
      </c>
      <c r="E116" s="123" t="s">
        <v>4136</v>
      </c>
      <c r="F116" s="123" t="s">
        <v>4722</v>
      </c>
      <c r="H116" s="123" t="s">
        <v>3452</v>
      </c>
      <c r="I116" s="123" t="s">
        <v>3451</v>
      </c>
      <c r="J116" s="123" t="s">
        <v>743</v>
      </c>
      <c r="K116" s="123" t="s">
        <v>740</v>
      </c>
    </row>
    <row r="117" spans="1:11" s="123" customFormat="1" x14ac:dyDescent="0.35">
      <c r="A117" s="123">
        <v>115</v>
      </c>
      <c r="B117" s="123" t="s">
        <v>74</v>
      </c>
      <c r="D117" s="123" t="s">
        <v>4725</v>
      </c>
      <c r="E117" s="123" t="s">
        <v>4137</v>
      </c>
      <c r="F117" s="123" t="s">
        <v>4722</v>
      </c>
      <c r="H117" s="123" t="s">
        <v>3452</v>
      </c>
      <c r="I117" s="123" t="s">
        <v>3451</v>
      </c>
      <c r="J117" s="123" t="s">
        <v>743</v>
      </c>
      <c r="K117" s="123" t="s">
        <v>740</v>
      </c>
    </row>
    <row r="118" spans="1:11" s="123" customFormat="1" x14ac:dyDescent="0.35">
      <c r="A118" s="123">
        <v>116</v>
      </c>
      <c r="B118" s="123" t="s">
        <v>74</v>
      </c>
      <c r="D118" s="123" t="s">
        <v>4725</v>
      </c>
      <c r="E118" s="123" t="s">
        <v>4138</v>
      </c>
      <c r="F118" s="123" t="s">
        <v>4722</v>
      </c>
      <c r="H118" s="123" t="s">
        <v>3452</v>
      </c>
      <c r="I118" s="123" t="s">
        <v>3451</v>
      </c>
      <c r="J118" s="123" t="s">
        <v>743</v>
      </c>
      <c r="K118" s="123" t="s">
        <v>740</v>
      </c>
    </row>
    <row r="119" spans="1:11" s="123" customFormat="1" x14ac:dyDescent="0.35">
      <c r="A119" s="123">
        <v>117</v>
      </c>
      <c r="B119" s="123" t="s">
        <v>74</v>
      </c>
      <c r="D119" s="123" t="s">
        <v>4725</v>
      </c>
      <c r="E119" s="123" t="s">
        <v>4140</v>
      </c>
      <c r="F119" s="123" t="s">
        <v>4722</v>
      </c>
      <c r="H119" s="123" t="s">
        <v>3452</v>
      </c>
      <c r="I119" s="123" t="s">
        <v>3451</v>
      </c>
      <c r="J119" s="123" t="s">
        <v>743</v>
      </c>
      <c r="K119" s="123" t="s">
        <v>740</v>
      </c>
    </row>
    <row r="120" spans="1:11" s="123" customFormat="1" x14ac:dyDescent="0.35">
      <c r="A120" s="123">
        <v>118</v>
      </c>
      <c r="B120" s="123" t="s">
        <v>70</v>
      </c>
      <c r="D120" s="123" t="s">
        <v>4725</v>
      </c>
      <c r="E120" s="123" t="s">
        <v>4132</v>
      </c>
      <c r="F120" s="123" t="s">
        <v>4722</v>
      </c>
      <c r="H120" s="123" t="s">
        <v>2069</v>
      </c>
      <c r="I120" s="123" t="s">
        <v>2068</v>
      </c>
      <c r="J120" s="123" t="s">
        <v>743</v>
      </c>
      <c r="K120" s="123" t="s">
        <v>740</v>
      </c>
    </row>
    <row r="121" spans="1:11" s="123" customFormat="1" x14ac:dyDescent="0.35">
      <c r="A121" s="123">
        <v>119</v>
      </c>
      <c r="B121" s="123" t="s">
        <v>70</v>
      </c>
      <c r="D121" s="123" t="s">
        <v>4725</v>
      </c>
      <c r="E121" s="123" t="s">
        <v>4133</v>
      </c>
      <c r="F121" s="123" t="s">
        <v>4722</v>
      </c>
      <c r="H121" s="123" t="s">
        <v>2069</v>
      </c>
      <c r="I121" s="123" t="s">
        <v>2068</v>
      </c>
      <c r="J121" s="123" t="s">
        <v>743</v>
      </c>
      <c r="K121" s="123" t="s">
        <v>740</v>
      </c>
    </row>
    <row r="122" spans="1:11" s="123" customFormat="1" x14ac:dyDescent="0.35">
      <c r="A122" s="123">
        <v>120</v>
      </c>
      <c r="B122" s="123" t="s">
        <v>70</v>
      </c>
      <c r="D122" s="123" t="s">
        <v>4725</v>
      </c>
      <c r="E122" s="123" t="s">
        <v>4135</v>
      </c>
      <c r="F122" s="123" t="s">
        <v>4722</v>
      </c>
      <c r="H122" s="123" t="s">
        <v>2069</v>
      </c>
      <c r="I122" s="123" t="s">
        <v>2068</v>
      </c>
      <c r="J122" s="123" t="s">
        <v>743</v>
      </c>
      <c r="K122" s="123" t="s">
        <v>740</v>
      </c>
    </row>
    <row r="123" spans="1:11" s="123" customFormat="1" x14ac:dyDescent="0.35">
      <c r="A123" s="123">
        <v>121</v>
      </c>
      <c r="B123" s="123" t="s">
        <v>70</v>
      </c>
      <c r="D123" s="123" t="s">
        <v>4725</v>
      </c>
      <c r="E123" s="123" t="s">
        <v>4136</v>
      </c>
      <c r="F123" s="123" t="s">
        <v>4722</v>
      </c>
      <c r="H123" s="123" t="s">
        <v>2069</v>
      </c>
      <c r="I123" s="123" t="s">
        <v>2068</v>
      </c>
      <c r="J123" s="123" t="s">
        <v>743</v>
      </c>
      <c r="K123" s="123" t="s">
        <v>740</v>
      </c>
    </row>
    <row r="124" spans="1:11" s="123" customFormat="1" x14ac:dyDescent="0.35">
      <c r="A124" s="123">
        <v>122</v>
      </c>
      <c r="B124" s="123" t="s">
        <v>70</v>
      </c>
      <c r="D124" s="123" t="s">
        <v>4725</v>
      </c>
      <c r="E124" s="123" t="s">
        <v>4137</v>
      </c>
      <c r="F124" s="123" t="s">
        <v>4722</v>
      </c>
      <c r="H124" s="123" t="s">
        <v>2069</v>
      </c>
      <c r="I124" s="123" t="s">
        <v>2068</v>
      </c>
      <c r="J124" s="123" t="s">
        <v>743</v>
      </c>
      <c r="K124" s="123" t="s">
        <v>740</v>
      </c>
    </row>
    <row r="125" spans="1:11" s="123" customFormat="1" x14ac:dyDescent="0.35">
      <c r="A125" s="123">
        <v>123</v>
      </c>
      <c r="B125" s="123" t="s">
        <v>70</v>
      </c>
      <c r="D125" s="123" t="s">
        <v>4725</v>
      </c>
      <c r="E125" s="123" t="s">
        <v>4138</v>
      </c>
      <c r="F125" s="123" t="s">
        <v>4722</v>
      </c>
      <c r="H125" s="123" t="s">
        <v>2069</v>
      </c>
      <c r="I125" s="123" t="s">
        <v>2068</v>
      </c>
      <c r="J125" s="123" t="s">
        <v>743</v>
      </c>
      <c r="K125" s="123" t="s">
        <v>740</v>
      </c>
    </row>
    <row r="126" spans="1:11" s="123" customFormat="1" x14ac:dyDescent="0.35">
      <c r="A126" s="123">
        <v>124</v>
      </c>
      <c r="B126" s="123" t="s">
        <v>70</v>
      </c>
      <c r="D126" s="123" t="s">
        <v>4725</v>
      </c>
      <c r="E126" s="123" t="s">
        <v>4140</v>
      </c>
      <c r="F126" s="123" t="s">
        <v>4722</v>
      </c>
      <c r="H126" s="123" t="s">
        <v>2069</v>
      </c>
      <c r="I126" s="123" t="s">
        <v>2068</v>
      </c>
      <c r="J126" s="123" t="s">
        <v>743</v>
      </c>
      <c r="K126" s="123" t="s">
        <v>740</v>
      </c>
    </row>
    <row r="127" spans="1:11" s="123" customFormat="1" x14ac:dyDescent="0.35">
      <c r="A127" s="123">
        <v>125</v>
      </c>
      <c r="B127" s="123" t="s">
        <v>70</v>
      </c>
      <c r="D127" s="123" t="s">
        <v>4726</v>
      </c>
      <c r="E127" s="123" t="s">
        <v>4142</v>
      </c>
      <c r="F127" s="123" t="s">
        <v>4727</v>
      </c>
      <c r="H127" s="123" t="s">
        <v>3313</v>
      </c>
      <c r="I127" s="123" t="s">
        <v>3317</v>
      </c>
      <c r="J127" s="123" t="s">
        <v>743</v>
      </c>
      <c r="K127" s="123" t="s">
        <v>740</v>
      </c>
    </row>
    <row r="128" spans="1:11" s="123" customFormat="1" x14ac:dyDescent="0.35">
      <c r="A128" s="123">
        <v>126</v>
      </c>
      <c r="B128" s="123" t="s">
        <v>70</v>
      </c>
      <c r="D128" s="123" t="s">
        <v>4728</v>
      </c>
      <c r="E128" s="123" t="s">
        <v>4144</v>
      </c>
      <c r="F128" s="123" t="s">
        <v>4727</v>
      </c>
      <c r="H128" s="123" t="s">
        <v>3313</v>
      </c>
      <c r="I128" s="123" t="s">
        <v>3317</v>
      </c>
      <c r="J128" s="123" t="s">
        <v>743</v>
      </c>
      <c r="K128" s="123" t="s">
        <v>740</v>
      </c>
    </row>
    <row r="129" spans="1:11" s="123" customFormat="1" x14ac:dyDescent="0.35">
      <c r="A129" s="123">
        <v>127</v>
      </c>
      <c r="B129" s="123" t="s">
        <v>70</v>
      </c>
      <c r="D129" s="123" t="s">
        <v>4728</v>
      </c>
      <c r="E129" s="123" t="s">
        <v>4147</v>
      </c>
      <c r="F129" s="123" t="s">
        <v>4727</v>
      </c>
      <c r="H129" s="123" t="s">
        <v>3313</v>
      </c>
      <c r="I129" s="123" t="s">
        <v>3317</v>
      </c>
      <c r="J129" s="123" t="s">
        <v>743</v>
      </c>
      <c r="K129" s="123" t="s">
        <v>740</v>
      </c>
    </row>
    <row r="130" spans="1:11" s="123" customFormat="1" x14ac:dyDescent="0.35">
      <c r="A130" s="123">
        <v>128</v>
      </c>
      <c r="B130" s="123" t="s">
        <v>70</v>
      </c>
      <c r="D130" s="123" t="s">
        <v>4728</v>
      </c>
      <c r="E130" s="123" t="s">
        <v>4148</v>
      </c>
      <c r="F130" s="123" t="s">
        <v>4727</v>
      </c>
      <c r="H130" s="123" t="s">
        <v>3313</v>
      </c>
      <c r="I130" s="123" t="s">
        <v>3317</v>
      </c>
      <c r="J130" s="123" t="s">
        <v>743</v>
      </c>
      <c r="K130" s="123" t="s">
        <v>740</v>
      </c>
    </row>
    <row r="131" spans="1:11" s="123" customFormat="1" x14ac:dyDescent="0.35">
      <c r="A131" s="123">
        <v>129</v>
      </c>
      <c r="B131" s="123" t="s">
        <v>70</v>
      </c>
      <c r="D131" s="123" t="s">
        <v>4728</v>
      </c>
      <c r="E131" s="123" t="s">
        <v>4149</v>
      </c>
      <c r="F131" s="123" t="s">
        <v>4727</v>
      </c>
      <c r="H131" s="123" t="s">
        <v>3313</v>
      </c>
      <c r="I131" s="123" t="s">
        <v>3317</v>
      </c>
      <c r="J131" s="123" t="s">
        <v>743</v>
      </c>
      <c r="K131" s="123" t="s">
        <v>740</v>
      </c>
    </row>
    <row r="132" spans="1:11" s="123" customFormat="1" x14ac:dyDescent="0.35">
      <c r="A132" s="123">
        <v>130</v>
      </c>
      <c r="B132" s="123" t="s">
        <v>70</v>
      </c>
      <c r="D132" s="123" t="s">
        <v>4729</v>
      </c>
      <c r="E132" s="123" t="s">
        <v>4152</v>
      </c>
      <c r="F132" s="123" t="s">
        <v>4727</v>
      </c>
      <c r="H132" s="123" t="s">
        <v>3313</v>
      </c>
      <c r="I132" s="123" t="s">
        <v>3317</v>
      </c>
      <c r="J132" s="123" t="s">
        <v>743</v>
      </c>
      <c r="K132" s="123" t="s">
        <v>740</v>
      </c>
    </row>
    <row r="133" spans="1:11" s="123" customFormat="1" x14ac:dyDescent="0.35">
      <c r="A133" s="123">
        <v>131</v>
      </c>
      <c r="B133" s="123" t="s">
        <v>70</v>
      </c>
      <c r="D133" s="123" t="s">
        <v>4728</v>
      </c>
      <c r="E133" s="123" t="s">
        <v>4154</v>
      </c>
      <c r="F133" s="123" t="s">
        <v>4727</v>
      </c>
      <c r="H133" s="123" t="s">
        <v>3313</v>
      </c>
      <c r="I133" s="123" t="s">
        <v>3317</v>
      </c>
      <c r="J133" s="123" t="s">
        <v>743</v>
      </c>
      <c r="K133" s="123" t="s">
        <v>740</v>
      </c>
    </row>
    <row r="134" spans="1:11" s="123" customFormat="1" x14ac:dyDescent="0.35">
      <c r="A134" s="123">
        <v>132</v>
      </c>
      <c r="B134" s="123" t="s">
        <v>70</v>
      </c>
      <c r="D134" s="123" t="s">
        <v>4728</v>
      </c>
      <c r="E134" s="123" t="s">
        <v>4156</v>
      </c>
      <c r="F134" s="123" t="s">
        <v>4727</v>
      </c>
      <c r="H134" s="123" t="s">
        <v>3313</v>
      </c>
      <c r="I134" s="123" t="s">
        <v>3317</v>
      </c>
      <c r="J134" s="123" t="s">
        <v>743</v>
      </c>
      <c r="K134" s="123" t="s">
        <v>740</v>
      </c>
    </row>
    <row r="135" spans="1:11" s="123" customFormat="1" x14ac:dyDescent="0.35">
      <c r="A135" s="123">
        <v>133</v>
      </c>
      <c r="B135" s="123" t="s">
        <v>70</v>
      </c>
      <c r="D135" s="123" t="s">
        <v>4729</v>
      </c>
      <c r="E135" s="123" t="s">
        <v>4159</v>
      </c>
      <c r="F135" s="123" t="s">
        <v>4727</v>
      </c>
      <c r="H135" s="124" t="s">
        <v>3313</v>
      </c>
      <c r="I135" s="123" t="s">
        <v>3317</v>
      </c>
      <c r="J135" s="123" t="s">
        <v>743</v>
      </c>
      <c r="K135" s="123" t="s">
        <v>740</v>
      </c>
    </row>
    <row r="136" spans="1:11" s="123" customFormat="1" x14ac:dyDescent="0.35">
      <c r="A136" s="123">
        <v>134</v>
      </c>
      <c r="B136" s="123" t="s">
        <v>74</v>
      </c>
      <c r="D136" s="123" t="s">
        <v>4730</v>
      </c>
      <c r="E136" s="123" t="s">
        <v>4161</v>
      </c>
      <c r="F136" s="123" t="s">
        <v>4731</v>
      </c>
      <c r="H136" s="124" t="s">
        <v>4160</v>
      </c>
      <c r="I136" s="123" t="s">
        <v>3454</v>
      </c>
      <c r="J136" s="123" t="s">
        <v>743</v>
      </c>
      <c r="K136" s="123" t="s">
        <v>740</v>
      </c>
    </row>
    <row r="137" spans="1:11" s="123" customFormat="1" x14ac:dyDescent="0.35">
      <c r="A137" s="123">
        <v>135</v>
      </c>
      <c r="B137" s="123" t="s">
        <v>74</v>
      </c>
      <c r="D137" s="123" t="s">
        <v>4730</v>
      </c>
      <c r="E137" s="123" t="s">
        <v>4162</v>
      </c>
      <c r="F137" s="123" t="s">
        <v>4731</v>
      </c>
      <c r="H137" s="124" t="s">
        <v>3453</v>
      </c>
      <c r="I137" s="123" t="s">
        <v>3454</v>
      </c>
      <c r="J137" s="123" t="s">
        <v>743</v>
      </c>
      <c r="K137" s="123" t="s">
        <v>740</v>
      </c>
    </row>
    <row r="138" spans="1:11" s="123" customFormat="1" x14ac:dyDescent="0.35">
      <c r="A138" s="123">
        <v>136</v>
      </c>
      <c r="B138" s="123" t="s">
        <v>74</v>
      </c>
      <c r="D138" s="123" t="s">
        <v>4732</v>
      </c>
      <c r="E138" s="123" t="s">
        <v>4164</v>
      </c>
      <c r="F138" s="123" t="s">
        <v>4731</v>
      </c>
      <c r="H138" s="124" t="s">
        <v>3453</v>
      </c>
      <c r="I138" s="123" t="s">
        <v>3454</v>
      </c>
      <c r="J138" s="123" t="s">
        <v>743</v>
      </c>
      <c r="K138" s="123" t="s">
        <v>740</v>
      </c>
    </row>
    <row r="139" spans="1:11" s="123" customFormat="1" x14ac:dyDescent="0.35">
      <c r="A139" s="123">
        <v>137</v>
      </c>
      <c r="B139" s="123" t="s">
        <v>74</v>
      </c>
      <c r="D139" s="123" t="s">
        <v>4732</v>
      </c>
      <c r="E139" s="123" t="s">
        <v>4167</v>
      </c>
      <c r="F139" s="123" t="s">
        <v>4731</v>
      </c>
      <c r="H139" s="124" t="s">
        <v>4165</v>
      </c>
      <c r="I139" s="123" t="s">
        <v>3454</v>
      </c>
      <c r="J139" s="123" t="s">
        <v>743</v>
      </c>
      <c r="K139" s="123" t="s">
        <v>740</v>
      </c>
    </row>
    <row r="140" spans="1:11" s="123" customFormat="1" x14ac:dyDescent="0.35">
      <c r="A140" s="123">
        <v>138</v>
      </c>
      <c r="B140" s="123" t="s">
        <v>74</v>
      </c>
      <c r="D140" s="123" t="s">
        <v>4730</v>
      </c>
      <c r="E140" s="123" t="s">
        <v>4168</v>
      </c>
      <c r="F140" s="123" t="s">
        <v>4731</v>
      </c>
      <c r="H140" s="124" t="s">
        <v>4165</v>
      </c>
      <c r="I140" s="123" t="s">
        <v>3454</v>
      </c>
      <c r="J140" s="123" t="s">
        <v>743</v>
      </c>
      <c r="K140" s="123" t="s">
        <v>740</v>
      </c>
    </row>
    <row r="141" spans="1:11" s="123" customFormat="1" x14ac:dyDescent="0.35">
      <c r="A141" s="123">
        <v>139</v>
      </c>
      <c r="B141" s="123" t="s">
        <v>74</v>
      </c>
      <c r="D141" s="123" t="s">
        <v>4730</v>
      </c>
      <c r="E141" s="123" t="s">
        <v>4169</v>
      </c>
      <c r="F141" s="123" t="s">
        <v>4731</v>
      </c>
      <c r="H141" s="124" t="s">
        <v>4165</v>
      </c>
      <c r="I141" s="123" t="s">
        <v>3454</v>
      </c>
      <c r="J141" s="123" t="s">
        <v>743</v>
      </c>
      <c r="K141" s="123" t="s">
        <v>740</v>
      </c>
    </row>
    <row r="142" spans="1:11" s="123" customFormat="1" x14ac:dyDescent="0.35">
      <c r="A142" s="123">
        <v>140</v>
      </c>
      <c r="B142" s="123" t="s">
        <v>74</v>
      </c>
      <c r="D142" s="123" t="s">
        <v>4732</v>
      </c>
      <c r="E142" s="123" t="s">
        <v>4170</v>
      </c>
      <c r="F142" s="123" t="s">
        <v>4731</v>
      </c>
      <c r="H142" s="124" t="s">
        <v>4165</v>
      </c>
      <c r="I142" s="123" t="s">
        <v>3454</v>
      </c>
      <c r="J142" s="123" t="s">
        <v>743</v>
      </c>
      <c r="K142" s="123" t="s">
        <v>740</v>
      </c>
    </row>
    <row r="143" spans="1:11" s="123" customFormat="1" x14ac:dyDescent="0.35">
      <c r="A143" s="123">
        <v>141</v>
      </c>
      <c r="B143" s="123" t="s">
        <v>74</v>
      </c>
      <c r="D143" s="123" t="s">
        <v>4732</v>
      </c>
      <c r="E143" s="123" t="s">
        <v>4171</v>
      </c>
      <c r="F143" s="123" t="s">
        <v>4731</v>
      </c>
      <c r="H143" s="124" t="s">
        <v>4165</v>
      </c>
      <c r="I143" s="123" t="s">
        <v>3454</v>
      </c>
      <c r="J143" s="123" t="s">
        <v>743</v>
      </c>
      <c r="K143" s="123" t="s">
        <v>740</v>
      </c>
    </row>
    <row r="144" spans="1:11" s="123" customFormat="1" x14ac:dyDescent="0.35">
      <c r="A144" s="123">
        <v>142</v>
      </c>
      <c r="B144" s="123" t="s">
        <v>74</v>
      </c>
      <c r="D144" s="123" t="s">
        <v>4730</v>
      </c>
      <c r="E144" s="123" t="s">
        <v>4172</v>
      </c>
      <c r="F144" s="123" t="s">
        <v>4731</v>
      </c>
      <c r="H144" s="124" t="s">
        <v>4165</v>
      </c>
      <c r="I144" s="123" t="s">
        <v>3454</v>
      </c>
      <c r="J144" s="125" t="s">
        <v>743</v>
      </c>
      <c r="K144" s="123" t="s">
        <v>740</v>
      </c>
    </row>
    <row r="145" spans="1:11" s="123" customFormat="1" x14ac:dyDescent="0.35">
      <c r="A145" s="123">
        <v>143</v>
      </c>
      <c r="B145" s="123" t="s">
        <v>74</v>
      </c>
      <c r="D145" s="123" t="s">
        <v>4730</v>
      </c>
      <c r="E145" s="123" t="s">
        <v>4174</v>
      </c>
      <c r="F145" s="123" t="s">
        <v>4731</v>
      </c>
      <c r="H145" s="124" t="s">
        <v>3453</v>
      </c>
      <c r="I145" s="123" t="s">
        <v>3454</v>
      </c>
      <c r="J145" s="125" t="s">
        <v>743</v>
      </c>
      <c r="K145" s="123" t="s">
        <v>740</v>
      </c>
    </row>
    <row r="146" spans="1:11" s="123" customFormat="1" x14ac:dyDescent="0.35">
      <c r="A146" s="123">
        <v>144</v>
      </c>
      <c r="B146" s="123" t="s">
        <v>74</v>
      </c>
      <c r="D146" s="123" t="s">
        <v>4730</v>
      </c>
      <c r="E146" s="123" t="s">
        <v>4176</v>
      </c>
      <c r="F146" s="123" t="s">
        <v>4731</v>
      </c>
      <c r="H146" s="124" t="s">
        <v>4165</v>
      </c>
      <c r="I146" s="123" t="s">
        <v>3454</v>
      </c>
      <c r="J146" s="125" t="s">
        <v>743</v>
      </c>
      <c r="K146" s="123" t="s">
        <v>740</v>
      </c>
    </row>
    <row r="147" spans="1:11" s="123" customFormat="1" x14ac:dyDescent="0.35">
      <c r="A147" s="123">
        <v>145</v>
      </c>
      <c r="B147" s="123" t="s">
        <v>74</v>
      </c>
      <c r="D147" s="123" t="s">
        <v>4733</v>
      </c>
      <c r="E147" s="123" t="s">
        <v>4178</v>
      </c>
      <c r="F147" s="123" t="s">
        <v>4731</v>
      </c>
      <c r="H147" s="123" t="s">
        <v>4165</v>
      </c>
      <c r="I147" s="123" t="s">
        <v>3454</v>
      </c>
      <c r="J147" s="123" t="s">
        <v>743</v>
      </c>
      <c r="K147" s="123" t="s">
        <v>740</v>
      </c>
    </row>
    <row r="148" spans="1:11" s="123" customFormat="1" x14ac:dyDescent="0.35">
      <c r="A148" s="123">
        <v>146</v>
      </c>
      <c r="B148" s="123" t="s">
        <v>74</v>
      </c>
      <c r="D148" s="123" t="s">
        <v>4733</v>
      </c>
      <c r="E148" s="123" t="s">
        <v>4179</v>
      </c>
      <c r="F148" s="123" t="s">
        <v>4731</v>
      </c>
      <c r="H148" s="123" t="s">
        <v>4165</v>
      </c>
      <c r="I148" s="123" t="s">
        <v>3454</v>
      </c>
      <c r="J148" s="123" t="s">
        <v>743</v>
      </c>
      <c r="K148" s="123" t="s">
        <v>740</v>
      </c>
    </row>
    <row r="149" spans="1:11" s="123" customFormat="1" x14ac:dyDescent="0.35">
      <c r="A149" s="123">
        <v>147</v>
      </c>
      <c r="B149" s="123" t="s">
        <v>74</v>
      </c>
      <c r="D149" s="123" t="s">
        <v>4733</v>
      </c>
      <c r="E149" s="123" t="s">
        <v>4180</v>
      </c>
      <c r="F149" s="123" t="s">
        <v>4731</v>
      </c>
      <c r="H149" s="123" t="s">
        <v>4165</v>
      </c>
      <c r="I149" s="123" t="s">
        <v>3454</v>
      </c>
      <c r="J149" s="123" t="s">
        <v>743</v>
      </c>
      <c r="K149" s="123" t="s">
        <v>740</v>
      </c>
    </row>
    <row r="150" spans="1:11" s="123" customFormat="1" x14ac:dyDescent="0.35">
      <c r="A150" s="123">
        <v>148</v>
      </c>
      <c r="B150" s="123" t="s">
        <v>74</v>
      </c>
      <c r="D150" s="123" t="s">
        <v>4734</v>
      </c>
      <c r="E150" s="123" t="s">
        <v>4203</v>
      </c>
      <c r="F150" s="123" t="s">
        <v>4735</v>
      </c>
      <c r="H150" s="123" t="s">
        <v>4197</v>
      </c>
      <c r="I150" s="123" t="s">
        <v>3445</v>
      </c>
      <c r="J150" s="123" t="s">
        <v>743</v>
      </c>
      <c r="K150" s="123" t="s">
        <v>740</v>
      </c>
    </row>
    <row r="151" spans="1:11" s="123" customFormat="1" x14ac:dyDescent="0.35">
      <c r="A151" s="123">
        <v>149</v>
      </c>
      <c r="B151" s="123" t="s">
        <v>74</v>
      </c>
      <c r="D151" s="123" t="s">
        <v>4734</v>
      </c>
      <c r="E151" s="123" t="s">
        <v>4206</v>
      </c>
      <c r="F151" s="123" t="s">
        <v>4735</v>
      </c>
      <c r="H151" s="123" t="s">
        <v>4204</v>
      </c>
      <c r="I151" s="123" t="s">
        <v>3445</v>
      </c>
      <c r="J151" s="123" t="s">
        <v>743</v>
      </c>
      <c r="K151" s="123" t="s">
        <v>740</v>
      </c>
    </row>
    <row r="152" spans="1:11" s="123" customFormat="1" x14ac:dyDescent="0.35">
      <c r="A152" s="123">
        <v>150</v>
      </c>
      <c r="B152" s="123" t="s">
        <v>74</v>
      </c>
      <c r="D152" s="123" t="s">
        <v>4734</v>
      </c>
      <c r="E152" s="123" t="s">
        <v>4210</v>
      </c>
      <c r="F152" s="123" t="s">
        <v>4735</v>
      </c>
      <c r="H152" s="123" t="s">
        <v>4204</v>
      </c>
      <c r="I152" s="123" t="s">
        <v>3445</v>
      </c>
      <c r="J152" s="123" t="s">
        <v>743</v>
      </c>
      <c r="K152" s="123" t="s">
        <v>740</v>
      </c>
    </row>
    <row r="153" spans="1:11" s="123" customFormat="1" ht="21" customHeight="1" x14ac:dyDescent="0.35">
      <c r="A153" s="123">
        <v>151</v>
      </c>
      <c r="B153" s="123" t="s">
        <v>74</v>
      </c>
      <c r="D153" s="123" t="s">
        <v>4734</v>
      </c>
      <c r="E153" s="123" t="s">
        <v>4212</v>
      </c>
      <c r="F153" s="123" t="s">
        <v>4735</v>
      </c>
      <c r="H153" s="339" t="s">
        <v>4211</v>
      </c>
      <c r="I153" s="123" t="s">
        <v>3445</v>
      </c>
      <c r="J153" s="123" t="s">
        <v>743</v>
      </c>
      <c r="K153" s="123" t="s">
        <v>740</v>
      </c>
    </row>
    <row r="154" spans="1:11" s="123" customFormat="1" x14ac:dyDescent="0.35">
      <c r="A154" s="123">
        <v>152</v>
      </c>
      <c r="B154" s="123" t="s">
        <v>74</v>
      </c>
      <c r="D154" s="123" t="s">
        <v>4734</v>
      </c>
      <c r="E154" s="123" t="s">
        <v>4214</v>
      </c>
      <c r="F154" s="123" t="s">
        <v>4735</v>
      </c>
      <c r="H154" s="123" t="s">
        <v>4197</v>
      </c>
      <c r="I154" s="123" t="s">
        <v>3445</v>
      </c>
      <c r="J154" s="123" t="s">
        <v>743</v>
      </c>
      <c r="K154" s="123" t="s">
        <v>740</v>
      </c>
    </row>
    <row r="155" spans="1:11" s="123" customFormat="1" x14ac:dyDescent="0.35">
      <c r="A155" s="123">
        <v>153</v>
      </c>
      <c r="B155" s="123" t="s">
        <v>74</v>
      </c>
      <c r="D155" s="123" t="s">
        <v>4734</v>
      </c>
      <c r="E155" s="123" t="s">
        <v>4217</v>
      </c>
      <c r="F155" s="123" t="s">
        <v>4735</v>
      </c>
      <c r="H155" s="123" t="s">
        <v>4215</v>
      </c>
      <c r="I155" s="123" t="s">
        <v>3445</v>
      </c>
      <c r="J155" s="123" t="s">
        <v>743</v>
      </c>
      <c r="K155" s="123" t="s">
        <v>740</v>
      </c>
    </row>
    <row r="156" spans="1:11" s="123" customFormat="1" x14ac:dyDescent="0.35">
      <c r="A156" s="123">
        <v>154</v>
      </c>
      <c r="B156" s="123" t="s">
        <v>74</v>
      </c>
      <c r="D156" s="123" t="s">
        <v>4734</v>
      </c>
      <c r="E156" s="123" t="s">
        <v>4219</v>
      </c>
      <c r="F156" s="123" t="s">
        <v>4735</v>
      </c>
      <c r="H156" s="123" t="s">
        <v>4197</v>
      </c>
      <c r="I156" s="123" t="s">
        <v>3445</v>
      </c>
      <c r="J156" s="123" t="s">
        <v>743</v>
      </c>
      <c r="K156" s="123" t="s">
        <v>740</v>
      </c>
    </row>
    <row r="157" spans="1:11" s="123" customFormat="1" x14ac:dyDescent="0.35">
      <c r="A157" s="123">
        <v>155</v>
      </c>
      <c r="B157" s="123" t="s">
        <v>74</v>
      </c>
      <c r="D157" s="123" t="s">
        <v>4736</v>
      </c>
      <c r="E157" s="123" t="s">
        <v>4223</v>
      </c>
      <c r="F157" s="123" t="s">
        <v>4735</v>
      </c>
      <c r="H157" s="123" t="s">
        <v>4221</v>
      </c>
      <c r="I157" s="123" t="s">
        <v>3445</v>
      </c>
      <c r="J157" s="123" t="s">
        <v>743</v>
      </c>
      <c r="K157" s="123" t="s">
        <v>740</v>
      </c>
    </row>
    <row r="158" spans="1:11" s="123" customFormat="1" x14ac:dyDescent="0.35">
      <c r="A158" s="123">
        <v>156</v>
      </c>
      <c r="B158" s="123" t="s">
        <v>74</v>
      </c>
      <c r="D158" s="123" t="s">
        <v>4736</v>
      </c>
      <c r="E158" s="123" t="s">
        <v>4224</v>
      </c>
      <c r="F158" s="123" t="s">
        <v>4735</v>
      </c>
      <c r="H158" s="123" t="s">
        <v>4221</v>
      </c>
      <c r="I158" s="123" t="s">
        <v>3445</v>
      </c>
      <c r="J158" s="123" t="s">
        <v>743</v>
      </c>
      <c r="K158" s="123" t="s">
        <v>740</v>
      </c>
    </row>
    <row r="159" spans="1:11" s="123" customFormat="1" x14ac:dyDescent="0.35">
      <c r="A159" s="123">
        <v>157</v>
      </c>
      <c r="B159" s="123" t="s">
        <v>74</v>
      </c>
      <c r="D159" s="123" t="s">
        <v>4736</v>
      </c>
      <c r="E159" s="123" t="s">
        <v>4225</v>
      </c>
      <c r="F159" s="123" t="s">
        <v>4735</v>
      </c>
      <c r="H159" s="123" t="s">
        <v>4221</v>
      </c>
      <c r="I159" s="123" t="s">
        <v>3445</v>
      </c>
      <c r="J159" s="123" t="s">
        <v>743</v>
      </c>
      <c r="K159" s="123" t="s">
        <v>740</v>
      </c>
    </row>
    <row r="160" spans="1:11" s="123" customFormat="1" x14ac:dyDescent="0.35">
      <c r="A160" s="123">
        <v>158</v>
      </c>
      <c r="B160" s="123" t="s">
        <v>74</v>
      </c>
      <c r="D160" s="123" t="s">
        <v>4736</v>
      </c>
      <c r="E160" s="123" t="s">
        <v>4227</v>
      </c>
      <c r="F160" s="123" t="s">
        <v>4735</v>
      </c>
      <c r="H160" s="123" t="s">
        <v>4221</v>
      </c>
      <c r="I160" s="123" t="s">
        <v>3445</v>
      </c>
      <c r="J160" s="123" t="s">
        <v>743</v>
      </c>
      <c r="K160" s="123" t="s">
        <v>740</v>
      </c>
    </row>
    <row r="161" spans="1:11" s="123" customFormat="1" x14ac:dyDescent="0.35">
      <c r="A161" s="123">
        <v>159</v>
      </c>
      <c r="B161" s="123" t="s">
        <v>74</v>
      </c>
      <c r="D161" s="123" t="s">
        <v>4736</v>
      </c>
      <c r="E161" s="123" t="s">
        <v>4229</v>
      </c>
      <c r="F161" s="123" t="s">
        <v>4735</v>
      </c>
      <c r="H161" s="123" t="s">
        <v>4221</v>
      </c>
      <c r="I161" s="123" t="s">
        <v>3445</v>
      </c>
      <c r="J161" s="123" t="s">
        <v>743</v>
      </c>
      <c r="K161" s="123" t="s">
        <v>740</v>
      </c>
    </row>
    <row r="162" spans="1:11" s="123" customFormat="1" x14ac:dyDescent="0.35">
      <c r="A162" s="123">
        <v>160</v>
      </c>
      <c r="B162" s="123" t="s">
        <v>74</v>
      </c>
      <c r="D162" s="123" t="s">
        <v>4736</v>
      </c>
      <c r="E162" s="123" t="s">
        <v>4230</v>
      </c>
      <c r="F162" s="123" t="s">
        <v>4735</v>
      </c>
      <c r="H162" s="123" t="s">
        <v>4221</v>
      </c>
      <c r="I162" s="123" t="s">
        <v>3445</v>
      </c>
      <c r="J162" s="123" t="s">
        <v>743</v>
      </c>
      <c r="K162" s="123" t="s">
        <v>740</v>
      </c>
    </row>
    <row r="163" spans="1:11" s="123" customFormat="1" x14ac:dyDescent="0.35">
      <c r="A163" s="123">
        <v>161</v>
      </c>
      <c r="B163" s="123" t="s">
        <v>74</v>
      </c>
      <c r="D163" s="123" t="s">
        <v>4736</v>
      </c>
      <c r="E163" s="123" t="s">
        <v>4232</v>
      </c>
      <c r="F163" s="123" t="s">
        <v>4735</v>
      </c>
      <c r="H163" s="123" t="s">
        <v>4221</v>
      </c>
      <c r="I163" s="123" t="s">
        <v>3445</v>
      </c>
      <c r="J163" s="123" t="s">
        <v>743</v>
      </c>
      <c r="K163" s="123" t="s">
        <v>740</v>
      </c>
    </row>
    <row r="164" spans="1:11" s="123" customFormat="1" x14ac:dyDescent="0.35">
      <c r="A164" s="123">
        <v>162</v>
      </c>
      <c r="B164" s="123" t="s">
        <v>74</v>
      </c>
      <c r="D164" s="123" t="s">
        <v>4736</v>
      </c>
      <c r="E164" s="123" t="s">
        <v>4233</v>
      </c>
      <c r="F164" s="123" t="s">
        <v>4735</v>
      </c>
      <c r="H164" s="123" t="s">
        <v>4221</v>
      </c>
      <c r="I164" s="123" t="s">
        <v>3445</v>
      </c>
      <c r="J164" s="123" t="s">
        <v>743</v>
      </c>
      <c r="K164" s="123" t="s">
        <v>740</v>
      </c>
    </row>
    <row r="165" spans="1:11" s="123" customFormat="1" x14ac:dyDescent="0.35">
      <c r="A165" s="123">
        <v>163</v>
      </c>
      <c r="B165" s="123" t="s">
        <v>74</v>
      </c>
      <c r="D165" s="123" t="s">
        <v>4736</v>
      </c>
      <c r="E165" s="123" t="s">
        <v>4235</v>
      </c>
      <c r="F165" s="123" t="s">
        <v>4735</v>
      </c>
      <c r="H165" s="123" t="s">
        <v>4221</v>
      </c>
      <c r="I165" s="123" t="s">
        <v>3445</v>
      </c>
      <c r="J165" s="123" t="s">
        <v>743</v>
      </c>
      <c r="K165" s="123" t="s">
        <v>740</v>
      </c>
    </row>
    <row r="166" spans="1:11" s="123" customFormat="1" x14ac:dyDescent="0.35">
      <c r="A166" s="123">
        <v>164</v>
      </c>
      <c r="B166" s="123" t="s">
        <v>74</v>
      </c>
      <c r="D166" s="123" t="s">
        <v>4736</v>
      </c>
      <c r="E166" s="123" t="s">
        <v>4236</v>
      </c>
      <c r="F166" s="123" t="s">
        <v>4735</v>
      </c>
      <c r="H166" s="123" t="s">
        <v>4221</v>
      </c>
      <c r="I166" s="123" t="s">
        <v>3445</v>
      </c>
      <c r="J166" s="123" t="s">
        <v>743</v>
      </c>
      <c r="K166" s="123" t="s">
        <v>740</v>
      </c>
    </row>
    <row r="167" spans="1:11" s="123" customFormat="1" x14ac:dyDescent="0.35">
      <c r="A167" s="123">
        <v>165</v>
      </c>
      <c r="B167" s="123" t="s">
        <v>74</v>
      </c>
      <c r="D167" s="123" t="s">
        <v>4737</v>
      </c>
      <c r="E167" s="123" t="s">
        <v>4260</v>
      </c>
      <c r="F167" s="123" t="s">
        <v>4738</v>
      </c>
      <c r="H167" s="123" t="s">
        <v>4253</v>
      </c>
      <c r="I167" s="123" t="s">
        <v>4254</v>
      </c>
      <c r="J167" s="123" t="s">
        <v>743</v>
      </c>
      <c r="K167" s="123" t="s">
        <v>740</v>
      </c>
    </row>
    <row r="168" spans="1:11" s="123" customFormat="1" x14ac:dyDescent="0.35">
      <c r="A168" s="123">
        <v>166</v>
      </c>
      <c r="B168" s="123" t="s">
        <v>74</v>
      </c>
      <c r="D168" s="123" t="s">
        <v>4737</v>
      </c>
      <c r="E168" s="123" t="s">
        <v>4262</v>
      </c>
      <c r="F168" s="123" t="s">
        <v>4738</v>
      </c>
      <c r="H168" s="123" t="s">
        <v>4261</v>
      </c>
      <c r="I168" s="123" t="s">
        <v>4254</v>
      </c>
      <c r="J168" s="123" t="s">
        <v>743</v>
      </c>
      <c r="K168" s="123" t="s">
        <v>740</v>
      </c>
    </row>
    <row r="169" spans="1:11" s="123" customFormat="1" x14ac:dyDescent="0.35">
      <c r="A169" s="123">
        <v>167</v>
      </c>
      <c r="B169" s="123" t="s">
        <v>74</v>
      </c>
      <c r="D169" s="123" t="s">
        <v>4737</v>
      </c>
      <c r="E169" s="123" t="s">
        <v>4265</v>
      </c>
      <c r="F169" s="123" t="s">
        <v>4738</v>
      </c>
      <c r="H169" s="123" t="s">
        <v>4261</v>
      </c>
      <c r="I169" s="123" t="s">
        <v>4254</v>
      </c>
      <c r="J169" s="123" t="s">
        <v>743</v>
      </c>
      <c r="K169" s="123" t="s">
        <v>740</v>
      </c>
    </row>
    <row r="170" spans="1:11" s="123" customFormat="1" x14ac:dyDescent="0.35">
      <c r="A170" s="123">
        <v>168</v>
      </c>
      <c r="B170" s="123" t="s">
        <v>74</v>
      </c>
      <c r="D170" s="123" t="s">
        <v>4737</v>
      </c>
      <c r="E170" s="123" t="s">
        <v>4268</v>
      </c>
      <c r="F170" s="123" t="s">
        <v>4738</v>
      </c>
      <c r="H170" s="123" t="s">
        <v>4261</v>
      </c>
      <c r="I170" s="123" t="s">
        <v>4254</v>
      </c>
      <c r="J170" s="123" t="s">
        <v>743</v>
      </c>
      <c r="K170" s="123" t="s">
        <v>740</v>
      </c>
    </row>
    <row r="171" spans="1:11" s="123" customFormat="1" x14ac:dyDescent="0.35">
      <c r="A171" s="123">
        <v>169</v>
      </c>
      <c r="B171" s="123" t="s">
        <v>74</v>
      </c>
      <c r="D171" s="123" t="s">
        <v>4737</v>
      </c>
      <c r="E171" s="123" t="s">
        <v>4270</v>
      </c>
      <c r="F171" s="123" t="s">
        <v>4738</v>
      </c>
      <c r="H171" s="123" t="s">
        <v>4261</v>
      </c>
      <c r="I171" s="123" t="s">
        <v>4254</v>
      </c>
      <c r="J171" s="123" t="s">
        <v>743</v>
      </c>
      <c r="K171" s="123" t="s">
        <v>740</v>
      </c>
    </row>
    <row r="172" spans="1:11" s="123" customFormat="1" x14ac:dyDescent="0.35">
      <c r="A172" s="123">
        <v>170</v>
      </c>
      <c r="B172" s="123" t="s">
        <v>74</v>
      </c>
      <c r="D172" s="123" t="s">
        <v>4737</v>
      </c>
      <c r="E172" s="123" t="s">
        <v>4271</v>
      </c>
      <c r="F172" s="123" t="s">
        <v>4738</v>
      </c>
      <c r="H172" s="123" t="s">
        <v>4261</v>
      </c>
      <c r="I172" s="123" t="s">
        <v>4254</v>
      </c>
      <c r="J172" s="123" t="s">
        <v>743</v>
      </c>
      <c r="K172" s="123" t="s">
        <v>740</v>
      </c>
    </row>
    <row r="173" spans="1:11" s="123" customFormat="1" x14ac:dyDescent="0.35">
      <c r="A173" s="123">
        <v>171</v>
      </c>
      <c r="B173" s="123" t="s">
        <v>74</v>
      </c>
      <c r="D173" s="123" t="s">
        <v>4737</v>
      </c>
      <c r="E173" s="123" t="s">
        <v>4274</v>
      </c>
      <c r="F173" s="123" t="s">
        <v>4738</v>
      </c>
      <c r="H173" s="123" t="s">
        <v>4261</v>
      </c>
      <c r="I173" s="123" t="s">
        <v>4254</v>
      </c>
      <c r="J173" s="123" t="s">
        <v>743</v>
      </c>
      <c r="K173" s="123" t="s">
        <v>740</v>
      </c>
    </row>
    <row r="174" spans="1:11" s="123" customFormat="1" x14ac:dyDescent="0.35">
      <c r="A174" s="123">
        <v>173</v>
      </c>
      <c r="B174" s="123" t="s">
        <v>74</v>
      </c>
      <c r="D174" s="123" t="s">
        <v>4737</v>
      </c>
      <c r="E174" s="123" t="s">
        <v>4277</v>
      </c>
      <c r="F174" s="123" t="s">
        <v>4738</v>
      </c>
      <c r="H174" s="123" t="s">
        <v>4261</v>
      </c>
      <c r="I174" s="123" t="s">
        <v>4254</v>
      </c>
      <c r="J174" s="123" t="s">
        <v>743</v>
      </c>
      <c r="K174" s="123" t="s">
        <v>740</v>
      </c>
    </row>
    <row r="175" spans="1:11" s="123" customFormat="1" x14ac:dyDescent="0.35">
      <c r="A175" s="123">
        <v>174</v>
      </c>
      <c r="B175" s="123" t="s">
        <v>74</v>
      </c>
      <c r="D175" s="123" t="s">
        <v>4737</v>
      </c>
      <c r="E175" s="123" t="s">
        <v>4278</v>
      </c>
      <c r="F175" s="123" t="s">
        <v>4738</v>
      </c>
      <c r="H175" s="123" t="s">
        <v>4261</v>
      </c>
      <c r="I175" s="123" t="s">
        <v>4254</v>
      </c>
      <c r="J175" s="123" t="s">
        <v>743</v>
      </c>
      <c r="K175" s="123" t="s">
        <v>740</v>
      </c>
    </row>
    <row r="176" spans="1:11" s="123" customFormat="1" x14ac:dyDescent="0.35">
      <c r="A176" s="123">
        <v>175</v>
      </c>
      <c r="B176" s="123" t="s">
        <v>74</v>
      </c>
      <c r="D176" s="123" t="s">
        <v>4737</v>
      </c>
      <c r="E176" s="123" t="s">
        <v>4279</v>
      </c>
      <c r="F176" s="123" t="s">
        <v>4738</v>
      </c>
      <c r="H176" s="123" t="s">
        <v>4261</v>
      </c>
      <c r="I176" s="123" t="s">
        <v>4254</v>
      </c>
      <c r="J176" s="123" t="s">
        <v>743</v>
      </c>
      <c r="K176" s="123" t="s">
        <v>740</v>
      </c>
    </row>
    <row r="177" spans="1:11" s="123" customFormat="1" x14ac:dyDescent="0.35">
      <c r="A177" s="123">
        <v>176</v>
      </c>
      <c r="B177" s="123" t="s">
        <v>74</v>
      </c>
      <c r="D177" s="123" t="s">
        <v>4737</v>
      </c>
      <c r="E177" s="123" t="s">
        <v>4281</v>
      </c>
      <c r="F177" s="123" t="s">
        <v>4738</v>
      </c>
      <c r="H177" s="123" t="s">
        <v>4261</v>
      </c>
      <c r="I177" s="123" t="s">
        <v>4254</v>
      </c>
      <c r="J177" s="123" t="s">
        <v>743</v>
      </c>
      <c r="K177" s="123" t="s">
        <v>740</v>
      </c>
    </row>
    <row r="178" spans="1:11" s="123" customFormat="1" x14ac:dyDescent="0.35">
      <c r="A178" s="123">
        <v>177</v>
      </c>
      <c r="B178" s="123" t="s">
        <v>74</v>
      </c>
      <c r="D178" s="123" t="s">
        <v>4737</v>
      </c>
      <c r="E178" s="123" t="s">
        <v>4283</v>
      </c>
      <c r="F178" s="123" t="s">
        <v>4738</v>
      </c>
      <c r="H178" s="123" t="s">
        <v>4261</v>
      </c>
      <c r="I178" s="123" t="s">
        <v>4254</v>
      </c>
      <c r="J178" s="123" t="s">
        <v>743</v>
      </c>
      <c r="K178" s="123" t="s">
        <v>740</v>
      </c>
    </row>
    <row r="179" spans="1:11" s="123" customFormat="1" x14ac:dyDescent="0.35">
      <c r="A179" s="123">
        <v>178</v>
      </c>
      <c r="B179" s="123" t="s">
        <v>74</v>
      </c>
      <c r="D179" s="123" t="s">
        <v>4737</v>
      </c>
      <c r="E179" s="123" t="s">
        <v>4285</v>
      </c>
      <c r="F179" s="123" t="s">
        <v>4738</v>
      </c>
      <c r="H179" s="123" t="s">
        <v>4261</v>
      </c>
      <c r="I179" s="123" t="s">
        <v>4254</v>
      </c>
      <c r="J179" s="123" t="s">
        <v>743</v>
      </c>
      <c r="K179" s="123" t="s">
        <v>740</v>
      </c>
    </row>
    <row r="180" spans="1:11" s="123" customFormat="1" x14ac:dyDescent="0.35">
      <c r="A180" s="123">
        <v>179</v>
      </c>
      <c r="B180" s="123" t="s">
        <v>74</v>
      </c>
      <c r="D180" s="123" t="s">
        <v>4737</v>
      </c>
      <c r="E180" s="123" t="s">
        <v>4288</v>
      </c>
      <c r="F180" s="123" t="s">
        <v>4738</v>
      </c>
      <c r="H180" s="123" t="s">
        <v>4261</v>
      </c>
      <c r="I180" s="123" t="s">
        <v>4254</v>
      </c>
      <c r="J180" s="123" t="s">
        <v>743</v>
      </c>
      <c r="K180" s="123" t="s">
        <v>740</v>
      </c>
    </row>
    <row r="181" spans="1:11" s="123" customFormat="1" x14ac:dyDescent="0.35">
      <c r="A181" s="123">
        <v>180</v>
      </c>
      <c r="B181" s="123" t="s">
        <v>74</v>
      </c>
      <c r="D181" s="123" t="s">
        <v>4737</v>
      </c>
      <c r="E181" s="123" t="s">
        <v>4289</v>
      </c>
      <c r="F181" s="123" t="s">
        <v>4738</v>
      </c>
      <c r="H181" s="123" t="s">
        <v>4261</v>
      </c>
      <c r="I181" s="123" t="s">
        <v>4254</v>
      </c>
      <c r="J181" s="123" t="s">
        <v>743</v>
      </c>
      <c r="K181" s="123" t="s">
        <v>740</v>
      </c>
    </row>
    <row r="182" spans="1:11" s="123" customFormat="1" x14ac:dyDescent="0.35">
      <c r="A182" s="123">
        <v>181</v>
      </c>
      <c r="B182" s="123" t="s">
        <v>74</v>
      </c>
      <c r="D182" s="123" t="s">
        <v>4737</v>
      </c>
      <c r="E182" s="123" t="s">
        <v>4293</v>
      </c>
      <c r="F182" s="123" t="s">
        <v>4738</v>
      </c>
      <c r="H182" s="123" t="s">
        <v>4261</v>
      </c>
      <c r="I182" s="123" t="s">
        <v>4254</v>
      </c>
      <c r="J182" s="123" t="s">
        <v>743</v>
      </c>
      <c r="K182" s="123" t="s">
        <v>740</v>
      </c>
    </row>
    <row r="183" spans="1:11" s="123" customFormat="1" x14ac:dyDescent="0.35">
      <c r="A183" s="123">
        <v>182</v>
      </c>
      <c r="B183" s="123" t="s">
        <v>74</v>
      </c>
      <c r="D183" s="123" t="s">
        <v>4737</v>
      </c>
      <c r="E183" s="123" t="s">
        <v>4294</v>
      </c>
      <c r="F183" s="123" t="s">
        <v>4738</v>
      </c>
      <c r="H183" s="123" t="s">
        <v>4261</v>
      </c>
      <c r="I183" s="123" t="s">
        <v>4254</v>
      </c>
      <c r="J183" s="123" t="s">
        <v>743</v>
      </c>
      <c r="K183" s="123" t="s">
        <v>740</v>
      </c>
    </row>
    <row r="184" spans="1:11" s="123" customFormat="1" x14ac:dyDescent="0.35">
      <c r="A184" s="123">
        <v>183</v>
      </c>
      <c r="B184" s="123" t="s">
        <v>70</v>
      </c>
      <c r="D184" s="123" t="s">
        <v>4737</v>
      </c>
      <c r="E184" s="123" t="s">
        <v>4260</v>
      </c>
      <c r="F184" s="123" t="s">
        <v>4738</v>
      </c>
      <c r="H184" s="123" t="s">
        <v>1879</v>
      </c>
      <c r="I184" s="123" t="s">
        <v>4252</v>
      </c>
      <c r="J184" s="123" t="s">
        <v>4739</v>
      </c>
      <c r="K184" s="123" t="s">
        <v>740</v>
      </c>
    </row>
    <row r="185" spans="1:11" s="123" customFormat="1" x14ac:dyDescent="0.35">
      <c r="A185" s="123">
        <v>184</v>
      </c>
      <c r="B185" s="123" t="s">
        <v>70</v>
      </c>
      <c r="D185" s="123" t="s">
        <v>4737</v>
      </c>
      <c r="E185" s="123" t="s">
        <v>4262</v>
      </c>
      <c r="F185" s="123" t="s">
        <v>4738</v>
      </c>
      <c r="H185" s="123" t="s">
        <v>1879</v>
      </c>
      <c r="I185" s="123" t="s">
        <v>4252</v>
      </c>
      <c r="J185" s="123" t="s">
        <v>4739</v>
      </c>
      <c r="K185" s="123" t="s">
        <v>740</v>
      </c>
    </row>
    <row r="186" spans="1:11" s="123" customFormat="1" x14ac:dyDescent="0.35">
      <c r="A186" s="123">
        <v>185</v>
      </c>
      <c r="B186" s="123" t="s">
        <v>70</v>
      </c>
      <c r="D186" s="123" t="s">
        <v>4737</v>
      </c>
      <c r="E186" s="123" t="s">
        <v>4265</v>
      </c>
      <c r="F186" s="123" t="s">
        <v>4738</v>
      </c>
      <c r="H186" s="123" t="s">
        <v>1879</v>
      </c>
      <c r="I186" s="123" t="s">
        <v>4252</v>
      </c>
      <c r="J186" s="123" t="s">
        <v>4739</v>
      </c>
      <c r="K186" s="123" t="s">
        <v>740</v>
      </c>
    </row>
    <row r="187" spans="1:11" s="123" customFormat="1" x14ac:dyDescent="0.35">
      <c r="A187" s="123">
        <v>186</v>
      </c>
      <c r="B187" s="123" t="s">
        <v>70</v>
      </c>
      <c r="D187" s="123" t="s">
        <v>4737</v>
      </c>
      <c r="E187" s="123" t="s">
        <v>4268</v>
      </c>
      <c r="F187" s="123" t="s">
        <v>4738</v>
      </c>
      <c r="H187" s="123" t="s">
        <v>1879</v>
      </c>
      <c r="I187" s="123" t="s">
        <v>4252</v>
      </c>
      <c r="J187" s="123" t="s">
        <v>4739</v>
      </c>
      <c r="K187" s="123" t="s">
        <v>740</v>
      </c>
    </row>
    <row r="188" spans="1:11" s="123" customFormat="1" x14ac:dyDescent="0.35">
      <c r="A188" s="123">
        <v>187</v>
      </c>
      <c r="B188" s="123" t="s">
        <v>70</v>
      </c>
      <c r="D188" s="123" t="s">
        <v>4737</v>
      </c>
      <c r="E188" s="123" t="s">
        <v>4270</v>
      </c>
      <c r="F188" s="123" t="s">
        <v>4738</v>
      </c>
      <c r="H188" s="123" t="s">
        <v>1879</v>
      </c>
      <c r="I188" s="123" t="s">
        <v>4252</v>
      </c>
      <c r="J188" s="123" t="s">
        <v>4739</v>
      </c>
      <c r="K188" s="123" t="s">
        <v>740</v>
      </c>
    </row>
    <row r="189" spans="1:11" s="123" customFormat="1" x14ac:dyDescent="0.35">
      <c r="A189" s="123">
        <v>188</v>
      </c>
      <c r="B189" s="123" t="s">
        <v>70</v>
      </c>
      <c r="D189" s="123" t="s">
        <v>4737</v>
      </c>
      <c r="E189" s="123" t="s">
        <v>4271</v>
      </c>
      <c r="F189" s="123" t="s">
        <v>4738</v>
      </c>
      <c r="H189" s="123" t="s">
        <v>1879</v>
      </c>
      <c r="I189" s="123" t="s">
        <v>4252</v>
      </c>
      <c r="J189" s="123" t="s">
        <v>4739</v>
      </c>
      <c r="K189" s="123" t="s">
        <v>740</v>
      </c>
    </row>
    <row r="190" spans="1:11" s="123" customFormat="1" x14ac:dyDescent="0.35">
      <c r="A190" s="123">
        <v>189</v>
      </c>
      <c r="B190" s="123" t="s">
        <v>70</v>
      </c>
      <c r="D190" s="123" t="s">
        <v>4737</v>
      </c>
      <c r="E190" s="123" t="s">
        <v>4274</v>
      </c>
      <c r="F190" s="123" t="s">
        <v>4738</v>
      </c>
      <c r="H190" s="123" t="s">
        <v>1879</v>
      </c>
      <c r="I190" s="123" t="s">
        <v>4252</v>
      </c>
      <c r="J190" s="123" t="s">
        <v>4739</v>
      </c>
      <c r="K190" s="123" t="s">
        <v>740</v>
      </c>
    </row>
    <row r="191" spans="1:11" s="123" customFormat="1" x14ac:dyDescent="0.35">
      <c r="A191" s="123">
        <v>191</v>
      </c>
      <c r="B191" s="123" t="s">
        <v>70</v>
      </c>
      <c r="D191" s="123" t="s">
        <v>4737</v>
      </c>
      <c r="E191" s="123" t="s">
        <v>4277</v>
      </c>
      <c r="F191" s="123" t="s">
        <v>4738</v>
      </c>
      <c r="H191" s="123" t="s">
        <v>1879</v>
      </c>
      <c r="I191" s="123" t="s">
        <v>4252</v>
      </c>
      <c r="J191" s="123" t="s">
        <v>4739</v>
      </c>
      <c r="K191" s="123" t="s">
        <v>740</v>
      </c>
    </row>
    <row r="192" spans="1:11" s="123" customFormat="1" x14ac:dyDescent="0.35">
      <c r="A192" s="123">
        <v>192</v>
      </c>
      <c r="B192" s="123" t="s">
        <v>70</v>
      </c>
      <c r="D192" s="123" t="s">
        <v>4737</v>
      </c>
      <c r="E192" s="123" t="s">
        <v>4278</v>
      </c>
      <c r="F192" s="123" t="s">
        <v>4738</v>
      </c>
      <c r="H192" s="123" t="s">
        <v>1879</v>
      </c>
      <c r="I192" s="123" t="s">
        <v>4252</v>
      </c>
      <c r="J192" s="123" t="s">
        <v>4739</v>
      </c>
      <c r="K192" s="123" t="s">
        <v>740</v>
      </c>
    </row>
    <row r="193" spans="1:11" s="123" customFormat="1" x14ac:dyDescent="0.35">
      <c r="A193" s="123">
        <v>193</v>
      </c>
      <c r="B193" s="123" t="s">
        <v>70</v>
      </c>
      <c r="D193" s="123" t="s">
        <v>4737</v>
      </c>
      <c r="E193" s="123" t="s">
        <v>4279</v>
      </c>
      <c r="F193" s="123" t="s">
        <v>4738</v>
      </c>
      <c r="H193" s="123" t="s">
        <v>1879</v>
      </c>
      <c r="I193" s="123" t="s">
        <v>4252</v>
      </c>
      <c r="J193" s="123" t="s">
        <v>4739</v>
      </c>
      <c r="K193" s="123" t="s">
        <v>740</v>
      </c>
    </row>
    <row r="194" spans="1:11" s="123" customFormat="1" x14ac:dyDescent="0.35">
      <c r="A194" s="123">
        <v>194</v>
      </c>
      <c r="B194" s="123" t="s">
        <v>70</v>
      </c>
      <c r="D194" s="123" t="s">
        <v>4737</v>
      </c>
      <c r="E194" s="123" t="s">
        <v>4281</v>
      </c>
      <c r="F194" s="123" t="s">
        <v>4738</v>
      </c>
      <c r="H194" s="123" t="s">
        <v>1879</v>
      </c>
      <c r="I194" s="123" t="s">
        <v>4252</v>
      </c>
      <c r="J194" s="123" t="s">
        <v>4739</v>
      </c>
      <c r="K194" s="123" t="s">
        <v>740</v>
      </c>
    </row>
    <row r="195" spans="1:11" s="123" customFormat="1" x14ac:dyDescent="0.35">
      <c r="A195" s="123">
        <v>195</v>
      </c>
      <c r="B195" s="123" t="s">
        <v>70</v>
      </c>
      <c r="D195" s="123" t="s">
        <v>4737</v>
      </c>
      <c r="E195" s="123" t="s">
        <v>4283</v>
      </c>
      <c r="F195" s="123" t="s">
        <v>4738</v>
      </c>
      <c r="H195" s="123" t="s">
        <v>1879</v>
      </c>
      <c r="I195" s="123" t="s">
        <v>4252</v>
      </c>
      <c r="J195" s="123" t="s">
        <v>4739</v>
      </c>
      <c r="K195" s="123" t="s">
        <v>740</v>
      </c>
    </row>
    <row r="196" spans="1:11" s="123" customFormat="1" x14ac:dyDescent="0.35">
      <c r="A196" s="123">
        <v>196</v>
      </c>
      <c r="B196" s="123" t="s">
        <v>70</v>
      </c>
      <c r="D196" s="123" t="s">
        <v>4737</v>
      </c>
      <c r="E196" s="123" t="s">
        <v>4285</v>
      </c>
      <c r="F196" s="123" t="s">
        <v>4738</v>
      </c>
      <c r="H196" s="123" t="s">
        <v>1879</v>
      </c>
      <c r="I196" s="123" t="s">
        <v>4252</v>
      </c>
      <c r="J196" s="123" t="s">
        <v>4739</v>
      </c>
      <c r="K196" s="123" t="s">
        <v>740</v>
      </c>
    </row>
    <row r="197" spans="1:11" s="123" customFormat="1" x14ac:dyDescent="0.35">
      <c r="A197" s="123">
        <v>197</v>
      </c>
      <c r="B197" s="123" t="s">
        <v>70</v>
      </c>
      <c r="D197" s="123" t="s">
        <v>4737</v>
      </c>
      <c r="E197" s="123" t="s">
        <v>4288</v>
      </c>
      <c r="F197" s="123" t="s">
        <v>4738</v>
      </c>
      <c r="H197" s="123" t="s">
        <v>1879</v>
      </c>
      <c r="I197" s="123" t="s">
        <v>4252</v>
      </c>
      <c r="J197" s="123" t="s">
        <v>4739</v>
      </c>
      <c r="K197" s="123" t="s">
        <v>740</v>
      </c>
    </row>
    <row r="198" spans="1:11" s="123" customFormat="1" x14ac:dyDescent="0.35">
      <c r="A198" s="123">
        <v>198</v>
      </c>
      <c r="B198" s="123" t="s">
        <v>70</v>
      </c>
      <c r="D198" s="123" t="s">
        <v>4737</v>
      </c>
      <c r="E198" s="123" t="s">
        <v>4289</v>
      </c>
      <c r="F198" s="123" t="s">
        <v>4738</v>
      </c>
      <c r="H198" s="123" t="s">
        <v>1879</v>
      </c>
      <c r="I198" s="123" t="s">
        <v>4252</v>
      </c>
      <c r="J198" s="123" t="s">
        <v>4739</v>
      </c>
      <c r="K198" s="123" t="s">
        <v>740</v>
      </c>
    </row>
    <row r="199" spans="1:11" s="123" customFormat="1" x14ac:dyDescent="0.35">
      <c r="A199" s="123">
        <v>199</v>
      </c>
      <c r="B199" s="123" t="s">
        <v>70</v>
      </c>
      <c r="D199" s="123" t="s">
        <v>4737</v>
      </c>
      <c r="E199" s="123" t="s">
        <v>4293</v>
      </c>
      <c r="F199" s="123" t="s">
        <v>4738</v>
      </c>
      <c r="H199" s="123" t="s">
        <v>1879</v>
      </c>
      <c r="I199" s="123" t="s">
        <v>4252</v>
      </c>
      <c r="J199" s="123" t="s">
        <v>4739</v>
      </c>
      <c r="K199" s="123" t="s">
        <v>740</v>
      </c>
    </row>
    <row r="200" spans="1:11" s="123" customFormat="1" x14ac:dyDescent="0.35">
      <c r="A200" s="123">
        <v>200</v>
      </c>
      <c r="B200" s="123" t="s">
        <v>70</v>
      </c>
      <c r="D200" s="123" t="s">
        <v>4737</v>
      </c>
      <c r="E200" s="123" t="s">
        <v>4294</v>
      </c>
      <c r="F200" s="123" t="s">
        <v>4738</v>
      </c>
      <c r="H200" s="123" t="s">
        <v>1879</v>
      </c>
      <c r="I200" s="123" t="s">
        <v>4252</v>
      </c>
      <c r="J200" s="123" t="s">
        <v>4739</v>
      </c>
      <c r="K200" s="123" t="s">
        <v>740</v>
      </c>
    </row>
    <row r="201" spans="1:11" s="123" customFormat="1" x14ac:dyDescent="0.35">
      <c r="A201" s="123">
        <v>201</v>
      </c>
      <c r="B201" s="123" t="s">
        <v>62</v>
      </c>
      <c r="D201" s="123" t="s">
        <v>4737</v>
      </c>
      <c r="E201" s="123" t="s">
        <v>4260</v>
      </c>
      <c r="F201" s="123" t="s">
        <v>4738</v>
      </c>
      <c r="H201" s="123" t="s">
        <v>1879</v>
      </c>
      <c r="I201" s="123" t="s">
        <v>4252</v>
      </c>
      <c r="J201" s="123" t="s">
        <v>743</v>
      </c>
      <c r="K201" s="123" t="s">
        <v>740</v>
      </c>
    </row>
    <row r="202" spans="1:11" s="123" customFormat="1" x14ac:dyDescent="0.35">
      <c r="A202" s="123">
        <v>202</v>
      </c>
      <c r="B202" s="123" t="s">
        <v>62</v>
      </c>
      <c r="D202" s="123" t="s">
        <v>4737</v>
      </c>
      <c r="E202" s="123" t="s">
        <v>4262</v>
      </c>
      <c r="F202" s="123" t="s">
        <v>4738</v>
      </c>
      <c r="H202" s="123" t="s">
        <v>1879</v>
      </c>
      <c r="I202" s="123" t="s">
        <v>4252</v>
      </c>
      <c r="J202" s="123" t="s">
        <v>743</v>
      </c>
      <c r="K202" s="123" t="s">
        <v>740</v>
      </c>
    </row>
    <row r="203" spans="1:11" s="123" customFormat="1" x14ac:dyDescent="0.35">
      <c r="A203" s="123">
        <v>203</v>
      </c>
      <c r="B203" s="123" t="s">
        <v>62</v>
      </c>
      <c r="D203" s="123" t="s">
        <v>4737</v>
      </c>
      <c r="E203" s="123" t="s">
        <v>4265</v>
      </c>
      <c r="F203" s="123" t="s">
        <v>4738</v>
      </c>
      <c r="H203" s="123" t="s">
        <v>1879</v>
      </c>
      <c r="I203" s="123" t="s">
        <v>4252</v>
      </c>
      <c r="J203" s="123" t="s">
        <v>743</v>
      </c>
      <c r="K203" s="123" t="s">
        <v>740</v>
      </c>
    </row>
    <row r="204" spans="1:11" s="123" customFormat="1" x14ac:dyDescent="0.35">
      <c r="A204" s="123">
        <v>204</v>
      </c>
      <c r="B204" s="123" t="s">
        <v>62</v>
      </c>
      <c r="D204" s="123" t="s">
        <v>4737</v>
      </c>
      <c r="E204" s="123" t="s">
        <v>4268</v>
      </c>
      <c r="F204" s="123" t="s">
        <v>4738</v>
      </c>
      <c r="H204" s="123" t="s">
        <v>1879</v>
      </c>
      <c r="I204" s="123" t="s">
        <v>4252</v>
      </c>
      <c r="J204" s="123" t="s">
        <v>743</v>
      </c>
      <c r="K204" s="123" t="s">
        <v>740</v>
      </c>
    </row>
    <row r="205" spans="1:11" s="123" customFormat="1" x14ac:dyDescent="0.35">
      <c r="A205" s="123">
        <v>205</v>
      </c>
      <c r="B205" s="123" t="s">
        <v>62</v>
      </c>
      <c r="D205" s="123" t="s">
        <v>4737</v>
      </c>
      <c r="E205" s="123" t="s">
        <v>4270</v>
      </c>
      <c r="F205" s="123" t="s">
        <v>4738</v>
      </c>
      <c r="H205" s="123" t="s">
        <v>1879</v>
      </c>
      <c r="I205" s="123" t="s">
        <v>4252</v>
      </c>
      <c r="J205" s="123" t="s">
        <v>743</v>
      </c>
      <c r="K205" s="123" t="s">
        <v>740</v>
      </c>
    </row>
    <row r="206" spans="1:11" s="123" customFormat="1" x14ac:dyDescent="0.35">
      <c r="A206" s="123">
        <v>206</v>
      </c>
      <c r="B206" s="123" t="s">
        <v>62</v>
      </c>
      <c r="D206" s="123" t="s">
        <v>4737</v>
      </c>
      <c r="E206" s="123" t="s">
        <v>4271</v>
      </c>
      <c r="F206" s="123" t="s">
        <v>4738</v>
      </c>
      <c r="H206" s="123" t="s">
        <v>1879</v>
      </c>
      <c r="I206" s="123" t="s">
        <v>4252</v>
      </c>
      <c r="J206" s="123" t="s">
        <v>743</v>
      </c>
      <c r="K206" s="123" t="s">
        <v>740</v>
      </c>
    </row>
    <row r="207" spans="1:11" s="123" customFormat="1" x14ac:dyDescent="0.35">
      <c r="A207" s="123">
        <v>207</v>
      </c>
      <c r="B207" s="123" t="s">
        <v>62</v>
      </c>
      <c r="D207" s="123" t="s">
        <v>4737</v>
      </c>
      <c r="E207" s="123" t="s">
        <v>4274</v>
      </c>
      <c r="F207" s="123" t="s">
        <v>4738</v>
      </c>
      <c r="H207" s="123" t="s">
        <v>1879</v>
      </c>
      <c r="I207" s="123" t="s">
        <v>4252</v>
      </c>
      <c r="J207" s="123" t="s">
        <v>743</v>
      </c>
      <c r="K207" s="123" t="s">
        <v>740</v>
      </c>
    </row>
    <row r="208" spans="1:11" s="123" customFormat="1" x14ac:dyDescent="0.35">
      <c r="A208" s="123">
        <v>209</v>
      </c>
      <c r="B208" s="123" t="s">
        <v>62</v>
      </c>
      <c r="D208" s="123" t="s">
        <v>4737</v>
      </c>
      <c r="E208" s="123" t="s">
        <v>4277</v>
      </c>
      <c r="F208" s="123" t="s">
        <v>4738</v>
      </c>
      <c r="H208" s="123" t="s">
        <v>1879</v>
      </c>
      <c r="I208" s="123" t="s">
        <v>4252</v>
      </c>
      <c r="J208" s="123" t="s">
        <v>743</v>
      </c>
      <c r="K208" s="123" t="s">
        <v>740</v>
      </c>
    </row>
    <row r="209" spans="1:11" s="123" customFormat="1" x14ac:dyDescent="0.35">
      <c r="A209" s="123">
        <v>210</v>
      </c>
      <c r="B209" s="123" t="s">
        <v>62</v>
      </c>
      <c r="D209" s="123" t="s">
        <v>4737</v>
      </c>
      <c r="E209" s="123" t="s">
        <v>4278</v>
      </c>
      <c r="F209" s="123" t="s">
        <v>4738</v>
      </c>
      <c r="H209" s="123" t="s">
        <v>1879</v>
      </c>
      <c r="I209" s="123" t="s">
        <v>4252</v>
      </c>
      <c r="J209" s="123" t="s">
        <v>743</v>
      </c>
      <c r="K209" s="123" t="s">
        <v>740</v>
      </c>
    </row>
    <row r="210" spans="1:11" s="123" customFormat="1" x14ac:dyDescent="0.35">
      <c r="A210" s="123">
        <v>211</v>
      </c>
      <c r="B210" s="123" t="s">
        <v>62</v>
      </c>
      <c r="D210" s="123" t="s">
        <v>4737</v>
      </c>
      <c r="E210" s="123" t="s">
        <v>4279</v>
      </c>
      <c r="F210" s="123" t="s">
        <v>4738</v>
      </c>
      <c r="H210" s="123" t="s">
        <v>1879</v>
      </c>
      <c r="I210" s="123" t="s">
        <v>4252</v>
      </c>
      <c r="J210" s="123" t="s">
        <v>743</v>
      </c>
      <c r="K210" s="123" t="s">
        <v>740</v>
      </c>
    </row>
    <row r="211" spans="1:11" s="123" customFormat="1" x14ac:dyDescent="0.35">
      <c r="A211" s="123">
        <v>212</v>
      </c>
      <c r="B211" s="123" t="s">
        <v>62</v>
      </c>
      <c r="D211" s="123" t="s">
        <v>4737</v>
      </c>
      <c r="E211" s="123" t="s">
        <v>4281</v>
      </c>
      <c r="F211" s="123" t="s">
        <v>4738</v>
      </c>
      <c r="H211" s="123" t="s">
        <v>1879</v>
      </c>
      <c r="I211" s="123" t="s">
        <v>4252</v>
      </c>
      <c r="J211" s="123" t="s">
        <v>743</v>
      </c>
      <c r="K211" s="123" t="s">
        <v>740</v>
      </c>
    </row>
    <row r="212" spans="1:11" s="123" customFormat="1" x14ac:dyDescent="0.35">
      <c r="A212" s="123">
        <v>213</v>
      </c>
      <c r="B212" s="123" t="s">
        <v>62</v>
      </c>
      <c r="D212" s="123" t="s">
        <v>4737</v>
      </c>
      <c r="E212" s="123" t="s">
        <v>4283</v>
      </c>
      <c r="F212" s="123" t="s">
        <v>4738</v>
      </c>
      <c r="H212" s="123" t="s">
        <v>1879</v>
      </c>
      <c r="I212" s="123" t="s">
        <v>4252</v>
      </c>
      <c r="J212" s="123" t="s">
        <v>743</v>
      </c>
      <c r="K212" s="123" t="s">
        <v>740</v>
      </c>
    </row>
    <row r="213" spans="1:11" s="123" customFormat="1" x14ac:dyDescent="0.35">
      <c r="A213" s="123">
        <v>214</v>
      </c>
      <c r="B213" s="123" t="s">
        <v>62</v>
      </c>
      <c r="D213" s="123" t="s">
        <v>4737</v>
      </c>
      <c r="E213" s="123" t="s">
        <v>4285</v>
      </c>
      <c r="F213" s="123" t="s">
        <v>4738</v>
      </c>
      <c r="H213" s="123" t="s">
        <v>1879</v>
      </c>
      <c r="I213" s="123" t="s">
        <v>4252</v>
      </c>
      <c r="J213" s="123" t="s">
        <v>743</v>
      </c>
      <c r="K213" s="123" t="s">
        <v>740</v>
      </c>
    </row>
    <row r="214" spans="1:11" s="123" customFormat="1" x14ac:dyDescent="0.35">
      <c r="A214" s="123">
        <v>215</v>
      </c>
      <c r="B214" s="123" t="s">
        <v>62</v>
      </c>
      <c r="D214" s="123" t="s">
        <v>4737</v>
      </c>
      <c r="E214" s="123" t="s">
        <v>4288</v>
      </c>
      <c r="F214" s="123" t="s">
        <v>4738</v>
      </c>
      <c r="H214" s="123" t="s">
        <v>1879</v>
      </c>
      <c r="I214" s="123" t="s">
        <v>4252</v>
      </c>
      <c r="J214" s="123" t="s">
        <v>743</v>
      </c>
      <c r="K214" s="123" t="s">
        <v>740</v>
      </c>
    </row>
    <row r="215" spans="1:11" s="123" customFormat="1" x14ac:dyDescent="0.35">
      <c r="A215" s="123">
        <v>216</v>
      </c>
      <c r="B215" s="123" t="s">
        <v>62</v>
      </c>
      <c r="D215" s="123" t="s">
        <v>4737</v>
      </c>
      <c r="E215" s="123" t="s">
        <v>4289</v>
      </c>
      <c r="F215" s="123" t="s">
        <v>4738</v>
      </c>
      <c r="H215" s="123" t="s">
        <v>1879</v>
      </c>
      <c r="I215" s="123" t="s">
        <v>4252</v>
      </c>
      <c r="J215" s="123" t="s">
        <v>743</v>
      </c>
      <c r="K215" s="123" t="s">
        <v>740</v>
      </c>
    </row>
    <row r="216" spans="1:11" s="123" customFormat="1" x14ac:dyDescent="0.35">
      <c r="A216" s="123">
        <v>217</v>
      </c>
      <c r="B216" s="123" t="s">
        <v>62</v>
      </c>
      <c r="D216" s="123" t="s">
        <v>4737</v>
      </c>
      <c r="E216" s="123" t="s">
        <v>4293</v>
      </c>
      <c r="F216" s="123" t="s">
        <v>4738</v>
      </c>
      <c r="H216" s="123" t="s">
        <v>1879</v>
      </c>
      <c r="I216" s="123" t="s">
        <v>4252</v>
      </c>
      <c r="J216" s="123" t="s">
        <v>743</v>
      </c>
      <c r="K216" s="123" t="s">
        <v>740</v>
      </c>
    </row>
    <row r="217" spans="1:11" s="123" customFormat="1" x14ac:dyDescent="0.35">
      <c r="A217" s="123">
        <v>218</v>
      </c>
      <c r="B217" s="123" t="s">
        <v>62</v>
      </c>
      <c r="D217" s="123" t="s">
        <v>4737</v>
      </c>
      <c r="E217" s="123" t="s">
        <v>4294</v>
      </c>
      <c r="F217" s="123" t="s">
        <v>4738</v>
      </c>
      <c r="H217" s="123" t="s">
        <v>1879</v>
      </c>
      <c r="I217" s="123" t="s">
        <v>4252</v>
      </c>
      <c r="J217" s="123" t="s">
        <v>743</v>
      </c>
      <c r="K217" s="123" t="s">
        <v>740</v>
      </c>
    </row>
    <row r="218" spans="1:11" s="123" customFormat="1" x14ac:dyDescent="0.35">
      <c r="A218" s="123">
        <v>219</v>
      </c>
      <c r="B218" s="123" t="s">
        <v>60</v>
      </c>
      <c r="D218" s="123" t="s">
        <v>4737</v>
      </c>
      <c r="E218" s="123" t="s">
        <v>4260</v>
      </c>
      <c r="F218" s="123" t="s">
        <v>4738</v>
      </c>
      <c r="H218" s="123" t="s">
        <v>1878</v>
      </c>
      <c r="I218" s="123" t="s">
        <v>4252</v>
      </c>
      <c r="J218" s="123" t="s">
        <v>754</v>
      </c>
      <c r="K218" s="123" t="s">
        <v>740</v>
      </c>
    </row>
    <row r="219" spans="1:11" s="123" customFormat="1" x14ac:dyDescent="0.35">
      <c r="A219" s="123">
        <v>220</v>
      </c>
      <c r="B219" s="123" t="s">
        <v>60</v>
      </c>
      <c r="D219" s="123" t="s">
        <v>4737</v>
      </c>
      <c r="E219" s="123" t="s">
        <v>4262</v>
      </c>
      <c r="F219" s="123" t="s">
        <v>4738</v>
      </c>
      <c r="H219" s="123" t="s">
        <v>1878</v>
      </c>
      <c r="I219" s="123" t="s">
        <v>4252</v>
      </c>
      <c r="J219" s="123" t="s">
        <v>754</v>
      </c>
      <c r="K219" s="123" t="s">
        <v>740</v>
      </c>
    </row>
    <row r="220" spans="1:11" s="123" customFormat="1" x14ac:dyDescent="0.35">
      <c r="A220" s="123">
        <v>221</v>
      </c>
      <c r="B220" s="123" t="s">
        <v>60</v>
      </c>
      <c r="D220" s="123" t="s">
        <v>4737</v>
      </c>
      <c r="E220" s="123" t="s">
        <v>4265</v>
      </c>
      <c r="F220" s="123" t="s">
        <v>4738</v>
      </c>
      <c r="H220" s="123" t="s">
        <v>1878</v>
      </c>
      <c r="I220" s="123" t="s">
        <v>4252</v>
      </c>
      <c r="J220" s="123" t="s">
        <v>754</v>
      </c>
      <c r="K220" s="123" t="s">
        <v>740</v>
      </c>
    </row>
    <row r="221" spans="1:11" s="123" customFormat="1" x14ac:dyDescent="0.35">
      <c r="A221" s="123">
        <v>222</v>
      </c>
      <c r="B221" s="123" t="s">
        <v>60</v>
      </c>
      <c r="D221" s="123" t="s">
        <v>4737</v>
      </c>
      <c r="E221" s="123" t="s">
        <v>4268</v>
      </c>
      <c r="F221" s="123" t="s">
        <v>4738</v>
      </c>
      <c r="H221" s="123" t="s">
        <v>1878</v>
      </c>
      <c r="I221" s="123" t="s">
        <v>4252</v>
      </c>
      <c r="J221" s="123" t="s">
        <v>754</v>
      </c>
      <c r="K221" s="123" t="s">
        <v>740</v>
      </c>
    </row>
    <row r="222" spans="1:11" s="123" customFormat="1" x14ac:dyDescent="0.35">
      <c r="A222" s="123">
        <v>223</v>
      </c>
      <c r="B222" s="123" t="s">
        <v>60</v>
      </c>
      <c r="D222" s="123" t="s">
        <v>4737</v>
      </c>
      <c r="E222" s="123" t="s">
        <v>4270</v>
      </c>
      <c r="F222" s="123" t="s">
        <v>4738</v>
      </c>
      <c r="H222" s="123" t="s">
        <v>1878</v>
      </c>
      <c r="I222" s="123" t="s">
        <v>4252</v>
      </c>
      <c r="J222" s="123" t="s">
        <v>754</v>
      </c>
      <c r="K222" s="123" t="s">
        <v>740</v>
      </c>
    </row>
    <row r="223" spans="1:11" s="123" customFormat="1" x14ac:dyDescent="0.35">
      <c r="A223" s="123">
        <v>224</v>
      </c>
      <c r="B223" s="123" t="s">
        <v>60</v>
      </c>
      <c r="D223" s="123" t="s">
        <v>4737</v>
      </c>
      <c r="E223" s="123" t="s">
        <v>4271</v>
      </c>
      <c r="F223" s="123" t="s">
        <v>4738</v>
      </c>
      <c r="H223" s="123" t="s">
        <v>1878</v>
      </c>
      <c r="I223" s="123" t="s">
        <v>4252</v>
      </c>
      <c r="J223" s="123" t="s">
        <v>754</v>
      </c>
      <c r="K223" s="123" t="s">
        <v>740</v>
      </c>
    </row>
    <row r="224" spans="1:11" s="123" customFormat="1" x14ac:dyDescent="0.35">
      <c r="A224" s="123">
        <v>225</v>
      </c>
      <c r="B224" s="123" t="s">
        <v>60</v>
      </c>
      <c r="D224" s="123" t="s">
        <v>4737</v>
      </c>
      <c r="E224" s="123" t="s">
        <v>4274</v>
      </c>
      <c r="F224" s="123" t="s">
        <v>4738</v>
      </c>
      <c r="H224" s="123" t="s">
        <v>1878</v>
      </c>
      <c r="I224" s="123" t="s">
        <v>4252</v>
      </c>
      <c r="J224" s="123" t="s">
        <v>754</v>
      </c>
      <c r="K224" s="123" t="s">
        <v>740</v>
      </c>
    </row>
    <row r="225" spans="1:11" s="123" customFormat="1" x14ac:dyDescent="0.35">
      <c r="A225" s="123">
        <v>227</v>
      </c>
      <c r="B225" s="123" t="s">
        <v>60</v>
      </c>
      <c r="D225" s="123" t="s">
        <v>4737</v>
      </c>
      <c r="E225" s="123" t="s">
        <v>4277</v>
      </c>
      <c r="F225" s="123" t="s">
        <v>4738</v>
      </c>
      <c r="H225" s="123" t="s">
        <v>1878</v>
      </c>
      <c r="I225" s="123" t="s">
        <v>4252</v>
      </c>
      <c r="J225" s="123" t="s">
        <v>754</v>
      </c>
      <c r="K225" s="123" t="s">
        <v>740</v>
      </c>
    </row>
    <row r="226" spans="1:11" s="123" customFormat="1" x14ac:dyDescent="0.35">
      <c r="A226" s="123">
        <v>228</v>
      </c>
      <c r="B226" s="123" t="s">
        <v>60</v>
      </c>
      <c r="D226" s="123" t="s">
        <v>4737</v>
      </c>
      <c r="E226" s="123" t="s">
        <v>4278</v>
      </c>
      <c r="F226" s="123" t="s">
        <v>4738</v>
      </c>
      <c r="H226" s="123" t="s">
        <v>1878</v>
      </c>
      <c r="I226" s="123" t="s">
        <v>4252</v>
      </c>
      <c r="J226" s="123" t="s">
        <v>754</v>
      </c>
      <c r="K226" s="123" t="s">
        <v>740</v>
      </c>
    </row>
    <row r="227" spans="1:11" s="123" customFormat="1" x14ac:dyDescent="0.35">
      <c r="A227" s="123">
        <v>229</v>
      </c>
      <c r="B227" s="123" t="s">
        <v>60</v>
      </c>
      <c r="D227" s="123" t="s">
        <v>4737</v>
      </c>
      <c r="E227" s="123" t="s">
        <v>4279</v>
      </c>
      <c r="F227" s="123" t="s">
        <v>4738</v>
      </c>
      <c r="H227" s="123" t="s">
        <v>1878</v>
      </c>
      <c r="I227" s="123" t="s">
        <v>4252</v>
      </c>
      <c r="J227" s="123" t="s">
        <v>754</v>
      </c>
      <c r="K227" s="123" t="s">
        <v>740</v>
      </c>
    </row>
    <row r="228" spans="1:11" s="123" customFormat="1" x14ac:dyDescent="0.35">
      <c r="A228" s="123">
        <v>230</v>
      </c>
      <c r="B228" s="123" t="s">
        <v>60</v>
      </c>
      <c r="D228" s="123" t="s">
        <v>4737</v>
      </c>
      <c r="E228" s="123" t="s">
        <v>4281</v>
      </c>
      <c r="F228" s="123" t="s">
        <v>4738</v>
      </c>
      <c r="H228" s="123" t="s">
        <v>1878</v>
      </c>
      <c r="I228" s="123" t="s">
        <v>4252</v>
      </c>
      <c r="J228" s="123" t="s">
        <v>754</v>
      </c>
      <c r="K228" s="123" t="s">
        <v>740</v>
      </c>
    </row>
    <row r="229" spans="1:11" s="123" customFormat="1" x14ac:dyDescent="0.35">
      <c r="A229" s="123">
        <v>231</v>
      </c>
      <c r="B229" s="123" t="s">
        <v>60</v>
      </c>
      <c r="D229" s="123" t="s">
        <v>4737</v>
      </c>
      <c r="E229" s="123" t="s">
        <v>4283</v>
      </c>
      <c r="F229" s="123" t="s">
        <v>4738</v>
      </c>
      <c r="H229" s="123" t="s">
        <v>1878</v>
      </c>
      <c r="I229" s="123" t="s">
        <v>4252</v>
      </c>
      <c r="J229" s="123" t="s">
        <v>754</v>
      </c>
      <c r="K229" s="123" t="s">
        <v>740</v>
      </c>
    </row>
    <row r="230" spans="1:11" s="123" customFormat="1" x14ac:dyDescent="0.35">
      <c r="A230" s="123">
        <v>232</v>
      </c>
      <c r="B230" s="123" t="s">
        <v>60</v>
      </c>
      <c r="D230" s="123" t="s">
        <v>4737</v>
      </c>
      <c r="E230" s="123" t="s">
        <v>4285</v>
      </c>
      <c r="F230" s="123" t="s">
        <v>4738</v>
      </c>
      <c r="H230" s="123" t="s">
        <v>1878</v>
      </c>
      <c r="I230" s="123" t="s">
        <v>4252</v>
      </c>
      <c r="J230" s="123" t="s">
        <v>754</v>
      </c>
      <c r="K230" s="123" t="s">
        <v>740</v>
      </c>
    </row>
    <row r="231" spans="1:11" s="123" customFormat="1" x14ac:dyDescent="0.35">
      <c r="A231" s="123">
        <v>233</v>
      </c>
      <c r="B231" s="123" t="s">
        <v>60</v>
      </c>
      <c r="D231" s="123" t="s">
        <v>4737</v>
      </c>
      <c r="E231" s="123" t="s">
        <v>4288</v>
      </c>
      <c r="F231" s="123" t="s">
        <v>4738</v>
      </c>
      <c r="H231" s="123" t="s">
        <v>1878</v>
      </c>
      <c r="I231" s="123" t="s">
        <v>4252</v>
      </c>
      <c r="J231" s="123" t="s">
        <v>754</v>
      </c>
      <c r="K231" s="123" t="s">
        <v>740</v>
      </c>
    </row>
    <row r="232" spans="1:11" s="123" customFormat="1" x14ac:dyDescent="0.35">
      <c r="A232" s="123">
        <v>234</v>
      </c>
      <c r="B232" s="123" t="s">
        <v>60</v>
      </c>
      <c r="D232" s="123" t="s">
        <v>4737</v>
      </c>
      <c r="E232" s="123" t="s">
        <v>4289</v>
      </c>
      <c r="F232" s="123" t="s">
        <v>4738</v>
      </c>
      <c r="H232" s="123" t="s">
        <v>1878</v>
      </c>
      <c r="I232" s="123" t="s">
        <v>4252</v>
      </c>
      <c r="J232" s="123" t="s">
        <v>754</v>
      </c>
      <c r="K232" s="123" t="s">
        <v>740</v>
      </c>
    </row>
    <row r="233" spans="1:11" s="123" customFormat="1" x14ac:dyDescent="0.35">
      <c r="A233" s="123">
        <v>235</v>
      </c>
      <c r="B233" s="123" t="s">
        <v>60</v>
      </c>
      <c r="D233" s="123" t="s">
        <v>4737</v>
      </c>
      <c r="E233" s="123" t="s">
        <v>4293</v>
      </c>
      <c r="F233" s="123" t="s">
        <v>4738</v>
      </c>
      <c r="H233" s="123" t="s">
        <v>1878</v>
      </c>
      <c r="I233" s="123" t="s">
        <v>4252</v>
      </c>
      <c r="J233" s="123" t="s">
        <v>754</v>
      </c>
      <c r="K233" s="123" t="s">
        <v>740</v>
      </c>
    </row>
    <row r="234" spans="1:11" s="123" customFormat="1" x14ac:dyDescent="0.35">
      <c r="A234" s="123">
        <v>236</v>
      </c>
      <c r="B234" s="123" t="s">
        <v>60</v>
      </c>
      <c r="D234" s="123" t="s">
        <v>4737</v>
      </c>
      <c r="E234" s="123" t="s">
        <v>4294</v>
      </c>
      <c r="F234" s="123" t="s">
        <v>4738</v>
      </c>
      <c r="H234" s="123" t="s">
        <v>1878</v>
      </c>
      <c r="I234" s="123" t="s">
        <v>4252</v>
      </c>
      <c r="J234" s="123" t="s">
        <v>754</v>
      </c>
      <c r="K234" s="123" t="s">
        <v>740</v>
      </c>
    </row>
    <row r="235" spans="1:11" s="123" customFormat="1" x14ac:dyDescent="0.35">
      <c r="A235" s="123">
        <v>238</v>
      </c>
      <c r="B235" s="123" t="s">
        <v>70</v>
      </c>
      <c r="D235" s="123" t="s">
        <v>4740</v>
      </c>
      <c r="E235" s="123" t="s">
        <v>4312</v>
      </c>
      <c r="F235" s="123" t="s">
        <v>4741</v>
      </c>
      <c r="H235" s="123" t="s">
        <v>4304</v>
      </c>
      <c r="I235" s="123" t="s">
        <v>4305</v>
      </c>
      <c r="J235" s="123" t="s">
        <v>743</v>
      </c>
      <c r="K235" s="123" t="s">
        <v>740</v>
      </c>
    </row>
    <row r="236" spans="1:11" s="123" customFormat="1" x14ac:dyDescent="0.35">
      <c r="A236" s="123">
        <v>239</v>
      </c>
      <c r="B236" s="123" t="s">
        <v>70</v>
      </c>
      <c r="D236" s="123" t="s">
        <v>4740</v>
      </c>
      <c r="E236" s="123" t="s">
        <v>4314</v>
      </c>
      <c r="F236" s="123" t="s">
        <v>4741</v>
      </c>
      <c r="H236" s="123" t="s">
        <v>4304</v>
      </c>
      <c r="I236" s="123" t="s">
        <v>4305</v>
      </c>
      <c r="J236" s="123" t="s">
        <v>743</v>
      </c>
      <c r="K236" s="123" t="s">
        <v>740</v>
      </c>
    </row>
    <row r="237" spans="1:11" s="123" customFormat="1" x14ac:dyDescent="0.35">
      <c r="A237" s="123">
        <v>240</v>
      </c>
      <c r="B237" s="123" t="s">
        <v>70</v>
      </c>
      <c r="D237" s="123" t="s">
        <v>4740</v>
      </c>
      <c r="E237" s="123" t="s">
        <v>4316</v>
      </c>
      <c r="F237" s="123" t="s">
        <v>4741</v>
      </c>
      <c r="H237" s="123" t="s">
        <v>4304</v>
      </c>
      <c r="I237" s="123" t="s">
        <v>4305</v>
      </c>
      <c r="J237" s="125" t="s">
        <v>743</v>
      </c>
      <c r="K237" s="123" t="s">
        <v>740</v>
      </c>
    </row>
    <row r="238" spans="1:11" s="123" customFormat="1" x14ac:dyDescent="0.35">
      <c r="A238" s="123">
        <v>241</v>
      </c>
      <c r="B238" s="123" t="s">
        <v>70</v>
      </c>
      <c r="D238" s="123" t="s">
        <v>4740</v>
      </c>
      <c r="E238" s="123" t="s">
        <v>4318</v>
      </c>
      <c r="F238" s="123" t="s">
        <v>4741</v>
      </c>
      <c r="H238" s="123" t="s">
        <v>4304</v>
      </c>
      <c r="I238" s="123" t="s">
        <v>4305</v>
      </c>
      <c r="J238" s="123" t="s">
        <v>743</v>
      </c>
      <c r="K238" s="123" t="s">
        <v>740</v>
      </c>
    </row>
    <row r="239" spans="1:11" s="123" customFormat="1" x14ac:dyDescent="0.35">
      <c r="A239" s="123">
        <v>242</v>
      </c>
      <c r="B239" s="123" t="s">
        <v>70</v>
      </c>
      <c r="D239" s="123" t="s">
        <v>4740</v>
      </c>
      <c r="E239" s="123" t="s">
        <v>4321</v>
      </c>
      <c r="F239" s="123" t="s">
        <v>4741</v>
      </c>
      <c r="H239" s="123" t="s">
        <v>4304</v>
      </c>
      <c r="I239" s="123" t="s">
        <v>4305</v>
      </c>
      <c r="J239" s="123" t="s">
        <v>743</v>
      </c>
      <c r="K239" s="123" t="s">
        <v>740</v>
      </c>
    </row>
    <row r="240" spans="1:11" s="123" customFormat="1" x14ac:dyDescent="0.35">
      <c r="A240" s="123">
        <v>243</v>
      </c>
      <c r="B240" s="123" t="s">
        <v>70</v>
      </c>
      <c r="D240" s="123" t="s">
        <v>4740</v>
      </c>
      <c r="E240" s="123" t="s">
        <v>4322</v>
      </c>
      <c r="F240" s="123" t="s">
        <v>4741</v>
      </c>
      <c r="H240" s="123" t="s">
        <v>4304</v>
      </c>
      <c r="I240" s="123" t="s">
        <v>4305</v>
      </c>
      <c r="J240" s="123" t="s">
        <v>743</v>
      </c>
      <c r="K240" s="123" t="s">
        <v>740</v>
      </c>
    </row>
    <row r="241" spans="1:11" s="123" customFormat="1" x14ac:dyDescent="0.35">
      <c r="A241" s="123">
        <v>244</v>
      </c>
      <c r="B241" s="123" t="s">
        <v>70</v>
      </c>
      <c r="D241" s="123" t="s">
        <v>4740</v>
      </c>
      <c r="E241" s="123" t="s">
        <v>4324</v>
      </c>
      <c r="F241" s="123" t="s">
        <v>4741</v>
      </c>
      <c r="H241" s="123" t="s">
        <v>4304</v>
      </c>
      <c r="I241" s="123" t="s">
        <v>4305</v>
      </c>
      <c r="J241" s="123" t="s">
        <v>743</v>
      </c>
      <c r="K241" s="123" t="s">
        <v>740</v>
      </c>
    </row>
    <row r="242" spans="1:11" s="123" customFormat="1" x14ac:dyDescent="0.35">
      <c r="A242" s="123">
        <v>245</v>
      </c>
      <c r="B242" s="123" t="s">
        <v>70</v>
      </c>
      <c r="D242" s="123" t="s">
        <v>4740</v>
      </c>
      <c r="E242" s="123" t="s">
        <v>4326</v>
      </c>
      <c r="F242" s="123" t="s">
        <v>4741</v>
      </c>
      <c r="H242" s="123" t="s">
        <v>4304</v>
      </c>
      <c r="I242" s="123" t="s">
        <v>4305</v>
      </c>
      <c r="J242" s="123" t="s">
        <v>743</v>
      </c>
      <c r="K242" s="123" t="s">
        <v>740</v>
      </c>
    </row>
    <row r="243" spans="1:11" s="123" customFormat="1" x14ac:dyDescent="0.35">
      <c r="A243" s="123">
        <v>246</v>
      </c>
      <c r="B243" s="123" t="s">
        <v>70</v>
      </c>
      <c r="D243" s="123" t="s">
        <v>4740</v>
      </c>
      <c r="E243" s="123" t="s">
        <v>4328</v>
      </c>
      <c r="F243" s="123" t="s">
        <v>4741</v>
      </c>
      <c r="H243" s="123" t="s">
        <v>4304</v>
      </c>
      <c r="I243" s="123" t="s">
        <v>4305</v>
      </c>
      <c r="J243" s="123" t="s">
        <v>743</v>
      </c>
      <c r="K243" s="123" t="s">
        <v>740</v>
      </c>
    </row>
    <row r="244" spans="1:11" s="123" customFormat="1" x14ac:dyDescent="0.35">
      <c r="A244" s="123">
        <v>247</v>
      </c>
      <c r="B244" s="123" t="s">
        <v>70</v>
      </c>
      <c r="D244" s="123" t="s">
        <v>4740</v>
      </c>
      <c r="E244" s="123" t="s">
        <v>4330</v>
      </c>
      <c r="F244" s="123" t="s">
        <v>4741</v>
      </c>
      <c r="H244" s="123" t="s">
        <v>4304</v>
      </c>
      <c r="I244" s="123" t="s">
        <v>4305</v>
      </c>
      <c r="J244" s="123" t="s">
        <v>743</v>
      </c>
      <c r="K244" s="123" t="s">
        <v>740</v>
      </c>
    </row>
    <row r="245" spans="1:11" s="123" customFormat="1" x14ac:dyDescent="0.35">
      <c r="A245" s="123">
        <v>248</v>
      </c>
      <c r="B245" s="123" t="s">
        <v>70</v>
      </c>
      <c r="D245" s="123" t="s">
        <v>4740</v>
      </c>
      <c r="E245" s="123" t="s">
        <v>4331</v>
      </c>
      <c r="F245" s="123" t="s">
        <v>4741</v>
      </c>
      <c r="H245" s="123" t="s">
        <v>4304</v>
      </c>
      <c r="I245" s="123" t="s">
        <v>4305</v>
      </c>
      <c r="J245" s="123" t="s">
        <v>743</v>
      </c>
      <c r="K245" s="123" t="s">
        <v>740</v>
      </c>
    </row>
    <row r="246" spans="1:11" s="123" customFormat="1" x14ac:dyDescent="0.35">
      <c r="A246" s="123">
        <v>249</v>
      </c>
      <c r="B246" s="123" t="s">
        <v>70</v>
      </c>
      <c r="D246" s="123" t="s">
        <v>4740</v>
      </c>
      <c r="E246" s="123" t="s">
        <v>4333</v>
      </c>
      <c r="F246" s="123" t="s">
        <v>4741</v>
      </c>
      <c r="H246" s="123" t="s">
        <v>4304</v>
      </c>
      <c r="I246" s="123" t="s">
        <v>4305</v>
      </c>
      <c r="J246" s="123" t="s">
        <v>743</v>
      </c>
      <c r="K246" s="123" t="s">
        <v>740</v>
      </c>
    </row>
    <row r="247" spans="1:11" s="123" customFormat="1" x14ac:dyDescent="0.35">
      <c r="A247" s="123">
        <v>250</v>
      </c>
      <c r="B247" s="123" t="s">
        <v>70</v>
      </c>
      <c r="D247" s="123" t="s">
        <v>4740</v>
      </c>
      <c r="E247" s="123" t="s">
        <v>4335</v>
      </c>
      <c r="F247" s="123" t="s">
        <v>4741</v>
      </c>
      <c r="H247" s="123" t="s">
        <v>4304</v>
      </c>
      <c r="I247" s="123" t="s">
        <v>4305</v>
      </c>
      <c r="J247" s="123" t="s">
        <v>743</v>
      </c>
      <c r="K247" s="123" t="s">
        <v>740</v>
      </c>
    </row>
    <row r="248" spans="1:11" s="123" customFormat="1" x14ac:dyDescent="0.35">
      <c r="A248" s="123">
        <v>251</v>
      </c>
      <c r="B248" s="123" t="s">
        <v>70</v>
      </c>
      <c r="D248" s="123" t="s">
        <v>4740</v>
      </c>
      <c r="E248" s="123" t="s">
        <v>4337</v>
      </c>
      <c r="F248" s="123" t="s">
        <v>4741</v>
      </c>
      <c r="H248" s="123" t="s">
        <v>4304</v>
      </c>
      <c r="I248" s="123" t="s">
        <v>4305</v>
      </c>
      <c r="J248" s="123" t="s">
        <v>743</v>
      </c>
      <c r="K248" s="123" t="s">
        <v>740</v>
      </c>
    </row>
    <row r="249" spans="1:11" s="123" customFormat="1" x14ac:dyDescent="0.35">
      <c r="A249" s="123">
        <v>252</v>
      </c>
      <c r="B249" s="123" t="s">
        <v>70</v>
      </c>
      <c r="D249" s="123" t="s">
        <v>4740</v>
      </c>
      <c r="E249" s="123" t="s">
        <v>4338</v>
      </c>
      <c r="F249" s="123" t="s">
        <v>4741</v>
      </c>
      <c r="H249" s="123" t="s">
        <v>4304</v>
      </c>
      <c r="I249" s="123" t="s">
        <v>4305</v>
      </c>
      <c r="J249" s="123" t="s">
        <v>743</v>
      </c>
      <c r="K249" s="123" t="s">
        <v>740</v>
      </c>
    </row>
    <row r="250" spans="1:11" s="123" customFormat="1" x14ac:dyDescent="0.35">
      <c r="A250" s="123">
        <v>253</v>
      </c>
      <c r="B250" s="123" t="s">
        <v>70</v>
      </c>
      <c r="D250" s="123" t="s">
        <v>4740</v>
      </c>
      <c r="E250" s="123" t="s">
        <v>4339</v>
      </c>
      <c r="F250" s="123" t="s">
        <v>4741</v>
      </c>
      <c r="H250" s="123" t="s">
        <v>4304</v>
      </c>
      <c r="I250" s="123" t="s">
        <v>4305</v>
      </c>
      <c r="J250" s="123" t="s">
        <v>743</v>
      </c>
      <c r="K250" s="123" t="s">
        <v>740</v>
      </c>
    </row>
    <row r="251" spans="1:11" s="123" customFormat="1" x14ac:dyDescent="0.35">
      <c r="A251" s="123">
        <v>254</v>
      </c>
      <c r="B251" s="123" t="s">
        <v>70</v>
      </c>
      <c r="D251" s="123" t="s">
        <v>4740</v>
      </c>
      <c r="E251" s="123" t="s">
        <v>4340</v>
      </c>
      <c r="F251" s="123" t="s">
        <v>4741</v>
      </c>
      <c r="H251" s="123" t="s">
        <v>4304</v>
      </c>
      <c r="I251" s="123" t="s">
        <v>4305</v>
      </c>
      <c r="J251" s="123" t="s">
        <v>743</v>
      </c>
      <c r="K251" s="123" t="s">
        <v>740</v>
      </c>
    </row>
    <row r="252" spans="1:11" s="123" customFormat="1" x14ac:dyDescent="0.35">
      <c r="A252" s="123">
        <v>255</v>
      </c>
      <c r="B252" s="123" t="s">
        <v>70</v>
      </c>
      <c r="D252" s="123" t="s">
        <v>4740</v>
      </c>
      <c r="E252" s="123" t="s">
        <v>4341</v>
      </c>
      <c r="F252" s="123" t="s">
        <v>4741</v>
      </c>
      <c r="H252" s="123" t="s">
        <v>4304</v>
      </c>
      <c r="I252" s="123" t="s">
        <v>4305</v>
      </c>
      <c r="J252" s="125" t="s">
        <v>743</v>
      </c>
      <c r="K252" s="123" t="s">
        <v>740</v>
      </c>
    </row>
    <row r="253" spans="1:11" s="123" customFormat="1" x14ac:dyDescent="0.35">
      <c r="A253" s="123">
        <v>256</v>
      </c>
      <c r="B253" s="123" t="s">
        <v>70</v>
      </c>
      <c r="D253" s="123" t="s">
        <v>4740</v>
      </c>
      <c r="E253" s="123" t="s">
        <v>4344</v>
      </c>
      <c r="F253" s="123" t="s">
        <v>4741</v>
      </c>
      <c r="H253" s="123" t="s">
        <v>4304</v>
      </c>
      <c r="I253" s="123" t="s">
        <v>4305</v>
      </c>
      <c r="J253" s="125" t="s">
        <v>743</v>
      </c>
      <c r="K253" s="123" t="s">
        <v>740</v>
      </c>
    </row>
    <row r="254" spans="1:11" s="123" customFormat="1" x14ac:dyDescent="0.35">
      <c r="A254" s="123">
        <v>257</v>
      </c>
      <c r="B254" s="123" t="s">
        <v>70</v>
      </c>
      <c r="D254" s="123" t="s">
        <v>4740</v>
      </c>
      <c r="E254" s="123" t="s">
        <v>4346</v>
      </c>
      <c r="F254" s="123" t="s">
        <v>4741</v>
      </c>
      <c r="H254" s="123" t="s">
        <v>4304</v>
      </c>
      <c r="I254" s="123" t="s">
        <v>4305</v>
      </c>
      <c r="J254" s="125" t="s">
        <v>743</v>
      </c>
      <c r="K254" s="123" t="s">
        <v>740</v>
      </c>
    </row>
    <row r="255" spans="1:11" s="123" customFormat="1" x14ac:dyDescent="0.35">
      <c r="A255" s="123">
        <v>258</v>
      </c>
      <c r="B255" s="123" t="s">
        <v>70</v>
      </c>
      <c r="D255" s="123" t="s">
        <v>4740</v>
      </c>
      <c r="E255" s="123" t="s">
        <v>4347</v>
      </c>
      <c r="F255" s="123" t="s">
        <v>4741</v>
      </c>
      <c r="H255" s="123" t="s">
        <v>4304</v>
      </c>
      <c r="I255" s="123" t="s">
        <v>4305</v>
      </c>
      <c r="J255" s="125" t="s">
        <v>743</v>
      </c>
      <c r="K255" s="123" t="s">
        <v>740</v>
      </c>
    </row>
    <row r="256" spans="1:11" s="123" customFormat="1" x14ac:dyDescent="0.35">
      <c r="A256" s="123">
        <v>259</v>
      </c>
      <c r="B256" s="123" t="s">
        <v>70</v>
      </c>
      <c r="D256" s="123" t="s">
        <v>4740</v>
      </c>
      <c r="E256" s="123" t="s">
        <v>4349</v>
      </c>
      <c r="F256" s="123" t="s">
        <v>4741</v>
      </c>
      <c r="H256" s="123" t="s">
        <v>4304</v>
      </c>
      <c r="I256" s="123" t="s">
        <v>4305</v>
      </c>
      <c r="J256" s="123" t="s">
        <v>743</v>
      </c>
      <c r="K256" s="123" t="s">
        <v>740</v>
      </c>
    </row>
    <row r="257" spans="1:11" s="123" customFormat="1" x14ac:dyDescent="0.35">
      <c r="A257" s="123">
        <v>260</v>
      </c>
      <c r="B257" s="123" t="s">
        <v>70</v>
      </c>
      <c r="D257" s="123" t="s">
        <v>4740</v>
      </c>
      <c r="E257" s="123" t="s">
        <v>4350</v>
      </c>
      <c r="F257" s="123" t="s">
        <v>4741</v>
      </c>
      <c r="H257" s="123" t="s">
        <v>4304</v>
      </c>
      <c r="I257" s="123" t="s">
        <v>4305</v>
      </c>
      <c r="J257" s="123" t="s">
        <v>743</v>
      </c>
      <c r="K257" s="123" t="s">
        <v>740</v>
      </c>
    </row>
    <row r="258" spans="1:11" s="123" customFormat="1" x14ac:dyDescent="0.35">
      <c r="A258" s="123">
        <v>261</v>
      </c>
      <c r="B258" s="123" t="s">
        <v>70</v>
      </c>
      <c r="D258" s="123" t="s">
        <v>4740</v>
      </c>
      <c r="E258" s="123" t="s">
        <v>4351</v>
      </c>
      <c r="F258" s="123" t="s">
        <v>4741</v>
      </c>
      <c r="H258" s="123" t="s">
        <v>4304</v>
      </c>
      <c r="I258" s="123" t="s">
        <v>4305</v>
      </c>
      <c r="J258" s="125" t="s">
        <v>743</v>
      </c>
      <c r="K258" s="123" t="s">
        <v>740</v>
      </c>
    </row>
    <row r="259" spans="1:11" s="123" customFormat="1" x14ac:dyDescent="0.35">
      <c r="A259" s="123">
        <v>262</v>
      </c>
      <c r="B259" s="123" t="s">
        <v>70</v>
      </c>
      <c r="D259" s="123" t="s">
        <v>4740</v>
      </c>
      <c r="E259" s="123" t="s">
        <v>4352</v>
      </c>
      <c r="F259" s="123" t="s">
        <v>4741</v>
      </c>
      <c r="H259" s="123" t="s">
        <v>4304</v>
      </c>
      <c r="I259" s="123" t="s">
        <v>4305</v>
      </c>
      <c r="J259" s="125" t="s">
        <v>743</v>
      </c>
      <c r="K259" s="123" t="s">
        <v>740</v>
      </c>
    </row>
    <row r="260" spans="1:11" s="123" customFormat="1" x14ac:dyDescent="0.35">
      <c r="A260" s="123">
        <v>263</v>
      </c>
      <c r="B260" s="123" t="s">
        <v>70</v>
      </c>
      <c r="D260" s="123" t="s">
        <v>4740</v>
      </c>
      <c r="E260" s="123" t="s">
        <v>4354</v>
      </c>
      <c r="F260" s="123" t="s">
        <v>4741</v>
      </c>
      <c r="H260" s="123" t="s">
        <v>4304</v>
      </c>
      <c r="I260" s="123" t="s">
        <v>4305</v>
      </c>
      <c r="J260" s="125" t="s">
        <v>743</v>
      </c>
      <c r="K260" s="123" t="s">
        <v>740</v>
      </c>
    </row>
    <row r="261" spans="1:11" s="123" customFormat="1" x14ac:dyDescent="0.35">
      <c r="A261" s="123">
        <v>264</v>
      </c>
      <c r="B261" s="123" t="s">
        <v>70</v>
      </c>
      <c r="D261" s="123" t="s">
        <v>4740</v>
      </c>
      <c r="E261" s="123" t="s">
        <v>4356</v>
      </c>
      <c r="F261" s="123" t="s">
        <v>4741</v>
      </c>
      <c r="H261" s="123" t="s">
        <v>4304</v>
      </c>
      <c r="I261" s="123" t="s">
        <v>4305</v>
      </c>
      <c r="J261" s="125" t="s">
        <v>743</v>
      </c>
      <c r="K261" s="123" t="s">
        <v>740</v>
      </c>
    </row>
    <row r="262" spans="1:11" s="123" customFormat="1" x14ac:dyDescent="0.35">
      <c r="A262" s="123">
        <v>265</v>
      </c>
      <c r="B262" s="123" t="s">
        <v>70</v>
      </c>
      <c r="D262" s="123" t="s">
        <v>4740</v>
      </c>
      <c r="E262" s="123" t="s">
        <v>4359</v>
      </c>
      <c r="F262" s="123" t="s">
        <v>4741</v>
      </c>
      <c r="H262" s="123" t="s">
        <v>4304</v>
      </c>
      <c r="I262" s="123" t="s">
        <v>4305</v>
      </c>
      <c r="J262" s="123" t="s">
        <v>743</v>
      </c>
      <c r="K262" s="123" t="s">
        <v>740</v>
      </c>
    </row>
    <row r="263" spans="1:11" s="123" customFormat="1" x14ac:dyDescent="0.35">
      <c r="A263" s="123">
        <v>266</v>
      </c>
      <c r="B263" s="123" t="s">
        <v>70</v>
      </c>
      <c r="D263" s="123" t="s">
        <v>4740</v>
      </c>
      <c r="E263" s="123" t="s">
        <v>4360</v>
      </c>
      <c r="F263" s="123" t="s">
        <v>4741</v>
      </c>
      <c r="H263" s="123" t="s">
        <v>4304</v>
      </c>
      <c r="I263" s="123" t="s">
        <v>4305</v>
      </c>
      <c r="J263" s="123" t="s">
        <v>743</v>
      </c>
      <c r="K263" s="123" t="s">
        <v>740</v>
      </c>
    </row>
    <row r="264" spans="1:11" s="123" customFormat="1" x14ac:dyDescent="0.35">
      <c r="A264" s="123">
        <v>267</v>
      </c>
      <c r="B264" s="123" t="s">
        <v>70</v>
      </c>
      <c r="D264" s="123" t="s">
        <v>4740</v>
      </c>
      <c r="E264" s="123" t="s">
        <v>4362</v>
      </c>
      <c r="F264" s="123" t="s">
        <v>4741</v>
      </c>
      <c r="H264" s="123" t="s">
        <v>4304</v>
      </c>
      <c r="I264" s="123" t="s">
        <v>4305</v>
      </c>
      <c r="J264" s="125" t="s">
        <v>743</v>
      </c>
      <c r="K264" s="123" t="s">
        <v>740</v>
      </c>
    </row>
    <row r="265" spans="1:11" s="123" customFormat="1" x14ac:dyDescent="0.35">
      <c r="A265" s="123">
        <v>268</v>
      </c>
      <c r="B265" s="123" t="s">
        <v>70</v>
      </c>
      <c r="D265" s="123" t="s">
        <v>4740</v>
      </c>
      <c r="E265" s="123" t="s">
        <v>4364</v>
      </c>
      <c r="F265" s="123" t="s">
        <v>4741</v>
      </c>
      <c r="H265" s="123" t="s">
        <v>4304</v>
      </c>
      <c r="I265" s="123" t="s">
        <v>4305</v>
      </c>
      <c r="J265" s="123" t="s">
        <v>743</v>
      </c>
      <c r="K265" s="123" t="s">
        <v>740</v>
      </c>
    </row>
    <row r="266" spans="1:11" s="123" customFormat="1" x14ac:dyDescent="0.35">
      <c r="A266" s="123">
        <v>269</v>
      </c>
      <c r="B266" s="123" t="s">
        <v>70</v>
      </c>
      <c r="D266" s="123" t="s">
        <v>4740</v>
      </c>
      <c r="E266" s="123" t="s">
        <v>4365</v>
      </c>
      <c r="F266" s="123" t="s">
        <v>4741</v>
      </c>
      <c r="H266" s="123" t="s">
        <v>4304</v>
      </c>
      <c r="I266" s="123" t="s">
        <v>4305</v>
      </c>
      <c r="J266" s="125" t="s">
        <v>743</v>
      </c>
      <c r="K266" s="123" t="s">
        <v>740</v>
      </c>
    </row>
    <row r="267" spans="1:11" s="123" customFormat="1" x14ac:dyDescent="0.35">
      <c r="A267" s="123">
        <v>270</v>
      </c>
      <c r="B267" s="123" t="s">
        <v>70</v>
      </c>
      <c r="D267" s="123" t="s">
        <v>4740</v>
      </c>
      <c r="E267" s="123" t="s">
        <v>4367</v>
      </c>
      <c r="F267" s="123" t="s">
        <v>4741</v>
      </c>
      <c r="H267" s="123" t="s">
        <v>4304</v>
      </c>
      <c r="I267" s="123" t="s">
        <v>4305</v>
      </c>
      <c r="J267" s="125" t="s">
        <v>743</v>
      </c>
      <c r="K267" s="123" t="s">
        <v>740</v>
      </c>
    </row>
    <row r="268" spans="1:11" s="123" customFormat="1" x14ac:dyDescent="0.35">
      <c r="A268" s="123">
        <v>272</v>
      </c>
      <c r="B268" s="123" t="s">
        <v>74</v>
      </c>
      <c r="D268" s="123" t="s">
        <v>4740</v>
      </c>
      <c r="E268" s="123" t="s">
        <v>4312</v>
      </c>
      <c r="F268" s="123" t="s">
        <v>4741</v>
      </c>
      <c r="H268" s="123" t="s">
        <v>4306</v>
      </c>
      <c r="I268" s="123" t="s">
        <v>4307</v>
      </c>
      <c r="J268" s="123" t="s">
        <v>743</v>
      </c>
      <c r="K268" s="123" t="s">
        <v>740</v>
      </c>
    </row>
    <row r="269" spans="1:11" s="123" customFormat="1" x14ac:dyDescent="0.35">
      <c r="A269" s="123">
        <v>273</v>
      </c>
      <c r="B269" s="123" t="s">
        <v>74</v>
      </c>
      <c r="D269" s="123" t="s">
        <v>4740</v>
      </c>
      <c r="E269" s="123" t="s">
        <v>4314</v>
      </c>
      <c r="F269" s="123" t="s">
        <v>4741</v>
      </c>
      <c r="H269" s="123" t="s">
        <v>4306</v>
      </c>
      <c r="I269" s="123" t="s">
        <v>4307</v>
      </c>
      <c r="J269" s="123" t="s">
        <v>743</v>
      </c>
      <c r="K269" s="123" t="s">
        <v>740</v>
      </c>
    </row>
    <row r="270" spans="1:11" s="123" customFormat="1" x14ac:dyDescent="0.35">
      <c r="A270" s="123">
        <v>274</v>
      </c>
      <c r="B270" s="123" t="s">
        <v>74</v>
      </c>
      <c r="D270" s="123" t="s">
        <v>4740</v>
      </c>
      <c r="E270" s="123" t="s">
        <v>4316</v>
      </c>
      <c r="F270" s="123" t="s">
        <v>4741</v>
      </c>
      <c r="H270" s="123" t="s">
        <v>4306</v>
      </c>
      <c r="I270" s="123" t="s">
        <v>4307</v>
      </c>
      <c r="J270" s="123" t="s">
        <v>743</v>
      </c>
      <c r="K270" s="123" t="s">
        <v>740</v>
      </c>
    </row>
    <row r="271" spans="1:11" s="123" customFormat="1" x14ac:dyDescent="0.35">
      <c r="A271" s="123">
        <v>275</v>
      </c>
      <c r="B271" s="123" t="s">
        <v>74</v>
      </c>
      <c r="D271" s="123" t="s">
        <v>4740</v>
      </c>
      <c r="E271" s="123" t="s">
        <v>4318</v>
      </c>
      <c r="F271" s="123" t="s">
        <v>4741</v>
      </c>
      <c r="H271" s="123" t="s">
        <v>4306</v>
      </c>
      <c r="I271" s="123" t="s">
        <v>4307</v>
      </c>
      <c r="J271" s="123" t="s">
        <v>743</v>
      </c>
      <c r="K271" s="123" t="s">
        <v>740</v>
      </c>
    </row>
    <row r="272" spans="1:11" s="123" customFormat="1" x14ac:dyDescent="0.35">
      <c r="A272" s="123">
        <v>276</v>
      </c>
      <c r="B272" s="123" t="s">
        <v>74</v>
      </c>
      <c r="D272" s="123" t="s">
        <v>4740</v>
      </c>
      <c r="E272" s="123" t="s">
        <v>4321</v>
      </c>
      <c r="F272" s="123" t="s">
        <v>4741</v>
      </c>
      <c r="H272" s="123" t="s">
        <v>4319</v>
      </c>
      <c r="I272" s="123" t="s">
        <v>4307</v>
      </c>
      <c r="J272" s="123" t="s">
        <v>743</v>
      </c>
      <c r="K272" s="123" t="s">
        <v>740</v>
      </c>
    </row>
    <row r="273" spans="1:11" s="123" customFormat="1" x14ac:dyDescent="0.35">
      <c r="A273" s="123">
        <v>277</v>
      </c>
      <c r="B273" s="123" t="s">
        <v>74</v>
      </c>
      <c r="D273" s="123" t="s">
        <v>4740</v>
      </c>
      <c r="E273" s="123" t="s">
        <v>4322</v>
      </c>
      <c r="F273" s="123" t="s">
        <v>4741</v>
      </c>
      <c r="H273" s="123" t="s">
        <v>4306</v>
      </c>
      <c r="I273" s="123" t="s">
        <v>4307</v>
      </c>
      <c r="J273" s="123" t="s">
        <v>743</v>
      </c>
      <c r="K273" s="123" t="s">
        <v>740</v>
      </c>
    </row>
    <row r="274" spans="1:11" s="123" customFormat="1" x14ac:dyDescent="0.35">
      <c r="A274" s="123">
        <v>278</v>
      </c>
      <c r="B274" s="123" t="s">
        <v>74</v>
      </c>
      <c r="D274" s="123" t="s">
        <v>4740</v>
      </c>
      <c r="E274" s="123" t="s">
        <v>4324</v>
      </c>
      <c r="F274" s="123" t="s">
        <v>4741</v>
      </c>
      <c r="H274" s="123" t="s">
        <v>4306</v>
      </c>
      <c r="I274" s="123" t="s">
        <v>4307</v>
      </c>
      <c r="J274" s="123" t="s">
        <v>743</v>
      </c>
      <c r="K274" s="123" t="s">
        <v>740</v>
      </c>
    </row>
    <row r="275" spans="1:11" s="123" customFormat="1" x14ac:dyDescent="0.35">
      <c r="A275" s="123">
        <v>279</v>
      </c>
      <c r="B275" s="123" t="s">
        <v>74</v>
      </c>
      <c r="D275" s="123" t="s">
        <v>4740</v>
      </c>
      <c r="E275" s="123" t="s">
        <v>4326</v>
      </c>
      <c r="F275" s="123" t="s">
        <v>4741</v>
      </c>
      <c r="H275" s="123" t="s">
        <v>4306</v>
      </c>
      <c r="I275" s="123" t="s">
        <v>4307</v>
      </c>
      <c r="J275" s="123" t="s">
        <v>743</v>
      </c>
      <c r="K275" s="123" t="s">
        <v>740</v>
      </c>
    </row>
    <row r="276" spans="1:11" s="123" customFormat="1" x14ac:dyDescent="0.35">
      <c r="A276" s="123">
        <v>280</v>
      </c>
      <c r="B276" s="123" t="s">
        <v>74</v>
      </c>
      <c r="D276" s="123" t="s">
        <v>4740</v>
      </c>
      <c r="E276" s="123" t="s">
        <v>4328</v>
      </c>
      <c r="F276" s="123" t="s">
        <v>4741</v>
      </c>
      <c r="H276" s="123" t="s">
        <v>4306</v>
      </c>
      <c r="I276" s="123" t="s">
        <v>4307</v>
      </c>
      <c r="J276" s="123" t="s">
        <v>743</v>
      </c>
      <c r="K276" s="123" t="s">
        <v>740</v>
      </c>
    </row>
    <row r="277" spans="1:11" s="123" customFormat="1" x14ac:dyDescent="0.35">
      <c r="A277" s="123">
        <v>281</v>
      </c>
      <c r="B277" s="123" t="s">
        <v>74</v>
      </c>
      <c r="D277" s="123" t="s">
        <v>4740</v>
      </c>
      <c r="E277" s="123" t="s">
        <v>4330</v>
      </c>
      <c r="F277" s="123" t="s">
        <v>4741</v>
      </c>
      <c r="H277" s="123" t="s">
        <v>4306</v>
      </c>
      <c r="I277" s="123" t="s">
        <v>4307</v>
      </c>
      <c r="J277" s="123" t="s">
        <v>743</v>
      </c>
      <c r="K277" s="123" t="s">
        <v>740</v>
      </c>
    </row>
    <row r="278" spans="1:11" s="123" customFormat="1" x14ac:dyDescent="0.35">
      <c r="A278" s="123">
        <v>282</v>
      </c>
      <c r="B278" s="123" t="s">
        <v>74</v>
      </c>
      <c r="D278" s="123" t="s">
        <v>4740</v>
      </c>
      <c r="E278" s="123" t="s">
        <v>4331</v>
      </c>
      <c r="F278" s="123" t="s">
        <v>4741</v>
      </c>
      <c r="H278" s="123" t="s">
        <v>4306</v>
      </c>
      <c r="I278" s="123" t="s">
        <v>4307</v>
      </c>
      <c r="J278" s="123" t="s">
        <v>743</v>
      </c>
      <c r="K278" s="123" t="s">
        <v>740</v>
      </c>
    </row>
    <row r="279" spans="1:11" s="123" customFormat="1" x14ac:dyDescent="0.35">
      <c r="A279" s="123">
        <v>283</v>
      </c>
      <c r="B279" s="123" t="s">
        <v>74</v>
      </c>
      <c r="D279" s="123" t="s">
        <v>4740</v>
      </c>
      <c r="E279" s="123" t="s">
        <v>4333</v>
      </c>
      <c r="F279" s="123" t="s">
        <v>4741</v>
      </c>
      <c r="H279" s="123" t="s">
        <v>4306</v>
      </c>
      <c r="I279" s="123" t="s">
        <v>4307</v>
      </c>
      <c r="J279" s="123" t="s">
        <v>743</v>
      </c>
      <c r="K279" s="123" t="s">
        <v>740</v>
      </c>
    </row>
    <row r="280" spans="1:11" s="123" customFormat="1" x14ac:dyDescent="0.35">
      <c r="A280" s="123">
        <v>284</v>
      </c>
      <c r="B280" s="123" t="s">
        <v>74</v>
      </c>
      <c r="D280" s="123" t="s">
        <v>4740</v>
      </c>
      <c r="E280" s="123" t="s">
        <v>4335</v>
      </c>
      <c r="F280" s="123" t="s">
        <v>4741</v>
      </c>
      <c r="H280" s="123" t="s">
        <v>4306</v>
      </c>
      <c r="I280" s="123" t="s">
        <v>4307</v>
      </c>
      <c r="J280" s="123" t="s">
        <v>743</v>
      </c>
      <c r="K280" s="123" t="s">
        <v>740</v>
      </c>
    </row>
    <row r="281" spans="1:11" s="123" customFormat="1" x14ac:dyDescent="0.35">
      <c r="A281" s="123">
        <v>285</v>
      </c>
      <c r="B281" s="123" t="s">
        <v>74</v>
      </c>
      <c r="D281" s="123" t="s">
        <v>4740</v>
      </c>
      <c r="E281" s="123" t="s">
        <v>4337</v>
      </c>
      <c r="F281" s="123" t="s">
        <v>4741</v>
      </c>
      <c r="H281" s="123" t="s">
        <v>4306</v>
      </c>
      <c r="I281" s="123" t="s">
        <v>4307</v>
      </c>
      <c r="J281" s="123" t="s">
        <v>743</v>
      </c>
      <c r="K281" s="123" t="s">
        <v>740</v>
      </c>
    </row>
    <row r="282" spans="1:11" s="123" customFormat="1" x14ac:dyDescent="0.35">
      <c r="A282" s="123">
        <v>286</v>
      </c>
      <c r="B282" s="123" t="s">
        <v>74</v>
      </c>
      <c r="D282" s="123" t="s">
        <v>4740</v>
      </c>
      <c r="E282" s="123" t="s">
        <v>4338</v>
      </c>
      <c r="F282" s="123" t="s">
        <v>4741</v>
      </c>
      <c r="H282" s="123" t="s">
        <v>4306</v>
      </c>
      <c r="I282" s="123" t="s">
        <v>4307</v>
      </c>
      <c r="J282" s="123" t="s">
        <v>743</v>
      </c>
      <c r="K282" s="123" t="s">
        <v>740</v>
      </c>
    </row>
    <row r="283" spans="1:11" s="123" customFormat="1" x14ac:dyDescent="0.35">
      <c r="A283" s="123">
        <v>287</v>
      </c>
      <c r="B283" s="123" t="s">
        <v>74</v>
      </c>
      <c r="D283" s="123" t="s">
        <v>4740</v>
      </c>
      <c r="E283" s="123" t="s">
        <v>4339</v>
      </c>
      <c r="F283" s="123" t="s">
        <v>4741</v>
      </c>
      <c r="H283" s="123" t="s">
        <v>4306</v>
      </c>
      <c r="I283" s="123" t="s">
        <v>4307</v>
      </c>
      <c r="J283" s="123" t="s">
        <v>743</v>
      </c>
      <c r="K283" s="123" t="s">
        <v>740</v>
      </c>
    </row>
    <row r="284" spans="1:11" s="123" customFormat="1" x14ac:dyDescent="0.35">
      <c r="A284" s="123">
        <v>288</v>
      </c>
      <c r="B284" s="123" t="s">
        <v>74</v>
      </c>
      <c r="D284" s="123" t="s">
        <v>4740</v>
      </c>
      <c r="E284" s="123" t="s">
        <v>4340</v>
      </c>
      <c r="F284" s="123" t="s">
        <v>4741</v>
      </c>
      <c r="H284" s="123" t="s">
        <v>4306</v>
      </c>
      <c r="I284" s="123" t="s">
        <v>4307</v>
      </c>
      <c r="J284" s="123" t="s">
        <v>743</v>
      </c>
      <c r="K284" s="123" t="s">
        <v>740</v>
      </c>
    </row>
    <row r="285" spans="1:11" s="123" customFormat="1" x14ac:dyDescent="0.35">
      <c r="A285" s="123">
        <v>289</v>
      </c>
      <c r="B285" s="123" t="s">
        <v>74</v>
      </c>
      <c r="D285" s="123" t="s">
        <v>4740</v>
      </c>
      <c r="E285" s="123" t="s">
        <v>4341</v>
      </c>
      <c r="F285" s="123" t="s">
        <v>4741</v>
      </c>
      <c r="H285" s="123" t="s">
        <v>4306</v>
      </c>
      <c r="I285" s="123" t="s">
        <v>4307</v>
      </c>
      <c r="J285" s="123" t="s">
        <v>743</v>
      </c>
      <c r="K285" s="123" t="s">
        <v>740</v>
      </c>
    </row>
    <row r="286" spans="1:11" s="123" customFormat="1" x14ac:dyDescent="0.35">
      <c r="A286" s="123">
        <v>290</v>
      </c>
      <c r="B286" s="123" t="s">
        <v>74</v>
      </c>
      <c r="D286" s="123" t="s">
        <v>4740</v>
      </c>
      <c r="E286" s="123" t="s">
        <v>4344</v>
      </c>
      <c r="F286" s="123" t="s">
        <v>4741</v>
      </c>
      <c r="H286" s="123" t="s">
        <v>4306</v>
      </c>
      <c r="I286" s="123" t="s">
        <v>4307</v>
      </c>
      <c r="J286" s="123" t="s">
        <v>743</v>
      </c>
      <c r="K286" s="123" t="s">
        <v>740</v>
      </c>
    </row>
    <row r="287" spans="1:11" s="123" customFormat="1" x14ac:dyDescent="0.35">
      <c r="A287" s="123">
        <v>291</v>
      </c>
      <c r="B287" s="123" t="s">
        <v>74</v>
      </c>
      <c r="D287" s="123" t="s">
        <v>4740</v>
      </c>
      <c r="E287" s="123" t="s">
        <v>4346</v>
      </c>
      <c r="F287" s="123" t="s">
        <v>4741</v>
      </c>
      <c r="H287" s="123" t="s">
        <v>4306</v>
      </c>
      <c r="I287" s="123" t="s">
        <v>4307</v>
      </c>
      <c r="J287" s="123" t="s">
        <v>743</v>
      </c>
      <c r="K287" s="123" t="s">
        <v>740</v>
      </c>
    </row>
    <row r="288" spans="1:11" s="123" customFormat="1" x14ac:dyDescent="0.35">
      <c r="A288" s="123">
        <v>292</v>
      </c>
      <c r="B288" s="123" t="s">
        <v>74</v>
      </c>
      <c r="D288" s="123" t="s">
        <v>4740</v>
      </c>
      <c r="E288" s="123" t="s">
        <v>4347</v>
      </c>
      <c r="F288" s="123" t="s">
        <v>4741</v>
      </c>
      <c r="H288" s="123" t="s">
        <v>4306</v>
      </c>
      <c r="I288" s="123" t="s">
        <v>4307</v>
      </c>
      <c r="J288" s="123" t="s">
        <v>743</v>
      </c>
      <c r="K288" s="123" t="s">
        <v>740</v>
      </c>
    </row>
    <row r="289" spans="1:11" s="123" customFormat="1" x14ac:dyDescent="0.35">
      <c r="A289" s="123">
        <v>293</v>
      </c>
      <c r="B289" s="123" t="s">
        <v>74</v>
      </c>
      <c r="D289" s="123" t="s">
        <v>4740</v>
      </c>
      <c r="E289" s="123" t="s">
        <v>4349</v>
      </c>
      <c r="F289" s="123" t="s">
        <v>4741</v>
      </c>
      <c r="H289" s="123" t="s">
        <v>4306</v>
      </c>
      <c r="I289" s="123" t="s">
        <v>4307</v>
      </c>
      <c r="J289" s="123" t="s">
        <v>743</v>
      </c>
      <c r="K289" s="123" t="s">
        <v>740</v>
      </c>
    </row>
    <row r="290" spans="1:11" s="123" customFormat="1" x14ac:dyDescent="0.35">
      <c r="A290" s="123">
        <v>294</v>
      </c>
      <c r="B290" s="123" t="s">
        <v>74</v>
      </c>
      <c r="D290" s="123" t="s">
        <v>4740</v>
      </c>
      <c r="E290" s="123" t="s">
        <v>4350</v>
      </c>
      <c r="F290" s="123" t="s">
        <v>4741</v>
      </c>
      <c r="H290" s="123" t="s">
        <v>4306</v>
      </c>
      <c r="I290" s="123" t="s">
        <v>4307</v>
      </c>
      <c r="J290" s="123" t="s">
        <v>743</v>
      </c>
      <c r="K290" s="123" t="s">
        <v>740</v>
      </c>
    </row>
    <row r="291" spans="1:11" s="123" customFormat="1" x14ac:dyDescent="0.35">
      <c r="A291" s="123">
        <v>295</v>
      </c>
      <c r="B291" s="123" t="s">
        <v>74</v>
      </c>
      <c r="D291" s="123" t="s">
        <v>4740</v>
      </c>
      <c r="E291" s="123" t="s">
        <v>4351</v>
      </c>
      <c r="F291" s="123" t="s">
        <v>4741</v>
      </c>
      <c r="H291" s="123" t="s">
        <v>4306</v>
      </c>
      <c r="I291" s="123" t="s">
        <v>4307</v>
      </c>
      <c r="J291" s="123" t="s">
        <v>743</v>
      </c>
      <c r="K291" s="123" t="s">
        <v>740</v>
      </c>
    </row>
    <row r="292" spans="1:11" s="123" customFormat="1" x14ac:dyDescent="0.35">
      <c r="A292" s="123">
        <v>296</v>
      </c>
      <c r="B292" s="123" t="s">
        <v>74</v>
      </c>
      <c r="D292" s="123" t="s">
        <v>4740</v>
      </c>
      <c r="E292" s="123" t="s">
        <v>4352</v>
      </c>
      <c r="F292" s="123" t="s">
        <v>4741</v>
      </c>
      <c r="H292" s="123" t="s">
        <v>4306</v>
      </c>
      <c r="I292" s="123" t="s">
        <v>4307</v>
      </c>
      <c r="J292" s="123" t="s">
        <v>743</v>
      </c>
      <c r="K292" s="123" t="s">
        <v>740</v>
      </c>
    </row>
    <row r="293" spans="1:11" s="123" customFormat="1" x14ac:dyDescent="0.35">
      <c r="A293" s="123">
        <v>297</v>
      </c>
      <c r="B293" s="123" t="s">
        <v>74</v>
      </c>
      <c r="D293" s="123" t="s">
        <v>4740</v>
      </c>
      <c r="E293" s="123" t="s">
        <v>4354</v>
      </c>
      <c r="F293" s="123" t="s">
        <v>4741</v>
      </c>
      <c r="H293" s="123" t="s">
        <v>4306</v>
      </c>
      <c r="I293" s="123" t="s">
        <v>4307</v>
      </c>
      <c r="J293" s="123" t="s">
        <v>743</v>
      </c>
      <c r="K293" s="123" t="s">
        <v>740</v>
      </c>
    </row>
    <row r="294" spans="1:11" s="123" customFormat="1" x14ac:dyDescent="0.35">
      <c r="A294" s="123">
        <v>298</v>
      </c>
      <c r="B294" s="123" t="s">
        <v>74</v>
      </c>
      <c r="D294" s="123" t="s">
        <v>4740</v>
      </c>
      <c r="E294" s="123" t="s">
        <v>4356</v>
      </c>
      <c r="F294" s="123" t="s">
        <v>4741</v>
      </c>
      <c r="H294" s="123" t="s">
        <v>4306</v>
      </c>
      <c r="I294" s="123" t="s">
        <v>4307</v>
      </c>
      <c r="J294" s="123" t="s">
        <v>743</v>
      </c>
      <c r="K294" s="123" t="s">
        <v>740</v>
      </c>
    </row>
    <row r="295" spans="1:11" s="123" customFormat="1" x14ac:dyDescent="0.35">
      <c r="A295" s="123">
        <v>299</v>
      </c>
      <c r="B295" s="123" t="s">
        <v>74</v>
      </c>
      <c r="D295" s="123" t="s">
        <v>4740</v>
      </c>
      <c r="E295" s="123" t="s">
        <v>4359</v>
      </c>
      <c r="F295" s="123" t="s">
        <v>4741</v>
      </c>
      <c r="H295" s="123" t="s">
        <v>4306</v>
      </c>
      <c r="I295" s="123" t="s">
        <v>4307</v>
      </c>
      <c r="J295" s="123" t="s">
        <v>743</v>
      </c>
      <c r="K295" s="123" t="s">
        <v>740</v>
      </c>
    </row>
    <row r="296" spans="1:11" s="123" customFormat="1" x14ac:dyDescent="0.35">
      <c r="A296" s="123">
        <v>300</v>
      </c>
      <c r="B296" s="123" t="s">
        <v>74</v>
      </c>
      <c r="D296" s="123" t="s">
        <v>4740</v>
      </c>
      <c r="E296" s="123" t="s">
        <v>4360</v>
      </c>
      <c r="F296" s="123" t="s">
        <v>4741</v>
      </c>
      <c r="H296" s="123" t="s">
        <v>4306</v>
      </c>
      <c r="I296" s="123" t="s">
        <v>4307</v>
      </c>
      <c r="J296" s="123" t="s">
        <v>743</v>
      </c>
      <c r="K296" s="123" t="s">
        <v>740</v>
      </c>
    </row>
    <row r="297" spans="1:11" s="123" customFormat="1" x14ac:dyDescent="0.35">
      <c r="A297" s="123">
        <v>301</v>
      </c>
      <c r="B297" s="123" t="s">
        <v>74</v>
      </c>
      <c r="D297" s="123" t="s">
        <v>4740</v>
      </c>
      <c r="E297" s="123" t="s">
        <v>4362</v>
      </c>
      <c r="F297" s="123" t="s">
        <v>4741</v>
      </c>
      <c r="H297" s="123" t="s">
        <v>4306</v>
      </c>
      <c r="I297" s="123" t="s">
        <v>4307</v>
      </c>
      <c r="J297" s="123" t="s">
        <v>743</v>
      </c>
      <c r="K297" s="123" t="s">
        <v>740</v>
      </c>
    </row>
    <row r="298" spans="1:11" s="123" customFormat="1" x14ac:dyDescent="0.35">
      <c r="A298" s="123">
        <v>302</v>
      </c>
      <c r="B298" s="123" t="s">
        <v>74</v>
      </c>
      <c r="D298" s="123" t="s">
        <v>4740</v>
      </c>
      <c r="E298" s="123" t="s">
        <v>4364</v>
      </c>
      <c r="F298" s="123" t="s">
        <v>4741</v>
      </c>
      <c r="H298" s="123" t="s">
        <v>4306</v>
      </c>
      <c r="I298" s="123" t="s">
        <v>4307</v>
      </c>
      <c r="J298" s="123" t="s">
        <v>743</v>
      </c>
      <c r="K298" s="123" t="s">
        <v>740</v>
      </c>
    </row>
    <row r="299" spans="1:11" s="123" customFormat="1" x14ac:dyDescent="0.35">
      <c r="A299" s="123">
        <v>303</v>
      </c>
      <c r="B299" s="123" t="s">
        <v>74</v>
      </c>
      <c r="D299" s="123" t="s">
        <v>4740</v>
      </c>
      <c r="E299" s="123" t="s">
        <v>4365</v>
      </c>
      <c r="F299" s="123" t="s">
        <v>4741</v>
      </c>
      <c r="H299" s="123" t="s">
        <v>4306</v>
      </c>
      <c r="I299" s="123" t="s">
        <v>4307</v>
      </c>
      <c r="J299" s="123" t="s">
        <v>743</v>
      </c>
      <c r="K299" s="123" t="s">
        <v>740</v>
      </c>
    </row>
    <row r="300" spans="1:11" s="123" customFormat="1" x14ac:dyDescent="0.35">
      <c r="A300" s="123">
        <v>304</v>
      </c>
      <c r="B300" s="123" t="s">
        <v>74</v>
      </c>
      <c r="D300" s="123" t="s">
        <v>4740</v>
      </c>
      <c r="E300" s="123" t="s">
        <v>4367</v>
      </c>
      <c r="F300" s="123" t="s">
        <v>4741</v>
      </c>
      <c r="H300" s="123" t="s">
        <v>4306</v>
      </c>
      <c r="I300" s="123" t="s">
        <v>4307</v>
      </c>
      <c r="J300" s="123" t="s">
        <v>743</v>
      </c>
      <c r="K300" s="123" t="s">
        <v>740</v>
      </c>
    </row>
    <row r="301" spans="1:11" s="123" customFormat="1" x14ac:dyDescent="0.35">
      <c r="A301" s="123">
        <v>305</v>
      </c>
      <c r="B301" s="123" t="s">
        <v>70</v>
      </c>
      <c r="D301" s="123" t="s">
        <v>4742</v>
      </c>
      <c r="E301" s="123" t="s">
        <v>4370</v>
      </c>
      <c r="F301" s="123" t="s">
        <v>4727</v>
      </c>
      <c r="H301" s="123" t="s">
        <v>3313</v>
      </c>
      <c r="I301" t="s">
        <v>3317</v>
      </c>
      <c r="J301" s="123" t="s">
        <v>743</v>
      </c>
      <c r="K301" s="123" t="s">
        <v>740</v>
      </c>
    </row>
    <row r="302" spans="1:11" s="123" customFormat="1" x14ac:dyDescent="0.35">
      <c r="A302" s="123">
        <v>306</v>
      </c>
      <c r="B302" s="123" t="s">
        <v>70</v>
      </c>
      <c r="D302" s="123" t="s">
        <v>4742</v>
      </c>
      <c r="E302" s="123" t="s">
        <v>4371</v>
      </c>
      <c r="F302" s="123" t="s">
        <v>4727</v>
      </c>
      <c r="H302" s="123" t="s">
        <v>3313</v>
      </c>
      <c r="I302" t="s">
        <v>3317</v>
      </c>
      <c r="J302" s="123" t="s">
        <v>743</v>
      </c>
      <c r="K302" s="123" t="s">
        <v>740</v>
      </c>
    </row>
    <row r="303" spans="1:11" s="123" customFormat="1" x14ac:dyDescent="0.35">
      <c r="A303" s="123">
        <v>307</v>
      </c>
      <c r="B303" s="123" t="s">
        <v>70</v>
      </c>
      <c r="D303" s="123" t="s">
        <v>4743</v>
      </c>
      <c r="E303" s="123" t="s">
        <v>4373</v>
      </c>
      <c r="F303" s="123" t="s">
        <v>4727</v>
      </c>
      <c r="H303" s="123" t="s">
        <v>3313</v>
      </c>
      <c r="I303" t="s">
        <v>3317</v>
      </c>
      <c r="J303" s="123" t="s">
        <v>743</v>
      </c>
      <c r="K303" s="123" t="s">
        <v>740</v>
      </c>
    </row>
    <row r="304" spans="1:11" s="123" customFormat="1" x14ac:dyDescent="0.35">
      <c r="A304" s="123">
        <v>308</v>
      </c>
      <c r="B304" s="123" t="s">
        <v>70</v>
      </c>
      <c r="D304" s="123" t="s">
        <v>4742</v>
      </c>
      <c r="E304" s="123" t="s">
        <v>4375</v>
      </c>
      <c r="F304" s="123" t="s">
        <v>4727</v>
      </c>
      <c r="H304" s="123" t="s">
        <v>3313</v>
      </c>
      <c r="I304" t="s">
        <v>3317</v>
      </c>
      <c r="J304" s="123" t="s">
        <v>743</v>
      </c>
      <c r="K304" s="123" t="s">
        <v>740</v>
      </c>
    </row>
    <row r="305" spans="1:11" s="123" customFormat="1" x14ac:dyDescent="0.35">
      <c r="A305" s="123">
        <v>309</v>
      </c>
      <c r="B305" s="123" t="s">
        <v>70</v>
      </c>
      <c r="D305" s="123" t="s">
        <v>4742</v>
      </c>
      <c r="E305" s="123" t="s">
        <v>4377</v>
      </c>
      <c r="F305" s="123" t="s">
        <v>4727</v>
      </c>
      <c r="H305" s="123" t="s">
        <v>3313</v>
      </c>
      <c r="I305" t="s">
        <v>3317</v>
      </c>
      <c r="J305" s="123" t="s">
        <v>743</v>
      </c>
      <c r="K305" s="123" t="s">
        <v>740</v>
      </c>
    </row>
    <row r="306" spans="1:11" s="123" customFormat="1" x14ac:dyDescent="0.35">
      <c r="A306" s="123">
        <v>310</v>
      </c>
      <c r="B306" s="123" t="s">
        <v>70</v>
      </c>
      <c r="D306" s="123" t="s">
        <v>4742</v>
      </c>
      <c r="E306" s="123" t="s">
        <v>4379</v>
      </c>
      <c r="F306" s="123" t="s">
        <v>4727</v>
      </c>
      <c r="H306" s="123" t="s">
        <v>3313</v>
      </c>
      <c r="I306" t="s">
        <v>3317</v>
      </c>
      <c r="J306" s="123" t="s">
        <v>743</v>
      </c>
      <c r="K306" s="123" t="s">
        <v>740</v>
      </c>
    </row>
    <row r="307" spans="1:11" s="123" customFormat="1" x14ac:dyDescent="0.35">
      <c r="A307" s="123">
        <v>311</v>
      </c>
      <c r="B307" s="123" t="s">
        <v>74</v>
      </c>
      <c r="D307" s="123" t="s">
        <v>4744</v>
      </c>
      <c r="E307" s="123" t="s">
        <v>4407</v>
      </c>
      <c r="F307" s="123" t="s">
        <v>4745</v>
      </c>
      <c r="H307" s="123" t="s">
        <v>4404</v>
      </c>
      <c r="I307" s="123" t="s">
        <v>4405</v>
      </c>
      <c r="J307" s="123" t="s">
        <v>743</v>
      </c>
      <c r="K307" s="123" t="s">
        <v>740</v>
      </c>
    </row>
    <row r="308" spans="1:11" s="123" customFormat="1" x14ac:dyDescent="0.35">
      <c r="A308" s="123">
        <v>312</v>
      </c>
      <c r="B308" s="123" t="s">
        <v>74</v>
      </c>
      <c r="D308" s="123" t="s">
        <v>4744</v>
      </c>
      <c r="E308" s="123" t="s">
        <v>4409</v>
      </c>
      <c r="F308" s="123" t="s">
        <v>4745</v>
      </c>
      <c r="H308" s="123" t="s">
        <v>4404</v>
      </c>
      <c r="I308" s="123" t="s">
        <v>4405</v>
      </c>
      <c r="J308" s="123" t="s">
        <v>743</v>
      </c>
      <c r="K308" s="123" t="s">
        <v>740</v>
      </c>
    </row>
    <row r="309" spans="1:11" s="123" customFormat="1" x14ac:dyDescent="0.35">
      <c r="A309" s="123">
        <v>313</v>
      </c>
      <c r="B309" s="123" t="s">
        <v>74</v>
      </c>
      <c r="D309" s="123" t="s">
        <v>4744</v>
      </c>
      <c r="E309" s="123" t="s">
        <v>4410</v>
      </c>
      <c r="F309" s="123" t="s">
        <v>4745</v>
      </c>
      <c r="H309" s="123" t="s">
        <v>4404</v>
      </c>
      <c r="I309" s="123" t="s">
        <v>4405</v>
      </c>
      <c r="J309" s="123" t="s">
        <v>743</v>
      </c>
      <c r="K309" s="123" t="s">
        <v>740</v>
      </c>
    </row>
    <row r="310" spans="1:11" s="123" customFormat="1" x14ac:dyDescent="0.35">
      <c r="A310" s="123">
        <v>314</v>
      </c>
      <c r="B310" s="123" t="s">
        <v>74</v>
      </c>
      <c r="D310" s="123" t="s">
        <v>4744</v>
      </c>
      <c r="E310" s="123" t="s">
        <v>4413</v>
      </c>
      <c r="F310" s="123" t="s">
        <v>4745</v>
      </c>
      <c r="H310" s="123" t="s">
        <v>4404</v>
      </c>
      <c r="I310" s="123" t="s">
        <v>4405</v>
      </c>
      <c r="J310" s="123" t="s">
        <v>743</v>
      </c>
      <c r="K310" s="123" t="s">
        <v>740</v>
      </c>
    </row>
    <row r="311" spans="1:11" s="123" customFormat="1" x14ac:dyDescent="0.35">
      <c r="A311" s="123">
        <v>315</v>
      </c>
      <c r="B311" s="123" t="s">
        <v>74</v>
      </c>
      <c r="D311" s="123" t="s">
        <v>4744</v>
      </c>
      <c r="E311" s="123" t="s">
        <v>4414</v>
      </c>
      <c r="F311" s="123" t="s">
        <v>4745</v>
      </c>
      <c r="H311" s="123" t="s">
        <v>4404</v>
      </c>
      <c r="I311" s="123" t="s">
        <v>4405</v>
      </c>
      <c r="J311" s="123" t="s">
        <v>743</v>
      </c>
      <c r="K311" s="123" t="s">
        <v>740</v>
      </c>
    </row>
    <row r="312" spans="1:11" s="123" customFormat="1" x14ac:dyDescent="0.35">
      <c r="A312" s="123">
        <v>316</v>
      </c>
      <c r="B312" s="123" t="s">
        <v>74</v>
      </c>
      <c r="D312" s="123" t="s">
        <v>4744</v>
      </c>
      <c r="E312" s="123" t="s">
        <v>4415</v>
      </c>
      <c r="F312" s="123" t="s">
        <v>4745</v>
      </c>
      <c r="H312" s="123" t="s">
        <v>4404</v>
      </c>
      <c r="I312" s="123" t="s">
        <v>4405</v>
      </c>
      <c r="J312" s="123" t="s">
        <v>743</v>
      </c>
      <c r="K312" s="123" t="s">
        <v>740</v>
      </c>
    </row>
    <row r="313" spans="1:11" s="123" customFormat="1" x14ac:dyDescent="0.35">
      <c r="A313" s="123">
        <v>317</v>
      </c>
      <c r="B313" s="123" t="s">
        <v>70</v>
      </c>
      <c r="D313" s="123" t="s">
        <v>4744</v>
      </c>
      <c r="E313" s="123" t="s">
        <v>4407</v>
      </c>
      <c r="F313" s="123" t="s">
        <v>4745</v>
      </c>
      <c r="H313" s="123" t="s">
        <v>4402</v>
      </c>
      <c r="I313" s="123" t="s">
        <v>4403</v>
      </c>
      <c r="J313" s="123" t="s">
        <v>755</v>
      </c>
      <c r="K313" s="123" t="s">
        <v>740</v>
      </c>
    </row>
    <row r="314" spans="1:11" s="123" customFormat="1" x14ac:dyDescent="0.35">
      <c r="A314" s="123">
        <v>318</v>
      </c>
      <c r="B314" s="123" t="s">
        <v>70</v>
      </c>
      <c r="D314" s="123" t="s">
        <v>4744</v>
      </c>
      <c r="E314" s="123" t="s">
        <v>4409</v>
      </c>
      <c r="F314" s="123" t="s">
        <v>4745</v>
      </c>
      <c r="H314" s="123" t="s">
        <v>4402</v>
      </c>
      <c r="I314" s="123" t="s">
        <v>4403</v>
      </c>
      <c r="J314" s="123" t="s">
        <v>755</v>
      </c>
      <c r="K314" s="123" t="s">
        <v>740</v>
      </c>
    </row>
    <row r="315" spans="1:11" s="123" customFormat="1" x14ac:dyDescent="0.35">
      <c r="A315" s="123">
        <v>319</v>
      </c>
      <c r="B315" s="123" t="s">
        <v>70</v>
      </c>
      <c r="D315" s="123" t="s">
        <v>4744</v>
      </c>
      <c r="E315" s="123" t="s">
        <v>4410</v>
      </c>
      <c r="F315" s="123" t="s">
        <v>4745</v>
      </c>
      <c r="H315" s="123" t="s">
        <v>4402</v>
      </c>
      <c r="I315" s="123" t="s">
        <v>4403</v>
      </c>
      <c r="J315" s="123" t="s">
        <v>755</v>
      </c>
      <c r="K315" s="123" t="s">
        <v>740</v>
      </c>
    </row>
    <row r="316" spans="1:11" s="123" customFormat="1" x14ac:dyDescent="0.35">
      <c r="A316" s="123">
        <v>320</v>
      </c>
      <c r="B316" s="123" t="s">
        <v>70</v>
      </c>
      <c r="D316" s="123" t="s">
        <v>4744</v>
      </c>
      <c r="E316" s="123" t="s">
        <v>4413</v>
      </c>
      <c r="F316" s="123" t="s">
        <v>4745</v>
      </c>
      <c r="H316" s="123" t="s">
        <v>4402</v>
      </c>
      <c r="I316" s="123" t="s">
        <v>4403</v>
      </c>
      <c r="J316" s="123" t="s">
        <v>755</v>
      </c>
      <c r="K316" s="123" t="s">
        <v>740</v>
      </c>
    </row>
    <row r="317" spans="1:11" s="123" customFormat="1" x14ac:dyDescent="0.35">
      <c r="A317" s="123">
        <v>321</v>
      </c>
      <c r="B317" s="123" t="s">
        <v>70</v>
      </c>
      <c r="D317" s="123" t="s">
        <v>4744</v>
      </c>
      <c r="E317" s="123" t="s">
        <v>4414</v>
      </c>
      <c r="F317" s="123" t="s">
        <v>4745</v>
      </c>
      <c r="H317" s="123" t="s">
        <v>4402</v>
      </c>
      <c r="I317" s="123" t="s">
        <v>4403</v>
      </c>
      <c r="J317" s="123" t="s">
        <v>755</v>
      </c>
      <c r="K317" s="123" t="s">
        <v>740</v>
      </c>
    </row>
    <row r="318" spans="1:11" s="123" customFormat="1" x14ac:dyDescent="0.35">
      <c r="A318" s="123">
        <v>322</v>
      </c>
      <c r="B318" s="123" t="s">
        <v>70</v>
      </c>
      <c r="D318" s="123" t="s">
        <v>4744</v>
      </c>
      <c r="E318" s="123" t="s">
        <v>4415</v>
      </c>
      <c r="F318" s="123" t="s">
        <v>4745</v>
      </c>
      <c r="H318" s="123" t="s">
        <v>4402</v>
      </c>
      <c r="I318" s="123" t="s">
        <v>4403</v>
      </c>
      <c r="J318" s="123" t="s">
        <v>755</v>
      </c>
      <c r="K318" s="123" t="s">
        <v>740</v>
      </c>
    </row>
    <row r="319" spans="1:11" s="123" customFormat="1" x14ac:dyDescent="0.35">
      <c r="A319" s="123">
        <v>323</v>
      </c>
      <c r="B319" s="123" t="s">
        <v>74</v>
      </c>
      <c r="D319" s="123" t="s">
        <v>4744</v>
      </c>
      <c r="E319" s="123" t="s">
        <v>4424</v>
      </c>
      <c r="F319" s="123" t="s">
        <v>4745</v>
      </c>
      <c r="H319" s="123" t="s">
        <v>4404</v>
      </c>
      <c r="I319" s="123" t="s">
        <v>4422</v>
      </c>
      <c r="J319" s="123" t="s">
        <v>743</v>
      </c>
      <c r="K319" s="123" t="s">
        <v>740</v>
      </c>
    </row>
    <row r="320" spans="1:11" s="123" customFormat="1" x14ac:dyDescent="0.35">
      <c r="A320" s="123">
        <v>324</v>
      </c>
      <c r="B320" s="123" t="s">
        <v>70</v>
      </c>
      <c r="D320" s="123" t="s">
        <v>4744</v>
      </c>
      <c r="E320" s="123" t="s">
        <v>4424</v>
      </c>
      <c r="F320" s="123" t="s">
        <v>4745</v>
      </c>
      <c r="H320" s="123" t="s">
        <v>4402</v>
      </c>
      <c r="I320" s="123" t="s">
        <v>4403</v>
      </c>
      <c r="J320" s="123" t="s">
        <v>755</v>
      </c>
      <c r="K320" s="123" t="s">
        <v>740</v>
      </c>
    </row>
    <row r="321" spans="1:11" s="123" customFormat="1" x14ac:dyDescent="0.35">
      <c r="A321" s="123">
        <v>325</v>
      </c>
      <c r="B321" s="123" t="s">
        <v>70</v>
      </c>
      <c r="D321" s="123" t="s">
        <v>4746</v>
      </c>
      <c r="E321" s="123" t="s">
        <v>4421</v>
      </c>
      <c r="F321" s="123" t="s">
        <v>4745</v>
      </c>
      <c r="H321" s="123" t="s">
        <v>4417</v>
      </c>
      <c r="I321" t="s">
        <v>4418</v>
      </c>
      <c r="J321" s="123" t="s">
        <v>743</v>
      </c>
      <c r="K321" s="123" t="s">
        <v>740</v>
      </c>
    </row>
    <row r="322" spans="1:11" s="123" customFormat="1" x14ac:dyDescent="0.35">
      <c r="A322" s="123">
        <v>326</v>
      </c>
      <c r="B322" s="123" t="s">
        <v>70</v>
      </c>
      <c r="D322" s="123" t="s">
        <v>4746</v>
      </c>
      <c r="E322" s="123" t="s">
        <v>4427</v>
      </c>
      <c r="F322" s="123" t="s">
        <v>4745</v>
      </c>
      <c r="H322" s="123" t="s">
        <v>4417</v>
      </c>
      <c r="I322" s="123" t="s">
        <v>4418</v>
      </c>
      <c r="J322" s="123" t="s">
        <v>743</v>
      </c>
      <c r="K322" s="123" t="s">
        <v>740</v>
      </c>
    </row>
    <row r="323" spans="1:11" s="123" customFormat="1" x14ac:dyDescent="0.35">
      <c r="A323" s="123">
        <v>327</v>
      </c>
      <c r="B323" s="123" t="s">
        <v>70</v>
      </c>
      <c r="D323" s="123" t="s">
        <v>4746</v>
      </c>
      <c r="E323" s="123" t="s">
        <v>4431</v>
      </c>
      <c r="F323" s="123" t="s">
        <v>4745</v>
      </c>
      <c r="H323" s="123" t="s">
        <v>4417</v>
      </c>
      <c r="I323" s="123" t="s">
        <v>4418</v>
      </c>
      <c r="J323" s="123" t="s">
        <v>743</v>
      </c>
      <c r="K323" s="123" t="s">
        <v>740</v>
      </c>
    </row>
    <row r="324" spans="1:11" s="123" customFormat="1" x14ac:dyDescent="0.35">
      <c r="A324" s="123">
        <v>329</v>
      </c>
      <c r="B324" s="123" t="s">
        <v>70</v>
      </c>
      <c r="D324" s="123" t="s">
        <v>4746</v>
      </c>
      <c r="E324" s="123" t="s">
        <v>4434</v>
      </c>
      <c r="F324" s="123" t="s">
        <v>4745</v>
      </c>
      <c r="H324" s="123" t="s">
        <v>4432</v>
      </c>
      <c r="I324" t="s">
        <v>4418</v>
      </c>
      <c r="J324" s="123" t="s">
        <v>743</v>
      </c>
      <c r="K324" s="123" t="s">
        <v>740</v>
      </c>
    </row>
    <row r="325" spans="1:11" s="123" customFormat="1" x14ac:dyDescent="0.35">
      <c r="A325" s="123">
        <v>330</v>
      </c>
      <c r="B325" s="123" t="s">
        <v>70</v>
      </c>
      <c r="D325" s="123" t="s">
        <v>4746</v>
      </c>
      <c r="E325" s="123" t="s">
        <v>4435</v>
      </c>
      <c r="F325" s="123" t="s">
        <v>4745</v>
      </c>
      <c r="H325" s="123" t="s">
        <v>4417</v>
      </c>
      <c r="I325" t="s">
        <v>4418</v>
      </c>
      <c r="J325" s="123" t="s">
        <v>743</v>
      </c>
      <c r="K325" s="123" t="s">
        <v>740</v>
      </c>
    </row>
    <row r="326" spans="1:11" s="123" customFormat="1" x14ac:dyDescent="0.35">
      <c r="A326" s="123">
        <v>331</v>
      </c>
      <c r="B326" s="123" t="s">
        <v>70</v>
      </c>
      <c r="D326" s="123" t="s">
        <v>4746</v>
      </c>
      <c r="E326" s="123" t="s">
        <v>4437</v>
      </c>
      <c r="F326" s="123" t="s">
        <v>4745</v>
      </c>
      <c r="H326" s="123" t="s">
        <v>4417</v>
      </c>
      <c r="I326" s="123" t="s">
        <v>4418</v>
      </c>
      <c r="J326" s="123" t="s">
        <v>743</v>
      </c>
      <c r="K326" s="123" t="s">
        <v>740</v>
      </c>
    </row>
    <row r="327" spans="1:11" s="123" customFormat="1" x14ac:dyDescent="0.35">
      <c r="A327" s="123">
        <v>332</v>
      </c>
      <c r="B327" s="123" t="s">
        <v>74</v>
      </c>
      <c r="D327" s="123" t="s">
        <v>4746</v>
      </c>
      <c r="E327" s="123" t="s">
        <v>4421</v>
      </c>
      <c r="F327" s="123" t="s">
        <v>4745</v>
      </c>
      <c r="H327" s="123" t="s">
        <v>4419</v>
      </c>
      <c r="I327" s="123" t="s">
        <v>3445</v>
      </c>
      <c r="J327" s="123" t="s">
        <v>754</v>
      </c>
      <c r="K327" s="123" t="s">
        <v>740</v>
      </c>
    </row>
    <row r="328" spans="1:11" s="123" customFormat="1" x14ac:dyDescent="0.35">
      <c r="A328" s="123">
        <v>333</v>
      </c>
      <c r="B328" s="123" t="s">
        <v>74</v>
      </c>
      <c r="D328" s="123" t="s">
        <v>4746</v>
      </c>
      <c r="E328" s="123" t="s">
        <v>4427</v>
      </c>
      <c r="F328" s="123" t="s">
        <v>4745</v>
      </c>
      <c r="H328" s="123" t="s">
        <v>4419</v>
      </c>
      <c r="I328" s="123" t="s">
        <v>3445</v>
      </c>
      <c r="J328" s="123" t="s">
        <v>754</v>
      </c>
      <c r="K328" s="123" t="s">
        <v>740</v>
      </c>
    </row>
    <row r="329" spans="1:11" s="123" customFormat="1" x14ac:dyDescent="0.35">
      <c r="A329" s="123">
        <v>334</v>
      </c>
      <c r="B329" s="123" t="s">
        <v>74</v>
      </c>
      <c r="D329" s="123" t="s">
        <v>4746</v>
      </c>
      <c r="E329" s="123" t="s">
        <v>4431</v>
      </c>
      <c r="F329" s="123" t="s">
        <v>4745</v>
      </c>
      <c r="H329" s="123" t="s">
        <v>4419</v>
      </c>
      <c r="I329" s="123" t="s">
        <v>3445</v>
      </c>
      <c r="J329" s="123" t="s">
        <v>754</v>
      </c>
      <c r="K329" s="123" t="s">
        <v>740</v>
      </c>
    </row>
    <row r="330" spans="1:11" s="123" customFormat="1" x14ac:dyDescent="0.35">
      <c r="A330" s="123">
        <v>336</v>
      </c>
      <c r="B330" s="123" t="s">
        <v>74</v>
      </c>
      <c r="D330" s="123" t="s">
        <v>4746</v>
      </c>
      <c r="E330" s="123" t="s">
        <v>4434</v>
      </c>
      <c r="F330" s="123" t="s">
        <v>4745</v>
      </c>
      <c r="H330" s="123" t="s">
        <v>4419</v>
      </c>
      <c r="I330" s="123" t="s">
        <v>3445</v>
      </c>
      <c r="J330" s="123" t="s">
        <v>754</v>
      </c>
      <c r="K330" s="123" t="s">
        <v>740</v>
      </c>
    </row>
    <row r="331" spans="1:11" s="123" customFormat="1" x14ac:dyDescent="0.35">
      <c r="A331" s="123">
        <v>337</v>
      </c>
      <c r="B331" s="123" t="s">
        <v>74</v>
      </c>
      <c r="D331" s="123" t="s">
        <v>4746</v>
      </c>
      <c r="E331" s="123" t="s">
        <v>4435</v>
      </c>
      <c r="F331" s="123" t="s">
        <v>4745</v>
      </c>
      <c r="H331" s="123" t="s">
        <v>4419</v>
      </c>
      <c r="I331" s="123" t="s">
        <v>3445</v>
      </c>
      <c r="J331" s="123" t="s">
        <v>754</v>
      </c>
      <c r="K331" s="123" t="s">
        <v>740</v>
      </c>
    </row>
    <row r="332" spans="1:11" s="123" customFormat="1" x14ac:dyDescent="0.35">
      <c r="A332" s="123">
        <v>338</v>
      </c>
      <c r="B332" s="123" t="s">
        <v>74</v>
      </c>
      <c r="D332" s="123" t="s">
        <v>4746</v>
      </c>
      <c r="E332" s="123" t="s">
        <v>4437</v>
      </c>
      <c r="F332" s="123" t="s">
        <v>4745</v>
      </c>
      <c r="H332" s="123" t="s">
        <v>4419</v>
      </c>
      <c r="I332" s="123" t="s">
        <v>3445</v>
      </c>
      <c r="J332" s="123" t="s">
        <v>754</v>
      </c>
      <c r="K332" s="123" t="s">
        <v>740</v>
      </c>
    </row>
    <row r="333" spans="1:11" s="123" customFormat="1" x14ac:dyDescent="0.35">
      <c r="A333" s="123">
        <v>339</v>
      </c>
      <c r="B333" s="123" t="s">
        <v>74</v>
      </c>
      <c r="D333" s="123" t="s">
        <v>4747</v>
      </c>
      <c r="E333" s="123" t="s">
        <v>4444</v>
      </c>
      <c r="F333" s="123" t="s">
        <v>4748</v>
      </c>
      <c r="H333" s="123" t="s">
        <v>4438</v>
      </c>
      <c r="I333" s="123" t="s">
        <v>4439</v>
      </c>
      <c r="J333" s="123" t="s">
        <v>743</v>
      </c>
      <c r="K333" s="123" t="s">
        <v>740</v>
      </c>
    </row>
    <row r="334" spans="1:11" s="123" customFormat="1" x14ac:dyDescent="0.35">
      <c r="A334" s="123">
        <v>340</v>
      </c>
      <c r="B334" s="123" t="s">
        <v>74</v>
      </c>
      <c r="D334" s="123" t="s">
        <v>4747</v>
      </c>
      <c r="E334" s="123" t="s">
        <v>4448</v>
      </c>
      <c r="F334" s="123" t="s">
        <v>4748</v>
      </c>
      <c r="H334" s="123" t="s">
        <v>4438</v>
      </c>
      <c r="I334" s="123" t="s">
        <v>4439</v>
      </c>
      <c r="J334" s="123" t="s">
        <v>743</v>
      </c>
      <c r="K334" s="123" t="s">
        <v>740</v>
      </c>
    </row>
    <row r="335" spans="1:11" s="123" customFormat="1" x14ac:dyDescent="0.35">
      <c r="A335" s="123">
        <v>341</v>
      </c>
      <c r="B335" s="123" t="s">
        <v>74</v>
      </c>
      <c r="D335" s="123" t="s">
        <v>4747</v>
      </c>
      <c r="E335" s="123" t="s">
        <v>4453</v>
      </c>
      <c r="F335" s="123" t="s">
        <v>4748</v>
      </c>
      <c r="H335" s="123" t="s">
        <v>4438</v>
      </c>
      <c r="I335" s="123" t="s">
        <v>4439</v>
      </c>
      <c r="J335" s="123" t="s">
        <v>743</v>
      </c>
      <c r="K335" s="123" t="s">
        <v>740</v>
      </c>
    </row>
    <row r="336" spans="1:11" s="123" customFormat="1" x14ac:dyDescent="0.35">
      <c r="A336" s="123">
        <v>342</v>
      </c>
      <c r="B336" s="123" t="s">
        <v>74</v>
      </c>
      <c r="D336" s="123" t="s">
        <v>4747</v>
      </c>
      <c r="E336" s="123" t="s">
        <v>4455</v>
      </c>
      <c r="F336" s="123" t="s">
        <v>4748</v>
      </c>
      <c r="H336" s="123" t="s">
        <v>4438</v>
      </c>
      <c r="I336" s="123" t="s">
        <v>4439</v>
      </c>
      <c r="J336" s="123" t="s">
        <v>743</v>
      </c>
      <c r="K336" s="123" t="s">
        <v>740</v>
      </c>
    </row>
    <row r="337" spans="1:11" s="123" customFormat="1" x14ac:dyDescent="0.35">
      <c r="A337" s="123">
        <v>343</v>
      </c>
      <c r="B337" s="123" t="s">
        <v>74</v>
      </c>
      <c r="D337" s="123" t="s">
        <v>4747</v>
      </c>
      <c r="E337" s="123" t="s">
        <v>4460</v>
      </c>
      <c r="F337" s="123" t="s">
        <v>4748</v>
      </c>
      <c r="H337" s="123" t="s">
        <v>4438</v>
      </c>
      <c r="I337" s="123" t="s">
        <v>4439</v>
      </c>
      <c r="J337" s="123" t="s">
        <v>743</v>
      </c>
      <c r="K337" s="123" t="s">
        <v>740</v>
      </c>
    </row>
    <row r="338" spans="1:11" s="123" customFormat="1" x14ac:dyDescent="0.35">
      <c r="A338" s="123">
        <v>344</v>
      </c>
      <c r="B338" s="123" t="s">
        <v>74</v>
      </c>
      <c r="D338" s="123" t="s">
        <v>4747</v>
      </c>
      <c r="E338" s="123" t="s">
        <v>4462</v>
      </c>
      <c r="F338" s="123" t="s">
        <v>4748</v>
      </c>
      <c r="H338" s="123" t="s">
        <v>4438</v>
      </c>
      <c r="I338" s="123" t="s">
        <v>4439</v>
      </c>
      <c r="J338" s="123" t="s">
        <v>743</v>
      </c>
      <c r="K338" s="123" t="s">
        <v>740</v>
      </c>
    </row>
    <row r="339" spans="1:11" s="123" customFormat="1" x14ac:dyDescent="0.35">
      <c r="A339" s="123">
        <v>345</v>
      </c>
      <c r="B339" s="123" t="s">
        <v>74</v>
      </c>
      <c r="D339" s="123" t="s">
        <v>4747</v>
      </c>
      <c r="E339" s="123" t="s">
        <v>4463</v>
      </c>
      <c r="F339" s="123" t="s">
        <v>4748</v>
      </c>
      <c r="H339" s="123" t="s">
        <v>4438</v>
      </c>
      <c r="I339" s="123" t="s">
        <v>4439</v>
      </c>
      <c r="J339" s="123" t="s">
        <v>743</v>
      </c>
      <c r="K339" s="123" t="s">
        <v>740</v>
      </c>
    </row>
    <row r="340" spans="1:11" s="123" customFormat="1" x14ac:dyDescent="0.35">
      <c r="A340" s="123">
        <v>346</v>
      </c>
      <c r="B340" s="123" t="s">
        <v>74</v>
      </c>
      <c r="D340" s="123" t="s">
        <v>4747</v>
      </c>
      <c r="E340" s="123" t="s">
        <v>4466</v>
      </c>
      <c r="F340" s="123" t="s">
        <v>4748</v>
      </c>
      <c r="H340" s="123" t="s">
        <v>4438</v>
      </c>
      <c r="I340" s="123" t="s">
        <v>4439</v>
      </c>
      <c r="J340" s="123" t="s">
        <v>743</v>
      </c>
      <c r="K340" s="123" t="s">
        <v>740</v>
      </c>
    </row>
    <row r="341" spans="1:11" s="123" customFormat="1" x14ac:dyDescent="0.35">
      <c r="A341" s="123">
        <v>347</v>
      </c>
      <c r="B341" s="123" t="s">
        <v>74</v>
      </c>
      <c r="D341" s="123" t="s">
        <v>4747</v>
      </c>
      <c r="E341" s="123" t="s">
        <v>4467</v>
      </c>
      <c r="F341" s="123" t="s">
        <v>4748</v>
      </c>
      <c r="H341" s="123" t="s">
        <v>4438</v>
      </c>
      <c r="I341" s="123" t="s">
        <v>4439</v>
      </c>
      <c r="J341" s="123" t="s">
        <v>743</v>
      </c>
      <c r="K341" s="123" t="s">
        <v>740</v>
      </c>
    </row>
    <row r="342" spans="1:11" s="123" customFormat="1" x14ac:dyDescent="0.35">
      <c r="A342" s="123">
        <v>348</v>
      </c>
      <c r="B342" s="123" t="s">
        <v>74</v>
      </c>
      <c r="D342" s="123" t="s">
        <v>4747</v>
      </c>
      <c r="E342" s="123" t="s">
        <v>4471</v>
      </c>
      <c r="F342" s="123" t="s">
        <v>4748</v>
      </c>
      <c r="H342" s="123" t="s">
        <v>4438</v>
      </c>
      <c r="I342" s="123" t="s">
        <v>4439</v>
      </c>
      <c r="J342" s="123" t="s">
        <v>743</v>
      </c>
      <c r="K342" s="123" t="s">
        <v>740</v>
      </c>
    </row>
    <row r="343" spans="1:11" s="123" customFormat="1" x14ac:dyDescent="0.35">
      <c r="A343" s="123">
        <v>349</v>
      </c>
      <c r="B343" s="123" t="s">
        <v>74</v>
      </c>
      <c r="D343" s="123" t="s">
        <v>4749</v>
      </c>
      <c r="E343" s="123" t="s">
        <v>4473</v>
      </c>
      <c r="F343" s="123" t="s">
        <v>4748</v>
      </c>
      <c r="H343" s="123" t="s">
        <v>4472</v>
      </c>
      <c r="I343" s="123" t="s">
        <v>4439</v>
      </c>
      <c r="J343" s="123" t="s">
        <v>743</v>
      </c>
      <c r="K343" s="123" t="s">
        <v>740</v>
      </c>
    </row>
    <row r="344" spans="1:11" s="123" customFormat="1" x14ac:dyDescent="0.35">
      <c r="A344" s="123">
        <v>350</v>
      </c>
      <c r="B344" s="123" t="s">
        <v>74</v>
      </c>
      <c r="D344" s="123" t="s">
        <v>4749</v>
      </c>
      <c r="E344" s="123" t="s">
        <v>4476</v>
      </c>
      <c r="F344" s="123" t="s">
        <v>4748</v>
      </c>
      <c r="H344" s="123" t="s">
        <v>4472</v>
      </c>
      <c r="I344" s="123" t="s">
        <v>4439</v>
      </c>
      <c r="J344" s="123" t="s">
        <v>743</v>
      </c>
      <c r="K344" s="123" t="s">
        <v>740</v>
      </c>
    </row>
    <row r="345" spans="1:11" s="123" customFormat="1" x14ac:dyDescent="0.35">
      <c r="A345" s="123">
        <v>351</v>
      </c>
      <c r="B345" s="123" t="s">
        <v>74</v>
      </c>
      <c r="D345" s="123" t="s">
        <v>4749</v>
      </c>
      <c r="E345" s="123" t="s">
        <v>4480</v>
      </c>
      <c r="F345" s="123" t="s">
        <v>4748</v>
      </c>
      <c r="H345" s="123" t="s">
        <v>4472</v>
      </c>
      <c r="I345" s="123" t="s">
        <v>4439</v>
      </c>
      <c r="J345" s="123" t="s">
        <v>743</v>
      </c>
      <c r="K345" s="123" t="s">
        <v>740</v>
      </c>
    </row>
    <row r="346" spans="1:11" s="123" customFormat="1" x14ac:dyDescent="0.35">
      <c r="A346" s="123">
        <v>352</v>
      </c>
      <c r="B346" s="123" t="s">
        <v>74</v>
      </c>
      <c r="D346" s="123" t="s">
        <v>4749</v>
      </c>
      <c r="E346" s="123" t="s">
        <v>4481</v>
      </c>
      <c r="F346" s="123" t="s">
        <v>4748</v>
      </c>
      <c r="H346" s="123" t="s">
        <v>4472</v>
      </c>
      <c r="I346" s="123" t="s">
        <v>4439</v>
      </c>
      <c r="J346" s="123" t="s">
        <v>743</v>
      </c>
      <c r="K346" s="123" t="s">
        <v>740</v>
      </c>
    </row>
    <row r="347" spans="1:11" s="123" customFormat="1" x14ac:dyDescent="0.35">
      <c r="A347" s="123">
        <v>353</v>
      </c>
      <c r="B347" s="123" t="s">
        <v>74</v>
      </c>
      <c r="D347" s="123" t="s">
        <v>4749</v>
      </c>
      <c r="E347" s="123" t="s">
        <v>4485</v>
      </c>
      <c r="F347" s="123" t="s">
        <v>4748</v>
      </c>
      <c r="H347" s="123" t="s">
        <v>4472</v>
      </c>
      <c r="I347" s="123" t="s">
        <v>4439</v>
      </c>
      <c r="J347" s="123" t="s">
        <v>743</v>
      </c>
      <c r="K347" s="123" t="s">
        <v>740</v>
      </c>
    </row>
    <row r="348" spans="1:11" s="123" customFormat="1" x14ac:dyDescent="0.35">
      <c r="A348" s="123">
        <v>354</v>
      </c>
      <c r="B348" s="123" t="s">
        <v>70</v>
      </c>
      <c r="D348" s="123" t="s">
        <v>4747</v>
      </c>
      <c r="E348" s="123" t="s">
        <v>4466</v>
      </c>
      <c r="F348" s="123" t="s">
        <v>4748</v>
      </c>
      <c r="H348" s="123" t="s">
        <v>4464</v>
      </c>
      <c r="I348" s="123" t="s">
        <v>3311</v>
      </c>
      <c r="J348" s="123" t="s">
        <v>754</v>
      </c>
      <c r="K348" s="123" t="s">
        <v>740</v>
      </c>
    </row>
    <row r="349" spans="1:11" s="123" customFormat="1" x14ac:dyDescent="0.35">
      <c r="A349" s="123">
        <v>355</v>
      </c>
      <c r="B349" s="123" t="s">
        <v>74</v>
      </c>
      <c r="D349" s="123" t="s">
        <v>4750</v>
      </c>
      <c r="E349" s="123" t="s">
        <v>4491</v>
      </c>
      <c r="F349" s="123" t="s">
        <v>4751</v>
      </c>
      <c r="H349" s="123" t="s">
        <v>4488</v>
      </c>
      <c r="I349" s="123" t="s">
        <v>4489</v>
      </c>
      <c r="J349" s="123" t="s">
        <v>743</v>
      </c>
      <c r="K349" s="123" t="s">
        <v>740</v>
      </c>
    </row>
    <row r="350" spans="1:11" s="123" customFormat="1" x14ac:dyDescent="0.35">
      <c r="A350" s="123">
        <v>356</v>
      </c>
      <c r="B350" s="123" t="s">
        <v>74</v>
      </c>
      <c r="D350" s="123" t="s">
        <v>4750</v>
      </c>
      <c r="E350" s="123" t="s">
        <v>4493</v>
      </c>
      <c r="F350" s="123" t="s">
        <v>4751</v>
      </c>
      <c r="H350" s="123" t="s">
        <v>4488</v>
      </c>
      <c r="I350" s="123" t="s">
        <v>4489</v>
      </c>
      <c r="J350" s="123" t="s">
        <v>743</v>
      </c>
      <c r="K350" s="123" t="s">
        <v>740</v>
      </c>
    </row>
    <row r="351" spans="1:11" s="123" customFormat="1" x14ac:dyDescent="0.35">
      <c r="A351" s="123">
        <v>357</v>
      </c>
      <c r="B351" s="123" t="s">
        <v>74</v>
      </c>
      <c r="D351" s="123" t="s">
        <v>4750</v>
      </c>
      <c r="E351" s="123" t="s">
        <v>4494</v>
      </c>
      <c r="F351" s="123" t="s">
        <v>4751</v>
      </c>
      <c r="H351" s="123" t="s">
        <v>4488</v>
      </c>
      <c r="I351" s="123" t="s">
        <v>4489</v>
      </c>
      <c r="J351" s="123" t="s">
        <v>743</v>
      </c>
      <c r="K351" s="123" t="s">
        <v>740</v>
      </c>
    </row>
    <row r="352" spans="1:11" s="123" customFormat="1" x14ac:dyDescent="0.35">
      <c r="A352" s="123">
        <v>358</v>
      </c>
      <c r="B352" s="123" t="s">
        <v>74</v>
      </c>
      <c r="D352" s="123" t="s">
        <v>4750</v>
      </c>
      <c r="E352" s="123" t="s">
        <v>4496</v>
      </c>
      <c r="F352" s="123" t="s">
        <v>4751</v>
      </c>
      <c r="H352" s="123" t="s">
        <v>4488</v>
      </c>
      <c r="I352" s="123" t="s">
        <v>4489</v>
      </c>
      <c r="J352" s="123" t="s">
        <v>743</v>
      </c>
      <c r="K352" s="123" t="s">
        <v>740</v>
      </c>
    </row>
    <row r="353" spans="1:11" s="123" customFormat="1" x14ac:dyDescent="0.35">
      <c r="A353" s="123">
        <v>359</v>
      </c>
      <c r="B353" s="123" t="s">
        <v>74</v>
      </c>
      <c r="D353" s="123" t="s">
        <v>4750</v>
      </c>
      <c r="E353" s="123" t="s">
        <v>4498</v>
      </c>
      <c r="F353" s="123" t="s">
        <v>4751</v>
      </c>
      <c r="H353" s="123" t="s">
        <v>4488</v>
      </c>
      <c r="I353" s="123" t="s">
        <v>4489</v>
      </c>
      <c r="J353" s="123" t="s">
        <v>743</v>
      </c>
      <c r="K353" s="123" t="s">
        <v>740</v>
      </c>
    </row>
    <row r="354" spans="1:11" s="123" customFormat="1" x14ac:dyDescent="0.35">
      <c r="A354" s="123">
        <v>360</v>
      </c>
      <c r="B354" s="123" t="s">
        <v>74</v>
      </c>
      <c r="D354" s="123" t="s">
        <v>4750</v>
      </c>
      <c r="E354" s="123" t="s">
        <v>4499</v>
      </c>
      <c r="F354" s="123" t="s">
        <v>4751</v>
      </c>
      <c r="H354" s="123" t="s">
        <v>4488</v>
      </c>
      <c r="I354" s="123" t="s">
        <v>4489</v>
      </c>
      <c r="J354" s="123" t="s">
        <v>743</v>
      </c>
      <c r="K354" s="123" t="s">
        <v>740</v>
      </c>
    </row>
    <row r="355" spans="1:11" s="123" customFormat="1" x14ac:dyDescent="0.35">
      <c r="A355" s="123">
        <v>361</v>
      </c>
      <c r="B355" s="123" t="s">
        <v>74</v>
      </c>
      <c r="D355" s="123" t="s">
        <v>4750</v>
      </c>
      <c r="E355" s="123" t="s">
        <v>4502</v>
      </c>
      <c r="F355" s="123" t="s">
        <v>4751</v>
      </c>
      <c r="H355" s="123" t="s">
        <v>4488</v>
      </c>
      <c r="I355" s="123" t="s">
        <v>4489</v>
      </c>
      <c r="J355" s="123" t="s">
        <v>743</v>
      </c>
      <c r="K355" s="123" t="s">
        <v>740</v>
      </c>
    </row>
    <row r="356" spans="1:11" s="123" customFormat="1" x14ac:dyDescent="0.35">
      <c r="A356" s="123">
        <v>362</v>
      </c>
      <c r="B356" s="123" t="s">
        <v>74</v>
      </c>
      <c r="D356" s="123" t="s">
        <v>4752</v>
      </c>
      <c r="E356" s="123" t="s">
        <v>4503</v>
      </c>
      <c r="F356" s="123" t="s">
        <v>4751</v>
      </c>
      <c r="H356" s="123" t="s">
        <v>4488</v>
      </c>
      <c r="I356" s="123" t="s">
        <v>4489</v>
      </c>
      <c r="J356" s="123" t="s">
        <v>743</v>
      </c>
      <c r="K356" s="123" t="s">
        <v>740</v>
      </c>
    </row>
    <row r="357" spans="1:11" s="123" customFormat="1" x14ac:dyDescent="0.35">
      <c r="A357" s="123">
        <v>363</v>
      </c>
      <c r="B357" s="123" t="s">
        <v>74</v>
      </c>
      <c r="D357" s="123" t="s">
        <v>4750</v>
      </c>
      <c r="E357" s="123" t="s">
        <v>4505</v>
      </c>
      <c r="F357" s="123" t="s">
        <v>4751</v>
      </c>
      <c r="H357" s="123" t="s">
        <v>4487</v>
      </c>
      <c r="I357" s="123" t="s">
        <v>4489</v>
      </c>
      <c r="J357" s="123" t="s">
        <v>743</v>
      </c>
      <c r="K357" s="123" t="s">
        <v>740</v>
      </c>
    </row>
    <row r="358" spans="1:11" s="123" customFormat="1" x14ac:dyDescent="0.35">
      <c r="A358" s="123">
        <v>364</v>
      </c>
      <c r="B358" s="123" t="s">
        <v>74</v>
      </c>
      <c r="D358" s="123" t="s">
        <v>4750</v>
      </c>
      <c r="E358" s="123" t="s">
        <v>4507</v>
      </c>
      <c r="F358" s="123" t="s">
        <v>4751</v>
      </c>
      <c r="H358" s="123" t="s">
        <v>4488</v>
      </c>
      <c r="I358" s="123" t="s">
        <v>4489</v>
      </c>
      <c r="J358" s="123" t="s">
        <v>743</v>
      </c>
      <c r="K358" s="123" t="s">
        <v>740</v>
      </c>
    </row>
    <row r="359" spans="1:11" s="123" customFormat="1" x14ac:dyDescent="0.35">
      <c r="A359" s="123">
        <v>365</v>
      </c>
      <c r="B359" s="123" t="s">
        <v>74</v>
      </c>
      <c r="D359" s="123" t="s">
        <v>4750</v>
      </c>
      <c r="E359" s="123" t="s">
        <v>4509</v>
      </c>
      <c r="F359" s="123" t="s">
        <v>4751</v>
      </c>
      <c r="H359" s="123" t="s">
        <v>4488</v>
      </c>
      <c r="I359" s="123" t="s">
        <v>4489</v>
      </c>
      <c r="J359" s="123" t="s">
        <v>743</v>
      </c>
      <c r="K359" s="123" t="s">
        <v>740</v>
      </c>
    </row>
    <row r="360" spans="1:11" s="123" customFormat="1" x14ac:dyDescent="0.35">
      <c r="A360" s="123">
        <v>366</v>
      </c>
      <c r="B360" s="123" t="s">
        <v>74</v>
      </c>
      <c r="D360" s="123" t="s">
        <v>4750</v>
      </c>
      <c r="E360" s="123" t="s">
        <v>4510</v>
      </c>
      <c r="F360" s="123" t="s">
        <v>4751</v>
      </c>
      <c r="H360" s="123" t="s">
        <v>4488</v>
      </c>
      <c r="I360" s="123" t="s">
        <v>4489</v>
      </c>
      <c r="J360" s="123" t="s">
        <v>743</v>
      </c>
      <c r="K360" s="123" t="s">
        <v>740</v>
      </c>
    </row>
    <row r="361" spans="1:11" s="123" customFormat="1" x14ac:dyDescent="0.35">
      <c r="A361" s="123">
        <v>367</v>
      </c>
      <c r="B361" s="123" t="s">
        <v>74</v>
      </c>
      <c r="D361" s="123" t="s">
        <v>4750</v>
      </c>
      <c r="E361" s="123" t="s">
        <v>4511</v>
      </c>
      <c r="F361" s="123" t="s">
        <v>4751</v>
      </c>
      <c r="H361" s="123" t="s">
        <v>4488</v>
      </c>
      <c r="I361" s="123" t="s">
        <v>4489</v>
      </c>
      <c r="J361" s="123" t="s">
        <v>743</v>
      </c>
      <c r="K361" s="123" t="s">
        <v>740</v>
      </c>
    </row>
    <row r="362" spans="1:11" s="123" customFormat="1" x14ac:dyDescent="0.35">
      <c r="A362" s="123">
        <v>368</v>
      </c>
      <c r="B362" s="123" t="s">
        <v>74</v>
      </c>
      <c r="D362" s="123" t="s">
        <v>4750</v>
      </c>
      <c r="E362" s="123" t="s">
        <v>4514</v>
      </c>
      <c r="F362" s="123" t="s">
        <v>4751</v>
      </c>
      <c r="H362" s="123" t="s">
        <v>4488</v>
      </c>
      <c r="I362" s="123" t="s">
        <v>4489</v>
      </c>
      <c r="J362" s="123" t="s">
        <v>743</v>
      </c>
      <c r="K362" s="123" t="s">
        <v>740</v>
      </c>
    </row>
    <row r="363" spans="1:11" s="123" customFormat="1" x14ac:dyDescent="0.35">
      <c r="A363" s="123">
        <v>369</v>
      </c>
      <c r="B363" s="123" t="s">
        <v>74</v>
      </c>
      <c r="D363" s="123" t="s">
        <v>4750</v>
      </c>
      <c r="E363" s="123" t="s">
        <v>4517</v>
      </c>
      <c r="F363" s="123" t="s">
        <v>4751</v>
      </c>
      <c r="H363" s="123" t="s">
        <v>4488</v>
      </c>
      <c r="I363" s="123" t="s">
        <v>4489</v>
      </c>
      <c r="J363" s="123" t="s">
        <v>743</v>
      </c>
      <c r="K363" s="123" t="s">
        <v>740</v>
      </c>
    </row>
    <row r="364" spans="1:11" s="123" customFormat="1" x14ac:dyDescent="0.35">
      <c r="A364" s="123">
        <v>370</v>
      </c>
      <c r="B364" s="123" t="s">
        <v>74</v>
      </c>
      <c r="D364" s="123" t="s">
        <v>4750</v>
      </c>
      <c r="E364" s="123" t="s">
        <v>4518</v>
      </c>
      <c r="F364" s="123" t="s">
        <v>4751</v>
      </c>
      <c r="H364" s="123" t="s">
        <v>4488</v>
      </c>
      <c r="I364" s="123" t="s">
        <v>4489</v>
      </c>
      <c r="J364" s="123" t="s">
        <v>743</v>
      </c>
      <c r="K364" s="123" t="s">
        <v>740</v>
      </c>
    </row>
    <row r="365" spans="1:11" s="123" customFormat="1" x14ac:dyDescent="0.35">
      <c r="A365" s="123">
        <v>371</v>
      </c>
      <c r="B365" s="123" t="s">
        <v>74</v>
      </c>
      <c r="D365" s="123" t="s">
        <v>4750</v>
      </c>
      <c r="E365" s="123" t="s">
        <v>4519</v>
      </c>
      <c r="F365" s="123" t="s">
        <v>4751</v>
      </c>
      <c r="H365" s="123" t="s">
        <v>4488</v>
      </c>
      <c r="I365" s="123" t="s">
        <v>4489</v>
      </c>
      <c r="J365" s="123" t="s">
        <v>743</v>
      </c>
      <c r="K365" s="123" t="s">
        <v>740</v>
      </c>
    </row>
    <row r="366" spans="1:11" s="123" customFormat="1" x14ac:dyDescent="0.35">
      <c r="A366" s="123">
        <v>372</v>
      </c>
      <c r="B366" s="123" t="s">
        <v>74</v>
      </c>
      <c r="D366" s="123" t="s">
        <v>4750</v>
      </c>
      <c r="E366" s="123" t="s">
        <v>4520</v>
      </c>
      <c r="F366" s="123" t="s">
        <v>4751</v>
      </c>
      <c r="H366" s="123" t="s">
        <v>4488</v>
      </c>
      <c r="I366" s="123" t="s">
        <v>4489</v>
      </c>
      <c r="J366" s="123" t="s">
        <v>743</v>
      </c>
      <c r="K366" s="123" t="s">
        <v>740</v>
      </c>
    </row>
    <row r="367" spans="1:11" s="123" customFormat="1" x14ac:dyDescent="0.35">
      <c r="A367" s="123">
        <v>373</v>
      </c>
      <c r="B367" s="123" t="s">
        <v>74</v>
      </c>
      <c r="D367" s="123" t="s">
        <v>4750</v>
      </c>
      <c r="E367" s="123" t="s">
        <v>4521</v>
      </c>
      <c r="F367" s="123" t="s">
        <v>4751</v>
      </c>
      <c r="H367" s="123" t="s">
        <v>4488</v>
      </c>
      <c r="I367" s="123" t="s">
        <v>4489</v>
      </c>
      <c r="J367" s="123" t="s">
        <v>743</v>
      </c>
      <c r="K367" s="123" t="s">
        <v>740</v>
      </c>
    </row>
    <row r="368" spans="1:11" s="123" customFormat="1" x14ac:dyDescent="0.35">
      <c r="A368" s="123">
        <v>374</v>
      </c>
      <c r="B368" s="123" t="s">
        <v>74</v>
      </c>
      <c r="D368" s="123" t="s">
        <v>4750</v>
      </c>
      <c r="E368" s="123" t="s">
        <v>4522</v>
      </c>
      <c r="F368" s="123" t="s">
        <v>4751</v>
      </c>
      <c r="H368" s="123" t="s">
        <v>4488</v>
      </c>
      <c r="I368" s="123" t="s">
        <v>4489</v>
      </c>
      <c r="J368" s="123" t="s">
        <v>743</v>
      </c>
      <c r="K368" s="123" t="s">
        <v>740</v>
      </c>
    </row>
    <row r="369" spans="1:11" s="123" customFormat="1" x14ac:dyDescent="0.35">
      <c r="A369" s="123">
        <v>375</v>
      </c>
      <c r="B369" s="123" t="s">
        <v>74</v>
      </c>
      <c r="D369" s="123" t="s">
        <v>4750</v>
      </c>
      <c r="E369" s="123" t="s">
        <v>4523</v>
      </c>
      <c r="F369" s="123" t="s">
        <v>4751</v>
      </c>
      <c r="H369" s="123" t="s">
        <v>4488</v>
      </c>
      <c r="I369" s="123" t="s">
        <v>4489</v>
      </c>
      <c r="J369" s="123" t="s">
        <v>743</v>
      </c>
      <c r="K369" s="123" t="s">
        <v>740</v>
      </c>
    </row>
    <row r="370" spans="1:11" s="123" customFormat="1" x14ac:dyDescent="0.35">
      <c r="A370" s="123">
        <v>376</v>
      </c>
      <c r="B370" s="123" t="s">
        <v>74</v>
      </c>
      <c r="D370" s="123" t="s">
        <v>4750</v>
      </c>
      <c r="E370" s="123" t="s">
        <v>4525</v>
      </c>
      <c r="F370" s="123" t="s">
        <v>4751</v>
      </c>
      <c r="H370" s="123" t="s">
        <v>4488</v>
      </c>
      <c r="I370" s="123" t="s">
        <v>4489</v>
      </c>
      <c r="J370" s="123" t="s">
        <v>743</v>
      </c>
      <c r="K370" s="123" t="s">
        <v>740</v>
      </c>
    </row>
    <row r="371" spans="1:11" s="123" customFormat="1" x14ac:dyDescent="0.35">
      <c r="A371" s="123">
        <v>377</v>
      </c>
      <c r="B371" s="123" t="s">
        <v>74</v>
      </c>
      <c r="D371" s="123" t="s">
        <v>4750</v>
      </c>
      <c r="E371" s="123" t="s">
        <v>4526</v>
      </c>
      <c r="F371" s="123" t="s">
        <v>4751</v>
      </c>
      <c r="H371" s="123" t="s">
        <v>4488</v>
      </c>
      <c r="I371" s="123" t="s">
        <v>4489</v>
      </c>
      <c r="J371" s="123" t="s">
        <v>743</v>
      </c>
      <c r="K371" s="123" t="s">
        <v>740</v>
      </c>
    </row>
    <row r="372" spans="1:11" s="123" customFormat="1" x14ac:dyDescent="0.35">
      <c r="A372" s="123">
        <v>378</v>
      </c>
      <c r="B372" s="123" t="s">
        <v>74</v>
      </c>
      <c r="D372" s="123" t="s">
        <v>4750</v>
      </c>
      <c r="E372" s="123" t="s">
        <v>4527</v>
      </c>
      <c r="F372" s="123" t="s">
        <v>4751</v>
      </c>
      <c r="H372" s="123" t="s">
        <v>4488</v>
      </c>
      <c r="I372" s="123" t="s">
        <v>4489</v>
      </c>
      <c r="J372" s="123" t="s">
        <v>743</v>
      </c>
      <c r="K372" s="123" t="s">
        <v>740</v>
      </c>
    </row>
    <row r="373" spans="1:11" s="123" customFormat="1" x14ac:dyDescent="0.35">
      <c r="A373" s="123">
        <v>379</v>
      </c>
      <c r="B373" s="123" t="s">
        <v>74</v>
      </c>
      <c r="D373" s="123" t="s">
        <v>4750</v>
      </c>
      <c r="E373" s="123" t="s">
        <v>4528</v>
      </c>
      <c r="F373" s="123" t="s">
        <v>4751</v>
      </c>
      <c r="H373" s="123" t="s">
        <v>4488</v>
      </c>
      <c r="I373" s="123" t="s">
        <v>4489</v>
      </c>
      <c r="J373" s="123" t="s">
        <v>743</v>
      </c>
      <c r="K373" s="123" t="s">
        <v>740</v>
      </c>
    </row>
    <row r="374" spans="1:11" s="123" customFormat="1" x14ac:dyDescent="0.35">
      <c r="A374" s="123">
        <v>380</v>
      </c>
      <c r="B374" s="123" t="s">
        <v>74</v>
      </c>
      <c r="D374" s="123" t="s">
        <v>4750</v>
      </c>
      <c r="E374" s="123" t="s">
        <v>4529</v>
      </c>
      <c r="F374" s="123" t="s">
        <v>4751</v>
      </c>
      <c r="H374" s="123" t="s">
        <v>4488</v>
      </c>
      <c r="I374" s="123" t="s">
        <v>4489</v>
      </c>
      <c r="J374" s="123" t="s">
        <v>743</v>
      </c>
      <c r="K374" s="123" t="s">
        <v>740</v>
      </c>
    </row>
    <row r="375" spans="1:11" s="123" customFormat="1" x14ac:dyDescent="0.35">
      <c r="A375" s="123">
        <v>381</v>
      </c>
      <c r="B375" s="123" t="s">
        <v>74</v>
      </c>
      <c r="D375" s="123" t="s">
        <v>4750</v>
      </c>
      <c r="E375" s="123" t="s">
        <v>4531</v>
      </c>
      <c r="F375" s="123" t="s">
        <v>4751</v>
      </c>
      <c r="H375" s="123" t="s">
        <v>4488</v>
      </c>
      <c r="I375" s="123" t="s">
        <v>4489</v>
      </c>
      <c r="J375" s="123" t="s">
        <v>743</v>
      </c>
      <c r="K375" s="123" t="s">
        <v>740</v>
      </c>
    </row>
    <row r="376" spans="1:11" s="123" customFormat="1" x14ac:dyDescent="0.35">
      <c r="A376" s="123">
        <v>382</v>
      </c>
      <c r="B376" s="123" t="s">
        <v>74</v>
      </c>
      <c r="D376" s="123" t="s">
        <v>4750</v>
      </c>
      <c r="E376" s="123" t="s">
        <v>4533</v>
      </c>
      <c r="F376" s="123" t="s">
        <v>4751</v>
      </c>
      <c r="H376" s="123" t="s">
        <v>4488</v>
      </c>
      <c r="I376" s="123" t="s">
        <v>4489</v>
      </c>
      <c r="J376" s="123" t="s">
        <v>743</v>
      </c>
      <c r="K376" s="123" t="s">
        <v>740</v>
      </c>
    </row>
    <row r="377" spans="1:11" s="123" customFormat="1" x14ac:dyDescent="0.35">
      <c r="A377" s="123">
        <v>383</v>
      </c>
      <c r="B377" s="123" t="s">
        <v>74</v>
      </c>
      <c r="D377" s="123" t="s">
        <v>4750</v>
      </c>
      <c r="E377" s="123" t="s">
        <v>4534</v>
      </c>
      <c r="F377" s="123" t="s">
        <v>4751</v>
      </c>
      <c r="H377" s="123" t="s">
        <v>4488</v>
      </c>
      <c r="I377" s="123" t="s">
        <v>4489</v>
      </c>
      <c r="J377" s="123" t="s">
        <v>743</v>
      </c>
      <c r="K377" s="123" t="s">
        <v>740</v>
      </c>
    </row>
    <row r="378" spans="1:11" s="123" customFormat="1" x14ac:dyDescent="0.35">
      <c r="A378" s="123">
        <v>384</v>
      </c>
      <c r="B378" s="123" t="s">
        <v>74</v>
      </c>
      <c r="D378" s="123" t="s">
        <v>4750</v>
      </c>
      <c r="E378" s="123" t="s">
        <v>4535</v>
      </c>
      <c r="F378" s="123" t="s">
        <v>4751</v>
      </c>
      <c r="H378" s="123" t="s">
        <v>4488</v>
      </c>
      <c r="I378" s="123" t="s">
        <v>4489</v>
      </c>
      <c r="J378" s="123" t="s">
        <v>743</v>
      </c>
      <c r="K378" s="123" t="s">
        <v>740</v>
      </c>
    </row>
    <row r="379" spans="1:11" s="123" customFormat="1" x14ac:dyDescent="0.35">
      <c r="A379" s="123">
        <v>385</v>
      </c>
      <c r="B379" s="123" t="s">
        <v>74</v>
      </c>
      <c r="D379" s="123" t="s">
        <v>4753</v>
      </c>
      <c r="E379" s="123" t="s">
        <v>4541</v>
      </c>
      <c r="F379" s="123" t="s">
        <v>4754</v>
      </c>
      <c r="H379" s="123" t="s">
        <v>4538</v>
      </c>
      <c r="I379" s="123" t="s">
        <v>4539</v>
      </c>
      <c r="J379" s="123" t="s">
        <v>743</v>
      </c>
      <c r="K379" s="123" t="s">
        <v>740</v>
      </c>
    </row>
    <row r="380" spans="1:11" s="123" customFormat="1" x14ac:dyDescent="0.35">
      <c r="A380" s="123">
        <v>386</v>
      </c>
      <c r="B380" s="123" t="s">
        <v>74</v>
      </c>
      <c r="D380" s="123" t="s">
        <v>4753</v>
      </c>
      <c r="E380" s="123" t="s">
        <v>4542</v>
      </c>
      <c r="F380" s="123" t="s">
        <v>4754</v>
      </c>
      <c r="H380" s="123" t="s">
        <v>4538</v>
      </c>
      <c r="I380" s="123" t="s">
        <v>4539</v>
      </c>
      <c r="J380" s="123" t="s">
        <v>743</v>
      </c>
      <c r="K380" s="123" t="s">
        <v>740</v>
      </c>
    </row>
    <row r="381" spans="1:11" s="123" customFormat="1" x14ac:dyDescent="0.35">
      <c r="A381" s="123">
        <v>387</v>
      </c>
      <c r="B381" s="123" t="s">
        <v>74</v>
      </c>
      <c r="D381" s="123" t="s">
        <v>4753</v>
      </c>
      <c r="E381" s="123" t="s">
        <v>4543</v>
      </c>
      <c r="F381" s="123" t="s">
        <v>4754</v>
      </c>
      <c r="H381" s="123" t="s">
        <v>4538</v>
      </c>
      <c r="I381" s="123" t="s">
        <v>4539</v>
      </c>
      <c r="J381" s="123" t="s">
        <v>743</v>
      </c>
      <c r="K381" s="123" t="s">
        <v>740</v>
      </c>
    </row>
    <row r="382" spans="1:11" s="123" customFormat="1" x14ac:dyDescent="0.35">
      <c r="A382" s="123">
        <v>388</v>
      </c>
      <c r="B382" s="123" t="s">
        <v>74</v>
      </c>
      <c r="D382" s="123" t="s">
        <v>4753</v>
      </c>
      <c r="E382" s="123" t="s">
        <v>4544</v>
      </c>
      <c r="F382" s="123" t="s">
        <v>4754</v>
      </c>
      <c r="H382" s="123" t="s">
        <v>4538</v>
      </c>
      <c r="I382" s="123" t="s">
        <v>4539</v>
      </c>
      <c r="J382" s="123" t="s">
        <v>743</v>
      </c>
      <c r="K382" s="123" t="s">
        <v>740</v>
      </c>
    </row>
    <row r="383" spans="1:11" s="123" customFormat="1" x14ac:dyDescent="0.35">
      <c r="A383" s="123">
        <v>389</v>
      </c>
      <c r="B383" s="123" t="s">
        <v>74</v>
      </c>
      <c r="D383" s="123" t="s">
        <v>4753</v>
      </c>
      <c r="E383" s="123" t="s">
        <v>4545</v>
      </c>
      <c r="F383" s="123" t="s">
        <v>4754</v>
      </c>
      <c r="H383" s="123" t="s">
        <v>4538</v>
      </c>
      <c r="I383" s="123" t="s">
        <v>4539</v>
      </c>
      <c r="J383" s="123" t="s">
        <v>743</v>
      </c>
      <c r="K383" s="123" t="s">
        <v>740</v>
      </c>
    </row>
    <row r="384" spans="1:11" s="123" customFormat="1" x14ac:dyDescent="0.35">
      <c r="A384" s="123">
        <v>390</v>
      </c>
      <c r="B384" s="123" t="s">
        <v>74</v>
      </c>
      <c r="D384" s="123" t="s">
        <v>4753</v>
      </c>
      <c r="E384" s="123" t="s">
        <v>4548</v>
      </c>
      <c r="F384" s="123" t="s">
        <v>4754</v>
      </c>
      <c r="H384" s="123" t="s">
        <v>4538</v>
      </c>
      <c r="I384" s="123" t="s">
        <v>4539</v>
      </c>
      <c r="J384" s="123" t="s">
        <v>743</v>
      </c>
      <c r="K384" s="123" t="s">
        <v>740</v>
      </c>
    </row>
    <row r="385" spans="1:11" s="123" customFormat="1" x14ac:dyDescent="0.35">
      <c r="A385" s="123">
        <v>391</v>
      </c>
      <c r="B385" s="123" t="s">
        <v>74</v>
      </c>
      <c r="D385" s="123" t="s">
        <v>4753</v>
      </c>
      <c r="E385" s="123" t="s">
        <v>4550</v>
      </c>
      <c r="F385" s="123" t="s">
        <v>4754</v>
      </c>
      <c r="H385" s="123" t="s">
        <v>4538</v>
      </c>
      <c r="I385" s="123" t="s">
        <v>4539</v>
      </c>
      <c r="J385" s="123" t="s">
        <v>743</v>
      </c>
      <c r="K385" s="123" t="s">
        <v>740</v>
      </c>
    </row>
    <row r="386" spans="1:11" s="123" customFormat="1" x14ac:dyDescent="0.35">
      <c r="A386" s="123">
        <v>392</v>
      </c>
      <c r="B386" s="123" t="s">
        <v>74</v>
      </c>
      <c r="D386" s="123" t="s">
        <v>4753</v>
      </c>
      <c r="E386" s="123" t="s">
        <v>4552</v>
      </c>
      <c r="F386" s="123" t="s">
        <v>4754</v>
      </c>
      <c r="H386" s="123" t="s">
        <v>4551</v>
      </c>
      <c r="I386" s="123" t="s">
        <v>4539</v>
      </c>
      <c r="J386" s="123" t="s">
        <v>743</v>
      </c>
      <c r="K386" s="123" t="s">
        <v>740</v>
      </c>
    </row>
    <row r="387" spans="1:11" s="123" customFormat="1" x14ac:dyDescent="0.35">
      <c r="A387" s="123">
        <v>393</v>
      </c>
      <c r="B387" s="123" t="s">
        <v>74</v>
      </c>
      <c r="D387" s="123" t="s">
        <v>4753</v>
      </c>
      <c r="E387" s="123" t="s">
        <v>4553</v>
      </c>
      <c r="F387" s="123" t="s">
        <v>4754</v>
      </c>
      <c r="H387" s="123" t="s">
        <v>4538</v>
      </c>
      <c r="I387" s="123" t="s">
        <v>4539</v>
      </c>
      <c r="J387" s="123" t="s">
        <v>743</v>
      </c>
      <c r="K387" s="123" t="s">
        <v>740</v>
      </c>
    </row>
    <row r="388" spans="1:11" s="123" customFormat="1" x14ac:dyDescent="0.35">
      <c r="A388" s="123">
        <v>394</v>
      </c>
      <c r="B388" s="123" t="s">
        <v>74</v>
      </c>
      <c r="D388" s="123" t="s">
        <v>4753</v>
      </c>
      <c r="E388" s="123" t="s">
        <v>4555</v>
      </c>
      <c r="F388" s="123" t="s">
        <v>4754</v>
      </c>
      <c r="H388" s="123" t="s">
        <v>4538</v>
      </c>
      <c r="I388" s="123" t="s">
        <v>4539</v>
      </c>
      <c r="J388" s="123" t="s">
        <v>743</v>
      </c>
      <c r="K388" s="123" t="s">
        <v>740</v>
      </c>
    </row>
    <row r="389" spans="1:11" s="123" customFormat="1" x14ac:dyDescent="0.35">
      <c r="A389" s="123">
        <v>395</v>
      </c>
      <c r="B389" s="123" t="s">
        <v>74</v>
      </c>
      <c r="D389" s="123" t="s">
        <v>4753</v>
      </c>
      <c r="E389" s="123" t="s">
        <v>4557</v>
      </c>
      <c r="F389" s="123" t="s">
        <v>4754</v>
      </c>
      <c r="H389" s="123" t="s">
        <v>4538</v>
      </c>
      <c r="I389" s="123" t="s">
        <v>4539</v>
      </c>
      <c r="J389" s="123" t="s">
        <v>743</v>
      </c>
      <c r="K389" s="123" t="s">
        <v>740</v>
      </c>
    </row>
    <row r="390" spans="1:11" s="123" customFormat="1" x14ac:dyDescent="0.35">
      <c r="A390" s="123">
        <v>396</v>
      </c>
      <c r="B390" s="123" t="s">
        <v>74</v>
      </c>
      <c r="D390" s="123" t="s">
        <v>4753</v>
      </c>
      <c r="E390" s="123" t="s">
        <v>4558</v>
      </c>
      <c r="F390" s="123" t="s">
        <v>4754</v>
      </c>
      <c r="H390" s="123" t="s">
        <v>4538</v>
      </c>
      <c r="I390" s="123" t="s">
        <v>4539</v>
      </c>
      <c r="J390" s="123" t="s">
        <v>743</v>
      </c>
      <c r="K390" s="123" t="s">
        <v>740</v>
      </c>
    </row>
    <row r="391" spans="1:11" s="123" customFormat="1" x14ac:dyDescent="0.35">
      <c r="A391" s="123">
        <v>397</v>
      </c>
      <c r="B391" s="123" t="s">
        <v>74</v>
      </c>
      <c r="D391" s="123" t="s">
        <v>4753</v>
      </c>
      <c r="E391" s="123" t="s">
        <v>4559</v>
      </c>
      <c r="F391" s="123" t="s">
        <v>4754</v>
      </c>
      <c r="H391" s="123" t="s">
        <v>4538</v>
      </c>
      <c r="I391" s="123" t="s">
        <v>4539</v>
      </c>
      <c r="J391" s="123" t="s">
        <v>743</v>
      </c>
      <c r="K391" s="123" t="s">
        <v>740</v>
      </c>
    </row>
    <row r="392" spans="1:11" s="123" customFormat="1" x14ac:dyDescent="0.35">
      <c r="A392" s="123">
        <v>398</v>
      </c>
      <c r="B392" s="123" t="s">
        <v>74</v>
      </c>
      <c r="D392" s="123" t="s">
        <v>4753</v>
      </c>
      <c r="E392" s="123" t="s">
        <v>4562</v>
      </c>
      <c r="F392" s="123" t="s">
        <v>4754</v>
      </c>
      <c r="H392" s="123" t="s">
        <v>4538</v>
      </c>
      <c r="I392" s="123" t="s">
        <v>4539</v>
      </c>
      <c r="J392" s="123" t="s">
        <v>743</v>
      </c>
      <c r="K392" s="123" t="s">
        <v>740</v>
      </c>
    </row>
    <row r="393" spans="1:11" s="123" customFormat="1" x14ac:dyDescent="0.35">
      <c r="A393" s="123">
        <v>399</v>
      </c>
      <c r="B393" s="123" t="s">
        <v>74</v>
      </c>
      <c r="D393" s="123" t="s">
        <v>4753</v>
      </c>
      <c r="E393" s="123" t="s">
        <v>4566</v>
      </c>
      <c r="F393" s="123" t="s">
        <v>4754</v>
      </c>
      <c r="H393" s="123" t="s">
        <v>4538</v>
      </c>
      <c r="I393" s="123" t="s">
        <v>4539</v>
      </c>
      <c r="J393" s="123" t="s">
        <v>743</v>
      </c>
      <c r="K393" s="123" t="s">
        <v>740</v>
      </c>
    </row>
    <row r="394" spans="1:11" s="123" customFormat="1" x14ac:dyDescent="0.35">
      <c r="A394" s="123">
        <v>400</v>
      </c>
      <c r="B394" s="123" t="s">
        <v>74</v>
      </c>
      <c r="D394" s="123" t="s">
        <v>4753</v>
      </c>
      <c r="E394" s="123" t="s">
        <v>4568</v>
      </c>
      <c r="F394" s="123" t="s">
        <v>4754</v>
      </c>
      <c r="H394" s="123" t="s">
        <v>4538</v>
      </c>
      <c r="I394" s="123" t="s">
        <v>4539</v>
      </c>
      <c r="J394" s="123" t="s">
        <v>743</v>
      </c>
      <c r="K394" s="123" t="s">
        <v>740</v>
      </c>
    </row>
    <row r="395" spans="1:11" s="123" customFormat="1" x14ac:dyDescent="0.35">
      <c r="A395" s="123">
        <v>401</v>
      </c>
      <c r="B395" s="123" t="s">
        <v>74</v>
      </c>
      <c r="D395" s="123" t="s">
        <v>4753</v>
      </c>
      <c r="E395" s="123" t="s">
        <v>4569</v>
      </c>
      <c r="F395" s="123" t="s">
        <v>4754</v>
      </c>
      <c r="H395" s="123" t="s">
        <v>4538</v>
      </c>
      <c r="I395" s="123" t="s">
        <v>4539</v>
      </c>
      <c r="J395" s="123" t="s">
        <v>743</v>
      </c>
      <c r="K395" s="123" t="s">
        <v>740</v>
      </c>
    </row>
    <row r="396" spans="1:11" s="123" customFormat="1" x14ac:dyDescent="0.35">
      <c r="A396" s="123">
        <v>402</v>
      </c>
      <c r="B396" s="123" t="s">
        <v>74</v>
      </c>
      <c r="D396" s="123" t="s">
        <v>4753</v>
      </c>
      <c r="E396" s="123" t="s">
        <v>4570</v>
      </c>
      <c r="F396" s="123" t="s">
        <v>4754</v>
      </c>
      <c r="H396" s="123" t="s">
        <v>4538</v>
      </c>
      <c r="I396" s="123" t="s">
        <v>4539</v>
      </c>
      <c r="J396" s="123" t="s">
        <v>743</v>
      </c>
      <c r="K396" s="123" t="s">
        <v>740</v>
      </c>
    </row>
    <row r="397" spans="1:11" s="123" customFormat="1" x14ac:dyDescent="0.35">
      <c r="A397" s="123">
        <v>403</v>
      </c>
      <c r="B397" s="123" t="s">
        <v>74</v>
      </c>
      <c r="D397" s="123" t="s">
        <v>4753</v>
      </c>
      <c r="E397" s="123" t="s">
        <v>4573</v>
      </c>
      <c r="F397" s="123" t="s">
        <v>4754</v>
      </c>
      <c r="H397" s="123" t="s">
        <v>4538</v>
      </c>
      <c r="I397" s="123" t="s">
        <v>4539</v>
      </c>
      <c r="J397" s="123" t="s">
        <v>743</v>
      </c>
      <c r="K397" s="123" t="s">
        <v>740</v>
      </c>
    </row>
    <row r="398" spans="1:11" s="123" customFormat="1" x14ac:dyDescent="0.35">
      <c r="A398" s="123">
        <v>404</v>
      </c>
      <c r="B398" s="123" t="s">
        <v>74</v>
      </c>
      <c r="D398" s="123" t="s">
        <v>4753</v>
      </c>
      <c r="E398" s="123" t="s">
        <v>4578</v>
      </c>
      <c r="F398" s="123" t="s">
        <v>4754</v>
      </c>
      <c r="H398" s="123" t="s">
        <v>4538</v>
      </c>
      <c r="I398" s="123" t="s">
        <v>4539</v>
      </c>
      <c r="J398" s="123" t="s">
        <v>743</v>
      </c>
      <c r="K398" s="123" t="s">
        <v>740</v>
      </c>
    </row>
    <row r="399" spans="1:11" s="123" customFormat="1" x14ac:dyDescent="0.35">
      <c r="A399" s="123">
        <v>405</v>
      </c>
      <c r="B399" s="123" t="s">
        <v>74</v>
      </c>
      <c r="D399" s="123" t="s">
        <v>4753</v>
      </c>
      <c r="E399" s="123" t="s">
        <v>4581</v>
      </c>
      <c r="F399" s="123" t="s">
        <v>4754</v>
      </c>
      <c r="H399" s="123" t="s">
        <v>4551</v>
      </c>
      <c r="I399" s="123" t="s">
        <v>4539</v>
      </c>
      <c r="J399" s="123" t="s">
        <v>743</v>
      </c>
      <c r="K399" s="123" t="s">
        <v>740</v>
      </c>
    </row>
    <row r="400" spans="1:11" s="123" customFormat="1" x14ac:dyDescent="0.35">
      <c r="A400" s="123">
        <v>406</v>
      </c>
      <c r="B400" s="123" t="s">
        <v>74</v>
      </c>
      <c r="D400" s="123" t="s">
        <v>4753</v>
      </c>
      <c r="E400" s="123" t="s">
        <v>4582</v>
      </c>
      <c r="F400" s="123" t="s">
        <v>4754</v>
      </c>
      <c r="H400" s="123" t="s">
        <v>4538</v>
      </c>
      <c r="I400" s="123" t="s">
        <v>4539</v>
      </c>
      <c r="J400" s="123" t="s">
        <v>743</v>
      </c>
      <c r="K400" s="123" t="s">
        <v>740</v>
      </c>
    </row>
    <row r="401" spans="1:11" s="123" customFormat="1" x14ac:dyDescent="0.35">
      <c r="A401" s="123">
        <v>407</v>
      </c>
      <c r="B401" s="123" t="s">
        <v>74</v>
      </c>
      <c r="D401" s="123" t="s">
        <v>4753</v>
      </c>
      <c r="E401" s="123" t="s">
        <v>4585</v>
      </c>
      <c r="F401" s="123" t="s">
        <v>4754</v>
      </c>
      <c r="H401" s="123" t="s">
        <v>4538</v>
      </c>
      <c r="I401" s="123" t="s">
        <v>4539</v>
      </c>
      <c r="J401" s="123" t="s">
        <v>743</v>
      </c>
      <c r="K401" s="123" t="s">
        <v>740</v>
      </c>
    </row>
    <row r="402" spans="1:11" s="123" customFormat="1" x14ac:dyDescent="0.35">
      <c r="A402" s="123">
        <v>408</v>
      </c>
      <c r="B402" s="123" t="s">
        <v>74</v>
      </c>
      <c r="D402" s="123" t="s">
        <v>4753</v>
      </c>
      <c r="E402" s="123" t="s">
        <v>4587</v>
      </c>
      <c r="F402" s="123" t="s">
        <v>4754</v>
      </c>
      <c r="H402" s="123" t="s">
        <v>4538</v>
      </c>
      <c r="I402" s="123" t="s">
        <v>4539</v>
      </c>
      <c r="J402" s="123" t="s">
        <v>743</v>
      </c>
      <c r="K402" s="123" t="s">
        <v>740</v>
      </c>
    </row>
    <row r="403" spans="1:11" s="123" customFormat="1" x14ac:dyDescent="0.35">
      <c r="A403" s="123">
        <v>409</v>
      </c>
      <c r="B403" s="123" t="s">
        <v>74</v>
      </c>
      <c r="D403" s="123" t="s">
        <v>4753</v>
      </c>
      <c r="E403" s="123" t="s">
        <v>4590</v>
      </c>
      <c r="F403" s="123" t="s">
        <v>4754</v>
      </c>
      <c r="H403" s="123" t="s">
        <v>4538</v>
      </c>
      <c r="I403" s="123" t="s">
        <v>4539</v>
      </c>
      <c r="J403" s="123" t="s">
        <v>743</v>
      </c>
      <c r="K403" s="123" t="s">
        <v>740</v>
      </c>
    </row>
    <row r="404" spans="1:11" s="123" customFormat="1" x14ac:dyDescent="0.35">
      <c r="A404" s="123">
        <v>410</v>
      </c>
      <c r="B404" s="123" t="s">
        <v>74</v>
      </c>
      <c r="D404" s="123" t="s">
        <v>4753</v>
      </c>
      <c r="E404" s="123" t="s">
        <v>4592</v>
      </c>
      <c r="F404" s="123" t="s">
        <v>4754</v>
      </c>
      <c r="H404" s="123" t="s">
        <v>4538</v>
      </c>
      <c r="I404" s="123" t="s">
        <v>4539</v>
      </c>
      <c r="J404" s="123" t="s">
        <v>743</v>
      </c>
      <c r="K404" s="123" t="s">
        <v>740</v>
      </c>
    </row>
    <row r="405" spans="1:11" s="123" customFormat="1" x14ac:dyDescent="0.35">
      <c r="A405" s="123">
        <v>411</v>
      </c>
      <c r="B405" s="123" t="s">
        <v>74</v>
      </c>
      <c r="D405" s="123" t="s">
        <v>4753</v>
      </c>
      <c r="E405" s="123" t="s">
        <v>4594</v>
      </c>
      <c r="F405" s="123" t="s">
        <v>4754</v>
      </c>
      <c r="H405" s="123" t="s">
        <v>4538</v>
      </c>
      <c r="I405" s="123" t="s">
        <v>4539</v>
      </c>
      <c r="J405" s="123" t="s">
        <v>743</v>
      </c>
      <c r="K405" s="123" t="s">
        <v>740</v>
      </c>
    </row>
    <row r="406" spans="1:11" s="123" customFormat="1" x14ac:dyDescent="0.35">
      <c r="A406" s="123">
        <v>412</v>
      </c>
      <c r="B406" s="123" t="s">
        <v>74</v>
      </c>
      <c r="D406" s="123" t="s">
        <v>4753</v>
      </c>
      <c r="E406" s="123" t="s">
        <v>4596</v>
      </c>
      <c r="F406" s="123" t="s">
        <v>4754</v>
      </c>
      <c r="H406" s="123" t="s">
        <v>4538</v>
      </c>
      <c r="I406" s="123" t="s">
        <v>4539</v>
      </c>
      <c r="J406" s="123" t="s">
        <v>743</v>
      </c>
      <c r="K406" s="123" t="s">
        <v>740</v>
      </c>
    </row>
    <row r="407" spans="1:11" s="123" customFormat="1" x14ac:dyDescent="0.35">
      <c r="A407" s="123">
        <v>413</v>
      </c>
      <c r="B407" s="123" t="s">
        <v>74</v>
      </c>
      <c r="D407" s="123" t="s">
        <v>4753</v>
      </c>
      <c r="E407" s="123" t="s">
        <v>4597</v>
      </c>
      <c r="F407" s="123" t="s">
        <v>4754</v>
      </c>
      <c r="H407" s="123" t="s">
        <v>4538</v>
      </c>
      <c r="I407" s="123" t="s">
        <v>4539</v>
      </c>
      <c r="J407" s="123" t="s">
        <v>743</v>
      </c>
      <c r="K407" s="123" t="s">
        <v>740</v>
      </c>
    </row>
    <row r="408" spans="1:11" s="123" customFormat="1" x14ac:dyDescent="0.35">
      <c r="A408" s="123">
        <v>414</v>
      </c>
      <c r="B408" s="123" t="s">
        <v>70</v>
      </c>
      <c r="D408" s="123" t="s">
        <v>4746</v>
      </c>
      <c r="E408" s="123" t="s">
        <v>4421</v>
      </c>
      <c r="F408" s="123" t="s">
        <v>4745</v>
      </c>
      <c r="H408" s="123" t="s">
        <v>3381</v>
      </c>
      <c r="I408" t="s">
        <v>4418</v>
      </c>
      <c r="J408" s="123" t="s">
        <v>754</v>
      </c>
      <c r="K408" s="123" t="s">
        <v>740</v>
      </c>
    </row>
    <row r="409" spans="1:11" s="123" customFormat="1" x14ac:dyDescent="0.35">
      <c r="A409" s="123">
        <v>415</v>
      </c>
      <c r="B409" s="123" t="s">
        <v>70</v>
      </c>
      <c r="D409" s="123" t="s">
        <v>4746</v>
      </c>
      <c r="E409" s="123" t="s">
        <v>4427</v>
      </c>
      <c r="F409" s="123" t="s">
        <v>4745</v>
      </c>
      <c r="H409" s="123" t="s">
        <v>3381</v>
      </c>
      <c r="I409" s="123" t="s">
        <v>4418</v>
      </c>
      <c r="J409" s="123" t="s">
        <v>754</v>
      </c>
      <c r="K409" s="123" t="s">
        <v>740</v>
      </c>
    </row>
    <row r="410" spans="1:11" s="123" customFormat="1" x14ac:dyDescent="0.35">
      <c r="A410" s="123">
        <v>417</v>
      </c>
      <c r="B410" s="123" t="s">
        <v>70</v>
      </c>
      <c r="D410" s="123" t="s">
        <v>4746</v>
      </c>
      <c r="E410" s="123" t="s">
        <v>4431</v>
      </c>
      <c r="F410" s="123" t="s">
        <v>4745</v>
      </c>
      <c r="H410" s="123" t="s">
        <v>3381</v>
      </c>
      <c r="I410" s="123" t="s">
        <v>4418</v>
      </c>
      <c r="J410" s="123" t="s">
        <v>754</v>
      </c>
      <c r="K410" s="123" t="s">
        <v>740</v>
      </c>
    </row>
    <row r="411" spans="1:11" s="123" customFormat="1" x14ac:dyDescent="0.35">
      <c r="A411" s="123">
        <v>418</v>
      </c>
      <c r="B411" s="123" t="s">
        <v>70</v>
      </c>
      <c r="D411" s="123" t="s">
        <v>4746</v>
      </c>
      <c r="E411" s="123" t="s">
        <v>4434</v>
      </c>
      <c r="F411" s="123" t="s">
        <v>4745</v>
      </c>
      <c r="H411" s="123" t="s">
        <v>3381</v>
      </c>
      <c r="I411" t="s">
        <v>4418</v>
      </c>
      <c r="J411" s="123" t="s">
        <v>754</v>
      </c>
      <c r="K411" s="123" t="s">
        <v>740</v>
      </c>
    </row>
    <row r="412" spans="1:11" s="123" customFormat="1" x14ac:dyDescent="0.35">
      <c r="A412" s="123">
        <v>419</v>
      </c>
      <c r="B412" s="123" t="s">
        <v>70</v>
      </c>
      <c r="D412" s="123" t="s">
        <v>4746</v>
      </c>
      <c r="E412" s="123" t="s">
        <v>4435</v>
      </c>
      <c r="F412" s="123" t="s">
        <v>4745</v>
      </c>
      <c r="H412" s="123" t="s">
        <v>3381</v>
      </c>
      <c r="I412" t="s">
        <v>4418</v>
      </c>
      <c r="J412" s="123" t="s">
        <v>754</v>
      </c>
      <c r="K412" s="123" t="s">
        <v>740</v>
      </c>
    </row>
    <row r="413" spans="1:11" s="123" customFormat="1" x14ac:dyDescent="0.35">
      <c r="A413" s="123">
        <v>420</v>
      </c>
      <c r="B413" s="123" t="s">
        <v>70</v>
      </c>
      <c r="D413" s="123" t="s">
        <v>4746</v>
      </c>
      <c r="E413" s="123" t="s">
        <v>4437</v>
      </c>
      <c r="F413" s="123" t="s">
        <v>4745</v>
      </c>
      <c r="H413" s="123" t="s">
        <v>3381</v>
      </c>
      <c r="I413" s="123" t="s">
        <v>4418</v>
      </c>
      <c r="J413" s="123" t="s">
        <v>754</v>
      </c>
      <c r="K413" s="123" t="s">
        <v>740</v>
      </c>
    </row>
    <row r="414" spans="1:11" s="123" customFormat="1" x14ac:dyDescent="0.35">
      <c r="A414" s="123">
        <v>421</v>
      </c>
      <c r="B414" s="123" t="s">
        <v>70</v>
      </c>
      <c r="D414" s="123" t="s">
        <v>4742</v>
      </c>
      <c r="E414" s="123" t="s">
        <v>4370</v>
      </c>
      <c r="F414" s="123" t="s">
        <v>4727</v>
      </c>
      <c r="H414" s="123" t="s">
        <v>4755</v>
      </c>
      <c r="I414" s="123" t="s">
        <v>3317</v>
      </c>
      <c r="J414" s="123" t="s">
        <v>754</v>
      </c>
      <c r="K414" s="123" t="s">
        <v>740</v>
      </c>
    </row>
    <row r="415" spans="1:11" s="123" customFormat="1" x14ac:dyDescent="0.35">
      <c r="A415" s="123">
        <v>422</v>
      </c>
      <c r="B415" s="123" t="s">
        <v>70</v>
      </c>
      <c r="D415" s="123" t="s">
        <v>4742</v>
      </c>
      <c r="E415" s="123" t="s">
        <v>4371</v>
      </c>
      <c r="F415" s="123" t="s">
        <v>4727</v>
      </c>
      <c r="H415" s="123" t="s">
        <v>4755</v>
      </c>
      <c r="I415" s="123" t="s">
        <v>3317</v>
      </c>
      <c r="J415" s="123" t="s">
        <v>754</v>
      </c>
      <c r="K415" s="123" t="s">
        <v>740</v>
      </c>
    </row>
    <row r="416" spans="1:11" s="123" customFormat="1" x14ac:dyDescent="0.35">
      <c r="A416" s="123">
        <v>423</v>
      </c>
      <c r="B416" s="123" t="s">
        <v>70</v>
      </c>
      <c r="D416" s="123" t="s">
        <v>4743</v>
      </c>
      <c r="E416" s="123" t="s">
        <v>4373</v>
      </c>
      <c r="F416" s="123" t="s">
        <v>4727</v>
      </c>
      <c r="H416" s="123" t="s">
        <v>4755</v>
      </c>
      <c r="I416" s="123" t="s">
        <v>3317</v>
      </c>
      <c r="J416" s="123" t="s">
        <v>754</v>
      </c>
      <c r="K416" s="123" t="s">
        <v>740</v>
      </c>
    </row>
    <row r="417" spans="1:11" s="123" customFormat="1" x14ac:dyDescent="0.35">
      <c r="A417" s="123">
        <v>424</v>
      </c>
      <c r="B417" s="123" t="s">
        <v>70</v>
      </c>
      <c r="D417" s="123" t="s">
        <v>4742</v>
      </c>
      <c r="E417" s="123" t="s">
        <v>4375</v>
      </c>
      <c r="F417" s="123" t="s">
        <v>4727</v>
      </c>
      <c r="H417" s="123" t="s">
        <v>4755</v>
      </c>
      <c r="I417" s="123" t="s">
        <v>3317</v>
      </c>
      <c r="J417" s="123" t="s">
        <v>754</v>
      </c>
      <c r="K417" s="123" t="s">
        <v>740</v>
      </c>
    </row>
    <row r="418" spans="1:11" s="123" customFormat="1" x14ac:dyDescent="0.35">
      <c r="A418" s="123">
        <v>425</v>
      </c>
      <c r="B418" s="123" t="s">
        <v>70</v>
      </c>
      <c r="D418" s="123" t="s">
        <v>4742</v>
      </c>
      <c r="E418" s="123" t="s">
        <v>4377</v>
      </c>
      <c r="F418" s="123" t="s">
        <v>4727</v>
      </c>
      <c r="H418" s="123" t="s">
        <v>4755</v>
      </c>
      <c r="I418" s="123" t="s">
        <v>3317</v>
      </c>
      <c r="J418" s="123" t="s">
        <v>754</v>
      </c>
      <c r="K418" s="123" t="s">
        <v>740</v>
      </c>
    </row>
    <row r="419" spans="1:11" s="123" customFormat="1" x14ac:dyDescent="0.35">
      <c r="A419" s="123">
        <v>426</v>
      </c>
      <c r="B419" s="123" t="s">
        <v>70</v>
      </c>
      <c r="D419" s="123" t="s">
        <v>4742</v>
      </c>
      <c r="E419" s="123" t="s">
        <v>4379</v>
      </c>
      <c r="F419" s="123" t="s">
        <v>4727</v>
      </c>
      <c r="H419" s="123" t="s">
        <v>4755</v>
      </c>
      <c r="I419" s="123" t="s">
        <v>3317</v>
      </c>
      <c r="J419" s="123" t="s">
        <v>754</v>
      </c>
      <c r="K419" s="123" t="s">
        <v>740</v>
      </c>
    </row>
    <row r="420" spans="1:11" s="123" customFormat="1" x14ac:dyDescent="0.35">
      <c r="A420" s="123">
        <v>427</v>
      </c>
      <c r="B420" s="123" t="s">
        <v>95</v>
      </c>
      <c r="C420" s="123" t="s">
        <v>4756</v>
      </c>
      <c r="D420" s="123" t="s">
        <v>4757</v>
      </c>
      <c r="E420" s="123" t="s">
        <v>3799</v>
      </c>
      <c r="F420" s="123" t="s">
        <v>4758</v>
      </c>
      <c r="H420" s="123">
        <v>11</v>
      </c>
      <c r="I420" s="123">
        <v>400</v>
      </c>
      <c r="J420" s="123" t="s">
        <v>4759</v>
      </c>
    </row>
    <row r="421" spans="1:11" s="123" customFormat="1" x14ac:dyDescent="0.35">
      <c r="A421" s="123">
        <v>434</v>
      </c>
      <c r="B421" s="123" t="s">
        <v>95</v>
      </c>
      <c r="C421" s="123" t="s">
        <v>4756</v>
      </c>
      <c r="D421" s="123" t="s">
        <v>4760</v>
      </c>
      <c r="E421" s="123" t="s">
        <v>4398</v>
      </c>
      <c r="F421" s="123" t="s">
        <v>4761</v>
      </c>
      <c r="H421" s="123">
        <v>750</v>
      </c>
      <c r="J421" s="123" t="s">
        <v>3571</v>
      </c>
    </row>
    <row r="422" spans="1:11" s="123" customFormat="1" x14ac:dyDescent="0.35">
      <c r="A422" s="123">
        <v>435</v>
      </c>
      <c r="B422" s="123" t="s">
        <v>98</v>
      </c>
      <c r="C422" s="123" t="s">
        <v>4762</v>
      </c>
      <c r="D422" s="123" t="s">
        <v>4757</v>
      </c>
      <c r="E422" s="123" t="s">
        <v>3799</v>
      </c>
      <c r="F422" s="123" t="s">
        <v>4758</v>
      </c>
      <c r="H422" s="123">
        <v>66</v>
      </c>
      <c r="I422" s="123">
        <v>400</v>
      </c>
      <c r="J422" s="123" t="s">
        <v>4759</v>
      </c>
    </row>
    <row r="423" spans="1:11" s="123" customFormat="1" x14ac:dyDescent="0.35">
      <c r="A423" s="123">
        <v>436</v>
      </c>
      <c r="B423" s="123" t="s">
        <v>98</v>
      </c>
      <c r="C423" s="123" t="s">
        <v>4762</v>
      </c>
      <c r="D423" s="123" t="s">
        <v>4713</v>
      </c>
      <c r="E423" s="123" t="s">
        <v>3838</v>
      </c>
      <c r="F423" s="123" t="s">
        <v>4714</v>
      </c>
      <c r="H423" s="123">
        <v>820</v>
      </c>
      <c r="I423" s="123">
        <v>450</v>
      </c>
      <c r="J423" s="123" t="s">
        <v>4759</v>
      </c>
    </row>
    <row r="424" spans="1:11" s="123" customFormat="1" x14ac:dyDescent="0.35">
      <c r="A424" s="123">
        <v>437</v>
      </c>
      <c r="B424" s="123" t="s">
        <v>98</v>
      </c>
      <c r="C424" s="123" t="s">
        <v>4762</v>
      </c>
      <c r="D424" s="123" t="s">
        <v>4737</v>
      </c>
      <c r="E424" s="123" t="s">
        <v>4270</v>
      </c>
      <c r="F424" s="123" t="s">
        <v>4763</v>
      </c>
      <c r="H424" s="123">
        <v>175</v>
      </c>
      <c r="J424" s="123" t="s">
        <v>4764</v>
      </c>
    </row>
    <row r="425" spans="1:11" s="123" customFormat="1" x14ac:dyDescent="0.35">
      <c r="A425" s="123">
        <v>438</v>
      </c>
      <c r="B425" s="123" t="s">
        <v>101</v>
      </c>
      <c r="C425" s="123" t="s">
        <v>4765</v>
      </c>
      <c r="D425" s="123" t="s">
        <v>4713</v>
      </c>
      <c r="E425" s="123" t="s">
        <v>3838</v>
      </c>
      <c r="F425" s="123" t="s">
        <v>4714</v>
      </c>
      <c r="H425" s="123">
        <v>525</v>
      </c>
      <c r="I425" s="123">
        <v>350</v>
      </c>
      <c r="J425" s="123" t="s">
        <v>4759</v>
      </c>
    </row>
    <row r="426" spans="1:11" s="123" customFormat="1" x14ac:dyDescent="0.35">
      <c r="A426" s="123">
        <v>439</v>
      </c>
      <c r="B426" s="123" t="s">
        <v>101</v>
      </c>
      <c r="C426" s="123" t="s">
        <v>4765</v>
      </c>
      <c r="D426" s="123" t="s">
        <v>4746</v>
      </c>
      <c r="E426" s="123" t="s">
        <v>4421</v>
      </c>
      <c r="F426" s="123" t="s">
        <v>4745</v>
      </c>
      <c r="H426" s="123">
        <v>500</v>
      </c>
      <c r="J426" s="123" t="s">
        <v>3571</v>
      </c>
    </row>
    <row r="427" spans="1:11" s="123" customFormat="1" x14ac:dyDescent="0.35">
      <c r="A427" s="123">
        <v>440</v>
      </c>
      <c r="B427" s="123" t="s">
        <v>104</v>
      </c>
      <c r="C427" s="123" t="s">
        <v>4766</v>
      </c>
      <c r="D427" s="123" t="s">
        <v>4757</v>
      </c>
      <c r="E427" s="123" t="s">
        <v>3799</v>
      </c>
      <c r="F427" s="123" t="s">
        <v>4758</v>
      </c>
      <c r="H427" s="123">
        <v>58</v>
      </c>
      <c r="I427" s="123">
        <v>290</v>
      </c>
      <c r="J427" s="125" t="s">
        <v>4759</v>
      </c>
    </row>
    <row r="428" spans="1:11" s="123" customFormat="1" x14ac:dyDescent="0.35">
      <c r="A428" s="123">
        <v>441</v>
      </c>
      <c r="B428" s="123" t="s">
        <v>104</v>
      </c>
      <c r="C428" s="123" t="s">
        <v>4766</v>
      </c>
      <c r="D428" s="123" t="s">
        <v>4713</v>
      </c>
      <c r="E428" s="123" t="s">
        <v>3830</v>
      </c>
      <c r="F428" s="123" t="s">
        <v>4714</v>
      </c>
      <c r="H428" s="123">
        <v>470</v>
      </c>
      <c r="I428" s="123">
        <v>450</v>
      </c>
      <c r="J428" s="123" t="s">
        <v>4759</v>
      </c>
    </row>
    <row r="429" spans="1:11" s="123" customFormat="1" x14ac:dyDescent="0.35">
      <c r="A429" s="123">
        <v>442</v>
      </c>
      <c r="B429" s="123" t="s">
        <v>104</v>
      </c>
      <c r="C429" s="123" t="s">
        <v>4766</v>
      </c>
      <c r="D429" s="123" t="s">
        <v>4715</v>
      </c>
      <c r="E429" s="123" t="s">
        <v>3883</v>
      </c>
      <c r="F429" s="123" t="s">
        <v>4716</v>
      </c>
      <c r="H429" s="123">
        <v>470</v>
      </c>
      <c r="I429" s="123">
        <v>450</v>
      </c>
      <c r="J429" s="123" t="s">
        <v>4759</v>
      </c>
    </row>
    <row r="430" spans="1:11" s="123" customFormat="1" x14ac:dyDescent="0.35">
      <c r="A430" s="123">
        <v>443</v>
      </c>
      <c r="B430" s="123" t="s">
        <v>104</v>
      </c>
      <c r="C430" s="123" t="s">
        <v>4766</v>
      </c>
      <c r="D430" s="123" t="s">
        <v>4767</v>
      </c>
      <c r="E430" s="123" t="s">
        <v>4042</v>
      </c>
      <c r="F430" s="123" t="s">
        <v>4768</v>
      </c>
      <c r="H430" s="123">
        <v>455</v>
      </c>
      <c r="J430" s="125" t="s">
        <v>3571</v>
      </c>
    </row>
    <row r="431" spans="1:11" s="123" customFormat="1" x14ac:dyDescent="0.35">
      <c r="A431" s="123">
        <v>444</v>
      </c>
      <c r="B431" s="123" t="s">
        <v>104</v>
      </c>
      <c r="C431" s="123" t="s">
        <v>4766</v>
      </c>
      <c r="D431" s="123" t="s">
        <v>4767</v>
      </c>
      <c r="E431" s="123" t="s">
        <v>4045</v>
      </c>
      <c r="F431" s="123" t="s">
        <v>4768</v>
      </c>
      <c r="H431" s="123">
        <v>455</v>
      </c>
      <c r="J431" s="125" t="s">
        <v>3571</v>
      </c>
    </row>
    <row r="432" spans="1:11" s="123" customFormat="1" x14ac:dyDescent="0.35">
      <c r="A432" s="123">
        <v>445</v>
      </c>
      <c r="B432" s="123" t="s">
        <v>104</v>
      </c>
      <c r="C432" s="123" t="s">
        <v>4766</v>
      </c>
      <c r="D432" s="123" t="s">
        <v>4767</v>
      </c>
      <c r="E432" s="123" t="s">
        <v>4046</v>
      </c>
      <c r="F432" s="123" t="s">
        <v>4768</v>
      </c>
      <c r="H432" s="123">
        <v>455</v>
      </c>
      <c r="J432" s="125" t="s">
        <v>3571</v>
      </c>
    </row>
    <row r="433" spans="1:10" s="123" customFormat="1" x14ac:dyDescent="0.35">
      <c r="A433" s="123">
        <v>446</v>
      </c>
      <c r="B433" s="123" t="s">
        <v>104</v>
      </c>
      <c r="C433" s="123" t="s">
        <v>4766</v>
      </c>
      <c r="D433" s="123" t="s">
        <v>4737</v>
      </c>
      <c r="E433" s="123" t="s">
        <v>4265</v>
      </c>
      <c r="F433" s="123" t="s">
        <v>4763</v>
      </c>
      <c r="H433" s="123">
        <v>455</v>
      </c>
      <c r="J433" s="123" t="s">
        <v>4769</v>
      </c>
    </row>
    <row r="434" spans="1:10" s="123" customFormat="1" x14ac:dyDescent="0.35">
      <c r="A434" s="123">
        <v>447</v>
      </c>
      <c r="B434" s="123" t="s">
        <v>104</v>
      </c>
      <c r="C434" s="123" t="s">
        <v>4766</v>
      </c>
      <c r="D434" s="123" t="s">
        <v>4737</v>
      </c>
      <c r="E434" s="123" t="s">
        <v>4268</v>
      </c>
      <c r="F434" s="123" t="s">
        <v>4763</v>
      </c>
      <c r="H434" s="123">
        <v>455</v>
      </c>
      <c r="J434" s="123" t="s">
        <v>4769</v>
      </c>
    </row>
    <row r="435" spans="1:10" s="123" customFormat="1" x14ac:dyDescent="0.35">
      <c r="A435" s="123">
        <v>448</v>
      </c>
      <c r="B435" s="123" t="s">
        <v>104</v>
      </c>
      <c r="C435" s="123" t="s">
        <v>4766</v>
      </c>
      <c r="D435" s="123" t="s">
        <v>4740</v>
      </c>
      <c r="E435" s="123" t="s">
        <v>4312</v>
      </c>
      <c r="F435" s="123" t="s">
        <v>4741</v>
      </c>
      <c r="H435" s="123">
        <v>500</v>
      </c>
      <c r="J435" s="123" t="s">
        <v>4769</v>
      </c>
    </row>
    <row r="436" spans="1:10" s="123" customFormat="1" x14ac:dyDescent="0.35">
      <c r="A436" s="123">
        <v>449</v>
      </c>
      <c r="B436" s="123" t="s">
        <v>104</v>
      </c>
      <c r="C436" s="123" t="s">
        <v>4766</v>
      </c>
      <c r="D436" s="123" t="s">
        <v>4740</v>
      </c>
      <c r="E436" s="123" t="s">
        <v>4314</v>
      </c>
      <c r="F436" s="123" t="s">
        <v>4741</v>
      </c>
      <c r="H436" s="123">
        <v>500</v>
      </c>
      <c r="J436" s="123" t="s">
        <v>4769</v>
      </c>
    </row>
    <row r="437" spans="1:10" s="123" customFormat="1" x14ac:dyDescent="0.35">
      <c r="A437" s="123">
        <v>450</v>
      </c>
      <c r="B437" s="123" t="s">
        <v>104</v>
      </c>
      <c r="C437" s="123" t="s">
        <v>4766</v>
      </c>
      <c r="D437" s="123" t="s">
        <v>4740</v>
      </c>
      <c r="E437" s="123" t="s">
        <v>4321</v>
      </c>
      <c r="F437" s="123" t="s">
        <v>4741</v>
      </c>
      <c r="H437" s="123">
        <v>500</v>
      </c>
      <c r="J437" s="123" t="s">
        <v>4769</v>
      </c>
    </row>
    <row r="438" spans="1:10" s="123" customFormat="1" x14ac:dyDescent="0.35">
      <c r="A438" s="123">
        <v>451</v>
      </c>
      <c r="B438" s="123" t="s">
        <v>104</v>
      </c>
      <c r="C438" s="123" t="s">
        <v>4766</v>
      </c>
      <c r="D438" s="123" t="s">
        <v>4740</v>
      </c>
      <c r="E438" s="123" t="s">
        <v>4335</v>
      </c>
      <c r="F438" s="123" t="s">
        <v>4741</v>
      </c>
      <c r="H438" s="123">
        <v>500</v>
      </c>
      <c r="J438" s="123" t="s">
        <v>4769</v>
      </c>
    </row>
    <row r="439" spans="1:10" s="123" customFormat="1" x14ac:dyDescent="0.35">
      <c r="A439" s="123">
        <v>452</v>
      </c>
      <c r="B439" s="123" t="s">
        <v>104</v>
      </c>
      <c r="C439" s="123" t="s">
        <v>4766</v>
      </c>
      <c r="D439" s="123" t="s">
        <v>4740</v>
      </c>
      <c r="E439" s="123" t="s">
        <v>4341</v>
      </c>
      <c r="F439" s="123" t="s">
        <v>4741</v>
      </c>
      <c r="H439" s="123">
        <v>500</v>
      </c>
      <c r="J439" s="123" t="s">
        <v>4769</v>
      </c>
    </row>
    <row r="440" spans="1:10" s="123" customFormat="1" x14ac:dyDescent="0.35">
      <c r="A440" s="123">
        <v>453</v>
      </c>
      <c r="B440" s="123" t="s">
        <v>104</v>
      </c>
      <c r="C440" s="123" t="s">
        <v>4766</v>
      </c>
      <c r="D440" s="123" t="s">
        <v>4740</v>
      </c>
      <c r="E440" s="123" t="s">
        <v>4364</v>
      </c>
      <c r="F440" s="123" t="s">
        <v>4741</v>
      </c>
      <c r="H440" s="123">
        <v>500</v>
      </c>
      <c r="J440" s="123" t="s">
        <v>4769</v>
      </c>
    </row>
    <row r="441" spans="1:10" s="123" customFormat="1" x14ac:dyDescent="0.35">
      <c r="A441" s="123">
        <v>454</v>
      </c>
      <c r="B441" s="123" t="s">
        <v>104</v>
      </c>
      <c r="C441" s="123" t="s">
        <v>4766</v>
      </c>
      <c r="D441" s="123" t="s">
        <v>4749</v>
      </c>
      <c r="E441" s="123" t="s">
        <v>4473</v>
      </c>
      <c r="F441" s="123" t="s">
        <v>4748</v>
      </c>
      <c r="H441" s="123">
        <v>600</v>
      </c>
      <c r="I441" s="123">
        <v>400</v>
      </c>
      <c r="J441" s="123" t="s">
        <v>4759</v>
      </c>
    </row>
    <row r="442" spans="1:10" s="123" customFormat="1" x14ac:dyDescent="0.35">
      <c r="A442" s="123">
        <v>455</v>
      </c>
      <c r="B442" s="123" t="s">
        <v>104</v>
      </c>
      <c r="C442" s="123" t="s">
        <v>4766</v>
      </c>
      <c r="D442" s="123" t="s">
        <v>4750</v>
      </c>
      <c r="E442" s="123" t="s">
        <v>4491</v>
      </c>
      <c r="F442" s="123" t="s">
        <v>4751</v>
      </c>
      <c r="H442" s="123">
        <v>550</v>
      </c>
      <c r="J442" s="123" t="s">
        <v>3571</v>
      </c>
    </row>
    <row r="443" spans="1:10" s="123" customFormat="1" x14ac:dyDescent="0.35">
      <c r="A443" s="123">
        <v>456</v>
      </c>
      <c r="B443" s="123" t="s">
        <v>104</v>
      </c>
      <c r="C443" s="123" t="s">
        <v>4766</v>
      </c>
      <c r="D443" s="123" t="s">
        <v>4750</v>
      </c>
      <c r="E443" s="123" t="s">
        <v>4496</v>
      </c>
      <c r="F443" s="123" t="s">
        <v>4751</v>
      </c>
      <c r="H443" s="123">
        <v>500</v>
      </c>
      <c r="J443" s="123" t="s">
        <v>3571</v>
      </c>
    </row>
    <row r="444" spans="1:10" s="123" customFormat="1" x14ac:dyDescent="0.35">
      <c r="A444" s="123">
        <v>457</v>
      </c>
      <c r="B444" s="123" t="s">
        <v>104</v>
      </c>
      <c r="C444" s="123" t="s">
        <v>4766</v>
      </c>
      <c r="D444" s="123" t="s">
        <v>4750</v>
      </c>
      <c r="E444" s="123" t="s">
        <v>4498</v>
      </c>
      <c r="F444" s="123" t="s">
        <v>4751</v>
      </c>
      <c r="H444" s="123">
        <v>500</v>
      </c>
      <c r="J444" s="123" t="s">
        <v>3571</v>
      </c>
    </row>
    <row r="445" spans="1:10" s="123" customFormat="1" x14ac:dyDescent="0.35">
      <c r="A445" s="123">
        <v>458</v>
      </c>
      <c r="B445" s="123" t="s">
        <v>104</v>
      </c>
      <c r="C445" s="123" t="s">
        <v>4766</v>
      </c>
      <c r="D445" s="123" t="s">
        <v>4750</v>
      </c>
      <c r="E445" s="123" t="s">
        <v>4505</v>
      </c>
      <c r="F445" s="123" t="s">
        <v>4751</v>
      </c>
      <c r="H445" s="123">
        <v>500</v>
      </c>
      <c r="J445" s="123" t="s">
        <v>3571</v>
      </c>
    </row>
    <row r="446" spans="1:10" s="123" customFormat="1" x14ac:dyDescent="0.35">
      <c r="A446" s="123">
        <v>459</v>
      </c>
      <c r="B446" s="123" t="s">
        <v>104</v>
      </c>
      <c r="C446" s="123" t="s">
        <v>4766</v>
      </c>
      <c r="D446" s="123" t="s">
        <v>4750</v>
      </c>
      <c r="E446" s="123" t="s">
        <v>4509</v>
      </c>
      <c r="F446" s="123" t="s">
        <v>4751</v>
      </c>
      <c r="H446" s="123">
        <v>500</v>
      </c>
      <c r="J446" s="123" t="s">
        <v>3571</v>
      </c>
    </row>
    <row r="447" spans="1:10" s="123" customFormat="1" x14ac:dyDescent="0.35">
      <c r="A447" s="123">
        <v>460</v>
      </c>
      <c r="B447" s="123" t="s">
        <v>104</v>
      </c>
      <c r="C447" s="123" t="s">
        <v>4766</v>
      </c>
      <c r="D447" s="123" t="s">
        <v>4750</v>
      </c>
      <c r="E447" s="123" t="s">
        <v>4510</v>
      </c>
      <c r="F447" s="123" t="s">
        <v>4751</v>
      </c>
      <c r="H447" s="123">
        <v>500</v>
      </c>
      <c r="J447" s="123" t="s">
        <v>3571</v>
      </c>
    </row>
    <row r="448" spans="1:10" s="123" customFormat="1" x14ac:dyDescent="0.35">
      <c r="A448" s="123">
        <v>461</v>
      </c>
      <c r="B448" s="123" t="s">
        <v>104</v>
      </c>
      <c r="C448" s="123" t="s">
        <v>4766</v>
      </c>
      <c r="D448" s="123" t="s">
        <v>4753</v>
      </c>
      <c r="E448" s="123" t="s">
        <v>4542</v>
      </c>
      <c r="F448" s="123" t="s">
        <v>4754</v>
      </c>
      <c r="H448" s="123">
        <v>500</v>
      </c>
      <c r="J448" s="123" t="s">
        <v>3571</v>
      </c>
    </row>
    <row r="449" spans="1:10" s="123" customFormat="1" x14ac:dyDescent="0.35">
      <c r="A449" s="123">
        <v>462</v>
      </c>
      <c r="B449" s="123" t="s">
        <v>104</v>
      </c>
      <c r="C449" s="123" t="s">
        <v>4766</v>
      </c>
      <c r="D449" s="123" t="s">
        <v>4753</v>
      </c>
      <c r="E449" s="123" t="s">
        <v>4545</v>
      </c>
      <c r="F449" s="123" t="s">
        <v>4754</v>
      </c>
      <c r="H449" s="123">
        <v>500</v>
      </c>
      <c r="J449" s="123" t="s">
        <v>3571</v>
      </c>
    </row>
    <row r="450" spans="1:10" s="123" customFormat="1" x14ac:dyDescent="0.35">
      <c r="A450" s="123">
        <v>463</v>
      </c>
      <c r="B450" s="123" t="s">
        <v>104</v>
      </c>
      <c r="C450" s="123" t="s">
        <v>4766</v>
      </c>
      <c r="D450" s="123" t="s">
        <v>4753</v>
      </c>
      <c r="E450" s="123" t="s">
        <v>4562</v>
      </c>
      <c r="F450" s="123" t="s">
        <v>4754</v>
      </c>
      <c r="H450" s="123">
        <v>600</v>
      </c>
      <c r="J450" s="123" t="s">
        <v>3571</v>
      </c>
    </row>
    <row r="451" spans="1:10" s="123" customFormat="1" x14ac:dyDescent="0.35">
      <c r="A451" s="123">
        <v>464</v>
      </c>
      <c r="B451" s="123" t="s">
        <v>104</v>
      </c>
      <c r="C451" s="123" t="s">
        <v>4766</v>
      </c>
      <c r="D451" s="123" t="s">
        <v>4753</v>
      </c>
      <c r="E451" s="123" t="s">
        <v>4578</v>
      </c>
      <c r="F451" s="123" t="s">
        <v>4754</v>
      </c>
      <c r="H451" s="123">
        <v>500</v>
      </c>
      <c r="J451" s="123" t="s">
        <v>3571</v>
      </c>
    </row>
    <row r="452" spans="1:10" s="123" customFormat="1" x14ac:dyDescent="0.35">
      <c r="A452" s="123">
        <v>465</v>
      </c>
      <c r="B452" s="123" t="s">
        <v>104</v>
      </c>
      <c r="C452" s="123" t="s">
        <v>4766</v>
      </c>
      <c r="D452" s="123" t="s">
        <v>4753</v>
      </c>
      <c r="E452" s="123" t="s">
        <v>4585</v>
      </c>
      <c r="F452" s="123" t="s">
        <v>4754</v>
      </c>
      <c r="H452" s="123">
        <v>500</v>
      </c>
      <c r="J452" s="123" t="s">
        <v>3571</v>
      </c>
    </row>
    <row r="453" spans="1:10" s="123" customFormat="1" x14ac:dyDescent="0.35">
      <c r="A453" s="123">
        <v>466</v>
      </c>
      <c r="B453" s="123" t="s">
        <v>107</v>
      </c>
      <c r="C453" s="123" t="s">
        <v>4770</v>
      </c>
      <c r="D453" s="123" t="s">
        <v>4767</v>
      </c>
      <c r="E453" s="123" t="s">
        <v>4045</v>
      </c>
      <c r="F453" s="123" t="s">
        <v>4768</v>
      </c>
      <c r="H453" s="123">
        <v>875</v>
      </c>
      <c r="J453" s="125" t="s">
        <v>3571</v>
      </c>
    </row>
    <row r="454" spans="1:10" s="123" customFormat="1" x14ac:dyDescent="0.35">
      <c r="A454" s="123">
        <v>467</v>
      </c>
      <c r="B454" s="123" t="s">
        <v>107</v>
      </c>
      <c r="C454" s="123" t="s">
        <v>4770</v>
      </c>
      <c r="D454" s="123" t="s">
        <v>4767</v>
      </c>
      <c r="E454" s="123" t="s">
        <v>4046</v>
      </c>
      <c r="F454" s="123" t="s">
        <v>4768</v>
      </c>
      <c r="H454" s="123">
        <v>875</v>
      </c>
      <c r="J454" s="125" t="s">
        <v>3571</v>
      </c>
    </row>
    <row r="455" spans="1:10" s="123" customFormat="1" x14ac:dyDescent="0.35">
      <c r="A455" s="123">
        <v>468</v>
      </c>
      <c r="B455" s="123" t="s">
        <v>107</v>
      </c>
      <c r="C455" s="123" t="s">
        <v>4770</v>
      </c>
      <c r="D455" s="123" t="s">
        <v>4767</v>
      </c>
      <c r="E455" s="123" t="s">
        <v>4048</v>
      </c>
      <c r="F455" s="123" t="s">
        <v>4768</v>
      </c>
      <c r="H455" s="123">
        <v>875</v>
      </c>
      <c r="J455" s="125" t="s">
        <v>3571</v>
      </c>
    </row>
    <row r="456" spans="1:10" s="123" customFormat="1" x14ac:dyDescent="0.35">
      <c r="A456" s="123">
        <v>469</v>
      </c>
      <c r="B456" s="123" t="s">
        <v>107</v>
      </c>
      <c r="C456" s="123" t="s">
        <v>4770</v>
      </c>
      <c r="D456" s="123" t="s">
        <v>4771</v>
      </c>
      <c r="E456" s="123" t="s">
        <v>4186</v>
      </c>
      <c r="F456" s="123" t="s">
        <v>4772</v>
      </c>
      <c r="H456" s="123">
        <v>800</v>
      </c>
      <c r="J456" s="123" t="s">
        <v>4773</v>
      </c>
    </row>
    <row r="457" spans="1:10" s="123" customFormat="1" x14ac:dyDescent="0.35">
      <c r="A457" s="123">
        <v>470</v>
      </c>
      <c r="B457" s="123" t="s">
        <v>107</v>
      </c>
      <c r="C457" s="123" t="s">
        <v>4770</v>
      </c>
      <c r="D457" s="123" t="s">
        <v>4771</v>
      </c>
      <c r="E457" s="123" t="s">
        <v>4188</v>
      </c>
      <c r="F457" s="123" t="s">
        <v>4772</v>
      </c>
      <c r="H457" s="123">
        <v>800</v>
      </c>
      <c r="J457" s="123" t="s">
        <v>4773</v>
      </c>
    </row>
    <row r="458" spans="1:10" s="123" customFormat="1" x14ac:dyDescent="0.35">
      <c r="A458" s="123">
        <v>471</v>
      </c>
      <c r="B458" s="123" t="s">
        <v>107</v>
      </c>
      <c r="C458" s="123" t="s">
        <v>4770</v>
      </c>
      <c r="D458" s="123" t="s">
        <v>4771</v>
      </c>
      <c r="E458" s="123" t="s">
        <v>4189</v>
      </c>
      <c r="F458" s="123" t="s">
        <v>4772</v>
      </c>
      <c r="H458" s="123">
        <v>800</v>
      </c>
      <c r="J458" s="123" t="s">
        <v>4773</v>
      </c>
    </row>
    <row r="459" spans="1:10" s="123" customFormat="1" x14ac:dyDescent="0.35">
      <c r="A459" s="123">
        <v>472</v>
      </c>
      <c r="B459" s="123" t="s">
        <v>110</v>
      </c>
      <c r="C459" s="123" t="s">
        <v>4774</v>
      </c>
      <c r="D459" s="123" t="s">
        <v>4767</v>
      </c>
      <c r="E459" s="123" t="s">
        <v>4042</v>
      </c>
      <c r="F459" s="123" t="s">
        <v>4768</v>
      </c>
      <c r="H459" s="123">
        <v>1010</v>
      </c>
      <c r="J459" s="125" t="s">
        <v>3571</v>
      </c>
    </row>
    <row r="460" spans="1:10" s="123" customFormat="1" x14ac:dyDescent="0.35">
      <c r="A460" s="123">
        <v>473</v>
      </c>
      <c r="B460" s="123" t="s">
        <v>110</v>
      </c>
      <c r="C460" s="123" t="s">
        <v>4774</v>
      </c>
      <c r="D460" s="123" t="s">
        <v>4767</v>
      </c>
      <c r="E460" s="123" t="s">
        <v>4045</v>
      </c>
      <c r="F460" s="123" t="s">
        <v>4768</v>
      </c>
      <c r="H460" s="123">
        <v>875</v>
      </c>
      <c r="J460" s="125" t="s">
        <v>3571</v>
      </c>
    </row>
    <row r="461" spans="1:10" s="123" customFormat="1" x14ac:dyDescent="0.35">
      <c r="A461" s="123">
        <v>474</v>
      </c>
      <c r="B461" s="123" t="s">
        <v>110</v>
      </c>
      <c r="C461" s="123" t="s">
        <v>4774</v>
      </c>
      <c r="D461" s="123" t="s">
        <v>4767</v>
      </c>
      <c r="E461" s="123" t="s">
        <v>4046</v>
      </c>
      <c r="F461" s="123" t="s">
        <v>4768</v>
      </c>
      <c r="H461" s="123">
        <v>875</v>
      </c>
      <c r="J461" s="125" t="s">
        <v>3571</v>
      </c>
    </row>
    <row r="462" spans="1:10" s="123" customFormat="1" x14ac:dyDescent="0.35">
      <c r="A462" s="123">
        <v>475</v>
      </c>
      <c r="B462" s="123" t="s">
        <v>110</v>
      </c>
      <c r="C462" s="123" t="s">
        <v>4774</v>
      </c>
      <c r="D462" s="123" t="s">
        <v>4767</v>
      </c>
      <c r="E462" s="123" t="s">
        <v>4048</v>
      </c>
      <c r="F462" s="123" t="s">
        <v>4768</v>
      </c>
      <c r="H462" s="123">
        <v>875</v>
      </c>
      <c r="J462" s="125" t="s">
        <v>3571</v>
      </c>
    </row>
    <row r="463" spans="1:10" s="123" customFormat="1" x14ac:dyDescent="0.35">
      <c r="A463" s="123">
        <v>476</v>
      </c>
      <c r="B463" s="123" t="s">
        <v>110</v>
      </c>
      <c r="C463" s="123" t="s">
        <v>4774</v>
      </c>
      <c r="D463" s="123" t="s">
        <v>4771</v>
      </c>
      <c r="E463" s="123" t="s">
        <v>4183</v>
      </c>
      <c r="F463" s="123" t="s">
        <v>4772</v>
      </c>
      <c r="H463" s="123">
        <v>800</v>
      </c>
      <c r="J463" s="123" t="s">
        <v>4773</v>
      </c>
    </row>
    <row r="464" spans="1:10" s="123" customFormat="1" x14ac:dyDescent="0.35">
      <c r="A464" s="123">
        <v>477</v>
      </c>
      <c r="B464" s="123" t="s">
        <v>110</v>
      </c>
      <c r="C464" s="123" t="s">
        <v>4774</v>
      </c>
      <c r="D464" s="123" t="s">
        <v>4771</v>
      </c>
      <c r="E464" s="123" t="s">
        <v>4186</v>
      </c>
      <c r="F464" s="123" t="s">
        <v>4772</v>
      </c>
      <c r="H464" s="123">
        <v>900</v>
      </c>
      <c r="J464" s="123" t="s">
        <v>4773</v>
      </c>
    </row>
    <row r="465" spans="1:11" s="123" customFormat="1" x14ac:dyDescent="0.35">
      <c r="A465" s="123">
        <v>478</v>
      </c>
      <c r="B465" s="123" t="s">
        <v>110</v>
      </c>
      <c r="C465" s="123" t="s">
        <v>4774</v>
      </c>
      <c r="D465" s="123" t="s">
        <v>4771</v>
      </c>
      <c r="E465" s="123" t="s">
        <v>4188</v>
      </c>
      <c r="F465" s="123" t="s">
        <v>4772</v>
      </c>
      <c r="H465" s="123">
        <v>850</v>
      </c>
      <c r="J465" s="123" t="s">
        <v>4773</v>
      </c>
    </row>
    <row r="466" spans="1:11" s="123" customFormat="1" x14ac:dyDescent="0.35">
      <c r="A466" s="123">
        <v>479</v>
      </c>
      <c r="B466" s="123" t="s">
        <v>110</v>
      </c>
      <c r="C466" s="123" t="s">
        <v>4774</v>
      </c>
      <c r="D466" s="123" t="s">
        <v>4771</v>
      </c>
      <c r="E466" s="123" t="s">
        <v>4189</v>
      </c>
      <c r="F466" s="123" t="s">
        <v>4772</v>
      </c>
      <c r="H466" s="123">
        <v>850</v>
      </c>
      <c r="J466" s="123" t="s">
        <v>4773</v>
      </c>
    </row>
    <row r="467" spans="1:11" s="123" customFormat="1" x14ac:dyDescent="0.35">
      <c r="A467" s="123">
        <v>480</v>
      </c>
      <c r="B467" s="123" t="s">
        <v>110</v>
      </c>
      <c r="C467" s="123" t="s">
        <v>4774</v>
      </c>
      <c r="D467" s="123" t="s">
        <v>4734</v>
      </c>
      <c r="E467" s="123" t="s">
        <v>4214</v>
      </c>
      <c r="F467" s="123" t="s">
        <v>4735</v>
      </c>
      <c r="H467" s="123">
        <v>800</v>
      </c>
      <c r="J467" s="123" t="s">
        <v>3571</v>
      </c>
    </row>
    <row r="468" spans="1:11" s="123" customFormat="1" x14ac:dyDescent="0.35">
      <c r="A468" s="123">
        <v>481</v>
      </c>
      <c r="B468" s="123" t="s">
        <v>110</v>
      </c>
      <c r="C468" s="123" t="s">
        <v>4774</v>
      </c>
      <c r="D468" s="123" t="s">
        <v>4747</v>
      </c>
      <c r="E468" s="123" t="s">
        <v>4460</v>
      </c>
      <c r="F468" s="123" t="s">
        <v>4748</v>
      </c>
      <c r="H468" s="123">
        <v>800</v>
      </c>
      <c r="J468" s="123" t="s">
        <v>3571</v>
      </c>
    </row>
    <row r="469" spans="1:11" s="123" customFormat="1" x14ac:dyDescent="0.35">
      <c r="A469" s="123">
        <v>482</v>
      </c>
      <c r="B469" s="123" t="s">
        <v>105</v>
      </c>
      <c r="C469" s="123" t="s">
        <v>4775</v>
      </c>
      <c r="D469" s="123" t="s">
        <v>4749</v>
      </c>
      <c r="E469" s="123" t="s">
        <v>4473</v>
      </c>
      <c r="F469" s="123" t="s">
        <v>4748</v>
      </c>
      <c r="H469" s="123" t="s">
        <v>4561</v>
      </c>
      <c r="I469" s="123">
        <v>137.93103450000001</v>
      </c>
      <c r="J469" s="123" t="s">
        <v>755</v>
      </c>
      <c r="K469" s="123" t="s">
        <v>740</v>
      </c>
    </row>
    <row r="470" spans="1:11" s="123" customFormat="1" x14ac:dyDescent="0.35">
      <c r="A470" s="123">
        <v>483</v>
      </c>
      <c r="B470" s="123" t="s">
        <v>123</v>
      </c>
      <c r="C470" s="123" t="s">
        <v>4775</v>
      </c>
      <c r="D470" s="123" t="s">
        <v>4742</v>
      </c>
      <c r="E470" s="340" t="s">
        <v>4370</v>
      </c>
      <c r="F470" s="123" t="s">
        <v>4727</v>
      </c>
      <c r="H470" s="123" t="s">
        <v>4776</v>
      </c>
      <c r="I470" s="123">
        <v>1100</v>
      </c>
      <c r="J470" s="123" t="s">
        <v>4759</v>
      </c>
    </row>
    <row r="471" spans="1:11" s="123" customFormat="1" x14ac:dyDescent="0.35">
      <c r="A471" s="123">
        <v>484</v>
      </c>
      <c r="B471" s="123" t="s">
        <v>123</v>
      </c>
      <c r="C471" s="123" t="s">
        <v>4775</v>
      </c>
      <c r="D471" s="123" t="s">
        <v>4742</v>
      </c>
      <c r="E471" s="123" t="s">
        <v>4371</v>
      </c>
      <c r="F471" s="123" t="s">
        <v>4727</v>
      </c>
      <c r="H471" s="123" t="s">
        <v>4776</v>
      </c>
      <c r="I471" s="123">
        <v>1100</v>
      </c>
      <c r="J471" s="123" t="s">
        <v>4759</v>
      </c>
    </row>
    <row r="472" spans="1:11" s="123" customFormat="1" x14ac:dyDescent="0.35">
      <c r="A472" s="123">
        <v>485</v>
      </c>
      <c r="B472" s="123" t="s">
        <v>123</v>
      </c>
      <c r="C472" s="123" t="s">
        <v>4775</v>
      </c>
      <c r="D472" s="123" t="s">
        <v>4743</v>
      </c>
      <c r="E472" s="123" t="s">
        <v>4373</v>
      </c>
      <c r="F472" s="123" t="s">
        <v>4727</v>
      </c>
      <c r="H472" s="123" t="s">
        <v>4776</v>
      </c>
      <c r="I472" s="123">
        <v>1100</v>
      </c>
      <c r="J472" s="123" t="s">
        <v>4759</v>
      </c>
    </row>
    <row r="473" spans="1:11" s="123" customFormat="1" x14ac:dyDescent="0.35">
      <c r="A473" s="123">
        <v>486</v>
      </c>
      <c r="B473" s="123" t="s">
        <v>123</v>
      </c>
      <c r="C473" s="123" t="s">
        <v>4775</v>
      </c>
      <c r="D473" s="123" t="s">
        <v>4742</v>
      </c>
      <c r="E473" s="123" t="s">
        <v>4375</v>
      </c>
      <c r="F473" s="123" t="s">
        <v>4727</v>
      </c>
      <c r="H473" s="123" t="s">
        <v>4776</v>
      </c>
      <c r="I473" s="123">
        <v>1100</v>
      </c>
      <c r="J473" s="123" t="s">
        <v>4759</v>
      </c>
    </row>
    <row r="474" spans="1:11" s="123" customFormat="1" x14ac:dyDescent="0.35">
      <c r="A474" s="123">
        <v>487</v>
      </c>
      <c r="B474" s="123" t="s">
        <v>138</v>
      </c>
      <c r="C474" s="123" t="s">
        <v>4777</v>
      </c>
      <c r="D474" s="123" t="s">
        <v>4721</v>
      </c>
      <c r="E474" s="123" t="s">
        <v>4104</v>
      </c>
      <c r="F474" s="123" t="s">
        <v>4722</v>
      </c>
      <c r="H474" s="123">
        <v>150</v>
      </c>
      <c r="I474" s="123">
        <v>75</v>
      </c>
      <c r="J474" s="123" t="s">
        <v>4778</v>
      </c>
    </row>
    <row r="475" spans="1:11" s="123" customFormat="1" x14ac:dyDescent="0.35">
      <c r="A475" s="123">
        <v>488</v>
      </c>
      <c r="B475" s="123" t="s">
        <v>138</v>
      </c>
      <c r="C475" s="123" t="s">
        <v>4777</v>
      </c>
      <c r="D475" s="123" t="s">
        <v>4721</v>
      </c>
      <c r="E475" s="123" t="s">
        <v>4107</v>
      </c>
      <c r="F475" s="123" t="s">
        <v>4722</v>
      </c>
      <c r="H475" s="123">
        <v>150</v>
      </c>
      <c r="I475" s="123">
        <v>75</v>
      </c>
      <c r="J475" s="123" t="s">
        <v>4778</v>
      </c>
    </row>
    <row r="476" spans="1:11" s="123" customFormat="1" x14ac:dyDescent="0.35">
      <c r="A476" s="123">
        <v>489</v>
      </c>
      <c r="B476" s="123" t="s">
        <v>138</v>
      </c>
      <c r="C476" s="123" t="s">
        <v>4777</v>
      </c>
      <c r="D476" s="123" t="s">
        <v>4725</v>
      </c>
      <c r="E476" s="123" t="s">
        <v>4135</v>
      </c>
      <c r="F476" s="123" t="s">
        <v>4722</v>
      </c>
      <c r="H476" s="123">
        <v>150</v>
      </c>
      <c r="I476" s="123">
        <v>75</v>
      </c>
      <c r="J476" s="123" t="s">
        <v>4778</v>
      </c>
    </row>
    <row r="477" spans="1:11" s="123" customFormat="1" x14ac:dyDescent="0.35">
      <c r="A477" s="123">
        <v>490</v>
      </c>
      <c r="B477" s="123" t="s">
        <v>138</v>
      </c>
      <c r="C477" s="123" t="s">
        <v>4777</v>
      </c>
      <c r="D477" s="123" t="s">
        <v>4725</v>
      </c>
      <c r="E477" s="123" t="s">
        <v>4136</v>
      </c>
      <c r="F477" s="123" t="s">
        <v>4722</v>
      </c>
      <c r="H477" s="123">
        <v>130</v>
      </c>
      <c r="I477" s="123">
        <v>75</v>
      </c>
      <c r="J477" s="123" t="s">
        <v>4778</v>
      </c>
    </row>
    <row r="478" spans="1:11" s="123" customFormat="1" x14ac:dyDescent="0.35">
      <c r="A478" s="123">
        <v>491</v>
      </c>
      <c r="B478" s="123" t="s">
        <v>138</v>
      </c>
      <c r="C478" s="123" t="s">
        <v>4777</v>
      </c>
      <c r="D478" s="123" t="s">
        <v>4734</v>
      </c>
      <c r="E478" s="123" t="s">
        <v>4203</v>
      </c>
      <c r="F478" s="123" t="s">
        <v>4735</v>
      </c>
      <c r="H478" s="123">
        <v>100</v>
      </c>
      <c r="I478" s="123">
        <v>50</v>
      </c>
      <c r="J478" s="123" t="s">
        <v>4778</v>
      </c>
    </row>
    <row r="479" spans="1:11" s="123" customFormat="1" x14ac:dyDescent="0.35">
      <c r="A479" s="123">
        <v>492</v>
      </c>
      <c r="B479" s="123" t="s">
        <v>138</v>
      </c>
      <c r="C479" s="123" t="s">
        <v>4777</v>
      </c>
      <c r="D479" s="123" t="s">
        <v>4736</v>
      </c>
      <c r="E479" s="123" t="s">
        <v>4227</v>
      </c>
      <c r="F479" s="123" t="s">
        <v>4735</v>
      </c>
      <c r="H479" s="123">
        <v>125</v>
      </c>
      <c r="I479" s="123">
        <v>65</v>
      </c>
      <c r="J479" s="123" t="s">
        <v>4778</v>
      </c>
    </row>
    <row r="480" spans="1:11" s="123" customFormat="1" x14ac:dyDescent="0.35">
      <c r="A480" s="123">
        <v>493</v>
      </c>
      <c r="B480" s="123" t="s">
        <v>138</v>
      </c>
      <c r="C480" s="123" t="s">
        <v>4777</v>
      </c>
      <c r="D480" s="123" t="s">
        <v>4736</v>
      </c>
      <c r="E480" s="123" t="s">
        <v>4235</v>
      </c>
      <c r="F480" s="123" t="s">
        <v>4735</v>
      </c>
      <c r="H480" s="123">
        <v>125</v>
      </c>
      <c r="I480" s="123">
        <v>65</v>
      </c>
      <c r="J480" s="123" t="s">
        <v>4778</v>
      </c>
    </row>
    <row r="481" spans="1:10" s="123" customFormat="1" x14ac:dyDescent="0.35">
      <c r="A481" s="123">
        <v>494</v>
      </c>
      <c r="B481" s="123" t="s">
        <v>138</v>
      </c>
      <c r="C481" s="123" t="s">
        <v>4777</v>
      </c>
      <c r="D481" s="123" t="s">
        <v>4737</v>
      </c>
      <c r="E481" s="123" t="s">
        <v>4260</v>
      </c>
      <c r="F481" s="123" t="s">
        <v>4763</v>
      </c>
      <c r="H481" s="123">
        <v>15</v>
      </c>
      <c r="J481" s="123" t="s">
        <v>3571</v>
      </c>
    </row>
    <row r="482" spans="1:10" s="123" customFormat="1" x14ac:dyDescent="0.35">
      <c r="A482" s="123">
        <v>495</v>
      </c>
      <c r="B482" s="123" t="s">
        <v>138</v>
      </c>
      <c r="C482" s="123" t="s">
        <v>4777</v>
      </c>
      <c r="D482" s="123" t="s">
        <v>4740</v>
      </c>
      <c r="E482" s="123" t="s">
        <v>4340</v>
      </c>
      <c r="F482" s="123" t="s">
        <v>4741</v>
      </c>
      <c r="H482" s="123">
        <v>15</v>
      </c>
      <c r="J482" s="123" t="s">
        <v>3571</v>
      </c>
    </row>
    <row r="483" spans="1:10" s="123" customFormat="1" x14ac:dyDescent="0.35">
      <c r="A483" s="123">
        <v>496</v>
      </c>
      <c r="B483" s="123" t="s">
        <v>138</v>
      </c>
      <c r="C483" s="123" t="s">
        <v>4777</v>
      </c>
      <c r="D483" s="123" t="s">
        <v>4740</v>
      </c>
      <c r="E483" s="123" t="s">
        <v>4347</v>
      </c>
      <c r="F483" s="123" t="s">
        <v>4741</v>
      </c>
      <c r="H483" s="123">
        <v>15</v>
      </c>
      <c r="J483" s="123" t="s">
        <v>3571</v>
      </c>
    </row>
    <row r="484" spans="1:10" s="123" customFormat="1" x14ac:dyDescent="0.35">
      <c r="A484" s="123">
        <v>497</v>
      </c>
      <c r="B484" s="123" t="s">
        <v>138</v>
      </c>
      <c r="C484" s="123" t="s">
        <v>4777</v>
      </c>
      <c r="D484" s="123" t="s">
        <v>4740</v>
      </c>
      <c r="E484" s="123" t="s">
        <v>4364</v>
      </c>
      <c r="F484" s="123" t="s">
        <v>4741</v>
      </c>
      <c r="H484" s="123">
        <v>15</v>
      </c>
      <c r="J484" s="123" t="s">
        <v>3571</v>
      </c>
    </row>
    <row r="485" spans="1:10" s="123" customFormat="1" x14ac:dyDescent="0.35">
      <c r="A485" s="123">
        <v>498</v>
      </c>
      <c r="B485" s="123" t="s">
        <v>138</v>
      </c>
      <c r="C485" s="123" t="s">
        <v>4777</v>
      </c>
      <c r="D485" s="123" t="s">
        <v>4752</v>
      </c>
      <c r="E485" s="123" t="s">
        <v>4503</v>
      </c>
      <c r="F485" s="123" t="s">
        <v>4751</v>
      </c>
      <c r="H485" s="123">
        <v>15</v>
      </c>
      <c r="J485" s="125" t="s">
        <v>3571</v>
      </c>
    </row>
    <row r="486" spans="1:10" s="123" customFormat="1" x14ac:dyDescent="0.35">
      <c r="A486" s="123">
        <v>499</v>
      </c>
      <c r="B486" s="123" t="s">
        <v>138</v>
      </c>
      <c r="C486" s="123" t="s">
        <v>4777</v>
      </c>
      <c r="D486" s="123" t="s">
        <v>4750</v>
      </c>
      <c r="E486" s="123" t="s">
        <v>4505</v>
      </c>
      <c r="F486" s="123" t="s">
        <v>4751</v>
      </c>
      <c r="H486" s="123">
        <v>15</v>
      </c>
      <c r="J486" s="123" t="s">
        <v>3571</v>
      </c>
    </row>
    <row r="487" spans="1:10" s="123" customFormat="1" x14ac:dyDescent="0.35">
      <c r="A487" s="123">
        <v>500</v>
      </c>
      <c r="B487" s="123" t="s">
        <v>138</v>
      </c>
      <c r="C487" s="123" t="s">
        <v>4777</v>
      </c>
      <c r="D487" s="123" t="s">
        <v>4753</v>
      </c>
      <c r="E487" s="123" t="s">
        <v>4566</v>
      </c>
      <c r="F487" s="123" t="s">
        <v>4754</v>
      </c>
      <c r="H487" s="123">
        <v>5</v>
      </c>
      <c r="J487" s="123" t="s">
        <v>4779</v>
      </c>
    </row>
    <row r="488" spans="1:10" s="123" customFormat="1" x14ac:dyDescent="0.35">
      <c r="A488" s="123">
        <v>501</v>
      </c>
      <c r="B488" s="123" t="s">
        <v>162</v>
      </c>
      <c r="C488" s="123" t="s">
        <v>4780</v>
      </c>
      <c r="D488" s="123" t="s">
        <v>4781</v>
      </c>
      <c r="E488" s="123" t="s">
        <v>4021</v>
      </c>
      <c r="F488" s="123" t="s">
        <v>4782</v>
      </c>
      <c r="H488" s="123">
        <v>35</v>
      </c>
      <c r="I488" s="123">
        <v>100</v>
      </c>
      <c r="J488" s="125" t="s">
        <v>4783</v>
      </c>
    </row>
    <row r="489" spans="1:10" s="123" customFormat="1" x14ac:dyDescent="0.35">
      <c r="A489" s="123">
        <v>502</v>
      </c>
      <c r="B489" s="123" t="s">
        <v>162</v>
      </c>
      <c r="C489" s="123" t="s">
        <v>4780</v>
      </c>
      <c r="D489" s="123" t="s">
        <v>4729</v>
      </c>
      <c r="E489" s="123" t="s">
        <v>4159</v>
      </c>
      <c r="F489" s="123" t="s">
        <v>4727</v>
      </c>
      <c r="H489" s="123">
        <v>25</v>
      </c>
      <c r="I489" s="123">
        <v>125</v>
      </c>
      <c r="J489" s="123" t="s">
        <v>4759</v>
      </c>
    </row>
    <row r="490" spans="1:10" s="123" customFormat="1" x14ac:dyDescent="0.35">
      <c r="A490" s="123">
        <v>503</v>
      </c>
      <c r="B490" s="123" t="s">
        <v>162</v>
      </c>
      <c r="C490" s="123" t="s">
        <v>4780</v>
      </c>
      <c r="D490" s="123" t="s">
        <v>4753</v>
      </c>
      <c r="E490" s="123" t="s">
        <v>4581</v>
      </c>
      <c r="F490" s="123" t="s">
        <v>4754</v>
      </c>
      <c r="H490" s="123">
        <v>150</v>
      </c>
      <c r="J490" s="123" t="s">
        <v>3571</v>
      </c>
    </row>
    <row r="491" spans="1:10" s="123" customFormat="1" x14ac:dyDescent="0.35">
      <c r="A491" s="123">
        <v>504</v>
      </c>
      <c r="B491" s="123" t="s">
        <v>162</v>
      </c>
      <c r="C491" s="123" t="s">
        <v>4780</v>
      </c>
      <c r="D491" s="123" t="s">
        <v>4753</v>
      </c>
      <c r="E491" s="123" t="s">
        <v>4573</v>
      </c>
      <c r="F491" s="123" t="s">
        <v>4754</v>
      </c>
      <c r="H491" s="123">
        <v>150</v>
      </c>
      <c r="J491" s="123" t="s">
        <v>3571</v>
      </c>
    </row>
    <row r="492" spans="1:10" s="123" customFormat="1" x14ac:dyDescent="0.35">
      <c r="A492" s="123">
        <v>505</v>
      </c>
      <c r="B492" s="123" t="s">
        <v>170</v>
      </c>
      <c r="C492" s="123" t="s">
        <v>4784</v>
      </c>
      <c r="D492" s="123" t="s">
        <v>4785</v>
      </c>
      <c r="E492" s="123" t="s">
        <v>3817</v>
      </c>
      <c r="F492" s="123" t="s">
        <v>4758</v>
      </c>
      <c r="H492" s="123">
        <v>10</v>
      </c>
      <c r="I492" s="123">
        <v>15</v>
      </c>
      <c r="J492" s="125" t="s">
        <v>4759</v>
      </c>
    </row>
    <row r="493" spans="1:10" s="123" customFormat="1" x14ac:dyDescent="0.35">
      <c r="A493" s="123">
        <v>506</v>
      </c>
      <c r="B493" s="123" t="s">
        <v>170</v>
      </c>
      <c r="C493" s="123" t="s">
        <v>4784</v>
      </c>
      <c r="D493" s="123" t="s">
        <v>4785</v>
      </c>
      <c r="E493" s="123" t="s">
        <v>3820</v>
      </c>
      <c r="F493" s="123" t="s">
        <v>4758</v>
      </c>
      <c r="H493" s="123">
        <v>15</v>
      </c>
      <c r="J493" s="125" t="s">
        <v>4786</v>
      </c>
    </row>
    <row r="494" spans="1:10" s="123" customFormat="1" x14ac:dyDescent="0.35">
      <c r="A494" s="123">
        <v>507</v>
      </c>
      <c r="B494" s="123" t="s">
        <v>170</v>
      </c>
      <c r="C494" s="123" t="s">
        <v>4784</v>
      </c>
      <c r="D494" s="123" t="s">
        <v>4785</v>
      </c>
      <c r="E494" s="123" t="s">
        <v>3821</v>
      </c>
      <c r="F494" s="123" t="s">
        <v>4758</v>
      </c>
      <c r="H494" s="123">
        <v>15</v>
      </c>
      <c r="J494" s="125" t="s">
        <v>4787</v>
      </c>
    </row>
    <row r="495" spans="1:10" s="123" customFormat="1" x14ac:dyDescent="0.35">
      <c r="A495" s="123">
        <v>508</v>
      </c>
      <c r="B495" s="123" t="s">
        <v>170</v>
      </c>
      <c r="C495" s="123" t="s">
        <v>4784</v>
      </c>
      <c r="D495" s="123" t="s">
        <v>4788</v>
      </c>
      <c r="E495" s="123" t="s">
        <v>3943</v>
      </c>
      <c r="F495" s="123" t="s">
        <v>4789</v>
      </c>
      <c r="H495" s="123">
        <v>10</v>
      </c>
      <c r="J495" s="123" t="s">
        <v>3571</v>
      </c>
    </row>
    <row r="496" spans="1:10" s="123" customFormat="1" x14ac:dyDescent="0.35">
      <c r="A496" s="123">
        <v>509</v>
      </c>
      <c r="B496" s="123" t="s">
        <v>170</v>
      </c>
      <c r="C496" s="123" t="s">
        <v>4784</v>
      </c>
      <c r="D496" s="123" t="s">
        <v>4717</v>
      </c>
      <c r="E496" s="123" t="s">
        <v>3974</v>
      </c>
      <c r="F496" s="123" t="s">
        <v>4718</v>
      </c>
      <c r="H496" s="123">
        <v>10</v>
      </c>
      <c r="J496" s="123" t="s">
        <v>3571</v>
      </c>
    </row>
    <row r="497" spans="1:10" s="123" customFormat="1" x14ac:dyDescent="0.35">
      <c r="A497" s="123">
        <v>510</v>
      </c>
      <c r="B497" s="123" t="s">
        <v>170</v>
      </c>
      <c r="C497" s="123" t="s">
        <v>4784</v>
      </c>
      <c r="D497" s="123" t="s">
        <v>4717</v>
      </c>
      <c r="E497" s="123" t="s">
        <v>3992</v>
      </c>
      <c r="F497" s="123" t="s">
        <v>4718</v>
      </c>
      <c r="H497" s="123">
        <v>10</v>
      </c>
      <c r="J497" s="123" t="s">
        <v>3571</v>
      </c>
    </row>
    <row r="498" spans="1:10" s="123" customFormat="1" x14ac:dyDescent="0.35">
      <c r="A498" s="123">
        <v>511</v>
      </c>
      <c r="B498" s="123" t="s">
        <v>170</v>
      </c>
      <c r="C498" s="123" t="s">
        <v>4784</v>
      </c>
      <c r="D498" s="123" t="s">
        <v>4717</v>
      </c>
      <c r="E498" s="123" t="s">
        <v>3980</v>
      </c>
      <c r="F498" s="123" t="s">
        <v>4718</v>
      </c>
      <c r="H498" s="123">
        <v>10</v>
      </c>
      <c r="J498" s="123" t="s">
        <v>3571</v>
      </c>
    </row>
    <row r="499" spans="1:10" s="123" customFormat="1" x14ac:dyDescent="0.35">
      <c r="A499" s="123">
        <v>512</v>
      </c>
      <c r="B499" s="123" t="s">
        <v>170</v>
      </c>
      <c r="C499" s="123" t="s">
        <v>4784</v>
      </c>
      <c r="D499" s="123" t="s">
        <v>4717</v>
      </c>
      <c r="E499" s="123" t="s">
        <v>3996</v>
      </c>
      <c r="F499" s="123" t="s">
        <v>4718</v>
      </c>
      <c r="H499" s="123">
        <v>10</v>
      </c>
      <c r="J499" s="123" t="s">
        <v>3571</v>
      </c>
    </row>
    <row r="500" spans="1:10" s="123" customFormat="1" x14ac:dyDescent="0.35">
      <c r="A500" s="123">
        <v>513</v>
      </c>
      <c r="B500" s="123" t="s">
        <v>170</v>
      </c>
      <c r="C500" s="123" t="s">
        <v>4784</v>
      </c>
      <c r="D500" s="123" t="s">
        <v>4717</v>
      </c>
      <c r="E500" s="123" t="s">
        <v>4001</v>
      </c>
      <c r="F500" s="123" t="s">
        <v>4718</v>
      </c>
      <c r="H500" s="123">
        <v>10</v>
      </c>
      <c r="J500" s="123" t="s">
        <v>3571</v>
      </c>
    </row>
    <row r="501" spans="1:10" s="123" customFormat="1" x14ac:dyDescent="0.35">
      <c r="A501" s="123">
        <v>514</v>
      </c>
      <c r="B501" s="123" t="s">
        <v>170</v>
      </c>
      <c r="C501" s="123" t="s">
        <v>4784</v>
      </c>
      <c r="D501" s="123" t="s">
        <v>4717</v>
      </c>
      <c r="E501" s="123" t="s">
        <v>4007</v>
      </c>
      <c r="F501" s="123" t="s">
        <v>4718</v>
      </c>
      <c r="H501" s="123">
        <v>10</v>
      </c>
      <c r="J501" s="123" t="s">
        <v>3571</v>
      </c>
    </row>
    <row r="502" spans="1:10" s="123" customFormat="1" x14ac:dyDescent="0.35">
      <c r="A502" s="123">
        <v>515</v>
      </c>
      <c r="B502" s="123" t="s">
        <v>170</v>
      </c>
      <c r="C502" s="123" t="s">
        <v>4784</v>
      </c>
      <c r="D502" s="123" t="s">
        <v>4717</v>
      </c>
      <c r="E502" s="123" t="s">
        <v>4014</v>
      </c>
      <c r="F502" s="123" t="s">
        <v>4718</v>
      </c>
      <c r="H502" s="123">
        <v>10</v>
      </c>
      <c r="J502" s="123" t="s">
        <v>3571</v>
      </c>
    </row>
    <row r="503" spans="1:10" s="123" customFormat="1" x14ac:dyDescent="0.35">
      <c r="A503" s="123">
        <v>516</v>
      </c>
      <c r="B503" s="123" t="s">
        <v>170</v>
      </c>
      <c r="C503" s="123" t="s">
        <v>4784</v>
      </c>
      <c r="D503" s="123" t="s">
        <v>4790</v>
      </c>
      <c r="E503" s="123" t="s">
        <v>4064</v>
      </c>
      <c r="F503" s="123" t="s">
        <v>4791</v>
      </c>
      <c r="H503" s="123">
        <v>10</v>
      </c>
      <c r="J503" s="123" t="s">
        <v>746</v>
      </c>
    </row>
    <row r="504" spans="1:10" s="123" customFormat="1" x14ac:dyDescent="0.35">
      <c r="A504" s="123">
        <v>517</v>
      </c>
      <c r="B504" s="123" t="s">
        <v>170</v>
      </c>
      <c r="C504" s="123" t="s">
        <v>4784</v>
      </c>
      <c r="D504" s="123" t="s">
        <v>4790</v>
      </c>
      <c r="E504" s="123" t="s">
        <v>4060</v>
      </c>
      <c r="F504" s="123" t="s">
        <v>4791</v>
      </c>
      <c r="H504" s="123">
        <v>10</v>
      </c>
      <c r="J504" s="123" t="s">
        <v>746</v>
      </c>
    </row>
    <row r="505" spans="1:10" s="123" customFormat="1" x14ac:dyDescent="0.35">
      <c r="A505" s="123">
        <v>518</v>
      </c>
      <c r="B505" s="123" t="s">
        <v>170</v>
      </c>
      <c r="C505" s="123" t="s">
        <v>4784</v>
      </c>
      <c r="D505" s="123" t="s">
        <v>4790</v>
      </c>
      <c r="E505" s="123" t="s">
        <v>4068</v>
      </c>
      <c r="F505" s="123" t="s">
        <v>4791</v>
      </c>
      <c r="H505" s="123">
        <v>10</v>
      </c>
      <c r="J505" s="123" t="s">
        <v>746</v>
      </c>
    </row>
    <row r="506" spans="1:10" s="123" customFormat="1" x14ac:dyDescent="0.35">
      <c r="A506" s="123">
        <v>519</v>
      </c>
      <c r="B506" s="123" t="s">
        <v>170</v>
      </c>
      <c r="C506" s="123" t="s">
        <v>4784</v>
      </c>
      <c r="D506" s="123" t="s">
        <v>4730</v>
      </c>
      <c r="E506" s="123" t="s">
        <v>4168</v>
      </c>
      <c r="F506" s="123" t="s">
        <v>4731</v>
      </c>
      <c r="H506" s="123">
        <v>10</v>
      </c>
      <c r="J506" s="123" t="s">
        <v>746</v>
      </c>
    </row>
    <row r="507" spans="1:10" s="123" customFormat="1" x14ac:dyDescent="0.35">
      <c r="A507" s="123">
        <v>520</v>
      </c>
      <c r="B507" s="123" t="s">
        <v>170</v>
      </c>
      <c r="C507" s="123" t="s">
        <v>4784</v>
      </c>
      <c r="D507" s="123" t="s">
        <v>4730</v>
      </c>
      <c r="E507" s="123" t="s">
        <v>4169</v>
      </c>
      <c r="F507" s="123" t="s">
        <v>4731</v>
      </c>
      <c r="H507" s="123">
        <v>10</v>
      </c>
      <c r="J507" s="123" t="s">
        <v>746</v>
      </c>
    </row>
    <row r="508" spans="1:10" s="123" customFormat="1" x14ac:dyDescent="0.35">
      <c r="A508" s="123">
        <v>521</v>
      </c>
      <c r="B508" s="123" t="s">
        <v>170</v>
      </c>
      <c r="C508" s="123" t="s">
        <v>4784</v>
      </c>
      <c r="D508" s="123" t="s">
        <v>4732</v>
      </c>
      <c r="E508" s="123" t="s">
        <v>4170</v>
      </c>
      <c r="F508" s="123" t="s">
        <v>4731</v>
      </c>
      <c r="H508" s="123">
        <v>10</v>
      </c>
      <c r="J508" s="123" t="s">
        <v>746</v>
      </c>
    </row>
    <row r="509" spans="1:10" s="123" customFormat="1" x14ac:dyDescent="0.35">
      <c r="A509" s="123">
        <v>522</v>
      </c>
      <c r="B509" s="123" t="s">
        <v>170</v>
      </c>
      <c r="C509" s="123" t="s">
        <v>4784</v>
      </c>
      <c r="D509" s="123" t="s">
        <v>4732</v>
      </c>
      <c r="E509" s="123" t="s">
        <v>4171</v>
      </c>
      <c r="F509" s="123" t="s">
        <v>4731</v>
      </c>
      <c r="H509" s="123">
        <v>10</v>
      </c>
      <c r="J509" s="123" t="s">
        <v>746</v>
      </c>
    </row>
    <row r="510" spans="1:10" s="123" customFormat="1" x14ac:dyDescent="0.35">
      <c r="A510" s="123">
        <v>523</v>
      </c>
      <c r="B510" s="123" t="s">
        <v>170</v>
      </c>
      <c r="C510" s="123" t="s">
        <v>4784</v>
      </c>
      <c r="D510" s="123" t="s">
        <v>4771</v>
      </c>
      <c r="E510" s="123" t="s">
        <v>4184</v>
      </c>
      <c r="F510" s="123" t="s">
        <v>4772</v>
      </c>
      <c r="H510" s="123">
        <v>10</v>
      </c>
      <c r="I510" s="123">
        <v>25</v>
      </c>
      <c r="J510" s="123" t="s">
        <v>4759</v>
      </c>
    </row>
    <row r="511" spans="1:10" s="123" customFormat="1" x14ac:dyDescent="0.35">
      <c r="A511" s="123">
        <v>524</v>
      </c>
      <c r="B511" s="123" t="s">
        <v>170</v>
      </c>
      <c r="C511" s="123" t="s">
        <v>4784</v>
      </c>
      <c r="D511" s="123" t="s">
        <v>4771</v>
      </c>
      <c r="E511" s="123" t="s">
        <v>4186</v>
      </c>
      <c r="F511" s="123" t="s">
        <v>4772</v>
      </c>
      <c r="H511" s="123">
        <v>10</v>
      </c>
      <c r="I511" s="123">
        <v>25</v>
      </c>
      <c r="J511" s="123" t="s">
        <v>4759</v>
      </c>
    </row>
    <row r="512" spans="1:10" s="123" customFormat="1" x14ac:dyDescent="0.35">
      <c r="A512" s="123">
        <v>525</v>
      </c>
      <c r="B512" s="123" t="s">
        <v>170</v>
      </c>
      <c r="C512" s="123" t="s">
        <v>4784</v>
      </c>
      <c r="D512" s="123" t="s">
        <v>4771</v>
      </c>
      <c r="E512" s="123" t="s">
        <v>4188</v>
      </c>
      <c r="F512" s="123" t="s">
        <v>4772</v>
      </c>
      <c r="H512" s="123">
        <v>10</v>
      </c>
      <c r="I512" s="123">
        <v>25</v>
      </c>
      <c r="J512" s="123" t="s">
        <v>4759</v>
      </c>
    </row>
    <row r="513" spans="1:11" s="123" customFormat="1" x14ac:dyDescent="0.35">
      <c r="A513" s="123">
        <v>526</v>
      </c>
      <c r="B513" s="123" t="s">
        <v>170</v>
      </c>
      <c r="C513" s="123" t="s">
        <v>4784</v>
      </c>
      <c r="D513" s="123" t="s">
        <v>4771</v>
      </c>
      <c r="E513" s="123" t="s">
        <v>4189</v>
      </c>
      <c r="F513" s="123" t="s">
        <v>4772</v>
      </c>
      <c r="H513" s="123">
        <v>10</v>
      </c>
      <c r="I513" s="123">
        <v>25</v>
      </c>
      <c r="J513" s="123" t="s">
        <v>4759</v>
      </c>
    </row>
    <row r="514" spans="1:11" s="123" customFormat="1" x14ac:dyDescent="0.35">
      <c r="A514" s="123">
        <v>527</v>
      </c>
      <c r="B514" s="123" t="s">
        <v>170</v>
      </c>
      <c r="C514" s="123" t="s">
        <v>4784</v>
      </c>
      <c r="D514" s="123" t="s">
        <v>4734</v>
      </c>
      <c r="E514" s="123" t="s">
        <v>4203</v>
      </c>
      <c r="F514" s="123" t="s">
        <v>4735</v>
      </c>
      <c r="H514" s="123">
        <v>10</v>
      </c>
      <c r="J514" s="123" t="s">
        <v>746</v>
      </c>
    </row>
    <row r="515" spans="1:11" s="123" customFormat="1" x14ac:dyDescent="0.35">
      <c r="A515" s="123">
        <v>528</v>
      </c>
      <c r="B515" s="123" t="s">
        <v>170</v>
      </c>
      <c r="C515" s="123" t="s">
        <v>4784</v>
      </c>
      <c r="D515" s="123" t="s">
        <v>4734</v>
      </c>
      <c r="E515" s="123" t="s">
        <v>4212</v>
      </c>
      <c r="F515" s="123" t="s">
        <v>4735</v>
      </c>
      <c r="H515" s="123">
        <v>10</v>
      </c>
      <c r="J515" s="123" t="s">
        <v>746</v>
      </c>
    </row>
    <row r="516" spans="1:11" s="123" customFormat="1" x14ac:dyDescent="0.35">
      <c r="A516" s="123">
        <v>529</v>
      </c>
      <c r="B516" s="123" t="s">
        <v>170</v>
      </c>
      <c r="C516" s="123" t="s">
        <v>4784</v>
      </c>
      <c r="D516" s="123" t="s">
        <v>4792</v>
      </c>
      <c r="E516" s="123" t="s">
        <v>4300</v>
      </c>
      <c r="F516" s="123" t="s">
        <v>4768</v>
      </c>
      <c r="H516" s="123">
        <v>15</v>
      </c>
      <c r="J516" s="125" t="s">
        <v>3571</v>
      </c>
    </row>
    <row r="517" spans="1:11" s="123" customFormat="1" x14ac:dyDescent="0.35">
      <c r="A517" s="123">
        <v>530</v>
      </c>
      <c r="B517" s="123" t="s">
        <v>170</v>
      </c>
      <c r="C517" s="123" t="s">
        <v>4784</v>
      </c>
      <c r="D517" s="123" t="s">
        <v>4740</v>
      </c>
      <c r="E517" s="123" t="s">
        <v>4340</v>
      </c>
      <c r="F517" s="123" t="s">
        <v>4741</v>
      </c>
      <c r="H517" s="123">
        <v>10</v>
      </c>
      <c r="J517" s="123" t="s">
        <v>3571</v>
      </c>
    </row>
    <row r="518" spans="1:11" s="123" customFormat="1" x14ac:dyDescent="0.35">
      <c r="A518" s="123">
        <v>531</v>
      </c>
      <c r="B518" s="123" t="s">
        <v>170</v>
      </c>
      <c r="C518" s="123" t="s">
        <v>4784</v>
      </c>
      <c r="D518" s="123" t="s">
        <v>4740</v>
      </c>
      <c r="E518" s="123" t="s">
        <v>4356</v>
      </c>
      <c r="F518" s="123" t="s">
        <v>4741</v>
      </c>
      <c r="H518" s="123">
        <v>10</v>
      </c>
      <c r="J518" s="123" t="s">
        <v>3571</v>
      </c>
    </row>
    <row r="519" spans="1:11" s="123" customFormat="1" x14ac:dyDescent="0.35">
      <c r="A519" s="123">
        <v>532</v>
      </c>
      <c r="B519" s="123" t="s">
        <v>170</v>
      </c>
      <c r="C519" s="123" t="s">
        <v>4784</v>
      </c>
      <c r="D519" s="123" t="s">
        <v>4740</v>
      </c>
      <c r="E519" s="123" t="s">
        <v>4359</v>
      </c>
      <c r="F519" s="123" t="s">
        <v>4741</v>
      </c>
      <c r="H519" s="123">
        <v>10</v>
      </c>
      <c r="J519" s="123" t="s">
        <v>3571</v>
      </c>
    </row>
    <row r="520" spans="1:11" s="123" customFormat="1" x14ac:dyDescent="0.35">
      <c r="A520" s="123">
        <v>533</v>
      </c>
      <c r="B520" s="123" t="s">
        <v>170</v>
      </c>
      <c r="C520" s="123" t="s">
        <v>4784</v>
      </c>
      <c r="D520" s="123" t="s">
        <v>4740</v>
      </c>
      <c r="E520" s="123" t="s">
        <v>4364</v>
      </c>
      <c r="F520" s="123" t="s">
        <v>4741</v>
      </c>
      <c r="H520" s="123">
        <v>10</v>
      </c>
      <c r="J520" s="123" t="s">
        <v>3571</v>
      </c>
    </row>
    <row r="521" spans="1:11" s="123" customFormat="1" x14ac:dyDescent="0.35">
      <c r="A521" s="123">
        <v>534</v>
      </c>
      <c r="B521" s="123" t="s">
        <v>170</v>
      </c>
      <c r="C521" s="123" t="s">
        <v>4784</v>
      </c>
      <c r="D521" s="123" t="s">
        <v>4750</v>
      </c>
      <c r="E521" s="123" t="s">
        <v>4498</v>
      </c>
      <c r="F521" s="123" t="s">
        <v>4751</v>
      </c>
      <c r="H521" s="123">
        <v>10</v>
      </c>
      <c r="J521" s="123" t="s">
        <v>3571</v>
      </c>
    </row>
    <row r="522" spans="1:11" s="123" customFormat="1" x14ac:dyDescent="0.35">
      <c r="A522" s="123">
        <v>535</v>
      </c>
      <c r="B522" s="123" t="s">
        <v>170</v>
      </c>
      <c r="C522" s="123" t="s">
        <v>4784</v>
      </c>
      <c r="D522" s="123" t="s">
        <v>4753</v>
      </c>
      <c r="E522" s="123" t="s">
        <v>4573</v>
      </c>
      <c r="F522" s="123" t="s">
        <v>4754</v>
      </c>
      <c r="H522" s="123">
        <v>5</v>
      </c>
      <c r="J522" s="123" t="s">
        <v>4793</v>
      </c>
    </row>
    <row r="523" spans="1:11" s="123" customFormat="1" x14ac:dyDescent="0.35">
      <c r="A523" s="123">
        <v>536</v>
      </c>
      <c r="B523" s="123" t="s">
        <v>170</v>
      </c>
      <c r="C523" s="123" t="s">
        <v>4784</v>
      </c>
      <c r="D523" s="123" t="s">
        <v>4753</v>
      </c>
      <c r="E523" s="123" t="s">
        <v>4578</v>
      </c>
      <c r="F523" s="123" t="s">
        <v>4754</v>
      </c>
      <c r="H523" s="123">
        <v>10</v>
      </c>
      <c r="J523" s="123" t="s">
        <v>4793</v>
      </c>
    </row>
    <row r="524" spans="1:11" s="123" customFormat="1" x14ac:dyDescent="0.35">
      <c r="A524" s="123">
        <v>540</v>
      </c>
      <c r="B524" s="123" t="s">
        <v>4794</v>
      </c>
      <c r="D524" s="123" t="s">
        <v>4795</v>
      </c>
      <c r="E524" s="123" t="s">
        <v>4796</v>
      </c>
      <c r="F524" s="123" t="s">
        <v>4761</v>
      </c>
      <c r="I524" s="123" t="s">
        <v>748</v>
      </c>
      <c r="J524" s="123" t="s">
        <v>4797</v>
      </c>
      <c r="K524" s="123" t="s">
        <v>740</v>
      </c>
    </row>
    <row r="525" spans="1:11" s="123" customFormat="1" x14ac:dyDescent="0.35">
      <c r="A525" s="123">
        <v>541</v>
      </c>
      <c r="B525" s="123" t="s">
        <v>4794</v>
      </c>
      <c r="D525" s="123" t="s">
        <v>4795</v>
      </c>
      <c r="E525" s="123" t="s">
        <v>4798</v>
      </c>
      <c r="F525" s="123" t="s">
        <v>4761</v>
      </c>
      <c r="I525" s="123" t="s">
        <v>748</v>
      </c>
      <c r="J525" s="123" t="s">
        <v>4797</v>
      </c>
      <c r="K525" s="123" t="s">
        <v>740</v>
      </c>
    </row>
    <row r="526" spans="1:11" s="123" customFormat="1" x14ac:dyDescent="0.35">
      <c r="A526" s="123">
        <v>542</v>
      </c>
      <c r="B526" s="123" t="s">
        <v>4794</v>
      </c>
      <c r="D526" s="123" t="s">
        <v>4795</v>
      </c>
      <c r="E526" s="123" t="s">
        <v>4799</v>
      </c>
      <c r="F526" s="123" t="s">
        <v>4761</v>
      </c>
      <c r="I526" s="123" t="s">
        <v>748</v>
      </c>
      <c r="J526" s="123" t="s">
        <v>4797</v>
      </c>
      <c r="K526" s="123" t="s">
        <v>740</v>
      </c>
    </row>
    <row r="527" spans="1:11" s="123" customFormat="1" x14ac:dyDescent="0.35">
      <c r="A527" s="123">
        <v>543</v>
      </c>
      <c r="B527" s="123" t="s">
        <v>4794</v>
      </c>
      <c r="D527" s="123" t="s">
        <v>4795</v>
      </c>
      <c r="E527" s="123" t="s">
        <v>4800</v>
      </c>
      <c r="F527" s="123" t="s">
        <v>4761</v>
      </c>
      <c r="I527" s="123" t="s">
        <v>748</v>
      </c>
      <c r="J527" s="123" t="s">
        <v>4797</v>
      </c>
      <c r="K527" s="123" t="s">
        <v>740</v>
      </c>
    </row>
    <row r="528" spans="1:11" s="123" customFormat="1" x14ac:dyDescent="0.35">
      <c r="A528" s="123">
        <v>544</v>
      </c>
      <c r="B528" s="123" t="s">
        <v>4794</v>
      </c>
      <c r="D528" s="123" t="s">
        <v>4795</v>
      </c>
      <c r="E528" s="123" t="s">
        <v>4801</v>
      </c>
      <c r="F528" s="123" t="s">
        <v>4761</v>
      </c>
      <c r="I528" s="123" t="s">
        <v>748</v>
      </c>
      <c r="J528" s="123" t="s">
        <v>4797</v>
      </c>
      <c r="K528" s="123" t="s">
        <v>740</v>
      </c>
    </row>
    <row r="529" spans="1:11" s="123" customFormat="1" x14ac:dyDescent="0.35">
      <c r="A529" s="123">
        <v>545</v>
      </c>
      <c r="B529" s="123" t="s">
        <v>4794</v>
      </c>
      <c r="D529" s="123" t="s">
        <v>4795</v>
      </c>
      <c r="E529" s="123" t="s">
        <v>4802</v>
      </c>
      <c r="F529" s="123" t="s">
        <v>4761</v>
      </c>
      <c r="I529" s="123" t="s">
        <v>748</v>
      </c>
      <c r="J529" s="123" t="s">
        <v>4797</v>
      </c>
      <c r="K529" s="123" t="s">
        <v>740</v>
      </c>
    </row>
    <row r="530" spans="1:11" s="123" customFormat="1" x14ac:dyDescent="0.35">
      <c r="A530" s="123">
        <v>546</v>
      </c>
      <c r="B530" s="123" t="s">
        <v>4794</v>
      </c>
      <c r="D530" s="123" t="s">
        <v>4795</v>
      </c>
      <c r="E530" s="123" t="s">
        <v>4803</v>
      </c>
      <c r="F530" s="123" t="s">
        <v>4761</v>
      </c>
      <c r="I530" s="123" t="s">
        <v>748</v>
      </c>
      <c r="J530" s="123" t="s">
        <v>4797</v>
      </c>
      <c r="K530" s="123" t="s">
        <v>740</v>
      </c>
    </row>
    <row r="531" spans="1:11" s="123" customFormat="1" x14ac:dyDescent="0.35">
      <c r="A531" s="123">
        <v>547</v>
      </c>
      <c r="B531" s="123" t="s">
        <v>4794</v>
      </c>
      <c r="D531" s="123" t="s">
        <v>4760</v>
      </c>
      <c r="E531" s="123" t="s">
        <v>4804</v>
      </c>
      <c r="F531" s="123" t="s">
        <v>4761</v>
      </c>
      <c r="I531" s="123" t="s">
        <v>748</v>
      </c>
      <c r="J531" s="123" t="s">
        <v>4797</v>
      </c>
      <c r="K531" s="123" t="s">
        <v>740</v>
      </c>
    </row>
    <row r="532" spans="1:11" s="123" customFormat="1" x14ac:dyDescent="0.35">
      <c r="A532" s="123">
        <v>548</v>
      </c>
      <c r="B532" s="123" t="s">
        <v>4794</v>
      </c>
      <c r="D532" s="123" t="s">
        <v>4760</v>
      </c>
      <c r="E532" s="123" t="s">
        <v>4805</v>
      </c>
      <c r="F532" s="123" t="s">
        <v>4761</v>
      </c>
      <c r="I532" s="123" t="s">
        <v>748</v>
      </c>
      <c r="J532" s="123" t="s">
        <v>4797</v>
      </c>
      <c r="K532" s="123" t="s">
        <v>740</v>
      </c>
    </row>
    <row r="533" spans="1:11" s="123" customFormat="1" x14ac:dyDescent="0.35">
      <c r="A533" s="123">
        <v>549</v>
      </c>
      <c r="B533" s="123" t="s">
        <v>4794</v>
      </c>
      <c r="D533" s="123" t="s">
        <v>4760</v>
      </c>
      <c r="E533" s="123" t="s">
        <v>4806</v>
      </c>
      <c r="F533" s="123" t="s">
        <v>4761</v>
      </c>
      <c r="I533" s="123" t="s">
        <v>748</v>
      </c>
      <c r="J533" s="123" t="s">
        <v>4797</v>
      </c>
      <c r="K533" s="123" t="s">
        <v>740</v>
      </c>
    </row>
    <row r="534" spans="1:11" s="123" customFormat="1" x14ac:dyDescent="0.35">
      <c r="A534" s="123">
        <v>550</v>
      </c>
      <c r="B534" s="123" t="s">
        <v>4794</v>
      </c>
      <c r="D534" s="123" t="s">
        <v>4760</v>
      </c>
      <c r="E534" s="123" t="s">
        <v>4807</v>
      </c>
      <c r="F534" s="123" t="s">
        <v>4761</v>
      </c>
      <c r="I534" s="123" t="s">
        <v>748</v>
      </c>
      <c r="J534" s="123" t="s">
        <v>4797</v>
      </c>
      <c r="K534" s="123" t="s">
        <v>740</v>
      </c>
    </row>
    <row r="535" spans="1:11" s="123" customFormat="1" x14ac:dyDescent="0.35">
      <c r="A535" s="123">
        <v>551</v>
      </c>
      <c r="B535" s="123" t="s">
        <v>4794</v>
      </c>
      <c r="D535" s="123" t="s">
        <v>4760</v>
      </c>
      <c r="E535" s="123" t="s">
        <v>4808</v>
      </c>
      <c r="F535" s="123" t="s">
        <v>4761</v>
      </c>
      <c r="I535" s="123" t="s">
        <v>748</v>
      </c>
      <c r="J535" s="123" t="s">
        <v>4797</v>
      </c>
      <c r="K535" s="123" t="s">
        <v>740</v>
      </c>
    </row>
    <row r="536" spans="1:11" s="123" customFormat="1" x14ac:dyDescent="0.35">
      <c r="A536" s="123">
        <v>552</v>
      </c>
      <c r="B536" s="123" t="s">
        <v>4809</v>
      </c>
      <c r="C536" s="123" t="s">
        <v>4810</v>
      </c>
      <c r="D536" s="123" t="s">
        <v>4757</v>
      </c>
      <c r="E536" s="123" t="s">
        <v>3799</v>
      </c>
      <c r="F536" s="123" t="s">
        <v>4758</v>
      </c>
      <c r="H536" s="123">
        <v>4.4661655090749264E-2</v>
      </c>
      <c r="J536" s="125" t="s">
        <v>4811</v>
      </c>
    </row>
    <row r="537" spans="1:11" s="123" customFormat="1" x14ac:dyDescent="0.35">
      <c r="A537" s="123">
        <v>553</v>
      </c>
      <c r="B537" s="123" t="s">
        <v>170</v>
      </c>
      <c r="C537" s="123" t="s">
        <v>4810</v>
      </c>
      <c r="D537" s="123" t="s">
        <v>4785</v>
      </c>
      <c r="E537" s="123" t="s">
        <v>3817</v>
      </c>
      <c r="F537" s="123" t="s">
        <v>4758</v>
      </c>
      <c r="H537" s="123">
        <v>10</v>
      </c>
      <c r="I537" s="123">
        <v>15</v>
      </c>
      <c r="J537" s="123" t="s">
        <v>755</v>
      </c>
      <c r="K537" s="123" t="s">
        <v>740</v>
      </c>
    </row>
    <row r="538" spans="1:11" s="123" customFormat="1" x14ac:dyDescent="0.35">
      <c r="A538" s="123">
        <v>554</v>
      </c>
      <c r="B538" s="123" t="s">
        <v>4809</v>
      </c>
      <c r="C538" s="123" t="s">
        <v>4810</v>
      </c>
      <c r="D538" s="123" t="s">
        <v>4715</v>
      </c>
      <c r="E538" s="123" t="s">
        <v>3879</v>
      </c>
      <c r="F538" s="123" t="s">
        <v>4716</v>
      </c>
      <c r="H538" s="236">
        <v>0.30897230323898839</v>
      </c>
      <c r="J538" s="123" t="s">
        <v>4812</v>
      </c>
    </row>
    <row r="539" spans="1:11" s="123" customFormat="1" x14ac:dyDescent="0.35">
      <c r="A539" s="123">
        <v>555</v>
      </c>
      <c r="B539" s="123" t="s">
        <v>4809</v>
      </c>
      <c r="C539" s="123" t="s">
        <v>4810</v>
      </c>
      <c r="D539" s="123" t="s">
        <v>4713</v>
      </c>
      <c r="E539" s="123" t="s">
        <v>3834</v>
      </c>
      <c r="F539" s="123" t="s">
        <v>4714</v>
      </c>
      <c r="H539" s="236">
        <v>8.0161284713540226E-2</v>
      </c>
      <c r="J539" s="123" t="s">
        <v>4812</v>
      </c>
    </row>
    <row r="540" spans="1:11" s="123" customFormat="1" x14ac:dyDescent="0.35">
      <c r="A540" s="123">
        <v>556</v>
      </c>
      <c r="B540" s="123" t="s">
        <v>4809</v>
      </c>
      <c r="C540" s="123" t="s">
        <v>4810</v>
      </c>
      <c r="D540" s="123" t="s">
        <v>4715</v>
      </c>
      <c r="E540" s="123" t="s">
        <v>3883</v>
      </c>
      <c r="F540" s="123" t="s">
        <v>4716</v>
      </c>
      <c r="H540" s="236">
        <v>0.2974570254664286</v>
      </c>
      <c r="J540" s="123" t="s">
        <v>4812</v>
      </c>
    </row>
    <row r="541" spans="1:11" s="123" customFormat="1" x14ac:dyDescent="0.35">
      <c r="A541" s="123">
        <v>557</v>
      </c>
      <c r="B541" s="123" t="s">
        <v>4809</v>
      </c>
      <c r="C541" s="123" t="s">
        <v>4810</v>
      </c>
      <c r="D541" s="123" t="s">
        <v>4715</v>
      </c>
      <c r="E541" s="123" t="s">
        <v>3888</v>
      </c>
      <c r="F541" s="123" t="s">
        <v>4716</v>
      </c>
      <c r="H541" s="236">
        <v>0.28488798611215316</v>
      </c>
      <c r="J541" s="123" t="s">
        <v>4812</v>
      </c>
    </row>
    <row r="542" spans="1:11" s="123" customFormat="1" x14ac:dyDescent="0.35">
      <c r="A542" s="123">
        <v>558</v>
      </c>
      <c r="B542" s="123" t="s">
        <v>4809</v>
      </c>
      <c r="C542" s="123" t="s">
        <v>4810</v>
      </c>
      <c r="D542" s="123" t="s">
        <v>4715</v>
      </c>
      <c r="E542" s="123" t="s">
        <v>3892</v>
      </c>
      <c r="F542" s="123" t="s">
        <v>4716</v>
      </c>
      <c r="H542" s="236">
        <v>0.26993328703974839</v>
      </c>
      <c r="J542" s="123" t="s">
        <v>4812</v>
      </c>
    </row>
    <row r="543" spans="1:11" s="123" customFormat="1" x14ac:dyDescent="0.35">
      <c r="A543" s="123">
        <v>559</v>
      </c>
      <c r="B543" s="123" t="s">
        <v>4809</v>
      </c>
      <c r="C543" s="123" t="s">
        <v>4810</v>
      </c>
      <c r="D543" s="123" t="s">
        <v>4715</v>
      </c>
      <c r="E543" s="123" t="s">
        <v>3902</v>
      </c>
      <c r="F543" s="123" t="s">
        <v>4716</v>
      </c>
      <c r="H543" s="236">
        <v>0.26440295139036607</v>
      </c>
      <c r="J543" s="123" t="s">
        <v>4812</v>
      </c>
    </row>
    <row r="544" spans="1:11" s="123" customFormat="1" x14ac:dyDescent="0.35">
      <c r="A544" s="123">
        <v>560</v>
      </c>
      <c r="B544" s="123" t="s">
        <v>4809</v>
      </c>
      <c r="C544" s="123" t="s">
        <v>4810</v>
      </c>
      <c r="D544" s="123" t="s">
        <v>4715</v>
      </c>
      <c r="E544" s="123" t="s">
        <v>3905</v>
      </c>
      <c r="F544" s="123" t="s">
        <v>4716</v>
      </c>
      <c r="H544" s="236">
        <v>0.24659403935220325</v>
      </c>
      <c r="J544" s="123" t="s">
        <v>4812</v>
      </c>
    </row>
    <row r="545" spans="1:11" s="123" customFormat="1" x14ac:dyDescent="0.35">
      <c r="A545" s="123">
        <v>561</v>
      </c>
      <c r="B545" s="123" t="s">
        <v>4809</v>
      </c>
      <c r="C545" s="123" t="s">
        <v>4810</v>
      </c>
      <c r="D545" s="123" t="s">
        <v>4715</v>
      </c>
      <c r="E545" s="123" t="s">
        <v>3906</v>
      </c>
      <c r="F545" s="123" t="s">
        <v>4716</v>
      </c>
      <c r="H545" s="236">
        <v>0.24769670138630318</v>
      </c>
      <c r="J545" s="123" t="s">
        <v>4812</v>
      </c>
    </row>
    <row r="546" spans="1:11" s="123" customFormat="1" x14ac:dyDescent="0.35">
      <c r="A546" s="123">
        <v>562</v>
      </c>
      <c r="B546" s="123" t="s">
        <v>4809</v>
      </c>
      <c r="C546" s="123" t="s">
        <v>4810</v>
      </c>
      <c r="D546" s="123" t="s">
        <v>4715</v>
      </c>
      <c r="E546" s="123" t="s">
        <v>3910</v>
      </c>
      <c r="F546" s="123" t="s">
        <v>4716</v>
      </c>
      <c r="H546" s="236">
        <v>0.23295100693940185</v>
      </c>
      <c r="J546" s="123" t="s">
        <v>4812</v>
      </c>
    </row>
    <row r="547" spans="1:11" s="123" customFormat="1" x14ac:dyDescent="0.35">
      <c r="A547" s="123">
        <v>563</v>
      </c>
      <c r="B547" s="123" t="s">
        <v>4809</v>
      </c>
      <c r="C547" s="123" t="s">
        <v>4810</v>
      </c>
      <c r="D547" s="123" t="s">
        <v>4715</v>
      </c>
      <c r="E547" s="123" t="s">
        <v>3907</v>
      </c>
      <c r="F547" s="123" t="s">
        <v>4716</v>
      </c>
      <c r="H547" s="236">
        <v>0.23668049768457422</v>
      </c>
      <c r="J547" s="123" t="s">
        <v>4812</v>
      </c>
    </row>
    <row r="548" spans="1:11" s="123" customFormat="1" x14ac:dyDescent="0.35">
      <c r="A548" s="123">
        <v>564</v>
      </c>
      <c r="B548" s="123" t="s">
        <v>4809</v>
      </c>
      <c r="C548" s="123" t="s">
        <v>4810</v>
      </c>
      <c r="D548" s="123" t="s">
        <v>4715</v>
      </c>
      <c r="E548" s="123" t="s">
        <v>3912</v>
      </c>
      <c r="F548" s="123" t="s">
        <v>4716</v>
      </c>
      <c r="H548" s="236">
        <v>0.22485434028203599</v>
      </c>
      <c r="J548" s="123" t="s">
        <v>4812</v>
      </c>
    </row>
    <row r="549" spans="1:11" s="123" customFormat="1" x14ac:dyDescent="0.35">
      <c r="A549" s="123">
        <v>565</v>
      </c>
      <c r="B549" s="123" t="s">
        <v>4809</v>
      </c>
      <c r="C549" s="123" t="s">
        <v>4810</v>
      </c>
      <c r="D549" s="123" t="s">
        <v>4715</v>
      </c>
      <c r="E549" s="123" t="s">
        <v>3913</v>
      </c>
      <c r="F549" s="123" t="s">
        <v>4716</v>
      </c>
      <c r="H549" s="236">
        <v>0.22178096065181307</v>
      </c>
      <c r="J549" s="123" t="s">
        <v>4812</v>
      </c>
    </row>
    <row r="550" spans="1:11" s="123" customFormat="1" x14ac:dyDescent="0.35">
      <c r="A550" s="123">
        <v>566</v>
      </c>
      <c r="B550" s="123" t="s">
        <v>4809</v>
      </c>
      <c r="C550" s="123" t="s">
        <v>4810</v>
      </c>
      <c r="D550" s="123" t="s">
        <v>4715</v>
      </c>
      <c r="E550" s="123" t="s">
        <v>3914</v>
      </c>
      <c r="F550" s="123" t="s">
        <v>4716</v>
      </c>
      <c r="H550" s="236">
        <v>0.21690729166584788</v>
      </c>
      <c r="J550" s="123" t="s">
        <v>4812</v>
      </c>
    </row>
    <row r="551" spans="1:11" s="123" customFormat="1" x14ac:dyDescent="0.35">
      <c r="A551" s="123">
        <v>567</v>
      </c>
      <c r="B551" s="123" t="s">
        <v>4809</v>
      </c>
      <c r="C551" s="123" t="s">
        <v>4810</v>
      </c>
      <c r="D551" s="123" t="s">
        <v>4715</v>
      </c>
      <c r="E551" s="123" t="s">
        <v>3916</v>
      </c>
      <c r="F551" s="123" t="s">
        <v>4716</v>
      </c>
      <c r="H551" s="236">
        <v>0.21355143519031117</v>
      </c>
      <c r="J551" s="123" t="s">
        <v>4812</v>
      </c>
    </row>
    <row r="552" spans="1:11" s="123" customFormat="1" x14ac:dyDescent="0.35">
      <c r="A552" s="123">
        <v>568</v>
      </c>
      <c r="B552" s="123" t="s">
        <v>105</v>
      </c>
      <c r="C552" s="123" t="s">
        <v>4810</v>
      </c>
      <c r="D552" s="123" t="s">
        <v>4715</v>
      </c>
      <c r="E552" s="123" t="s">
        <v>3883</v>
      </c>
      <c r="F552" s="123" t="s">
        <v>4716</v>
      </c>
      <c r="H552" s="236" t="s">
        <v>4813</v>
      </c>
      <c r="I552" s="123">
        <v>155.17241379999999</v>
      </c>
      <c r="J552" s="123" t="s">
        <v>755</v>
      </c>
      <c r="K552" s="123" t="s">
        <v>740</v>
      </c>
    </row>
    <row r="553" spans="1:11" s="123" customFormat="1" x14ac:dyDescent="0.35">
      <c r="A553" s="123">
        <v>569</v>
      </c>
      <c r="B553" s="123" t="s">
        <v>4809</v>
      </c>
      <c r="C553" s="123" t="s">
        <v>4810</v>
      </c>
      <c r="D553" s="123" t="s">
        <v>4721</v>
      </c>
      <c r="E553" s="123" t="s">
        <v>4100</v>
      </c>
      <c r="F553" s="123" t="s">
        <v>4722</v>
      </c>
      <c r="H553" s="236">
        <v>5.0526574079412967E-2</v>
      </c>
      <c r="J553" s="123" t="s">
        <v>4814</v>
      </c>
    </row>
    <row r="554" spans="1:11" s="123" customFormat="1" x14ac:dyDescent="0.35">
      <c r="A554" s="123">
        <v>570</v>
      </c>
      <c r="B554" s="123" t="s">
        <v>4809</v>
      </c>
      <c r="C554" s="123" t="s">
        <v>4810</v>
      </c>
      <c r="D554" s="123" t="s">
        <v>4723</v>
      </c>
      <c r="E554" s="123" t="s">
        <v>4116</v>
      </c>
      <c r="F554" s="123" t="s">
        <v>4724</v>
      </c>
      <c r="H554" s="236">
        <v>0.11668803239445</v>
      </c>
      <c r="J554" s="125" t="s">
        <v>4812</v>
      </c>
    </row>
    <row r="555" spans="1:11" s="123" customFormat="1" x14ac:dyDescent="0.35">
      <c r="A555" s="123">
        <v>571</v>
      </c>
      <c r="B555" s="123" t="s">
        <v>232</v>
      </c>
      <c r="C555" s="123" t="s">
        <v>4810</v>
      </c>
      <c r="D555" s="123" t="s">
        <v>4750</v>
      </c>
      <c r="E555" s="123" t="s">
        <v>4529</v>
      </c>
      <c r="F555" s="123" t="s">
        <v>4751</v>
      </c>
      <c r="H555" s="341"/>
      <c r="I555" s="123" t="s">
        <v>3443</v>
      </c>
      <c r="J555" s="123" t="s">
        <v>743</v>
      </c>
      <c r="K555" s="123" t="s">
        <v>740</v>
      </c>
    </row>
    <row r="556" spans="1:11" s="123" customFormat="1" x14ac:dyDescent="0.35">
      <c r="A556" s="123">
        <v>572</v>
      </c>
      <c r="B556" s="123" t="s">
        <v>4809</v>
      </c>
      <c r="C556" s="123" t="s">
        <v>4810</v>
      </c>
      <c r="D556" s="123" t="s">
        <v>4730</v>
      </c>
      <c r="E556" s="123" t="s">
        <v>4161</v>
      </c>
      <c r="F556" s="123" t="s">
        <v>4731</v>
      </c>
      <c r="H556" s="236">
        <v>1.571279733798292</v>
      </c>
      <c r="J556" s="123" t="s">
        <v>4814</v>
      </c>
    </row>
    <row r="557" spans="1:11" s="123" customFormat="1" x14ac:dyDescent="0.35">
      <c r="A557" s="123">
        <v>573</v>
      </c>
      <c r="B557" s="123" t="s">
        <v>4809</v>
      </c>
      <c r="C557" s="123" t="s">
        <v>4810</v>
      </c>
      <c r="D557" s="123" t="s">
        <v>4771</v>
      </c>
      <c r="E557" s="123" t="s">
        <v>4183</v>
      </c>
      <c r="F557" s="123" t="s">
        <v>4772</v>
      </c>
      <c r="H557" s="236">
        <v>5.7785590273851994E-2</v>
      </c>
      <c r="J557" s="123" t="s">
        <v>4815</v>
      </c>
    </row>
    <row r="558" spans="1:11" s="123" customFormat="1" x14ac:dyDescent="0.35">
      <c r="A558" s="123">
        <v>574</v>
      </c>
      <c r="B558" s="123" t="s">
        <v>179</v>
      </c>
      <c r="C558" s="123" t="s">
        <v>4810</v>
      </c>
      <c r="D558" s="123" t="s">
        <v>4771</v>
      </c>
      <c r="E558" s="123" t="s">
        <v>4189</v>
      </c>
      <c r="F558" s="123" t="s">
        <v>4772</v>
      </c>
      <c r="H558" s="236" t="s">
        <v>3862</v>
      </c>
      <c r="I558" s="123">
        <v>25</v>
      </c>
      <c r="J558" s="123" t="s">
        <v>755</v>
      </c>
      <c r="K558" s="123" t="s">
        <v>740</v>
      </c>
    </row>
    <row r="559" spans="1:11" s="123" customFormat="1" x14ac:dyDescent="0.35">
      <c r="A559" s="123">
        <v>575</v>
      </c>
      <c r="B559" s="123" t="s">
        <v>166</v>
      </c>
      <c r="C559" s="123" t="s">
        <v>4810</v>
      </c>
      <c r="D559" s="123" t="s">
        <v>4729</v>
      </c>
      <c r="E559" s="123" t="s">
        <v>4159</v>
      </c>
      <c r="F559" s="123" t="s">
        <v>4727</v>
      </c>
      <c r="H559" s="236" t="s">
        <v>3911</v>
      </c>
      <c r="I559" s="123">
        <v>125</v>
      </c>
      <c r="J559" s="123" t="s">
        <v>755</v>
      </c>
      <c r="K559" s="123" t="s">
        <v>740</v>
      </c>
    </row>
    <row r="560" spans="1:11" s="123" customFormat="1" x14ac:dyDescent="0.35">
      <c r="A560" s="123">
        <v>576</v>
      </c>
      <c r="B560" s="123" t="s">
        <v>4809</v>
      </c>
      <c r="C560" s="123" t="s">
        <v>4810</v>
      </c>
      <c r="D560" s="123" t="s">
        <v>4737</v>
      </c>
      <c r="E560" s="123" t="s">
        <v>4289</v>
      </c>
      <c r="F560" s="123" t="s">
        <v>4763</v>
      </c>
      <c r="H560" s="236">
        <v>0.17306439815001795</v>
      </c>
      <c r="J560" s="123" t="s">
        <v>3572</v>
      </c>
    </row>
    <row r="561" spans="1:11" s="123" customFormat="1" x14ac:dyDescent="0.35">
      <c r="A561" s="123">
        <v>577</v>
      </c>
      <c r="B561" s="123" t="s">
        <v>4809</v>
      </c>
      <c r="C561" s="123" t="s">
        <v>4810</v>
      </c>
      <c r="D561" s="123" t="s">
        <v>4737</v>
      </c>
      <c r="E561" s="123" t="s">
        <v>4294</v>
      </c>
      <c r="F561" s="123" t="s">
        <v>4763</v>
      </c>
      <c r="H561" s="236">
        <v>0.15554769675509306</v>
      </c>
      <c r="J561" s="123" t="s">
        <v>3572</v>
      </c>
    </row>
    <row r="562" spans="1:11" s="123" customFormat="1" x14ac:dyDescent="0.35">
      <c r="A562" s="123">
        <v>578</v>
      </c>
      <c r="B562" s="123" t="s">
        <v>4809</v>
      </c>
      <c r="C562" s="123" t="s">
        <v>4810</v>
      </c>
      <c r="D562" s="123" t="s">
        <v>4753</v>
      </c>
      <c r="E562" s="123" t="s">
        <v>4562</v>
      </c>
      <c r="F562" s="123" t="s">
        <v>4754</v>
      </c>
      <c r="H562" s="236">
        <v>0.18216241898335284</v>
      </c>
      <c r="J562" s="123" t="s">
        <v>3572</v>
      </c>
    </row>
    <row r="563" spans="1:11" s="123" customFormat="1" x14ac:dyDescent="0.35">
      <c r="A563" s="123">
        <v>579</v>
      </c>
      <c r="B563" s="123" t="s">
        <v>4809</v>
      </c>
      <c r="C563" s="123" t="s">
        <v>4810</v>
      </c>
      <c r="D563" s="123" t="s">
        <v>4753</v>
      </c>
      <c r="E563" s="123" t="s">
        <v>4566</v>
      </c>
      <c r="F563" s="123" t="s">
        <v>4754</v>
      </c>
      <c r="H563" s="236">
        <v>0.16429340276954463</v>
      </c>
      <c r="J563" s="123" t="s">
        <v>3572</v>
      </c>
    </row>
    <row r="564" spans="1:11" s="123" customFormat="1" x14ac:dyDescent="0.35">
      <c r="A564" s="123">
        <v>580</v>
      </c>
      <c r="B564" s="123" t="s">
        <v>4809</v>
      </c>
      <c r="C564" s="123" t="s">
        <v>4810</v>
      </c>
      <c r="D564" s="123" t="s">
        <v>4753</v>
      </c>
      <c r="E564" s="123" t="s">
        <v>4568</v>
      </c>
      <c r="F564" s="123" t="s">
        <v>4754</v>
      </c>
      <c r="H564" s="236">
        <v>0.14870035878993804</v>
      </c>
      <c r="J564" s="123" t="s">
        <v>3572</v>
      </c>
    </row>
    <row r="565" spans="1:11" s="123" customFormat="1" x14ac:dyDescent="0.35">
      <c r="A565" s="123">
        <v>581</v>
      </c>
      <c r="B565" s="123" t="s">
        <v>4809</v>
      </c>
      <c r="C565" s="123" t="s">
        <v>4810</v>
      </c>
      <c r="D565" s="123" t="s">
        <v>4753</v>
      </c>
      <c r="E565" s="123" t="s">
        <v>4569</v>
      </c>
      <c r="F565" s="123" t="s">
        <v>4754</v>
      </c>
      <c r="H565" s="236">
        <v>0.14437651621119585</v>
      </c>
      <c r="J565" s="123" t="s">
        <v>3572</v>
      </c>
    </row>
    <row r="566" spans="1:11" s="123" customFormat="1" x14ac:dyDescent="0.35">
      <c r="A566" s="123">
        <v>582</v>
      </c>
      <c r="B566" s="123" t="s">
        <v>4809</v>
      </c>
      <c r="C566" s="123" t="s">
        <v>4810</v>
      </c>
      <c r="D566" s="123" t="s">
        <v>4753</v>
      </c>
      <c r="E566" s="123" t="s">
        <v>4570</v>
      </c>
      <c r="F566" s="123" t="s">
        <v>4754</v>
      </c>
      <c r="H566" s="236">
        <v>0.13688554397958796</v>
      </c>
      <c r="J566" s="123" t="s">
        <v>3572</v>
      </c>
    </row>
    <row r="567" spans="1:11" s="123" customFormat="1" x14ac:dyDescent="0.35">
      <c r="A567" s="123">
        <v>583</v>
      </c>
      <c r="B567" s="123" t="s">
        <v>4809</v>
      </c>
      <c r="C567" s="123" t="s">
        <v>4810</v>
      </c>
      <c r="D567" s="123" t="s">
        <v>4753</v>
      </c>
      <c r="E567" s="123" t="s">
        <v>4573</v>
      </c>
      <c r="F567" s="123" t="s">
        <v>4754</v>
      </c>
      <c r="H567" s="236">
        <v>0.132019641205261</v>
      </c>
      <c r="J567" s="123" t="s">
        <v>3572</v>
      </c>
    </row>
    <row r="568" spans="1:11" s="123" customFormat="1" x14ac:dyDescent="0.35">
      <c r="A568" s="123">
        <v>584</v>
      </c>
      <c r="B568" s="123" t="s">
        <v>4809</v>
      </c>
      <c r="C568" s="123" t="s">
        <v>4810</v>
      </c>
      <c r="D568" s="123" t="s">
        <v>4753</v>
      </c>
      <c r="E568" s="123" t="s">
        <v>4578</v>
      </c>
      <c r="F568" s="123" t="s">
        <v>4754</v>
      </c>
      <c r="H568" s="236">
        <v>0.11225009259214858</v>
      </c>
      <c r="J568" s="123" t="s">
        <v>3572</v>
      </c>
    </row>
    <row r="569" spans="1:11" s="123" customFormat="1" x14ac:dyDescent="0.35">
      <c r="A569" s="123">
        <v>585</v>
      </c>
      <c r="B569" s="123" t="s">
        <v>4809</v>
      </c>
      <c r="C569" s="123" t="s">
        <v>4810</v>
      </c>
      <c r="D569" s="123" t="s">
        <v>4753</v>
      </c>
      <c r="E569" s="123" t="s">
        <v>4581</v>
      </c>
      <c r="F569" s="123" t="s">
        <v>4754</v>
      </c>
      <c r="H569" s="236">
        <v>9.5934074073738884E-2</v>
      </c>
      <c r="J569" s="123" t="s">
        <v>3572</v>
      </c>
    </row>
    <row r="570" spans="1:11" s="123" customFormat="1" x14ac:dyDescent="0.35">
      <c r="A570" s="123">
        <v>586</v>
      </c>
      <c r="B570" s="123" t="s">
        <v>4809</v>
      </c>
      <c r="C570" s="123" t="s">
        <v>4810</v>
      </c>
      <c r="D570" s="123" t="s">
        <v>4753</v>
      </c>
      <c r="E570" s="123" t="s">
        <v>4582</v>
      </c>
      <c r="F570" s="123" t="s">
        <v>4754</v>
      </c>
      <c r="H570" s="236">
        <v>8.423943287198199E-2</v>
      </c>
      <c r="J570" s="123" t="s">
        <v>3572</v>
      </c>
    </row>
    <row r="571" spans="1:11" s="123" customFormat="1" x14ac:dyDescent="0.35">
      <c r="A571" s="123">
        <v>587</v>
      </c>
      <c r="B571" s="123" t="s">
        <v>4809</v>
      </c>
      <c r="C571" s="123" t="s">
        <v>4810</v>
      </c>
      <c r="D571" s="123" t="s">
        <v>4753</v>
      </c>
      <c r="E571" s="123" t="s">
        <v>4585</v>
      </c>
      <c r="F571" s="123" t="s">
        <v>4754</v>
      </c>
      <c r="H571" s="236">
        <v>7.8476689821400214E-2</v>
      </c>
      <c r="J571" s="123" t="s">
        <v>3572</v>
      </c>
    </row>
    <row r="572" spans="1:11" s="123" customFormat="1" x14ac:dyDescent="0.35">
      <c r="A572" s="123">
        <v>588</v>
      </c>
      <c r="B572" s="123" t="s">
        <v>4809</v>
      </c>
      <c r="C572" s="123" t="s">
        <v>4810</v>
      </c>
      <c r="D572" s="123" t="s">
        <v>4753</v>
      </c>
      <c r="E572" s="123" t="s">
        <v>4587</v>
      </c>
      <c r="F572" s="123" t="s">
        <v>4754</v>
      </c>
      <c r="H572" s="236">
        <v>7.064662037009839E-2</v>
      </c>
      <c r="J572" s="123" t="s">
        <v>3572</v>
      </c>
    </row>
    <row r="573" spans="1:11" s="123" customFormat="1" x14ac:dyDescent="0.35">
      <c r="A573" s="123">
        <v>589</v>
      </c>
      <c r="B573" s="123" t="s">
        <v>4809</v>
      </c>
      <c r="C573" s="123" t="s">
        <v>4810</v>
      </c>
      <c r="D573" s="123" t="s">
        <v>4753</v>
      </c>
      <c r="E573" s="123" t="s">
        <v>4590</v>
      </c>
      <c r="F573" s="123" t="s">
        <v>4754</v>
      </c>
      <c r="H573" s="236">
        <v>5.9818437497597188E-2</v>
      </c>
      <c r="J573" s="123" t="s">
        <v>3572</v>
      </c>
    </row>
    <row r="574" spans="1:11" s="123" customFormat="1" x14ac:dyDescent="0.35">
      <c r="A574" s="123">
        <v>590</v>
      </c>
      <c r="B574" s="123" t="s">
        <v>4809</v>
      </c>
      <c r="C574" s="123" t="s">
        <v>4810</v>
      </c>
      <c r="D574" s="123" t="s">
        <v>4753</v>
      </c>
      <c r="E574" s="123" t="s">
        <v>4592</v>
      </c>
      <c r="F574" s="123" t="s">
        <v>4754</v>
      </c>
      <c r="H574" s="236">
        <v>5.0341724527243059E-2</v>
      </c>
      <c r="J574" s="123" t="s">
        <v>3572</v>
      </c>
    </row>
    <row r="575" spans="1:11" s="123" customFormat="1" x14ac:dyDescent="0.35">
      <c r="A575" s="123">
        <v>591</v>
      </c>
      <c r="B575" s="123" t="s">
        <v>4809</v>
      </c>
      <c r="C575" s="123" t="s">
        <v>4810</v>
      </c>
      <c r="D575" s="123" t="s">
        <v>4753</v>
      </c>
      <c r="E575" s="123" t="s">
        <v>4597</v>
      </c>
      <c r="F575" s="123" t="s">
        <v>4754</v>
      </c>
      <c r="H575" s="236">
        <v>0.12215172453579726</v>
      </c>
      <c r="J575" s="123" t="s">
        <v>3572</v>
      </c>
    </row>
    <row r="576" spans="1:11" s="123" customFormat="1" x14ac:dyDescent="0.35">
      <c r="A576" s="123">
        <v>592</v>
      </c>
      <c r="B576" s="123" t="s">
        <v>170</v>
      </c>
      <c r="D576" s="123" t="s">
        <v>4753</v>
      </c>
      <c r="E576" s="123" t="s">
        <v>4578</v>
      </c>
      <c r="F576" s="123" t="s">
        <v>4754</v>
      </c>
      <c r="H576" s="123">
        <v>10</v>
      </c>
      <c r="I576" s="123">
        <v>25</v>
      </c>
      <c r="J576" s="123" t="s">
        <v>755</v>
      </c>
      <c r="K576" s="123" t="s">
        <v>740</v>
      </c>
    </row>
    <row r="577" spans="1:11" s="123" customFormat="1" x14ac:dyDescent="0.35">
      <c r="A577" s="123">
        <v>593</v>
      </c>
      <c r="B577" s="123" t="s">
        <v>232</v>
      </c>
      <c r="D577" s="123" t="s">
        <v>4715</v>
      </c>
      <c r="E577" s="123" t="s">
        <v>3916</v>
      </c>
      <c r="F577" s="123" t="s">
        <v>4716</v>
      </c>
      <c r="H577" s="123" t="s">
        <v>4816</v>
      </c>
      <c r="I577" s="123" t="s">
        <v>3443</v>
      </c>
      <c r="J577" s="123" t="s">
        <v>743</v>
      </c>
      <c r="K577" s="123" t="s">
        <v>740</v>
      </c>
    </row>
    <row r="578" spans="1:11" s="123" customFormat="1" x14ac:dyDescent="0.35">
      <c r="A578" s="123">
        <v>594</v>
      </c>
      <c r="B578" s="123" t="s">
        <v>232</v>
      </c>
      <c r="D578" s="123" t="s">
        <v>4750</v>
      </c>
      <c r="E578" s="123" t="s">
        <v>4526</v>
      </c>
      <c r="F578" s="123" t="s">
        <v>4751</v>
      </c>
      <c r="H578" s="123" t="s">
        <v>4508</v>
      </c>
      <c r="I578" s="123" t="s">
        <v>3443</v>
      </c>
      <c r="J578" s="123" t="s">
        <v>743</v>
      </c>
      <c r="K578" s="123" t="s">
        <v>740</v>
      </c>
    </row>
    <row r="579" spans="1:11" s="123" customFormat="1" x14ac:dyDescent="0.35">
      <c r="A579" s="123">
        <v>595</v>
      </c>
      <c r="B579" s="123" t="s">
        <v>138</v>
      </c>
      <c r="D579" s="123" t="s">
        <v>4734</v>
      </c>
      <c r="E579" s="123" t="s">
        <v>4203</v>
      </c>
      <c r="F579" s="123" t="s">
        <v>4735</v>
      </c>
      <c r="H579" s="123">
        <v>100</v>
      </c>
      <c r="I579" s="123">
        <v>50</v>
      </c>
      <c r="J579" s="123" t="s">
        <v>755</v>
      </c>
      <c r="K579" s="123" t="s">
        <v>740</v>
      </c>
    </row>
    <row r="580" spans="1:11" s="123" customFormat="1" x14ac:dyDescent="0.35">
      <c r="A580" s="123">
        <v>596</v>
      </c>
      <c r="B580" s="123" t="s">
        <v>139</v>
      </c>
      <c r="D580" s="123" t="s">
        <v>4734</v>
      </c>
      <c r="E580" s="123" t="s">
        <v>4203</v>
      </c>
      <c r="F580" s="123" t="s">
        <v>4735</v>
      </c>
      <c r="H580" s="123">
        <v>100</v>
      </c>
      <c r="I580" s="123">
        <v>50</v>
      </c>
      <c r="J580" s="123" t="s">
        <v>755</v>
      </c>
      <c r="K580" s="123" t="s">
        <v>740</v>
      </c>
    </row>
    <row r="581" spans="1:11" s="123" customFormat="1" x14ac:dyDescent="0.35">
      <c r="A581" s="123">
        <v>597</v>
      </c>
      <c r="B581" s="123" t="s">
        <v>143</v>
      </c>
      <c r="D581" s="123" t="s">
        <v>4734</v>
      </c>
      <c r="E581" s="123" t="s">
        <v>4203</v>
      </c>
      <c r="F581" s="123" t="s">
        <v>4735</v>
      </c>
      <c r="H581" s="123">
        <v>100</v>
      </c>
      <c r="I581" s="123">
        <v>50</v>
      </c>
      <c r="J581" s="123" t="s">
        <v>755</v>
      </c>
      <c r="K581" s="123" t="s">
        <v>740</v>
      </c>
    </row>
    <row r="582" spans="1:11" s="123" customFormat="1" x14ac:dyDescent="0.35">
      <c r="A582" s="123">
        <v>598</v>
      </c>
      <c r="B582" s="123" t="s">
        <v>194</v>
      </c>
      <c r="D582" s="123" t="s">
        <v>4737</v>
      </c>
      <c r="E582" s="123" t="s">
        <v>4260</v>
      </c>
      <c r="F582" s="123" t="s">
        <v>4763</v>
      </c>
      <c r="H582" s="123" t="s">
        <v>4817</v>
      </c>
      <c r="I582" s="123" t="s">
        <v>4259</v>
      </c>
      <c r="J582" s="123" t="s">
        <v>743</v>
      </c>
      <c r="K582" s="123" t="s">
        <v>740</v>
      </c>
    </row>
    <row r="583" spans="1:11" s="123" customFormat="1" x14ac:dyDescent="0.35">
      <c r="A583" s="123">
        <v>599</v>
      </c>
      <c r="B583" s="123" t="s">
        <v>232</v>
      </c>
      <c r="D583" s="123" t="s">
        <v>4737</v>
      </c>
      <c r="E583" s="123" t="s">
        <v>4260</v>
      </c>
      <c r="F583" s="123" t="s">
        <v>4763</v>
      </c>
      <c r="H583" s="123" t="s">
        <v>4508</v>
      </c>
      <c r="I583" s="123" t="s">
        <v>3443</v>
      </c>
      <c r="J583" s="123" t="s">
        <v>743</v>
      </c>
      <c r="K583" s="123" t="s">
        <v>740</v>
      </c>
    </row>
    <row r="584" spans="1:11" s="123" customFormat="1" x14ac:dyDescent="0.35">
      <c r="A584" s="123">
        <v>600</v>
      </c>
      <c r="B584" s="123" t="s">
        <v>232</v>
      </c>
      <c r="D584" s="123" t="s">
        <v>4792</v>
      </c>
      <c r="E584" s="123" t="s">
        <v>4302</v>
      </c>
      <c r="F584" s="123" t="s">
        <v>4768</v>
      </c>
      <c r="H584" s="123" t="s">
        <v>4818</v>
      </c>
      <c r="I584" s="123" t="s">
        <v>4301</v>
      </c>
      <c r="J584" s="123" t="s">
        <v>743</v>
      </c>
      <c r="K584" s="123" t="s">
        <v>740</v>
      </c>
    </row>
    <row r="585" spans="1:11" s="123" customFormat="1" x14ac:dyDescent="0.35">
      <c r="A585" s="123">
        <v>601</v>
      </c>
      <c r="B585" s="123" t="s">
        <v>232</v>
      </c>
      <c r="D585" s="123" t="s">
        <v>4753</v>
      </c>
      <c r="E585" s="123" t="s">
        <v>4544</v>
      </c>
      <c r="F585" s="123" t="s">
        <v>4754</v>
      </c>
      <c r="H585" s="123" t="s">
        <v>4508</v>
      </c>
      <c r="I585" s="123" t="s">
        <v>3443</v>
      </c>
      <c r="J585" s="123" t="s">
        <v>743</v>
      </c>
      <c r="K585" s="123" t="s">
        <v>740</v>
      </c>
    </row>
    <row r="586" spans="1:11" s="123" customFormat="1" x14ac:dyDescent="0.35">
      <c r="A586" s="123">
        <v>602</v>
      </c>
      <c r="B586" s="123" t="s">
        <v>232</v>
      </c>
      <c r="D586" s="123" t="s">
        <v>4753</v>
      </c>
      <c r="E586" s="123" t="s">
        <v>4594</v>
      </c>
      <c r="F586" s="123" t="s">
        <v>4754</v>
      </c>
      <c r="H586" s="123" t="s">
        <v>4508</v>
      </c>
      <c r="I586" s="123" t="s">
        <v>3443</v>
      </c>
      <c r="J586" s="123" t="s">
        <v>743</v>
      </c>
      <c r="K586" s="123" t="s">
        <v>740</v>
      </c>
    </row>
    <row r="587" spans="1:11" s="123" customFormat="1" x14ac:dyDescent="0.35">
      <c r="A587" s="123">
        <v>603</v>
      </c>
      <c r="B587" s="123" t="s">
        <v>232</v>
      </c>
      <c r="D587" s="123" t="s">
        <v>4749</v>
      </c>
      <c r="E587" s="123" t="s">
        <v>4481</v>
      </c>
      <c r="F587" s="123" t="s">
        <v>4748</v>
      </c>
      <c r="H587" s="123" t="s">
        <v>4508</v>
      </c>
      <c r="I587" s="123" t="s">
        <v>3443</v>
      </c>
      <c r="J587" s="123" t="s">
        <v>743</v>
      </c>
      <c r="K587" s="123" t="s">
        <v>740</v>
      </c>
    </row>
    <row r="588" spans="1:11" s="123" customFormat="1" x14ac:dyDescent="0.35">
      <c r="A588" s="123">
        <v>604</v>
      </c>
      <c r="B588" s="123" t="s">
        <v>232</v>
      </c>
      <c r="D588" s="123" t="s">
        <v>4753</v>
      </c>
      <c r="E588" s="123" t="s">
        <v>4566</v>
      </c>
      <c r="F588" s="123" t="s">
        <v>4754</v>
      </c>
      <c r="H588" s="123" t="s">
        <v>4508</v>
      </c>
      <c r="I588" s="123" t="s">
        <v>3443</v>
      </c>
      <c r="J588" s="123" t="s">
        <v>743</v>
      </c>
      <c r="K588" s="123" t="s">
        <v>740</v>
      </c>
    </row>
    <row r="589" spans="1:11" s="123" customFormat="1" x14ac:dyDescent="0.35">
      <c r="A589" s="123">
        <v>605</v>
      </c>
      <c r="B589" s="123" t="s">
        <v>138</v>
      </c>
      <c r="D589" s="123" t="s">
        <v>4753</v>
      </c>
      <c r="E589" s="123" t="s">
        <v>4566</v>
      </c>
      <c r="F589" s="123" t="s">
        <v>4754</v>
      </c>
      <c r="H589" s="123">
        <v>5</v>
      </c>
      <c r="I589" s="123">
        <v>15</v>
      </c>
      <c r="J589" s="123" t="s">
        <v>755</v>
      </c>
      <c r="K589" s="123" t="s">
        <v>740</v>
      </c>
    </row>
    <row r="590" spans="1:11" s="123" customFormat="1" x14ac:dyDescent="0.35">
      <c r="A590" s="123">
        <v>606</v>
      </c>
      <c r="B590" s="123" t="s">
        <v>139</v>
      </c>
      <c r="D590" s="123" t="s">
        <v>4753</v>
      </c>
      <c r="E590" s="123" t="s">
        <v>4566</v>
      </c>
      <c r="F590" s="123" t="s">
        <v>4754</v>
      </c>
      <c r="H590" s="123">
        <v>5</v>
      </c>
      <c r="I590" s="123">
        <v>15</v>
      </c>
      <c r="J590" s="123" t="s">
        <v>755</v>
      </c>
      <c r="K590" s="123" t="s">
        <v>740</v>
      </c>
    </row>
    <row r="591" spans="1:11" s="123" customFormat="1" x14ac:dyDescent="0.35">
      <c r="A591" s="123">
        <v>607</v>
      </c>
      <c r="B591" s="123" t="s">
        <v>143</v>
      </c>
      <c r="D591" s="123" t="s">
        <v>4753</v>
      </c>
      <c r="E591" s="123" t="s">
        <v>4566</v>
      </c>
      <c r="F591" s="123" t="s">
        <v>4754</v>
      </c>
      <c r="H591" s="123">
        <v>5</v>
      </c>
      <c r="I591" s="123">
        <v>15</v>
      </c>
      <c r="J591" s="123" t="s">
        <v>755</v>
      </c>
      <c r="K591" s="123" t="s">
        <v>740</v>
      </c>
    </row>
    <row r="592" spans="1:11" s="123" customFormat="1" x14ac:dyDescent="0.35">
      <c r="A592" s="123">
        <v>608</v>
      </c>
      <c r="B592" s="123" t="s">
        <v>232</v>
      </c>
      <c r="D592" s="123" t="s">
        <v>4767</v>
      </c>
      <c r="E592" s="123" t="s">
        <v>4049</v>
      </c>
      <c r="F592" s="123" t="s">
        <v>4768</v>
      </c>
      <c r="H592" s="123" t="s">
        <v>766</v>
      </c>
      <c r="I592" s="123" t="s">
        <v>3443</v>
      </c>
      <c r="J592" s="123" t="s">
        <v>743</v>
      </c>
      <c r="K592" s="123" t="s">
        <v>740</v>
      </c>
    </row>
    <row r="593" spans="1:11" s="123" customFormat="1" x14ac:dyDescent="0.35">
      <c r="A593" s="123">
        <v>609</v>
      </c>
      <c r="B593" s="123" t="s">
        <v>232</v>
      </c>
      <c r="D593" s="123" t="s">
        <v>4713</v>
      </c>
      <c r="E593" s="123" t="s">
        <v>3830</v>
      </c>
      <c r="F593" s="123" t="s">
        <v>4714</v>
      </c>
      <c r="H593" s="123" t="s">
        <v>4819</v>
      </c>
      <c r="I593" s="123" t="s">
        <v>3443</v>
      </c>
      <c r="J593" s="123" t="s">
        <v>743</v>
      </c>
      <c r="K593" s="123" t="s">
        <v>740</v>
      </c>
    </row>
    <row r="594" spans="1:11" s="123" customFormat="1" x14ac:dyDescent="0.35">
      <c r="A594" s="123">
        <v>610</v>
      </c>
      <c r="B594" s="123" t="s">
        <v>105</v>
      </c>
      <c r="D594" s="123" t="s">
        <v>4713</v>
      </c>
      <c r="E594" s="123" t="s">
        <v>3830</v>
      </c>
      <c r="F594" s="123" t="s">
        <v>4714</v>
      </c>
      <c r="H594" s="123">
        <v>162.068965517241</v>
      </c>
      <c r="I594" s="123">
        <v>155.17241379999899</v>
      </c>
      <c r="J594" s="123" t="s">
        <v>755</v>
      </c>
      <c r="K594" s="123" t="s">
        <v>740</v>
      </c>
    </row>
    <row r="595" spans="1:11" s="123" customFormat="1" x14ac:dyDescent="0.35">
      <c r="A595" s="123">
        <v>611</v>
      </c>
      <c r="B595" s="123" t="s">
        <v>232</v>
      </c>
      <c r="D595" s="123" t="s">
        <v>4820</v>
      </c>
      <c r="E595" s="123" t="s">
        <v>3924</v>
      </c>
      <c r="F595" s="123" t="s">
        <v>4821</v>
      </c>
      <c r="H595" s="123" t="s">
        <v>4822</v>
      </c>
      <c r="I595" s="123" t="s">
        <v>3443</v>
      </c>
      <c r="J595" s="123" t="s">
        <v>743</v>
      </c>
      <c r="K595" s="123" t="s">
        <v>740</v>
      </c>
    </row>
    <row r="596" spans="1:11" s="123" customFormat="1" x14ac:dyDescent="0.35">
      <c r="A596" s="123">
        <v>612</v>
      </c>
      <c r="B596" s="123" t="s">
        <v>166</v>
      </c>
      <c r="D596" s="123" t="s">
        <v>4781</v>
      </c>
      <c r="E596" s="123" t="s">
        <v>4021</v>
      </c>
      <c r="F596" s="123" t="s">
        <v>4782</v>
      </c>
      <c r="H596" s="123">
        <v>35</v>
      </c>
      <c r="I596" s="123">
        <v>100</v>
      </c>
      <c r="J596" s="123" t="s">
        <v>755</v>
      </c>
      <c r="K596" s="123" t="s">
        <v>740</v>
      </c>
    </row>
    <row r="597" spans="1:11" s="123" customFormat="1" x14ac:dyDescent="0.35">
      <c r="A597" s="123">
        <v>613</v>
      </c>
      <c r="B597" s="123" t="s">
        <v>232</v>
      </c>
      <c r="D597" s="123" t="s">
        <v>4792</v>
      </c>
      <c r="E597" s="123" t="s">
        <v>4296</v>
      </c>
      <c r="F597" s="123" t="s">
        <v>4768</v>
      </c>
      <c r="H597" s="123" t="s">
        <v>543</v>
      </c>
      <c r="I597" s="123" t="s">
        <v>3443</v>
      </c>
      <c r="J597" s="123" t="s">
        <v>743</v>
      </c>
      <c r="K597" s="123" t="s">
        <v>740</v>
      </c>
    </row>
    <row r="598" spans="1:11" s="123" customFormat="1" x14ac:dyDescent="0.35">
      <c r="A598" s="123">
        <v>614</v>
      </c>
      <c r="B598" s="123" t="s">
        <v>232</v>
      </c>
      <c r="D598" s="123" t="s">
        <v>4788</v>
      </c>
      <c r="E598" s="123" t="s">
        <v>3955</v>
      </c>
      <c r="F598" s="123" t="s">
        <v>4789</v>
      </c>
      <c r="H598" s="123" t="s">
        <v>4823</v>
      </c>
      <c r="I598" s="123" t="s">
        <v>3443</v>
      </c>
      <c r="J598" s="123" t="s">
        <v>743</v>
      </c>
      <c r="K598" s="123" t="s">
        <v>740</v>
      </c>
    </row>
    <row r="599" spans="1:11" s="123" customFormat="1" x14ac:dyDescent="0.35">
      <c r="A599" s="123">
        <v>615</v>
      </c>
      <c r="B599" s="123" t="s">
        <v>232</v>
      </c>
      <c r="D599" s="123" t="s">
        <v>4715</v>
      </c>
      <c r="E599" s="123" t="s">
        <v>3907</v>
      </c>
      <c r="F599" s="123" t="s">
        <v>4716</v>
      </c>
      <c r="H599" s="123" t="s">
        <v>4824</v>
      </c>
      <c r="I599" s="123" t="s">
        <v>3443</v>
      </c>
      <c r="J599" s="123" t="s">
        <v>743</v>
      </c>
      <c r="K599" s="123" t="s">
        <v>740</v>
      </c>
    </row>
    <row r="600" spans="1:11" s="123" customFormat="1" x14ac:dyDescent="0.35">
      <c r="A600" s="123">
        <v>616</v>
      </c>
      <c r="B600" s="123" t="s">
        <v>232</v>
      </c>
      <c r="D600" s="123" t="s">
        <v>4767</v>
      </c>
      <c r="E600" s="123" t="s">
        <v>4053</v>
      </c>
      <c r="F600" s="123" t="s">
        <v>4768</v>
      </c>
      <c r="H600" s="123" t="s">
        <v>4825</v>
      </c>
      <c r="I600" s="123" t="s">
        <v>3443</v>
      </c>
      <c r="J600" s="123" t="s">
        <v>4826</v>
      </c>
      <c r="K600" s="123" t="s">
        <v>740</v>
      </c>
    </row>
    <row r="601" spans="1:11" s="123" customFormat="1" x14ac:dyDescent="0.35">
      <c r="A601" s="123">
        <v>617</v>
      </c>
      <c r="B601" s="123" t="s">
        <v>232</v>
      </c>
      <c r="D601" s="123" t="s">
        <v>4820</v>
      </c>
      <c r="E601" s="123" t="s">
        <v>3939</v>
      </c>
      <c r="F601" s="123" t="s">
        <v>4821</v>
      </c>
      <c r="H601" s="123" t="s">
        <v>374</v>
      </c>
      <c r="I601" s="123" t="s">
        <v>3443</v>
      </c>
      <c r="J601" s="123" t="s">
        <v>743</v>
      </c>
      <c r="K601" s="123" t="s">
        <v>740</v>
      </c>
    </row>
    <row r="602" spans="1:11" s="123" customFormat="1" x14ac:dyDescent="0.35">
      <c r="A602" s="123">
        <v>618</v>
      </c>
      <c r="B602" s="123" t="s">
        <v>232</v>
      </c>
      <c r="D602" s="123" t="s">
        <v>4820</v>
      </c>
      <c r="E602" s="123" t="s">
        <v>3929</v>
      </c>
      <c r="F602" s="123" t="s">
        <v>4821</v>
      </c>
      <c r="H602" s="123" t="s">
        <v>374</v>
      </c>
      <c r="I602" s="123" t="s">
        <v>3443</v>
      </c>
      <c r="J602" s="123" t="s">
        <v>743</v>
      </c>
      <c r="K602" s="123" t="s">
        <v>740</v>
      </c>
    </row>
    <row r="603" spans="1:11" s="123" customFormat="1" x14ac:dyDescent="0.35">
      <c r="A603" s="123">
        <v>619</v>
      </c>
      <c r="B603" s="123" t="s">
        <v>232</v>
      </c>
      <c r="D603" s="123" t="s">
        <v>4753</v>
      </c>
      <c r="E603" s="123" t="s">
        <v>4557</v>
      </c>
      <c r="F603" s="123" t="s">
        <v>4754</v>
      </c>
      <c r="H603" s="123" t="s">
        <v>4508</v>
      </c>
      <c r="I603" s="123" t="s">
        <v>3443</v>
      </c>
      <c r="J603" s="123" t="s">
        <v>743</v>
      </c>
      <c r="K603" s="123" t="s">
        <v>740</v>
      </c>
    </row>
    <row r="604" spans="1:11" s="123" customFormat="1" x14ac:dyDescent="0.35">
      <c r="A604" s="123">
        <v>620</v>
      </c>
      <c r="B604" s="123" t="s">
        <v>232</v>
      </c>
      <c r="D604" s="123" t="s">
        <v>4717</v>
      </c>
      <c r="E604" s="123" t="s">
        <v>3980</v>
      </c>
      <c r="F604" s="123" t="s">
        <v>4718</v>
      </c>
      <c r="H604" s="123" t="s">
        <v>4827</v>
      </c>
      <c r="I604" s="123" t="s">
        <v>3443</v>
      </c>
      <c r="J604" s="123" t="s">
        <v>743</v>
      </c>
      <c r="K604" s="123" t="s">
        <v>740</v>
      </c>
    </row>
    <row r="605" spans="1:11" s="123" customFormat="1" x14ac:dyDescent="0.35">
      <c r="A605" s="123">
        <v>621</v>
      </c>
      <c r="B605" s="123" t="s">
        <v>232</v>
      </c>
      <c r="D605" s="123" t="s">
        <v>4749</v>
      </c>
      <c r="E605" s="123" t="s">
        <v>4480</v>
      </c>
      <c r="F605" s="123" t="s">
        <v>4748</v>
      </c>
      <c r="H605" s="123" t="s">
        <v>4828</v>
      </c>
      <c r="I605" s="123" t="s">
        <v>4479</v>
      </c>
      <c r="J605" s="123" t="s">
        <v>743</v>
      </c>
      <c r="K605" s="123" t="s">
        <v>740</v>
      </c>
    </row>
    <row r="606" spans="1:11" s="123" customFormat="1" x14ac:dyDescent="0.35">
      <c r="A606" s="123">
        <v>622</v>
      </c>
      <c r="B606" s="123" t="s">
        <v>232</v>
      </c>
      <c r="D606" s="123" t="s">
        <v>4737</v>
      </c>
      <c r="E606" s="123" t="s">
        <v>4265</v>
      </c>
      <c r="F606" s="123" t="s">
        <v>4763</v>
      </c>
      <c r="H606" s="123" t="s">
        <v>4508</v>
      </c>
      <c r="I606" s="123" t="s">
        <v>3443</v>
      </c>
      <c r="J606" s="123" t="s">
        <v>743</v>
      </c>
      <c r="K606" s="123" t="s">
        <v>740</v>
      </c>
    </row>
    <row r="607" spans="1:11" s="123" customFormat="1" x14ac:dyDescent="0.35">
      <c r="A607" s="123">
        <v>623</v>
      </c>
      <c r="B607" s="123" t="s">
        <v>232</v>
      </c>
      <c r="D607" s="123" t="s">
        <v>4725</v>
      </c>
      <c r="E607" s="123" t="s">
        <v>4137</v>
      </c>
      <c r="F607" s="123" t="s">
        <v>4722</v>
      </c>
      <c r="H607" s="123" t="s">
        <v>4829</v>
      </c>
      <c r="I607" s="123" t="s">
        <v>3443</v>
      </c>
      <c r="J607" s="123" t="s">
        <v>743</v>
      </c>
      <c r="K607" s="123" t="s">
        <v>740</v>
      </c>
    </row>
    <row r="608" spans="1:11" s="123" customFormat="1" x14ac:dyDescent="0.35">
      <c r="A608" s="123">
        <v>624</v>
      </c>
      <c r="B608" s="123" t="s">
        <v>232</v>
      </c>
      <c r="D608" s="123" t="s">
        <v>4750</v>
      </c>
      <c r="E608" s="123" t="s">
        <v>4534</v>
      </c>
      <c r="F608" s="123" t="s">
        <v>4751</v>
      </c>
      <c r="H608" s="123" t="s">
        <v>4508</v>
      </c>
      <c r="I608" s="123" t="s">
        <v>3443</v>
      </c>
      <c r="J608" s="123" t="s">
        <v>743</v>
      </c>
      <c r="K608" s="123" t="s">
        <v>740</v>
      </c>
    </row>
    <row r="609" spans="1:11" s="123" customFormat="1" x14ac:dyDescent="0.35">
      <c r="A609" s="123">
        <v>625</v>
      </c>
      <c r="B609" s="123" t="s">
        <v>232</v>
      </c>
      <c r="D609" s="123" t="s">
        <v>4753</v>
      </c>
      <c r="E609" s="123" t="s">
        <v>4541</v>
      </c>
      <c r="F609" s="123" t="s">
        <v>4754</v>
      </c>
      <c r="H609" s="123" t="s">
        <v>4508</v>
      </c>
      <c r="I609" s="123" t="s">
        <v>3443</v>
      </c>
      <c r="J609" s="123" t="s">
        <v>743</v>
      </c>
      <c r="K609" s="123" t="s">
        <v>740</v>
      </c>
    </row>
    <row r="610" spans="1:11" s="123" customFormat="1" x14ac:dyDescent="0.35">
      <c r="A610" s="123">
        <v>626</v>
      </c>
      <c r="B610" s="123" t="s">
        <v>232</v>
      </c>
      <c r="D610" s="123" t="s">
        <v>4820</v>
      </c>
      <c r="E610" s="123" t="s">
        <v>3941</v>
      </c>
      <c r="F610" s="123" t="s">
        <v>4821</v>
      </c>
      <c r="H610" s="123" t="s">
        <v>374</v>
      </c>
      <c r="I610" s="123" t="s">
        <v>3443</v>
      </c>
      <c r="J610" s="123" t="s">
        <v>743</v>
      </c>
      <c r="K610" s="123" t="s">
        <v>740</v>
      </c>
    </row>
    <row r="611" spans="1:11" s="123" customFormat="1" x14ac:dyDescent="0.35">
      <c r="A611" s="123">
        <v>627</v>
      </c>
      <c r="B611" s="123" t="s">
        <v>232</v>
      </c>
      <c r="D611" s="123" t="s">
        <v>4788</v>
      </c>
      <c r="E611" s="123" t="s">
        <v>3964</v>
      </c>
      <c r="F611" s="123" t="s">
        <v>4789</v>
      </c>
      <c r="H611" s="123" t="s">
        <v>4823</v>
      </c>
      <c r="I611" s="123" t="s">
        <v>3443</v>
      </c>
      <c r="J611" s="123" t="s">
        <v>743</v>
      </c>
      <c r="K611" s="123" t="s">
        <v>740</v>
      </c>
    </row>
    <row r="612" spans="1:11" s="123" customFormat="1" x14ac:dyDescent="0.35">
      <c r="A612" s="123">
        <v>628</v>
      </c>
      <c r="B612" s="123" t="s">
        <v>194</v>
      </c>
      <c r="D612" s="123" t="s">
        <v>4790</v>
      </c>
      <c r="E612" s="123" t="s">
        <v>4068</v>
      </c>
      <c r="F612" s="123" t="s">
        <v>4791</v>
      </c>
      <c r="H612" s="123" t="s">
        <v>4830</v>
      </c>
      <c r="I612" s="123" t="s">
        <v>4067</v>
      </c>
      <c r="J612" s="123" t="s">
        <v>743</v>
      </c>
      <c r="K612" s="123" t="s">
        <v>740</v>
      </c>
    </row>
    <row r="613" spans="1:11" s="123" customFormat="1" x14ac:dyDescent="0.35">
      <c r="A613" s="123">
        <v>629</v>
      </c>
      <c r="B613" s="123" t="s">
        <v>232</v>
      </c>
      <c r="D613" s="123" t="s">
        <v>4717</v>
      </c>
      <c r="E613" s="123" t="s">
        <v>3981</v>
      </c>
      <c r="F613" s="123" t="s">
        <v>4718</v>
      </c>
      <c r="H613" s="123" t="s">
        <v>4827</v>
      </c>
      <c r="I613" s="123" t="s">
        <v>3443</v>
      </c>
      <c r="J613" s="123" t="s">
        <v>743</v>
      </c>
      <c r="K613" s="123" t="s">
        <v>740</v>
      </c>
    </row>
    <row r="614" spans="1:11" s="123" customFormat="1" x14ac:dyDescent="0.35">
      <c r="A614" s="123">
        <v>630</v>
      </c>
      <c r="B614" s="123" t="s">
        <v>232</v>
      </c>
      <c r="D614" s="123" t="s">
        <v>4717</v>
      </c>
      <c r="E614" s="123" t="s">
        <v>4008</v>
      </c>
      <c r="F614" s="123" t="s">
        <v>4718</v>
      </c>
      <c r="H614" s="123" t="s">
        <v>4827</v>
      </c>
      <c r="I614" s="123" t="s">
        <v>3443</v>
      </c>
      <c r="J614" s="123" t="s">
        <v>743</v>
      </c>
      <c r="K614" s="123" t="s">
        <v>740</v>
      </c>
    </row>
    <row r="615" spans="1:11" s="123" customFormat="1" x14ac:dyDescent="0.35">
      <c r="A615" s="123">
        <v>631</v>
      </c>
      <c r="B615" s="123" t="s">
        <v>232</v>
      </c>
      <c r="D615" s="123" t="s">
        <v>4737</v>
      </c>
      <c r="E615" s="123" t="s">
        <v>4294</v>
      </c>
      <c r="F615" s="123" t="s">
        <v>4763</v>
      </c>
      <c r="H615" s="123" t="s">
        <v>4508</v>
      </c>
      <c r="I615" s="123" t="s">
        <v>3443</v>
      </c>
      <c r="J615" s="123" t="s">
        <v>743</v>
      </c>
      <c r="K615" s="123" t="s">
        <v>740</v>
      </c>
    </row>
    <row r="616" spans="1:11" s="123" customFormat="1" x14ac:dyDescent="0.35">
      <c r="A616" s="123">
        <v>632</v>
      </c>
      <c r="B616" s="123" t="s">
        <v>232</v>
      </c>
      <c r="D616" s="123" t="s">
        <v>4750</v>
      </c>
      <c r="E616" s="123" t="s">
        <v>4498</v>
      </c>
      <c r="F616" s="123" t="s">
        <v>4751</v>
      </c>
      <c r="H616" s="123" t="s">
        <v>4508</v>
      </c>
      <c r="I616" s="123" t="s">
        <v>3443</v>
      </c>
      <c r="J616" s="123" t="s">
        <v>743</v>
      </c>
      <c r="K616" s="123" t="s">
        <v>740</v>
      </c>
    </row>
    <row r="617" spans="1:11" s="123" customFormat="1" x14ac:dyDescent="0.35">
      <c r="A617" s="123">
        <v>633</v>
      </c>
      <c r="B617" s="123" t="s">
        <v>232</v>
      </c>
      <c r="D617" s="123" t="s">
        <v>4760</v>
      </c>
      <c r="E617" s="123" t="s">
        <v>4399</v>
      </c>
      <c r="F617" s="123" t="s">
        <v>4761</v>
      </c>
      <c r="H617" s="123" t="s">
        <v>4831</v>
      </c>
      <c r="I617" s="123" t="s">
        <v>3443</v>
      </c>
      <c r="J617" s="123" t="s">
        <v>743</v>
      </c>
      <c r="K617" s="123" t="s">
        <v>740</v>
      </c>
    </row>
    <row r="618" spans="1:11" s="123" customFormat="1" x14ac:dyDescent="0.35">
      <c r="A618" s="123">
        <v>634</v>
      </c>
      <c r="B618" s="123" t="s">
        <v>232</v>
      </c>
      <c r="D618" s="123" t="s">
        <v>4750</v>
      </c>
      <c r="E618" s="123" t="s">
        <v>4528</v>
      </c>
      <c r="F618" s="123" t="s">
        <v>4751</v>
      </c>
      <c r="H618" s="123" t="s">
        <v>4508</v>
      </c>
      <c r="I618" s="123" t="s">
        <v>3443</v>
      </c>
      <c r="J618" s="123" t="s">
        <v>743</v>
      </c>
      <c r="K618" s="123" t="s">
        <v>740</v>
      </c>
    </row>
    <row r="619" spans="1:11" s="123" customFormat="1" x14ac:dyDescent="0.35">
      <c r="A619" s="123">
        <v>635</v>
      </c>
      <c r="B619" s="123" t="s">
        <v>232</v>
      </c>
      <c r="D619" s="123" t="s">
        <v>4750</v>
      </c>
      <c r="E619" s="123" t="s">
        <v>4533</v>
      </c>
      <c r="F619" s="123" t="s">
        <v>4751</v>
      </c>
      <c r="H619" s="123" t="s">
        <v>4508</v>
      </c>
      <c r="I619" s="123" t="s">
        <v>3443</v>
      </c>
      <c r="J619" s="123" t="s">
        <v>743</v>
      </c>
      <c r="K619" s="123" t="s">
        <v>740</v>
      </c>
    </row>
    <row r="620" spans="1:11" s="123" customFormat="1" x14ac:dyDescent="0.35">
      <c r="A620" s="123">
        <v>636</v>
      </c>
      <c r="B620" s="123" t="s">
        <v>232</v>
      </c>
      <c r="D620" s="123" t="s">
        <v>4721</v>
      </c>
      <c r="E620" s="123" t="s">
        <v>4112</v>
      </c>
      <c r="F620" s="123" t="s">
        <v>4722</v>
      </c>
      <c r="H620" s="123" t="s">
        <v>4832</v>
      </c>
      <c r="I620" s="123" t="s">
        <v>3443</v>
      </c>
      <c r="J620" s="123" t="s">
        <v>743</v>
      </c>
      <c r="K620" s="123" t="s">
        <v>740</v>
      </c>
    </row>
    <row r="621" spans="1:11" s="123" customFormat="1" x14ac:dyDescent="0.35">
      <c r="A621" s="123">
        <v>637</v>
      </c>
      <c r="B621" s="123" t="s">
        <v>232</v>
      </c>
      <c r="D621" s="123" t="s">
        <v>4746</v>
      </c>
      <c r="E621" s="123" t="s">
        <v>4427</v>
      </c>
      <c r="F621" s="123" t="s">
        <v>4745</v>
      </c>
      <c r="H621" s="123" t="s">
        <v>4833</v>
      </c>
      <c r="I621" s="123" t="s">
        <v>4426</v>
      </c>
      <c r="J621" s="123" t="s">
        <v>743</v>
      </c>
      <c r="K621" s="123" t="s">
        <v>740</v>
      </c>
    </row>
    <row r="622" spans="1:11" s="123" customFormat="1" x14ac:dyDescent="0.35">
      <c r="A622" s="123">
        <v>638</v>
      </c>
      <c r="B622" s="123" t="s">
        <v>232</v>
      </c>
      <c r="D622" s="123" t="s">
        <v>4717</v>
      </c>
      <c r="E622" s="123" t="s">
        <v>4009</v>
      </c>
      <c r="F622" s="123" t="s">
        <v>4718</v>
      </c>
      <c r="H622" s="123" t="s">
        <v>4827</v>
      </c>
      <c r="I622" s="123" t="s">
        <v>3443</v>
      </c>
      <c r="J622" s="123" t="s">
        <v>743</v>
      </c>
      <c r="K622" s="123" t="s">
        <v>740</v>
      </c>
    </row>
    <row r="623" spans="1:11" s="123" customFormat="1" x14ac:dyDescent="0.35">
      <c r="A623" s="123">
        <v>639</v>
      </c>
      <c r="B623" s="123" t="s">
        <v>232</v>
      </c>
      <c r="D623" s="123" t="s">
        <v>4737</v>
      </c>
      <c r="E623" s="123" t="s">
        <v>4285</v>
      </c>
      <c r="F623" s="123" t="s">
        <v>4763</v>
      </c>
      <c r="H623" s="123" t="s">
        <v>4508</v>
      </c>
      <c r="I623" s="123" t="s">
        <v>3443</v>
      </c>
      <c r="J623" s="123" t="s">
        <v>743</v>
      </c>
      <c r="K623" s="123" t="s">
        <v>740</v>
      </c>
    </row>
    <row r="624" spans="1:11" s="123" customFormat="1" x14ac:dyDescent="0.35">
      <c r="A624" s="123">
        <v>640</v>
      </c>
      <c r="B624" s="123" t="s">
        <v>179</v>
      </c>
      <c r="D624" s="123" t="s">
        <v>4771</v>
      </c>
      <c r="E624" s="123" t="s">
        <v>4186</v>
      </c>
      <c r="F624" s="123" t="s">
        <v>4772</v>
      </c>
      <c r="H624" s="123">
        <v>10</v>
      </c>
      <c r="I624" s="123">
        <v>25</v>
      </c>
      <c r="J624" s="123" t="s">
        <v>755</v>
      </c>
      <c r="K624" s="123" t="s">
        <v>740</v>
      </c>
    </row>
    <row r="625" spans="1:11" s="123" customFormat="1" x14ac:dyDescent="0.35">
      <c r="A625" s="123">
        <v>641</v>
      </c>
      <c r="B625" s="123" t="s">
        <v>232</v>
      </c>
      <c r="D625" s="123" t="s">
        <v>4752</v>
      </c>
      <c r="E625" s="123" t="s">
        <v>4503</v>
      </c>
      <c r="F625" s="123" t="s">
        <v>4751</v>
      </c>
      <c r="H625" s="123" t="s">
        <v>4508</v>
      </c>
      <c r="I625" s="123" t="s">
        <v>3443</v>
      </c>
      <c r="J625" s="123" t="s">
        <v>743</v>
      </c>
      <c r="K625" s="123" t="s">
        <v>740</v>
      </c>
    </row>
    <row r="626" spans="1:11" s="123" customFormat="1" x14ac:dyDescent="0.35">
      <c r="A626" s="123">
        <v>642</v>
      </c>
      <c r="B626" s="123" t="s">
        <v>232</v>
      </c>
      <c r="D626" s="123" t="s">
        <v>4750</v>
      </c>
      <c r="E626" s="123" t="s">
        <v>4521</v>
      </c>
      <c r="F626" s="123" t="s">
        <v>4751</v>
      </c>
      <c r="H626" s="123" t="s">
        <v>4508</v>
      </c>
      <c r="I626" s="123" t="s">
        <v>3443</v>
      </c>
      <c r="J626" s="123" t="s">
        <v>743</v>
      </c>
      <c r="K626" s="123" t="s">
        <v>740</v>
      </c>
    </row>
    <row r="627" spans="1:11" s="123" customFormat="1" x14ac:dyDescent="0.35">
      <c r="A627" s="123">
        <v>643</v>
      </c>
      <c r="B627" s="123" t="s">
        <v>232</v>
      </c>
      <c r="D627" s="123" t="s">
        <v>4750</v>
      </c>
      <c r="E627" s="123" t="s">
        <v>4493</v>
      </c>
      <c r="F627" s="123" t="s">
        <v>4751</v>
      </c>
      <c r="H627" s="123" t="s">
        <v>4508</v>
      </c>
      <c r="I627" s="123" t="s">
        <v>3443</v>
      </c>
      <c r="J627" s="123" t="s">
        <v>743</v>
      </c>
      <c r="K627" s="123" t="s">
        <v>740</v>
      </c>
    </row>
    <row r="628" spans="1:11" s="123" customFormat="1" x14ac:dyDescent="0.35">
      <c r="A628" s="123">
        <v>644</v>
      </c>
      <c r="B628" s="123" t="s">
        <v>232</v>
      </c>
      <c r="D628" s="123" t="s">
        <v>4788</v>
      </c>
      <c r="E628" s="123" t="s">
        <v>3958</v>
      </c>
      <c r="F628" s="123" t="s">
        <v>4789</v>
      </c>
      <c r="H628" s="123" t="s">
        <v>4823</v>
      </c>
      <c r="I628" s="123" t="s">
        <v>3443</v>
      </c>
      <c r="J628" s="123" t="s">
        <v>743</v>
      </c>
      <c r="K628" s="123" t="s">
        <v>740</v>
      </c>
    </row>
    <row r="629" spans="1:11" s="123" customFormat="1" x14ac:dyDescent="0.35">
      <c r="A629" s="123">
        <v>645</v>
      </c>
      <c r="B629" s="123" t="s">
        <v>232</v>
      </c>
      <c r="D629" s="123" t="s">
        <v>4713</v>
      </c>
      <c r="E629" s="123" t="s">
        <v>3838</v>
      </c>
      <c r="F629" s="123" t="s">
        <v>4714</v>
      </c>
      <c r="H629" s="123" t="s">
        <v>4834</v>
      </c>
      <c r="I629" s="123" t="s">
        <v>3443</v>
      </c>
      <c r="J629" s="123" t="s">
        <v>743</v>
      </c>
      <c r="K629" s="123" t="s">
        <v>740</v>
      </c>
    </row>
    <row r="630" spans="1:11" s="123" customFormat="1" x14ac:dyDescent="0.35">
      <c r="A630" s="123">
        <v>646</v>
      </c>
      <c r="B630" s="123" t="s">
        <v>99</v>
      </c>
      <c r="D630" s="123" t="s">
        <v>4713</v>
      </c>
      <c r="E630" s="123" t="s">
        <v>3838</v>
      </c>
      <c r="F630" s="123" t="s">
        <v>4714</v>
      </c>
      <c r="H630" s="123">
        <v>315.38461538461502</v>
      </c>
      <c r="I630" s="123">
        <v>173.07692309999999</v>
      </c>
      <c r="J630" s="123" t="s">
        <v>755</v>
      </c>
      <c r="K630" s="123" t="s">
        <v>740</v>
      </c>
    </row>
    <row r="631" spans="1:11" s="123" customFormat="1" x14ac:dyDescent="0.35">
      <c r="A631" s="123">
        <v>647</v>
      </c>
      <c r="B631" s="123" t="s">
        <v>102</v>
      </c>
      <c r="D631" s="123" t="s">
        <v>4713</v>
      </c>
      <c r="E631" s="123" t="s">
        <v>3838</v>
      </c>
      <c r="F631" s="123" t="s">
        <v>4714</v>
      </c>
      <c r="H631" s="123">
        <v>228.26086956521701</v>
      </c>
      <c r="I631" s="123">
        <v>152.173913</v>
      </c>
      <c r="J631" s="123" t="s">
        <v>755</v>
      </c>
      <c r="K631" s="123" t="s">
        <v>740</v>
      </c>
    </row>
    <row r="632" spans="1:11" s="123" customFormat="1" x14ac:dyDescent="0.35">
      <c r="A632" s="123">
        <v>648</v>
      </c>
      <c r="B632" s="123" t="s">
        <v>232</v>
      </c>
      <c r="D632" s="123" t="s">
        <v>4835</v>
      </c>
      <c r="E632" s="123" t="s">
        <v>4076</v>
      </c>
      <c r="F632" s="123" t="s">
        <v>4791</v>
      </c>
      <c r="H632" s="123" t="s">
        <v>4836</v>
      </c>
      <c r="I632" s="123" t="s">
        <v>3443</v>
      </c>
      <c r="J632" s="123" t="s">
        <v>743</v>
      </c>
      <c r="K632" s="123" t="s">
        <v>740</v>
      </c>
    </row>
    <row r="633" spans="1:11" s="123" customFormat="1" x14ac:dyDescent="0.35">
      <c r="A633" s="123">
        <v>649</v>
      </c>
      <c r="B633" s="123" t="s">
        <v>194</v>
      </c>
      <c r="D633" s="123" t="s">
        <v>4835</v>
      </c>
      <c r="E633" s="123" t="s">
        <v>4076</v>
      </c>
      <c r="F633" s="123" t="s">
        <v>4791</v>
      </c>
      <c r="H633" s="123" t="s">
        <v>4837</v>
      </c>
      <c r="I633" s="123" t="s">
        <v>4075</v>
      </c>
      <c r="J633" s="123" t="s">
        <v>743</v>
      </c>
      <c r="K633" s="123" t="s">
        <v>740</v>
      </c>
    </row>
    <row r="634" spans="1:11" s="123" customFormat="1" x14ac:dyDescent="0.35">
      <c r="A634" s="123">
        <v>650</v>
      </c>
      <c r="B634" s="123" t="s">
        <v>179</v>
      </c>
      <c r="D634" s="123" t="s">
        <v>4753</v>
      </c>
      <c r="E634" s="123" t="s">
        <v>4573</v>
      </c>
      <c r="F634" s="123" t="s">
        <v>4754</v>
      </c>
      <c r="H634" s="123">
        <v>5</v>
      </c>
      <c r="I634" s="123">
        <v>25</v>
      </c>
      <c r="J634" s="123" t="s">
        <v>755</v>
      </c>
      <c r="K634" s="123" t="s">
        <v>740</v>
      </c>
    </row>
    <row r="635" spans="1:11" s="123" customFormat="1" x14ac:dyDescent="0.35">
      <c r="A635" s="123">
        <v>651</v>
      </c>
      <c r="B635" s="123" t="s">
        <v>232</v>
      </c>
      <c r="D635" s="123" t="s">
        <v>4753</v>
      </c>
      <c r="E635" s="123" t="s">
        <v>4573</v>
      </c>
      <c r="F635" s="123" t="s">
        <v>4754</v>
      </c>
      <c r="H635" s="123" t="s">
        <v>4508</v>
      </c>
      <c r="I635" s="123" t="s">
        <v>3443</v>
      </c>
      <c r="J635" s="123" t="s">
        <v>743</v>
      </c>
      <c r="K635" s="123" t="s">
        <v>740</v>
      </c>
    </row>
    <row r="636" spans="1:11" s="123" customFormat="1" x14ac:dyDescent="0.35">
      <c r="A636" s="123">
        <v>652</v>
      </c>
      <c r="B636" s="123" t="s">
        <v>232</v>
      </c>
      <c r="D636" s="123" t="s">
        <v>4717</v>
      </c>
      <c r="E636" s="123" t="s">
        <v>3984</v>
      </c>
      <c r="F636" s="123" t="s">
        <v>4718</v>
      </c>
      <c r="H636" s="123" t="s">
        <v>4827</v>
      </c>
      <c r="I636" s="123" t="s">
        <v>3443</v>
      </c>
      <c r="J636" s="123" t="s">
        <v>743</v>
      </c>
      <c r="K636" s="123" t="s">
        <v>740</v>
      </c>
    </row>
    <row r="637" spans="1:11" s="123" customFormat="1" x14ac:dyDescent="0.35">
      <c r="A637" s="123">
        <v>653</v>
      </c>
      <c r="B637" s="123" t="s">
        <v>225</v>
      </c>
      <c r="D637" s="123" t="s">
        <v>4723</v>
      </c>
      <c r="E637" s="123" t="s">
        <v>4119</v>
      </c>
      <c r="F637" s="123" t="s">
        <v>4724</v>
      </c>
      <c r="H637" s="123" t="s">
        <v>4838</v>
      </c>
      <c r="I637" s="123" t="s">
        <v>4118</v>
      </c>
      <c r="J637" s="123" t="s">
        <v>743</v>
      </c>
      <c r="K637" s="123" t="s">
        <v>740</v>
      </c>
    </row>
    <row r="638" spans="1:11" s="123" customFormat="1" x14ac:dyDescent="0.35">
      <c r="A638" s="123">
        <v>654</v>
      </c>
      <c r="B638" s="123" t="s">
        <v>232</v>
      </c>
      <c r="D638" s="123" t="s">
        <v>4715</v>
      </c>
      <c r="E638" s="123" t="s">
        <v>3906</v>
      </c>
      <c r="F638" s="123" t="s">
        <v>4716</v>
      </c>
      <c r="H638" s="123" t="s">
        <v>4839</v>
      </c>
      <c r="I638" s="123" t="s">
        <v>3443</v>
      </c>
      <c r="J638" s="123" t="s">
        <v>743</v>
      </c>
      <c r="K638" s="123" t="s">
        <v>740</v>
      </c>
    </row>
    <row r="639" spans="1:11" s="123" customFormat="1" x14ac:dyDescent="0.35">
      <c r="A639" s="123">
        <v>655</v>
      </c>
      <c r="B639" s="123" t="s">
        <v>232</v>
      </c>
      <c r="D639" s="123" t="s">
        <v>4767</v>
      </c>
      <c r="E639" s="123" t="s">
        <v>4054</v>
      </c>
      <c r="F639" s="123" t="s">
        <v>4768</v>
      </c>
      <c r="H639" s="123" t="s">
        <v>4825</v>
      </c>
      <c r="I639" s="123" t="s">
        <v>3443</v>
      </c>
      <c r="J639" s="123" t="s">
        <v>743</v>
      </c>
      <c r="K639" s="123" t="s">
        <v>740</v>
      </c>
    </row>
    <row r="640" spans="1:11" s="123" customFormat="1" x14ac:dyDescent="0.35">
      <c r="A640" s="123">
        <v>656</v>
      </c>
      <c r="B640" s="123" t="s">
        <v>232</v>
      </c>
      <c r="D640" s="123" t="s">
        <v>4767</v>
      </c>
      <c r="E640" s="123" t="s">
        <v>4054</v>
      </c>
      <c r="F640" s="123" t="s">
        <v>4768</v>
      </c>
      <c r="H640" s="123" t="s">
        <v>4840</v>
      </c>
      <c r="I640" s="123" t="s">
        <v>3443</v>
      </c>
      <c r="J640" s="123" t="s">
        <v>743</v>
      </c>
      <c r="K640" s="123" t="s">
        <v>740</v>
      </c>
    </row>
    <row r="641" spans="1:11" s="123" customFormat="1" x14ac:dyDescent="0.35">
      <c r="A641" s="123">
        <v>657</v>
      </c>
      <c r="B641" s="123" t="s">
        <v>232</v>
      </c>
      <c r="D641" s="123" t="s">
        <v>4788</v>
      </c>
      <c r="E641" s="123" t="s">
        <v>3965</v>
      </c>
      <c r="F641" s="123" t="s">
        <v>4789</v>
      </c>
      <c r="H641" s="123" t="s">
        <v>4823</v>
      </c>
      <c r="I641" s="123" t="s">
        <v>3443</v>
      </c>
      <c r="J641" s="123" t="s">
        <v>743</v>
      </c>
      <c r="K641" s="123" t="s">
        <v>740</v>
      </c>
    </row>
    <row r="642" spans="1:11" s="123" customFormat="1" x14ac:dyDescent="0.35">
      <c r="A642" s="123">
        <v>658</v>
      </c>
      <c r="B642" s="123" t="s">
        <v>232</v>
      </c>
      <c r="D642" s="123" t="s">
        <v>4767</v>
      </c>
      <c r="E642" s="123" t="s">
        <v>4051</v>
      </c>
      <c r="F642" s="123" t="s">
        <v>4768</v>
      </c>
      <c r="H642" s="123" t="s">
        <v>4825</v>
      </c>
      <c r="I642" s="123" t="s">
        <v>3443</v>
      </c>
      <c r="J642" s="123" t="s">
        <v>743</v>
      </c>
      <c r="K642" s="123" t="s">
        <v>740</v>
      </c>
    </row>
    <row r="643" spans="1:11" s="123" customFormat="1" x14ac:dyDescent="0.35">
      <c r="A643" s="123">
        <v>659</v>
      </c>
      <c r="B643" s="123" t="s">
        <v>232</v>
      </c>
      <c r="D643" s="123" t="s">
        <v>4737</v>
      </c>
      <c r="E643" s="123" t="s">
        <v>4288</v>
      </c>
      <c r="F643" s="123" t="s">
        <v>4763</v>
      </c>
      <c r="H643" s="123" t="s">
        <v>4508</v>
      </c>
      <c r="I643" s="123" t="s">
        <v>3443</v>
      </c>
      <c r="J643" s="123" t="s">
        <v>743</v>
      </c>
      <c r="K643" s="123" t="s">
        <v>740</v>
      </c>
    </row>
    <row r="644" spans="1:11" s="123" customFormat="1" x14ac:dyDescent="0.35">
      <c r="A644" s="123">
        <v>660</v>
      </c>
      <c r="B644" s="123" t="s">
        <v>232</v>
      </c>
      <c r="D644" s="123" t="s">
        <v>4820</v>
      </c>
      <c r="E644" s="123" t="s">
        <v>3933</v>
      </c>
      <c r="F644" s="123" t="s">
        <v>4821</v>
      </c>
      <c r="H644" s="123" t="s">
        <v>374</v>
      </c>
      <c r="I644" s="123" t="s">
        <v>3443</v>
      </c>
      <c r="J644" s="123" t="s">
        <v>743</v>
      </c>
      <c r="K644" s="123" t="s">
        <v>740</v>
      </c>
    </row>
    <row r="645" spans="1:11" s="123" customFormat="1" x14ac:dyDescent="0.35">
      <c r="A645" s="123">
        <v>661</v>
      </c>
      <c r="B645" s="123" t="s">
        <v>232</v>
      </c>
      <c r="D645" s="123" t="s">
        <v>4835</v>
      </c>
      <c r="E645" s="123" t="s">
        <v>4071</v>
      </c>
      <c r="F645" s="123" t="s">
        <v>4791</v>
      </c>
      <c r="H645" s="123" t="s">
        <v>4841</v>
      </c>
      <c r="I645" s="123" t="s">
        <v>3443</v>
      </c>
      <c r="J645" s="123" t="s">
        <v>743</v>
      </c>
      <c r="K645" s="123" t="s">
        <v>740</v>
      </c>
    </row>
    <row r="646" spans="1:11" s="123" customFormat="1" x14ac:dyDescent="0.35">
      <c r="A646" s="123">
        <v>662</v>
      </c>
      <c r="B646" s="123" t="s">
        <v>194</v>
      </c>
      <c r="D646" s="123" t="s">
        <v>4835</v>
      </c>
      <c r="E646" s="123" t="s">
        <v>4071</v>
      </c>
      <c r="F646" s="123" t="s">
        <v>4791</v>
      </c>
      <c r="H646" s="123" t="s">
        <v>4842</v>
      </c>
      <c r="I646" s="123" t="s">
        <v>4070</v>
      </c>
      <c r="J646" s="123" t="s">
        <v>743</v>
      </c>
      <c r="K646" s="123" t="s">
        <v>740</v>
      </c>
    </row>
    <row r="647" spans="1:11" s="123" customFormat="1" x14ac:dyDescent="0.35">
      <c r="A647" s="123">
        <v>663</v>
      </c>
      <c r="B647" s="123" t="s">
        <v>232</v>
      </c>
      <c r="D647" s="123" t="s">
        <v>4715</v>
      </c>
      <c r="E647" s="123" t="s">
        <v>3910</v>
      </c>
      <c r="F647" s="123" t="s">
        <v>4716</v>
      </c>
      <c r="H647" s="123" t="s">
        <v>4843</v>
      </c>
      <c r="I647" s="123" t="s">
        <v>3443</v>
      </c>
      <c r="J647" s="123" t="s">
        <v>743</v>
      </c>
      <c r="K647" s="123" t="s">
        <v>740</v>
      </c>
    </row>
    <row r="648" spans="1:11" s="123" customFormat="1" x14ac:dyDescent="0.35">
      <c r="A648" s="123">
        <v>664</v>
      </c>
      <c r="B648" s="123" t="s">
        <v>232</v>
      </c>
      <c r="D648" s="123" t="s">
        <v>4721</v>
      </c>
      <c r="E648" s="123" t="s">
        <v>4102</v>
      </c>
      <c r="F648" s="123" t="s">
        <v>4722</v>
      </c>
      <c r="H648" s="123" t="s">
        <v>4844</v>
      </c>
      <c r="I648" s="123" t="s">
        <v>3443</v>
      </c>
      <c r="J648" s="123" t="s">
        <v>743</v>
      </c>
      <c r="K648" s="123" t="s">
        <v>740</v>
      </c>
    </row>
    <row r="649" spans="1:11" s="123" customFormat="1" x14ac:dyDescent="0.35">
      <c r="A649" s="123">
        <v>665</v>
      </c>
      <c r="B649" s="123" t="s">
        <v>232</v>
      </c>
      <c r="D649" s="123" t="s">
        <v>4715</v>
      </c>
      <c r="E649" s="123" t="s">
        <v>3902</v>
      </c>
      <c r="F649" s="123" t="s">
        <v>4716</v>
      </c>
      <c r="H649" s="123" t="s">
        <v>4845</v>
      </c>
      <c r="I649" s="123" t="s">
        <v>3443</v>
      </c>
      <c r="J649" s="123" t="s">
        <v>743</v>
      </c>
      <c r="K649" s="123" t="s">
        <v>740</v>
      </c>
    </row>
    <row r="650" spans="1:11" s="123" customFormat="1" x14ac:dyDescent="0.35">
      <c r="A650" s="123">
        <v>666</v>
      </c>
      <c r="B650" s="123" t="s">
        <v>232</v>
      </c>
      <c r="D650" s="123" t="s">
        <v>4747</v>
      </c>
      <c r="E650" s="123" t="s">
        <v>4453</v>
      </c>
      <c r="F650" s="123" t="s">
        <v>4748</v>
      </c>
      <c r="H650" s="123" t="s">
        <v>4846</v>
      </c>
      <c r="I650" s="123" t="s">
        <v>4452</v>
      </c>
      <c r="J650" s="123" t="s">
        <v>743</v>
      </c>
      <c r="K650" s="123" t="s">
        <v>740</v>
      </c>
    </row>
    <row r="651" spans="1:11" s="123" customFormat="1" x14ac:dyDescent="0.35">
      <c r="A651" s="123">
        <v>667</v>
      </c>
      <c r="B651" s="123" t="s">
        <v>232</v>
      </c>
      <c r="D651" s="123" t="s">
        <v>4753</v>
      </c>
      <c r="E651" s="123" t="s">
        <v>4569</v>
      </c>
      <c r="F651" s="123" t="s">
        <v>4754</v>
      </c>
      <c r="H651" s="123" t="s">
        <v>4508</v>
      </c>
      <c r="I651" s="123" t="s">
        <v>3443</v>
      </c>
      <c r="J651" s="123" t="s">
        <v>743</v>
      </c>
      <c r="K651" s="123" t="s">
        <v>740</v>
      </c>
    </row>
    <row r="652" spans="1:11" s="123" customFormat="1" x14ac:dyDescent="0.35">
      <c r="A652" s="123">
        <v>668</v>
      </c>
      <c r="B652" s="123" t="s">
        <v>232</v>
      </c>
      <c r="D652" s="123" t="s">
        <v>4717</v>
      </c>
      <c r="E652" s="123" t="s">
        <v>3988</v>
      </c>
      <c r="F652" s="123" t="s">
        <v>4718</v>
      </c>
      <c r="H652" s="123" t="s">
        <v>4827</v>
      </c>
      <c r="I652" s="123" t="s">
        <v>3443</v>
      </c>
      <c r="J652" s="123" t="s">
        <v>743</v>
      </c>
      <c r="K652" s="123" t="s">
        <v>740</v>
      </c>
    </row>
    <row r="653" spans="1:11" s="123" customFormat="1" x14ac:dyDescent="0.35">
      <c r="A653" s="123">
        <v>669</v>
      </c>
      <c r="B653" s="123" t="s">
        <v>232</v>
      </c>
      <c r="D653" s="123" t="s">
        <v>4737</v>
      </c>
      <c r="E653" s="123" t="s">
        <v>4283</v>
      </c>
      <c r="F653" s="123" t="s">
        <v>4763</v>
      </c>
      <c r="H653" s="123" t="s">
        <v>4508</v>
      </c>
      <c r="I653" s="123" t="s">
        <v>3443</v>
      </c>
      <c r="J653" s="123" t="s">
        <v>743</v>
      </c>
      <c r="K653" s="123" t="s">
        <v>740</v>
      </c>
    </row>
    <row r="654" spans="1:11" s="123" customFormat="1" x14ac:dyDescent="0.35">
      <c r="A654" s="123">
        <v>670</v>
      </c>
      <c r="B654" s="123" t="s">
        <v>232</v>
      </c>
      <c r="D654" s="123" t="s">
        <v>4717</v>
      </c>
      <c r="E654" s="123" t="s">
        <v>3974</v>
      </c>
      <c r="F654" s="123" t="s">
        <v>4718</v>
      </c>
      <c r="H654" s="123" t="s">
        <v>4827</v>
      </c>
      <c r="I654" s="123" t="s">
        <v>3443</v>
      </c>
      <c r="J654" s="123" t="s">
        <v>743</v>
      </c>
      <c r="K654" s="123" t="s">
        <v>740</v>
      </c>
    </row>
    <row r="655" spans="1:11" s="123" customFormat="1" x14ac:dyDescent="0.35">
      <c r="A655" s="123">
        <v>671</v>
      </c>
      <c r="B655" s="123" t="s">
        <v>179</v>
      </c>
      <c r="D655" s="123" t="s">
        <v>4785</v>
      </c>
      <c r="E655" s="123" t="s">
        <v>3817</v>
      </c>
      <c r="F655" s="123" t="s">
        <v>4758</v>
      </c>
      <c r="H655" s="123">
        <v>10</v>
      </c>
      <c r="I655" s="123">
        <v>15</v>
      </c>
      <c r="J655" s="123" t="s">
        <v>755</v>
      </c>
      <c r="K655" s="123" t="s">
        <v>740</v>
      </c>
    </row>
    <row r="656" spans="1:11" s="123" customFormat="1" x14ac:dyDescent="0.35">
      <c r="A656" s="123">
        <v>672</v>
      </c>
      <c r="B656" s="123" t="s">
        <v>232</v>
      </c>
      <c r="D656" s="123" t="s">
        <v>4820</v>
      </c>
      <c r="E656" s="123" t="s">
        <v>3938</v>
      </c>
      <c r="F656" s="123" t="s">
        <v>4821</v>
      </c>
      <c r="H656" s="123" t="s">
        <v>374</v>
      </c>
      <c r="I656" s="123" t="s">
        <v>3443</v>
      </c>
      <c r="J656" s="123" t="s">
        <v>743</v>
      </c>
      <c r="K656" s="123" t="s">
        <v>740</v>
      </c>
    </row>
    <row r="657" spans="1:11" s="123" customFormat="1" x14ac:dyDescent="0.35">
      <c r="A657" s="123">
        <v>673</v>
      </c>
      <c r="B657" s="123" t="s">
        <v>232</v>
      </c>
      <c r="D657" s="123" t="s">
        <v>4713</v>
      </c>
      <c r="E657" s="123" t="s">
        <v>3852</v>
      </c>
      <c r="F657" s="123" t="s">
        <v>4714</v>
      </c>
      <c r="H657" s="123" t="s">
        <v>4847</v>
      </c>
      <c r="I657" s="123" t="s">
        <v>3443</v>
      </c>
      <c r="J657" s="123" t="s">
        <v>743</v>
      </c>
      <c r="K657" s="123" t="s">
        <v>740</v>
      </c>
    </row>
    <row r="658" spans="1:11" s="123" customFormat="1" x14ac:dyDescent="0.35">
      <c r="A658" s="123">
        <v>674</v>
      </c>
      <c r="B658" s="123" t="s">
        <v>232</v>
      </c>
      <c r="D658" s="123" t="s">
        <v>4734</v>
      </c>
      <c r="E658" s="123" t="s">
        <v>4219</v>
      </c>
      <c r="F658" s="123" t="s">
        <v>4735</v>
      </c>
      <c r="H658" s="123" t="s">
        <v>4848</v>
      </c>
      <c r="I658" s="123" t="s">
        <v>3443</v>
      </c>
      <c r="J658" s="123" t="s">
        <v>743</v>
      </c>
      <c r="K658" s="123" t="s">
        <v>740</v>
      </c>
    </row>
    <row r="659" spans="1:11" s="123" customFormat="1" x14ac:dyDescent="0.35">
      <c r="A659" s="123">
        <v>675</v>
      </c>
      <c r="B659" s="123" t="s">
        <v>225</v>
      </c>
      <c r="D659" s="123" t="s">
        <v>4734</v>
      </c>
      <c r="E659" s="123" t="s">
        <v>4219</v>
      </c>
      <c r="F659" s="123" t="s">
        <v>4735</v>
      </c>
      <c r="H659" s="123" t="s">
        <v>4849</v>
      </c>
      <c r="I659" s="123" t="s">
        <v>4218</v>
      </c>
      <c r="J659" s="123" t="s">
        <v>743</v>
      </c>
      <c r="K659" s="123" t="s">
        <v>740</v>
      </c>
    </row>
    <row r="660" spans="1:11" s="123" customFormat="1" x14ac:dyDescent="0.35">
      <c r="A660" s="123">
        <v>676</v>
      </c>
      <c r="B660" s="123" t="s">
        <v>232</v>
      </c>
      <c r="D660" s="123" t="s">
        <v>4737</v>
      </c>
      <c r="E660" s="123" t="s">
        <v>4262</v>
      </c>
      <c r="F660" s="123" t="s">
        <v>4763</v>
      </c>
      <c r="H660" s="123" t="s">
        <v>4508</v>
      </c>
      <c r="I660" s="123" t="s">
        <v>3443</v>
      </c>
      <c r="J660" s="123" t="s">
        <v>743</v>
      </c>
      <c r="K660" s="123" t="s">
        <v>740</v>
      </c>
    </row>
    <row r="661" spans="1:11" s="123" customFormat="1" x14ac:dyDescent="0.35">
      <c r="A661" s="123">
        <v>677</v>
      </c>
      <c r="B661" s="123" t="s">
        <v>232</v>
      </c>
      <c r="D661" s="123" t="s">
        <v>4721</v>
      </c>
      <c r="E661" s="123" t="s">
        <v>4107</v>
      </c>
      <c r="F661" s="123" t="s">
        <v>4722</v>
      </c>
      <c r="H661" s="123" t="s">
        <v>4829</v>
      </c>
      <c r="I661" s="123" t="s">
        <v>3443</v>
      </c>
      <c r="J661" s="123" t="s">
        <v>743</v>
      </c>
      <c r="K661" s="123" t="s">
        <v>740</v>
      </c>
    </row>
    <row r="662" spans="1:11" s="123" customFormat="1" x14ac:dyDescent="0.35">
      <c r="A662" s="123">
        <v>678</v>
      </c>
      <c r="B662" s="123" t="s">
        <v>138</v>
      </c>
      <c r="D662" s="123" t="s">
        <v>4721</v>
      </c>
      <c r="E662" s="123" t="s">
        <v>4107</v>
      </c>
      <c r="F662" s="123" t="s">
        <v>4722</v>
      </c>
      <c r="H662" s="123">
        <v>150</v>
      </c>
      <c r="I662" s="123">
        <v>75</v>
      </c>
      <c r="J662" s="123" t="s">
        <v>755</v>
      </c>
      <c r="K662" s="123" t="s">
        <v>740</v>
      </c>
    </row>
    <row r="663" spans="1:11" s="123" customFormat="1" x14ac:dyDescent="0.35">
      <c r="A663" s="123">
        <v>679</v>
      </c>
      <c r="B663" s="123" t="s">
        <v>139</v>
      </c>
      <c r="D663" s="123" t="s">
        <v>4721</v>
      </c>
      <c r="E663" s="123" t="s">
        <v>4107</v>
      </c>
      <c r="F663" s="123" t="s">
        <v>4722</v>
      </c>
      <c r="H663" s="123">
        <v>150</v>
      </c>
      <c r="I663" s="123">
        <v>75</v>
      </c>
      <c r="J663" s="123" t="s">
        <v>755</v>
      </c>
      <c r="K663" s="123" t="s">
        <v>740</v>
      </c>
    </row>
    <row r="664" spans="1:11" s="123" customFormat="1" x14ac:dyDescent="0.35">
      <c r="A664" s="123">
        <v>680</v>
      </c>
      <c r="B664" s="123" t="s">
        <v>143</v>
      </c>
      <c r="D664" s="123" t="s">
        <v>4721</v>
      </c>
      <c r="E664" s="123" t="s">
        <v>4107</v>
      </c>
      <c r="F664" s="123" t="s">
        <v>4722</v>
      </c>
      <c r="H664" s="123">
        <v>150</v>
      </c>
      <c r="I664" s="123">
        <v>75</v>
      </c>
      <c r="J664" s="123" t="s">
        <v>755</v>
      </c>
      <c r="K664" s="123" t="s">
        <v>740</v>
      </c>
    </row>
    <row r="665" spans="1:11" s="123" customFormat="1" x14ac:dyDescent="0.35">
      <c r="A665" s="123">
        <v>681</v>
      </c>
      <c r="B665" s="123" t="s">
        <v>232</v>
      </c>
      <c r="D665" s="123" t="s">
        <v>4737</v>
      </c>
      <c r="E665" s="123" t="s">
        <v>4293</v>
      </c>
      <c r="F665" s="123" t="s">
        <v>4763</v>
      </c>
      <c r="H665" s="123" t="s">
        <v>4508</v>
      </c>
      <c r="I665" s="123" t="s">
        <v>3443</v>
      </c>
      <c r="J665" s="123" t="s">
        <v>743</v>
      </c>
      <c r="K665" s="123" t="s">
        <v>740</v>
      </c>
    </row>
    <row r="666" spans="1:11" s="123" customFormat="1" x14ac:dyDescent="0.35">
      <c r="A666" s="123">
        <v>682</v>
      </c>
      <c r="B666" s="123" t="s">
        <v>232</v>
      </c>
      <c r="D666" s="123" t="s">
        <v>4753</v>
      </c>
      <c r="E666" s="123" t="s">
        <v>4592</v>
      </c>
      <c r="F666" s="123" t="s">
        <v>4754</v>
      </c>
      <c r="H666" s="123" t="s">
        <v>4508</v>
      </c>
      <c r="I666" s="123" t="s">
        <v>3443</v>
      </c>
      <c r="J666" s="123" t="s">
        <v>743</v>
      </c>
      <c r="K666" s="123" t="s">
        <v>740</v>
      </c>
    </row>
    <row r="667" spans="1:11" s="123" customFormat="1" x14ac:dyDescent="0.35">
      <c r="A667" s="123">
        <v>683</v>
      </c>
      <c r="B667" s="123" t="s">
        <v>232</v>
      </c>
      <c r="D667" s="123" t="s">
        <v>4713</v>
      </c>
      <c r="E667" s="123" t="s">
        <v>3866</v>
      </c>
      <c r="F667" s="123" t="s">
        <v>4714</v>
      </c>
      <c r="H667" s="123" t="s">
        <v>4850</v>
      </c>
      <c r="I667" s="123" t="s">
        <v>3443</v>
      </c>
      <c r="J667" s="123" t="s">
        <v>743</v>
      </c>
      <c r="K667" s="123" t="s">
        <v>740</v>
      </c>
    </row>
    <row r="668" spans="1:11" s="123" customFormat="1" x14ac:dyDescent="0.35">
      <c r="A668" s="123">
        <v>684</v>
      </c>
      <c r="B668" s="123" t="s">
        <v>232</v>
      </c>
      <c r="D668" s="123" t="s">
        <v>4717</v>
      </c>
      <c r="E668" s="123" t="s">
        <v>4010</v>
      </c>
      <c r="F668" s="123" t="s">
        <v>4718</v>
      </c>
      <c r="H668" s="123" t="s">
        <v>4827</v>
      </c>
      <c r="I668" s="123" t="s">
        <v>3443</v>
      </c>
      <c r="J668" s="123" t="s">
        <v>743</v>
      </c>
      <c r="K668" s="123" t="s">
        <v>740</v>
      </c>
    </row>
    <row r="669" spans="1:11" s="123" customFormat="1" x14ac:dyDescent="0.35">
      <c r="A669" s="123">
        <v>685</v>
      </c>
      <c r="B669" s="123" t="s">
        <v>232</v>
      </c>
      <c r="D669" s="123" t="s">
        <v>4737</v>
      </c>
      <c r="E669" s="123" t="s">
        <v>4270</v>
      </c>
      <c r="F669" s="123" t="s">
        <v>4763</v>
      </c>
      <c r="H669" s="123" t="s">
        <v>4508</v>
      </c>
      <c r="I669" s="123" t="s">
        <v>3443</v>
      </c>
      <c r="J669" s="123" t="s">
        <v>743</v>
      </c>
      <c r="K669" s="123" t="s">
        <v>740</v>
      </c>
    </row>
    <row r="670" spans="1:11" s="123" customFormat="1" x14ac:dyDescent="0.35">
      <c r="A670" s="123">
        <v>686</v>
      </c>
      <c r="B670" s="123" t="s">
        <v>232</v>
      </c>
      <c r="D670" s="123" t="s">
        <v>4717</v>
      </c>
      <c r="E670" s="123" t="s">
        <v>4012</v>
      </c>
      <c r="F670" s="123" t="s">
        <v>4718</v>
      </c>
      <c r="H670" s="123" t="s">
        <v>4827</v>
      </c>
      <c r="I670" s="123" t="s">
        <v>3443</v>
      </c>
      <c r="J670" s="123" t="s">
        <v>743</v>
      </c>
      <c r="K670" s="123" t="s">
        <v>740</v>
      </c>
    </row>
    <row r="671" spans="1:11" s="123" customFormat="1" x14ac:dyDescent="0.35">
      <c r="A671" s="123">
        <v>687</v>
      </c>
      <c r="B671" s="123" t="s">
        <v>232</v>
      </c>
      <c r="D671" s="123" t="s">
        <v>4753</v>
      </c>
      <c r="E671" s="123" t="s">
        <v>4570</v>
      </c>
      <c r="F671" s="123" t="s">
        <v>4754</v>
      </c>
      <c r="H671" s="123" t="s">
        <v>4508</v>
      </c>
      <c r="I671" s="123" t="s">
        <v>3443</v>
      </c>
      <c r="J671" s="123" t="s">
        <v>743</v>
      </c>
      <c r="K671" s="123" t="s">
        <v>740</v>
      </c>
    </row>
    <row r="672" spans="1:11" s="123" customFormat="1" x14ac:dyDescent="0.35">
      <c r="A672" s="123">
        <v>688</v>
      </c>
      <c r="B672" s="123" t="s">
        <v>232</v>
      </c>
      <c r="D672" s="123" t="s">
        <v>4753</v>
      </c>
      <c r="E672" s="123" t="s">
        <v>4542</v>
      </c>
      <c r="F672" s="123" t="s">
        <v>4754</v>
      </c>
      <c r="H672" s="123" t="s">
        <v>4508</v>
      </c>
      <c r="I672" s="123" t="s">
        <v>3443</v>
      </c>
      <c r="J672" s="123" t="s">
        <v>743</v>
      </c>
      <c r="K672" s="123" t="s">
        <v>740</v>
      </c>
    </row>
    <row r="673" spans="1:11" s="123" customFormat="1" x14ac:dyDescent="0.35">
      <c r="A673" s="123">
        <v>689</v>
      </c>
      <c r="B673" s="123" t="s">
        <v>232</v>
      </c>
      <c r="D673" s="123" t="s">
        <v>4737</v>
      </c>
      <c r="E673" s="123" t="s">
        <v>4289</v>
      </c>
      <c r="F673" s="123" t="s">
        <v>4763</v>
      </c>
      <c r="H673" s="123" t="s">
        <v>4508</v>
      </c>
      <c r="I673" s="123" t="s">
        <v>3443</v>
      </c>
      <c r="J673" s="123" t="s">
        <v>743</v>
      </c>
      <c r="K673" s="123" t="s">
        <v>740</v>
      </c>
    </row>
    <row r="674" spans="1:11" s="123" customFormat="1" x14ac:dyDescent="0.35">
      <c r="A674" s="123">
        <v>690</v>
      </c>
      <c r="B674" s="123" t="s">
        <v>232</v>
      </c>
      <c r="D674" s="123" t="s">
        <v>4737</v>
      </c>
      <c r="E674" s="123" t="s">
        <v>4271</v>
      </c>
      <c r="F674" s="123" t="s">
        <v>4763</v>
      </c>
      <c r="H674" s="123" t="s">
        <v>4508</v>
      </c>
      <c r="I674" s="123" t="s">
        <v>3443</v>
      </c>
      <c r="J674" s="123" t="s">
        <v>743</v>
      </c>
      <c r="K674" s="123" t="s">
        <v>740</v>
      </c>
    </row>
    <row r="675" spans="1:11" s="123" customFormat="1" x14ac:dyDescent="0.35">
      <c r="A675" s="123">
        <v>691</v>
      </c>
      <c r="B675" s="123" t="s">
        <v>123</v>
      </c>
      <c r="D675" s="123" t="s">
        <v>4742</v>
      </c>
      <c r="E675" s="123" t="s">
        <v>4370</v>
      </c>
      <c r="F675" s="123" t="s">
        <v>4727</v>
      </c>
      <c r="H675" s="123">
        <v>550</v>
      </c>
      <c r="I675" s="123">
        <v>1100</v>
      </c>
      <c r="J675" s="123" t="s">
        <v>755</v>
      </c>
      <c r="K675" s="123" t="s">
        <v>740</v>
      </c>
    </row>
    <row r="676" spans="1:11" s="123" customFormat="1" x14ac:dyDescent="0.35">
      <c r="A676" s="123">
        <v>692</v>
      </c>
      <c r="B676" s="123" t="s">
        <v>232</v>
      </c>
      <c r="D676" s="123" t="s">
        <v>4851</v>
      </c>
      <c r="E676" s="123" t="s">
        <v>4091</v>
      </c>
      <c r="F676" s="123" t="s">
        <v>4791</v>
      </c>
      <c r="H676" s="123" t="s">
        <v>4852</v>
      </c>
      <c r="I676" s="123" t="s">
        <v>4090</v>
      </c>
      <c r="J676" s="123" t="s">
        <v>743</v>
      </c>
      <c r="K676" s="123" t="s">
        <v>740</v>
      </c>
    </row>
    <row r="677" spans="1:11" s="123" customFormat="1" x14ac:dyDescent="0.35">
      <c r="A677" s="123">
        <v>693</v>
      </c>
      <c r="B677" s="123" t="s">
        <v>123</v>
      </c>
      <c r="D677" s="123" t="s">
        <v>4742</v>
      </c>
      <c r="E677" s="123" t="s">
        <v>4375</v>
      </c>
      <c r="F677" s="123" t="s">
        <v>4727</v>
      </c>
      <c r="H677" s="123">
        <v>550</v>
      </c>
      <c r="I677" s="123">
        <v>1100</v>
      </c>
      <c r="J677" s="123" t="s">
        <v>755</v>
      </c>
      <c r="K677" s="123" t="s">
        <v>740</v>
      </c>
    </row>
    <row r="678" spans="1:11" s="123" customFormat="1" x14ac:dyDescent="0.35">
      <c r="A678" s="123">
        <v>694</v>
      </c>
      <c r="B678" s="123" t="s">
        <v>232</v>
      </c>
      <c r="D678" s="123" t="s">
        <v>4753</v>
      </c>
      <c r="E678" s="123" t="s">
        <v>4590</v>
      </c>
      <c r="F678" s="123" t="s">
        <v>4754</v>
      </c>
      <c r="H678" s="123" t="s">
        <v>4508</v>
      </c>
      <c r="I678" s="123" t="s">
        <v>3443</v>
      </c>
      <c r="J678" s="123" t="s">
        <v>743</v>
      </c>
      <c r="K678" s="123" t="s">
        <v>740</v>
      </c>
    </row>
    <row r="679" spans="1:11" s="123" customFormat="1" x14ac:dyDescent="0.35">
      <c r="A679" s="123">
        <v>695</v>
      </c>
      <c r="B679" s="123" t="s">
        <v>232</v>
      </c>
      <c r="D679" s="123" t="s">
        <v>4750</v>
      </c>
      <c r="E679" s="123" t="s">
        <v>4517</v>
      </c>
      <c r="F679" s="123" t="s">
        <v>4751</v>
      </c>
      <c r="H679" s="123" t="s">
        <v>4508</v>
      </c>
      <c r="I679" s="123" t="s">
        <v>3443</v>
      </c>
      <c r="J679" s="123" t="s">
        <v>743</v>
      </c>
      <c r="K679" s="123" t="s">
        <v>740</v>
      </c>
    </row>
    <row r="680" spans="1:11" s="123" customFormat="1" x14ac:dyDescent="0.35">
      <c r="A680" s="123">
        <v>696</v>
      </c>
      <c r="B680" s="123" t="s">
        <v>194</v>
      </c>
      <c r="D680" s="123" t="s">
        <v>4750</v>
      </c>
      <c r="E680" s="123" t="s">
        <v>4517</v>
      </c>
      <c r="F680" s="123" t="s">
        <v>4751</v>
      </c>
      <c r="H680" s="123" t="s">
        <v>4853</v>
      </c>
      <c r="I680" s="123" t="s">
        <v>4516</v>
      </c>
      <c r="J680" s="123" t="s">
        <v>743</v>
      </c>
      <c r="K680" s="123" t="s">
        <v>740</v>
      </c>
    </row>
    <row r="681" spans="1:11" s="123" customFormat="1" x14ac:dyDescent="0.35">
      <c r="A681" s="123">
        <v>697</v>
      </c>
      <c r="B681" s="123" t="s">
        <v>123</v>
      </c>
      <c r="D681" s="123" t="s">
        <v>4742</v>
      </c>
      <c r="E681" s="123" t="s">
        <v>4371</v>
      </c>
      <c r="F681" s="123" t="s">
        <v>4727</v>
      </c>
      <c r="H681" s="123">
        <v>550</v>
      </c>
      <c r="I681" s="123">
        <v>1100</v>
      </c>
      <c r="J681" s="123" t="s">
        <v>755</v>
      </c>
      <c r="K681" s="123" t="s">
        <v>740</v>
      </c>
    </row>
    <row r="682" spans="1:11" s="123" customFormat="1" x14ac:dyDescent="0.35">
      <c r="A682" s="123">
        <v>698</v>
      </c>
      <c r="B682" s="123" t="s">
        <v>232</v>
      </c>
      <c r="D682" s="123" t="s">
        <v>4715</v>
      </c>
      <c r="E682" s="123" t="s">
        <v>3883</v>
      </c>
      <c r="F682" s="123" t="s">
        <v>4716</v>
      </c>
      <c r="H682" s="123" t="s">
        <v>4854</v>
      </c>
      <c r="I682" s="123" t="s">
        <v>3443</v>
      </c>
      <c r="J682" s="123" t="s">
        <v>743</v>
      </c>
      <c r="K682" s="123" t="s">
        <v>740</v>
      </c>
    </row>
    <row r="683" spans="1:11" s="123" customFormat="1" x14ac:dyDescent="0.35">
      <c r="A683" s="123">
        <v>699</v>
      </c>
      <c r="B683" s="123" t="s">
        <v>232</v>
      </c>
      <c r="D683" s="123" t="s">
        <v>4820</v>
      </c>
      <c r="E683" s="123" t="s">
        <v>3935</v>
      </c>
      <c r="F683" s="123" t="s">
        <v>4821</v>
      </c>
      <c r="H683" s="123" t="s">
        <v>374</v>
      </c>
      <c r="I683" s="123" t="s">
        <v>3443</v>
      </c>
      <c r="J683" s="123" t="s">
        <v>743</v>
      </c>
      <c r="K683" s="123" t="s">
        <v>740</v>
      </c>
    </row>
    <row r="684" spans="1:11" s="123" customFormat="1" x14ac:dyDescent="0.35">
      <c r="A684" s="123">
        <v>700</v>
      </c>
      <c r="B684" s="123" t="s">
        <v>232</v>
      </c>
      <c r="D684" s="123" t="s">
        <v>4750</v>
      </c>
      <c r="E684" s="123" t="s">
        <v>4520</v>
      </c>
      <c r="F684" s="123" t="s">
        <v>4751</v>
      </c>
      <c r="H684" s="123" t="s">
        <v>4508</v>
      </c>
      <c r="I684" s="123" t="s">
        <v>3443</v>
      </c>
      <c r="J684" s="123" t="s">
        <v>743</v>
      </c>
      <c r="K684" s="123" t="s">
        <v>740</v>
      </c>
    </row>
    <row r="685" spans="1:11" s="123" customFormat="1" x14ac:dyDescent="0.35">
      <c r="A685" s="123">
        <v>701</v>
      </c>
      <c r="B685" s="123" t="s">
        <v>232</v>
      </c>
      <c r="D685" s="123" t="s">
        <v>4767</v>
      </c>
      <c r="E685" s="123" t="s">
        <v>4042</v>
      </c>
      <c r="F685" s="123" t="s">
        <v>4768</v>
      </c>
      <c r="H685" s="123" t="s">
        <v>765</v>
      </c>
      <c r="I685" s="123" t="s">
        <v>3443</v>
      </c>
      <c r="J685" s="123" t="s">
        <v>743</v>
      </c>
      <c r="K685" s="123" t="s">
        <v>740</v>
      </c>
    </row>
    <row r="686" spans="1:11" s="123" customFormat="1" x14ac:dyDescent="0.35">
      <c r="A686" s="123">
        <v>702</v>
      </c>
      <c r="B686" s="123" t="s">
        <v>232</v>
      </c>
      <c r="D686" s="123" t="s">
        <v>4750</v>
      </c>
      <c r="E686" s="123" t="s">
        <v>4496</v>
      </c>
      <c r="F686" s="123" t="s">
        <v>4751</v>
      </c>
      <c r="H686" s="123" t="s">
        <v>4508</v>
      </c>
      <c r="I686" s="123" t="s">
        <v>3443</v>
      </c>
      <c r="J686" s="123" t="s">
        <v>743</v>
      </c>
      <c r="K686" s="123" t="s">
        <v>740</v>
      </c>
    </row>
    <row r="687" spans="1:11" s="123" customFormat="1" x14ac:dyDescent="0.35">
      <c r="A687" s="123">
        <v>703</v>
      </c>
      <c r="B687" s="123" t="s">
        <v>232</v>
      </c>
      <c r="D687" s="123" t="s">
        <v>4713</v>
      </c>
      <c r="E687" s="123" t="s">
        <v>3870</v>
      </c>
      <c r="F687" s="123" t="s">
        <v>4714</v>
      </c>
      <c r="H687" s="123" t="s">
        <v>376</v>
      </c>
      <c r="I687" s="123" t="s">
        <v>3443</v>
      </c>
      <c r="J687" s="123" t="s">
        <v>743</v>
      </c>
      <c r="K687" s="123" t="s">
        <v>740</v>
      </c>
    </row>
    <row r="688" spans="1:11" s="123" customFormat="1" x14ac:dyDescent="0.35">
      <c r="A688" s="123">
        <v>704</v>
      </c>
      <c r="B688" s="123" t="s">
        <v>232</v>
      </c>
      <c r="D688" s="123" t="s">
        <v>4737</v>
      </c>
      <c r="E688" s="123" t="s">
        <v>4278</v>
      </c>
      <c r="F688" s="123" t="s">
        <v>4763</v>
      </c>
      <c r="H688" s="123" t="s">
        <v>4508</v>
      </c>
      <c r="I688" s="123" t="s">
        <v>3443</v>
      </c>
      <c r="J688" s="123" t="s">
        <v>743</v>
      </c>
      <c r="K688" s="123" t="s">
        <v>740</v>
      </c>
    </row>
    <row r="689" spans="1:11" s="123" customFormat="1" x14ac:dyDescent="0.35">
      <c r="A689" s="123">
        <v>705</v>
      </c>
      <c r="B689" s="123" t="s">
        <v>179</v>
      </c>
      <c r="D689" s="123" t="s">
        <v>4771</v>
      </c>
      <c r="E689" s="123" t="s">
        <v>4184</v>
      </c>
      <c r="F689" s="123" t="s">
        <v>4772</v>
      </c>
      <c r="H689" s="123">
        <v>10</v>
      </c>
      <c r="I689" s="123">
        <v>25</v>
      </c>
      <c r="J689" s="123" t="s">
        <v>755</v>
      </c>
      <c r="K689" s="123" t="s">
        <v>740</v>
      </c>
    </row>
    <row r="690" spans="1:11" s="123" customFormat="1" x14ac:dyDescent="0.35">
      <c r="A690" s="123">
        <v>706</v>
      </c>
      <c r="B690" s="123" t="s">
        <v>123</v>
      </c>
      <c r="D690" s="123" t="s">
        <v>4743</v>
      </c>
      <c r="E690" s="123" t="s">
        <v>4373</v>
      </c>
      <c r="F690" s="123" t="s">
        <v>4727</v>
      </c>
      <c r="H690" s="123">
        <v>550</v>
      </c>
      <c r="I690" s="123">
        <v>1100</v>
      </c>
      <c r="J690" s="123" t="s">
        <v>755</v>
      </c>
      <c r="K690" s="123" t="s">
        <v>740</v>
      </c>
    </row>
    <row r="691" spans="1:11" s="123" customFormat="1" ht="17" customHeight="1" x14ac:dyDescent="0.35">
      <c r="A691" s="123">
        <v>707</v>
      </c>
      <c r="B691" s="123" t="s">
        <v>225</v>
      </c>
      <c r="D691" s="123" t="s">
        <v>4851</v>
      </c>
      <c r="E691" s="123" t="s">
        <v>4097</v>
      </c>
      <c r="F691" s="123" t="s">
        <v>4791</v>
      </c>
      <c r="H691" s="126" t="s">
        <v>4855</v>
      </c>
      <c r="I691" s="123" t="s">
        <v>4096</v>
      </c>
      <c r="J691" s="123" t="s">
        <v>743</v>
      </c>
      <c r="K691" s="123" t="s">
        <v>740</v>
      </c>
    </row>
    <row r="692" spans="1:11" s="123" customFormat="1" x14ac:dyDescent="0.35">
      <c r="A692" s="123">
        <v>708</v>
      </c>
      <c r="B692" s="123" t="s">
        <v>232</v>
      </c>
      <c r="D692" s="123" t="s">
        <v>4760</v>
      </c>
      <c r="E692" s="123" t="s">
        <v>4400</v>
      </c>
      <c r="F692" s="123" t="s">
        <v>4761</v>
      </c>
      <c r="H692" s="123" t="s">
        <v>4856</v>
      </c>
      <c r="I692" s="123" t="s">
        <v>3443</v>
      </c>
      <c r="J692" s="123" t="s">
        <v>743</v>
      </c>
      <c r="K692" s="123" t="s">
        <v>740</v>
      </c>
    </row>
    <row r="693" spans="1:11" s="123" customFormat="1" x14ac:dyDescent="0.35">
      <c r="A693" s="123">
        <v>709</v>
      </c>
      <c r="B693" s="123" t="s">
        <v>232</v>
      </c>
      <c r="D693" s="123" t="s">
        <v>4753</v>
      </c>
      <c r="E693" s="123" t="s">
        <v>4553</v>
      </c>
      <c r="F693" s="123" t="s">
        <v>4754</v>
      </c>
      <c r="H693" s="123" t="s">
        <v>4508</v>
      </c>
      <c r="I693" s="123" t="s">
        <v>3443</v>
      </c>
      <c r="J693" s="123" t="s">
        <v>743</v>
      </c>
      <c r="K693" s="123" t="s">
        <v>740</v>
      </c>
    </row>
    <row r="694" spans="1:11" s="123" customFormat="1" x14ac:dyDescent="0.35">
      <c r="A694" s="123">
        <v>710</v>
      </c>
      <c r="B694" s="123" t="s">
        <v>232</v>
      </c>
      <c r="D694" s="123" t="s">
        <v>4717</v>
      </c>
      <c r="E694" s="123" t="s">
        <v>4001</v>
      </c>
      <c r="F694" s="123" t="s">
        <v>4718</v>
      </c>
      <c r="H694" s="123" t="s">
        <v>4827</v>
      </c>
      <c r="I694" s="123" t="s">
        <v>3443</v>
      </c>
      <c r="J694" s="123" t="s">
        <v>743</v>
      </c>
      <c r="K694" s="123" t="s">
        <v>740</v>
      </c>
    </row>
    <row r="695" spans="1:11" s="123" customFormat="1" x14ac:dyDescent="0.35">
      <c r="A695" s="123">
        <v>711</v>
      </c>
      <c r="B695" s="123" t="s">
        <v>232</v>
      </c>
      <c r="D695" s="123" t="s">
        <v>4749</v>
      </c>
      <c r="E695" s="123" t="s">
        <v>4476</v>
      </c>
      <c r="F695" s="123" t="s">
        <v>4748</v>
      </c>
      <c r="H695" s="123" t="s">
        <v>4857</v>
      </c>
      <c r="I695" s="123" t="s">
        <v>3443</v>
      </c>
      <c r="J695" s="123" t="s">
        <v>743</v>
      </c>
      <c r="K695" s="123" t="s">
        <v>740</v>
      </c>
    </row>
    <row r="696" spans="1:11" s="123" customFormat="1" x14ac:dyDescent="0.35">
      <c r="A696" s="123">
        <v>712</v>
      </c>
      <c r="B696" s="123" t="s">
        <v>232</v>
      </c>
      <c r="D696" s="123" t="s">
        <v>4750</v>
      </c>
      <c r="E696" s="123" t="s">
        <v>4510</v>
      </c>
      <c r="F696" s="123" t="s">
        <v>4751</v>
      </c>
      <c r="H696" s="123" t="s">
        <v>4508</v>
      </c>
      <c r="I696" s="123" t="s">
        <v>3443</v>
      </c>
      <c r="J696" s="123" t="s">
        <v>743</v>
      </c>
      <c r="K696" s="123" t="s">
        <v>740</v>
      </c>
    </row>
    <row r="697" spans="1:11" s="123" customFormat="1" x14ac:dyDescent="0.35">
      <c r="A697" s="123">
        <v>714</v>
      </c>
      <c r="B697" s="123" t="s">
        <v>232</v>
      </c>
      <c r="D697" s="123" t="s">
        <v>4750</v>
      </c>
      <c r="E697" s="123" t="s">
        <v>4519</v>
      </c>
      <c r="F697" s="123" t="s">
        <v>4751</v>
      </c>
      <c r="H697" s="123" t="s">
        <v>4508</v>
      </c>
      <c r="I697" s="123" t="s">
        <v>3443</v>
      </c>
      <c r="J697" s="123" t="s">
        <v>743</v>
      </c>
      <c r="K697" s="123" t="s">
        <v>740</v>
      </c>
    </row>
    <row r="698" spans="1:11" s="123" customFormat="1" ht="14" customHeight="1" x14ac:dyDescent="0.35">
      <c r="A698" s="123">
        <v>715</v>
      </c>
      <c r="B698" s="123" t="s">
        <v>232</v>
      </c>
      <c r="D698" s="123" t="s">
        <v>4721</v>
      </c>
      <c r="E698" s="123" t="s">
        <v>4104</v>
      </c>
      <c r="F698" s="123" t="s">
        <v>4722</v>
      </c>
      <c r="H698" s="127" t="s">
        <v>4858</v>
      </c>
      <c r="I698" s="127" t="s">
        <v>3443</v>
      </c>
      <c r="J698" s="123" t="s">
        <v>743</v>
      </c>
      <c r="K698" s="123" t="s">
        <v>740</v>
      </c>
    </row>
    <row r="699" spans="1:11" s="123" customFormat="1" ht="14" customHeight="1" x14ac:dyDescent="0.35">
      <c r="A699" s="123">
        <v>716</v>
      </c>
      <c r="B699" s="123" t="s">
        <v>138</v>
      </c>
      <c r="D699" s="123" t="s">
        <v>4721</v>
      </c>
      <c r="E699" s="123" t="s">
        <v>4104</v>
      </c>
      <c r="F699" s="123" t="s">
        <v>4722</v>
      </c>
      <c r="H699" s="127">
        <v>150</v>
      </c>
      <c r="I699" s="127">
        <v>75</v>
      </c>
      <c r="J699" s="123" t="s">
        <v>755</v>
      </c>
      <c r="K699" s="123" t="s">
        <v>740</v>
      </c>
    </row>
    <row r="700" spans="1:11" s="123" customFormat="1" x14ac:dyDescent="0.35">
      <c r="A700" s="123">
        <v>717</v>
      </c>
      <c r="B700" s="123" t="s">
        <v>139</v>
      </c>
      <c r="D700" s="123" t="s">
        <v>4721</v>
      </c>
      <c r="E700" s="123" t="s">
        <v>4104</v>
      </c>
      <c r="F700" s="123" t="s">
        <v>4722</v>
      </c>
      <c r="H700" s="123">
        <v>150</v>
      </c>
      <c r="I700" s="123">
        <v>75</v>
      </c>
      <c r="J700" s="123" t="s">
        <v>755</v>
      </c>
      <c r="K700" s="123" t="s">
        <v>740</v>
      </c>
    </row>
    <row r="701" spans="1:11" s="123" customFormat="1" x14ac:dyDescent="0.35">
      <c r="A701" s="123">
        <v>718</v>
      </c>
      <c r="B701" s="123" t="s">
        <v>143</v>
      </c>
      <c r="D701" s="123" t="s">
        <v>4721</v>
      </c>
      <c r="E701" s="123" t="s">
        <v>4104</v>
      </c>
      <c r="F701" s="123" t="s">
        <v>4722</v>
      </c>
      <c r="H701" s="123">
        <v>150</v>
      </c>
      <c r="I701" s="123">
        <v>75</v>
      </c>
      <c r="J701" s="123" t="s">
        <v>755</v>
      </c>
      <c r="K701" s="123" t="s">
        <v>740</v>
      </c>
    </row>
    <row r="702" spans="1:11" s="123" customFormat="1" x14ac:dyDescent="0.35">
      <c r="A702" s="123">
        <v>719</v>
      </c>
      <c r="B702" s="123" t="s">
        <v>232</v>
      </c>
      <c r="D702" s="123" t="s">
        <v>4747</v>
      </c>
      <c r="E702" s="123" t="s">
        <v>4460</v>
      </c>
      <c r="F702" s="123" t="s">
        <v>4748</v>
      </c>
      <c r="H702" s="123" t="s">
        <v>4859</v>
      </c>
      <c r="I702" s="123" t="s">
        <v>3443</v>
      </c>
      <c r="J702" s="123" t="s">
        <v>743</v>
      </c>
      <c r="K702" s="123" t="s">
        <v>740</v>
      </c>
    </row>
    <row r="703" spans="1:11" s="123" customFormat="1" x14ac:dyDescent="0.35">
      <c r="A703" s="123">
        <v>720</v>
      </c>
      <c r="B703" s="123" t="s">
        <v>232</v>
      </c>
      <c r="D703" s="123" t="s">
        <v>4715</v>
      </c>
      <c r="E703" s="123" t="s">
        <v>3912</v>
      </c>
      <c r="F703" s="123" t="s">
        <v>4716</v>
      </c>
      <c r="H703" s="123" t="s">
        <v>4860</v>
      </c>
      <c r="I703" s="123" t="s">
        <v>3443</v>
      </c>
      <c r="J703" s="123" t="s">
        <v>743</v>
      </c>
      <c r="K703" s="123" t="s">
        <v>740</v>
      </c>
    </row>
    <row r="704" spans="1:11" s="123" customFormat="1" x14ac:dyDescent="0.35">
      <c r="A704" s="123">
        <v>721</v>
      </c>
      <c r="B704" s="123" t="s">
        <v>232</v>
      </c>
      <c r="D704" s="123" t="s">
        <v>4760</v>
      </c>
      <c r="E704" s="123" t="s">
        <v>4396</v>
      </c>
      <c r="F704" s="123" t="s">
        <v>4761</v>
      </c>
      <c r="H704" s="123" t="s">
        <v>4861</v>
      </c>
      <c r="I704" s="123" t="s">
        <v>3443</v>
      </c>
      <c r="J704" s="123" t="s">
        <v>743</v>
      </c>
      <c r="K704" s="123" t="s">
        <v>740</v>
      </c>
    </row>
    <row r="705" spans="1:11" s="123" customFormat="1" x14ac:dyDescent="0.35">
      <c r="A705" s="123">
        <v>722</v>
      </c>
      <c r="B705" s="123" t="s">
        <v>232</v>
      </c>
      <c r="D705" s="123" t="s">
        <v>4750</v>
      </c>
      <c r="E705" s="123" t="s">
        <v>4514</v>
      </c>
      <c r="F705" s="123" t="s">
        <v>4751</v>
      </c>
      <c r="H705" s="123" t="s">
        <v>4508</v>
      </c>
      <c r="I705" s="123" t="s">
        <v>3443</v>
      </c>
      <c r="J705" s="123" t="s">
        <v>743</v>
      </c>
      <c r="K705" s="123" t="s">
        <v>740</v>
      </c>
    </row>
    <row r="706" spans="1:11" s="123" customFormat="1" x14ac:dyDescent="0.35">
      <c r="A706" s="123">
        <v>723</v>
      </c>
      <c r="B706" s="123" t="s">
        <v>232</v>
      </c>
      <c r="D706" s="123" t="s">
        <v>4788</v>
      </c>
      <c r="E706" s="123" t="s">
        <v>3962</v>
      </c>
      <c r="F706" s="123" t="s">
        <v>4789</v>
      </c>
      <c r="H706" s="123" t="s">
        <v>4823</v>
      </c>
      <c r="I706" s="123" t="s">
        <v>3443</v>
      </c>
      <c r="J706" s="123" t="s">
        <v>743</v>
      </c>
      <c r="K706" s="123" t="s">
        <v>740</v>
      </c>
    </row>
    <row r="707" spans="1:11" s="123" customFormat="1" x14ac:dyDescent="0.35">
      <c r="A707" s="123">
        <v>724</v>
      </c>
      <c r="B707" s="123" t="s">
        <v>232</v>
      </c>
      <c r="D707" s="123" t="s">
        <v>4725</v>
      </c>
      <c r="E707" s="123" t="s">
        <v>4140</v>
      </c>
      <c r="F707" s="123" t="s">
        <v>4722</v>
      </c>
      <c r="H707" s="123" t="s">
        <v>4829</v>
      </c>
      <c r="I707" s="123" t="s">
        <v>3443</v>
      </c>
      <c r="J707" s="123" t="s">
        <v>743</v>
      </c>
      <c r="K707" s="123" t="s">
        <v>740</v>
      </c>
    </row>
    <row r="708" spans="1:11" s="123" customFormat="1" x14ac:dyDescent="0.35">
      <c r="A708" s="123">
        <v>725</v>
      </c>
      <c r="B708" s="123" t="s">
        <v>232</v>
      </c>
      <c r="D708" s="123" t="s">
        <v>4717</v>
      </c>
      <c r="E708" s="123" t="s">
        <v>4013</v>
      </c>
      <c r="F708" s="123" t="s">
        <v>4718</v>
      </c>
      <c r="H708" s="123" t="s">
        <v>4827</v>
      </c>
      <c r="I708" s="123" t="s">
        <v>3443</v>
      </c>
      <c r="J708" s="123" t="s">
        <v>743</v>
      </c>
      <c r="K708" s="123" t="s">
        <v>740</v>
      </c>
    </row>
    <row r="709" spans="1:11" s="123" customFormat="1" x14ac:dyDescent="0.35">
      <c r="A709" s="123">
        <v>726</v>
      </c>
      <c r="B709" s="123" t="s">
        <v>232</v>
      </c>
      <c r="D709" s="123" t="s">
        <v>4717</v>
      </c>
      <c r="E709" s="123" t="s">
        <v>4007</v>
      </c>
      <c r="F709" s="123" t="s">
        <v>4718</v>
      </c>
      <c r="H709" s="123" t="s">
        <v>4827</v>
      </c>
      <c r="I709" s="123" t="s">
        <v>3443</v>
      </c>
      <c r="J709" s="123" t="s">
        <v>743</v>
      </c>
      <c r="K709" s="123" t="s">
        <v>740</v>
      </c>
    </row>
    <row r="710" spans="1:11" s="123" customFormat="1" x14ac:dyDescent="0.35">
      <c r="A710" s="123">
        <v>727</v>
      </c>
      <c r="B710" s="123" t="s">
        <v>232</v>
      </c>
      <c r="D710" s="123" t="s">
        <v>4753</v>
      </c>
      <c r="E710" s="123" t="s">
        <v>4550</v>
      </c>
      <c r="F710" s="123" t="s">
        <v>4754</v>
      </c>
      <c r="H710" s="123" t="s">
        <v>4508</v>
      </c>
      <c r="I710" s="123" t="s">
        <v>3443</v>
      </c>
      <c r="J710" s="123" t="s">
        <v>743</v>
      </c>
      <c r="K710" s="123" t="s">
        <v>740</v>
      </c>
    </row>
    <row r="711" spans="1:11" s="123" customFormat="1" x14ac:dyDescent="0.35">
      <c r="A711" s="123">
        <v>728</v>
      </c>
      <c r="B711" s="123" t="s">
        <v>194</v>
      </c>
      <c r="D711" s="123" t="s">
        <v>4753</v>
      </c>
      <c r="E711" s="123" t="s">
        <v>4550</v>
      </c>
      <c r="F711" s="123" t="s">
        <v>4754</v>
      </c>
      <c r="H711" s="123" t="s">
        <v>4862</v>
      </c>
      <c r="I711" s="123" t="s">
        <v>4549</v>
      </c>
      <c r="J711" s="123" t="s">
        <v>743</v>
      </c>
      <c r="K711" s="123" t="s">
        <v>740</v>
      </c>
    </row>
    <row r="712" spans="1:11" s="123" customFormat="1" x14ac:dyDescent="0.35">
      <c r="A712" s="123">
        <v>729</v>
      </c>
      <c r="B712" s="123" t="s">
        <v>232</v>
      </c>
      <c r="D712" s="123" t="s">
        <v>4790</v>
      </c>
      <c r="E712" s="123" t="s">
        <v>4087</v>
      </c>
      <c r="F712" s="123" t="s">
        <v>4791</v>
      </c>
      <c r="H712" s="123" t="s">
        <v>4863</v>
      </c>
      <c r="I712" s="123" t="s">
        <v>4086</v>
      </c>
      <c r="J712" s="123" t="s">
        <v>743</v>
      </c>
      <c r="K712" s="123" t="s">
        <v>740</v>
      </c>
    </row>
    <row r="713" spans="1:11" s="123" customFormat="1" x14ac:dyDescent="0.35">
      <c r="A713" s="123">
        <v>730</v>
      </c>
      <c r="B713" s="123" t="s">
        <v>232</v>
      </c>
      <c r="D713" s="123" t="s">
        <v>4835</v>
      </c>
      <c r="E713" s="123" t="s">
        <v>4073</v>
      </c>
      <c r="F713" s="123" t="s">
        <v>4791</v>
      </c>
      <c r="H713" s="123" t="s">
        <v>4864</v>
      </c>
      <c r="I713" s="123" t="s">
        <v>3443</v>
      </c>
      <c r="J713" s="123" t="s">
        <v>743</v>
      </c>
      <c r="K713" s="123" t="s">
        <v>740</v>
      </c>
    </row>
    <row r="714" spans="1:11" s="123" customFormat="1" x14ac:dyDescent="0.35">
      <c r="A714" s="123">
        <v>731</v>
      </c>
      <c r="B714" s="123" t="s">
        <v>232</v>
      </c>
      <c r="D714" s="123" t="s">
        <v>4788</v>
      </c>
      <c r="E714" s="123" t="s">
        <v>3967</v>
      </c>
      <c r="F714" s="123" t="s">
        <v>4789</v>
      </c>
      <c r="H714" s="123" t="s">
        <v>4823</v>
      </c>
      <c r="I714" s="123" t="s">
        <v>3443</v>
      </c>
      <c r="J714" s="123" t="s">
        <v>743</v>
      </c>
      <c r="K714" s="123" t="s">
        <v>740</v>
      </c>
    </row>
    <row r="715" spans="1:11" s="123" customFormat="1" ht="46.5" x14ac:dyDescent="0.35">
      <c r="A715" s="123">
        <v>732</v>
      </c>
      <c r="B715" s="123" t="s">
        <v>232</v>
      </c>
      <c r="D715" s="123" t="s">
        <v>4715</v>
      </c>
      <c r="E715" s="123" t="s">
        <v>3914</v>
      </c>
      <c r="F715" s="123" t="s">
        <v>4716</v>
      </c>
      <c r="H715" s="127" t="s">
        <v>4865</v>
      </c>
      <c r="I715" s="123" t="s">
        <v>3443</v>
      </c>
      <c r="J715" s="123" t="s">
        <v>743</v>
      </c>
      <c r="K715" s="123" t="s">
        <v>740</v>
      </c>
    </row>
    <row r="716" spans="1:11" s="123" customFormat="1" x14ac:dyDescent="0.35">
      <c r="A716" s="123">
        <v>733</v>
      </c>
      <c r="B716" s="123" t="s">
        <v>232</v>
      </c>
      <c r="D716" s="123" t="s">
        <v>4717</v>
      </c>
      <c r="E716" s="123" t="s">
        <v>3985</v>
      </c>
      <c r="F716" s="123" t="s">
        <v>4718</v>
      </c>
      <c r="H716" s="123" t="s">
        <v>4827</v>
      </c>
      <c r="I716" s="123" t="s">
        <v>3443</v>
      </c>
      <c r="J716" s="123" t="s">
        <v>743</v>
      </c>
      <c r="K716" s="123" t="s">
        <v>740</v>
      </c>
    </row>
    <row r="717" spans="1:11" s="123" customFormat="1" x14ac:dyDescent="0.35">
      <c r="A717" s="123">
        <v>734</v>
      </c>
      <c r="B717" s="123" t="s">
        <v>232</v>
      </c>
      <c r="C717" s="32"/>
      <c r="D717" s="123" t="s">
        <v>4753</v>
      </c>
      <c r="E717" s="123" t="s">
        <v>4582</v>
      </c>
      <c r="F717" s="123" t="s">
        <v>4754</v>
      </c>
      <c r="H717" s="123" t="s">
        <v>4508</v>
      </c>
      <c r="I717" s="123" t="s">
        <v>3443</v>
      </c>
      <c r="J717" s="123" t="s">
        <v>743</v>
      </c>
      <c r="K717" s="123" t="s">
        <v>740</v>
      </c>
    </row>
    <row r="718" spans="1:11" s="123" customFormat="1" x14ac:dyDescent="0.35">
      <c r="A718" s="123">
        <v>735</v>
      </c>
      <c r="B718" s="123" t="s">
        <v>232</v>
      </c>
      <c r="C718" s="32"/>
      <c r="D718" s="123" t="s">
        <v>4753</v>
      </c>
      <c r="E718" s="123" t="s">
        <v>4596</v>
      </c>
      <c r="F718" s="123" t="s">
        <v>4754</v>
      </c>
      <c r="H718" s="123" t="s">
        <v>4508</v>
      </c>
      <c r="I718" s="123" t="s">
        <v>3443</v>
      </c>
      <c r="J718" s="123" t="s">
        <v>743</v>
      </c>
      <c r="K718" s="123" t="s">
        <v>740</v>
      </c>
    </row>
    <row r="719" spans="1:11" s="123" customFormat="1" x14ac:dyDescent="0.35">
      <c r="A719" s="123">
        <v>736</v>
      </c>
      <c r="B719" s="123" t="s">
        <v>232</v>
      </c>
      <c r="C719" s="32"/>
      <c r="D719" s="123" t="s">
        <v>4713</v>
      </c>
      <c r="E719" s="123" t="s">
        <v>3855</v>
      </c>
      <c r="F719" s="123" t="s">
        <v>4714</v>
      </c>
      <c r="H719" s="123" t="s">
        <v>4866</v>
      </c>
      <c r="I719" s="123" t="s">
        <v>3443</v>
      </c>
      <c r="J719" s="123" t="s">
        <v>743</v>
      </c>
      <c r="K719" s="123" t="s">
        <v>740</v>
      </c>
    </row>
    <row r="720" spans="1:11" s="123" customFormat="1" x14ac:dyDescent="0.35">
      <c r="A720" s="123">
        <v>737</v>
      </c>
      <c r="B720" s="123" t="s">
        <v>232</v>
      </c>
      <c r="C720" s="32"/>
      <c r="D720" s="123" t="s">
        <v>4749</v>
      </c>
      <c r="E720" s="123" t="s">
        <v>4485</v>
      </c>
      <c r="F720" s="123" t="s">
        <v>4748</v>
      </c>
      <c r="H720" s="123" t="s">
        <v>4867</v>
      </c>
      <c r="I720" s="123" t="s">
        <v>4484</v>
      </c>
      <c r="J720" s="123" t="s">
        <v>743</v>
      </c>
      <c r="K720" s="123" t="s">
        <v>740</v>
      </c>
    </row>
    <row r="721" spans="1:11" s="123" customFormat="1" x14ac:dyDescent="0.35">
      <c r="A721" s="123">
        <v>738</v>
      </c>
      <c r="B721" s="123" t="s">
        <v>232</v>
      </c>
      <c r="C721" s="32"/>
      <c r="D721" s="123" t="s">
        <v>4713</v>
      </c>
      <c r="E721" s="123" t="s">
        <v>3841</v>
      </c>
      <c r="F721" s="123" t="s">
        <v>4714</v>
      </c>
      <c r="H721" s="123" t="s">
        <v>4868</v>
      </c>
      <c r="I721" s="123" t="s">
        <v>3443</v>
      </c>
      <c r="J721" s="123" t="s">
        <v>743</v>
      </c>
      <c r="K721" s="123" t="s">
        <v>740</v>
      </c>
    </row>
    <row r="722" spans="1:11" s="123" customFormat="1" x14ac:dyDescent="0.35">
      <c r="A722" s="123">
        <v>739</v>
      </c>
      <c r="B722" s="123" t="s">
        <v>232</v>
      </c>
      <c r="C722" s="32"/>
      <c r="D722" s="123" t="s">
        <v>4851</v>
      </c>
      <c r="E722" s="123" t="s">
        <v>4093</v>
      </c>
      <c r="F722" s="123" t="s">
        <v>4791</v>
      </c>
      <c r="H722" s="123" t="s">
        <v>4869</v>
      </c>
      <c r="I722" s="123" t="s">
        <v>3443</v>
      </c>
      <c r="J722" s="123" t="s">
        <v>743</v>
      </c>
      <c r="K722" s="123" t="s">
        <v>740</v>
      </c>
    </row>
    <row r="723" spans="1:11" s="123" customFormat="1" x14ac:dyDescent="0.35">
      <c r="A723" s="123">
        <v>740</v>
      </c>
      <c r="B723" s="123" t="s">
        <v>232</v>
      </c>
      <c r="C723" s="32"/>
      <c r="D723" s="123" t="s">
        <v>4785</v>
      </c>
      <c r="E723" s="123" t="s">
        <v>3808</v>
      </c>
      <c r="F723" s="123" t="s">
        <v>4758</v>
      </c>
      <c r="H723" s="123" t="s">
        <v>4870</v>
      </c>
      <c r="I723" s="123" t="s">
        <v>3443</v>
      </c>
      <c r="J723" s="123" t="s">
        <v>743</v>
      </c>
      <c r="K723" s="123" t="s">
        <v>740</v>
      </c>
    </row>
    <row r="724" spans="1:11" s="123" customFormat="1" x14ac:dyDescent="0.35">
      <c r="A724" s="123">
        <v>741</v>
      </c>
      <c r="B724" s="123" t="s">
        <v>232</v>
      </c>
      <c r="C724" s="32"/>
      <c r="D724" s="123" t="s">
        <v>4713</v>
      </c>
      <c r="E724" s="123" t="s">
        <v>3858</v>
      </c>
      <c r="F724" s="123" t="s">
        <v>4714</v>
      </c>
      <c r="H724" s="123" t="s">
        <v>4871</v>
      </c>
      <c r="I724" s="123" t="s">
        <v>3443</v>
      </c>
      <c r="J724" s="123" t="s">
        <v>743</v>
      </c>
      <c r="K724" s="123" t="s">
        <v>740</v>
      </c>
    </row>
    <row r="725" spans="1:11" s="123" customFormat="1" ht="31" x14ac:dyDescent="0.35">
      <c r="A725" s="123">
        <v>742</v>
      </c>
      <c r="B725" s="123" t="s">
        <v>232</v>
      </c>
      <c r="C725" s="32"/>
      <c r="D725" s="123" t="s">
        <v>4715</v>
      </c>
      <c r="E725" s="123" t="s">
        <v>3913</v>
      </c>
      <c r="F725" s="123" t="s">
        <v>4716</v>
      </c>
      <c r="H725" s="127" t="s">
        <v>4872</v>
      </c>
      <c r="I725" s="123" t="s">
        <v>3443</v>
      </c>
      <c r="J725" s="123" t="s">
        <v>743</v>
      </c>
      <c r="K725" s="123" t="s">
        <v>740</v>
      </c>
    </row>
    <row r="726" spans="1:11" s="123" customFormat="1" x14ac:dyDescent="0.35">
      <c r="A726" s="123">
        <v>743</v>
      </c>
      <c r="B726" s="123" t="s">
        <v>232</v>
      </c>
      <c r="C726" s="32"/>
      <c r="D726" s="123" t="s">
        <v>4788</v>
      </c>
      <c r="E726" s="123" t="s">
        <v>3963</v>
      </c>
      <c r="F726" s="123" t="s">
        <v>4789</v>
      </c>
      <c r="H726" s="123" t="s">
        <v>4823</v>
      </c>
      <c r="I726" s="123" t="s">
        <v>3443</v>
      </c>
      <c r="J726" s="123" t="s">
        <v>743</v>
      </c>
      <c r="K726" s="123" t="s">
        <v>740</v>
      </c>
    </row>
    <row r="727" spans="1:11" s="123" customFormat="1" x14ac:dyDescent="0.35">
      <c r="A727" s="123">
        <v>744</v>
      </c>
      <c r="B727" s="123" t="s">
        <v>232</v>
      </c>
      <c r="C727" s="32"/>
      <c r="D727" s="123" t="s">
        <v>4713</v>
      </c>
      <c r="E727" s="123" t="s">
        <v>3863</v>
      </c>
      <c r="F727" s="123" t="s">
        <v>4714</v>
      </c>
      <c r="H727" s="123" t="s">
        <v>4873</v>
      </c>
      <c r="I727" s="123" t="s">
        <v>3443</v>
      </c>
      <c r="J727" s="123" t="s">
        <v>743</v>
      </c>
      <c r="K727" s="123" t="s">
        <v>740</v>
      </c>
    </row>
    <row r="728" spans="1:11" s="123" customFormat="1" x14ac:dyDescent="0.35">
      <c r="A728" s="123">
        <v>745</v>
      </c>
      <c r="B728" s="123" t="s">
        <v>179</v>
      </c>
      <c r="C728" s="32"/>
      <c r="D728" s="123" t="s">
        <v>4771</v>
      </c>
      <c r="E728" s="123" t="s">
        <v>4188</v>
      </c>
      <c r="F728" s="123" t="s">
        <v>4772</v>
      </c>
      <c r="H728" s="123">
        <v>10</v>
      </c>
      <c r="I728" s="123">
        <v>25</v>
      </c>
      <c r="J728" s="123" t="s">
        <v>755</v>
      </c>
      <c r="K728" s="123" t="s">
        <v>740</v>
      </c>
    </row>
    <row r="729" spans="1:11" s="123" customFormat="1" x14ac:dyDescent="0.35">
      <c r="A729" s="123">
        <v>746</v>
      </c>
      <c r="B729" s="123" t="s">
        <v>138</v>
      </c>
      <c r="C729" s="32"/>
      <c r="D729" s="128" t="s">
        <v>4736</v>
      </c>
      <c r="E729" s="32" t="s">
        <v>4227</v>
      </c>
      <c r="F729" s="32" t="s">
        <v>4735</v>
      </c>
      <c r="G729" s="32"/>
      <c r="H729" s="32">
        <v>125</v>
      </c>
      <c r="I729" s="123">
        <v>65</v>
      </c>
      <c r="J729" s="123" t="s">
        <v>755</v>
      </c>
      <c r="K729" s="123" t="s">
        <v>740</v>
      </c>
    </row>
    <row r="730" spans="1:11" s="123" customFormat="1" x14ac:dyDescent="0.35">
      <c r="A730" s="123">
        <v>747</v>
      </c>
      <c r="B730" s="123" t="s">
        <v>143</v>
      </c>
      <c r="C730" s="32"/>
      <c r="D730" s="128" t="s">
        <v>4736</v>
      </c>
      <c r="E730" s="32" t="s">
        <v>4227</v>
      </c>
      <c r="F730" s="32" t="s">
        <v>4735</v>
      </c>
      <c r="H730" s="32">
        <v>125</v>
      </c>
      <c r="I730" s="123">
        <v>65</v>
      </c>
      <c r="J730" s="123" t="s">
        <v>755</v>
      </c>
      <c r="K730" s="123" t="s">
        <v>740</v>
      </c>
    </row>
    <row r="731" spans="1:11" s="123" customFormat="1" x14ac:dyDescent="0.35">
      <c r="A731" s="123">
        <v>748</v>
      </c>
      <c r="B731" s="123" t="s">
        <v>232</v>
      </c>
      <c r="C731" s="32"/>
      <c r="D731" s="128" t="s">
        <v>4713</v>
      </c>
      <c r="E731" s="32" t="s">
        <v>3848</v>
      </c>
      <c r="F731" s="32" t="s">
        <v>4714</v>
      </c>
      <c r="G731" s="32"/>
      <c r="H731" s="32" t="s">
        <v>3573</v>
      </c>
      <c r="I731" s="123" t="s">
        <v>3443</v>
      </c>
      <c r="J731" s="123" t="s">
        <v>743</v>
      </c>
      <c r="K731" s="123" t="s">
        <v>740</v>
      </c>
    </row>
    <row r="732" spans="1:11" s="123" customFormat="1" x14ac:dyDescent="0.35">
      <c r="A732" s="123">
        <v>749</v>
      </c>
      <c r="B732" s="123" t="s">
        <v>232</v>
      </c>
      <c r="C732" s="32"/>
      <c r="D732" s="128" t="s">
        <v>4737</v>
      </c>
      <c r="E732" s="32" t="s">
        <v>4268</v>
      </c>
      <c r="F732" s="32" t="s">
        <v>4763</v>
      </c>
      <c r="G732" s="32"/>
      <c r="H732" s="32" t="s">
        <v>4508</v>
      </c>
      <c r="I732" s="123" t="s">
        <v>3443</v>
      </c>
      <c r="J732" s="123" t="s">
        <v>743</v>
      </c>
      <c r="K732" s="123" t="s">
        <v>740</v>
      </c>
    </row>
    <row r="733" spans="1:11" s="123" customFormat="1" x14ac:dyDescent="0.35">
      <c r="A733" s="123">
        <v>750</v>
      </c>
      <c r="B733" s="123" t="s">
        <v>733</v>
      </c>
      <c r="C733" s="32"/>
      <c r="D733" s="123" t="s">
        <v>4508</v>
      </c>
      <c r="E733" s="123" t="s">
        <v>4277</v>
      </c>
      <c r="F733" s="123" t="s">
        <v>232</v>
      </c>
      <c r="H733" s="123" t="s">
        <v>4277</v>
      </c>
      <c r="J733" s="123" t="s">
        <v>743</v>
      </c>
    </row>
    <row r="734" spans="1:11" s="123" customFormat="1" x14ac:dyDescent="0.35">
      <c r="A734" s="123">
        <v>751</v>
      </c>
      <c r="B734" s="123" t="s">
        <v>232</v>
      </c>
      <c r="D734" s="123" t="s">
        <v>4737</v>
      </c>
      <c r="E734" s="123" t="s">
        <v>4277</v>
      </c>
      <c r="F734" s="123" t="s">
        <v>4763</v>
      </c>
      <c r="H734" s="123" t="s">
        <v>4508</v>
      </c>
      <c r="I734" s="123" t="s">
        <v>3443</v>
      </c>
      <c r="J734" s="123" t="s">
        <v>743</v>
      </c>
    </row>
    <row r="735" spans="1:11" s="123" customFormat="1" x14ac:dyDescent="0.35">
      <c r="A735" s="123">
        <v>752</v>
      </c>
      <c r="B735" s="123" t="s">
        <v>232</v>
      </c>
      <c r="D735" s="123" t="s">
        <v>4750</v>
      </c>
      <c r="E735" s="123" t="s">
        <v>4511</v>
      </c>
      <c r="F735" s="123" t="s">
        <v>4751</v>
      </c>
      <c r="H735" s="123" t="s">
        <v>4508</v>
      </c>
      <c r="I735" s="123" t="s">
        <v>3443</v>
      </c>
      <c r="J735" s="123" t="s">
        <v>743</v>
      </c>
    </row>
    <row r="736" spans="1:11" s="123" customFormat="1" x14ac:dyDescent="0.35">
      <c r="A736" s="123">
        <v>753</v>
      </c>
      <c r="B736" s="123" t="s">
        <v>232</v>
      </c>
      <c r="D736" s="123" t="s">
        <v>4753</v>
      </c>
      <c r="E736" s="123" t="s">
        <v>4568</v>
      </c>
      <c r="F736" s="123" t="s">
        <v>4754</v>
      </c>
      <c r="H736" s="123" t="s">
        <v>4508</v>
      </c>
      <c r="I736" s="123" t="s">
        <v>3443</v>
      </c>
      <c r="J736" s="123" t="s">
        <v>743</v>
      </c>
      <c r="K736" s="123" t="s">
        <v>740</v>
      </c>
    </row>
    <row r="737" spans="1:11" s="123" customFormat="1" x14ac:dyDescent="0.35">
      <c r="A737" s="123">
        <v>754</v>
      </c>
      <c r="B737" s="123" t="s">
        <v>232</v>
      </c>
      <c r="D737" s="123" t="s">
        <v>4713</v>
      </c>
      <c r="E737" s="123" t="s">
        <v>3860</v>
      </c>
      <c r="F737" s="123" t="s">
        <v>4714</v>
      </c>
      <c r="H737" s="123" t="s">
        <v>4874</v>
      </c>
      <c r="I737" s="123" t="s">
        <v>3443</v>
      </c>
      <c r="J737" s="123" t="s">
        <v>743</v>
      </c>
      <c r="K737" s="123" t="s">
        <v>740</v>
      </c>
    </row>
    <row r="738" spans="1:11" s="123" customFormat="1" x14ac:dyDescent="0.35">
      <c r="A738" s="123">
        <v>755</v>
      </c>
      <c r="B738" s="123" t="s">
        <v>232</v>
      </c>
      <c r="D738" s="123" t="s">
        <v>4725</v>
      </c>
      <c r="E738" s="123" t="s">
        <v>4133</v>
      </c>
      <c r="F738" s="123" t="s">
        <v>4722</v>
      </c>
      <c r="H738" s="123" t="s">
        <v>4829</v>
      </c>
      <c r="I738" s="123" t="s">
        <v>3443</v>
      </c>
      <c r="J738" s="123" t="s">
        <v>743</v>
      </c>
      <c r="K738" s="123" t="s">
        <v>740</v>
      </c>
    </row>
    <row r="739" spans="1:11" s="123" customFormat="1" x14ac:dyDescent="0.35">
      <c r="A739" s="123">
        <v>756</v>
      </c>
      <c r="B739" s="123" t="s">
        <v>232</v>
      </c>
      <c r="C739" s="32"/>
      <c r="D739" s="32" t="s">
        <v>4792</v>
      </c>
      <c r="E739" s="32" t="s">
        <v>4298</v>
      </c>
      <c r="F739" s="32" t="s">
        <v>4768</v>
      </c>
      <c r="G739" s="32"/>
      <c r="H739" s="123" t="s">
        <v>3576</v>
      </c>
      <c r="I739" s="123" t="s">
        <v>3443</v>
      </c>
      <c r="J739" s="123" t="s">
        <v>743</v>
      </c>
      <c r="K739" s="123" t="s">
        <v>740</v>
      </c>
    </row>
    <row r="740" spans="1:11" s="123" customFormat="1" x14ac:dyDescent="0.35">
      <c r="A740" s="123">
        <v>757</v>
      </c>
      <c r="B740" s="123" t="s">
        <v>232</v>
      </c>
      <c r="C740" s="32"/>
      <c r="D740" s="32" t="s">
        <v>4753</v>
      </c>
      <c r="E740" s="32" t="s">
        <v>4578</v>
      </c>
      <c r="F740" s="32" t="s">
        <v>4754</v>
      </c>
      <c r="G740" s="32"/>
      <c r="H740" s="123" t="s">
        <v>4508</v>
      </c>
      <c r="I740" s="123" t="s">
        <v>3443</v>
      </c>
      <c r="J740" s="123" t="s">
        <v>743</v>
      </c>
      <c r="K740" s="123" t="s">
        <v>740</v>
      </c>
    </row>
    <row r="741" spans="1:11" s="123" customFormat="1" x14ac:dyDescent="0.35">
      <c r="A741" s="123">
        <v>758</v>
      </c>
      <c r="B741" s="123" t="s">
        <v>179</v>
      </c>
      <c r="C741" s="32"/>
      <c r="D741" s="32" t="s">
        <v>4753</v>
      </c>
      <c r="E741" s="32" t="s">
        <v>4578</v>
      </c>
      <c r="F741" s="32" t="s">
        <v>4754</v>
      </c>
      <c r="G741" s="32"/>
      <c r="H741" s="123">
        <v>10</v>
      </c>
      <c r="I741" s="123">
        <v>25</v>
      </c>
      <c r="J741" s="123" t="s">
        <v>755</v>
      </c>
      <c r="K741" s="123" t="s">
        <v>740</v>
      </c>
    </row>
    <row r="742" spans="1:11" s="123" customFormat="1" x14ac:dyDescent="0.35">
      <c r="A742" s="123">
        <v>759</v>
      </c>
      <c r="B742" s="123" t="s">
        <v>232</v>
      </c>
      <c r="C742" s="32"/>
      <c r="D742" s="32" t="s">
        <v>4753</v>
      </c>
      <c r="E742" s="32" t="s">
        <v>4597</v>
      </c>
      <c r="F742" s="32" t="s">
        <v>4754</v>
      </c>
      <c r="G742" s="32"/>
      <c r="H742" s="123" t="s">
        <v>4508</v>
      </c>
      <c r="I742" s="123" t="s">
        <v>3443</v>
      </c>
      <c r="J742" s="123" t="s">
        <v>743</v>
      </c>
      <c r="K742" s="123" t="s">
        <v>740</v>
      </c>
    </row>
    <row r="743" spans="1:11" s="123" customFormat="1" x14ac:dyDescent="0.35">
      <c r="A743" s="123">
        <v>760</v>
      </c>
      <c r="B743" s="123" t="s">
        <v>232</v>
      </c>
      <c r="C743" s="32"/>
      <c r="D743" s="32" t="s">
        <v>4750</v>
      </c>
      <c r="E743" s="32" t="s">
        <v>4535</v>
      </c>
      <c r="F743" s="32" t="s">
        <v>4751</v>
      </c>
      <c r="G743" s="32"/>
      <c r="H743" s="123" t="s">
        <v>4508</v>
      </c>
      <c r="I743" s="123" t="s">
        <v>3443</v>
      </c>
      <c r="J743" s="123" t="s">
        <v>743</v>
      </c>
      <c r="K743" s="123" t="s">
        <v>740</v>
      </c>
    </row>
    <row r="744" spans="1:11" s="123" customFormat="1" x14ac:dyDescent="0.35">
      <c r="A744" s="123">
        <v>761</v>
      </c>
      <c r="B744" s="123" t="s">
        <v>96</v>
      </c>
      <c r="C744" s="32"/>
      <c r="D744" s="32" t="s">
        <v>4757</v>
      </c>
      <c r="E744" s="32" t="s">
        <v>3799</v>
      </c>
      <c r="F744" s="32" t="s">
        <v>4758</v>
      </c>
      <c r="G744" s="32"/>
      <c r="H744" s="123">
        <v>5.5</v>
      </c>
      <c r="I744" s="123">
        <v>400</v>
      </c>
      <c r="J744" s="123" t="s">
        <v>755</v>
      </c>
      <c r="K744" s="123" t="s">
        <v>740</v>
      </c>
    </row>
    <row r="745" spans="1:11" s="123" customFormat="1" x14ac:dyDescent="0.35">
      <c r="A745" s="123">
        <v>762</v>
      </c>
      <c r="B745" s="123" t="s">
        <v>99</v>
      </c>
      <c r="C745" s="32"/>
      <c r="D745" s="32" t="s">
        <v>4757</v>
      </c>
      <c r="E745" s="32" t="s">
        <v>3799</v>
      </c>
      <c r="F745" s="32" t="s">
        <v>4758</v>
      </c>
      <c r="G745" s="32"/>
      <c r="H745" s="123" t="s">
        <v>4875</v>
      </c>
      <c r="I745" s="123">
        <v>153.8461538</v>
      </c>
      <c r="J745" s="123" t="s">
        <v>755</v>
      </c>
      <c r="K745" s="123" t="s">
        <v>740</v>
      </c>
    </row>
    <row r="746" spans="1:11" s="123" customFormat="1" x14ac:dyDescent="0.35">
      <c r="A746" s="123">
        <v>763</v>
      </c>
      <c r="B746" s="123" t="s">
        <v>105</v>
      </c>
      <c r="C746" s="32"/>
      <c r="D746" s="32" t="s">
        <v>4757</v>
      </c>
      <c r="E746" s="32" t="s">
        <v>3799</v>
      </c>
      <c r="F746" s="32" t="s">
        <v>4758</v>
      </c>
      <c r="G746" s="32"/>
      <c r="H746" s="123">
        <v>20</v>
      </c>
      <c r="I746" s="123">
        <v>100</v>
      </c>
      <c r="J746" s="123" t="s">
        <v>755</v>
      </c>
      <c r="K746" s="123" t="s">
        <v>740</v>
      </c>
    </row>
    <row r="747" spans="1:11" s="123" customFormat="1" x14ac:dyDescent="0.35">
      <c r="A747" s="123">
        <v>764</v>
      </c>
      <c r="B747" s="123" t="s">
        <v>232</v>
      </c>
      <c r="C747" s="32"/>
      <c r="D747" s="32" t="s">
        <v>4753</v>
      </c>
      <c r="E747" s="32" t="s">
        <v>4552</v>
      </c>
      <c r="F747" s="32" t="s">
        <v>4754</v>
      </c>
      <c r="G747" s="32"/>
      <c r="H747" s="123" t="s">
        <v>4508</v>
      </c>
      <c r="I747" s="123" t="s">
        <v>3443</v>
      </c>
      <c r="J747" s="123" t="s">
        <v>743</v>
      </c>
      <c r="K747" s="123" t="s">
        <v>740</v>
      </c>
    </row>
    <row r="748" spans="1:11" s="123" customFormat="1" x14ac:dyDescent="0.35">
      <c r="A748" s="123">
        <v>765</v>
      </c>
      <c r="B748" s="123" t="s">
        <v>232</v>
      </c>
      <c r="C748" s="32"/>
      <c r="D748" s="32" t="s">
        <v>4788</v>
      </c>
      <c r="E748" s="32" t="s">
        <v>3953</v>
      </c>
      <c r="F748" s="32" t="s">
        <v>4789</v>
      </c>
      <c r="G748" s="32"/>
      <c r="H748" s="123" t="s">
        <v>4823</v>
      </c>
      <c r="I748" s="123" t="s">
        <v>3443</v>
      </c>
      <c r="J748" s="123" t="s">
        <v>743</v>
      </c>
      <c r="K748" s="123" t="s">
        <v>740</v>
      </c>
    </row>
    <row r="749" spans="1:11" s="123" customFormat="1" x14ac:dyDescent="0.35">
      <c r="A749" s="123">
        <v>766</v>
      </c>
      <c r="B749" s="123" t="s">
        <v>232</v>
      </c>
      <c r="C749" s="32"/>
      <c r="D749" s="32" t="s">
        <v>4715</v>
      </c>
      <c r="E749" s="32" t="s">
        <v>3888</v>
      </c>
      <c r="F749" s="32" t="s">
        <v>4716</v>
      </c>
      <c r="G749" s="32"/>
      <c r="H749" s="123" t="s">
        <v>4876</v>
      </c>
      <c r="I749" s="123" t="s">
        <v>3443</v>
      </c>
      <c r="J749" s="123" t="s">
        <v>743</v>
      </c>
      <c r="K749" s="123" t="s">
        <v>740</v>
      </c>
    </row>
    <row r="750" spans="1:11" s="123" customFormat="1" x14ac:dyDescent="0.35">
      <c r="A750" s="123">
        <v>767</v>
      </c>
      <c r="B750" s="123" t="s">
        <v>232</v>
      </c>
      <c r="C750" s="32"/>
      <c r="D750" s="32" t="s">
        <v>4717</v>
      </c>
      <c r="E750" s="32" t="s">
        <v>3987</v>
      </c>
      <c r="F750" s="32" t="s">
        <v>4718</v>
      </c>
      <c r="G750" s="32"/>
      <c r="H750" s="123" t="s">
        <v>4827</v>
      </c>
      <c r="I750" s="123" t="s">
        <v>3443</v>
      </c>
      <c r="J750" s="123" t="s">
        <v>743</v>
      </c>
      <c r="K750" s="123" t="s">
        <v>740</v>
      </c>
    </row>
    <row r="751" spans="1:11" s="123" customFormat="1" x14ac:dyDescent="0.35">
      <c r="A751" s="123">
        <v>768</v>
      </c>
      <c r="B751" s="123" t="s">
        <v>232</v>
      </c>
      <c r="C751" s="32"/>
      <c r="D751" s="32" t="s">
        <v>4713</v>
      </c>
      <c r="E751" s="32" t="s">
        <v>3845</v>
      </c>
      <c r="F751" s="32" t="s">
        <v>4714</v>
      </c>
      <c r="G751" s="32"/>
      <c r="H751" s="123" t="s">
        <v>4877</v>
      </c>
      <c r="I751" s="123" t="s">
        <v>3443</v>
      </c>
      <c r="J751" s="123" t="s">
        <v>743</v>
      </c>
      <c r="K751" s="123" t="s">
        <v>740</v>
      </c>
    </row>
    <row r="752" spans="1:11" s="123" customFormat="1" x14ac:dyDescent="0.35">
      <c r="A752" s="123">
        <v>769</v>
      </c>
      <c r="B752" s="123" t="s">
        <v>232</v>
      </c>
      <c r="C752" s="32"/>
      <c r="D752" s="32" t="s">
        <v>4788</v>
      </c>
      <c r="E752" s="32" t="s">
        <v>3950</v>
      </c>
      <c r="F752" s="32" t="s">
        <v>4789</v>
      </c>
      <c r="G752" s="32"/>
      <c r="H752" s="123" t="s">
        <v>4823</v>
      </c>
      <c r="I752" s="123" t="s">
        <v>3443</v>
      </c>
      <c r="J752" s="123" t="s">
        <v>743</v>
      </c>
      <c r="K752" s="123" t="s">
        <v>740</v>
      </c>
    </row>
    <row r="753" spans="1:11" s="123" customFormat="1" x14ac:dyDescent="0.35">
      <c r="A753" s="123">
        <v>770</v>
      </c>
      <c r="B753" s="123" t="s">
        <v>232</v>
      </c>
      <c r="C753" s="32"/>
      <c r="D753" s="32" t="s">
        <v>4737</v>
      </c>
      <c r="E753" s="32" t="s">
        <v>4274</v>
      </c>
      <c r="F753" s="32" t="s">
        <v>4763</v>
      </c>
      <c r="G753" s="32"/>
      <c r="H753" s="123" t="s">
        <v>4508</v>
      </c>
      <c r="I753" s="123" t="s">
        <v>3443</v>
      </c>
      <c r="J753" s="123" t="s">
        <v>743</v>
      </c>
      <c r="K753" s="123" t="s">
        <v>740</v>
      </c>
    </row>
    <row r="754" spans="1:11" s="123" customFormat="1" x14ac:dyDescent="0.35">
      <c r="A754" s="123">
        <v>771</v>
      </c>
      <c r="B754" s="123" t="s">
        <v>232</v>
      </c>
      <c r="D754" s="123" t="s">
        <v>4747</v>
      </c>
      <c r="E754" s="123" t="s">
        <v>4444</v>
      </c>
      <c r="F754" s="123" t="s">
        <v>4748</v>
      </c>
      <c r="H754" s="123" t="s">
        <v>4878</v>
      </c>
      <c r="I754" s="123" t="s">
        <v>3443</v>
      </c>
      <c r="J754" s="123" t="s">
        <v>743</v>
      </c>
      <c r="K754" s="123" t="s">
        <v>740</v>
      </c>
    </row>
    <row r="755" spans="1:11" s="123" customFormat="1" x14ac:dyDescent="0.35">
      <c r="A755" s="123">
        <v>772</v>
      </c>
      <c r="B755" s="123" t="s">
        <v>232</v>
      </c>
      <c r="D755" s="123" t="s">
        <v>4750</v>
      </c>
      <c r="E755" s="123" t="s">
        <v>4491</v>
      </c>
      <c r="F755" s="123" t="s">
        <v>4751</v>
      </c>
      <c r="H755" s="123" t="s">
        <v>4508</v>
      </c>
      <c r="I755" s="123" t="s">
        <v>3443</v>
      </c>
      <c r="J755" s="123" t="s">
        <v>743</v>
      </c>
      <c r="K755" s="123" t="s">
        <v>740</v>
      </c>
    </row>
    <row r="756" spans="1:11" s="123" customFormat="1" x14ac:dyDescent="0.35">
      <c r="A756" s="123">
        <v>773</v>
      </c>
      <c r="B756" s="123" t="s">
        <v>232</v>
      </c>
      <c r="D756" s="123" t="s">
        <v>4760</v>
      </c>
      <c r="E756" s="123" t="s">
        <v>4391</v>
      </c>
      <c r="F756" s="123" t="s">
        <v>4761</v>
      </c>
      <c r="H756" s="123" t="s">
        <v>4879</v>
      </c>
      <c r="I756" s="123" t="s">
        <v>3443</v>
      </c>
      <c r="J756" s="123" t="s">
        <v>743</v>
      </c>
      <c r="K756" s="123" t="s">
        <v>740</v>
      </c>
    </row>
    <row r="757" spans="1:11" s="123" customFormat="1" x14ac:dyDescent="0.35">
      <c r="A757" s="123">
        <v>774</v>
      </c>
      <c r="B757" s="123" t="s">
        <v>232</v>
      </c>
      <c r="D757" s="123" t="s">
        <v>4750</v>
      </c>
      <c r="E757" s="123" t="s">
        <v>4494</v>
      </c>
      <c r="F757" s="123" t="s">
        <v>4751</v>
      </c>
      <c r="H757" s="123" t="s">
        <v>4508</v>
      </c>
      <c r="I757" s="123" t="s">
        <v>3443</v>
      </c>
      <c r="J757" s="123" t="s">
        <v>743</v>
      </c>
      <c r="K757" s="123" t="s">
        <v>740</v>
      </c>
    </row>
    <row r="758" spans="1:11" s="123" customFormat="1" x14ac:dyDescent="0.35">
      <c r="A758" s="123">
        <v>775</v>
      </c>
      <c r="B758" s="123" t="s">
        <v>232</v>
      </c>
      <c r="D758" s="123" t="s">
        <v>4753</v>
      </c>
      <c r="E758" s="123" t="s">
        <v>4558</v>
      </c>
      <c r="F758" s="123" t="s">
        <v>4754</v>
      </c>
      <c r="H758" s="123" t="s">
        <v>4508</v>
      </c>
      <c r="I758" s="123" t="s">
        <v>3443</v>
      </c>
      <c r="J758" s="123" t="s">
        <v>743</v>
      </c>
      <c r="K758" s="123" t="s">
        <v>740</v>
      </c>
    </row>
    <row r="759" spans="1:11" s="123" customFormat="1" x14ac:dyDescent="0.35">
      <c r="A759" s="123">
        <v>776</v>
      </c>
      <c r="B759" s="123" t="s">
        <v>232</v>
      </c>
      <c r="D759" s="123" t="s">
        <v>4835</v>
      </c>
      <c r="E759" s="123" t="s">
        <v>4077</v>
      </c>
      <c r="F759" s="123" t="s">
        <v>4791</v>
      </c>
      <c r="H759" s="123" t="s">
        <v>4864</v>
      </c>
      <c r="I759" s="123" t="s">
        <v>3443</v>
      </c>
      <c r="J759" s="123" t="s">
        <v>743</v>
      </c>
      <c r="K759" s="123" t="s">
        <v>740</v>
      </c>
    </row>
    <row r="760" spans="1:11" s="123" customFormat="1" x14ac:dyDescent="0.35">
      <c r="A760" s="123">
        <v>777</v>
      </c>
      <c r="B760" s="123" t="s">
        <v>232</v>
      </c>
      <c r="D760" s="123" t="s">
        <v>4753</v>
      </c>
      <c r="E760" s="123" t="s">
        <v>4581</v>
      </c>
      <c r="F760" s="123" t="s">
        <v>4754</v>
      </c>
      <c r="H760" s="123" t="s">
        <v>4508</v>
      </c>
      <c r="I760" s="123" t="s">
        <v>3443</v>
      </c>
      <c r="J760" s="123" t="s">
        <v>743</v>
      </c>
      <c r="K760" s="123" t="s">
        <v>740</v>
      </c>
    </row>
    <row r="761" spans="1:11" s="123" customFormat="1" x14ac:dyDescent="0.35">
      <c r="A761" s="123">
        <v>778</v>
      </c>
      <c r="B761" s="123" t="s">
        <v>232</v>
      </c>
      <c r="D761" s="123" t="s">
        <v>4820</v>
      </c>
      <c r="E761" s="123" t="s">
        <v>3937</v>
      </c>
      <c r="F761" s="123" t="s">
        <v>4821</v>
      </c>
      <c r="H761" s="123" t="s">
        <v>374</v>
      </c>
      <c r="I761" s="123" t="s">
        <v>3443</v>
      </c>
      <c r="J761" s="123" t="s">
        <v>743</v>
      </c>
      <c r="K761" s="123" t="s">
        <v>740</v>
      </c>
    </row>
    <row r="762" spans="1:11" s="123" customFormat="1" x14ac:dyDescent="0.35">
      <c r="A762" s="123">
        <v>779</v>
      </c>
      <c r="B762" s="123" t="s">
        <v>232</v>
      </c>
      <c r="D762" s="123" t="s">
        <v>4767</v>
      </c>
      <c r="E762" s="123" t="s">
        <v>4050</v>
      </c>
      <c r="F762" s="123" t="s">
        <v>4768</v>
      </c>
      <c r="H762" s="123" t="s">
        <v>4825</v>
      </c>
      <c r="I762" s="123" t="s">
        <v>3443</v>
      </c>
      <c r="J762" s="123" t="s">
        <v>743</v>
      </c>
      <c r="K762" s="123" t="s">
        <v>740</v>
      </c>
    </row>
    <row r="763" spans="1:11" s="123" customFormat="1" x14ac:dyDescent="0.35">
      <c r="A763" s="123">
        <v>780</v>
      </c>
      <c r="B763" s="123" t="s">
        <v>232</v>
      </c>
      <c r="D763" s="123" t="s">
        <v>4750</v>
      </c>
      <c r="E763" s="123" t="s">
        <v>4518</v>
      </c>
      <c r="F763" s="123" t="s">
        <v>4751</v>
      </c>
      <c r="H763" s="123" t="s">
        <v>4508</v>
      </c>
      <c r="I763" s="123" t="s">
        <v>3443</v>
      </c>
      <c r="J763" s="123" t="s">
        <v>743</v>
      </c>
      <c r="K763" s="123" t="s">
        <v>740</v>
      </c>
    </row>
    <row r="764" spans="1:11" s="123" customFormat="1" x14ac:dyDescent="0.35">
      <c r="A764" s="123">
        <v>781</v>
      </c>
      <c r="B764" s="123" t="s">
        <v>232</v>
      </c>
      <c r="D764" s="123" t="s">
        <v>4792</v>
      </c>
      <c r="E764" s="123" t="s">
        <v>4300</v>
      </c>
      <c r="F764" s="123" t="s">
        <v>4768</v>
      </c>
      <c r="H764" s="123" t="s">
        <v>4880</v>
      </c>
      <c r="I764" s="123" t="s">
        <v>3443</v>
      </c>
      <c r="J764" s="123" t="s">
        <v>743</v>
      </c>
      <c r="K764" s="123" t="s">
        <v>740</v>
      </c>
    </row>
    <row r="765" spans="1:11" s="123" customFormat="1" x14ac:dyDescent="0.35">
      <c r="A765" s="123">
        <v>782</v>
      </c>
      <c r="B765" s="123" t="s">
        <v>232</v>
      </c>
      <c r="D765" s="123" t="s">
        <v>4721</v>
      </c>
      <c r="E765" t="s">
        <v>4109</v>
      </c>
      <c r="F765" s="123" t="s">
        <v>4722</v>
      </c>
      <c r="H765" s="123" t="s">
        <v>4829</v>
      </c>
      <c r="I765" s="123" t="s">
        <v>3443</v>
      </c>
      <c r="J765" s="123" t="s">
        <v>743</v>
      </c>
      <c r="K765" s="123" t="s">
        <v>740</v>
      </c>
    </row>
    <row r="766" spans="1:11" s="123" customFormat="1" x14ac:dyDescent="0.35">
      <c r="A766" s="123">
        <v>783</v>
      </c>
      <c r="B766" s="123" t="s">
        <v>232</v>
      </c>
      <c r="D766" s="123" t="s">
        <v>4788</v>
      </c>
      <c r="E766" s="123" t="s">
        <v>3966</v>
      </c>
      <c r="F766" s="123" t="s">
        <v>4789</v>
      </c>
      <c r="H766" s="123" t="s">
        <v>4823</v>
      </c>
      <c r="I766" s="123" t="s">
        <v>3443</v>
      </c>
      <c r="J766" s="123" t="s">
        <v>743</v>
      </c>
      <c r="K766" s="123" t="s">
        <v>740</v>
      </c>
    </row>
    <row r="767" spans="1:11" s="123" customFormat="1" x14ac:dyDescent="0.35">
      <c r="A767" s="123">
        <v>784</v>
      </c>
      <c r="B767" s="123" t="s">
        <v>232</v>
      </c>
      <c r="D767" s="123" t="s">
        <v>4713</v>
      </c>
      <c r="E767" s="123" t="s">
        <v>3868</v>
      </c>
      <c r="F767" s="123" t="s">
        <v>4714</v>
      </c>
      <c r="H767" s="123" t="s">
        <v>376</v>
      </c>
      <c r="I767" s="123" t="s">
        <v>3443</v>
      </c>
      <c r="J767" s="123" t="s">
        <v>743</v>
      </c>
      <c r="K767" s="123" t="s">
        <v>740</v>
      </c>
    </row>
    <row r="768" spans="1:11" s="123" customFormat="1" x14ac:dyDescent="0.35">
      <c r="A768" s="123">
        <v>785</v>
      </c>
      <c r="B768" s="123" t="s">
        <v>232</v>
      </c>
      <c r="D768" s="123" t="s">
        <v>4753</v>
      </c>
      <c r="E768" s="123" t="s">
        <v>4548</v>
      </c>
      <c r="F768" s="123" t="s">
        <v>4754</v>
      </c>
      <c r="H768" s="123" t="s">
        <v>4508</v>
      </c>
      <c r="I768" s="123" t="s">
        <v>3443</v>
      </c>
      <c r="J768" s="123" t="s">
        <v>743</v>
      </c>
      <c r="K768" s="123" t="s">
        <v>740</v>
      </c>
    </row>
    <row r="769" spans="1:11" s="123" customFormat="1" x14ac:dyDescent="0.35">
      <c r="A769" s="123">
        <v>786</v>
      </c>
      <c r="B769" s="123" t="s">
        <v>232</v>
      </c>
      <c r="D769" s="123" t="s">
        <v>4723</v>
      </c>
      <c r="E769" s="123" t="s">
        <v>4131</v>
      </c>
      <c r="F769" s="123" t="s">
        <v>4724</v>
      </c>
      <c r="H769" s="123" t="s">
        <v>4881</v>
      </c>
      <c r="I769" s="123" t="s">
        <v>3443</v>
      </c>
      <c r="J769" s="123" t="s">
        <v>743</v>
      </c>
      <c r="K769" s="123" t="s">
        <v>740</v>
      </c>
    </row>
    <row r="770" spans="1:11" s="123" customFormat="1" x14ac:dyDescent="0.35">
      <c r="A770" s="123">
        <v>787</v>
      </c>
      <c r="B770" s="123" t="s">
        <v>232</v>
      </c>
      <c r="D770" s="123" t="s">
        <v>4760</v>
      </c>
      <c r="E770" s="123" t="s">
        <v>4398</v>
      </c>
      <c r="F770" s="123" t="s">
        <v>4761</v>
      </c>
      <c r="H770" s="123" t="s">
        <v>4882</v>
      </c>
      <c r="I770" s="123" t="s">
        <v>3443</v>
      </c>
      <c r="J770" s="123" t="s">
        <v>743</v>
      </c>
      <c r="K770" s="123" t="s">
        <v>740</v>
      </c>
    </row>
    <row r="771" spans="1:11" s="123" customFormat="1" x14ac:dyDescent="0.35">
      <c r="A771" s="123">
        <v>788</v>
      </c>
      <c r="B771" s="123" t="s">
        <v>232</v>
      </c>
      <c r="D771" s="123" t="s">
        <v>4721</v>
      </c>
      <c r="E771" s="123" t="s">
        <v>4111</v>
      </c>
      <c r="F771" s="123" t="s">
        <v>4722</v>
      </c>
      <c r="H771" s="123" t="s">
        <v>4858</v>
      </c>
      <c r="I771" s="123" t="s">
        <v>3443</v>
      </c>
      <c r="J771" s="123" t="s">
        <v>743</v>
      </c>
      <c r="K771" s="123" t="s">
        <v>740</v>
      </c>
    </row>
    <row r="772" spans="1:11" s="123" customFormat="1" x14ac:dyDescent="0.35">
      <c r="A772" s="123">
        <v>789</v>
      </c>
      <c r="B772" s="123" t="s">
        <v>143</v>
      </c>
      <c r="D772" s="123" t="s">
        <v>4736</v>
      </c>
      <c r="E772" s="123" t="s">
        <v>4235</v>
      </c>
      <c r="F772" s="123" t="s">
        <v>4735</v>
      </c>
      <c r="H772" s="123" t="s">
        <v>3899</v>
      </c>
      <c r="I772" s="123">
        <v>65</v>
      </c>
      <c r="J772" s="123" t="s">
        <v>755</v>
      </c>
      <c r="K772" s="123" t="s">
        <v>740</v>
      </c>
    </row>
    <row r="773" spans="1:11" s="123" customFormat="1" x14ac:dyDescent="0.35">
      <c r="A773" s="123">
        <v>790</v>
      </c>
      <c r="B773" s="123" t="s">
        <v>194</v>
      </c>
      <c r="D773" s="123" t="s">
        <v>4790</v>
      </c>
      <c r="E773" s="123" t="s">
        <v>4064</v>
      </c>
      <c r="F773" s="123" t="s">
        <v>4791</v>
      </c>
      <c r="H773" s="123" t="s">
        <v>4883</v>
      </c>
      <c r="I773" s="123" t="s">
        <v>4063</v>
      </c>
      <c r="J773" s="123" t="s">
        <v>743</v>
      </c>
      <c r="K773" s="123" t="s">
        <v>740</v>
      </c>
    </row>
    <row r="774" spans="1:11" s="123" customFormat="1" x14ac:dyDescent="0.35">
      <c r="A774" s="123">
        <v>791</v>
      </c>
      <c r="B774" s="123" t="s">
        <v>232</v>
      </c>
      <c r="D774" s="123" t="s">
        <v>4717</v>
      </c>
      <c r="E774" s="123" t="s">
        <v>3992</v>
      </c>
      <c r="F774" s="123" t="s">
        <v>4718</v>
      </c>
      <c r="H774" s="123" t="s">
        <v>4827</v>
      </c>
      <c r="I774" s="123" t="s">
        <v>3443</v>
      </c>
      <c r="J774" s="123" t="s">
        <v>743</v>
      </c>
      <c r="K774" s="123" t="s">
        <v>740</v>
      </c>
    </row>
    <row r="775" spans="1:11" s="123" customFormat="1" x14ac:dyDescent="0.35">
      <c r="A775" s="123">
        <v>792</v>
      </c>
      <c r="B775" s="123" t="s">
        <v>232</v>
      </c>
      <c r="D775" s="123" t="s">
        <v>4717</v>
      </c>
      <c r="E775" s="123" t="s">
        <v>3989</v>
      </c>
      <c r="F775" s="123" t="s">
        <v>4718</v>
      </c>
      <c r="H775" s="123" t="s">
        <v>4827</v>
      </c>
      <c r="I775" s="123" t="s">
        <v>3443</v>
      </c>
      <c r="J775" s="123" t="s">
        <v>743</v>
      </c>
      <c r="K775" s="123" t="s">
        <v>740</v>
      </c>
    </row>
    <row r="776" spans="1:11" s="123" customFormat="1" x14ac:dyDescent="0.35">
      <c r="A776" s="123">
        <v>793</v>
      </c>
      <c r="B776" s="123" t="s">
        <v>232</v>
      </c>
      <c r="D776" s="123" t="s">
        <v>4820</v>
      </c>
      <c r="E776" s="123" t="s">
        <v>3931</v>
      </c>
      <c r="F776" s="123" t="s">
        <v>4821</v>
      </c>
      <c r="H776" s="123" t="s">
        <v>374</v>
      </c>
      <c r="I776" s="123" t="s">
        <v>3443</v>
      </c>
      <c r="J776" s="123" t="s">
        <v>743</v>
      </c>
      <c r="K776" s="123" t="s">
        <v>740</v>
      </c>
    </row>
    <row r="777" spans="1:11" s="123" customFormat="1" x14ac:dyDescent="0.35">
      <c r="A777" s="123">
        <v>794</v>
      </c>
      <c r="B777" s="123" t="s">
        <v>232</v>
      </c>
      <c r="D777" s="123" t="s">
        <v>4760</v>
      </c>
      <c r="E777" s="123" t="s">
        <v>4394</v>
      </c>
      <c r="F777" s="123" t="s">
        <v>4761</v>
      </c>
      <c r="H777" s="123" t="s">
        <v>4856</v>
      </c>
      <c r="I777" s="123" t="s">
        <v>3443</v>
      </c>
      <c r="J777" s="123" t="s">
        <v>743</v>
      </c>
      <c r="K777" s="123" t="s">
        <v>740</v>
      </c>
    </row>
    <row r="778" spans="1:11" s="123" customFormat="1" x14ac:dyDescent="0.35">
      <c r="A778" s="123">
        <v>795</v>
      </c>
      <c r="B778" s="123" t="s">
        <v>232</v>
      </c>
      <c r="D778" s="123" t="s">
        <v>4750</v>
      </c>
      <c r="E778" s="123" t="s">
        <v>4523</v>
      </c>
      <c r="F778" s="123" t="s">
        <v>4751</v>
      </c>
      <c r="H778" s="123" t="s">
        <v>4508</v>
      </c>
      <c r="I778" s="123" t="s">
        <v>3443</v>
      </c>
      <c r="J778" s="123" t="s">
        <v>743</v>
      </c>
      <c r="K778" s="123" t="s">
        <v>740</v>
      </c>
    </row>
    <row r="779" spans="1:11" s="123" customFormat="1" x14ac:dyDescent="0.35">
      <c r="A779" s="123">
        <v>796</v>
      </c>
      <c r="B779" s="123" t="s">
        <v>232</v>
      </c>
      <c r="D779" s="123" t="s">
        <v>4767</v>
      </c>
      <c r="E779" s="123" t="s">
        <v>4048</v>
      </c>
      <c r="F779" s="123" t="s">
        <v>4768</v>
      </c>
      <c r="H779" s="123" t="s">
        <v>766</v>
      </c>
      <c r="I779" s="123" t="s">
        <v>3443</v>
      </c>
      <c r="J779" s="123" t="s">
        <v>743</v>
      </c>
      <c r="K779" s="123" t="s">
        <v>740</v>
      </c>
    </row>
    <row r="780" spans="1:11" s="123" customFormat="1" x14ac:dyDescent="0.35">
      <c r="A780" s="123">
        <v>797</v>
      </c>
      <c r="B780" s="123" t="s">
        <v>232</v>
      </c>
      <c r="D780" s="123" t="s">
        <v>4737</v>
      </c>
      <c r="E780" s="123" t="s">
        <v>4279</v>
      </c>
      <c r="F780" s="123" t="s">
        <v>4763</v>
      </c>
      <c r="H780" s="123" t="s">
        <v>4508</v>
      </c>
      <c r="I780" s="123" t="s">
        <v>3443</v>
      </c>
      <c r="J780" s="123" t="s">
        <v>743</v>
      </c>
      <c r="K780" s="123" t="s">
        <v>740</v>
      </c>
    </row>
    <row r="781" spans="1:11" s="123" customFormat="1" x14ac:dyDescent="0.35">
      <c r="A781" s="123">
        <v>798</v>
      </c>
      <c r="B781" s="123" t="s">
        <v>232</v>
      </c>
      <c r="D781" s="123" t="s">
        <v>4750</v>
      </c>
      <c r="E781" s="123" t="s">
        <v>4527</v>
      </c>
      <c r="F781" s="123" t="s">
        <v>4751</v>
      </c>
      <c r="H781" s="123" t="s">
        <v>4508</v>
      </c>
      <c r="I781" s="123" t="s">
        <v>3443</v>
      </c>
      <c r="J781" s="123" t="s">
        <v>743</v>
      </c>
      <c r="K781" s="123" t="s">
        <v>740</v>
      </c>
    </row>
    <row r="782" spans="1:11" s="123" customFormat="1" x14ac:dyDescent="0.35">
      <c r="A782" s="123">
        <v>799</v>
      </c>
      <c r="B782" s="123" t="s">
        <v>232</v>
      </c>
      <c r="D782" s="123" t="s">
        <v>4788</v>
      </c>
      <c r="E782" s="123" t="s">
        <v>3947</v>
      </c>
      <c r="F782" s="123" t="s">
        <v>4789</v>
      </c>
      <c r="H782" s="123" t="s">
        <v>4823</v>
      </c>
      <c r="I782" s="123" t="s">
        <v>3443</v>
      </c>
      <c r="J782" s="123" t="s">
        <v>743</v>
      </c>
      <c r="K782" s="123" t="s">
        <v>740</v>
      </c>
    </row>
    <row r="783" spans="1:11" s="123" customFormat="1" ht="31" x14ac:dyDescent="0.35">
      <c r="A783" s="123">
        <v>800</v>
      </c>
      <c r="B783" s="123" t="s">
        <v>232</v>
      </c>
      <c r="D783" s="123" t="s">
        <v>4715</v>
      </c>
      <c r="E783" s="123" t="s">
        <v>3879</v>
      </c>
      <c r="F783" s="123" t="s">
        <v>4716</v>
      </c>
      <c r="H783" s="127" t="s">
        <v>4884</v>
      </c>
      <c r="I783" s="123" t="s">
        <v>3443</v>
      </c>
      <c r="J783" s="123" t="s">
        <v>743</v>
      </c>
      <c r="K783" s="123" t="s">
        <v>740</v>
      </c>
    </row>
    <row r="784" spans="1:11" s="123" customFormat="1" x14ac:dyDescent="0.35">
      <c r="A784" s="123">
        <v>801</v>
      </c>
      <c r="B784" s="123" t="s">
        <v>232</v>
      </c>
      <c r="D784" s="123" t="s">
        <v>4717</v>
      </c>
      <c r="E784" s="123" t="s">
        <v>4004</v>
      </c>
      <c r="F784" s="123" t="s">
        <v>4718</v>
      </c>
      <c r="H784" s="123" t="s">
        <v>4827</v>
      </c>
      <c r="I784" s="123" t="s">
        <v>3443</v>
      </c>
      <c r="J784" s="123" t="s">
        <v>743</v>
      </c>
      <c r="K784" s="123" t="s">
        <v>740</v>
      </c>
    </row>
    <row r="785" spans="1:11" s="123" customFormat="1" x14ac:dyDescent="0.35">
      <c r="A785" s="123">
        <v>802</v>
      </c>
      <c r="B785" s="123" t="s">
        <v>232</v>
      </c>
      <c r="D785" s="123" t="s">
        <v>4750</v>
      </c>
      <c r="E785" s="123" t="s">
        <v>4522</v>
      </c>
      <c r="F785" s="123" t="s">
        <v>4751</v>
      </c>
      <c r="H785" s="123" t="s">
        <v>4508</v>
      </c>
      <c r="I785" s="123" t="s">
        <v>3443</v>
      </c>
      <c r="J785" s="123" t="s">
        <v>743</v>
      </c>
      <c r="K785" s="123" t="s">
        <v>740</v>
      </c>
    </row>
    <row r="786" spans="1:11" s="123" customFormat="1" x14ac:dyDescent="0.35">
      <c r="A786" s="123">
        <v>803</v>
      </c>
      <c r="B786" s="123" t="s">
        <v>232</v>
      </c>
      <c r="D786" s="123" t="s">
        <v>4725</v>
      </c>
      <c r="E786" s="123" t="s">
        <v>4136</v>
      </c>
      <c r="F786" s="123" t="s">
        <v>4722</v>
      </c>
      <c r="H786" s="123" t="s">
        <v>4829</v>
      </c>
      <c r="I786" s="123" t="s">
        <v>3443</v>
      </c>
      <c r="J786" s="123" t="s">
        <v>743</v>
      </c>
      <c r="K786" s="123" t="s">
        <v>740</v>
      </c>
    </row>
    <row r="787" spans="1:11" s="123" customFormat="1" x14ac:dyDescent="0.35">
      <c r="A787" s="123">
        <v>804</v>
      </c>
      <c r="B787" s="123" t="s">
        <v>138</v>
      </c>
      <c r="D787" s="123" t="s">
        <v>4725</v>
      </c>
      <c r="E787" s="123" t="s">
        <v>4136</v>
      </c>
      <c r="F787" s="123" t="s">
        <v>4722</v>
      </c>
      <c r="H787" s="123" t="s">
        <v>4885</v>
      </c>
      <c r="I787" s="123">
        <v>75</v>
      </c>
      <c r="J787" s="123" t="s">
        <v>755</v>
      </c>
      <c r="K787" s="123" t="s">
        <v>740</v>
      </c>
    </row>
    <row r="788" spans="1:11" s="123" customFormat="1" x14ac:dyDescent="0.35">
      <c r="A788" s="123">
        <v>805</v>
      </c>
      <c r="B788" s="123" t="s">
        <v>139</v>
      </c>
      <c r="D788" s="123" t="s">
        <v>4725</v>
      </c>
      <c r="E788" s="123" t="s">
        <v>4136</v>
      </c>
      <c r="F788" s="123" t="s">
        <v>4722</v>
      </c>
      <c r="H788" s="123" t="s">
        <v>4885</v>
      </c>
      <c r="I788" s="123">
        <v>75</v>
      </c>
      <c r="J788" s="123" t="s">
        <v>755</v>
      </c>
      <c r="K788" s="123" t="s">
        <v>740</v>
      </c>
    </row>
    <row r="789" spans="1:11" s="123" customFormat="1" x14ac:dyDescent="0.35">
      <c r="A789" s="123">
        <v>806</v>
      </c>
      <c r="B789" s="123" t="s">
        <v>143</v>
      </c>
      <c r="D789" s="123" t="s">
        <v>4725</v>
      </c>
      <c r="E789" s="123" t="s">
        <v>4136</v>
      </c>
      <c r="F789" s="123" t="s">
        <v>4722</v>
      </c>
      <c r="H789" s="123" t="s">
        <v>4885</v>
      </c>
      <c r="I789" s="123">
        <v>75</v>
      </c>
      <c r="J789" s="123" t="s">
        <v>755</v>
      </c>
      <c r="K789" s="123" t="s">
        <v>740</v>
      </c>
    </row>
    <row r="790" spans="1:11" s="123" customFormat="1" x14ac:dyDescent="0.35">
      <c r="A790" s="123">
        <v>807</v>
      </c>
      <c r="B790" s="123" t="s">
        <v>232</v>
      </c>
      <c r="D790" s="123" t="s">
        <v>4747</v>
      </c>
      <c r="E790" s="123" t="s">
        <v>4467</v>
      </c>
      <c r="F790" s="123" t="s">
        <v>4748</v>
      </c>
      <c r="H790" s="123" t="s">
        <v>4886</v>
      </c>
      <c r="I790" s="123" t="s">
        <v>3443</v>
      </c>
      <c r="J790" s="123" t="s">
        <v>743</v>
      </c>
      <c r="K790" s="123" t="s">
        <v>740</v>
      </c>
    </row>
    <row r="791" spans="1:11" s="123" customFormat="1" x14ac:dyDescent="0.35">
      <c r="A791" s="123">
        <v>808</v>
      </c>
      <c r="B791" s="123" t="s">
        <v>232</v>
      </c>
      <c r="D791" s="123" t="s">
        <v>4785</v>
      </c>
      <c r="E791" s="123" t="s">
        <v>3806</v>
      </c>
      <c r="F791" s="123" t="s">
        <v>4758</v>
      </c>
      <c r="H791" s="123" t="s">
        <v>4870</v>
      </c>
      <c r="I791" s="123" t="s">
        <v>3443</v>
      </c>
      <c r="J791" s="123" t="s">
        <v>743</v>
      </c>
      <c r="K791" s="123" t="s">
        <v>740</v>
      </c>
    </row>
    <row r="792" spans="1:11" s="123" customFormat="1" x14ac:dyDescent="0.35">
      <c r="A792" s="123">
        <v>809</v>
      </c>
      <c r="B792" s="123" t="s">
        <v>232</v>
      </c>
      <c r="D792" s="123" t="s">
        <v>4725</v>
      </c>
      <c r="E792" s="123" t="s">
        <v>4132</v>
      </c>
      <c r="F792" s="123" t="s">
        <v>4722</v>
      </c>
      <c r="H792" s="123" t="s">
        <v>3573</v>
      </c>
      <c r="I792" s="123" t="s">
        <v>3443</v>
      </c>
      <c r="J792" s="123" t="s">
        <v>743</v>
      </c>
      <c r="K792" s="123" t="s">
        <v>740</v>
      </c>
    </row>
    <row r="793" spans="1:11" s="123" customFormat="1" x14ac:dyDescent="0.35">
      <c r="A793" s="123">
        <v>810</v>
      </c>
      <c r="B793" s="123" t="s">
        <v>232</v>
      </c>
      <c r="D793" s="123" t="s">
        <v>4753</v>
      </c>
      <c r="E793" s="123" t="s">
        <v>4587</v>
      </c>
      <c r="F793" s="123" t="s">
        <v>4754</v>
      </c>
      <c r="H793" s="123" t="s">
        <v>4508</v>
      </c>
      <c r="I793" s="123" t="s">
        <v>3443</v>
      </c>
      <c r="J793" s="123" t="s">
        <v>743</v>
      </c>
      <c r="K793" s="123" t="s">
        <v>740</v>
      </c>
    </row>
    <row r="794" spans="1:11" s="123" customFormat="1" x14ac:dyDescent="0.35">
      <c r="A794" s="123">
        <v>811</v>
      </c>
      <c r="B794" s="123" t="s">
        <v>232</v>
      </c>
      <c r="D794" s="123" t="s">
        <v>4725</v>
      </c>
      <c r="E794" s="123" t="s">
        <v>4138</v>
      </c>
      <c r="F794" s="123" t="s">
        <v>4722</v>
      </c>
      <c r="H794" s="123" t="s">
        <v>4829</v>
      </c>
      <c r="I794" s="123" t="s">
        <v>3443</v>
      </c>
      <c r="J794" s="123" t="s">
        <v>743</v>
      </c>
      <c r="K794" s="123" t="s">
        <v>740</v>
      </c>
    </row>
    <row r="795" spans="1:11" s="123" customFormat="1" x14ac:dyDescent="0.35">
      <c r="A795" s="123">
        <v>812</v>
      </c>
      <c r="B795" s="123" t="s">
        <v>232</v>
      </c>
      <c r="D795" s="123" t="s">
        <v>4835</v>
      </c>
      <c r="E795" s="123" t="s">
        <v>4081</v>
      </c>
      <c r="F795" s="123" t="s">
        <v>4791</v>
      </c>
      <c r="H795" s="123" t="s">
        <v>4887</v>
      </c>
      <c r="I795" s="123" t="s">
        <v>4080</v>
      </c>
      <c r="J795" s="123" t="s">
        <v>743</v>
      </c>
      <c r="K795" s="123" t="s">
        <v>740</v>
      </c>
    </row>
    <row r="796" spans="1:11" s="123" customFormat="1" x14ac:dyDescent="0.35">
      <c r="A796" s="123">
        <v>813</v>
      </c>
      <c r="B796" s="123" t="s">
        <v>232</v>
      </c>
      <c r="D796" s="123" t="s">
        <v>4717</v>
      </c>
      <c r="E796" s="123" t="s">
        <v>3976</v>
      </c>
      <c r="F796" s="123" t="s">
        <v>4718</v>
      </c>
      <c r="H796" s="123" t="s">
        <v>4827</v>
      </c>
      <c r="I796" s="123" t="s">
        <v>3443</v>
      </c>
      <c r="J796" s="123" t="s">
        <v>743</v>
      </c>
      <c r="K796" s="123" t="s">
        <v>740</v>
      </c>
    </row>
    <row r="797" spans="1:11" s="123" customFormat="1" x14ac:dyDescent="0.35">
      <c r="A797" s="123">
        <v>814</v>
      </c>
      <c r="B797" s="123" t="s">
        <v>232</v>
      </c>
      <c r="D797" s="123" t="s">
        <v>4725</v>
      </c>
      <c r="E797" s="123" t="s">
        <v>4135</v>
      </c>
      <c r="F797" s="123" t="s">
        <v>4722</v>
      </c>
      <c r="H797" s="123" t="s">
        <v>4508</v>
      </c>
      <c r="I797" s="123" t="s">
        <v>3443</v>
      </c>
      <c r="J797" s="123" t="s">
        <v>743</v>
      </c>
      <c r="K797" s="123" t="s">
        <v>740</v>
      </c>
    </row>
    <row r="798" spans="1:11" s="123" customFormat="1" x14ac:dyDescent="0.35">
      <c r="A798" s="123">
        <v>815</v>
      </c>
      <c r="B798" s="123" t="s">
        <v>138</v>
      </c>
      <c r="D798" s="123" t="s">
        <v>4725</v>
      </c>
      <c r="E798" s="123" t="s">
        <v>4135</v>
      </c>
      <c r="F798" s="123" t="s">
        <v>4722</v>
      </c>
      <c r="H798" s="123" t="s">
        <v>3815</v>
      </c>
      <c r="I798" s="123">
        <v>75</v>
      </c>
      <c r="J798" s="123" t="s">
        <v>755</v>
      </c>
      <c r="K798" s="123" t="s">
        <v>740</v>
      </c>
    </row>
    <row r="799" spans="1:11" s="123" customFormat="1" x14ac:dyDescent="0.35">
      <c r="A799" s="123">
        <v>816</v>
      </c>
      <c r="B799" s="123" t="s">
        <v>139</v>
      </c>
      <c r="D799" s="123" t="s">
        <v>4725</v>
      </c>
      <c r="E799" s="123" t="s">
        <v>4135</v>
      </c>
      <c r="F799" s="123" t="s">
        <v>4722</v>
      </c>
      <c r="H799" s="123" t="s">
        <v>3815</v>
      </c>
      <c r="I799" s="123">
        <v>75</v>
      </c>
      <c r="J799" s="123" t="s">
        <v>755</v>
      </c>
      <c r="K799" s="123" t="s">
        <v>740</v>
      </c>
    </row>
    <row r="800" spans="1:11" s="123" customFormat="1" x14ac:dyDescent="0.35">
      <c r="A800" s="123">
        <v>817</v>
      </c>
      <c r="B800" s="123" t="s">
        <v>143</v>
      </c>
      <c r="D800" s="123" t="s">
        <v>4725</v>
      </c>
      <c r="E800" s="123" t="s">
        <v>4135</v>
      </c>
      <c r="F800" s="123" t="s">
        <v>4722</v>
      </c>
      <c r="H800" s="123" t="s">
        <v>3815</v>
      </c>
      <c r="I800" s="123">
        <v>75</v>
      </c>
      <c r="J800" s="123" t="s">
        <v>755</v>
      </c>
      <c r="K800" s="123" t="s">
        <v>740</v>
      </c>
    </row>
    <row r="801" spans="1:11" s="123" customFormat="1" x14ac:dyDescent="0.35">
      <c r="A801" s="123">
        <v>818</v>
      </c>
      <c r="B801" s="123" t="s">
        <v>232</v>
      </c>
      <c r="D801" s="123" t="s">
        <v>4753</v>
      </c>
      <c r="E801" s="123" t="s">
        <v>4555</v>
      </c>
      <c r="F801" s="123" t="s">
        <v>4754</v>
      </c>
      <c r="H801" s="123" t="s">
        <v>4508</v>
      </c>
      <c r="I801" s="123" t="s">
        <v>3443</v>
      </c>
      <c r="J801" s="237" t="s">
        <v>743</v>
      </c>
      <c r="K801" s="123" t="s">
        <v>740</v>
      </c>
    </row>
    <row r="802" spans="1:11" s="123" customFormat="1" x14ac:dyDescent="0.35">
      <c r="A802" s="123">
        <v>819</v>
      </c>
      <c r="B802" s="123" t="s">
        <v>232</v>
      </c>
      <c r="D802" s="123" t="s">
        <v>4753</v>
      </c>
      <c r="E802" s="123" t="s">
        <v>4543</v>
      </c>
      <c r="F802" s="123" t="s">
        <v>4754</v>
      </c>
      <c r="H802" s="123" t="s">
        <v>4508</v>
      </c>
      <c r="I802" s="123" t="s">
        <v>3443</v>
      </c>
      <c r="J802" s="237" t="s">
        <v>743</v>
      </c>
      <c r="K802" s="123" t="s">
        <v>740</v>
      </c>
    </row>
    <row r="803" spans="1:11" s="123" customFormat="1" x14ac:dyDescent="0.35">
      <c r="A803" s="123">
        <v>820</v>
      </c>
      <c r="B803" s="123" t="s">
        <v>232</v>
      </c>
      <c r="D803" s="123" t="s">
        <v>4750</v>
      </c>
      <c r="E803" s="123" t="s">
        <v>4505</v>
      </c>
      <c r="F803" s="123" t="s">
        <v>4751</v>
      </c>
      <c r="H803" s="123" t="s">
        <v>4508</v>
      </c>
      <c r="I803" s="123" t="s">
        <v>3443</v>
      </c>
      <c r="J803" s="237" t="s">
        <v>743</v>
      </c>
      <c r="K803" s="123" t="s">
        <v>740</v>
      </c>
    </row>
    <row r="804" spans="1:11" s="123" customFormat="1" x14ac:dyDescent="0.35">
      <c r="A804" s="123">
        <v>821</v>
      </c>
      <c r="B804" s="123" t="s">
        <v>232</v>
      </c>
      <c r="D804" s="123" t="s">
        <v>4750</v>
      </c>
      <c r="E804" s="123" t="s">
        <v>4502</v>
      </c>
      <c r="F804" s="123" t="s">
        <v>4751</v>
      </c>
      <c r="H804" s="123" t="s">
        <v>4508</v>
      </c>
      <c r="I804" s="123" t="s">
        <v>3443</v>
      </c>
      <c r="J804" s="237" t="s">
        <v>743</v>
      </c>
      <c r="K804" s="123" t="s">
        <v>740</v>
      </c>
    </row>
    <row r="805" spans="1:11" s="123" customFormat="1" x14ac:dyDescent="0.35">
      <c r="A805" s="123">
        <v>822</v>
      </c>
      <c r="B805" s="123" t="s">
        <v>194</v>
      </c>
      <c r="D805" s="123" t="s">
        <v>4750</v>
      </c>
      <c r="E805" s="123" t="s">
        <v>4502</v>
      </c>
      <c r="F805" s="123" t="s">
        <v>4751</v>
      </c>
      <c r="H805" s="123" t="s">
        <v>4888</v>
      </c>
      <c r="I805" s="123" t="s">
        <v>4501</v>
      </c>
      <c r="J805" s="237" t="s">
        <v>743</v>
      </c>
      <c r="K805" s="123" t="s">
        <v>740</v>
      </c>
    </row>
    <row r="806" spans="1:11" s="123" customFormat="1" x14ac:dyDescent="0.35">
      <c r="A806" s="123">
        <v>823</v>
      </c>
      <c r="B806" s="123" t="s">
        <v>232</v>
      </c>
      <c r="D806" s="123" t="s">
        <v>4717</v>
      </c>
      <c r="E806" s="123" t="s">
        <v>4014</v>
      </c>
      <c r="F806" s="123" t="s">
        <v>4718</v>
      </c>
      <c r="H806" s="123" t="s">
        <v>4827</v>
      </c>
      <c r="I806" s="123" t="s">
        <v>3443</v>
      </c>
      <c r="J806" s="237" t="s">
        <v>743</v>
      </c>
      <c r="K806" s="123" t="s">
        <v>740</v>
      </c>
    </row>
    <row r="807" spans="1:11" s="123" customFormat="1" x14ac:dyDescent="0.35">
      <c r="A807" s="123">
        <v>824</v>
      </c>
      <c r="B807" s="123" t="s">
        <v>232</v>
      </c>
      <c r="D807" s="123" t="s">
        <v>4753</v>
      </c>
      <c r="E807" s="123" t="s">
        <v>4562</v>
      </c>
      <c r="F807" s="123" t="s">
        <v>4754</v>
      </c>
      <c r="H807" s="238" t="s">
        <v>4508</v>
      </c>
      <c r="I807" s="123" t="s">
        <v>3443</v>
      </c>
      <c r="J807" s="237" t="s">
        <v>743</v>
      </c>
      <c r="K807" s="123" t="s">
        <v>740</v>
      </c>
    </row>
    <row r="808" spans="1:11" s="123" customFormat="1" x14ac:dyDescent="0.35">
      <c r="A808" s="123">
        <v>825</v>
      </c>
      <c r="B808" s="123" t="s">
        <v>232</v>
      </c>
      <c r="D808" s="123" t="s">
        <v>4760</v>
      </c>
      <c r="E808" s="123" t="s">
        <v>4390</v>
      </c>
      <c r="F808" s="123" t="s">
        <v>4761</v>
      </c>
      <c r="H808" s="238" t="s">
        <v>4889</v>
      </c>
      <c r="I808" s="123" t="s">
        <v>3443</v>
      </c>
      <c r="J808" s="237" t="s">
        <v>743</v>
      </c>
      <c r="K808" s="123" t="s">
        <v>740</v>
      </c>
    </row>
    <row r="809" spans="1:11" s="123" customFormat="1" x14ac:dyDescent="0.35">
      <c r="A809" s="123">
        <v>826</v>
      </c>
      <c r="B809" s="123" t="s">
        <v>232</v>
      </c>
      <c r="D809" s="123" t="s">
        <v>4753</v>
      </c>
      <c r="E809" s="123" t="s">
        <v>4585</v>
      </c>
      <c r="F809" s="123" t="s">
        <v>4754</v>
      </c>
      <c r="H809" s="238" t="s">
        <v>4508</v>
      </c>
      <c r="I809" s="123" t="s">
        <v>3443</v>
      </c>
      <c r="J809" s="237" t="s">
        <v>743</v>
      </c>
      <c r="K809" s="123" t="s">
        <v>740</v>
      </c>
    </row>
    <row r="810" spans="1:11" s="123" customFormat="1" x14ac:dyDescent="0.35">
      <c r="A810" s="123">
        <v>827</v>
      </c>
      <c r="B810" s="123" t="s">
        <v>232</v>
      </c>
      <c r="D810" s="123" t="s">
        <v>4767</v>
      </c>
      <c r="E810" s="123" t="s">
        <v>4045</v>
      </c>
      <c r="F810" s="123" t="s">
        <v>4768</v>
      </c>
      <c r="H810" s="123" t="s">
        <v>765</v>
      </c>
      <c r="I810" s="123" t="s">
        <v>3443</v>
      </c>
      <c r="J810" s="237" t="s">
        <v>743</v>
      </c>
      <c r="K810" s="123" t="s">
        <v>740</v>
      </c>
    </row>
    <row r="811" spans="1:11" s="123" customFormat="1" x14ac:dyDescent="0.35">
      <c r="A811" s="123">
        <v>828</v>
      </c>
      <c r="B811" s="123" t="s">
        <v>232</v>
      </c>
      <c r="D811" s="123" t="s">
        <v>4750</v>
      </c>
      <c r="E811" s="123" t="s">
        <v>4525</v>
      </c>
      <c r="F811" s="123" t="s">
        <v>4751</v>
      </c>
      <c r="H811" s="123" t="s">
        <v>4508</v>
      </c>
      <c r="I811" s="123" t="s">
        <v>3443</v>
      </c>
      <c r="J811" s="237" t="s">
        <v>743</v>
      </c>
      <c r="K811" s="123" t="s">
        <v>740</v>
      </c>
    </row>
    <row r="812" spans="1:11" s="123" customFormat="1" x14ac:dyDescent="0.35">
      <c r="A812" s="123">
        <v>829</v>
      </c>
      <c r="B812" s="123" t="s">
        <v>232</v>
      </c>
      <c r="D812" s="123" t="s">
        <v>4750</v>
      </c>
      <c r="E812" s="123" t="s">
        <v>4499</v>
      </c>
      <c r="F812" s="123" t="s">
        <v>4751</v>
      </c>
      <c r="H812" s="123" t="s">
        <v>4508</v>
      </c>
      <c r="I812" s="123" t="s">
        <v>3443</v>
      </c>
      <c r="J812" s="237" t="s">
        <v>743</v>
      </c>
      <c r="K812" s="123" t="s">
        <v>740</v>
      </c>
    </row>
    <row r="813" spans="1:11" s="123" customFormat="1" x14ac:dyDescent="0.35">
      <c r="A813" s="123">
        <v>830</v>
      </c>
      <c r="B813" s="123" t="s">
        <v>232</v>
      </c>
      <c r="D813" s="123" t="s">
        <v>4767</v>
      </c>
      <c r="E813" s="123" t="s">
        <v>4046</v>
      </c>
      <c r="F813" s="123" t="s">
        <v>4768</v>
      </c>
      <c r="H813" s="123" t="s">
        <v>4890</v>
      </c>
      <c r="I813" s="123" t="s">
        <v>3443</v>
      </c>
      <c r="J813" s="237" t="s">
        <v>743</v>
      </c>
      <c r="K813" s="123" t="s">
        <v>740</v>
      </c>
    </row>
    <row r="814" spans="1:11" s="123" customFormat="1" x14ac:dyDescent="0.35">
      <c r="A814" s="123">
        <v>831</v>
      </c>
      <c r="B814" s="123" t="s">
        <v>232</v>
      </c>
      <c r="D814" s="123" t="s">
        <v>4753</v>
      </c>
      <c r="E814" s="123" t="s">
        <v>4545</v>
      </c>
      <c r="F814" s="123" t="s">
        <v>4754</v>
      </c>
      <c r="H814" s="236" t="s">
        <v>4508</v>
      </c>
      <c r="I814" s="123" t="s">
        <v>3443</v>
      </c>
      <c r="J814" s="237" t="s">
        <v>743</v>
      </c>
      <c r="K814" s="123" t="s">
        <v>740</v>
      </c>
    </row>
    <row r="815" spans="1:11" s="123" customFormat="1" x14ac:dyDescent="0.35">
      <c r="A815" s="123">
        <v>832</v>
      </c>
      <c r="B815" s="123" t="s">
        <v>232</v>
      </c>
      <c r="D815" s="123" t="s">
        <v>4750</v>
      </c>
      <c r="E815" s="123" t="s">
        <v>4509</v>
      </c>
      <c r="F815" s="123" t="s">
        <v>4751</v>
      </c>
      <c r="H815" s="236" t="s">
        <v>4508</v>
      </c>
      <c r="I815" s="123" t="s">
        <v>4508</v>
      </c>
      <c r="J815" s="237" t="s">
        <v>743</v>
      </c>
      <c r="K815" s="123" t="s">
        <v>740</v>
      </c>
    </row>
    <row r="816" spans="1:11" s="123" customFormat="1" x14ac:dyDescent="0.35">
      <c r="A816" s="123">
        <v>833</v>
      </c>
      <c r="B816" s="123" t="s">
        <v>232</v>
      </c>
      <c r="D816" s="123" t="s">
        <v>4713</v>
      </c>
      <c r="E816" s="123" t="s">
        <v>3834</v>
      </c>
      <c r="F816" s="123" t="s">
        <v>4714</v>
      </c>
      <c r="H816" s="236" t="s">
        <v>4891</v>
      </c>
      <c r="I816" s="123" t="s">
        <v>3443</v>
      </c>
      <c r="J816" s="237" t="s">
        <v>743</v>
      </c>
      <c r="K816" s="123" t="s">
        <v>740</v>
      </c>
    </row>
    <row r="817" spans="1:11" s="123" customFormat="1" x14ac:dyDescent="0.35">
      <c r="A817" s="123">
        <v>834</v>
      </c>
      <c r="B817" s="123" t="s">
        <v>127</v>
      </c>
      <c r="D817" s="123" t="s">
        <v>4750</v>
      </c>
      <c r="E817" s="123" t="s">
        <v>4507</v>
      </c>
      <c r="F817" s="123" t="s">
        <v>4751</v>
      </c>
      <c r="H817" s="236" t="s">
        <v>4892</v>
      </c>
      <c r="I817" s="123" t="s">
        <v>4506</v>
      </c>
      <c r="J817" s="237" t="s">
        <v>743</v>
      </c>
      <c r="K817" s="123" t="s">
        <v>740</v>
      </c>
    </row>
    <row r="818" spans="1:11" s="123" customFormat="1" x14ac:dyDescent="0.35">
      <c r="A818" s="123">
        <v>835</v>
      </c>
      <c r="B818" s="123" t="s">
        <v>232</v>
      </c>
      <c r="D818" s="123" t="s">
        <v>4750</v>
      </c>
      <c r="E818" s="123" t="s">
        <v>4507</v>
      </c>
      <c r="F818" s="123" t="s">
        <v>4751</v>
      </c>
      <c r="H818" s="236" t="s">
        <v>4508</v>
      </c>
      <c r="I818" s="123" t="s">
        <v>3443</v>
      </c>
      <c r="J818" s="237" t="s">
        <v>743</v>
      </c>
      <c r="K818" s="123" t="s">
        <v>740</v>
      </c>
    </row>
    <row r="819" spans="1:11" s="123" customFormat="1" x14ac:dyDescent="0.35">
      <c r="A819" s="123">
        <v>836</v>
      </c>
      <c r="B819" s="123" t="s">
        <v>232</v>
      </c>
      <c r="D819" s="123" t="s">
        <v>4750</v>
      </c>
      <c r="E819" s="123" t="s">
        <v>4531</v>
      </c>
      <c r="F819" s="123" t="s">
        <v>4751</v>
      </c>
      <c r="H819" s="236" t="s">
        <v>4508</v>
      </c>
      <c r="I819" s="123" t="s">
        <v>3443</v>
      </c>
      <c r="J819" s="237" t="s">
        <v>743</v>
      </c>
      <c r="K819" s="123" t="s">
        <v>740</v>
      </c>
    </row>
    <row r="820" spans="1:11" s="123" customFormat="1" x14ac:dyDescent="0.35">
      <c r="A820" s="123">
        <v>837</v>
      </c>
      <c r="B820" s="123" t="s">
        <v>225</v>
      </c>
      <c r="D820" s="123" t="s">
        <v>4750</v>
      </c>
      <c r="E820" s="123" t="s">
        <v>4531</v>
      </c>
      <c r="F820" s="123" t="s">
        <v>4751</v>
      </c>
      <c r="H820" s="236" t="s">
        <v>4893</v>
      </c>
      <c r="I820" s="123" t="s">
        <v>4530</v>
      </c>
      <c r="J820" s="237" t="s">
        <v>743</v>
      </c>
      <c r="K820" s="123" t="s">
        <v>740</v>
      </c>
    </row>
    <row r="821" spans="1:11" s="123" customFormat="1" x14ac:dyDescent="0.35">
      <c r="A821" s="123">
        <v>838</v>
      </c>
      <c r="B821" s="123" t="s">
        <v>232</v>
      </c>
      <c r="D821" s="123" t="s">
        <v>4788</v>
      </c>
      <c r="E821" s="123" t="s">
        <v>3960</v>
      </c>
      <c r="F821" s="123" t="s">
        <v>4789</v>
      </c>
      <c r="H821" s="236" t="s">
        <v>4823</v>
      </c>
      <c r="I821" s="123" t="s">
        <v>3443</v>
      </c>
      <c r="J821" s="237" t="s">
        <v>743</v>
      </c>
      <c r="K821" s="123" t="s">
        <v>740</v>
      </c>
    </row>
    <row r="822" spans="1:11" s="123" customFormat="1" x14ac:dyDescent="0.35">
      <c r="A822" s="123">
        <v>839</v>
      </c>
      <c r="B822" s="123" t="s">
        <v>232</v>
      </c>
      <c r="D822" s="123" t="s">
        <v>4750</v>
      </c>
      <c r="E822" s="123" t="s">
        <v>4507</v>
      </c>
      <c r="F822" s="123" t="s">
        <v>4751</v>
      </c>
      <c r="H822" s="123" t="s">
        <v>4508</v>
      </c>
      <c r="I822" s="123" t="s">
        <v>3443</v>
      </c>
      <c r="J822" s="237" t="s">
        <v>743</v>
      </c>
      <c r="K822" s="123" t="s">
        <v>740</v>
      </c>
    </row>
    <row r="823" spans="1:11" s="123" customFormat="1" x14ac:dyDescent="0.35">
      <c r="A823" s="123">
        <v>840</v>
      </c>
      <c r="B823" s="123" t="s">
        <v>232</v>
      </c>
      <c r="D823" s="123" t="s">
        <v>4721</v>
      </c>
      <c r="E823" s="123" t="s">
        <v>4100</v>
      </c>
      <c r="F823" s="123" t="s">
        <v>4722</v>
      </c>
      <c r="H823" s="123" t="s">
        <v>4829</v>
      </c>
      <c r="I823" s="123" t="s">
        <v>3443</v>
      </c>
      <c r="J823" s="237" t="s">
        <v>743</v>
      </c>
      <c r="K823" s="123" t="s">
        <v>740</v>
      </c>
    </row>
    <row r="824" spans="1:11" s="123" customFormat="1" x14ac:dyDescent="0.35">
      <c r="A824" s="123">
        <v>841</v>
      </c>
      <c r="B824" s="123" t="s">
        <v>127</v>
      </c>
      <c r="D824" s="123" t="s">
        <v>4740</v>
      </c>
      <c r="E824" s="123" t="s">
        <v>4312</v>
      </c>
      <c r="F824" s="123" t="s">
        <v>4741</v>
      </c>
      <c r="H824" s="123" t="s">
        <v>4894</v>
      </c>
      <c r="I824" s="123" t="s">
        <v>4311</v>
      </c>
      <c r="J824" s="237" t="s">
        <v>743</v>
      </c>
      <c r="K824" s="123" t="s">
        <v>740</v>
      </c>
    </row>
    <row r="825" spans="1:11" s="123" customFormat="1" x14ac:dyDescent="0.35">
      <c r="A825" s="123">
        <v>842</v>
      </c>
      <c r="B825" s="123" t="s">
        <v>232</v>
      </c>
      <c r="D825" s="123" t="s">
        <v>4753</v>
      </c>
      <c r="E825" s="123" t="s">
        <v>4559</v>
      </c>
      <c r="F825" s="123" t="s">
        <v>4754</v>
      </c>
      <c r="H825" s="123" t="s">
        <v>4508</v>
      </c>
      <c r="I825" s="123" t="s">
        <v>3443</v>
      </c>
      <c r="J825" s="237" t="s">
        <v>743</v>
      </c>
      <c r="K825" s="123" t="s">
        <v>740</v>
      </c>
    </row>
    <row r="826" spans="1:11" s="123" customFormat="1" x14ac:dyDescent="0.35">
      <c r="A826" s="123">
        <v>843</v>
      </c>
      <c r="B826" s="123" t="s">
        <v>49</v>
      </c>
      <c r="D826" s="123" t="s">
        <v>4752</v>
      </c>
      <c r="E826" s="123" t="s">
        <v>4503</v>
      </c>
      <c r="F826" s="123" t="s">
        <v>4751</v>
      </c>
      <c r="H826" s="123" t="s">
        <v>502</v>
      </c>
      <c r="I826" s="123" t="s">
        <v>451</v>
      </c>
      <c r="J826" s="123" t="s">
        <v>755</v>
      </c>
      <c r="K826" s="123" t="s">
        <v>740</v>
      </c>
    </row>
    <row r="827" spans="1:11" s="123" customFormat="1" x14ac:dyDescent="0.35">
      <c r="A827" s="123">
        <v>844</v>
      </c>
      <c r="B827" s="123" t="s">
        <v>51</v>
      </c>
      <c r="D827" s="123" t="s">
        <v>4752</v>
      </c>
      <c r="E827" s="123" t="s">
        <v>4503</v>
      </c>
      <c r="F827" s="123" t="s">
        <v>4751</v>
      </c>
      <c r="H827" s="123" t="s">
        <v>502</v>
      </c>
      <c r="I827" s="123" t="s">
        <v>451</v>
      </c>
      <c r="J827" s="123" t="s">
        <v>755</v>
      </c>
      <c r="K827" s="123" t="s">
        <v>740</v>
      </c>
    </row>
    <row r="828" spans="1:11" s="123" customFormat="1" x14ac:dyDescent="0.35">
      <c r="A828" s="123">
        <v>845</v>
      </c>
      <c r="B828" s="123" t="s">
        <v>52</v>
      </c>
      <c r="D828" s="123" t="s">
        <v>4752</v>
      </c>
      <c r="E828" s="123" t="s">
        <v>4503</v>
      </c>
      <c r="F828" s="123" t="s">
        <v>4751</v>
      </c>
      <c r="H828" s="123" t="s">
        <v>501</v>
      </c>
      <c r="I828" s="123" t="s">
        <v>450</v>
      </c>
      <c r="J828" s="123" t="s">
        <v>755</v>
      </c>
      <c r="K828" s="123" t="s">
        <v>740</v>
      </c>
    </row>
    <row r="829" spans="1:11" s="123" customFormat="1" x14ac:dyDescent="0.35">
      <c r="A829" s="123">
        <v>846</v>
      </c>
      <c r="B829" s="123" t="s">
        <v>53</v>
      </c>
      <c r="D829" s="123" t="s">
        <v>4752</v>
      </c>
      <c r="E829" s="123" t="s">
        <v>4503</v>
      </c>
      <c r="F829" s="123" t="s">
        <v>4751</v>
      </c>
      <c r="H829" s="123" t="s">
        <v>501</v>
      </c>
      <c r="I829" s="123" t="s">
        <v>450</v>
      </c>
      <c r="J829" s="123" t="s">
        <v>755</v>
      </c>
      <c r="K829" s="123" t="s">
        <v>740</v>
      </c>
    </row>
    <row r="830" spans="1:11" s="123" customFormat="1" x14ac:dyDescent="0.35"/>
    <row r="831" spans="1:11" s="123" customFormat="1" x14ac:dyDescent="0.35"/>
    <row r="832" spans="1:11" s="123" customFormat="1" x14ac:dyDescent="0.35"/>
    <row r="833" s="123" customFormat="1" x14ac:dyDescent="0.35"/>
    <row r="834" s="123" customFormat="1" x14ac:dyDescent="0.35"/>
    <row r="835" s="123" customFormat="1" x14ac:dyDescent="0.35"/>
    <row r="836" s="123" customFormat="1" x14ac:dyDescent="0.35"/>
    <row r="837" s="123" customFormat="1" x14ac:dyDescent="0.35"/>
    <row r="838" s="123" customFormat="1" x14ac:dyDescent="0.35"/>
    <row r="839" s="123" customFormat="1" x14ac:dyDescent="0.35"/>
    <row r="840" s="123" customFormat="1" x14ac:dyDescent="0.35"/>
    <row r="841" s="123" customFormat="1" x14ac:dyDescent="0.35"/>
    <row r="842" s="123" customFormat="1" x14ac:dyDescent="0.35"/>
    <row r="843" s="123" customFormat="1" x14ac:dyDescent="0.35"/>
    <row r="844" s="123" customFormat="1" x14ac:dyDescent="0.35"/>
    <row r="845" s="123" customFormat="1" x14ac:dyDescent="0.35"/>
    <row r="846" s="123" customFormat="1" x14ac:dyDescent="0.35"/>
    <row r="847" s="123" customFormat="1" x14ac:dyDescent="0.35"/>
    <row r="848" s="123" customFormat="1" x14ac:dyDescent="0.35"/>
    <row r="849" s="123" customFormat="1" x14ac:dyDescent="0.35"/>
    <row r="850" s="123" customFormat="1" x14ac:dyDescent="0.35"/>
    <row r="851" s="123" customFormat="1" x14ac:dyDescent="0.35"/>
    <row r="852" s="123" customFormat="1" x14ac:dyDescent="0.35"/>
    <row r="853" s="123" customFormat="1" x14ac:dyDescent="0.35"/>
    <row r="854" s="123" customFormat="1" x14ac:dyDescent="0.35"/>
    <row r="855" s="123" customFormat="1" x14ac:dyDescent="0.35"/>
    <row r="856" s="123" customFormat="1" x14ac:dyDescent="0.35"/>
    <row r="857" s="123" customFormat="1" x14ac:dyDescent="0.35"/>
    <row r="858" s="123" customFormat="1" x14ac:dyDescent="0.35"/>
    <row r="859" s="123" customFormat="1" x14ac:dyDescent="0.35"/>
    <row r="860" s="123" customFormat="1" x14ac:dyDescent="0.35"/>
    <row r="861" s="123" customFormat="1" x14ac:dyDescent="0.35"/>
    <row r="862" s="123" customFormat="1" x14ac:dyDescent="0.35"/>
    <row r="863" s="123" customFormat="1" x14ac:dyDescent="0.35"/>
    <row r="864" s="123" customFormat="1" x14ac:dyDescent="0.35"/>
    <row r="865" s="123" customFormat="1" x14ac:dyDescent="0.35"/>
    <row r="866" s="123" customFormat="1" x14ac:dyDescent="0.35"/>
    <row r="867" s="123" customFormat="1" x14ac:dyDescent="0.35"/>
    <row r="868" s="123" customFormat="1" x14ac:dyDescent="0.35"/>
    <row r="869" s="123" customFormat="1" x14ac:dyDescent="0.35"/>
    <row r="870" s="123" customFormat="1" x14ac:dyDescent="0.35"/>
    <row r="871" s="123" customFormat="1" x14ac:dyDescent="0.35"/>
    <row r="872" s="123" customFormat="1" x14ac:dyDescent="0.35"/>
    <row r="873" s="123" customFormat="1" x14ac:dyDescent="0.35"/>
    <row r="874" s="123" customFormat="1" x14ac:dyDescent="0.35"/>
    <row r="875" s="123" customFormat="1" x14ac:dyDescent="0.35"/>
    <row r="876" s="123" customFormat="1" x14ac:dyDescent="0.35"/>
    <row r="877" s="123" customFormat="1" x14ac:dyDescent="0.35"/>
    <row r="878" s="123" customFormat="1" x14ac:dyDescent="0.35"/>
    <row r="879" s="123" customFormat="1" x14ac:dyDescent="0.35"/>
    <row r="880" s="123" customFormat="1" x14ac:dyDescent="0.35"/>
    <row r="881" s="123" customFormat="1" x14ac:dyDescent="0.35"/>
    <row r="882" s="123" customFormat="1" x14ac:dyDescent="0.35"/>
    <row r="883" s="123" customFormat="1" x14ac:dyDescent="0.35"/>
    <row r="884" s="123" customFormat="1" x14ac:dyDescent="0.35"/>
    <row r="885" s="123" customFormat="1" x14ac:dyDescent="0.35"/>
    <row r="886" s="123" customFormat="1" x14ac:dyDescent="0.35"/>
    <row r="887" s="123" customFormat="1" x14ac:dyDescent="0.35"/>
    <row r="888" s="123" customFormat="1" x14ac:dyDescent="0.35"/>
    <row r="889" s="123" customFormat="1" x14ac:dyDescent="0.35"/>
    <row r="890" s="123" customFormat="1" x14ac:dyDescent="0.35"/>
    <row r="891" s="123" customFormat="1" x14ac:dyDescent="0.35"/>
    <row r="892" s="123" customFormat="1" x14ac:dyDescent="0.35"/>
    <row r="893" s="123" customFormat="1" x14ac:dyDescent="0.35"/>
    <row r="894" s="123" customFormat="1" x14ac:dyDescent="0.35"/>
    <row r="895" s="123" customFormat="1" x14ac:dyDescent="0.35"/>
    <row r="896" s="123" customFormat="1" x14ac:dyDescent="0.35"/>
    <row r="897" s="123" customFormat="1" x14ac:dyDescent="0.35"/>
    <row r="898" s="123" customFormat="1" x14ac:dyDescent="0.35"/>
    <row r="899" s="123" customFormat="1" x14ac:dyDescent="0.35"/>
    <row r="900" s="123" customFormat="1" x14ac:dyDescent="0.35"/>
    <row r="901" s="123" customFormat="1" x14ac:dyDescent="0.35"/>
    <row r="902" s="123" customFormat="1" x14ac:dyDescent="0.35"/>
    <row r="903" s="123" customFormat="1" x14ac:dyDescent="0.35"/>
    <row r="904" s="123" customFormat="1" x14ac:dyDescent="0.35"/>
    <row r="905" s="123" customFormat="1" x14ac:dyDescent="0.35"/>
    <row r="906" s="123" customFormat="1" x14ac:dyDescent="0.35"/>
    <row r="907" s="123" customFormat="1" x14ac:dyDescent="0.35"/>
    <row r="908" s="123" customFormat="1" x14ac:dyDescent="0.35"/>
    <row r="909" s="123" customFormat="1" x14ac:dyDescent="0.35"/>
    <row r="910" s="123" customFormat="1" x14ac:dyDescent="0.35"/>
    <row r="911" s="123" customFormat="1" x14ac:dyDescent="0.35"/>
    <row r="912" s="123" customFormat="1" x14ac:dyDescent="0.35"/>
    <row r="913" s="123" customFormat="1" x14ac:dyDescent="0.35"/>
    <row r="914" s="123" customFormat="1" x14ac:dyDescent="0.35"/>
    <row r="915" s="123" customFormat="1" x14ac:dyDescent="0.35"/>
    <row r="916" s="123" customFormat="1" x14ac:dyDescent="0.35"/>
    <row r="917" s="123" customFormat="1" x14ac:dyDescent="0.35"/>
    <row r="918" s="123" customFormat="1" x14ac:dyDescent="0.35"/>
    <row r="919" s="123" customFormat="1" x14ac:dyDescent="0.35"/>
    <row r="920" s="123" customFormat="1" x14ac:dyDescent="0.35"/>
    <row r="921" s="123" customFormat="1" x14ac:dyDescent="0.35"/>
    <row r="922" s="123" customFormat="1" x14ac:dyDescent="0.35"/>
    <row r="923" s="123" customFormat="1" x14ac:dyDescent="0.35"/>
    <row r="924" s="123" customFormat="1" x14ac:dyDescent="0.35"/>
    <row r="925" s="123" customFormat="1" x14ac:dyDescent="0.35"/>
    <row r="926" s="123" customFormat="1" x14ac:dyDescent="0.35"/>
    <row r="927" s="123" customFormat="1" x14ac:dyDescent="0.35"/>
    <row r="928" s="123" customFormat="1" x14ac:dyDescent="0.35"/>
    <row r="929" s="123" customFormat="1" x14ac:dyDescent="0.35"/>
    <row r="930" s="123" customFormat="1" x14ac:dyDescent="0.35"/>
    <row r="931" s="123" customFormat="1" x14ac:dyDescent="0.35"/>
    <row r="932" s="123" customFormat="1" x14ac:dyDescent="0.35"/>
    <row r="933" s="123" customFormat="1" x14ac:dyDescent="0.35"/>
    <row r="934" s="123" customFormat="1" x14ac:dyDescent="0.35"/>
    <row r="935" s="123" customFormat="1" x14ac:dyDescent="0.35"/>
    <row r="936" s="123" customFormat="1" x14ac:dyDescent="0.35"/>
    <row r="937" s="123" customFormat="1" x14ac:dyDescent="0.35"/>
    <row r="938" s="123" customFormat="1" x14ac:dyDescent="0.35"/>
    <row r="939" s="123" customFormat="1" x14ac:dyDescent="0.35"/>
    <row r="940" s="123" customFormat="1" x14ac:dyDescent="0.35"/>
    <row r="941" s="123" customFormat="1" x14ac:dyDescent="0.35"/>
    <row r="942" s="123" customFormat="1" x14ac:dyDescent="0.35"/>
    <row r="943" s="123" customFormat="1" x14ac:dyDescent="0.35"/>
    <row r="944" s="123" customFormat="1" x14ac:dyDescent="0.35"/>
    <row r="945" s="123" customFormat="1" x14ac:dyDescent="0.35"/>
    <row r="946" s="123" customFormat="1" x14ac:dyDescent="0.35"/>
    <row r="947" s="123" customFormat="1" x14ac:dyDescent="0.35"/>
    <row r="948" s="123" customFormat="1" x14ac:dyDescent="0.35"/>
    <row r="949" s="123" customFormat="1" x14ac:dyDescent="0.35"/>
    <row r="950" s="123" customFormat="1" x14ac:dyDescent="0.35"/>
    <row r="951" s="123" customFormat="1" x14ac:dyDescent="0.35"/>
    <row r="952" s="123" customFormat="1" x14ac:dyDescent="0.35"/>
    <row r="953" s="123" customFormat="1" x14ac:dyDescent="0.35"/>
    <row r="954" s="123" customFormat="1" x14ac:dyDescent="0.35"/>
    <row r="955" s="123" customFormat="1" x14ac:dyDescent="0.35"/>
    <row r="956" s="123" customFormat="1" x14ac:dyDescent="0.35"/>
    <row r="957" s="123" customFormat="1" x14ac:dyDescent="0.35"/>
    <row r="958" s="123" customFormat="1" x14ac:dyDescent="0.35"/>
    <row r="959" s="123" customFormat="1" x14ac:dyDescent="0.35"/>
    <row r="960" s="123" customFormat="1" x14ac:dyDescent="0.35"/>
    <row r="961" s="123" customFormat="1" x14ac:dyDescent="0.35"/>
    <row r="962" s="123" customFormat="1" x14ac:dyDescent="0.35"/>
    <row r="963" s="123" customFormat="1" x14ac:dyDescent="0.35"/>
    <row r="964" s="123" customFormat="1" x14ac:dyDescent="0.35"/>
    <row r="965" s="123" customFormat="1" x14ac:dyDescent="0.35"/>
    <row r="966" s="123" customFormat="1" x14ac:dyDescent="0.35"/>
    <row r="967" s="123" customFormat="1" x14ac:dyDescent="0.35"/>
    <row r="968" s="123" customFormat="1" x14ac:dyDescent="0.35"/>
    <row r="969" s="123" customFormat="1" x14ac:dyDescent="0.35"/>
    <row r="970" s="123" customFormat="1" x14ac:dyDescent="0.35"/>
    <row r="971" s="123" customFormat="1" x14ac:dyDescent="0.35"/>
    <row r="972" s="123" customFormat="1" x14ac:dyDescent="0.35"/>
    <row r="973" s="123" customFormat="1" x14ac:dyDescent="0.35"/>
    <row r="974" s="123" customFormat="1" x14ac:dyDescent="0.35"/>
    <row r="975" s="123" customFormat="1" x14ac:dyDescent="0.35"/>
    <row r="976" s="123" customFormat="1" x14ac:dyDescent="0.35"/>
    <row r="977" s="123" customFormat="1" x14ac:dyDescent="0.35"/>
    <row r="978" s="123" customFormat="1" x14ac:dyDescent="0.35"/>
    <row r="979" s="123" customFormat="1" x14ac:dyDescent="0.35"/>
    <row r="980" s="123" customFormat="1" x14ac:dyDescent="0.35"/>
    <row r="981" s="123" customFormat="1" x14ac:dyDescent="0.35"/>
    <row r="982" s="123" customFormat="1" x14ac:dyDescent="0.35"/>
    <row r="983" s="123" customFormat="1" x14ac:dyDescent="0.35"/>
    <row r="984" s="123" customFormat="1" x14ac:dyDescent="0.35"/>
    <row r="985" s="123" customFormat="1" x14ac:dyDescent="0.35"/>
    <row r="986" s="123" customFormat="1" x14ac:dyDescent="0.35"/>
    <row r="987" s="123" customFormat="1" x14ac:dyDescent="0.35"/>
    <row r="988" s="123" customFormat="1" x14ac:dyDescent="0.35"/>
    <row r="989" s="123" customFormat="1" x14ac:dyDescent="0.35"/>
    <row r="990" s="123" customFormat="1" x14ac:dyDescent="0.35"/>
    <row r="991" s="123" customFormat="1" x14ac:dyDescent="0.35"/>
    <row r="992" s="123" customFormat="1" x14ac:dyDescent="0.35"/>
    <row r="993" s="123" customFormat="1" x14ac:dyDescent="0.35"/>
    <row r="994" s="123" customFormat="1" x14ac:dyDescent="0.35"/>
    <row r="995" s="123" customFormat="1" x14ac:dyDescent="0.35"/>
    <row r="996" s="123" customFormat="1" x14ac:dyDescent="0.35"/>
    <row r="997" s="123" customFormat="1" x14ac:dyDescent="0.35"/>
    <row r="998" s="123" customFormat="1" x14ac:dyDescent="0.35"/>
    <row r="999" s="123" customFormat="1" x14ac:dyDescent="0.35"/>
    <row r="1000" s="123" customFormat="1" x14ac:dyDescent="0.35"/>
    <row r="1001" s="123" customFormat="1" x14ac:dyDescent="0.35"/>
    <row r="1002" s="123" customFormat="1" x14ac:dyDescent="0.35"/>
    <row r="1003" s="123" customFormat="1" x14ac:dyDescent="0.35"/>
    <row r="1004" s="123" customFormat="1" x14ac:dyDescent="0.35"/>
    <row r="1005" s="123" customFormat="1" x14ac:dyDescent="0.35"/>
    <row r="1006" s="123" customFormat="1" x14ac:dyDescent="0.35"/>
    <row r="1007" s="123" customFormat="1" x14ac:dyDescent="0.35"/>
    <row r="1008" s="123" customFormat="1" x14ac:dyDescent="0.35"/>
    <row r="1009" s="123" customFormat="1" x14ac:dyDescent="0.35"/>
    <row r="1010" s="123" customFormat="1" x14ac:dyDescent="0.35"/>
    <row r="1011" s="123" customFormat="1" x14ac:dyDescent="0.35"/>
    <row r="1012" s="123" customFormat="1" x14ac:dyDescent="0.35"/>
    <row r="1013" s="123" customFormat="1" x14ac:dyDescent="0.35"/>
    <row r="1014" s="123" customFormat="1" x14ac:dyDescent="0.35"/>
    <row r="1015" s="123" customFormat="1" x14ac:dyDescent="0.35"/>
    <row r="1016" s="123" customFormat="1" x14ac:dyDescent="0.35"/>
    <row r="1017" s="123" customFormat="1" x14ac:dyDescent="0.35"/>
    <row r="1018" s="123" customFormat="1" x14ac:dyDescent="0.35"/>
    <row r="1019" s="123" customFormat="1" x14ac:dyDescent="0.35"/>
    <row r="1020" s="123" customFormat="1" x14ac:dyDescent="0.35"/>
    <row r="1021" s="123" customFormat="1" x14ac:dyDescent="0.35"/>
    <row r="1022" s="123" customFormat="1" x14ac:dyDescent="0.35"/>
    <row r="1023" s="123" customFormat="1" x14ac:dyDescent="0.35"/>
    <row r="1024" s="123" customFormat="1" x14ac:dyDescent="0.35"/>
    <row r="1025" s="123" customFormat="1" x14ac:dyDescent="0.35"/>
    <row r="1026" s="123" customFormat="1" x14ac:dyDescent="0.35"/>
    <row r="1027" s="123" customFormat="1" x14ac:dyDescent="0.35"/>
    <row r="1028" s="123" customFormat="1" x14ac:dyDescent="0.35"/>
    <row r="1029" s="123" customFormat="1" x14ac:dyDescent="0.35"/>
    <row r="1030" s="123" customFormat="1" x14ac:dyDescent="0.35"/>
    <row r="1031" s="123" customFormat="1" x14ac:dyDescent="0.35"/>
    <row r="1032" s="123" customFormat="1" x14ac:dyDescent="0.35"/>
    <row r="1033" s="123" customFormat="1" x14ac:dyDescent="0.35"/>
    <row r="1034" s="123" customFormat="1" x14ac:dyDescent="0.35"/>
    <row r="1035" s="123" customFormat="1" x14ac:dyDescent="0.35"/>
    <row r="1036" s="123" customFormat="1" x14ac:dyDescent="0.35"/>
    <row r="1037" s="123" customFormat="1" x14ac:dyDescent="0.35"/>
    <row r="1038" s="123" customFormat="1" x14ac:dyDescent="0.35"/>
    <row r="1039" s="123" customFormat="1" x14ac:dyDescent="0.35"/>
    <row r="1040" s="123" customFormat="1" x14ac:dyDescent="0.35"/>
    <row r="1041" s="123" customFormat="1" x14ac:dyDescent="0.35"/>
    <row r="1042" s="123" customFormat="1" x14ac:dyDescent="0.35"/>
    <row r="1043" s="123" customFormat="1" x14ac:dyDescent="0.35"/>
    <row r="1044" s="123" customFormat="1" x14ac:dyDescent="0.35"/>
    <row r="1045" s="123" customFormat="1" x14ac:dyDescent="0.35"/>
    <row r="1046" s="123" customFormat="1" x14ac:dyDescent="0.35"/>
    <row r="1047" s="123" customFormat="1" x14ac:dyDescent="0.35"/>
    <row r="1048" s="123" customFormat="1" x14ac:dyDescent="0.35"/>
    <row r="1049" s="123" customFormat="1" x14ac:dyDescent="0.35"/>
    <row r="1050" s="123" customFormat="1" x14ac:dyDescent="0.35"/>
    <row r="1051" s="123" customFormat="1" x14ac:dyDescent="0.35"/>
    <row r="1052" s="123" customFormat="1" x14ac:dyDescent="0.35"/>
    <row r="1053" s="123" customFormat="1" x14ac:dyDescent="0.35"/>
    <row r="1054" s="123" customFormat="1" x14ac:dyDescent="0.35"/>
    <row r="1055" s="123" customFormat="1" x14ac:dyDescent="0.35"/>
    <row r="1056" s="123" customFormat="1" x14ac:dyDescent="0.35"/>
    <row r="1057" s="123" customFormat="1" x14ac:dyDescent="0.35"/>
    <row r="1058" s="123" customFormat="1" x14ac:dyDescent="0.35"/>
    <row r="1059" s="123" customFormat="1" x14ac:dyDescent="0.35"/>
    <row r="1060" s="123" customFormat="1" x14ac:dyDescent="0.35"/>
    <row r="1061" s="123" customFormat="1" x14ac:dyDescent="0.35"/>
    <row r="1062" s="123" customFormat="1" x14ac:dyDescent="0.35"/>
    <row r="1063" s="123" customFormat="1" x14ac:dyDescent="0.35"/>
    <row r="1064" s="123" customFormat="1" x14ac:dyDescent="0.35"/>
    <row r="1065" s="123" customFormat="1" x14ac:dyDescent="0.35"/>
    <row r="1066" s="123" customFormat="1" x14ac:dyDescent="0.35"/>
    <row r="1067" s="123" customFormat="1" x14ac:dyDescent="0.35"/>
    <row r="1068" s="123" customFormat="1" x14ac:dyDescent="0.35"/>
    <row r="1069" s="123" customFormat="1" x14ac:dyDescent="0.35"/>
    <row r="1070" s="123" customFormat="1" x14ac:dyDescent="0.35"/>
    <row r="1071" s="123" customFormat="1" x14ac:dyDescent="0.35"/>
    <row r="1072" s="123" customFormat="1" x14ac:dyDescent="0.35"/>
    <row r="1073" s="123" customFormat="1" x14ac:dyDescent="0.35"/>
    <row r="1074" s="123" customFormat="1" x14ac:dyDescent="0.35"/>
    <row r="1075" s="123" customFormat="1" x14ac:dyDescent="0.35"/>
    <row r="1076" s="123" customFormat="1" x14ac:dyDescent="0.35"/>
    <row r="1077" s="123" customFormat="1" x14ac:dyDescent="0.35"/>
    <row r="1078" s="123" customFormat="1" x14ac:dyDescent="0.35"/>
    <row r="1079" s="123" customFormat="1" x14ac:dyDescent="0.35"/>
    <row r="1080" s="123" customFormat="1" x14ac:dyDescent="0.35"/>
    <row r="1081" s="123" customFormat="1" x14ac:dyDescent="0.35"/>
    <row r="1082" s="123" customFormat="1" x14ac:dyDescent="0.35"/>
    <row r="1083" s="123" customFormat="1" x14ac:dyDescent="0.35"/>
    <row r="1084" s="123" customFormat="1" x14ac:dyDescent="0.35"/>
    <row r="1085" s="123" customFormat="1" x14ac:dyDescent="0.35"/>
    <row r="1086" s="123" customFormat="1" x14ac:dyDescent="0.35"/>
    <row r="1087" s="123" customFormat="1" x14ac:dyDescent="0.35"/>
    <row r="1088" s="123" customFormat="1" x14ac:dyDescent="0.35"/>
    <row r="1089" s="123" customFormat="1" x14ac:dyDescent="0.35"/>
    <row r="1090" s="123" customFormat="1" x14ac:dyDescent="0.35"/>
    <row r="1091" s="123" customFormat="1" x14ac:dyDescent="0.35"/>
    <row r="1092" s="123" customFormat="1" x14ac:dyDescent="0.35"/>
    <row r="1093" s="123" customFormat="1" x14ac:dyDescent="0.35"/>
    <row r="1094" s="123" customFormat="1" x14ac:dyDescent="0.35"/>
    <row r="1095" s="123" customFormat="1" x14ac:dyDescent="0.35"/>
    <row r="1096" s="123" customFormat="1" x14ac:dyDescent="0.35"/>
    <row r="1097" s="123" customFormat="1" x14ac:dyDescent="0.35"/>
    <row r="1098" s="123" customFormat="1" x14ac:dyDescent="0.35"/>
    <row r="1099" s="123" customFormat="1" x14ac:dyDescent="0.35"/>
    <row r="1100" s="123" customFormat="1" x14ac:dyDescent="0.35"/>
    <row r="1101" s="123" customFormat="1" x14ac:dyDescent="0.35"/>
    <row r="1102" s="123" customFormat="1" x14ac:dyDescent="0.35"/>
    <row r="1103" s="123" customFormat="1" x14ac:dyDescent="0.35"/>
    <row r="1104" s="123" customFormat="1" x14ac:dyDescent="0.35"/>
    <row r="1105" s="123" customFormat="1" x14ac:dyDescent="0.35"/>
    <row r="1106" s="123" customFormat="1" x14ac:dyDescent="0.35"/>
    <row r="1107" s="123" customFormat="1" x14ac:dyDescent="0.35"/>
    <row r="1108" s="123" customFormat="1" x14ac:dyDescent="0.35"/>
    <row r="1109" s="123" customFormat="1" x14ac:dyDescent="0.35"/>
    <row r="1110" s="123" customFormat="1" x14ac:dyDescent="0.35"/>
    <row r="1111" s="123" customFormat="1" x14ac:dyDescent="0.35"/>
    <row r="1112" s="123" customFormat="1" x14ac:dyDescent="0.35"/>
    <row r="1113" s="123" customFormat="1" x14ac:dyDescent="0.35"/>
    <row r="1114" s="123" customFormat="1" x14ac:dyDescent="0.35"/>
    <row r="1115" s="123" customFormat="1" x14ac:dyDescent="0.35"/>
    <row r="1116" s="123" customFormat="1" x14ac:dyDescent="0.35"/>
    <row r="1117" s="123" customFormat="1" x14ac:dyDescent="0.35"/>
    <row r="1118" s="123" customFormat="1" x14ac:dyDescent="0.35"/>
    <row r="1119" s="123" customFormat="1" x14ac:dyDescent="0.35"/>
    <row r="1120" s="123" customFormat="1" x14ac:dyDescent="0.35"/>
    <row r="1121" s="123" customFormat="1" x14ac:dyDescent="0.35"/>
    <row r="1122" s="123" customFormat="1" x14ac:dyDescent="0.35"/>
    <row r="1123" s="123" customFormat="1" x14ac:dyDescent="0.35"/>
    <row r="1124" s="123" customFormat="1" x14ac:dyDescent="0.35"/>
    <row r="1125" s="123" customFormat="1" x14ac:dyDescent="0.35"/>
    <row r="1126" s="123" customFormat="1" x14ac:dyDescent="0.35"/>
    <row r="1127" s="123" customFormat="1" x14ac:dyDescent="0.35"/>
    <row r="1128" s="123" customFormat="1" x14ac:dyDescent="0.35"/>
    <row r="1129" s="123" customFormat="1" x14ac:dyDescent="0.35"/>
    <row r="1130" s="123" customFormat="1" x14ac:dyDescent="0.35"/>
    <row r="1131" s="123" customFormat="1" x14ac:dyDescent="0.35"/>
    <row r="1132" s="123" customFormat="1" x14ac:dyDescent="0.35"/>
    <row r="1133" s="123" customFormat="1" x14ac:dyDescent="0.35"/>
    <row r="1134" s="123" customFormat="1" x14ac:dyDescent="0.35"/>
    <row r="1135" s="123" customFormat="1" x14ac:dyDescent="0.35"/>
    <row r="1136" s="123" customFormat="1" x14ac:dyDescent="0.35"/>
    <row r="1137" s="123" customFormat="1" x14ac:dyDescent="0.35"/>
    <row r="1138" s="123" customFormat="1" x14ac:dyDescent="0.35"/>
    <row r="1139" s="123" customFormat="1" x14ac:dyDescent="0.35"/>
    <row r="1140" s="123" customFormat="1" x14ac:dyDescent="0.35"/>
    <row r="1141" s="123" customFormat="1" x14ac:dyDescent="0.35"/>
    <row r="1142" s="123" customFormat="1" x14ac:dyDescent="0.35"/>
    <row r="1143" s="123" customFormat="1" x14ac:dyDescent="0.35"/>
    <row r="1144" s="123" customFormat="1" x14ac:dyDescent="0.35"/>
    <row r="1145" s="123" customFormat="1" x14ac:dyDescent="0.35"/>
    <row r="1146" s="123" customFormat="1" x14ac:dyDescent="0.35"/>
    <row r="1147" s="123" customFormat="1" x14ac:dyDescent="0.35"/>
    <row r="1148" s="123" customFormat="1" x14ac:dyDescent="0.35"/>
    <row r="1149" s="123" customFormat="1" x14ac:dyDescent="0.35"/>
    <row r="1150" s="123" customFormat="1" x14ac:dyDescent="0.35"/>
    <row r="1151" s="123" customFormat="1" x14ac:dyDescent="0.35"/>
    <row r="1152" s="123" customFormat="1" x14ac:dyDescent="0.35"/>
    <row r="1153" s="123" customFormat="1" x14ac:dyDescent="0.35"/>
    <row r="1154" s="123" customFormat="1" x14ac:dyDescent="0.35"/>
    <row r="1155" s="123" customFormat="1" x14ac:dyDescent="0.35"/>
    <row r="1156" s="123" customFormat="1" x14ac:dyDescent="0.35"/>
    <row r="1157" s="123" customFormat="1" x14ac:dyDescent="0.35"/>
    <row r="1158" s="123" customFormat="1" x14ac:dyDescent="0.35"/>
    <row r="1159" s="123" customFormat="1" x14ac:dyDescent="0.35"/>
    <row r="1160" s="123" customFormat="1" x14ac:dyDescent="0.35"/>
    <row r="1161" s="123" customFormat="1" x14ac:dyDescent="0.35"/>
    <row r="1162" s="123" customFormat="1" x14ac:dyDescent="0.35"/>
    <row r="1163" s="123" customFormat="1" x14ac:dyDescent="0.35"/>
    <row r="1164" s="123" customFormat="1" x14ac:dyDescent="0.35"/>
    <row r="1165" s="123" customFormat="1" x14ac:dyDescent="0.35"/>
    <row r="1166" s="123" customFormat="1" x14ac:dyDescent="0.35"/>
    <row r="1167" s="123" customFormat="1" x14ac:dyDescent="0.35"/>
    <row r="1168" s="123" customFormat="1" x14ac:dyDescent="0.35"/>
    <row r="1169" s="123" customFormat="1" x14ac:dyDescent="0.35"/>
    <row r="1170" s="123" customFormat="1" x14ac:dyDescent="0.35"/>
    <row r="1171" s="123" customFormat="1" x14ac:dyDescent="0.35"/>
    <row r="1172" s="123" customFormat="1" x14ac:dyDescent="0.35"/>
    <row r="1173" s="123" customFormat="1" x14ac:dyDescent="0.35"/>
    <row r="1174" s="123" customFormat="1" x14ac:dyDescent="0.35"/>
    <row r="1175" s="123" customFormat="1" x14ac:dyDescent="0.35"/>
  </sheetData>
  <mergeCells count="3">
    <mergeCell ref="B1:C1"/>
    <mergeCell ref="D1:F1"/>
    <mergeCell ref="H1:J1"/>
  </mergeCells>
  <conditionalFormatting sqref="D731">
    <cfRule type="expression" dxfId="12" priority="4">
      <formula>_xludf.ISBLANK(D731)</formula>
    </cfRule>
  </conditionalFormatting>
  <conditionalFormatting sqref="D732">
    <cfRule type="expression" dxfId="11" priority="3">
      <formula>_xludf.ISBLANK(D732)</formula>
    </cfRule>
  </conditionalFormatting>
  <conditionalFormatting sqref="D730">
    <cfRule type="expression" dxfId="10" priority="2">
      <formula>_xludf.ISBLANK(D730)</formula>
    </cfRule>
  </conditionalFormatting>
  <conditionalFormatting sqref="D729">
    <cfRule type="expression" dxfId="9" priority="1">
      <formula>_xludf.ISBLANK(D729)</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P16"/>
  <sheetViews>
    <sheetView zoomScale="85" zoomScaleNormal="85" workbookViewId="0">
      <selection activeCell="K30" sqref="K30"/>
    </sheetView>
  </sheetViews>
  <sheetFormatPr baseColWidth="10" defaultColWidth="8" defaultRowHeight="15.5" x14ac:dyDescent="0.35"/>
  <cols>
    <col min="1" max="55" width="8" style="32"/>
    <col min="56" max="56" width="8" style="32" customWidth="1"/>
    <col min="57" max="324" width="8" style="32"/>
    <col min="325" max="326" width="8.08203125" style="32" bestFit="1" customWidth="1"/>
    <col min="327" max="328" width="8" style="32"/>
    <col min="329" max="329" width="8.08203125" style="32" bestFit="1" customWidth="1"/>
    <col min="330" max="333" width="8" style="32"/>
    <col min="334" max="344" width="8.08203125" style="32" bestFit="1" customWidth="1"/>
    <col min="345" max="366" width="8" style="32"/>
    <col min="367" max="367" width="9" style="32" bestFit="1" customWidth="1"/>
    <col min="368" max="374" width="8" style="32"/>
    <col min="375" max="375" width="8.08203125" style="32" bestFit="1" customWidth="1"/>
    <col min="376" max="405" width="8" style="32"/>
    <col min="406" max="406" width="31.6640625" style="32" customWidth="1"/>
    <col min="407" max="407" width="14.4140625" style="32" customWidth="1"/>
    <col min="408" max="16384" width="8" style="32"/>
  </cols>
  <sheetData>
    <row r="1" spans="1:328" customFormat="1" x14ac:dyDescent="0.35">
      <c r="A1" t="s">
        <v>42</v>
      </c>
      <c r="B1" t="s">
        <v>43</v>
      </c>
      <c r="C1" t="s">
        <v>44</v>
      </c>
      <c r="D1" t="s">
        <v>787</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c r="Y1" t="s">
        <v>65</v>
      </c>
      <c r="Z1" t="s">
        <v>66</v>
      </c>
      <c r="AA1" t="s">
        <v>67</v>
      </c>
      <c r="AB1" t="s">
        <v>68</v>
      </c>
      <c r="AC1" t="s">
        <v>69</v>
      </c>
      <c r="AD1" t="s">
        <v>70</v>
      </c>
      <c r="AE1" t="s">
        <v>71</v>
      </c>
      <c r="AF1" t="s">
        <v>832</v>
      </c>
      <c r="AG1" t="s">
        <v>72</v>
      </c>
      <c r="AH1" t="s">
        <v>73</v>
      </c>
      <c r="AI1" t="s">
        <v>74</v>
      </c>
      <c r="AJ1" t="s">
        <v>75</v>
      </c>
      <c r="AK1" t="s">
        <v>76</v>
      </c>
      <c r="AL1" t="s">
        <v>77</v>
      </c>
      <c r="AM1" t="s">
        <v>78</v>
      </c>
      <c r="AN1" t="s">
        <v>79</v>
      </c>
      <c r="AO1" t="s">
        <v>80</v>
      </c>
      <c r="AP1" t="s">
        <v>81</v>
      </c>
      <c r="AQ1" t="s">
        <v>82</v>
      </c>
      <c r="AR1" t="s">
        <v>83</v>
      </c>
      <c r="AS1" t="s">
        <v>84</v>
      </c>
      <c r="AT1" t="s">
        <v>85</v>
      </c>
      <c r="AU1" t="s">
        <v>86</v>
      </c>
      <c r="AV1" t="s">
        <v>3661</v>
      </c>
      <c r="AW1" t="s">
        <v>3662</v>
      </c>
      <c r="AX1" t="s">
        <v>3663</v>
      </c>
      <c r="AY1" t="s">
        <v>3664</v>
      </c>
      <c r="AZ1" t="s">
        <v>3665</v>
      </c>
      <c r="BA1" t="s">
        <v>3666</v>
      </c>
      <c r="BB1" t="s">
        <v>3667</v>
      </c>
      <c r="BC1" t="s">
        <v>3668</v>
      </c>
      <c r="BD1" t="s">
        <v>87</v>
      </c>
      <c r="BE1" t="s">
        <v>88</v>
      </c>
      <c r="BF1" t="s">
        <v>89</v>
      </c>
      <c r="BG1" t="s">
        <v>3669</v>
      </c>
      <c r="BH1" t="s">
        <v>3670</v>
      </c>
      <c r="BI1" t="s">
        <v>3671</v>
      </c>
      <c r="BJ1" t="s">
        <v>3672</v>
      </c>
      <c r="BK1" t="s">
        <v>3673</v>
      </c>
      <c r="BL1" t="s">
        <v>3674</v>
      </c>
      <c r="BM1" t="s">
        <v>3675</v>
      </c>
      <c r="BN1" t="s">
        <v>3676</v>
      </c>
      <c r="BO1" t="s">
        <v>3677</v>
      </c>
      <c r="BP1" t="s">
        <v>3678</v>
      </c>
      <c r="BQ1" t="s">
        <v>90</v>
      </c>
      <c r="BR1" t="s">
        <v>91</v>
      </c>
      <c r="BS1" t="s">
        <v>92</v>
      </c>
      <c r="BT1" t="s">
        <v>93</v>
      </c>
      <c r="BU1" t="s">
        <v>3679</v>
      </c>
      <c r="BV1" t="s">
        <v>3680</v>
      </c>
      <c r="BW1" t="s">
        <v>3681</v>
      </c>
      <c r="BX1" t="s">
        <v>3682</v>
      </c>
      <c r="BY1" t="s">
        <v>3683</v>
      </c>
      <c r="BZ1" t="s">
        <v>3684</v>
      </c>
      <c r="CA1" t="s">
        <v>3685</v>
      </c>
      <c r="CB1" t="s">
        <v>3686</v>
      </c>
      <c r="CC1" t="s">
        <v>94</v>
      </c>
      <c r="CD1" t="s">
        <v>95</v>
      </c>
      <c r="CE1" t="s">
        <v>96</v>
      </c>
      <c r="CF1" t="s">
        <v>97</v>
      </c>
      <c r="CG1" t="s">
        <v>98</v>
      </c>
      <c r="CH1" t="s">
        <v>99</v>
      </c>
      <c r="CI1" t="s">
        <v>100</v>
      </c>
      <c r="CJ1" t="s">
        <v>101</v>
      </c>
      <c r="CK1" t="s">
        <v>102</v>
      </c>
      <c r="CL1" t="s">
        <v>103</v>
      </c>
      <c r="CM1" t="s">
        <v>104</v>
      </c>
      <c r="CN1" t="s">
        <v>105</v>
      </c>
      <c r="CO1" t="s">
        <v>106</v>
      </c>
      <c r="CP1" t="s">
        <v>107</v>
      </c>
      <c r="CQ1" t="s">
        <v>108</v>
      </c>
      <c r="CR1" t="s">
        <v>109</v>
      </c>
      <c r="CS1" t="s">
        <v>110</v>
      </c>
      <c r="CT1" t="s">
        <v>111</v>
      </c>
      <c r="CU1" t="s">
        <v>112</v>
      </c>
      <c r="CV1" t="s">
        <v>113</v>
      </c>
      <c r="CW1" t="s">
        <v>114</v>
      </c>
      <c r="CX1" t="s">
        <v>115</v>
      </c>
      <c r="CY1" t="s">
        <v>116</v>
      </c>
      <c r="CZ1" t="s">
        <v>117</v>
      </c>
      <c r="DA1" t="s">
        <v>118</v>
      </c>
      <c r="DB1" t="s">
        <v>119</v>
      </c>
      <c r="DC1" t="s">
        <v>120</v>
      </c>
      <c r="DD1" t="s">
        <v>121</v>
      </c>
      <c r="DE1" t="s">
        <v>122</v>
      </c>
      <c r="DF1" t="s">
        <v>123</v>
      </c>
      <c r="DG1" t="s">
        <v>124</v>
      </c>
      <c r="DH1" t="s">
        <v>125</v>
      </c>
      <c r="DI1" t="s">
        <v>126</v>
      </c>
      <c r="DJ1" t="s">
        <v>3687</v>
      </c>
      <c r="DK1" t="s">
        <v>3688</v>
      </c>
      <c r="DL1" t="s">
        <v>3689</v>
      </c>
      <c r="DM1" t="s">
        <v>3690</v>
      </c>
      <c r="DN1" t="s">
        <v>3691</v>
      </c>
      <c r="DO1" t="s">
        <v>3692</v>
      </c>
      <c r="DP1" t="s">
        <v>3693</v>
      </c>
      <c r="DQ1" t="s">
        <v>3694</v>
      </c>
      <c r="DR1" t="s">
        <v>3695</v>
      </c>
      <c r="DS1" t="s">
        <v>3696</v>
      </c>
      <c r="DT1" t="s">
        <v>3697</v>
      </c>
      <c r="DU1" t="s">
        <v>3698</v>
      </c>
      <c r="DV1" t="s">
        <v>3699</v>
      </c>
      <c r="DW1" t="s">
        <v>3700</v>
      </c>
      <c r="DX1" t="s">
        <v>127</v>
      </c>
      <c r="DY1" t="s">
        <v>128</v>
      </c>
      <c r="DZ1" t="s">
        <v>3701</v>
      </c>
      <c r="EA1" t="s">
        <v>3702</v>
      </c>
      <c r="EB1" t="s">
        <v>3703</v>
      </c>
      <c r="EC1" t="s">
        <v>3704</v>
      </c>
      <c r="ED1" t="s">
        <v>3705</v>
      </c>
      <c r="EE1" t="s">
        <v>3706</v>
      </c>
      <c r="EF1" t="s">
        <v>3707</v>
      </c>
      <c r="EG1" t="s">
        <v>3708</v>
      </c>
      <c r="EH1" t="s">
        <v>129</v>
      </c>
      <c r="EI1" t="s">
        <v>130</v>
      </c>
      <c r="EJ1" t="s">
        <v>131</v>
      </c>
      <c r="EK1" t="s">
        <v>132</v>
      </c>
      <c r="EL1" t="s">
        <v>133</v>
      </c>
      <c r="EM1" t="s">
        <v>134</v>
      </c>
      <c r="EN1" t="s">
        <v>135</v>
      </c>
      <c r="EO1" t="s">
        <v>136</v>
      </c>
      <c r="EP1" t="s">
        <v>3709</v>
      </c>
      <c r="EQ1" t="s">
        <v>3710</v>
      </c>
      <c r="ER1" t="s">
        <v>3711</v>
      </c>
      <c r="ES1" t="s">
        <v>3712</v>
      </c>
      <c r="ET1" t="s">
        <v>3713</v>
      </c>
      <c r="EU1" t="s">
        <v>3714</v>
      </c>
      <c r="EV1" t="s">
        <v>3715</v>
      </c>
      <c r="EW1" t="s">
        <v>3716</v>
      </c>
      <c r="EX1" t="s">
        <v>137</v>
      </c>
      <c r="EY1" t="s">
        <v>138</v>
      </c>
      <c r="EZ1" t="s">
        <v>139</v>
      </c>
      <c r="FA1" t="s">
        <v>140</v>
      </c>
      <c r="FB1" t="s">
        <v>141</v>
      </c>
      <c r="FC1" t="s">
        <v>142</v>
      </c>
      <c r="FD1" t="s">
        <v>143</v>
      </c>
      <c r="FE1" t="s">
        <v>144</v>
      </c>
      <c r="FF1" t="s">
        <v>145</v>
      </c>
      <c r="FG1" t="s">
        <v>146</v>
      </c>
      <c r="FH1" t="s">
        <v>147</v>
      </c>
      <c r="FI1" t="s">
        <v>148</v>
      </c>
      <c r="FJ1" t="s">
        <v>149</v>
      </c>
      <c r="FK1" t="s">
        <v>150</v>
      </c>
      <c r="FL1" t="s">
        <v>151</v>
      </c>
      <c r="FM1" t="s">
        <v>152</v>
      </c>
      <c r="FN1" t="s">
        <v>153</v>
      </c>
      <c r="FO1" t="s">
        <v>154</v>
      </c>
      <c r="FP1" t="s">
        <v>155</v>
      </c>
      <c r="FQ1" t="s">
        <v>156</v>
      </c>
      <c r="FR1" t="s">
        <v>157</v>
      </c>
      <c r="FS1" t="s">
        <v>158</v>
      </c>
      <c r="FT1" t="s">
        <v>159</v>
      </c>
      <c r="FU1" t="s">
        <v>160</v>
      </c>
      <c r="FV1" t="s">
        <v>161</v>
      </c>
      <c r="FW1" t="s">
        <v>162</v>
      </c>
      <c r="FX1" t="s">
        <v>163</v>
      </c>
      <c r="FY1" t="s">
        <v>164</v>
      </c>
      <c r="FZ1" t="s">
        <v>165</v>
      </c>
      <c r="GA1" t="s">
        <v>166</v>
      </c>
      <c r="GB1" t="s">
        <v>167</v>
      </c>
      <c r="GC1" t="s">
        <v>168</v>
      </c>
      <c r="GD1" t="s">
        <v>169</v>
      </c>
      <c r="GE1" t="s">
        <v>170</v>
      </c>
      <c r="GF1" t="s">
        <v>171</v>
      </c>
      <c r="GG1" t="s">
        <v>172</v>
      </c>
      <c r="GH1" t="s">
        <v>173</v>
      </c>
      <c r="GI1" t="s">
        <v>174</v>
      </c>
      <c r="GJ1" t="s">
        <v>175</v>
      </c>
      <c r="GK1" t="s">
        <v>176</v>
      </c>
      <c r="GL1" t="s">
        <v>177</v>
      </c>
      <c r="GM1" t="s">
        <v>178</v>
      </c>
      <c r="GN1" t="s">
        <v>179</v>
      </c>
      <c r="GO1" t="s">
        <v>180</v>
      </c>
      <c r="GP1" t="s">
        <v>181</v>
      </c>
      <c r="GQ1" t="s">
        <v>3717</v>
      </c>
      <c r="GR1" t="s">
        <v>3718</v>
      </c>
      <c r="GS1" t="s">
        <v>3719</v>
      </c>
      <c r="GT1" t="s">
        <v>3720</v>
      </c>
      <c r="GU1" t="s">
        <v>3721</v>
      </c>
      <c r="GV1" t="s">
        <v>3722</v>
      </c>
      <c r="GW1" t="s">
        <v>3723</v>
      </c>
      <c r="GX1" t="s">
        <v>3724</v>
      </c>
      <c r="GY1" t="s">
        <v>3725</v>
      </c>
      <c r="GZ1" t="s">
        <v>3726</v>
      </c>
      <c r="HA1" t="s">
        <v>3727</v>
      </c>
      <c r="HB1" t="s">
        <v>3728</v>
      </c>
      <c r="HC1" t="s">
        <v>3729</v>
      </c>
      <c r="HD1" t="s">
        <v>182</v>
      </c>
      <c r="HE1" t="s">
        <v>183</v>
      </c>
      <c r="HF1" t="s">
        <v>3730</v>
      </c>
      <c r="HG1" t="s">
        <v>3731</v>
      </c>
      <c r="HH1" t="s">
        <v>3732</v>
      </c>
      <c r="HI1" t="s">
        <v>3733</v>
      </c>
      <c r="HJ1" t="s">
        <v>3734</v>
      </c>
      <c r="HK1" t="s">
        <v>3735</v>
      </c>
      <c r="HL1" t="s">
        <v>3736</v>
      </c>
      <c r="HM1" t="s">
        <v>3737</v>
      </c>
      <c r="HN1" t="s">
        <v>184</v>
      </c>
      <c r="HO1" t="s">
        <v>185</v>
      </c>
      <c r="HP1" t="s">
        <v>186</v>
      </c>
      <c r="HQ1" t="s">
        <v>187</v>
      </c>
      <c r="HR1" t="s">
        <v>188</v>
      </c>
      <c r="HS1" t="s">
        <v>189</v>
      </c>
      <c r="HT1" t="s">
        <v>3738</v>
      </c>
      <c r="HU1" t="s">
        <v>190</v>
      </c>
      <c r="HV1" t="s">
        <v>191</v>
      </c>
      <c r="HW1" t="s">
        <v>3739</v>
      </c>
      <c r="HX1" t="s">
        <v>3740</v>
      </c>
      <c r="HY1" t="s">
        <v>3741</v>
      </c>
      <c r="HZ1" t="s">
        <v>3742</v>
      </c>
      <c r="IA1" t="s">
        <v>3743</v>
      </c>
      <c r="IB1" t="s">
        <v>3744</v>
      </c>
      <c r="IC1" t="s">
        <v>192</v>
      </c>
      <c r="ID1" t="s">
        <v>193</v>
      </c>
      <c r="IE1" t="s">
        <v>3745</v>
      </c>
      <c r="IF1" t="s">
        <v>3746</v>
      </c>
      <c r="IG1" t="s">
        <v>3747</v>
      </c>
      <c r="IH1" t="s">
        <v>3748</v>
      </c>
      <c r="II1" t="s">
        <v>3749</v>
      </c>
      <c r="IJ1" t="s">
        <v>3750</v>
      </c>
      <c r="IK1" t="s">
        <v>3751</v>
      </c>
      <c r="IL1" t="s">
        <v>3752</v>
      </c>
      <c r="IM1" t="s">
        <v>194</v>
      </c>
      <c r="IN1" t="s">
        <v>195</v>
      </c>
      <c r="IO1" t="s">
        <v>196</v>
      </c>
      <c r="IP1" t="s">
        <v>197</v>
      </c>
      <c r="IQ1" t="s">
        <v>3753</v>
      </c>
      <c r="IR1" t="s">
        <v>3754</v>
      </c>
      <c r="IS1" t="s">
        <v>3755</v>
      </c>
      <c r="IT1" t="s">
        <v>3756</v>
      </c>
      <c r="IU1" t="s">
        <v>3757</v>
      </c>
      <c r="IV1" t="s">
        <v>3758</v>
      </c>
      <c r="IW1" t="s">
        <v>3759</v>
      </c>
      <c r="IX1" t="s">
        <v>3760</v>
      </c>
      <c r="IY1" t="s">
        <v>198</v>
      </c>
      <c r="IZ1" t="s">
        <v>199</v>
      </c>
      <c r="JA1" t="s">
        <v>200</v>
      </c>
      <c r="JB1" t="s">
        <v>201</v>
      </c>
      <c r="JC1" t="s">
        <v>202</v>
      </c>
      <c r="JD1" t="s">
        <v>203</v>
      </c>
      <c r="JE1" t="s">
        <v>204</v>
      </c>
      <c r="JF1" t="s">
        <v>205</v>
      </c>
      <c r="JG1" t="s">
        <v>206</v>
      </c>
      <c r="JH1" t="s">
        <v>207</v>
      </c>
      <c r="JI1" t="s">
        <v>208</v>
      </c>
      <c r="JJ1" t="s">
        <v>209</v>
      </c>
      <c r="JK1" t="s">
        <v>210</v>
      </c>
      <c r="JL1" t="s">
        <v>211</v>
      </c>
      <c r="JM1" t="s">
        <v>212</v>
      </c>
      <c r="JN1" t="s">
        <v>213</v>
      </c>
      <c r="JO1" t="s">
        <v>214</v>
      </c>
      <c r="JP1" t="s">
        <v>215</v>
      </c>
      <c r="JQ1" t="s">
        <v>216</v>
      </c>
      <c r="JR1" s="312" t="s">
        <v>217</v>
      </c>
      <c r="JS1" t="s">
        <v>218</v>
      </c>
      <c r="JT1" t="s">
        <v>219</v>
      </c>
      <c r="JU1" t="s">
        <v>220</v>
      </c>
      <c r="JV1" t="s">
        <v>221</v>
      </c>
      <c r="JW1" t="s">
        <v>222</v>
      </c>
      <c r="JX1" t="s">
        <v>223</v>
      </c>
      <c r="JY1" t="s">
        <v>224</v>
      </c>
      <c r="JZ1" t="s">
        <v>3761</v>
      </c>
      <c r="KA1" t="s">
        <v>3762</v>
      </c>
      <c r="KB1" t="s">
        <v>3763</v>
      </c>
      <c r="KC1" t="s">
        <v>3764</v>
      </c>
      <c r="KD1" t="s">
        <v>3765</v>
      </c>
      <c r="KE1" t="s">
        <v>3766</v>
      </c>
      <c r="KF1" t="s">
        <v>3767</v>
      </c>
      <c r="KG1" t="s">
        <v>3768</v>
      </c>
      <c r="KH1" t="s">
        <v>3769</v>
      </c>
      <c r="KI1" t="s">
        <v>3770</v>
      </c>
      <c r="KJ1" t="s">
        <v>3771</v>
      </c>
      <c r="KK1" t="s">
        <v>3772</v>
      </c>
      <c r="KL1" t="s">
        <v>225</v>
      </c>
      <c r="KM1" t="s">
        <v>226</v>
      </c>
      <c r="KN1" t="s">
        <v>227</v>
      </c>
      <c r="KO1" t="s">
        <v>3773</v>
      </c>
      <c r="KP1" t="s">
        <v>3774</v>
      </c>
      <c r="KQ1" t="s">
        <v>3775</v>
      </c>
      <c r="KR1" t="s">
        <v>228</v>
      </c>
      <c r="KS1" t="s">
        <v>229</v>
      </c>
      <c r="KT1" t="s">
        <v>3776</v>
      </c>
      <c r="KU1" t="s">
        <v>3777</v>
      </c>
      <c r="KV1" t="s">
        <v>3778</v>
      </c>
      <c r="KW1" t="s">
        <v>3779</v>
      </c>
      <c r="KX1" t="s">
        <v>3780</v>
      </c>
      <c r="KY1" t="s">
        <v>3781</v>
      </c>
      <c r="KZ1" t="s">
        <v>230</v>
      </c>
      <c r="LA1" t="s">
        <v>231</v>
      </c>
      <c r="LB1" t="s">
        <v>3782</v>
      </c>
      <c r="LC1" t="s">
        <v>3783</v>
      </c>
      <c r="LD1" t="s">
        <v>3784</v>
      </c>
      <c r="LE1" t="s">
        <v>3785</v>
      </c>
      <c r="LF1" t="s">
        <v>232</v>
      </c>
      <c r="LG1" t="s">
        <v>233</v>
      </c>
      <c r="LH1" t="s">
        <v>3786</v>
      </c>
      <c r="LI1" t="s">
        <v>3787</v>
      </c>
      <c r="LJ1" t="s">
        <v>3788</v>
      </c>
      <c r="LK1" t="s">
        <v>3789</v>
      </c>
      <c r="LL1" t="s">
        <v>3790</v>
      </c>
      <c r="LM1" t="s">
        <v>3791</v>
      </c>
      <c r="LN1" t="s">
        <v>3792</v>
      </c>
      <c r="LO1" t="s">
        <v>3793</v>
      </c>
      <c r="LP1" t="s">
        <v>3794</v>
      </c>
    </row>
    <row r="2" spans="1:328" customFormat="1" x14ac:dyDescent="0.35">
      <c r="A2" s="251">
        <v>44624.437272881943</v>
      </c>
      <c r="B2" s="251">
        <v>44624.445508217592</v>
      </c>
      <c r="C2" s="251">
        <v>44624</v>
      </c>
      <c r="E2" s="304"/>
      <c r="H2" s="251">
        <v>44624</v>
      </c>
      <c r="I2" t="s">
        <v>1320</v>
      </c>
      <c r="K2" t="s">
        <v>1320</v>
      </c>
      <c r="L2" t="s">
        <v>3444</v>
      </c>
      <c r="M2" t="s">
        <v>3444</v>
      </c>
      <c r="N2" t="s">
        <v>246</v>
      </c>
      <c r="O2" t="s">
        <v>4416</v>
      </c>
      <c r="P2" t="s">
        <v>246</v>
      </c>
      <c r="Q2" t="s">
        <v>433</v>
      </c>
      <c r="R2" t="s">
        <v>4416</v>
      </c>
      <c r="S2" t="s">
        <v>600</v>
      </c>
      <c r="T2" t="s">
        <v>1854</v>
      </c>
      <c r="U2" t="s">
        <v>1853</v>
      </c>
      <c r="V2" t="s">
        <v>1855</v>
      </c>
      <c r="W2" t="s">
        <v>3160</v>
      </c>
      <c r="X2" t="s">
        <v>3159</v>
      </c>
      <c r="Y2" t="s">
        <v>3160</v>
      </c>
      <c r="Z2" t="s">
        <v>246</v>
      </c>
      <c r="AA2" t="s">
        <v>4417</v>
      </c>
      <c r="AB2" t="s">
        <v>246</v>
      </c>
      <c r="AC2" t="s">
        <v>1390</v>
      </c>
      <c r="AD2" t="s">
        <v>4417</v>
      </c>
      <c r="AE2" t="s">
        <v>246</v>
      </c>
      <c r="AF2" t="s">
        <v>4419</v>
      </c>
      <c r="AG2" t="s">
        <v>246</v>
      </c>
      <c r="AH2" t="s">
        <v>1390</v>
      </c>
      <c r="AI2" t="s">
        <v>4419</v>
      </c>
      <c r="AJ2" t="s">
        <v>247</v>
      </c>
      <c r="AK2" t="s">
        <v>284</v>
      </c>
      <c r="AL2" t="s">
        <v>1655</v>
      </c>
      <c r="AN2" t="s">
        <v>1655</v>
      </c>
      <c r="AP2" t="s">
        <v>250</v>
      </c>
      <c r="AQ2" s="312" t="s">
        <v>4895</v>
      </c>
      <c r="AR2" s="312" t="s">
        <v>4896</v>
      </c>
      <c r="AS2" t="s">
        <v>285</v>
      </c>
      <c r="AU2" t="s">
        <v>4897</v>
      </c>
      <c r="AV2">
        <v>0</v>
      </c>
      <c r="AW2">
        <v>0</v>
      </c>
      <c r="AX2">
        <v>0</v>
      </c>
      <c r="AY2">
        <v>0</v>
      </c>
      <c r="AZ2">
        <v>1</v>
      </c>
      <c r="BA2">
        <v>0</v>
      </c>
      <c r="BB2">
        <v>0</v>
      </c>
      <c r="BC2">
        <v>0</v>
      </c>
      <c r="BD2" t="s">
        <v>4898</v>
      </c>
      <c r="BE2" t="s">
        <v>4899</v>
      </c>
      <c r="BF2" t="s">
        <v>287</v>
      </c>
      <c r="BG2">
        <v>1</v>
      </c>
      <c r="BH2">
        <v>0</v>
      </c>
      <c r="BI2">
        <v>0</v>
      </c>
      <c r="BJ2">
        <v>0</v>
      </c>
      <c r="BK2">
        <v>0</v>
      </c>
      <c r="BL2">
        <v>0</v>
      </c>
      <c r="BM2">
        <v>0</v>
      </c>
      <c r="BN2">
        <v>0</v>
      </c>
      <c r="BO2">
        <v>0</v>
      </c>
      <c r="BP2">
        <v>0</v>
      </c>
      <c r="BR2" t="s">
        <v>304</v>
      </c>
      <c r="BS2" t="s">
        <v>311</v>
      </c>
      <c r="HU2" t="s">
        <v>1445</v>
      </c>
      <c r="ID2" t="s">
        <v>269</v>
      </c>
      <c r="IE2">
        <v>0</v>
      </c>
      <c r="IF2">
        <v>0</v>
      </c>
      <c r="IG2">
        <v>0</v>
      </c>
      <c r="IH2">
        <v>0</v>
      </c>
      <c r="II2">
        <v>0</v>
      </c>
      <c r="IJ2">
        <v>0</v>
      </c>
      <c r="IK2">
        <v>0</v>
      </c>
      <c r="IL2">
        <v>1</v>
      </c>
      <c r="IN2" t="s">
        <v>1655</v>
      </c>
      <c r="IP2" t="s">
        <v>4898</v>
      </c>
      <c r="IQ2">
        <v>0</v>
      </c>
      <c r="IR2">
        <v>0</v>
      </c>
      <c r="IS2">
        <v>0</v>
      </c>
      <c r="IT2">
        <v>0</v>
      </c>
      <c r="IU2">
        <v>1</v>
      </c>
      <c r="IV2">
        <v>0</v>
      </c>
      <c r="IW2">
        <v>0</v>
      </c>
      <c r="IX2">
        <v>0</v>
      </c>
      <c r="LA2" s="312" t="s">
        <v>4900</v>
      </c>
      <c r="LB2" s="312">
        <v>19.9389863</v>
      </c>
      <c r="LC2" s="312">
        <v>-72.832414400000005</v>
      </c>
      <c r="LD2" s="312">
        <v>-9.666168212890625</v>
      </c>
      <c r="LE2" s="312">
        <v>4.0730000000000004</v>
      </c>
      <c r="LH2">
        <v>266851053</v>
      </c>
      <c r="LI2" t="s">
        <v>4901</v>
      </c>
      <c r="LJ2" s="251">
        <v>44624.907349537039</v>
      </c>
      <c r="LM2" t="s">
        <v>3800</v>
      </c>
      <c r="LN2" t="s">
        <v>3801</v>
      </c>
      <c r="LP2">
        <v>286</v>
      </c>
    </row>
    <row r="3" spans="1:328" customFormat="1" x14ac:dyDescent="0.35">
      <c r="A3" s="251">
        <v>44620.565231273147</v>
      </c>
      <c r="B3" s="251">
        <v>44620.570739502313</v>
      </c>
      <c r="C3" s="251">
        <v>44620</v>
      </c>
      <c r="E3" s="304"/>
      <c r="H3" s="251">
        <v>44620</v>
      </c>
      <c r="I3" t="s">
        <v>451</v>
      </c>
      <c r="K3" t="s">
        <v>451</v>
      </c>
      <c r="L3" t="s">
        <v>450</v>
      </c>
      <c r="M3" t="s">
        <v>450</v>
      </c>
      <c r="N3" t="s">
        <v>246</v>
      </c>
      <c r="O3" t="s">
        <v>4251</v>
      </c>
      <c r="P3" t="s">
        <v>246</v>
      </c>
      <c r="Q3" t="s">
        <v>433</v>
      </c>
      <c r="R3" t="s">
        <v>4251</v>
      </c>
      <c r="S3" t="s">
        <v>441</v>
      </c>
      <c r="T3" t="s">
        <v>1878</v>
      </c>
      <c r="U3" t="s">
        <v>1877</v>
      </c>
      <c r="V3" t="s">
        <v>1879</v>
      </c>
      <c r="W3" t="s">
        <v>2247</v>
      </c>
      <c r="X3" t="s">
        <v>2246</v>
      </c>
      <c r="Y3" t="s">
        <v>2247</v>
      </c>
      <c r="Z3" t="s">
        <v>246</v>
      </c>
      <c r="AA3" t="s">
        <v>1879</v>
      </c>
      <c r="AB3" t="s">
        <v>246</v>
      </c>
      <c r="AC3" t="s">
        <v>1390</v>
      </c>
      <c r="AD3" t="s">
        <v>1879</v>
      </c>
      <c r="AE3" t="s">
        <v>246</v>
      </c>
      <c r="AF3" t="s">
        <v>4261</v>
      </c>
      <c r="AG3" t="s">
        <v>246</v>
      </c>
      <c r="AH3" t="s">
        <v>1390</v>
      </c>
      <c r="AI3" t="s">
        <v>4261</v>
      </c>
      <c r="AJ3" t="s">
        <v>247</v>
      </c>
      <c r="AK3" t="s">
        <v>284</v>
      </c>
      <c r="AL3" t="s">
        <v>1445</v>
      </c>
      <c r="AN3" t="s">
        <v>1655</v>
      </c>
      <c r="AP3" t="s">
        <v>250</v>
      </c>
      <c r="AQ3" s="312"/>
      <c r="AR3" s="312"/>
      <c r="LA3" s="312"/>
      <c r="LB3" s="312"/>
      <c r="LC3" s="312"/>
      <c r="LD3" s="312"/>
      <c r="LE3" s="312"/>
      <c r="LH3">
        <v>265611734</v>
      </c>
      <c r="LI3" t="s">
        <v>4902</v>
      </c>
      <c r="LJ3" s="251">
        <v>44621.002291666657</v>
      </c>
      <c r="LM3" t="s">
        <v>3800</v>
      </c>
      <c r="LN3" t="s">
        <v>3801</v>
      </c>
      <c r="LP3">
        <v>196</v>
      </c>
    </row>
    <row r="4" spans="1:328" customFormat="1" x14ac:dyDescent="0.35">
      <c r="A4" s="251">
        <v>44621.375797071763</v>
      </c>
      <c r="B4" s="251">
        <v>44621.38325042824</v>
      </c>
      <c r="C4" s="251">
        <v>44621</v>
      </c>
      <c r="E4" s="304"/>
      <c r="H4" s="251">
        <v>44621</v>
      </c>
      <c r="I4" t="s">
        <v>451</v>
      </c>
      <c r="K4" t="s">
        <v>451</v>
      </c>
      <c r="L4" t="s">
        <v>450</v>
      </c>
      <c r="M4" t="s">
        <v>450</v>
      </c>
      <c r="N4" t="s">
        <v>246</v>
      </c>
      <c r="O4" t="s">
        <v>4303</v>
      </c>
      <c r="P4" t="s">
        <v>246</v>
      </c>
      <c r="Q4" t="s">
        <v>433</v>
      </c>
      <c r="R4" t="s">
        <v>4303</v>
      </c>
      <c r="S4" t="s">
        <v>441</v>
      </c>
      <c r="T4" t="s">
        <v>2151</v>
      </c>
      <c r="U4" t="s">
        <v>2150</v>
      </c>
      <c r="V4" t="s">
        <v>2152</v>
      </c>
      <c r="W4" t="s">
        <v>2451</v>
      </c>
      <c r="X4" t="s">
        <v>2450</v>
      </c>
      <c r="Y4" t="s">
        <v>2451</v>
      </c>
      <c r="Z4" t="s">
        <v>246</v>
      </c>
      <c r="AA4" t="s">
        <v>4304</v>
      </c>
      <c r="AB4" t="s">
        <v>246</v>
      </c>
      <c r="AC4" t="s">
        <v>1390</v>
      </c>
      <c r="AD4" t="s">
        <v>4304</v>
      </c>
      <c r="AE4" t="s">
        <v>246</v>
      </c>
      <c r="AF4" t="s">
        <v>4306</v>
      </c>
      <c r="AG4" t="s">
        <v>246</v>
      </c>
      <c r="AH4" t="s">
        <v>1390</v>
      </c>
      <c r="AI4" t="s">
        <v>4306</v>
      </c>
      <c r="AJ4" t="s">
        <v>247</v>
      </c>
      <c r="AK4" t="s">
        <v>284</v>
      </c>
      <c r="AL4" t="s">
        <v>1445</v>
      </c>
      <c r="AN4" t="s">
        <v>1655</v>
      </c>
      <c r="AP4" t="s">
        <v>250</v>
      </c>
      <c r="AQ4" s="312"/>
      <c r="AR4" s="312"/>
      <c r="LA4" s="312"/>
      <c r="LB4" s="312"/>
      <c r="LC4" s="312"/>
      <c r="LD4" s="312"/>
      <c r="LE4" s="312"/>
      <c r="LH4">
        <v>266242457</v>
      </c>
      <c r="LI4" t="s">
        <v>4903</v>
      </c>
      <c r="LJ4" s="251">
        <v>44622.808425925927</v>
      </c>
      <c r="LM4" t="s">
        <v>3800</v>
      </c>
      <c r="LN4" t="s">
        <v>3801</v>
      </c>
      <c r="LP4">
        <v>211</v>
      </c>
    </row>
    <row r="5" spans="1:328" customFormat="1" x14ac:dyDescent="0.35">
      <c r="A5" s="251">
        <v>44616.382193518519</v>
      </c>
      <c r="B5" s="251">
        <v>44616.386266041663</v>
      </c>
      <c r="C5" s="251">
        <v>44616</v>
      </c>
      <c r="E5" s="304"/>
      <c r="H5" s="251">
        <v>44616</v>
      </c>
      <c r="I5" t="s">
        <v>438</v>
      </c>
      <c r="K5" t="s">
        <v>438</v>
      </c>
      <c r="L5" t="s">
        <v>437</v>
      </c>
      <c r="M5" t="s">
        <v>437</v>
      </c>
      <c r="N5" t="s">
        <v>496</v>
      </c>
      <c r="P5" t="s">
        <v>496</v>
      </c>
      <c r="Q5" t="s">
        <v>495</v>
      </c>
      <c r="R5" t="s">
        <v>495</v>
      </c>
      <c r="S5" t="s">
        <v>441</v>
      </c>
      <c r="T5" t="s">
        <v>486</v>
      </c>
      <c r="U5" t="s">
        <v>487</v>
      </c>
      <c r="V5" t="s">
        <v>742</v>
      </c>
      <c r="W5" t="s">
        <v>488</v>
      </c>
      <c r="X5" t="s">
        <v>489</v>
      </c>
      <c r="Y5" t="s">
        <v>488</v>
      </c>
      <c r="Z5" t="s">
        <v>491</v>
      </c>
      <c r="AB5" t="s">
        <v>491</v>
      </c>
      <c r="AC5" t="s">
        <v>490</v>
      </c>
      <c r="AD5" t="s">
        <v>490</v>
      </c>
      <c r="AE5" t="s">
        <v>491</v>
      </c>
      <c r="AG5" t="s">
        <v>491</v>
      </c>
      <c r="AH5" t="s">
        <v>492</v>
      </c>
      <c r="AI5" t="s">
        <v>492</v>
      </c>
      <c r="AJ5" t="s">
        <v>247</v>
      </c>
      <c r="AK5" t="s">
        <v>284</v>
      </c>
      <c r="AL5" t="s">
        <v>1655</v>
      </c>
      <c r="AN5" t="s">
        <v>1655</v>
      </c>
      <c r="AP5" t="s">
        <v>250</v>
      </c>
      <c r="AQ5" s="312" t="s">
        <v>4904</v>
      </c>
      <c r="AR5" s="312" t="s">
        <v>4905</v>
      </c>
      <c r="AS5" t="s">
        <v>285</v>
      </c>
      <c r="AU5" t="s">
        <v>286</v>
      </c>
      <c r="AV5">
        <v>0</v>
      </c>
      <c r="AW5">
        <v>0</v>
      </c>
      <c r="AX5">
        <v>0</v>
      </c>
      <c r="AY5">
        <v>0</v>
      </c>
      <c r="AZ5">
        <v>0</v>
      </c>
      <c r="BA5">
        <v>0</v>
      </c>
      <c r="BB5">
        <v>1</v>
      </c>
      <c r="BC5">
        <v>0</v>
      </c>
      <c r="BD5" t="s">
        <v>4906</v>
      </c>
      <c r="BE5" t="s">
        <v>749</v>
      </c>
      <c r="BF5" t="s">
        <v>287</v>
      </c>
      <c r="BG5">
        <v>1</v>
      </c>
      <c r="BH5">
        <v>0</v>
      </c>
      <c r="BI5">
        <v>0</v>
      </c>
      <c r="BJ5">
        <v>0</v>
      </c>
      <c r="BK5">
        <v>0</v>
      </c>
      <c r="BL5">
        <v>0</v>
      </c>
      <c r="BM5">
        <v>0</v>
      </c>
      <c r="BN5">
        <v>0</v>
      </c>
      <c r="BO5">
        <v>0</v>
      </c>
      <c r="BP5">
        <v>0</v>
      </c>
      <c r="BR5" t="s">
        <v>304</v>
      </c>
      <c r="BS5" t="s">
        <v>289</v>
      </c>
      <c r="HU5" t="s">
        <v>1445</v>
      </c>
      <c r="ID5" t="s">
        <v>3798</v>
      </c>
      <c r="IE5">
        <v>0</v>
      </c>
      <c r="IF5">
        <v>1</v>
      </c>
      <c r="IG5">
        <v>1</v>
      </c>
      <c r="IH5">
        <v>1</v>
      </c>
      <c r="II5">
        <v>0</v>
      </c>
      <c r="IJ5">
        <v>0</v>
      </c>
      <c r="IK5">
        <v>0</v>
      </c>
      <c r="IL5">
        <v>0</v>
      </c>
      <c r="IN5" t="s">
        <v>1445</v>
      </c>
      <c r="LA5" s="312" t="s">
        <v>4907</v>
      </c>
      <c r="LB5" s="312">
        <v>18.240072300000001</v>
      </c>
      <c r="LC5" s="312">
        <v>-72.522628400000002</v>
      </c>
      <c r="LD5" s="312">
        <v>14.912471832657699</v>
      </c>
      <c r="LE5" s="312">
        <v>6.5</v>
      </c>
      <c r="LF5" t="s">
        <v>3574</v>
      </c>
      <c r="LH5">
        <v>266830254</v>
      </c>
      <c r="LI5" t="s">
        <v>4796</v>
      </c>
      <c r="LJ5" s="251">
        <v>44624.800162037027</v>
      </c>
      <c r="LM5" t="s">
        <v>3800</v>
      </c>
      <c r="LN5" t="s">
        <v>3801</v>
      </c>
      <c r="LP5">
        <v>251</v>
      </c>
    </row>
    <row r="6" spans="1:328" customFormat="1" x14ac:dyDescent="0.35">
      <c r="A6" s="251">
        <v>44616.386379675932</v>
      </c>
      <c r="B6" s="251">
        <v>44616.38879287037</v>
      </c>
      <c r="C6" s="251">
        <v>44616</v>
      </c>
      <c r="E6" s="304"/>
      <c r="H6" s="251">
        <v>44616</v>
      </c>
      <c r="I6" t="s">
        <v>438</v>
      </c>
      <c r="K6" t="s">
        <v>438</v>
      </c>
      <c r="L6" t="s">
        <v>437</v>
      </c>
      <c r="M6" t="s">
        <v>437</v>
      </c>
      <c r="N6" t="s">
        <v>496</v>
      </c>
      <c r="P6" t="s">
        <v>496</v>
      </c>
      <c r="Q6" t="s">
        <v>495</v>
      </c>
      <c r="R6" t="s">
        <v>495</v>
      </c>
      <c r="S6" t="s">
        <v>441</v>
      </c>
      <c r="T6" t="s">
        <v>486</v>
      </c>
      <c r="U6" t="s">
        <v>487</v>
      </c>
      <c r="V6" t="s">
        <v>742</v>
      </c>
      <c r="W6" t="s">
        <v>488</v>
      </c>
      <c r="X6" t="s">
        <v>489</v>
      </c>
      <c r="Y6" t="s">
        <v>488</v>
      </c>
      <c r="Z6" t="s">
        <v>491</v>
      </c>
      <c r="AB6" t="s">
        <v>491</v>
      </c>
      <c r="AC6" t="s">
        <v>490</v>
      </c>
      <c r="AD6" t="s">
        <v>490</v>
      </c>
      <c r="AE6" t="s">
        <v>491</v>
      </c>
      <c r="AG6" t="s">
        <v>491</v>
      </c>
      <c r="AH6" t="s">
        <v>492</v>
      </c>
      <c r="AI6" t="s">
        <v>492</v>
      </c>
      <c r="AJ6" t="s">
        <v>247</v>
      </c>
      <c r="AK6" t="s">
        <v>284</v>
      </c>
      <c r="AL6" t="s">
        <v>1655</v>
      </c>
      <c r="AN6" t="s">
        <v>1655</v>
      </c>
      <c r="AP6" t="s">
        <v>250</v>
      </c>
      <c r="AQ6" s="312" t="s">
        <v>4908</v>
      </c>
      <c r="AR6" s="312" t="s">
        <v>4909</v>
      </c>
      <c r="AS6" t="s">
        <v>285</v>
      </c>
      <c r="AU6" t="s">
        <v>286</v>
      </c>
      <c r="AV6">
        <v>0</v>
      </c>
      <c r="AW6">
        <v>0</v>
      </c>
      <c r="AX6">
        <v>0</v>
      </c>
      <c r="AY6">
        <v>0</v>
      </c>
      <c r="AZ6">
        <v>0</v>
      </c>
      <c r="BA6">
        <v>0</v>
      </c>
      <c r="BB6">
        <v>1</v>
      </c>
      <c r="BC6">
        <v>0</v>
      </c>
      <c r="BD6" t="s">
        <v>4906</v>
      </c>
      <c r="BE6" t="s">
        <v>749</v>
      </c>
      <c r="BF6" t="s">
        <v>287</v>
      </c>
      <c r="BG6">
        <v>1</v>
      </c>
      <c r="BH6">
        <v>0</v>
      </c>
      <c r="BI6">
        <v>0</v>
      </c>
      <c r="BJ6">
        <v>0</v>
      </c>
      <c r="BK6">
        <v>0</v>
      </c>
      <c r="BL6">
        <v>0</v>
      </c>
      <c r="BM6">
        <v>0</v>
      </c>
      <c r="BN6">
        <v>0</v>
      </c>
      <c r="BO6">
        <v>0</v>
      </c>
      <c r="BP6">
        <v>0</v>
      </c>
      <c r="BR6" t="s">
        <v>317</v>
      </c>
      <c r="BS6" t="s">
        <v>289</v>
      </c>
      <c r="HU6" t="s">
        <v>1445</v>
      </c>
      <c r="ID6" t="s">
        <v>3979</v>
      </c>
      <c r="IE6">
        <v>0</v>
      </c>
      <c r="IF6">
        <v>1</v>
      </c>
      <c r="IG6">
        <v>1</v>
      </c>
      <c r="IH6">
        <v>0</v>
      </c>
      <c r="II6">
        <v>0</v>
      </c>
      <c r="IJ6">
        <v>0</v>
      </c>
      <c r="IK6">
        <v>0</v>
      </c>
      <c r="IL6">
        <v>0</v>
      </c>
      <c r="IN6" t="s">
        <v>1445</v>
      </c>
      <c r="LA6" s="312" t="s">
        <v>4910</v>
      </c>
      <c r="LB6" s="312">
        <v>18.240071499999999</v>
      </c>
      <c r="LC6" s="312">
        <v>-72.522675399999997</v>
      </c>
      <c r="LD6" s="312">
        <v>23.250653263754138</v>
      </c>
      <c r="LE6" s="312">
        <v>10.833</v>
      </c>
      <c r="LF6" t="s">
        <v>3574</v>
      </c>
      <c r="LH6">
        <v>266830257</v>
      </c>
      <c r="LI6" t="s">
        <v>4798</v>
      </c>
      <c r="LJ6" s="251">
        <v>44624.800173611111</v>
      </c>
      <c r="LM6" t="s">
        <v>3800</v>
      </c>
      <c r="LN6" t="s">
        <v>3801</v>
      </c>
      <c r="LP6">
        <v>252</v>
      </c>
    </row>
    <row r="7" spans="1:328" customFormat="1" x14ac:dyDescent="0.35">
      <c r="A7" s="251">
        <v>44616.38890150463</v>
      </c>
      <c r="B7" s="251">
        <v>44616.391660358793</v>
      </c>
      <c r="C7" s="251">
        <v>44616</v>
      </c>
      <c r="E7" s="304"/>
      <c r="H7" s="251">
        <v>44616</v>
      </c>
      <c r="I7" t="s">
        <v>438</v>
      </c>
      <c r="K7" t="s">
        <v>438</v>
      </c>
      <c r="L7" t="s">
        <v>437</v>
      </c>
      <c r="M7" t="s">
        <v>437</v>
      </c>
      <c r="N7" t="s">
        <v>496</v>
      </c>
      <c r="P7" t="s">
        <v>496</v>
      </c>
      <c r="Q7" t="s">
        <v>495</v>
      </c>
      <c r="R7" t="s">
        <v>495</v>
      </c>
      <c r="S7" t="s">
        <v>441</v>
      </c>
      <c r="T7" t="s">
        <v>486</v>
      </c>
      <c r="U7" t="s">
        <v>487</v>
      </c>
      <c r="V7" t="s">
        <v>742</v>
      </c>
      <c r="W7" t="s">
        <v>488</v>
      </c>
      <c r="X7" t="s">
        <v>489</v>
      </c>
      <c r="Y7" t="s">
        <v>488</v>
      </c>
      <c r="Z7" t="s">
        <v>491</v>
      </c>
      <c r="AB7" t="s">
        <v>491</v>
      </c>
      <c r="AC7" t="s">
        <v>490</v>
      </c>
      <c r="AD7" t="s">
        <v>490</v>
      </c>
      <c r="AE7" t="s">
        <v>491</v>
      </c>
      <c r="AG7" t="s">
        <v>491</v>
      </c>
      <c r="AH7" t="s">
        <v>492</v>
      </c>
      <c r="AI7" t="s">
        <v>492</v>
      </c>
      <c r="AJ7" t="s">
        <v>247</v>
      </c>
      <c r="AK7" t="s">
        <v>284</v>
      </c>
      <c r="AL7" t="s">
        <v>1655</v>
      </c>
      <c r="AN7" t="s">
        <v>1655</v>
      </c>
      <c r="AP7" t="s">
        <v>250</v>
      </c>
      <c r="AQ7" s="312" t="s">
        <v>4911</v>
      </c>
      <c r="AR7" s="312" t="s">
        <v>4905</v>
      </c>
      <c r="AS7" t="s">
        <v>285</v>
      </c>
      <c r="AU7" t="s">
        <v>286</v>
      </c>
      <c r="AV7">
        <v>0</v>
      </c>
      <c r="AW7">
        <v>0</v>
      </c>
      <c r="AX7">
        <v>0</v>
      </c>
      <c r="AY7">
        <v>0</v>
      </c>
      <c r="AZ7">
        <v>0</v>
      </c>
      <c r="BA7">
        <v>0</v>
      </c>
      <c r="BB7">
        <v>1</v>
      </c>
      <c r="BC7">
        <v>0</v>
      </c>
      <c r="BD7" t="s">
        <v>4906</v>
      </c>
      <c r="BE7" t="s">
        <v>749</v>
      </c>
      <c r="BF7" t="s">
        <v>287</v>
      </c>
      <c r="BG7">
        <v>1</v>
      </c>
      <c r="BH7">
        <v>0</v>
      </c>
      <c r="BI7">
        <v>0</v>
      </c>
      <c r="BJ7">
        <v>0</v>
      </c>
      <c r="BK7">
        <v>0</v>
      </c>
      <c r="BL7">
        <v>0</v>
      </c>
      <c r="BM7">
        <v>0</v>
      </c>
      <c r="BN7">
        <v>0</v>
      </c>
      <c r="BO7">
        <v>0</v>
      </c>
      <c r="BP7">
        <v>0</v>
      </c>
      <c r="BR7" t="s">
        <v>304</v>
      </c>
      <c r="BS7" t="s">
        <v>289</v>
      </c>
      <c r="HU7" t="s">
        <v>1445</v>
      </c>
      <c r="ID7" t="s">
        <v>3923</v>
      </c>
      <c r="IE7">
        <v>0</v>
      </c>
      <c r="IF7">
        <v>1</v>
      </c>
      <c r="IG7">
        <v>1</v>
      </c>
      <c r="IH7">
        <v>0</v>
      </c>
      <c r="II7">
        <v>0</v>
      </c>
      <c r="IJ7">
        <v>0</v>
      </c>
      <c r="IK7">
        <v>0</v>
      </c>
      <c r="IL7">
        <v>0</v>
      </c>
      <c r="IN7" t="s">
        <v>1445</v>
      </c>
      <c r="LA7" s="312" t="s">
        <v>4912</v>
      </c>
      <c r="LB7" s="312">
        <v>18.2398205</v>
      </c>
      <c r="LC7" s="312">
        <v>-72.522697899999997</v>
      </c>
      <c r="LD7" s="312">
        <v>15.081327634607179</v>
      </c>
      <c r="LE7" s="312">
        <v>5.0999999999999996</v>
      </c>
      <c r="LH7">
        <v>266830259</v>
      </c>
      <c r="LI7" t="s">
        <v>4799</v>
      </c>
      <c r="LJ7" s="251">
        <v>44624.800173611111</v>
      </c>
      <c r="LM7" t="s">
        <v>3800</v>
      </c>
      <c r="LN7" t="s">
        <v>3801</v>
      </c>
      <c r="LP7">
        <v>253</v>
      </c>
    </row>
    <row r="8" spans="1:328" customFormat="1" x14ac:dyDescent="0.35">
      <c r="A8" s="251">
        <v>44616.411724999998</v>
      </c>
      <c r="B8" s="251">
        <v>44616.414007418978</v>
      </c>
      <c r="C8" s="251">
        <v>44616</v>
      </c>
      <c r="E8" s="304"/>
      <c r="H8" s="251">
        <v>44616</v>
      </c>
      <c r="I8" t="s">
        <v>438</v>
      </c>
      <c r="K8" t="s">
        <v>438</v>
      </c>
      <c r="L8" t="s">
        <v>437</v>
      </c>
      <c r="M8" t="s">
        <v>437</v>
      </c>
      <c r="N8" t="s">
        <v>496</v>
      </c>
      <c r="P8" t="s">
        <v>496</v>
      </c>
      <c r="Q8" t="s">
        <v>495</v>
      </c>
      <c r="R8" t="s">
        <v>495</v>
      </c>
      <c r="S8" t="s">
        <v>441</v>
      </c>
      <c r="T8" t="s">
        <v>486</v>
      </c>
      <c r="U8" t="s">
        <v>487</v>
      </c>
      <c r="V8" t="s">
        <v>742</v>
      </c>
      <c r="W8" t="s">
        <v>488</v>
      </c>
      <c r="X8" t="s">
        <v>489</v>
      </c>
      <c r="Y8" t="s">
        <v>488</v>
      </c>
      <c r="Z8" t="s">
        <v>491</v>
      </c>
      <c r="AB8" t="s">
        <v>491</v>
      </c>
      <c r="AC8" t="s">
        <v>490</v>
      </c>
      <c r="AD8" t="s">
        <v>490</v>
      </c>
      <c r="AE8" t="s">
        <v>491</v>
      </c>
      <c r="AG8" t="s">
        <v>491</v>
      </c>
      <c r="AH8" t="s">
        <v>492</v>
      </c>
      <c r="AI8" t="s">
        <v>492</v>
      </c>
      <c r="AJ8" t="s">
        <v>247</v>
      </c>
      <c r="AK8" t="s">
        <v>284</v>
      </c>
      <c r="AL8" t="s">
        <v>1655</v>
      </c>
      <c r="AN8" t="s">
        <v>1655</v>
      </c>
      <c r="AP8" t="s">
        <v>250</v>
      </c>
      <c r="AQ8" s="312" t="s">
        <v>4913</v>
      </c>
      <c r="AR8" s="312" t="s">
        <v>4905</v>
      </c>
      <c r="AS8" t="s">
        <v>285</v>
      </c>
      <c r="AU8" t="s">
        <v>377</v>
      </c>
      <c r="AV8">
        <v>0</v>
      </c>
      <c r="AW8">
        <v>0</v>
      </c>
      <c r="AX8">
        <v>1</v>
      </c>
      <c r="AY8">
        <v>0</v>
      </c>
      <c r="AZ8">
        <v>0</v>
      </c>
      <c r="BA8">
        <v>0</v>
      </c>
      <c r="BB8">
        <v>0</v>
      </c>
      <c r="BC8">
        <v>0</v>
      </c>
      <c r="BD8" t="s">
        <v>4914</v>
      </c>
      <c r="BE8" t="s">
        <v>751</v>
      </c>
      <c r="BF8" t="s">
        <v>287</v>
      </c>
      <c r="BG8">
        <v>1</v>
      </c>
      <c r="BH8">
        <v>0</v>
      </c>
      <c r="BI8">
        <v>0</v>
      </c>
      <c r="BJ8">
        <v>0</v>
      </c>
      <c r="BK8">
        <v>0</v>
      </c>
      <c r="BL8">
        <v>0</v>
      </c>
      <c r="BM8">
        <v>0</v>
      </c>
      <c r="BN8">
        <v>0</v>
      </c>
      <c r="BO8">
        <v>0</v>
      </c>
      <c r="BP8">
        <v>0</v>
      </c>
      <c r="BR8" t="s">
        <v>288</v>
      </c>
      <c r="BS8" t="s">
        <v>289</v>
      </c>
      <c r="HU8" t="s">
        <v>1445</v>
      </c>
      <c r="ID8" t="s">
        <v>4209</v>
      </c>
      <c r="IE8">
        <v>0</v>
      </c>
      <c r="IF8">
        <v>0</v>
      </c>
      <c r="IG8">
        <v>1</v>
      </c>
      <c r="IH8">
        <v>1</v>
      </c>
      <c r="II8">
        <v>0</v>
      </c>
      <c r="IJ8">
        <v>0</v>
      </c>
      <c r="IK8">
        <v>0</v>
      </c>
      <c r="IL8">
        <v>0</v>
      </c>
      <c r="IN8" t="s">
        <v>1445</v>
      </c>
      <c r="LA8" s="312" t="s">
        <v>4915</v>
      </c>
      <c r="LB8" s="312">
        <v>18.2384874</v>
      </c>
      <c r="LC8" s="312">
        <v>-72.522727099999997</v>
      </c>
      <c r="LD8" s="312">
        <v>-1.009853591603477</v>
      </c>
      <c r="LE8" s="312">
        <v>8.25</v>
      </c>
      <c r="LH8">
        <v>266830268</v>
      </c>
      <c r="LI8" t="s">
        <v>4800</v>
      </c>
      <c r="LJ8" s="251">
        <v>44624.80023148148</v>
      </c>
      <c r="LM8" t="s">
        <v>3800</v>
      </c>
      <c r="LN8" t="s">
        <v>3801</v>
      </c>
      <c r="LP8">
        <v>257</v>
      </c>
    </row>
    <row r="9" spans="1:328" customFormat="1" x14ac:dyDescent="0.35">
      <c r="A9" s="251">
        <v>44616.417793946763</v>
      </c>
      <c r="B9" s="251">
        <v>44616.426996898153</v>
      </c>
      <c r="C9" s="251">
        <v>44616</v>
      </c>
      <c r="E9" s="304"/>
      <c r="H9" s="251">
        <v>44616</v>
      </c>
      <c r="I9" t="s">
        <v>438</v>
      </c>
      <c r="K9" t="s">
        <v>438</v>
      </c>
      <c r="L9" t="s">
        <v>437</v>
      </c>
      <c r="M9" t="s">
        <v>437</v>
      </c>
      <c r="N9" t="s">
        <v>496</v>
      </c>
      <c r="P9" t="s">
        <v>496</v>
      </c>
      <c r="Q9" t="s">
        <v>495</v>
      </c>
      <c r="R9" t="s">
        <v>495</v>
      </c>
      <c r="S9" t="s">
        <v>441</v>
      </c>
      <c r="T9" t="s">
        <v>486</v>
      </c>
      <c r="U9" t="s">
        <v>487</v>
      </c>
      <c r="V9" t="s">
        <v>742</v>
      </c>
      <c r="W9" t="s">
        <v>488</v>
      </c>
      <c r="X9" t="s">
        <v>489</v>
      </c>
      <c r="Y9" t="s">
        <v>488</v>
      </c>
      <c r="Z9" t="s">
        <v>491</v>
      </c>
      <c r="AB9" t="s">
        <v>491</v>
      </c>
      <c r="AC9" t="s">
        <v>490</v>
      </c>
      <c r="AD9" t="s">
        <v>490</v>
      </c>
      <c r="AE9" t="s">
        <v>491</v>
      </c>
      <c r="AG9" t="s">
        <v>491</v>
      </c>
      <c r="AH9" t="s">
        <v>492</v>
      </c>
      <c r="AI9" t="s">
        <v>492</v>
      </c>
      <c r="AJ9" t="s">
        <v>247</v>
      </c>
      <c r="AK9" t="s">
        <v>284</v>
      </c>
      <c r="AL9" t="s">
        <v>1655</v>
      </c>
      <c r="AN9" t="s">
        <v>1655</v>
      </c>
      <c r="AP9" t="s">
        <v>250</v>
      </c>
      <c r="AQ9" s="312" t="s">
        <v>4916</v>
      </c>
      <c r="AR9" s="312" t="s">
        <v>4905</v>
      </c>
      <c r="AS9" t="s">
        <v>285</v>
      </c>
      <c r="AU9" t="s">
        <v>354</v>
      </c>
      <c r="AV9">
        <v>0</v>
      </c>
      <c r="AW9">
        <v>0</v>
      </c>
      <c r="AX9">
        <v>0</v>
      </c>
      <c r="AY9">
        <v>1</v>
      </c>
      <c r="AZ9">
        <v>0</v>
      </c>
      <c r="BA9">
        <v>0</v>
      </c>
      <c r="BB9">
        <v>0</v>
      </c>
      <c r="BC9">
        <v>0</v>
      </c>
      <c r="BD9" t="s">
        <v>4917</v>
      </c>
      <c r="BE9" t="s">
        <v>747</v>
      </c>
      <c r="BF9" t="s">
        <v>4269</v>
      </c>
      <c r="BG9">
        <v>1</v>
      </c>
      <c r="BH9">
        <v>1</v>
      </c>
      <c r="BI9">
        <v>0</v>
      </c>
      <c r="BJ9">
        <v>0</v>
      </c>
      <c r="BK9">
        <v>0</v>
      </c>
      <c r="BL9">
        <v>0</v>
      </c>
      <c r="BM9">
        <v>0</v>
      </c>
      <c r="BN9">
        <v>0</v>
      </c>
      <c r="BO9">
        <v>0</v>
      </c>
      <c r="BP9">
        <v>0</v>
      </c>
      <c r="BR9" t="s">
        <v>288</v>
      </c>
      <c r="BS9" t="s">
        <v>289</v>
      </c>
      <c r="HU9" t="s">
        <v>1445</v>
      </c>
      <c r="ID9" t="s">
        <v>3979</v>
      </c>
      <c r="IE9">
        <v>0</v>
      </c>
      <c r="IF9">
        <v>1</v>
      </c>
      <c r="IG9">
        <v>1</v>
      </c>
      <c r="IH9">
        <v>0</v>
      </c>
      <c r="II9">
        <v>0</v>
      </c>
      <c r="IJ9">
        <v>0</v>
      </c>
      <c r="IK9">
        <v>0</v>
      </c>
      <c r="IL9">
        <v>0</v>
      </c>
      <c r="IN9" t="s">
        <v>1445</v>
      </c>
      <c r="LA9" s="312" t="s">
        <v>4918</v>
      </c>
      <c r="LB9" s="312">
        <v>18.238673500000001</v>
      </c>
      <c r="LC9" s="312">
        <v>-72.524416099999996</v>
      </c>
      <c r="LD9" s="312">
        <v>32.793487051212409</v>
      </c>
      <c r="LE9" s="312">
        <v>10.199999999999999</v>
      </c>
      <c r="LH9">
        <v>266830279</v>
      </c>
      <c r="LI9" t="s">
        <v>4801</v>
      </c>
      <c r="LJ9" s="251">
        <v>44624.800243055557</v>
      </c>
      <c r="LM9" t="s">
        <v>3800</v>
      </c>
      <c r="LN9" t="s">
        <v>3801</v>
      </c>
      <c r="LP9">
        <v>259</v>
      </c>
    </row>
    <row r="10" spans="1:328" customFormat="1" x14ac:dyDescent="0.35">
      <c r="A10" s="251">
        <v>44616.428437118047</v>
      </c>
      <c r="B10" s="251">
        <v>44616.434712627313</v>
      </c>
      <c r="C10" s="251">
        <v>44616</v>
      </c>
      <c r="E10" s="304"/>
      <c r="H10" s="251">
        <v>44616</v>
      </c>
      <c r="I10" t="s">
        <v>438</v>
      </c>
      <c r="K10" t="s">
        <v>438</v>
      </c>
      <c r="L10" t="s">
        <v>437</v>
      </c>
      <c r="M10" t="s">
        <v>437</v>
      </c>
      <c r="N10" t="s">
        <v>496</v>
      </c>
      <c r="P10" t="s">
        <v>496</v>
      </c>
      <c r="Q10" t="s">
        <v>495</v>
      </c>
      <c r="R10" t="s">
        <v>495</v>
      </c>
      <c r="S10" t="s">
        <v>441</v>
      </c>
      <c r="T10" t="s">
        <v>486</v>
      </c>
      <c r="U10" t="s">
        <v>487</v>
      </c>
      <c r="V10" t="s">
        <v>742</v>
      </c>
      <c r="W10" t="s">
        <v>488</v>
      </c>
      <c r="X10" t="s">
        <v>489</v>
      </c>
      <c r="Y10" t="s">
        <v>488</v>
      </c>
      <c r="Z10" t="s">
        <v>491</v>
      </c>
      <c r="AB10" t="s">
        <v>491</v>
      </c>
      <c r="AC10" t="s">
        <v>490</v>
      </c>
      <c r="AD10" t="s">
        <v>490</v>
      </c>
      <c r="AE10" t="s">
        <v>491</v>
      </c>
      <c r="AG10" t="s">
        <v>491</v>
      </c>
      <c r="AH10" t="s">
        <v>492</v>
      </c>
      <c r="AI10" t="s">
        <v>492</v>
      </c>
      <c r="AJ10" t="s">
        <v>247</v>
      </c>
      <c r="AK10" t="s">
        <v>284</v>
      </c>
      <c r="AL10" t="s">
        <v>1655</v>
      </c>
      <c r="AN10" t="s">
        <v>1655</v>
      </c>
      <c r="AP10" t="s">
        <v>250</v>
      </c>
      <c r="AQ10" s="312" t="s">
        <v>4919</v>
      </c>
      <c r="AR10" s="312" t="s">
        <v>4905</v>
      </c>
      <c r="AS10" t="s">
        <v>285</v>
      </c>
      <c r="AU10" t="s">
        <v>354</v>
      </c>
      <c r="AV10">
        <v>0</v>
      </c>
      <c r="AW10">
        <v>0</v>
      </c>
      <c r="AX10">
        <v>0</v>
      </c>
      <c r="AY10">
        <v>1</v>
      </c>
      <c r="AZ10">
        <v>0</v>
      </c>
      <c r="BA10">
        <v>0</v>
      </c>
      <c r="BB10">
        <v>0</v>
      </c>
      <c r="BC10">
        <v>0</v>
      </c>
      <c r="BD10" t="s">
        <v>4917</v>
      </c>
      <c r="BE10" t="s">
        <v>747</v>
      </c>
      <c r="BF10" t="s">
        <v>287</v>
      </c>
      <c r="BG10">
        <v>1</v>
      </c>
      <c r="BH10">
        <v>0</v>
      </c>
      <c r="BI10">
        <v>0</v>
      </c>
      <c r="BJ10">
        <v>0</v>
      </c>
      <c r="BK10">
        <v>0</v>
      </c>
      <c r="BL10">
        <v>0</v>
      </c>
      <c r="BM10">
        <v>0</v>
      </c>
      <c r="BN10">
        <v>0</v>
      </c>
      <c r="BO10">
        <v>0</v>
      </c>
      <c r="BP10">
        <v>0</v>
      </c>
      <c r="BR10" t="s">
        <v>288</v>
      </c>
      <c r="BS10" t="s">
        <v>289</v>
      </c>
      <c r="HU10" t="s">
        <v>1655</v>
      </c>
      <c r="HV10" t="s">
        <v>4920</v>
      </c>
      <c r="HW10">
        <v>1</v>
      </c>
      <c r="HX10">
        <v>1</v>
      </c>
      <c r="HY10">
        <v>0</v>
      </c>
      <c r="HZ10">
        <v>1</v>
      </c>
      <c r="IA10">
        <v>0</v>
      </c>
      <c r="IB10">
        <v>0</v>
      </c>
      <c r="ID10" t="s">
        <v>4240</v>
      </c>
      <c r="IE10">
        <v>0</v>
      </c>
      <c r="IF10">
        <v>1</v>
      </c>
      <c r="IG10">
        <v>0</v>
      </c>
      <c r="IH10">
        <v>1</v>
      </c>
      <c r="II10">
        <v>0</v>
      </c>
      <c r="IJ10">
        <v>0</v>
      </c>
      <c r="IK10">
        <v>0</v>
      </c>
      <c r="IL10">
        <v>0</v>
      </c>
      <c r="IN10" t="s">
        <v>1445</v>
      </c>
      <c r="LA10" s="312" t="s">
        <v>4921</v>
      </c>
      <c r="LB10" s="312">
        <v>18.238478799999999</v>
      </c>
      <c r="LC10" s="312">
        <v>-72.524324699999994</v>
      </c>
      <c r="LD10" s="312">
        <v>3.4425561770186461</v>
      </c>
      <c r="LE10" s="312">
        <v>8.5</v>
      </c>
      <c r="LH10">
        <v>266830287</v>
      </c>
      <c r="LI10" t="s">
        <v>4802</v>
      </c>
      <c r="LJ10" s="251">
        <v>44624.800254629627</v>
      </c>
      <c r="LM10" t="s">
        <v>3800</v>
      </c>
      <c r="LN10" t="s">
        <v>3801</v>
      </c>
      <c r="LP10">
        <v>260</v>
      </c>
    </row>
    <row r="11" spans="1:328" customFormat="1" x14ac:dyDescent="0.35">
      <c r="A11" s="251">
        <v>44616.435643344907</v>
      </c>
      <c r="B11" s="251">
        <v>44616.437028587963</v>
      </c>
      <c r="C11" s="251">
        <v>44616</v>
      </c>
      <c r="E11" s="304"/>
      <c r="H11" s="251">
        <v>44616</v>
      </c>
      <c r="I11" t="s">
        <v>438</v>
      </c>
      <c r="K11" t="s">
        <v>438</v>
      </c>
      <c r="L11" t="s">
        <v>437</v>
      </c>
      <c r="M11" t="s">
        <v>437</v>
      </c>
      <c r="N11" t="s">
        <v>496</v>
      </c>
      <c r="P11" t="s">
        <v>496</v>
      </c>
      <c r="Q11" t="s">
        <v>495</v>
      </c>
      <c r="R11" t="s">
        <v>495</v>
      </c>
      <c r="S11" t="s">
        <v>441</v>
      </c>
      <c r="T11" t="s">
        <v>486</v>
      </c>
      <c r="U11" t="s">
        <v>487</v>
      </c>
      <c r="V11" t="s">
        <v>742</v>
      </c>
      <c r="W11" t="s">
        <v>488</v>
      </c>
      <c r="X11" t="s">
        <v>489</v>
      </c>
      <c r="Y11" t="s">
        <v>488</v>
      </c>
      <c r="Z11" t="s">
        <v>491</v>
      </c>
      <c r="AB11" t="s">
        <v>491</v>
      </c>
      <c r="AC11" t="s">
        <v>490</v>
      </c>
      <c r="AD11" t="s">
        <v>490</v>
      </c>
      <c r="AE11" t="s">
        <v>491</v>
      </c>
      <c r="AG11" t="s">
        <v>491</v>
      </c>
      <c r="AH11" t="s">
        <v>492</v>
      </c>
      <c r="AI11" t="s">
        <v>492</v>
      </c>
      <c r="AJ11" t="s">
        <v>247</v>
      </c>
      <c r="AK11" t="s">
        <v>284</v>
      </c>
      <c r="AL11" t="s">
        <v>1655</v>
      </c>
      <c r="AN11" t="s">
        <v>1655</v>
      </c>
      <c r="AP11" t="s">
        <v>250</v>
      </c>
      <c r="AQ11" s="312" t="s">
        <v>4922</v>
      </c>
      <c r="AR11" s="312" t="s">
        <v>4905</v>
      </c>
      <c r="AS11" t="s">
        <v>285</v>
      </c>
      <c r="AU11" t="s">
        <v>354</v>
      </c>
      <c r="AV11">
        <v>0</v>
      </c>
      <c r="AW11">
        <v>0</v>
      </c>
      <c r="AX11">
        <v>0</v>
      </c>
      <c r="AY11">
        <v>1</v>
      </c>
      <c r="AZ11">
        <v>0</v>
      </c>
      <c r="BA11">
        <v>0</v>
      </c>
      <c r="BB11">
        <v>0</v>
      </c>
      <c r="BC11">
        <v>0</v>
      </c>
      <c r="BD11" t="s">
        <v>4917</v>
      </c>
      <c r="BE11" t="s">
        <v>747</v>
      </c>
      <c r="BF11" t="s">
        <v>287</v>
      </c>
      <c r="BG11">
        <v>1</v>
      </c>
      <c r="BH11">
        <v>0</v>
      </c>
      <c r="BI11">
        <v>0</v>
      </c>
      <c r="BJ11">
        <v>0</v>
      </c>
      <c r="BK11">
        <v>0</v>
      </c>
      <c r="BL11">
        <v>0</v>
      </c>
      <c r="BM11">
        <v>0</v>
      </c>
      <c r="BN11">
        <v>0</v>
      </c>
      <c r="BO11">
        <v>0</v>
      </c>
      <c r="BP11">
        <v>0</v>
      </c>
      <c r="BR11" t="s">
        <v>288</v>
      </c>
      <c r="BS11" t="s">
        <v>289</v>
      </c>
      <c r="HU11" t="s">
        <v>1655</v>
      </c>
      <c r="HV11" t="s">
        <v>4923</v>
      </c>
      <c r="HW11">
        <v>1</v>
      </c>
      <c r="HX11">
        <v>0</v>
      </c>
      <c r="HY11">
        <v>0</v>
      </c>
      <c r="HZ11">
        <v>1</v>
      </c>
      <c r="IA11">
        <v>0</v>
      </c>
      <c r="IB11">
        <v>0</v>
      </c>
      <c r="ID11" t="s">
        <v>3798</v>
      </c>
      <c r="IE11">
        <v>0</v>
      </c>
      <c r="IF11">
        <v>1</v>
      </c>
      <c r="IG11">
        <v>1</v>
      </c>
      <c r="IH11">
        <v>1</v>
      </c>
      <c r="II11">
        <v>0</v>
      </c>
      <c r="IJ11">
        <v>0</v>
      </c>
      <c r="IK11">
        <v>0</v>
      </c>
      <c r="IL11">
        <v>0</v>
      </c>
      <c r="IN11" t="s">
        <v>1445</v>
      </c>
      <c r="LA11" s="312" t="s">
        <v>4924</v>
      </c>
      <c r="LB11" s="312">
        <v>18.2386017</v>
      </c>
      <c r="LC11" s="312">
        <v>-72.524329499999993</v>
      </c>
      <c r="LD11" s="312">
        <v>59.642742177206607</v>
      </c>
      <c r="LE11" s="312">
        <v>10.75</v>
      </c>
      <c r="LH11">
        <v>266830294</v>
      </c>
      <c r="LI11" t="s">
        <v>4803</v>
      </c>
      <c r="LJ11" s="251">
        <v>44624.800266203703</v>
      </c>
      <c r="LM11" t="s">
        <v>3800</v>
      </c>
      <c r="LN11" t="s">
        <v>3801</v>
      </c>
      <c r="LP11">
        <v>261</v>
      </c>
    </row>
    <row r="12" spans="1:328" customFormat="1" x14ac:dyDescent="0.35">
      <c r="A12" s="251">
        <v>44616.382258541656</v>
      </c>
      <c r="B12" s="251">
        <v>44616.387750833332</v>
      </c>
      <c r="C12" s="251">
        <v>44616</v>
      </c>
      <c r="E12" s="304"/>
      <c r="H12" s="251">
        <v>44616</v>
      </c>
      <c r="I12" t="s">
        <v>438</v>
      </c>
      <c r="K12" t="s">
        <v>438</v>
      </c>
      <c r="L12" t="s">
        <v>437</v>
      </c>
      <c r="M12" t="s">
        <v>437</v>
      </c>
      <c r="N12" t="s">
        <v>485</v>
      </c>
      <c r="P12" t="s">
        <v>485</v>
      </c>
      <c r="Q12" t="s">
        <v>484</v>
      </c>
      <c r="R12" t="s">
        <v>484</v>
      </c>
      <c r="S12" t="s">
        <v>441</v>
      </c>
      <c r="T12" t="s">
        <v>486</v>
      </c>
      <c r="U12" t="s">
        <v>487</v>
      </c>
      <c r="V12" t="s">
        <v>742</v>
      </c>
      <c r="W12" t="s">
        <v>488</v>
      </c>
      <c r="X12" t="s">
        <v>489</v>
      </c>
      <c r="Y12" t="s">
        <v>488</v>
      </c>
      <c r="Z12" t="s">
        <v>491</v>
      </c>
      <c r="AB12" t="s">
        <v>491</v>
      </c>
      <c r="AC12" t="s">
        <v>490</v>
      </c>
      <c r="AD12" t="s">
        <v>490</v>
      </c>
      <c r="AE12" t="s">
        <v>491</v>
      </c>
      <c r="AG12" t="s">
        <v>491</v>
      </c>
      <c r="AH12" t="s">
        <v>492</v>
      </c>
      <c r="AI12" t="s">
        <v>492</v>
      </c>
      <c r="AJ12" t="s">
        <v>247</v>
      </c>
      <c r="AK12" t="s">
        <v>284</v>
      </c>
      <c r="AL12" t="s">
        <v>1655</v>
      </c>
      <c r="AN12" t="s">
        <v>1655</v>
      </c>
      <c r="AP12" t="s">
        <v>250</v>
      </c>
      <c r="AQ12" s="312" t="s">
        <v>4925</v>
      </c>
      <c r="AR12" s="312" t="s">
        <v>4926</v>
      </c>
      <c r="AS12" t="s">
        <v>285</v>
      </c>
      <c r="AU12" t="s">
        <v>286</v>
      </c>
      <c r="AV12">
        <v>0</v>
      </c>
      <c r="AW12">
        <v>0</v>
      </c>
      <c r="AX12">
        <v>0</v>
      </c>
      <c r="AY12">
        <v>0</v>
      </c>
      <c r="AZ12">
        <v>0</v>
      </c>
      <c r="BA12">
        <v>0</v>
      </c>
      <c r="BB12">
        <v>1</v>
      </c>
      <c r="BC12">
        <v>0</v>
      </c>
      <c r="BD12" t="s">
        <v>4906</v>
      </c>
      <c r="BE12" t="s">
        <v>749</v>
      </c>
      <c r="BF12" t="s">
        <v>287</v>
      </c>
      <c r="BG12">
        <v>1</v>
      </c>
      <c r="BH12">
        <v>0</v>
      </c>
      <c r="BI12">
        <v>0</v>
      </c>
      <c r="BJ12">
        <v>0</v>
      </c>
      <c r="BK12">
        <v>0</v>
      </c>
      <c r="BL12">
        <v>0</v>
      </c>
      <c r="BM12">
        <v>0</v>
      </c>
      <c r="BN12">
        <v>0</v>
      </c>
      <c r="BO12">
        <v>0</v>
      </c>
      <c r="BP12">
        <v>0</v>
      </c>
      <c r="BR12" t="s">
        <v>304</v>
      </c>
      <c r="BS12" t="s">
        <v>289</v>
      </c>
      <c r="HU12" t="s">
        <v>269</v>
      </c>
      <c r="ID12" t="s">
        <v>269</v>
      </c>
      <c r="IE12">
        <v>0</v>
      </c>
      <c r="IF12">
        <v>0</v>
      </c>
      <c r="IG12">
        <v>0</v>
      </c>
      <c r="IH12">
        <v>0</v>
      </c>
      <c r="II12">
        <v>0</v>
      </c>
      <c r="IJ12">
        <v>0</v>
      </c>
      <c r="IK12">
        <v>0</v>
      </c>
      <c r="IL12">
        <v>1</v>
      </c>
      <c r="IN12" t="s">
        <v>269</v>
      </c>
      <c r="LA12" s="312" t="s">
        <v>4927</v>
      </c>
      <c r="LB12" s="312">
        <v>18.2400096</v>
      </c>
      <c r="LC12" s="312">
        <v>-72.522644700000001</v>
      </c>
      <c r="LD12" s="312">
        <v>22</v>
      </c>
      <c r="LE12" s="312">
        <v>9.3330000000000002</v>
      </c>
      <c r="LF12" t="s">
        <v>4928</v>
      </c>
      <c r="LH12">
        <v>266830531</v>
      </c>
      <c r="LI12" t="s">
        <v>4804</v>
      </c>
      <c r="LJ12" s="251">
        <v>44624.801215277781</v>
      </c>
      <c r="LM12" t="s">
        <v>3800</v>
      </c>
      <c r="LN12" t="s">
        <v>3801</v>
      </c>
      <c r="LP12">
        <v>264</v>
      </c>
    </row>
    <row r="13" spans="1:328" customFormat="1" x14ac:dyDescent="0.35">
      <c r="A13" s="251">
        <v>44616.387911469908</v>
      </c>
      <c r="B13" s="251">
        <v>44616.393533055547</v>
      </c>
      <c r="C13" s="251">
        <v>44616</v>
      </c>
      <c r="E13" s="304"/>
      <c r="H13" s="251">
        <v>44616</v>
      </c>
      <c r="I13" t="s">
        <v>438</v>
      </c>
      <c r="K13" t="s">
        <v>438</v>
      </c>
      <c r="L13" t="s">
        <v>437</v>
      </c>
      <c r="M13" t="s">
        <v>437</v>
      </c>
      <c r="N13" t="s">
        <v>485</v>
      </c>
      <c r="P13" t="s">
        <v>485</v>
      </c>
      <c r="Q13" t="s">
        <v>484</v>
      </c>
      <c r="R13" t="s">
        <v>484</v>
      </c>
      <c r="S13" t="s">
        <v>441</v>
      </c>
      <c r="T13" t="s">
        <v>486</v>
      </c>
      <c r="U13" t="s">
        <v>487</v>
      </c>
      <c r="V13" t="s">
        <v>742</v>
      </c>
      <c r="W13" t="s">
        <v>488</v>
      </c>
      <c r="X13" t="s">
        <v>489</v>
      </c>
      <c r="Y13" t="s">
        <v>488</v>
      </c>
      <c r="Z13" t="s">
        <v>491</v>
      </c>
      <c r="AB13" t="s">
        <v>491</v>
      </c>
      <c r="AC13" t="s">
        <v>490</v>
      </c>
      <c r="AD13" t="s">
        <v>490</v>
      </c>
      <c r="AE13" t="s">
        <v>491</v>
      </c>
      <c r="AG13" t="s">
        <v>491</v>
      </c>
      <c r="AH13" t="s">
        <v>492</v>
      </c>
      <c r="AI13" t="s">
        <v>492</v>
      </c>
      <c r="AJ13" t="s">
        <v>247</v>
      </c>
      <c r="AK13" t="s">
        <v>284</v>
      </c>
      <c r="AL13" t="s">
        <v>1655</v>
      </c>
      <c r="AN13" t="s">
        <v>1655</v>
      </c>
      <c r="AP13" t="s">
        <v>250</v>
      </c>
      <c r="AQ13" s="312" t="s">
        <v>4929</v>
      </c>
      <c r="AR13" s="312" t="s">
        <v>4930</v>
      </c>
      <c r="AS13" t="s">
        <v>285</v>
      </c>
      <c r="AU13" t="s">
        <v>286</v>
      </c>
      <c r="AV13">
        <v>0</v>
      </c>
      <c r="AW13">
        <v>0</v>
      </c>
      <c r="AX13">
        <v>0</v>
      </c>
      <c r="AY13">
        <v>0</v>
      </c>
      <c r="AZ13">
        <v>0</v>
      </c>
      <c r="BA13">
        <v>0</v>
      </c>
      <c r="BB13">
        <v>1</v>
      </c>
      <c r="BC13">
        <v>0</v>
      </c>
      <c r="BD13" t="s">
        <v>4906</v>
      </c>
      <c r="BE13" t="s">
        <v>749</v>
      </c>
      <c r="BF13" t="s">
        <v>287</v>
      </c>
      <c r="BG13">
        <v>1</v>
      </c>
      <c r="BH13">
        <v>0</v>
      </c>
      <c r="BI13">
        <v>0</v>
      </c>
      <c r="BJ13">
        <v>0</v>
      </c>
      <c r="BK13">
        <v>0</v>
      </c>
      <c r="BL13">
        <v>0</v>
      </c>
      <c r="BM13">
        <v>0</v>
      </c>
      <c r="BN13">
        <v>0</v>
      </c>
      <c r="BO13">
        <v>0</v>
      </c>
      <c r="BP13">
        <v>0</v>
      </c>
      <c r="BR13" t="s">
        <v>348</v>
      </c>
      <c r="BS13" t="s">
        <v>289</v>
      </c>
      <c r="HU13" t="s">
        <v>1445</v>
      </c>
      <c r="ID13" t="s">
        <v>4931</v>
      </c>
      <c r="IE13">
        <v>0</v>
      </c>
      <c r="IF13">
        <v>1</v>
      </c>
      <c r="IG13">
        <v>1</v>
      </c>
      <c r="IH13">
        <v>1</v>
      </c>
      <c r="II13">
        <v>0</v>
      </c>
      <c r="IJ13">
        <v>0</v>
      </c>
      <c r="IK13">
        <v>0</v>
      </c>
      <c r="IL13">
        <v>0</v>
      </c>
      <c r="IN13" t="s">
        <v>1655</v>
      </c>
      <c r="IP13" t="s">
        <v>4906</v>
      </c>
      <c r="IQ13">
        <v>0</v>
      </c>
      <c r="IR13">
        <v>0</v>
      </c>
      <c r="IS13">
        <v>0</v>
      </c>
      <c r="IT13">
        <v>0</v>
      </c>
      <c r="IU13">
        <v>0</v>
      </c>
      <c r="IV13">
        <v>0</v>
      </c>
      <c r="IW13">
        <v>1</v>
      </c>
      <c r="IX13">
        <v>0</v>
      </c>
      <c r="LA13" s="312" t="s">
        <v>4932</v>
      </c>
      <c r="LB13" s="312">
        <v>18.239966899999999</v>
      </c>
      <c r="LC13" s="312">
        <v>-72.522663699999995</v>
      </c>
      <c r="LD13" s="312">
        <v>38</v>
      </c>
      <c r="LE13" s="312">
        <v>16</v>
      </c>
      <c r="LF13" t="s">
        <v>3575</v>
      </c>
      <c r="LH13">
        <v>266830532</v>
      </c>
      <c r="LI13" t="s">
        <v>4805</v>
      </c>
      <c r="LJ13" s="251">
        <v>44624.801226851851</v>
      </c>
      <c r="LM13" t="s">
        <v>3800</v>
      </c>
      <c r="LN13" t="s">
        <v>3801</v>
      </c>
      <c r="LP13">
        <v>265</v>
      </c>
    </row>
    <row r="14" spans="1:328" customFormat="1" x14ac:dyDescent="0.35">
      <c r="A14" s="251">
        <v>44616.420651574073</v>
      </c>
      <c r="B14" s="251">
        <v>44616.427762106483</v>
      </c>
      <c r="C14" s="251">
        <v>44616</v>
      </c>
      <c r="E14" s="304"/>
      <c r="H14" s="251">
        <v>44616</v>
      </c>
      <c r="I14" t="s">
        <v>438</v>
      </c>
      <c r="K14" t="s">
        <v>438</v>
      </c>
      <c r="L14" t="s">
        <v>437</v>
      </c>
      <c r="M14" t="s">
        <v>437</v>
      </c>
      <c r="N14" t="s">
        <v>485</v>
      </c>
      <c r="P14" t="s">
        <v>485</v>
      </c>
      <c r="Q14" t="s">
        <v>484</v>
      </c>
      <c r="R14" t="s">
        <v>484</v>
      </c>
      <c r="S14" t="s">
        <v>441</v>
      </c>
      <c r="T14" t="s">
        <v>486</v>
      </c>
      <c r="U14" t="s">
        <v>487</v>
      </c>
      <c r="V14" t="s">
        <v>742</v>
      </c>
      <c r="W14" t="s">
        <v>488</v>
      </c>
      <c r="X14" t="s">
        <v>489</v>
      </c>
      <c r="Y14" t="s">
        <v>488</v>
      </c>
      <c r="Z14" t="s">
        <v>491</v>
      </c>
      <c r="AB14" t="s">
        <v>491</v>
      </c>
      <c r="AC14" t="s">
        <v>490</v>
      </c>
      <c r="AD14" t="s">
        <v>490</v>
      </c>
      <c r="AE14" t="s">
        <v>491</v>
      </c>
      <c r="AG14" t="s">
        <v>491</v>
      </c>
      <c r="AH14" t="s">
        <v>492</v>
      </c>
      <c r="AI14" t="s">
        <v>492</v>
      </c>
      <c r="AJ14" t="s">
        <v>247</v>
      </c>
      <c r="AK14" t="s">
        <v>284</v>
      </c>
      <c r="AL14" t="s">
        <v>1655</v>
      </c>
      <c r="AN14" t="s">
        <v>1655</v>
      </c>
      <c r="AP14" t="s">
        <v>250</v>
      </c>
      <c r="AQ14" s="312" t="s">
        <v>4933</v>
      </c>
      <c r="AR14" s="312" t="s">
        <v>4934</v>
      </c>
      <c r="AS14" t="s">
        <v>285</v>
      </c>
      <c r="AU14" t="s">
        <v>354</v>
      </c>
      <c r="AV14">
        <v>0</v>
      </c>
      <c r="AW14">
        <v>0</v>
      </c>
      <c r="AX14">
        <v>0</v>
      </c>
      <c r="AY14">
        <v>1</v>
      </c>
      <c r="AZ14">
        <v>0</v>
      </c>
      <c r="BA14">
        <v>0</v>
      </c>
      <c r="BB14">
        <v>0</v>
      </c>
      <c r="BC14">
        <v>0</v>
      </c>
      <c r="BD14" t="s">
        <v>4917</v>
      </c>
      <c r="BE14" t="s">
        <v>747</v>
      </c>
      <c r="BF14" t="s">
        <v>287</v>
      </c>
      <c r="BG14">
        <v>1</v>
      </c>
      <c r="BH14">
        <v>0</v>
      </c>
      <c r="BI14">
        <v>0</v>
      </c>
      <c r="BJ14">
        <v>0</v>
      </c>
      <c r="BK14">
        <v>0</v>
      </c>
      <c r="BL14">
        <v>0</v>
      </c>
      <c r="BM14">
        <v>0</v>
      </c>
      <c r="BN14">
        <v>0</v>
      </c>
      <c r="BO14">
        <v>0</v>
      </c>
      <c r="BP14">
        <v>0</v>
      </c>
      <c r="BR14" t="s">
        <v>288</v>
      </c>
      <c r="BS14" t="s">
        <v>289</v>
      </c>
      <c r="HU14" t="s">
        <v>1655</v>
      </c>
      <c r="HV14" t="s">
        <v>1575</v>
      </c>
      <c r="HW14">
        <v>0</v>
      </c>
      <c r="HX14">
        <v>0</v>
      </c>
      <c r="HY14">
        <v>1</v>
      </c>
      <c r="HZ14">
        <v>0</v>
      </c>
      <c r="IA14">
        <v>0</v>
      </c>
      <c r="IB14">
        <v>0</v>
      </c>
      <c r="ID14" t="s">
        <v>3798</v>
      </c>
      <c r="IE14">
        <v>0</v>
      </c>
      <c r="IF14">
        <v>1</v>
      </c>
      <c r="IG14">
        <v>1</v>
      </c>
      <c r="IH14">
        <v>1</v>
      </c>
      <c r="II14">
        <v>0</v>
      </c>
      <c r="IJ14">
        <v>0</v>
      </c>
      <c r="IK14">
        <v>0</v>
      </c>
      <c r="IL14">
        <v>0</v>
      </c>
      <c r="IN14" t="s">
        <v>269</v>
      </c>
      <c r="LA14" s="312" t="s">
        <v>4935</v>
      </c>
      <c r="LB14" s="312">
        <v>18.238819800000002</v>
      </c>
      <c r="LC14" s="312">
        <v>-72.524189899999996</v>
      </c>
      <c r="LD14" s="312">
        <v>-5</v>
      </c>
      <c r="LE14" s="312">
        <v>7.9</v>
      </c>
      <c r="LF14" t="s">
        <v>4936</v>
      </c>
      <c r="LH14">
        <v>266830547</v>
      </c>
      <c r="LI14" t="s">
        <v>4806</v>
      </c>
      <c r="LJ14" s="251">
        <v>44624.80128472222</v>
      </c>
      <c r="LM14" t="s">
        <v>3800</v>
      </c>
      <c r="LN14" t="s">
        <v>3801</v>
      </c>
      <c r="LP14">
        <v>269</v>
      </c>
    </row>
    <row r="15" spans="1:328" customFormat="1" x14ac:dyDescent="0.35">
      <c r="A15" s="251">
        <v>44616.427820983787</v>
      </c>
      <c r="B15" s="251">
        <v>44616.434317175917</v>
      </c>
      <c r="C15" s="251">
        <v>44616</v>
      </c>
      <c r="E15" s="304"/>
      <c r="H15" s="251">
        <v>44616</v>
      </c>
      <c r="I15" t="s">
        <v>438</v>
      </c>
      <c r="K15" t="s">
        <v>438</v>
      </c>
      <c r="L15" t="s">
        <v>437</v>
      </c>
      <c r="M15" t="s">
        <v>437</v>
      </c>
      <c r="N15" t="s">
        <v>485</v>
      </c>
      <c r="P15" t="s">
        <v>485</v>
      </c>
      <c r="Q15" t="s">
        <v>484</v>
      </c>
      <c r="R15" t="s">
        <v>484</v>
      </c>
      <c r="S15" t="s">
        <v>441</v>
      </c>
      <c r="T15" t="s">
        <v>486</v>
      </c>
      <c r="U15" t="s">
        <v>487</v>
      </c>
      <c r="V15" t="s">
        <v>742</v>
      </c>
      <c r="W15" t="s">
        <v>488</v>
      </c>
      <c r="X15" t="s">
        <v>489</v>
      </c>
      <c r="Y15" t="s">
        <v>488</v>
      </c>
      <c r="Z15" t="s">
        <v>491</v>
      </c>
      <c r="AB15" t="s">
        <v>491</v>
      </c>
      <c r="AC15" t="s">
        <v>490</v>
      </c>
      <c r="AD15" t="s">
        <v>490</v>
      </c>
      <c r="AE15" t="s">
        <v>491</v>
      </c>
      <c r="AG15" t="s">
        <v>491</v>
      </c>
      <c r="AH15" t="s">
        <v>492</v>
      </c>
      <c r="AI15" t="s">
        <v>492</v>
      </c>
      <c r="AJ15" t="s">
        <v>247</v>
      </c>
      <c r="AK15" t="s">
        <v>284</v>
      </c>
      <c r="AL15" t="s">
        <v>1655</v>
      </c>
      <c r="AN15" t="s">
        <v>1655</v>
      </c>
      <c r="AP15" t="s">
        <v>250</v>
      </c>
      <c r="AQ15" s="312" t="s">
        <v>4937</v>
      </c>
      <c r="AR15" s="312" t="s">
        <v>4938</v>
      </c>
      <c r="AS15" t="s">
        <v>285</v>
      </c>
      <c r="AU15" t="s">
        <v>4897</v>
      </c>
      <c r="AV15">
        <v>0</v>
      </c>
      <c r="AW15">
        <v>0</v>
      </c>
      <c r="AX15">
        <v>0</v>
      </c>
      <c r="AY15">
        <v>0</v>
      </c>
      <c r="AZ15">
        <v>1</v>
      </c>
      <c r="BA15">
        <v>0</v>
      </c>
      <c r="BB15">
        <v>0</v>
      </c>
      <c r="BC15">
        <v>0</v>
      </c>
      <c r="BD15" t="s">
        <v>4898</v>
      </c>
      <c r="BE15" t="s">
        <v>4899</v>
      </c>
      <c r="BF15" t="s">
        <v>287</v>
      </c>
      <c r="BG15">
        <v>1</v>
      </c>
      <c r="BH15">
        <v>0</v>
      </c>
      <c r="BI15">
        <v>0</v>
      </c>
      <c r="BJ15">
        <v>0</v>
      </c>
      <c r="BK15">
        <v>0</v>
      </c>
      <c r="BL15">
        <v>0</v>
      </c>
      <c r="BM15">
        <v>0</v>
      </c>
      <c r="BN15">
        <v>0</v>
      </c>
      <c r="BO15">
        <v>0</v>
      </c>
      <c r="BP15">
        <v>0</v>
      </c>
      <c r="BR15" t="s">
        <v>317</v>
      </c>
      <c r="BS15" t="s">
        <v>289</v>
      </c>
      <c r="HU15" t="s">
        <v>1655</v>
      </c>
      <c r="HV15" t="s">
        <v>1577</v>
      </c>
      <c r="HW15">
        <v>0</v>
      </c>
      <c r="HX15">
        <v>0</v>
      </c>
      <c r="HY15">
        <v>0</v>
      </c>
      <c r="HZ15">
        <v>1</v>
      </c>
      <c r="IA15">
        <v>0</v>
      </c>
      <c r="IB15">
        <v>0</v>
      </c>
      <c r="ID15" t="s">
        <v>4939</v>
      </c>
      <c r="IE15">
        <v>0</v>
      </c>
      <c r="IF15">
        <v>1</v>
      </c>
      <c r="IG15">
        <v>1</v>
      </c>
      <c r="IH15">
        <v>1</v>
      </c>
      <c r="II15">
        <v>0</v>
      </c>
      <c r="IJ15">
        <v>0</v>
      </c>
      <c r="IK15">
        <v>0</v>
      </c>
      <c r="IL15">
        <v>0</v>
      </c>
      <c r="IN15" t="s">
        <v>1655</v>
      </c>
      <c r="IP15" t="s">
        <v>4898</v>
      </c>
      <c r="IQ15">
        <v>0</v>
      </c>
      <c r="IR15">
        <v>0</v>
      </c>
      <c r="IS15">
        <v>0</v>
      </c>
      <c r="IT15">
        <v>0</v>
      </c>
      <c r="IU15">
        <v>1</v>
      </c>
      <c r="IV15">
        <v>0</v>
      </c>
      <c r="IW15">
        <v>0</v>
      </c>
      <c r="IX15">
        <v>0</v>
      </c>
      <c r="LA15" s="312" t="s">
        <v>4940</v>
      </c>
      <c r="LB15" s="312">
        <v>18.238599700000002</v>
      </c>
      <c r="LC15" s="312">
        <v>-72.524446600000005</v>
      </c>
      <c r="LD15" s="312">
        <v>88</v>
      </c>
      <c r="LE15" s="312">
        <v>19.75</v>
      </c>
      <c r="LF15" t="s">
        <v>4941</v>
      </c>
      <c r="LH15">
        <v>266830550</v>
      </c>
      <c r="LI15" t="s">
        <v>4807</v>
      </c>
      <c r="LJ15" s="251">
        <v>44624.801296296297</v>
      </c>
      <c r="LM15" t="s">
        <v>3800</v>
      </c>
      <c r="LN15" t="s">
        <v>3801</v>
      </c>
      <c r="LP15">
        <v>270</v>
      </c>
    </row>
    <row r="16" spans="1:328" customFormat="1" x14ac:dyDescent="0.35">
      <c r="A16" s="251">
        <v>44616.43502837963</v>
      </c>
      <c r="B16" s="251">
        <v>44616.438782534722</v>
      </c>
      <c r="C16" s="251">
        <v>44616</v>
      </c>
      <c r="E16" s="304"/>
      <c r="H16" s="251">
        <v>44616</v>
      </c>
      <c r="I16" t="s">
        <v>438</v>
      </c>
      <c r="K16" t="s">
        <v>438</v>
      </c>
      <c r="L16" t="s">
        <v>437</v>
      </c>
      <c r="M16" t="s">
        <v>437</v>
      </c>
      <c r="N16" t="s">
        <v>485</v>
      </c>
      <c r="P16" t="s">
        <v>485</v>
      </c>
      <c r="Q16" t="s">
        <v>484</v>
      </c>
      <c r="R16" t="s">
        <v>484</v>
      </c>
      <c r="S16" t="s">
        <v>441</v>
      </c>
      <c r="T16" t="s">
        <v>486</v>
      </c>
      <c r="U16" t="s">
        <v>487</v>
      </c>
      <c r="V16" t="s">
        <v>742</v>
      </c>
      <c r="W16" t="s">
        <v>488</v>
      </c>
      <c r="X16" t="s">
        <v>489</v>
      </c>
      <c r="Y16" t="s">
        <v>488</v>
      </c>
      <c r="Z16" t="s">
        <v>491</v>
      </c>
      <c r="AB16" t="s">
        <v>491</v>
      </c>
      <c r="AC16" t="s">
        <v>490</v>
      </c>
      <c r="AD16" t="s">
        <v>490</v>
      </c>
      <c r="AE16" t="s">
        <v>491</v>
      </c>
      <c r="AG16" t="s">
        <v>491</v>
      </c>
      <c r="AH16" t="s">
        <v>492</v>
      </c>
      <c r="AI16" t="s">
        <v>492</v>
      </c>
      <c r="AJ16" t="s">
        <v>247</v>
      </c>
      <c r="AK16" t="s">
        <v>284</v>
      </c>
      <c r="AL16" t="s">
        <v>1655</v>
      </c>
      <c r="AN16" t="s">
        <v>1655</v>
      </c>
      <c r="AP16" t="s">
        <v>250</v>
      </c>
      <c r="AQ16" s="312" t="s">
        <v>4942</v>
      </c>
      <c r="AR16" s="312" t="s">
        <v>4896</v>
      </c>
      <c r="AS16" t="s">
        <v>285</v>
      </c>
      <c r="AU16" t="s">
        <v>354</v>
      </c>
      <c r="AV16">
        <v>0</v>
      </c>
      <c r="AW16">
        <v>0</v>
      </c>
      <c r="AX16">
        <v>0</v>
      </c>
      <c r="AY16">
        <v>1</v>
      </c>
      <c r="AZ16">
        <v>0</v>
      </c>
      <c r="BA16">
        <v>0</v>
      </c>
      <c r="BB16">
        <v>0</v>
      </c>
      <c r="BC16">
        <v>0</v>
      </c>
      <c r="BD16" t="s">
        <v>4917</v>
      </c>
      <c r="BE16" t="s">
        <v>747</v>
      </c>
      <c r="BF16" t="s">
        <v>287</v>
      </c>
      <c r="BG16">
        <v>1</v>
      </c>
      <c r="BH16">
        <v>0</v>
      </c>
      <c r="BI16">
        <v>0</v>
      </c>
      <c r="BJ16">
        <v>0</v>
      </c>
      <c r="BK16">
        <v>0</v>
      </c>
      <c r="BL16">
        <v>0</v>
      </c>
      <c r="BM16">
        <v>0</v>
      </c>
      <c r="BN16">
        <v>0</v>
      </c>
      <c r="BO16">
        <v>0</v>
      </c>
      <c r="BP16">
        <v>0</v>
      </c>
      <c r="BR16" t="s">
        <v>317</v>
      </c>
      <c r="BS16" t="s">
        <v>289</v>
      </c>
      <c r="HU16" t="s">
        <v>1655</v>
      </c>
      <c r="HV16" t="s">
        <v>1575</v>
      </c>
      <c r="HW16">
        <v>0</v>
      </c>
      <c r="HX16">
        <v>0</v>
      </c>
      <c r="HY16">
        <v>1</v>
      </c>
      <c r="HZ16">
        <v>0</v>
      </c>
      <c r="IA16">
        <v>0</v>
      </c>
      <c r="IB16">
        <v>0</v>
      </c>
      <c r="ID16" t="s">
        <v>4931</v>
      </c>
      <c r="IE16">
        <v>0</v>
      </c>
      <c r="IF16">
        <v>1</v>
      </c>
      <c r="IG16">
        <v>1</v>
      </c>
      <c r="IH16">
        <v>1</v>
      </c>
      <c r="II16">
        <v>0</v>
      </c>
      <c r="IJ16">
        <v>0</v>
      </c>
      <c r="IK16">
        <v>0</v>
      </c>
      <c r="IL16">
        <v>0</v>
      </c>
      <c r="IN16" t="s">
        <v>1655</v>
      </c>
      <c r="IP16" t="s">
        <v>4917</v>
      </c>
      <c r="IQ16">
        <v>0</v>
      </c>
      <c r="IR16">
        <v>0</v>
      </c>
      <c r="IS16">
        <v>0</v>
      </c>
      <c r="IT16">
        <v>1</v>
      </c>
      <c r="IU16">
        <v>0</v>
      </c>
      <c r="IV16">
        <v>0</v>
      </c>
      <c r="IW16">
        <v>0</v>
      </c>
      <c r="IX16">
        <v>0</v>
      </c>
      <c r="LA16" s="312" t="s">
        <v>4943</v>
      </c>
      <c r="LB16" s="312">
        <v>18.238584400000001</v>
      </c>
      <c r="LC16" s="312">
        <v>-72.524345299999993</v>
      </c>
      <c r="LD16" s="312">
        <v>-6</v>
      </c>
      <c r="LE16" s="312">
        <v>8.3330000000000002</v>
      </c>
      <c r="LF16" t="s">
        <v>4944</v>
      </c>
      <c r="LH16">
        <v>266830553</v>
      </c>
      <c r="LI16" t="s">
        <v>4808</v>
      </c>
      <c r="LJ16" s="251">
        <v>44624.801307870373</v>
      </c>
      <c r="LM16" t="s">
        <v>3800</v>
      </c>
      <c r="LN16" t="s">
        <v>3801</v>
      </c>
      <c r="LP16">
        <v>271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P349"/>
  <sheetViews>
    <sheetView zoomScale="70" zoomScaleNormal="70" workbookViewId="0">
      <selection activeCell="JM18" sqref="JM18"/>
    </sheetView>
  </sheetViews>
  <sheetFormatPr baseColWidth="10" defaultRowHeight="15.5" x14ac:dyDescent="0.35"/>
  <sheetData>
    <row r="1" spans="1:328" x14ac:dyDescent="0.35">
      <c r="A1" t="s">
        <v>42</v>
      </c>
      <c r="B1" t="s">
        <v>43</v>
      </c>
      <c r="C1" t="s">
        <v>44</v>
      </c>
      <c r="D1" t="s">
        <v>3660</v>
      </c>
      <c r="E1" t="s">
        <v>45</v>
      </c>
      <c r="F1" t="s">
        <v>46</v>
      </c>
      <c r="G1" t="s">
        <v>47</v>
      </c>
      <c r="H1" t="s">
        <v>48</v>
      </c>
      <c r="I1" t="s">
        <v>49</v>
      </c>
      <c r="J1" t="s">
        <v>50</v>
      </c>
      <c r="K1" t="s">
        <v>51</v>
      </c>
      <c r="L1" t="s">
        <v>52</v>
      </c>
      <c r="M1" t="s">
        <v>53</v>
      </c>
      <c r="N1" t="s">
        <v>54</v>
      </c>
      <c r="O1" t="s">
        <v>55</v>
      </c>
      <c r="P1" t="s">
        <v>56</v>
      </c>
      <c r="Q1" t="s">
        <v>57</v>
      </c>
      <c r="R1" t="s">
        <v>58</v>
      </c>
      <c r="S1" t="s">
        <v>59</v>
      </c>
      <c r="T1" t="s">
        <v>62</v>
      </c>
      <c r="U1" t="s">
        <v>61</v>
      </c>
      <c r="V1" t="s">
        <v>62</v>
      </c>
      <c r="W1" t="s">
        <v>63</v>
      </c>
      <c r="X1" t="s">
        <v>64</v>
      </c>
      <c r="Y1" t="s">
        <v>65</v>
      </c>
      <c r="Z1" t="s">
        <v>66</v>
      </c>
      <c r="AA1" t="s">
        <v>67</v>
      </c>
      <c r="AB1" t="s">
        <v>68</v>
      </c>
      <c r="AC1" t="s">
        <v>69</v>
      </c>
      <c r="AD1" t="s">
        <v>70</v>
      </c>
      <c r="AE1" t="s">
        <v>71</v>
      </c>
      <c r="AF1" t="s">
        <v>832</v>
      </c>
      <c r="AG1" t="s">
        <v>72</v>
      </c>
      <c r="AH1" t="s">
        <v>73</v>
      </c>
      <c r="AI1" t="s">
        <v>74</v>
      </c>
      <c r="AJ1" t="s">
        <v>75</v>
      </c>
      <c r="AK1" t="s">
        <v>76</v>
      </c>
      <c r="AL1" t="s">
        <v>77</v>
      </c>
      <c r="AM1" t="s">
        <v>78</v>
      </c>
      <c r="AN1" t="s">
        <v>79</v>
      </c>
      <c r="AO1" t="s">
        <v>80</v>
      </c>
      <c r="AP1" t="s">
        <v>81</v>
      </c>
      <c r="AQ1" t="s">
        <v>82</v>
      </c>
      <c r="AR1" t="s">
        <v>83</v>
      </c>
      <c r="AS1" t="s">
        <v>84</v>
      </c>
      <c r="AT1" t="s">
        <v>85</v>
      </c>
      <c r="AU1" t="s">
        <v>86</v>
      </c>
      <c r="AV1" t="s">
        <v>3661</v>
      </c>
      <c r="AW1" t="s">
        <v>3662</v>
      </c>
      <c r="AX1" t="s">
        <v>3663</v>
      </c>
      <c r="AY1" t="s">
        <v>3664</v>
      </c>
      <c r="AZ1" t="s">
        <v>3665</v>
      </c>
      <c r="BA1" t="s">
        <v>3666</v>
      </c>
      <c r="BB1" t="s">
        <v>3667</v>
      </c>
      <c r="BC1" t="s">
        <v>3668</v>
      </c>
      <c r="BD1" t="s">
        <v>87</v>
      </c>
      <c r="BE1" t="s">
        <v>88</v>
      </c>
      <c r="BF1" t="s">
        <v>89</v>
      </c>
      <c r="BG1" t="s">
        <v>3669</v>
      </c>
      <c r="BH1" t="s">
        <v>3670</v>
      </c>
      <c r="BI1" t="s">
        <v>3671</v>
      </c>
      <c r="BJ1" t="s">
        <v>3672</v>
      </c>
      <c r="BK1" t="s">
        <v>3673</v>
      </c>
      <c r="BL1" t="s">
        <v>3674</v>
      </c>
      <c r="BM1" t="s">
        <v>3675</v>
      </c>
      <c r="BN1" t="s">
        <v>3676</v>
      </c>
      <c r="BO1" t="s">
        <v>3677</v>
      </c>
      <c r="BP1" t="s">
        <v>3678</v>
      </c>
      <c r="BQ1" t="s">
        <v>90</v>
      </c>
      <c r="BR1" t="s">
        <v>91</v>
      </c>
      <c r="BS1" t="s">
        <v>92</v>
      </c>
      <c r="BT1" t="s">
        <v>93</v>
      </c>
      <c r="BU1" t="s">
        <v>3679</v>
      </c>
      <c r="BV1" t="s">
        <v>3680</v>
      </c>
      <c r="BW1" t="s">
        <v>3681</v>
      </c>
      <c r="BX1" t="s">
        <v>3682</v>
      </c>
      <c r="BY1" t="s">
        <v>3683</v>
      </c>
      <c r="BZ1" t="s">
        <v>3684</v>
      </c>
      <c r="CA1" t="s">
        <v>3685</v>
      </c>
      <c r="CB1" t="s">
        <v>3686</v>
      </c>
      <c r="CC1" t="s">
        <v>94</v>
      </c>
      <c r="CD1" t="s">
        <v>95</v>
      </c>
      <c r="CE1" t="s">
        <v>96</v>
      </c>
      <c r="CF1" t="s">
        <v>97</v>
      </c>
      <c r="CG1" t="s">
        <v>98</v>
      </c>
      <c r="CH1" t="s">
        <v>99</v>
      </c>
      <c r="CI1" t="s">
        <v>100</v>
      </c>
      <c r="CJ1" t="s">
        <v>101</v>
      </c>
      <c r="CK1" t="s">
        <v>102</v>
      </c>
      <c r="CL1" t="s">
        <v>103</v>
      </c>
      <c r="CM1" t="s">
        <v>104</v>
      </c>
      <c r="CN1" t="s">
        <v>105</v>
      </c>
      <c r="CO1" t="s">
        <v>106</v>
      </c>
      <c r="CP1" t="s">
        <v>107</v>
      </c>
      <c r="CQ1" t="s">
        <v>108</v>
      </c>
      <c r="CR1" t="s">
        <v>109</v>
      </c>
      <c r="CS1" t="s">
        <v>110</v>
      </c>
      <c r="CT1" t="s">
        <v>111</v>
      </c>
      <c r="CU1" t="s">
        <v>112</v>
      </c>
      <c r="CV1" t="s">
        <v>113</v>
      </c>
      <c r="CW1" t="s">
        <v>114</v>
      </c>
      <c r="CX1" t="s">
        <v>115</v>
      </c>
      <c r="CY1" t="s">
        <v>116</v>
      </c>
      <c r="CZ1" t="s">
        <v>117</v>
      </c>
      <c r="DA1" t="s">
        <v>118</v>
      </c>
      <c r="DB1" t="s">
        <v>119</v>
      </c>
      <c r="DC1" t="s">
        <v>120</v>
      </c>
      <c r="DD1" t="s">
        <v>121</v>
      </c>
      <c r="DE1" t="s">
        <v>122</v>
      </c>
      <c r="DF1" t="s">
        <v>123</v>
      </c>
      <c r="DG1" t="s">
        <v>124</v>
      </c>
      <c r="DH1" t="s">
        <v>125</v>
      </c>
      <c r="DI1" t="s">
        <v>126</v>
      </c>
      <c r="DJ1" t="s">
        <v>3687</v>
      </c>
      <c r="DK1" t="s">
        <v>3688</v>
      </c>
      <c r="DL1" t="s">
        <v>3689</v>
      </c>
      <c r="DM1" t="s">
        <v>3690</v>
      </c>
      <c r="DN1" t="s">
        <v>3691</v>
      </c>
      <c r="DO1" t="s">
        <v>3692</v>
      </c>
      <c r="DP1" t="s">
        <v>3693</v>
      </c>
      <c r="DQ1" t="s">
        <v>3694</v>
      </c>
      <c r="DR1" t="s">
        <v>3695</v>
      </c>
      <c r="DS1" t="s">
        <v>3696</v>
      </c>
      <c r="DT1" t="s">
        <v>3697</v>
      </c>
      <c r="DU1" t="s">
        <v>3698</v>
      </c>
      <c r="DV1" t="s">
        <v>3699</v>
      </c>
      <c r="DW1" t="s">
        <v>3700</v>
      </c>
      <c r="DX1" t="s">
        <v>127</v>
      </c>
      <c r="DY1" t="s">
        <v>128</v>
      </c>
      <c r="DZ1" t="s">
        <v>3701</v>
      </c>
      <c r="EA1" t="s">
        <v>3702</v>
      </c>
      <c r="EB1" t="s">
        <v>3703</v>
      </c>
      <c r="EC1" t="s">
        <v>3704</v>
      </c>
      <c r="ED1" t="s">
        <v>3705</v>
      </c>
      <c r="EE1" t="s">
        <v>3706</v>
      </c>
      <c r="EF1" t="s">
        <v>3707</v>
      </c>
      <c r="EG1" t="s">
        <v>3708</v>
      </c>
      <c r="EH1" t="s">
        <v>129</v>
      </c>
      <c r="EI1" t="s">
        <v>130</v>
      </c>
      <c r="EJ1" t="s">
        <v>131</v>
      </c>
      <c r="EK1" t="s">
        <v>132</v>
      </c>
      <c r="EL1" t="s">
        <v>133</v>
      </c>
      <c r="EM1" t="s">
        <v>134</v>
      </c>
      <c r="EN1" t="s">
        <v>135</v>
      </c>
      <c r="EO1" t="s">
        <v>136</v>
      </c>
      <c r="EP1" t="s">
        <v>3709</v>
      </c>
      <c r="EQ1" t="s">
        <v>3710</v>
      </c>
      <c r="ER1" t="s">
        <v>3711</v>
      </c>
      <c r="ES1" t="s">
        <v>3712</v>
      </c>
      <c r="ET1" t="s">
        <v>3713</v>
      </c>
      <c r="EU1" t="s">
        <v>3714</v>
      </c>
      <c r="EV1" t="s">
        <v>3715</v>
      </c>
      <c r="EW1" t="s">
        <v>3716</v>
      </c>
      <c r="EX1" t="s">
        <v>137</v>
      </c>
      <c r="EY1" t="s">
        <v>138</v>
      </c>
      <c r="EZ1" t="s">
        <v>139</v>
      </c>
      <c r="FA1" t="s">
        <v>140</v>
      </c>
      <c r="FB1" t="s">
        <v>141</v>
      </c>
      <c r="FC1" t="s">
        <v>142</v>
      </c>
      <c r="FD1" t="s">
        <v>143</v>
      </c>
      <c r="FE1" t="s">
        <v>144</v>
      </c>
      <c r="FF1" t="s">
        <v>145</v>
      </c>
      <c r="FG1" t="s">
        <v>146</v>
      </c>
      <c r="FH1" t="s">
        <v>147</v>
      </c>
      <c r="FI1" t="s">
        <v>148</v>
      </c>
      <c r="FJ1" t="s">
        <v>149</v>
      </c>
      <c r="FK1" t="s">
        <v>150</v>
      </c>
      <c r="FL1" t="s">
        <v>151</v>
      </c>
      <c r="FM1" t="s">
        <v>152</v>
      </c>
      <c r="FN1" t="s">
        <v>153</v>
      </c>
      <c r="FO1" t="s">
        <v>154</v>
      </c>
      <c r="FP1" t="s">
        <v>155</v>
      </c>
      <c r="FQ1" t="s">
        <v>156</v>
      </c>
      <c r="FR1" t="s">
        <v>157</v>
      </c>
      <c r="FS1" t="s">
        <v>158</v>
      </c>
      <c r="FT1" t="s">
        <v>159</v>
      </c>
      <c r="FU1" t="s">
        <v>160</v>
      </c>
      <c r="FV1" t="s">
        <v>161</v>
      </c>
      <c r="FW1" t="s">
        <v>162</v>
      </c>
      <c r="FX1" t="s">
        <v>163</v>
      </c>
      <c r="FY1" t="s">
        <v>164</v>
      </c>
      <c r="FZ1" t="s">
        <v>165</v>
      </c>
      <c r="GA1" t="s">
        <v>166</v>
      </c>
      <c r="GB1" t="s">
        <v>167</v>
      </c>
      <c r="GC1" t="s">
        <v>168</v>
      </c>
      <c r="GD1" t="s">
        <v>169</v>
      </c>
      <c r="GE1" t="s">
        <v>170</v>
      </c>
      <c r="GF1" t="s">
        <v>171</v>
      </c>
      <c r="GG1" t="s">
        <v>172</v>
      </c>
      <c r="GH1" t="s">
        <v>173</v>
      </c>
      <c r="GI1" t="s">
        <v>174</v>
      </c>
      <c r="GJ1" t="s">
        <v>175</v>
      </c>
      <c r="GK1" t="s">
        <v>176</v>
      </c>
      <c r="GL1" t="s">
        <v>177</v>
      </c>
      <c r="GM1" t="s">
        <v>178</v>
      </c>
      <c r="GN1" t="s">
        <v>179</v>
      </c>
      <c r="GO1" t="s">
        <v>180</v>
      </c>
      <c r="GP1" t="s">
        <v>181</v>
      </c>
      <c r="GQ1" t="s">
        <v>3717</v>
      </c>
      <c r="GR1" t="s">
        <v>3718</v>
      </c>
      <c r="GS1" t="s">
        <v>3719</v>
      </c>
      <c r="GT1" t="s">
        <v>3720</v>
      </c>
      <c r="GU1" t="s">
        <v>3721</v>
      </c>
      <c r="GV1" t="s">
        <v>3722</v>
      </c>
      <c r="GW1" t="s">
        <v>3723</v>
      </c>
      <c r="GX1" t="s">
        <v>3724</v>
      </c>
      <c r="GY1" t="s">
        <v>3725</v>
      </c>
      <c r="GZ1" t="s">
        <v>3726</v>
      </c>
      <c r="HA1" t="s">
        <v>3727</v>
      </c>
      <c r="HB1" t="s">
        <v>3728</v>
      </c>
      <c r="HC1" t="s">
        <v>3729</v>
      </c>
      <c r="HD1" t="s">
        <v>182</v>
      </c>
      <c r="HE1" t="s">
        <v>183</v>
      </c>
      <c r="HF1" t="s">
        <v>3730</v>
      </c>
      <c r="HG1" t="s">
        <v>3731</v>
      </c>
      <c r="HH1" t="s">
        <v>3732</v>
      </c>
      <c r="HI1" t="s">
        <v>3733</v>
      </c>
      <c r="HJ1" t="s">
        <v>3734</v>
      </c>
      <c r="HK1" t="s">
        <v>3735</v>
      </c>
      <c r="HL1" t="s">
        <v>3736</v>
      </c>
      <c r="HM1" t="s">
        <v>3737</v>
      </c>
      <c r="HN1" t="s">
        <v>184</v>
      </c>
      <c r="HO1" t="s">
        <v>185</v>
      </c>
      <c r="HP1" t="s">
        <v>186</v>
      </c>
      <c r="HQ1" t="s">
        <v>187</v>
      </c>
      <c r="HR1" t="s">
        <v>188</v>
      </c>
      <c r="HS1" t="s">
        <v>189</v>
      </c>
      <c r="HT1" t="s">
        <v>3738</v>
      </c>
      <c r="HU1" t="s">
        <v>190</v>
      </c>
      <c r="HV1" t="s">
        <v>191</v>
      </c>
      <c r="HW1" t="s">
        <v>3739</v>
      </c>
      <c r="HX1" t="s">
        <v>3740</v>
      </c>
      <c r="HY1" t="s">
        <v>3741</v>
      </c>
      <c r="HZ1" t="s">
        <v>3742</v>
      </c>
      <c r="IA1" t="s">
        <v>3743</v>
      </c>
      <c r="IB1" t="s">
        <v>3744</v>
      </c>
      <c r="IC1" t="s">
        <v>192</v>
      </c>
      <c r="ID1" t="s">
        <v>193</v>
      </c>
      <c r="IE1" t="s">
        <v>3745</v>
      </c>
      <c r="IF1" t="s">
        <v>3746</v>
      </c>
      <c r="IG1" t="s">
        <v>3747</v>
      </c>
      <c r="IH1" t="s">
        <v>3748</v>
      </c>
      <c r="II1" t="s">
        <v>3749</v>
      </c>
      <c r="IJ1" t="s">
        <v>3750</v>
      </c>
      <c r="IK1" t="s">
        <v>3751</v>
      </c>
      <c r="IL1" t="s">
        <v>3752</v>
      </c>
      <c r="IM1" t="s">
        <v>194</v>
      </c>
      <c r="IN1" t="s">
        <v>195</v>
      </c>
      <c r="IO1" t="s">
        <v>196</v>
      </c>
      <c r="IP1" t="s">
        <v>197</v>
      </c>
      <c r="IQ1" t="s">
        <v>3753</v>
      </c>
      <c r="IR1" t="s">
        <v>3754</v>
      </c>
      <c r="IS1" t="s">
        <v>3755</v>
      </c>
      <c r="IT1" t="s">
        <v>3756</v>
      </c>
      <c r="IU1" t="s">
        <v>3757</v>
      </c>
      <c r="IV1" t="s">
        <v>3758</v>
      </c>
      <c r="IW1" t="s">
        <v>3759</v>
      </c>
      <c r="IX1" t="s">
        <v>3760</v>
      </c>
      <c r="IY1" t="s">
        <v>198</v>
      </c>
      <c r="IZ1" t="s">
        <v>199</v>
      </c>
      <c r="JA1" t="s">
        <v>200</v>
      </c>
      <c r="JB1" t="s">
        <v>201</v>
      </c>
      <c r="JC1" t="s">
        <v>202</v>
      </c>
      <c r="JD1" t="s">
        <v>203</v>
      </c>
      <c r="JE1" t="s">
        <v>204</v>
      </c>
      <c r="JF1" t="s">
        <v>205</v>
      </c>
      <c r="JG1" t="s">
        <v>206</v>
      </c>
      <c r="JH1" t="s">
        <v>207</v>
      </c>
      <c r="JI1" t="s">
        <v>208</v>
      </c>
      <c r="JJ1" t="s">
        <v>209</v>
      </c>
      <c r="JK1" t="s">
        <v>210</v>
      </c>
      <c r="JL1" t="s">
        <v>211</v>
      </c>
      <c r="JM1" t="s">
        <v>212</v>
      </c>
      <c r="JN1" t="s">
        <v>213</v>
      </c>
      <c r="JO1" t="s">
        <v>214</v>
      </c>
      <c r="JP1" t="s">
        <v>215</v>
      </c>
      <c r="JQ1" t="s">
        <v>216</v>
      </c>
      <c r="JR1" t="s">
        <v>217</v>
      </c>
      <c r="JS1" t="s">
        <v>218</v>
      </c>
      <c r="JT1" t="s">
        <v>219</v>
      </c>
      <c r="JU1" t="s">
        <v>220</v>
      </c>
      <c r="JV1" t="s">
        <v>221</v>
      </c>
      <c r="JW1" t="s">
        <v>222</v>
      </c>
      <c r="JX1" t="s">
        <v>223</v>
      </c>
      <c r="JY1" t="s">
        <v>224</v>
      </c>
      <c r="JZ1" t="s">
        <v>3761</v>
      </c>
      <c r="KA1" t="s">
        <v>3762</v>
      </c>
      <c r="KB1" t="s">
        <v>3763</v>
      </c>
      <c r="KC1" t="s">
        <v>3764</v>
      </c>
      <c r="KD1" t="s">
        <v>3765</v>
      </c>
      <c r="KE1" t="s">
        <v>3766</v>
      </c>
      <c r="KF1" t="s">
        <v>3767</v>
      </c>
      <c r="KG1" t="s">
        <v>3768</v>
      </c>
      <c r="KH1" t="s">
        <v>3769</v>
      </c>
      <c r="KI1" t="s">
        <v>3770</v>
      </c>
      <c r="KJ1" t="s">
        <v>3771</v>
      </c>
      <c r="KK1" t="s">
        <v>3772</v>
      </c>
      <c r="KL1" t="s">
        <v>225</v>
      </c>
      <c r="KM1" t="s">
        <v>226</v>
      </c>
      <c r="KN1" t="s">
        <v>227</v>
      </c>
      <c r="KO1" t="s">
        <v>3773</v>
      </c>
      <c r="KP1" t="s">
        <v>3774</v>
      </c>
      <c r="KQ1" t="s">
        <v>3775</v>
      </c>
      <c r="KR1" t="s">
        <v>228</v>
      </c>
      <c r="KS1" t="s">
        <v>229</v>
      </c>
      <c r="KT1" t="s">
        <v>3776</v>
      </c>
      <c r="KU1" t="s">
        <v>3777</v>
      </c>
      <c r="KV1" t="s">
        <v>3778</v>
      </c>
      <c r="KW1" t="s">
        <v>3779</v>
      </c>
      <c r="KX1" t="s">
        <v>3780</v>
      </c>
      <c r="KY1" t="s">
        <v>3781</v>
      </c>
      <c r="KZ1" t="s">
        <v>230</v>
      </c>
      <c r="LA1" t="s">
        <v>231</v>
      </c>
      <c r="LB1" t="s">
        <v>3782</v>
      </c>
      <c r="LC1" t="s">
        <v>3783</v>
      </c>
      <c r="LD1" t="s">
        <v>3784</v>
      </c>
      <c r="LE1" t="s">
        <v>3785</v>
      </c>
      <c r="LF1" t="s">
        <v>232</v>
      </c>
      <c r="LG1" t="s">
        <v>233</v>
      </c>
      <c r="LH1" t="s">
        <v>3786</v>
      </c>
      <c r="LI1" t="s">
        <v>3787</v>
      </c>
      <c r="LJ1" t="s">
        <v>3788</v>
      </c>
      <c r="LK1" t="s">
        <v>3789</v>
      </c>
      <c r="LL1" t="s">
        <v>3790</v>
      </c>
      <c r="LM1" t="s">
        <v>3791</v>
      </c>
      <c r="LN1" t="s">
        <v>3792</v>
      </c>
      <c r="LO1" t="s">
        <v>3793</v>
      </c>
      <c r="LP1" t="s">
        <v>3794</v>
      </c>
    </row>
    <row r="2" spans="1:328" x14ac:dyDescent="0.35">
      <c r="A2">
        <v>44613.765455370369</v>
      </c>
      <c r="B2">
        <v>44613.810117025459</v>
      </c>
      <c r="C2">
        <v>44613</v>
      </c>
      <c r="D2">
        <v>1.1165413772687316E-2</v>
      </c>
      <c r="E2" t="s">
        <v>234</v>
      </c>
      <c r="F2" t="s">
        <v>234</v>
      </c>
      <c r="G2" t="s">
        <v>234</v>
      </c>
      <c r="H2">
        <v>44613</v>
      </c>
      <c r="I2" t="s">
        <v>502</v>
      </c>
      <c r="J2" t="s">
        <v>234</v>
      </c>
      <c r="K2" t="s">
        <v>502</v>
      </c>
      <c r="L2" t="s">
        <v>501</v>
      </c>
      <c r="M2" t="s">
        <v>501</v>
      </c>
      <c r="N2" t="s">
        <v>516</v>
      </c>
      <c r="O2" t="s">
        <v>234</v>
      </c>
      <c r="P2" t="s">
        <v>516</v>
      </c>
      <c r="Q2" t="s">
        <v>515</v>
      </c>
      <c r="R2" t="s">
        <v>515</v>
      </c>
      <c r="S2" t="s">
        <v>505</v>
      </c>
      <c r="T2" t="s">
        <v>506</v>
      </c>
      <c r="U2" t="s">
        <v>507</v>
      </c>
      <c r="V2" t="s">
        <v>756</v>
      </c>
      <c r="W2" t="s">
        <v>508</v>
      </c>
      <c r="X2" t="s">
        <v>509</v>
      </c>
      <c r="Y2" t="s">
        <v>508</v>
      </c>
      <c r="Z2" t="s">
        <v>511</v>
      </c>
      <c r="AA2" t="s">
        <v>234</v>
      </c>
      <c r="AB2" t="s">
        <v>511</v>
      </c>
      <c r="AC2" t="s">
        <v>510</v>
      </c>
      <c r="AD2" t="s">
        <v>510</v>
      </c>
      <c r="AE2" t="s">
        <v>513</v>
      </c>
      <c r="AF2" t="s">
        <v>234</v>
      </c>
      <c r="AG2" t="s">
        <v>513</v>
      </c>
      <c r="AH2" t="s">
        <v>512</v>
      </c>
      <c r="AI2" t="s">
        <v>512</v>
      </c>
      <c r="AJ2" t="s">
        <v>247</v>
      </c>
      <c r="AK2" t="s">
        <v>284</v>
      </c>
      <c r="AL2" t="s">
        <v>1655</v>
      </c>
      <c r="AM2" t="s">
        <v>234</v>
      </c>
      <c r="AN2" t="s">
        <v>1655</v>
      </c>
      <c r="AO2" t="s">
        <v>234</v>
      </c>
      <c r="AP2" t="s">
        <v>250</v>
      </c>
      <c r="AQ2" t="s">
        <v>234</v>
      </c>
      <c r="AR2" t="s">
        <v>234</v>
      </c>
      <c r="AS2" t="s">
        <v>285</v>
      </c>
      <c r="AT2" t="s">
        <v>234</v>
      </c>
      <c r="AU2" t="s">
        <v>318</v>
      </c>
      <c r="AV2">
        <v>1</v>
      </c>
      <c r="AW2">
        <v>0</v>
      </c>
      <c r="AX2">
        <v>0</v>
      </c>
      <c r="AY2">
        <v>0</v>
      </c>
      <c r="AZ2">
        <v>0</v>
      </c>
      <c r="BA2">
        <v>0</v>
      </c>
      <c r="BB2">
        <v>0</v>
      </c>
      <c r="BC2">
        <v>0</v>
      </c>
      <c r="BD2" t="s">
        <v>309</v>
      </c>
      <c r="BE2" t="s">
        <v>750</v>
      </c>
      <c r="BF2" t="s">
        <v>287</v>
      </c>
      <c r="BG2">
        <v>1</v>
      </c>
      <c r="BH2">
        <v>0</v>
      </c>
      <c r="BI2">
        <v>0</v>
      </c>
      <c r="BJ2">
        <v>0</v>
      </c>
      <c r="BK2">
        <v>0</v>
      </c>
      <c r="BL2">
        <v>0</v>
      </c>
      <c r="BM2">
        <v>0</v>
      </c>
      <c r="BN2">
        <v>0</v>
      </c>
      <c r="BO2">
        <v>0</v>
      </c>
      <c r="BP2">
        <v>0</v>
      </c>
      <c r="BQ2" t="s">
        <v>234</v>
      </c>
      <c r="BR2" t="s">
        <v>317</v>
      </c>
      <c r="BS2" t="s">
        <v>289</v>
      </c>
      <c r="BT2" t="s">
        <v>3795</v>
      </c>
      <c r="BU2">
        <v>1</v>
      </c>
      <c r="BV2">
        <v>1</v>
      </c>
      <c r="BW2">
        <v>1</v>
      </c>
      <c r="BX2">
        <v>1</v>
      </c>
      <c r="BY2">
        <v>0</v>
      </c>
      <c r="BZ2">
        <v>0</v>
      </c>
      <c r="CA2">
        <v>0</v>
      </c>
      <c r="CB2">
        <v>0</v>
      </c>
      <c r="CC2" t="s">
        <v>1500</v>
      </c>
      <c r="CD2">
        <v>400</v>
      </c>
      <c r="CE2">
        <v>400</v>
      </c>
      <c r="CF2" t="s">
        <v>1655</v>
      </c>
      <c r="CG2">
        <v>400</v>
      </c>
      <c r="CH2">
        <v>153.8461538</v>
      </c>
      <c r="CI2" t="s">
        <v>1655</v>
      </c>
      <c r="CJ2">
        <v>369</v>
      </c>
      <c r="CK2" t="s">
        <v>3796</v>
      </c>
      <c r="CL2" t="s">
        <v>1655</v>
      </c>
      <c r="CM2">
        <v>290</v>
      </c>
      <c r="CN2">
        <v>100</v>
      </c>
      <c r="CO2" t="s">
        <v>1655</v>
      </c>
      <c r="CP2" t="s">
        <v>234</v>
      </c>
      <c r="CQ2" t="s">
        <v>234</v>
      </c>
      <c r="CR2" t="s">
        <v>234</v>
      </c>
      <c r="CS2" t="s">
        <v>234</v>
      </c>
      <c r="CT2" t="s">
        <v>234</v>
      </c>
      <c r="CU2" t="s">
        <v>234</v>
      </c>
      <c r="CV2" t="s">
        <v>234</v>
      </c>
      <c r="CW2" t="s">
        <v>234</v>
      </c>
      <c r="CX2" t="s">
        <v>234</v>
      </c>
      <c r="CY2" t="s">
        <v>234</v>
      </c>
      <c r="CZ2" t="s">
        <v>234</v>
      </c>
      <c r="DA2" t="s">
        <v>234</v>
      </c>
      <c r="DB2" t="s">
        <v>234</v>
      </c>
      <c r="DC2" t="s">
        <v>234</v>
      </c>
      <c r="DD2" t="s">
        <v>234</v>
      </c>
      <c r="DE2" t="s">
        <v>234</v>
      </c>
      <c r="DF2" t="s">
        <v>234</v>
      </c>
      <c r="DG2" t="s">
        <v>234</v>
      </c>
      <c r="DH2" t="s">
        <v>1655</v>
      </c>
      <c r="DI2" t="s">
        <v>1519</v>
      </c>
      <c r="DJ2">
        <v>0</v>
      </c>
      <c r="DK2">
        <v>1</v>
      </c>
      <c r="DL2">
        <v>0</v>
      </c>
      <c r="DM2">
        <v>0</v>
      </c>
      <c r="DN2">
        <v>0</v>
      </c>
      <c r="DO2">
        <v>0</v>
      </c>
      <c r="DP2">
        <v>0</v>
      </c>
      <c r="DQ2">
        <v>0</v>
      </c>
      <c r="DR2">
        <v>0</v>
      </c>
      <c r="DS2">
        <v>0</v>
      </c>
      <c r="DT2">
        <v>0</v>
      </c>
      <c r="DU2">
        <v>0</v>
      </c>
      <c r="DV2">
        <v>0</v>
      </c>
      <c r="DW2">
        <v>0</v>
      </c>
      <c r="DX2" t="s">
        <v>234</v>
      </c>
      <c r="DY2" t="s">
        <v>3797</v>
      </c>
      <c r="DZ2">
        <v>0</v>
      </c>
      <c r="EA2">
        <v>1</v>
      </c>
      <c r="EB2">
        <v>0</v>
      </c>
      <c r="EC2">
        <v>1</v>
      </c>
      <c r="ED2">
        <v>0</v>
      </c>
      <c r="EE2">
        <v>0</v>
      </c>
      <c r="EF2">
        <v>0</v>
      </c>
      <c r="EG2">
        <v>0</v>
      </c>
      <c r="EH2" t="s">
        <v>1445</v>
      </c>
      <c r="EI2" t="s">
        <v>1445</v>
      </c>
      <c r="EJ2" t="s">
        <v>1445</v>
      </c>
      <c r="EK2" t="s">
        <v>234</v>
      </c>
      <c r="EL2" t="s">
        <v>314</v>
      </c>
      <c r="EM2" t="s">
        <v>234</v>
      </c>
      <c r="EN2" t="s">
        <v>314</v>
      </c>
      <c r="EO2" t="s">
        <v>234</v>
      </c>
      <c r="EP2" t="s">
        <v>234</v>
      </c>
      <c r="EQ2" t="s">
        <v>234</v>
      </c>
      <c r="ER2" t="s">
        <v>234</v>
      </c>
      <c r="ES2" t="s">
        <v>234</v>
      </c>
      <c r="ET2" t="s">
        <v>234</v>
      </c>
      <c r="EU2" t="s">
        <v>234</v>
      </c>
      <c r="EV2" t="s">
        <v>234</v>
      </c>
      <c r="EW2" t="s">
        <v>234</v>
      </c>
      <c r="EX2" t="s">
        <v>234</v>
      </c>
      <c r="EY2" t="s">
        <v>234</v>
      </c>
      <c r="EZ2" t="s">
        <v>234</v>
      </c>
      <c r="FA2" t="s">
        <v>234</v>
      </c>
      <c r="FB2" t="s">
        <v>234</v>
      </c>
      <c r="FC2" t="s">
        <v>234</v>
      </c>
      <c r="FD2" t="s">
        <v>234</v>
      </c>
      <c r="FE2" t="s">
        <v>234</v>
      </c>
      <c r="FF2" t="s">
        <v>234</v>
      </c>
      <c r="FG2" t="s">
        <v>234</v>
      </c>
      <c r="FH2" t="s">
        <v>234</v>
      </c>
      <c r="FI2" t="s">
        <v>234</v>
      </c>
      <c r="FJ2" t="s">
        <v>234</v>
      </c>
      <c r="FK2" t="s">
        <v>234</v>
      </c>
      <c r="FL2" t="s">
        <v>234</v>
      </c>
      <c r="FM2" t="s">
        <v>234</v>
      </c>
      <c r="FN2" t="s">
        <v>234</v>
      </c>
      <c r="FO2" t="s">
        <v>234</v>
      </c>
      <c r="FP2" t="s">
        <v>234</v>
      </c>
      <c r="FQ2" t="s">
        <v>234</v>
      </c>
      <c r="FR2" t="s">
        <v>234</v>
      </c>
      <c r="FS2" t="s">
        <v>234</v>
      </c>
      <c r="FT2" t="s">
        <v>234</v>
      </c>
      <c r="FU2" t="s">
        <v>234</v>
      </c>
      <c r="FV2" t="s">
        <v>234</v>
      </c>
      <c r="FW2" t="s">
        <v>234</v>
      </c>
      <c r="FX2" t="s">
        <v>234</v>
      </c>
      <c r="FY2" t="s">
        <v>234</v>
      </c>
      <c r="FZ2" t="s">
        <v>234</v>
      </c>
      <c r="GA2" t="s">
        <v>234</v>
      </c>
      <c r="GB2" t="s">
        <v>234</v>
      </c>
      <c r="GC2" t="s">
        <v>234</v>
      </c>
      <c r="GD2" t="s">
        <v>234</v>
      </c>
      <c r="GE2" t="s">
        <v>234</v>
      </c>
      <c r="GF2" t="s">
        <v>234</v>
      </c>
      <c r="GG2" t="s">
        <v>234</v>
      </c>
      <c r="GH2" t="s">
        <v>234</v>
      </c>
      <c r="GI2" t="s">
        <v>234</v>
      </c>
      <c r="GJ2" t="s">
        <v>234</v>
      </c>
      <c r="GK2" t="s">
        <v>234</v>
      </c>
      <c r="GL2" t="s">
        <v>234</v>
      </c>
      <c r="GM2" t="s">
        <v>234</v>
      </c>
      <c r="GN2" t="s">
        <v>234</v>
      </c>
      <c r="GO2" t="s">
        <v>234</v>
      </c>
      <c r="GP2" t="s">
        <v>234</v>
      </c>
      <c r="GQ2" t="s">
        <v>234</v>
      </c>
      <c r="GR2" t="s">
        <v>234</v>
      </c>
      <c r="GS2" t="s">
        <v>234</v>
      </c>
      <c r="GT2" t="s">
        <v>234</v>
      </c>
      <c r="GU2" t="s">
        <v>234</v>
      </c>
      <c r="GV2" t="s">
        <v>234</v>
      </c>
      <c r="GW2" t="s">
        <v>234</v>
      </c>
      <c r="GX2" t="s">
        <v>234</v>
      </c>
      <c r="GY2" t="s">
        <v>234</v>
      </c>
      <c r="GZ2" t="s">
        <v>234</v>
      </c>
      <c r="HA2" t="s">
        <v>234</v>
      </c>
      <c r="HB2" t="s">
        <v>234</v>
      </c>
      <c r="HC2" t="s">
        <v>234</v>
      </c>
      <c r="HD2" t="s">
        <v>234</v>
      </c>
      <c r="HE2" t="s">
        <v>234</v>
      </c>
      <c r="HF2" t="s">
        <v>234</v>
      </c>
      <c r="HG2" t="s">
        <v>234</v>
      </c>
      <c r="HH2" t="s">
        <v>234</v>
      </c>
      <c r="HI2" t="s">
        <v>234</v>
      </c>
      <c r="HJ2" t="s">
        <v>234</v>
      </c>
      <c r="HK2" t="s">
        <v>234</v>
      </c>
      <c r="HL2" t="s">
        <v>234</v>
      </c>
      <c r="HM2" t="s">
        <v>234</v>
      </c>
      <c r="HN2" t="s">
        <v>234</v>
      </c>
      <c r="HO2" t="s">
        <v>234</v>
      </c>
      <c r="HP2" t="s">
        <v>234</v>
      </c>
      <c r="HQ2" t="s">
        <v>234</v>
      </c>
      <c r="HR2" t="s">
        <v>234</v>
      </c>
      <c r="HS2" t="s">
        <v>234</v>
      </c>
      <c r="HT2" t="s">
        <v>234</v>
      </c>
      <c r="HU2" t="s">
        <v>1445</v>
      </c>
      <c r="HV2" t="s">
        <v>234</v>
      </c>
      <c r="HW2" t="s">
        <v>234</v>
      </c>
      <c r="HX2" t="s">
        <v>234</v>
      </c>
      <c r="HY2" t="s">
        <v>234</v>
      </c>
      <c r="HZ2" t="s">
        <v>234</v>
      </c>
      <c r="IA2" t="s">
        <v>234</v>
      </c>
      <c r="IB2" t="s">
        <v>234</v>
      </c>
      <c r="IC2" t="s">
        <v>234</v>
      </c>
      <c r="ID2" t="s">
        <v>3798</v>
      </c>
      <c r="IE2">
        <v>0</v>
      </c>
      <c r="IF2">
        <v>1</v>
      </c>
      <c r="IG2">
        <v>1</v>
      </c>
      <c r="IH2">
        <v>1</v>
      </c>
      <c r="II2">
        <v>0</v>
      </c>
      <c r="IJ2">
        <v>0</v>
      </c>
      <c r="IK2">
        <v>0</v>
      </c>
      <c r="IL2">
        <v>0</v>
      </c>
      <c r="IM2" t="s">
        <v>234</v>
      </c>
      <c r="IN2" t="s">
        <v>1655</v>
      </c>
      <c r="IO2" t="s">
        <v>234</v>
      </c>
      <c r="IP2" t="s">
        <v>309</v>
      </c>
      <c r="IQ2">
        <v>1</v>
      </c>
      <c r="IR2">
        <v>0</v>
      </c>
      <c r="IS2">
        <v>0</v>
      </c>
      <c r="IT2">
        <v>0</v>
      </c>
      <c r="IU2">
        <v>0</v>
      </c>
      <c r="IV2">
        <v>0</v>
      </c>
      <c r="IW2">
        <v>0</v>
      </c>
      <c r="IX2">
        <v>0</v>
      </c>
      <c r="IY2" t="s">
        <v>234</v>
      </c>
      <c r="IZ2" t="s">
        <v>234</v>
      </c>
      <c r="JA2" t="s">
        <v>234</v>
      </c>
      <c r="JB2" t="s">
        <v>234</v>
      </c>
      <c r="JC2" t="s">
        <v>234</v>
      </c>
      <c r="JD2" t="s">
        <v>234</v>
      </c>
      <c r="JE2" t="s">
        <v>234</v>
      </c>
      <c r="JF2" t="s">
        <v>234</v>
      </c>
      <c r="JG2" t="s">
        <v>234</v>
      </c>
      <c r="JH2" t="s">
        <v>234</v>
      </c>
      <c r="JI2" t="s">
        <v>234</v>
      </c>
      <c r="JJ2" t="s">
        <v>234</v>
      </c>
      <c r="JK2" t="s">
        <v>234</v>
      </c>
      <c r="JL2" t="s">
        <v>234</v>
      </c>
      <c r="JM2" t="s">
        <v>234</v>
      </c>
      <c r="JN2" t="s">
        <v>234</v>
      </c>
      <c r="JO2" t="s">
        <v>234</v>
      </c>
      <c r="JP2" t="s">
        <v>234</v>
      </c>
      <c r="JQ2" t="s">
        <v>234</v>
      </c>
      <c r="JR2" t="s">
        <v>234</v>
      </c>
      <c r="JS2" t="s">
        <v>234</v>
      </c>
      <c r="JT2" t="s">
        <v>234</v>
      </c>
      <c r="JU2" t="s">
        <v>234</v>
      </c>
      <c r="JV2" t="s">
        <v>234</v>
      </c>
      <c r="JW2" t="s">
        <v>234</v>
      </c>
      <c r="JX2" t="s">
        <v>234</v>
      </c>
      <c r="JY2" t="s">
        <v>234</v>
      </c>
      <c r="JZ2" t="s">
        <v>234</v>
      </c>
      <c r="KA2" t="s">
        <v>234</v>
      </c>
      <c r="KB2" t="s">
        <v>234</v>
      </c>
      <c r="KC2" t="s">
        <v>234</v>
      </c>
      <c r="KD2" t="s">
        <v>234</v>
      </c>
      <c r="KE2" t="s">
        <v>234</v>
      </c>
      <c r="KF2" t="s">
        <v>234</v>
      </c>
      <c r="KG2" t="s">
        <v>234</v>
      </c>
      <c r="KH2" t="s">
        <v>234</v>
      </c>
      <c r="KI2" t="s">
        <v>234</v>
      </c>
      <c r="KJ2" t="s">
        <v>234</v>
      </c>
      <c r="KK2" t="s">
        <v>234</v>
      </c>
      <c r="KL2" t="s">
        <v>234</v>
      </c>
      <c r="KM2" t="s">
        <v>234</v>
      </c>
      <c r="KN2" t="s">
        <v>234</v>
      </c>
      <c r="KO2" t="s">
        <v>234</v>
      </c>
      <c r="KP2" t="s">
        <v>234</v>
      </c>
      <c r="KQ2" t="s">
        <v>234</v>
      </c>
      <c r="KR2" t="s">
        <v>234</v>
      </c>
      <c r="KS2" t="s">
        <v>234</v>
      </c>
      <c r="KT2" t="s">
        <v>234</v>
      </c>
      <c r="KU2" t="s">
        <v>234</v>
      </c>
      <c r="KV2" t="s">
        <v>234</v>
      </c>
      <c r="KW2" t="s">
        <v>234</v>
      </c>
      <c r="KX2" t="s">
        <v>234</v>
      </c>
      <c r="KY2" t="s">
        <v>234</v>
      </c>
      <c r="KZ2" t="s">
        <v>234</v>
      </c>
      <c r="LA2" t="s">
        <v>234</v>
      </c>
      <c r="LB2" t="s">
        <v>234</v>
      </c>
      <c r="LC2" t="s">
        <v>234</v>
      </c>
      <c r="LD2" t="s">
        <v>234</v>
      </c>
      <c r="LE2" t="s">
        <v>234</v>
      </c>
      <c r="LF2" t="s">
        <v>234</v>
      </c>
      <c r="LG2" t="s">
        <v>234</v>
      </c>
      <c r="LH2">
        <v>263656741</v>
      </c>
      <c r="LI2" t="s">
        <v>3799</v>
      </c>
      <c r="LJ2">
        <v>44614.853043981479</v>
      </c>
      <c r="LK2" t="s">
        <v>234</v>
      </c>
      <c r="LL2" t="s">
        <v>234</v>
      </c>
      <c r="LM2" t="s">
        <v>3800</v>
      </c>
      <c r="LN2" t="s">
        <v>3801</v>
      </c>
      <c r="LO2" t="s">
        <v>234</v>
      </c>
      <c r="LP2">
        <v>1</v>
      </c>
    </row>
    <row r="3" spans="1:328" x14ac:dyDescent="0.35">
      <c r="A3">
        <v>44614.639589479157</v>
      </c>
      <c r="B3">
        <v>44614.657571585652</v>
      </c>
      <c r="C3">
        <v>44614</v>
      </c>
      <c r="D3">
        <v>2.997017749294173E-3</v>
      </c>
      <c r="E3" t="s">
        <v>234</v>
      </c>
      <c r="F3" t="s">
        <v>234</v>
      </c>
      <c r="G3" t="s">
        <v>234</v>
      </c>
      <c r="H3">
        <v>44614</v>
      </c>
      <c r="I3" t="s">
        <v>502</v>
      </c>
      <c r="J3" t="s">
        <v>234</v>
      </c>
      <c r="K3" t="s">
        <v>502</v>
      </c>
      <c r="L3" t="s">
        <v>501</v>
      </c>
      <c r="M3" t="s">
        <v>501</v>
      </c>
      <c r="N3" t="s">
        <v>519</v>
      </c>
      <c r="O3" t="s">
        <v>234</v>
      </c>
      <c r="P3" t="s">
        <v>519</v>
      </c>
      <c r="Q3" t="s">
        <v>518</v>
      </c>
      <c r="R3" t="s">
        <v>518</v>
      </c>
      <c r="S3" t="s">
        <v>505</v>
      </c>
      <c r="T3" t="s">
        <v>506</v>
      </c>
      <c r="U3" t="s">
        <v>507</v>
      </c>
      <c r="V3" t="s">
        <v>756</v>
      </c>
      <c r="W3" t="s">
        <v>508</v>
      </c>
      <c r="X3" t="s">
        <v>509</v>
      </c>
      <c r="Y3" t="s">
        <v>508</v>
      </c>
      <c r="Z3" t="s">
        <v>511</v>
      </c>
      <c r="AA3" t="s">
        <v>234</v>
      </c>
      <c r="AB3" t="s">
        <v>511</v>
      </c>
      <c r="AC3" t="s">
        <v>510</v>
      </c>
      <c r="AD3" t="s">
        <v>510</v>
      </c>
      <c r="AE3" t="s">
        <v>513</v>
      </c>
      <c r="AF3" t="s">
        <v>234</v>
      </c>
      <c r="AG3" t="s">
        <v>513</v>
      </c>
      <c r="AH3" t="s">
        <v>512</v>
      </c>
      <c r="AI3" t="s">
        <v>512</v>
      </c>
      <c r="AJ3" t="s">
        <v>247</v>
      </c>
      <c r="AK3" t="s">
        <v>284</v>
      </c>
      <c r="AL3" t="s">
        <v>1655</v>
      </c>
      <c r="AM3" t="s">
        <v>234</v>
      </c>
      <c r="AN3" t="s">
        <v>1655</v>
      </c>
      <c r="AO3" t="s">
        <v>234</v>
      </c>
      <c r="AP3" t="s">
        <v>250</v>
      </c>
      <c r="AQ3" t="s">
        <v>234</v>
      </c>
      <c r="AR3" t="s">
        <v>234</v>
      </c>
      <c r="AS3" t="s">
        <v>285</v>
      </c>
      <c r="AT3" t="s">
        <v>234</v>
      </c>
      <c r="AU3" t="s">
        <v>318</v>
      </c>
      <c r="AV3">
        <v>1</v>
      </c>
      <c r="AW3">
        <v>0</v>
      </c>
      <c r="AX3">
        <v>0</v>
      </c>
      <c r="AY3">
        <v>0</v>
      </c>
      <c r="AZ3">
        <v>0</v>
      </c>
      <c r="BA3">
        <v>0</v>
      </c>
      <c r="BB3">
        <v>0</v>
      </c>
      <c r="BC3">
        <v>0</v>
      </c>
      <c r="BD3" t="s">
        <v>309</v>
      </c>
      <c r="BE3" t="s">
        <v>750</v>
      </c>
      <c r="BF3" t="s">
        <v>287</v>
      </c>
      <c r="BG3">
        <v>1</v>
      </c>
      <c r="BH3">
        <v>0</v>
      </c>
      <c r="BI3">
        <v>0</v>
      </c>
      <c r="BJ3">
        <v>0</v>
      </c>
      <c r="BK3">
        <v>0</v>
      </c>
      <c r="BL3">
        <v>0</v>
      </c>
      <c r="BM3">
        <v>0</v>
      </c>
      <c r="BN3">
        <v>0</v>
      </c>
      <c r="BO3">
        <v>0</v>
      </c>
      <c r="BP3">
        <v>0</v>
      </c>
      <c r="BQ3" t="s">
        <v>234</v>
      </c>
      <c r="BR3" t="s">
        <v>317</v>
      </c>
      <c r="BS3" t="s">
        <v>311</v>
      </c>
      <c r="BT3" t="s">
        <v>3802</v>
      </c>
      <c r="BU3">
        <v>1</v>
      </c>
      <c r="BV3">
        <v>1</v>
      </c>
      <c r="BW3">
        <v>1</v>
      </c>
      <c r="BX3">
        <v>1</v>
      </c>
      <c r="BY3">
        <v>1</v>
      </c>
      <c r="BZ3">
        <v>0</v>
      </c>
      <c r="CA3">
        <v>1</v>
      </c>
      <c r="CB3">
        <v>0</v>
      </c>
      <c r="CC3" t="s">
        <v>1500</v>
      </c>
      <c r="CD3">
        <v>400</v>
      </c>
      <c r="CE3">
        <v>200</v>
      </c>
      <c r="CF3" t="s">
        <v>269</v>
      </c>
      <c r="CG3">
        <v>400</v>
      </c>
      <c r="CH3">
        <v>153.84615384615299</v>
      </c>
      <c r="CI3" t="s">
        <v>269</v>
      </c>
      <c r="CJ3">
        <v>250</v>
      </c>
      <c r="CK3" t="s">
        <v>3803</v>
      </c>
      <c r="CL3" t="s">
        <v>269</v>
      </c>
      <c r="CM3">
        <v>400</v>
      </c>
      <c r="CN3" t="s">
        <v>3804</v>
      </c>
      <c r="CO3" t="s">
        <v>269</v>
      </c>
      <c r="CP3">
        <v>600</v>
      </c>
      <c r="CQ3" t="s">
        <v>3805</v>
      </c>
      <c r="CR3" t="s">
        <v>1445</v>
      </c>
      <c r="CS3" t="s">
        <v>234</v>
      </c>
      <c r="CT3" t="s">
        <v>234</v>
      </c>
      <c r="CU3" t="s">
        <v>234</v>
      </c>
      <c r="CV3" t="s">
        <v>1507</v>
      </c>
      <c r="CW3" t="s">
        <v>1655</v>
      </c>
      <c r="CX3">
        <v>1000</v>
      </c>
      <c r="CY3" t="s">
        <v>234</v>
      </c>
      <c r="CZ3" t="s">
        <v>234</v>
      </c>
      <c r="DA3" t="s">
        <v>234</v>
      </c>
      <c r="DB3" t="s">
        <v>234</v>
      </c>
      <c r="DC3" t="s">
        <v>234</v>
      </c>
      <c r="DD3" t="s">
        <v>234</v>
      </c>
      <c r="DE3" t="s">
        <v>259</v>
      </c>
      <c r="DF3">
        <v>1000</v>
      </c>
      <c r="DG3" t="s">
        <v>269</v>
      </c>
      <c r="DH3" t="s">
        <v>1445</v>
      </c>
      <c r="DI3" t="s">
        <v>234</v>
      </c>
      <c r="DJ3" t="s">
        <v>234</v>
      </c>
      <c r="DK3" t="s">
        <v>234</v>
      </c>
      <c r="DL3" t="s">
        <v>234</v>
      </c>
      <c r="DM3" t="s">
        <v>234</v>
      </c>
      <c r="DN3" t="s">
        <v>234</v>
      </c>
      <c r="DO3" t="s">
        <v>234</v>
      </c>
      <c r="DP3" t="s">
        <v>234</v>
      </c>
      <c r="DQ3" t="s">
        <v>234</v>
      </c>
      <c r="DR3" t="s">
        <v>234</v>
      </c>
      <c r="DS3" t="s">
        <v>234</v>
      </c>
      <c r="DT3" t="s">
        <v>234</v>
      </c>
      <c r="DU3" t="s">
        <v>234</v>
      </c>
      <c r="DV3" t="s">
        <v>234</v>
      </c>
      <c r="DW3" t="s">
        <v>234</v>
      </c>
      <c r="DX3" t="s">
        <v>234</v>
      </c>
      <c r="DY3" t="s">
        <v>234</v>
      </c>
      <c r="DZ3" t="s">
        <v>234</v>
      </c>
      <c r="EA3" t="s">
        <v>234</v>
      </c>
      <c r="EB3" t="s">
        <v>234</v>
      </c>
      <c r="EC3" t="s">
        <v>234</v>
      </c>
      <c r="ED3" t="s">
        <v>234</v>
      </c>
      <c r="EE3" t="s">
        <v>234</v>
      </c>
      <c r="EF3" t="s">
        <v>234</v>
      </c>
      <c r="EG3" t="s">
        <v>234</v>
      </c>
      <c r="EH3" t="s">
        <v>1445</v>
      </c>
      <c r="EI3" t="s">
        <v>1445</v>
      </c>
      <c r="EJ3" t="s">
        <v>1655</v>
      </c>
      <c r="EK3" t="s">
        <v>505</v>
      </c>
      <c r="EL3" t="s">
        <v>305</v>
      </c>
      <c r="EM3" t="s">
        <v>506</v>
      </c>
      <c r="EN3" t="s">
        <v>305</v>
      </c>
      <c r="EO3" t="s">
        <v>234</v>
      </c>
      <c r="EP3" t="s">
        <v>234</v>
      </c>
      <c r="EQ3" t="s">
        <v>234</v>
      </c>
      <c r="ER3" t="s">
        <v>234</v>
      </c>
      <c r="ES3" t="s">
        <v>234</v>
      </c>
      <c r="ET3" t="s">
        <v>234</v>
      </c>
      <c r="EU3" t="s">
        <v>234</v>
      </c>
      <c r="EV3" t="s">
        <v>234</v>
      </c>
      <c r="EW3" t="s">
        <v>234</v>
      </c>
      <c r="EX3" t="s">
        <v>234</v>
      </c>
      <c r="EY3" t="s">
        <v>234</v>
      </c>
      <c r="EZ3" t="s">
        <v>234</v>
      </c>
      <c r="FA3" t="s">
        <v>234</v>
      </c>
      <c r="FB3" t="s">
        <v>234</v>
      </c>
      <c r="FC3" t="s">
        <v>234</v>
      </c>
      <c r="FD3" t="s">
        <v>234</v>
      </c>
      <c r="FE3" t="s">
        <v>234</v>
      </c>
      <c r="FF3" t="s">
        <v>234</v>
      </c>
      <c r="FG3" t="s">
        <v>234</v>
      </c>
      <c r="FH3" t="s">
        <v>234</v>
      </c>
      <c r="FI3" t="s">
        <v>234</v>
      </c>
      <c r="FJ3" t="s">
        <v>234</v>
      </c>
      <c r="FK3" t="s">
        <v>234</v>
      </c>
      <c r="FL3" t="s">
        <v>234</v>
      </c>
      <c r="FM3" t="s">
        <v>234</v>
      </c>
      <c r="FN3" t="s">
        <v>234</v>
      </c>
      <c r="FO3" t="s">
        <v>234</v>
      </c>
      <c r="FP3" t="s">
        <v>234</v>
      </c>
      <c r="FQ3" t="s">
        <v>234</v>
      </c>
      <c r="FR3" t="s">
        <v>234</v>
      </c>
      <c r="FS3" t="s">
        <v>234</v>
      </c>
      <c r="FT3" t="s">
        <v>234</v>
      </c>
      <c r="FU3" t="s">
        <v>234</v>
      </c>
      <c r="FV3" t="s">
        <v>234</v>
      </c>
      <c r="FW3" t="s">
        <v>234</v>
      </c>
      <c r="FX3" t="s">
        <v>234</v>
      </c>
      <c r="FY3" t="s">
        <v>234</v>
      </c>
      <c r="FZ3" t="s">
        <v>234</v>
      </c>
      <c r="GA3" t="s">
        <v>234</v>
      </c>
      <c r="GB3" t="s">
        <v>234</v>
      </c>
      <c r="GC3" t="s">
        <v>234</v>
      </c>
      <c r="GD3" t="s">
        <v>234</v>
      </c>
      <c r="GE3" t="s">
        <v>234</v>
      </c>
      <c r="GF3" t="s">
        <v>234</v>
      </c>
      <c r="GG3" t="s">
        <v>234</v>
      </c>
      <c r="GH3" t="s">
        <v>234</v>
      </c>
      <c r="GI3" t="s">
        <v>234</v>
      </c>
      <c r="GJ3" t="s">
        <v>234</v>
      </c>
      <c r="GK3" t="s">
        <v>234</v>
      </c>
      <c r="GL3" t="s">
        <v>234</v>
      </c>
      <c r="GM3" t="s">
        <v>234</v>
      </c>
      <c r="GN3" t="s">
        <v>234</v>
      </c>
      <c r="GO3" t="s">
        <v>234</v>
      </c>
      <c r="GP3" t="s">
        <v>234</v>
      </c>
      <c r="GQ3" t="s">
        <v>234</v>
      </c>
      <c r="GR3" t="s">
        <v>234</v>
      </c>
      <c r="GS3" t="s">
        <v>234</v>
      </c>
      <c r="GT3" t="s">
        <v>234</v>
      </c>
      <c r="GU3" t="s">
        <v>234</v>
      </c>
      <c r="GV3" t="s">
        <v>234</v>
      </c>
      <c r="GW3" t="s">
        <v>234</v>
      </c>
      <c r="GX3" t="s">
        <v>234</v>
      </c>
      <c r="GY3" t="s">
        <v>234</v>
      </c>
      <c r="GZ3" t="s">
        <v>234</v>
      </c>
      <c r="HA3" t="s">
        <v>234</v>
      </c>
      <c r="HB3" t="s">
        <v>234</v>
      </c>
      <c r="HC3" t="s">
        <v>234</v>
      </c>
      <c r="HD3" t="s">
        <v>234</v>
      </c>
      <c r="HE3" t="s">
        <v>234</v>
      </c>
      <c r="HF3" t="s">
        <v>234</v>
      </c>
      <c r="HG3" t="s">
        <v>234</v>
      </c>
      <c r="HH3" t="s">
        <v>234</v>
      </c>
      <c r="HI3" t="s">
        <v>234</v>
      </c>
      <c r="HJ3" t="s">
        <v>234</v>
      </c>
      <c r="HK3" t="s">
        <v>234</v>
      </c>
      <c r="HL3" t="s">
        <v>234</v>
      </c>
      <c r="HM3" t="s">
        <v>234</v>
      </c>
      <c r="HN3" t="s">
        <v>234</v>
      </c>
      <c r="HO3" t="s">
        <v>234</v>
      </c>
      <c r="HP3" t="s">
        <v>234</v>
      </c>
      <c r="HQ3" t="s">
        <v>234</v>
      </c>
      <c r="HR3" t="s">
        <v>234</v>
      </c>
      <c r="HS3" t="s">
        <v>234</v>
      </c>
      <c r="HT3" t="s">
        <v>234</v>
      </c>
      <c r="HU3" t="s">
        <v>1445</v>
      </c>
      <c r="HV3" t="s">
        <v>234</v>
      </c>
      <c r="HW3" t="s">
        <v>234</v>
      </c>
      <c r="HX3" t="s">
        <v>234</v>
      </c>
      <c r="HY3" t="s">
        <v>234</v>
      </c>
      <c r="HZ3" t="s">
        <v>234</v>
      </c>
      <c r="IA3" t="s">
        <v>234</v>
      </c>
      <c r="IB3" t="s">
        <v>234</v>
      </c>
      <c r="IC3" t="s">
        <v>234</v>
      </c>
      <c r="ID3" t="s">
        <v>1586</v>
      </c>
      <c r="IE3">
        <v>0</v>
      </c>
      <c r="IF3">
        <v>0</v>
      </c>
      <c r="IG3">
        <v>1</v>
      </c>
      <c r="IH3">
        <v>0</v>
      </c>
      <c r="II3">
        <v>0</v>
      </c>
      <c r="IJ3">
        <v>0</v>
      </c>
      <c r="IK3">
        <v>0</v>
      </c>
      <c r="IL3">
        <v>0</v>
      </c>
      <c r="IM3" t="s">
        <v>234</v>
      </c>
      <c r="IN3" t="s">
        <v>1445</v>
      </c>
      <c r="IO3" t="s">
        <v>234</v>
      </c>
      <c r="IP3" t="s">
        <v>234</v>
      </c>
      <c r="IQ3" t="s">
        <v>234</v>
      </c>
      <c r="IR3" t="s">
        <v>234</v>
      </c>
      <c r="IS3" t="s">
        <v>234</v>
      </c>
      <c r="IT3" t="s">
        <v>234</v>
      </c>
      <c r="IU3" t="s">
        <v>234</v>
      </c>
      <c r="IV3" t="s">
        <v>234</v>
      </c>
      <c r="IW3" t="s">
        <v>234</v>
      </c>
      <c r="IX3" t="s">
        <v>234</v>
      </c>
      <c r="IY3" t="s">
        <v>234</v>
      </c>
      <c r="IZ3" t="s">
        <v>234</v>
      </c>
      <c r="JA3" t="s">
        <v>234</v>
      </c>
      <c r="JB3" t="s">
        <v>234</v>
      </c>
      <c r="JC3" t="s">
        <v>234</v>
      </c>
      <c r="JD3" t="s">
        <v>234</v>
      </c>
      <c r="JE3" t="s">
        <v>234</v>
      </c>
      <c r="JF3" t="s">
        <v>234</v>
      </c>
      <c r="JG3" t="s">
        <v>234</v>
      </c>
      <c r="JH3" t="s">
        <v>234</v>
      </c>
      <c r="JI3" t="s">
        <v>234</v>
      </c>
      <c r="JJ3" t="s">
        <v>234</v>
      </c>
      <c r="JK3" t="s">
        <v>234</v>
      </c>
      <c r="JL3" t="s">
        <v>234</v>
      </c>
      <c r="JM3" t="s">
        <v>234</v>
      </c>
      <c r="JN3" t="s">
        <v>234</v>
      </c>
      <c r="JO3" t="s">
        <v>234</v>
      </c>
      <c r="JP3" t="s">
        <v>234</v>
      </c>
      <c r="JQ3" t="s">
        <v>234</v>
      </c>
      <c r="JR3" t="s">
        <v>234</v>
      </c>
      <c r="JS3" t="s">
        <v>234</v>
      </c>
      <c r="JT3" t="s">
        <v>234</v>
      </c>
      <c r="JU3" t="s">
        <v>234</v>
      </c>
      <c r="JV3" t="s">
        <v>234</v>
      </c>
      <c r="JW3" t="s">
        <v>234</v>
      </c>
      <c r="JX3" t="s">
        <v>234</v>
      </c>
      <c r="JY3" t="s">
        <v>234</v>
      </c>
      <c r="JZ3" t="s">
        <v>234</v>
      </c>
      <c r="KA3" t="s">
        <v>234</v>
      </c>
      <c r="KB3" t="s">
        <v>234</v>
      </c>
      <c r="KC3" t="s">
        <v>234</v>
      </c>
      <c r="KD3" t="s">
        <v>234</v>
      </c>
      <c r="KE3" t="s">
        <v>234</v>
      </c>
      <c r="KF3" t="s">
        <v>234</v>
      </c>
      <c r="KG3" t="s">
        <v>234</v>
      </c>
      <c r="KH3" t="s">
        <v>234</v>
      </c>
      <c r="KI3" t="s">
        <v>234</v>
      </c>
      <c r="KJ3" t="s">
        <v>234</v>
      </c>
      <c r="KK3" t="s">
        <v>234</v>
      </c>
      <c r="KL3" t="s">
        <v>234</v>
      </c>
      <c r="KM3" t="s">
        <v>234</v>
      </c>
      <c r="KN3" t="s">
        <v>234</v>
      </c>
      <c r="KO3" t="s">
        <v>234</v>
      </c>
      <c r="KP3" t="s">
        <v>234</v>
      </c>
      <c r="KQ3" t="s">
        <v>234</v>
      </c>
      <c r="KR3" t="s">
        <v>234</v>
      </c>
      <c r="KS3" t="s">
        <v>234</v>
      </c>
      <c r="KT3" t="s">
        <v>234</v>
      </c>
      <c r="KU3" t="s">
        <v>234</v>
      </c>
      <c r="KV3" t="s">
        <v>234</v>
      </c>
      <c r="KW3" t="s">
        <v>234</v>
      </c>
      <c r="KX3" t="s">
        <v>234</v>
      </c>
      <c r="KY3" t="s">
        <v>234</v>
      </c>
      <c r="KZ3" t="s">
        <v>234</v>
      </c>
      <c r="LA3" t="s">
        <v>234</v>
      </c>
      <c r="LB3" t="s">
        <v>234</v>
      </c>
      <c r="LC3" t="s">
        <v>234</v>
      </c>
      <c r="LD3" t="s">
        <v>234</v>
      </c>
      <c r="LE3" t="s">
        <v>234</v>
      </c>
      <c r="LF3" t="s">
        <v>3443</v>
      </c>
      <c r="LG3" t="s">
        <v>234</v>
      </c>
      <c r="LH3">
        <v>263656746</v>
      </c>
      <c r="LI3" t="s">
        <v>3806</v>
      </c>
      <c r="LJ3">
        <v>44614.853078703702</v>
      </c>
      <c r="LK3" t="s">
        <v>234</v>
      </c>
      <c r="LL3" t="s">
        <v>234</v>
      </c>
      <c r="LM3" t="s">
        <v>3800</v>
      </c>
      <c r="LN3" t="s">
        <v>3801</v>
      </c>
      <c r="LO3" t="s">
        <v>234</v>
      </c>
      <c r="LP3">
        <v>2</v>
      </c>
    </row>
    <row r="4" spans="1:328" x14ac:dyDescent="0.35">
      <c r="A4">
        <v>44614.658198229168</v>
      </c>
      <c r="B4">
        <v>44614.667765231483</v>
      </c>
      <c r="C4">
        <v>44614</v>
      </c>
      <c r="D4">
        <v>1.5945003857874933E-3</v>
      </c>
      <c r="E4" t="s">
        <v>234</v>
      </c>
      <c r="F4" t="s">
        <v>234</v>
      </c>
      <c r="G4" t="s">
        <v>234</v>
      </c>
      <c r="H4">
        <v>44614</v>
      </c>
      <c r="I4" t="s">
        <v>502</v>
      </c>
      <c r="J4" t="s">
        <v>234</v>
      </c>
      <c r="K4" t="s">
        <v>502</v>
      </c>
      <c r="L4" t="s">
        <v>501</v>
      </c>
      <c r="M4" t="s">
        <v>501</v>
      </c>
      <c r="N4" t="s">
        <v>519</v>
      </c>
      <c r="O4" t="s">
        <v>234</v>
      </c>
      <c r="P4" t="s">
        <v>519</v>
      </c>
      <c r="Q4" t="s">
        <v>518</v>
      </c>
      <c r="R4" t="s">
        <v>518</v>
      </c>
      <c r="S4" t="s">
        <v>505</v>
      </c>
      <c r="T4" t="s">
        <v>506</v>
      </c>
      <c r="U4" t="s">
        <v>507</v>
      </c>
      <c r="V4" t="s">
        <v>756</v>
      </c>
      <c r="W4" t="s">
        <v>508</v>
      </c>
      <c r="X4" t="s">
        <v>509</v>
      </c>
      <c r="Y4" t="s">
        <v>508</v>
      </c>
      <c r="Z4" t="s">
        <v>511</v>
      </c>
      <c r="AA4" t="s">
        <v>234</v>
      </c>
      <c r="AB4" t="s">
        <v>511</v>
      </c>
      <c r="AC4" t="s">
        <v>510</v>
      </c>
      <c r="AD4" t="s">
        <v>510</v>
      </c>
      <c r="AE4" t="s">
        <v>513</v>
      </c>
      <c r="AF4" t="s">
        <v>234</v>
      </c>
      <c r="AG4" t="s">
        <v>513</v>
      </c>
      <c r="AH4" t="s">
        <v>512</v>
      </c>
      <c r="AI4" t="s">
        <v>512</v>
      </c>
      <c r="AJ4" t="s">
        <v>247</v>
      </c>
      <c r="AK4" t="s">
        <v>284</v>
      </c>
      <c r="AL4" t="s">
        <v>1655</v>
      </c>
      <c r="AM4" t="s">
        <v>234</v>
      </c>
      <c r="AN4" t="s">
        <v>1655</v>
      </c>
      <c r="AO4" t="s">
        <v>234</v>
      </c>
      <c r="AP4" t="s">
        <v>250</v>
      </c>
      <c r="AQ4" t="s">
        <v>234</v>
      </c>
      <c r="AR4" t="s">
        <v>234</v>
      </c>
      <c r="AS4" t="s">
        <v>285</v>
      </c>
      <c r="AT4" t="s">
        <v>234</v>
      </c>
      <c r="AU4" t="s">
        <v>318</v>
      </c>
      <c r="AV4">
        <v>1</v>
      </c>
      <c r="AW4">
        <v>0</v>
      </c>
      <c r="AX4">
        <v>0</v>
      </c>
      <c r="AY4">
        <v>0</v>
      </c>
      <c r="AZ4">
        <v>0</v>
      </c>
      <c r="BA4">
        <v>0</v>
      </c>
      <c r="BB4">
        <v>0</v>
      </c>
      <c r="BC4">
        <v>0</v>
      </c>
      <c r="BD4" t="s">
        <v>309</v>
      </c>
      <c r="BE4" t="s">
        <v>750</v>
      </c>
      <c r="BF4" t="s">
        <v>287</v>
      </c>
      <c r="BG4">
        <v>1</v>
      </c>
      <c r="BH4">
        <v>0</v>
      </c>
      <c r="BI4">
        <v>0</v>
      </c>
      <c r="BJ4">
        <v>0</v>
      </c>
      <c r="BK4">
        <v>0</v>
      </c>
      <c r="BL4">
        <v>0</v>
      </c>
      <c r="BM4">
        <v>0</v>
      </c>
      <c r="BN4">
        <v>0</v>
      </c>
      <c r="BO4">
        <v>0</v>
      </c>
      <c r="BP4">
        <v>0</v>
      </c>
      <c r="BQ4" t="s">
        <v>234</v>
      </c>
      <c r="BR4" t="s">
        <v>317</v>
      </c>
      <c r="BS4" t="s">
        <v>311</v>
      </c>
      <c r="BT4" t="s">
        <v>3807</v>
      </c>
      <c r="BU4">
        <v>1</v>
      </c>
      <c r="BV4">
        <v>1</v>
      </c>
      <c r="BW4">
        <v>1</v>
      </c>
      <c r="BX4">
        <v>1</v>
      </c>
      <c r="BY4">
        <v>1</v>
      </c>
      <c r="BZ4">
        <v>0</v>
      </c>
      <c r="CA4">
        <v>1</v>
      </c>
      <c r="CB4">
        <v>0</v>
      </c>
      <c r="CC4" t="s">
        <v>1500</v>
      </c>
      <c r="CD4">
        <v>400</v>
      </c>
      <c r="CE4">
        <v>200</v>
      </c>
      <c r="CF4" t="s">
        <v>269</v>
      </c>
      <c r="CG4">
        <v>400</v>
      </c>
      <c r="CH4">
        <v>153.84615384615299</v>
      </c>
      <c r="CI4" t="s">
        <v>1655</v>
      </c>
      <c r="CJ4">
        <v>250</v>
      </c>
      <c r="CK4" t="s">
        <v>3803</v>
      </c>
      <c r="CL4" t="s">
        <v>1655</v>
      </c>
      <c r="CM4">
        <v>400</v>
      </c>
      <c r="CN4" t="s">
        <v>3804</v>
      </c>
      <c r="CO4" t="s">
        <v>1655</v>
      </c>
      <c r="CP4">
        <v>600</v>
      </c>
      <c r="CQ4" t="s">
        <v>3805</v>
      </c>
      <c r="CR4" t="s">
        <v>1445</v>
      </c>
      <c r="CS4" t="s">
        <v>234</v>
      </c>
      <c r="CT4" t="s">
        <v>234</v>
      </c>
      <c r="CU4" t="s">
        <v>234</v>
      </c>
      <c r="CV4" t="s">
        <v>1504</v>
      </c>
      <c r="CW4" t="s">
        <v>1655</v>
      </c>
      <c r="CX4">
        <v>1000</v>
      </c>
      <c r="CY4" t="s">
        <v>234</v>
      </c>
      <c r="CZ4" t="s">
        <v>234</v>
      </c>
      <c r="DA4" t="s">
        <v>234</v>
      </c>
      <c r="DB4" t="s">
        <v>234</v>
      </c>
      <c r="DC4" t="s">
        <v>234</v>
      </c>
      <c r="DD4" t="s">
        <v>234</v>
      </c>
      <c r="DE4" t="s">
        <v>259</v>
      </c>
      <c r="DF4">
        <v>1000</v>
      </c>
      <c r="DG4" t="s">
        <v>1655</v>
      </c>
      <c r="DH4" t="s">
        <v>1445</v>
      </c>
      <c r="DI4" t="s">
        <v>234</v>
      </c>
      <c r="DJ4" t="s">
        <v>234</v>
      </c>
      <c r="DK4" t="s">
        <v>234</v>
      </c>
      <c r="DL4" t="s">
        <v>234</v>
      </c>
      <c r="DM4" t="s">
        <v>234</v>
      </c>
      <c r="DN4" t="s">
        <v>234</v>
      </c>
      <c r="DO4" t="s">
        <v>234</v>
      </c>
      <c r="DP4" t="s">
        <v>234</v>
      </c>
      <c r="DQ4" t="s">
        <v>234</v>
      </c>
      <c r="DR4" t="s">
        <v>234</v>
      </c>
      <c r="DS4" t="s">
        <v>234</v>
      </c>
      <c r="DT4" t="s">
        <v>234</v>
      </c>
      <c r="DU4" t="s">
        <v>234</v>
      </c>
      <c r="DV4" t="s">
        <v>234</v>
      </c>
      <c r="DW4" t="s">
        <v>234</v>
      </c>
      <c r="DX4" t="s">
        <v>234</v>
      </c>
      <c r="DY4" t="s">
        <v>234</v>
      </c>
      <c r="DZ4" t="s">
        <v>234</v>
      </c>
      <c r="EA4" t="s">
        <v>234</v>
      </c>
      <c r="EB4" t="s">
        <v>234</v>
      </c>
      <c r="EC4" t="s">
        <v>234</v>
      </c>
      <c r="ED4" t="s">
        <v>234</v>
      </c>
      <c r="EE4" t="s">
        <v>234</v>
      </c>
      <c r="EF4" t="s">
        <v>234</v>
      </c>
      <c r="EG4" t="s">
        <v>234</v>
      </c>
      <c r="EH4" t="s">
        <v>1655</v>
      </c>
      <c r="EI4" t="s">
        <v>1655</v>
      </c>
      <c r="EJ4" t="s">
        <v>1655</v>
      </c>
      <c r="EK4" t="s">
        <v>505</v>
      </c>
      <c r="EL4" t="s">
        <v>305</v>
      </c>
      <c r="EM4" t="s">
        <v>506</v>
      </c>
      <c r="EN4" t="s">
        <v>305</v>
      </c>
      <c r="EO4" t="s">
        <v>234</v>
      </c>
      <c r="EP4" t="s">
        <v>234</v>
      </c>
      <c r="EQ4" t="s">
        <v>234</v>
      </c>
      <c r="ER4" t="s">
        <v>234</v>
      </c>
      <c r="ES4" t="s">
        <v>234</v>
      </c>
      <c r="ET4" t="s">
        <v>234</v>
      </c>
      <c r="EU4" t="s">
        <v>234</v>
      </c>
      <c r="EV4" t="s">
        <v>234</v>
      </c>
      <c r="EW4" t="s">
        <v>234</v>
      </c>
      <c r="EX4" t="s">
        <v>234</v>
      </c>
      <c r="EY4" t="s">
        <v>234</v>
      </c>
      <c r="EZ4" t="s">
        <v>234</v>
      </c>
      <c r="FA4" t="s">
        <v>234</v>
      </c>
      <c r="FB4" t="s">
        <v>234</v>
      </c>
      <c r="FC4" t="s">
        <v>234</v>
      </c>
      <c r="FD4" t="s">
        <v>234</v>
      </c>
      <c r="FE4" t="s">
        <v>234</v>
      </c>
      <c r="FF4" t="s">
        <v>234</v>
      </c>
      <c r="FG4" t="s">
        <v>234</v>
      </c>
      <c r="FH4" t="s">
        <v>234</v>
      </c>
      <c r="FI4" t="s">
        <v>234</v>
      </c>
      <c r="FJ4" t="s">
        <v>234</v>
      </c>
      <c r="FK4" t="s">
        <v>234</v>
      </c>
      <c r="FL4" t="s">
        <v>234</v>
      </c>
      <c r="FM4" t="s">
        <v>234</v>
      </c>
      <c r="FN4" t="s">
        <v>234</v>
      </c>
      <c r="FO4" t="s">
        <v>234</v>
      </c>
      <c r="FP4" t="s">
        <v>234</v>
      </c>
      <c r="FQ4" t="s">
        <v>234</v>
      </c>
      <c r="FR4" t="s">
        <v>234</v>
      </c>
      <c r="FS4" t="s">
        <v>234</v>
      </c>
      <c r="FT4" t="s">
        <v>234</v>
      </c>
      <c r="FU4" t="s">
        <v>234</v>
      </c>
      <c r="FV4" t="s">
        <v>234</v>
      </c>
      <c r="FW4" t="s">
        <v>234</v>
      </c>
      <c r="FX4" t="s">
        <v>234</v>
      </c>
      <c r="FY4" t="s">
        <v>234</v>
      </c>
      <c r="FZ4" t="s">
        <v>234</v>
      </c>
      <c r="GA4" t="s">
        <v>234</v>
      </c>
      <c r="GB4" t="s">
        <v>234</v>
      </c>
      <c r="GC4" t="s">
        <v>234</v>
      </c>
      <c r="GD4" t="s">
        <v>234</v>
      </c>
      <c r="GE4" t="s">
        <v>234</v>
      </c>
      <c r="GF4" t="s">
        <v>234</v>
      </c>
      <c r="GG4" t="s">
        <v>234</v>
      </c>
      <c r="GH4" t="s">
        <v>234</v>
      </c>
      <c r="GI4" t="s">
        <v>234</v>
      </c>
      <c r="GJ4" t="s">
        <v>234</v>
      </c>
      <c r="GK4" t="s">
        <v>234</v>
      </c>
      <c r="GL4" t="s">
        <v>234</v>
      </c>
      <c r="GM4" t="s">
        <v>234</v>
      </c>
      <c r="GN4" t="s">
        <v>234</v>
      </c>
      <c r="GO4" t="s">
        <v>234</v>
      </c>
      <c r="GP4" t="s">
        <v>234</v>
      </c>
      <c r="GQ4" t="s">
        <v>234</v>
      </c>
      <c r="GR4" t="s">
        <v>234</v>
      </c>
      <c r="GS4" t="s">
        <v>234</v>
      </c>
      <c r="GT4" t="s">
        <v>234</v>
      </c>
      <c r="GU4" t="s">
        <v>234</v>
      </c>
      <c r="GV4" t="s">
        <v>234</v>
      </c>
      <c r="GW4" t="s">
        <v>234</v>
      </c>
      <c r="GX4" t="s">
        <v>234</v>
      </c>
      <c r="GY4" t="s">
        <v>234</v>
      </c>
      <c r="GZ4" t="s">
        <v>234</v>
      </c>
      <c r="HA4" t="s">
        <v>234</v>
      </c>
      <c r="HB4" t="s">
        <v>234</v>
      </c>
      <c r="HC4" t="s">
        <v>234</v>
      </c>
      <c r="HD4" t="s">
        <v>234</v>
      </c>
      <c r="HE4" t="s">
        <v>234</v>
      </c>
      <c r="HF4" t="s">
        <v>234</v>
      </c>
      <c r="HG4" t="s">
        <v>234</v>
      </c>
      <c r="HH4" t="s">
        <v>234</v>
      </c>
      <c r="HI4" t="s">
        <v>234</v>
      </c>
      <c r="HJ4" t="s">
        <v>234</v>
      </c>
      <c r="HK4" t="s">
        <v>234</v>
      </c>
      <c r="HL4" t="s">
        <v>234</v>
      </c>
      <c r="HM4" t="s">
        <v>234</v>
      </c>
      <c r="HN4" t="s">
        <v>234</v>
      </c>
      <c r="HO4" t="s">
        <v>234</v>
      </c>
      <c r="HP4" t="s">
        <v>234</v>
      </c>
      <c r="HQ4" t="s">
        <v>234</v>
      </c>
      <c r="HR4" t="s">
        <v>234</v>
      </c>
      <c r="HS4" t="s">
        <v>234</v>
      </c>
      <c r="HT4" t="s">
        <v>234</v>
      </c>
      <c r="HU4" t="s">
        <v>1445</v>
      </c>
      <c r="HV4" t="s">
        <v>234</v>
      </c>
      <c r="HW4" t="s">
        <v>234</v>
      </c>
      <c r="HX4" t="s">
        <v>234</v>
      </c>
      <c r="HY4" t="s">
        <v>234</v>
      </c>
      <c r="HZ4" t="s">
        <v>234</v>
      </c>
      <c r="IA4" t="s">
        <v>234</v>
      </c>
      <c r="IB4" t="s">
        <v>234</v>
      </c>
      <c r="IC4" t="s">
        <v>234</v>
      </c>
      <c r="ID4" t="s">
        <v>1586</v>
      </c>
      <c r="IE4">
        <v>0</v>
      </c>
      <c r="IF4">
        <v>0</v>
      </c>
      <c r="IG4">
        <v>1</v>
      </c>
      <c r="IH4">
        <v>0</v>
      </c>
      <c r="II4">
        <v>0</v>
      </c>
      <c r="IJ4">
        <v>0</v>
      </c>
      <c r="IK4">
        <v>0</v>
      </c>
      <c r="IL4">
        <v>0</v>
      </c>
      <c r="IM4" t="s">
        <v>234</v>
      </c>
      <c r="IN4" t="s">
        <v>1445</v>
      </c>
      <c r="IO4" t="s">
        <v>234</v>
      </c>
      <c r="IP4" t="s">
        <v>234</v>
      </c>
      <c r="IQ4" t="s">
        <v>234</v>
      </c>
      <c r="IR4" t="s">
        <v>234</v>
      </c>
      <c r="IS4" t="s">
        <v>234</v>
      </c>
      <c r="IT4" t="s">
        <v>234</v>
      </c>
      <c r="IU4" t="s">
        <v>234</v>
      </c>
      <c r="IV4" t="s">
        <v>234</v>
      </c>
      <c r="IW4" t="s">
        <v>234</v>
      </c>
      <c r="IX4" t="s">
        <v>234</v>
      </c>
      <c r="IY4" t="s">
        <v>234</v>
      </c>
      <c r="IZ4" t="s">
        <v>234</v>
      </c>
      <c r="JA4" t="s">
        <v>234</v>
      </c>
      <c r="JB4" t="s">
        <v>234</v>
      </c>
      <c r="JC4" t="s">
        <v>234</v>
      </c>
      <c r="JD4" t="s">
        <v>234</v>
      </c>
      <c r="JE4" t="s">
        <v>234</v>
      </c>
      <c r="JF4" t="s">
        <v>234</v>
      </c>
      <c r="JG4" t="s">
        <v>234</v>
      </c>
      <c r="JH4" t="s">
        <v>234</v>
      </c>
      <c r="JI4" t="s">
        <v>234</v>
      </c>
      <c r="JJ4" t="s">
        <v>234</v>
      </c>
      <c r="JK4" t="s">
        <v>234</v>
      </c>
      <c r="JL4" t="s">
        <v>234</v>
      </c>
      <c r="JM4" t="s">
        <v>234</v>
      </c>
      <c r="JN4" t="s">
        <v>234</v>
      </c>
      <c r="JO4" t="s">
        <v>234</v>
      </c>
      <c r="JP4" t="s">
        <v>234</v>
      </c>
      <c r="JQ4" t="s">
        <v>234</v>
      </c>
      <c r="JR4" t="s">
        <v>234</v>
      </c>
      <c r="JS4" t="s">
        <v>234</v>
      </c>
      <c r="JT4" t="s">
        <v>234</v>
      </c>
      <c r="JU4" t="s">
        <v>234</v>
      </c>
      <c r="JV4" t="s">
        <v>234</v>
      </c>
      <c r="JW4" t="s">
        <v>234</v>
      </c>
      <c r="JX4" t="s">
        <v>234</v>
      </c>
      <c r="JY4" t="s">
        <v>234</v>
      </c>
      <c r="JZ4" t="s">
        <v>234</v>
      </c>
      <c r="KA4" t="s">
        <v>234</v>
      </c>
      <c r="KB4" t="s">
        <v>234</v>
      </c>
      <c r="KC4" t="s">
        <v>234</v>
      </c>
      <c r="KD4" t="s">
        <v>234</v>
      </c>
      <c r="KE4" t="s">
        <v>234</v>
      </c>
      <c r="KF4" t="s">
        <v>234</v>
      </c>
      <c r="KG4" t="s">
        <v>234</v>
      </c>
      <c r="KH4" t="s">
        <v>234</v>
      </c>
      <c r="KI4" t="s">
        <v>234</v>
      </c>
      <c r="KJ4" t="s">
        <v>234</v>
      </c>
      <c r="KK4" t="s">
        <v>234</v>
      </c>
      <c r="KL4" t="s">
        <v>234</v>
      </c>
      <c r="KM4" t="s">
        <v>234</v>
      </c>
      <c r="KN4" t="s">
        <v>234</v>
      </c>
      <c r="KO4" t="s">
        <v>234</v>
      </c>
      <c r="KP4" t="s">
        <v>234</v>
      </c>
      <c r="KQ4" t="s">
        <v>234</v>
      </c>
      <c r="KR4" t="s">
        <v>234</v>
      </c>
      <c r="KS4" t="s">
        <v>234</v>
      </c>
      <c r="KT4" t="s">
        <v>234</v>
      </c>
      <c r="KU4" t="s">
        <v>234</v>
      </c>
      <c r="KV4" t="s">
        <v>234</v>
      </c>
      <c r="KW4" t="s">
        <v>234</v>
      </c>
      <c r="KX4" t="s">
        <v>234</v>
      </c>
      <c r="KY4" t="s">
        <v>234</v>
      </c>
      <c r="KZ4" t="s">
        <v>234</v>
      </c>
      <c r="LA4" t="s">
        <v>234</v>
      </c>
      <c r="LB4" t="s">
        <v>234</v>
      </c>
      <c r="LC4" t="s">
        <v>234</v>
      </c>
      <c r="LD4" t="s">
        <v>234</v>
      </c>
      <c r="LE4" t="s">
        <v>234</v>
      </c>
      <c r="LF4" t="s">
        <v>3443</v>
      </c>
      <c r="LG4" t="s">
        <v>234</v>
      </c>
      <c r="LH4">
        <v>263656747</v>
      </c>
      <c r="LI4" t="s">
        <v>3808</v>
      </c>
      <c r="LJ4">
        <v>44614.853090277778</v>
      </c>
      <c r="LK4" t="s">
        <v>234</v>
      </c>
      <c r="LL4" t="s">
        <v>234</v>
      </c>
      <c r="LM4" t="s">
        <v>3800</v>
      </c>
      <c r="LN4" t="s">
        <v>3801</v>
      </c>
      <c r="LO4" t="s">
        <v>234</v>
      </c>
      <c r="LP4">
        <v>3</v>
      </c>
    </row>
    <row r="5" spans="1:328" x14ac:dyDescent="0.35">
      <c r="A5">
        <v>44614.674464791657</v>
      </c>
      <c r="B5">
        <v>44614.678276516213</v>
      </c>
      <c r="C5">
        <v>44614</v>
      </c>
      <c r="D5">
        <v>3.8117245567264035E-3</v>
      </c>
      <c r="E5" t="s">
        <v>234</v>
      </c>
      <c r="F5" t="s">
        <v>234</v>
      </c>
      <c r="G5" t="s">
        <v>234</v>
      </c>
      <c r="H5">
        <v>44614</v>
      </c>
      <c r="I5" t="s">
        <v>502</v>
      </c>
      <c r="J5" t="s">
        <v>234</v>
      </c>
      <c r="K5" t="s">
        <v>502</v>
      </c>
      <c r="L5" t="s">
        <v>501</v>
      </c>
      <c r="M5" t="s">
        <v>501</v>
      </c>
      <c r="N5" t="s">
        <v>519</v>
      </c>
      <c r="O5" t="s">
        <v>234</v>
      </c>
      <c r="P5" t="s">
        <v>519</v>
      </c>
      <c r="Q5" t="s">
        <v>518</v>
      </c>
      <c r="R5" t="s">
        <v>518</v>
      </c>
      <c r="S5" t="s">
        <v>505</v>
      </c>
      <c r="T5" t="s">
        <v>506</v>
      </c>
      <c r="U5" t="s">
        <v>507</v>
      </c>
      <c r="V5" t="s">
        <v>756</v>
      </c>
      <c r="W5" t="s">
        <v>508</v>
      </c>
      <c r="X5" t="s">
        <v>509</v>
      </c>
      <c r="Y5" t="s">
        <v>508</v>
      </c>
      <c r="Z5" t="s">
        <v>511</v>
      </c>
      <c r="AA5" t="s">
        <v>234</v>
      </c>
      <c r="AB5" t="s">
        <v>511</v>
      </c>
      <c r="AC5" t="s">
        <v>510</v>
      </c>
      <c r="AD5" t="s">
        <v>510</v>
      </c>
      <c r="AE5" t="s">
        <v>513</v>
      </c>
      <c r="AF5" t="s">
        <v>234</v>
      </c>
      <c r="AG5" t="s">
        <v>513</v>
      </c>
      <c r="AH5" t="s">
        <v>512</v>
      </c>
      <c r="AI5" t="s">
        <v>512</v>
      </c>
      <c r="AJ5" t="s">
        <v>247</v>
      </c>
      <c r="AK5" t="s">
        <v>248</v>
      </c>
      <c r="AL5" t="s">
        <v>1655</v>
      </c>
      <c r="AM5" t="s">
        <v>234</v>
      </c>
      <c r="AN5" t="s">
        <v>1655</v>
      </c>
      <c r="AO5" t="s">
        <v>234</v>
      </c>
      <c r="AP5" t="s">
        <v>274</v>
      </c>
      <c r="AQ5" t="s">
        <v>234</v>
      </c>
      <c r="AR5" t="s">
        <v>234</v>
      </c>
      <c r="AS5" t="s">
        <v>234</v>
      </c>
      <c r="AT5" t="s">
        <v>234</v>
      </c>
      <c r="AU5" t="s">
        <v>234</v>
      </c>
      <c r="AV5" t="s">
        <v>234</v>
      </c>
      <c r="AW5" t="s">
        <v>234</v>
      </c>
      <c r="AX5" t="s">
        <v>234</v>
      </c>
      <c r="AY5" t="s">
        <v>234</v>
      </c>
      <c r="AZ5" t="s">
        <v>234</v>
      </c>
      <c r="BA5" t="s">
        <v>234</v>
      </c>
      <c r="BB5" t="s">
        <v>234</v>
      </c>
      <c r="BC5" t="s">
        <v>234</v>
      </c>
      <c r="BD5" t="s">
        <v>234</v>
      </c>
      <c r="BE5" t="s">
        <v>234</v>
      </c>
      <c r="BF5" t="s">
        <v>234</v>
      </c>
      <c r="BG5" t="s">
        <v>234</v>
      </c>
      <c r="BH5" t="s">
        <v>234</v>
      </c>
      <c r="BI5" t="s">
        <v>234</v>
      </c>
      <c r="BJ5" t="s">
        <v>234</v>
      </c>
      <c r="BK5" t="s">
        <v>234</v>
      </c>
      <c r="BL5" t="s">
        <v>234</v>
      </c>
      <c r="BM5" t="s">
        <v>234</v>
      </c>
      <c r="BN5" t="s">
        <v>234</v>
      </c>
      <c r="BO5" t="s">
        <v>234</v>
      </c>
      <c r="BP5" t="s">
        <v>234</v>
      </c>
      <c r="BQ5" t="s">
        <v>234</v>
      </c>
      <c r="BR5" t="s">
        <v>234</v>
      </c>
      <c r="BS5" t="s">
        <v>234</v>
      </c>
      <c r="BT5" t="s">
        <v>234</v>
      </c>
      <c r="BU5" t="s">
        <v>234</v>
      </c>
      <c r="BV5" t="s">
        <v>234</v>
      </c>
      <c r="BW5" t="s">
        <v>234</v>
      </c>
      <c r="BX5" t="s">
        <v>234</v>
      </c>
      <c r="BY5" t="s">
        <v>234</v>
      </c>
      <c r="BZ5" t="s">
        <v>234</v>
      </c>
      <c r="CA5" t="s">
        <v>234</v>
      </c>
      <c r="CB5" t="s">
        <v>234</v>
      </c>
      <c r="CC5" t="s">
        <v>234</v>
      </c>
      <c r="CD5" t="s">
        <v>234</v>
      </c>
      <c r="CE5" t="s">
        <v>234</v>
      </c>
      <c r="CF5" t="s">
        <v>234</v>
      </c>
      <c r="CG5" t="s">
        <v>234</v>
      </c>
      <c r="CH5" t="s">
        <v>234</v>
      </c>
      <c r="CI5" t="s">
        <v>234</v>
      </c>
      <c r="CJ5" t="s">
        <v>234</v>
      </c>
      <c r="CK5" t="s">
        <v>234</v>
      </c>
      <c r="CL5" t="s">
        <v>234</v>
      </c>
      <c r="CM5" t="s">
        <v>234</v>
      </c>
      <c r="CN5" t="s">
        <v>234</v>
      </c>
      <c r="CO5" t="s">
        <v>234</v>
      </c>
      <c r="CP5" t="s">
        <v>234</v>
      </c>
      <c r="CQ5" t="s">
        <v>234</v>
      </c>
      <c r="CR5" t="s">
        <v>234</v>
      </c>
      <c r="CS5" t="s">
        <v>234</v>
      </c>
      <c r="CT5" t="s">
        <v>234</v>
      </c>
      <c r="CU5" t="s">
        <v>234</v>
      </c>
      <c r="CV5" t="s">
        <v>234</v>
      </c>
      <c r="CW5" t="s">
        <v>234</v>
      </c>
      <c r="CX5" t="s">
        <v>234</v>
      </c>
      <c r="CY5" t="s">
        <v>234</v>
      </c>
      <c r="CZ5" t="s">
        <v>234</v>
      </c>
      <c r="DA5" t="s">
        <v>234</v>
      </c>
      <c r="DB5" t="s">
        <v>234</v>
      </c>
      <c r="DC5" t="s">
        <v>234</v>
      </c>
      <c r="DD5" t="s">
        <v>234</v>
      </c>
      <c r="DE5" t="s">
        <v>234</v>
      </c>
      <c r="DF5" t="s">
        <v>234</v>
      </c>
      <c r="DG5" t="s">
        <v>234</v>
      </c>
      <c r="DH5" t="s">
        <v>234</v>
      </c>
      <c r="DI5" t="s">
        <v>234</v>
      </c>
      <c r="DJ5" t="s">
        <v>234</v>
      </c>
      <c r="DK5" t="s">
        <v>234</v>
      </c>
      <c r="DL5" t="s">
        <v>234</v>
      </c>
      <c r="DM5" t="s">
        <v>234</v>
      </c>
      <c r="DN5" t="s">
        <v>234</v>
      </c>
      <c r="DO5" t="s">
        <v>234</v>
      </c>
      <c r="DP5" t="s">
        <v>234</v>
      </c>
      <c r="DQ5" t="s">
        <v>234</v>
      </c>
      <c r="DR5" t="s">
        <v>234</v>
      </c>
      <c r="DS5" t="s">
        <v>234</v>
      </c>
      <c r="DT5" t="s">
        <v>234</v>
      </c>
      <c r="DU5" t="s">
        <v>234</v>
      </c>
      <c r="DV5" t="s">
        <v>234</v>
      </c>
      <c r="DW5" t="s">
        <v>234</v>
      </c>
      <c r="DX5" t="s">
        <v>234</v>
      </c>
      <c r="DY5" t="s">
        <v>234</v>
      </c>
      <c r="DZ5" t="s">
        <v>234</v>
      </c>
      <c r="EA5" t="s">
        <v>234</v>
      </c>
      <c r="EB5" t="s">
        <v>234</v>
      </c>
      <c r="EC5" t="s">
        <v>234</v>
      </c>
      <c r="ED5" t="s">
        <v>234</v>
      </c>
      <c r="EE5" t="s">
        <v>234</v>
      </c>
      <c r="EF5" t="s">
        <v>234</v>
      </c>
      <c r="EG5" t="s">
        <v>234</v>
      </c>
      <c r="EH5" t="s">
        <v>234</v>
      </c>
      <c r="EI5" t="s">
        <v>234</v>
      </c>
      <c r="EJ5" t="s">
        <v>234</v>
      </c>
      <c r="EK5" t="s">
        <v>234</v>
      </c>
      <c r="EL5" t="s">
        <v>234</v>
      </c>
      <c r="EM5" t="s">
        <v>234</v>
      </c>
      <c r="EN5" t="s">
        <v>234</v>
      </c>
      <c r="EO5" t="s">
        <v>234</v>
      </c>
      <c r="EP5" t="s">
        <v>234</v>
      </c>
      <c r="EQ5" t="s">
        <v>234</v>
      </c>
      <c r="ER5" t="s">
        <v>234</v>
      </c>
      <c r="ES5" t="s">
        <v>234</v>
      </c>
      <c r="ET5" t="s">
        <v>234</v>
      </c>
      <c r="EU5" t="s">
        <v>234</v>
      </c>
      <c r="EV5" t="s">
        <v>234</v>
      </c>
      <c r="EW5" t="s">
        <v>234</v>
      </c>
      <c r="EX5" t="s">
        <v>234</v>
      </c>
      <c r="EY5" t="s">
        <v>234</v>
      </c>
      <c r="EZ5" t="s">
        <v>234</v>
      </c>
      <c r="FA5" t="s">
        <v>234</v>
      </c>
      <c r="FB5" t="s">
        <v>234</v>
      </c>
      <c r="FC5" t="s">
        <v>234</v>
      </c>
      <c r="FD5" t="s">
        <v>234</v>
      </c>
      <c r="FE5" t="s">
        <v>234</v>
      </c>
      <c r="FF5" t="s">
        <v>234</v>
      </c>
      <c r="FG5" t="s">
        <v>234</v>
      </c>
      <c r="FH5" t="s">
        <v>234</v>
      </c>
      <c r="FI5" t="s">
        <v>234</v>
      </c>
      <c r="FJ5" t="s">
        <v>234</v>
      </c>
      <c r="FK5" t="s">
        <v>234</v>
      </c>
      <c r="FL5" t="s">
        <v>234</v>
      </c>
      <c r="FM5" t="s">
        <v>234</v>
      </c>
      <c r="FN5" t="s">
        <v>234</v>
      </c>
      <c r="FO5" t="s">
        <v>234</v>
      </c>
      <c r="FP5" t="s">
        <v>234</v>
      </c>
      <c r="FQ5" t="s">
        <v>234</v>
      </c>
      <c r="FR5" t="s">
        <v>234</v>
      </c>
      <c r="FS5" t="s">
        <v>234</v>
      </c>
      <c r="FT5" t="s">
        <v>234</v>
      </c>
      <c r="FU5" t="s">
        <v>234</v>
      </c>
      <c r="FV5" t="s">
        <v>234</v>
      </c>
      <c r="FW5" t="s">
        <v>234</v>
      </c>
      <c r="FX5" t="s">
        <v>234</v>
      </c>
      <c r="FY5" t="s">
        <v>234</v>
      </c>
      <c r="FZ5" t="s">
        <v>234</v>
      </c>
      <c r="GA5" t="s">
        <v>234</v>
      </c>
      <c r="GB5" t="s">
        <v>234</v>
      </c>
      <c r="GC5" t="s">
        <v>234</v>
      </c>
      <c r="GD5" t="s">
        <v>234</v>
      </c>
      <c r="GE5" t="s">
        <v>234</v>
      </c>
      <c r="GF5" t="s">
        <v>234</v>
      </c>
      <c r="GG5" t="s">
        <v>234</v>
      </c>
      <c r="GH5" t="s">
        <v>234</v>
      </c>
      <c r="GI5" t="s">
        <v>234</v>
      </c>
      <c r="GJ5" t="s">
        <v>234</v>
      </c>
      <c r="GK5" t="s">
        <v>234</v>
      </c>
      <c r="GL5" t="s">
        <v>234</v>
      </c>
      <c r="GM5" t="s">
        <v>234</v>
      </c>
      <c r="GN5" t="s">
        <v>234</v>
      </c>
      <c r="GO5" t="s">
        <v>234</v>
      </c>
      <c r="GP5" t="s">
        <v>234</v>
      </c>
      <c r="GQ5" t="s">
        <v>234</v>
      </c>
      <c r="GR5" t="s">
        <v>234</v>
      </c>
      <c r="GS5" t="s">
        <v>234</v>
      </c>
      <c r="GT5" t="s">
        <v>234</v>
      </c>
      <c r="GU5" t="s">
        <v>234</v>
      </c>
      <c r="GV5" t="s">
        <v>234</v>
      </c>
      <c r="GW5" t="s">
        <v>234</v>
      </c>
      <c r="GX5" t="s">
        <v>234</v>
      </c>
      <c r="GY5" t="s">
        <v>234</v>
      </c>
      <c r="GZ5" t="s">
        <v>234</v>
      </c>
      <c r="HA5" t="s">
        <v>234</v>
      </c>
      <c r="HB5" t="s">
        <v>234</v>
      </c>
      <c r="HC5" t="s">
        <v>234</v>
      </c>
      <c r="HD5" t="s">
        <v>234</v>
      </c>
      <c r="HE5" t="s">
        <v>234</v>
      </c>
      <c r="HF5" t="s">
        <v>234</v>
      </c>
      <c r="HG5" t="s">
        <v>234</v>
      </c>
      <c r="HH5" t="s">
        <v>234</v>
      </c>
      <c r="HI5" t="s">
        <v>234</v>
      </c>
      <c r="HJ5" t="s">
        <v>234</v>
      </c>
      <c r="HK5" t="s">
        <v>234</v>
      </c>
      <c r="HL5" t="s">
        <v>234</v>
      </c>
      <c r="HM5" t="s">
        <v>234</v>
      </c>
      <c r="HN5" t="s">
        <v>234</v>
      </c>
      <c r="HO5" t="s">
        <v>234</v>
      </c>
      <c r="HP5" t="s">
        <v>234</v>
      </c>
      <c r="HQ5" t="s">
        <v>234</v>
      </c>
      <c r="HR5" t="s">
        <v>234</v>
      </c>
      <c r="HS5" t="s">
        <v>234</v>
      </c>
      <c r="HT5" t="s">
        <v>234</v>
      </c>
      <c r="HU5" t="s">
        <v>234</v>
      </c>
      <c r="HV5" t="s">
        <v>234</v>
      </c>
      <c r="HW5" t="s">
        <v>234</v>
      </c>
      <c r="HX5" t="s">
        <v>234</v>
      </c>
      <c r="HY5" t="s">
        <v>234</v>
      </c>
      <c r="HZ5" t="s">
        <v>234</v>
      </c>
      <c r="IA5" t="s">
        <v>234</v>
      </c>
      <c r="IB5" t="s">
        <v>234</v>
      </c>
      <c r="IC5" t="s">
        <v>234</v>
      </c>
      <c r="ID5" t="s">
        <v>234</v>
      </c>
      <c r="IE5" t="s">
        <v>234</v>
      </c>
      <c r="IF5" t="s">
        <v>234</v>
      </c>
      <c r="IG5" t="s">
        <v>234</v>
      </c>
      <c r="IH5" t="s">
        <v>234</v>
      </c>
      <c r="II5" t="s">
        <v>234</v>
      </c>
      <c r="IJ5" t="s">
        <v>234</v>
      </c>
      <c r="IK5" t="s">
        <v>234</v>
      </c>
      <c r="IL5" t="s">
        <v>234</v>
      </c>
      <c r="IM5" t="s">
        <v>234</v>
      </c>
      <c r="IN5" t="s">
        <v>234</v>
      </c>
      <c r="IO5" t="s">
        <v>234</v>
      </c>
      <c r="IP5" t="s">
        <v>234</v>
      </c>
      <c r="IQ5" t="s">
        <v>234</v>
      </c>
      <c r="IR5" t="s">
        <v>234</v>
      </c>
      <c r="IS5" t="s">
        <v>234</v>
      </c>
      <c r="IT5" t="s">
        <v>234</v>
      </c>
      <c r="IU5" t="s">
        <v>234</v>
      </c>
      <c r="IV5" t="s">
        <v>234</v>
      </c>
      <c r="IW5" t="s">
        <v>234</v>
      </c>
      <c r="IX5" t="s">
        <v>234</v>
      </c>
      <c r="IY5" t="s">
        <v>1655</v>
      </c>
      <c r="IZ5" t="s">
        <v>1713</v>
      </c>
      <c r="JA5" t="s">
        <v>344</v>
      </c>
      <c r="JB5" t="s">
        <v>234</v>
      </c>
      <c r="JC5" t="s">
        <v>345</v>
      </c>
      <c r="JD5" t="s">
        <v>3809</v>
      </c>
      <c r="JE5" t="s">
        <v>3809</v>
      </c>
      <c r="JF5" t="s">
        <v>279</v>
      </c>
      <c r="JG5" t="s">
        <v>234</v>
      </c>
      <c r="JH5" t="s">
        <v>256</v>
      </c>
      <c r="JI5" t="s">
        <v>258</v>
      </c>
      <c r="JJ5" t="s">
        <v>258</v>
      </c>
      <c r="JK5" t="s">
        <v>3810</v>
      </c>
      <c r="JL5" t="s">
        <v>234</v>
      </c>
      <c r="JM5" t="s">
        <v>234</v>
      </c>
      <c r="JN5" t="s">
        <v>234</v>
      </c>
      <c r="JO5" t="s">
        <v>234</v>
      </c>
      <c r="JP5" t="s">
        <v>234</v>
      </c>
      <c r="JQ5">
        <v>0</v>
      </c>
      <c r="JR5" t="s">
        <v>3811</v>
      </c>
      <c r="JS5" t="s">
        <v>234</v>
      </c>
      <c r="JT5" t="s">
        <v>259</v>
      </c>
      <c r="JU5" t="s">
        <v>3811</v>
      </c>
      <c r="JV5" t="s">
        <v>261</v>
      </c>
      <c r="JW5" t="s">
        <v>375</v>
      </c>
      <c r="JX5" t="s">
        <v>261</v>
      </c>
      <c r="JY5" t="s">
        <v>234</v>
      </c>
      <c r="JZ5" t="s">
        <v>234</v>
      </c>
      <c r="KA5" t="s">
        <v>234</v>
      </c>
      <c r="KB5" t="s">
        <v>234</v>
      </c>
      <c r="KC5" t="s">
        <v>234</v>
      </c>
      <c r="KD5" t="s">
        <v>234</v>
      </c>
      <c r="KE5" t="s">
        <v>234</v>
      </c>
      <c r="KF5" t="s">
        <v>234</v>
      </c>
      <c r="KG5" t="s">
        <v>234</v>
      </c>
      <c r="KH5" t="s">
        <v>234</v>
      </c>
      <c r="KI5" t="s">
        <v>234</v>
      </c>
      <c r="KJ5" t="s">
        <v>234</v>
      </c>
      <c r="KK5" t="s">
        <v>234</v>
      </c>
      <c r="KL5" t="s">
        <v>234</v>
      </c>
      <c r="KM5" t="s">
        <v>261</v>
      </c>
      <c r="KN5" t="s">
        <v>234</v>
      </c>
      <c r="KO5" t="s">
        <v>234</v>
      </c>
      <c r="KP5" t="s">
        <v>234</v>
      </c>
      <c r="KQ5" t="s">
        <v>234</v>
      </c>
      <c r="KR5" t="s">
        <v>234</v>
      </c>
      <c r="KS5" t="s">
        <v>234</v>
      </c>
      <c r="KT5" t="s">
        <v>234</v>
      </c>
      <c r="KU5" t="s">
        <v>234</v>
      </c>
      <c r="KV5" t="s">
        <v>234</v>
      </c>
      <c r="KW5" t="s">
        <v>234</v>
      </c>
      <c r="KX5" t="s">
        <v>234</v>
      </c>
      <c r="KY5" t="s">
        <v>234</v>
      </c>
      <c r="KZ5" t="s">
        <v>234</v>
      </c>
      <c r="LA5" t="s">
        <v>234</v>
      </c>
      <c r="LB5" t="s">
        <v>234</v>
      </c>
      <c r="LC5" t="s">
        <v>234</v>
      </c>
      <c r="LD5" t="s">
        <v>234</v>
      </c>
      <c r="LE5" t="s">
        <v>234</v>
      </c>
      <c r="LF5" t="s">
        <v>234</v>
      </c>
      <c r="LG5" t="s">
        <v>234</v>
      </c>
      <c r="LH5">
        <v>263656750</v>
      </c>
      <c r="LI5" t="s">
        <v>3812</v>
      </c>
      <c r="LJ5">
        <v>44614.853125000001</v>
      </c>
      <c r="LK5" t="s">
        <v>234</v>
      </c>
      <c r="LL5" t="s">
        <v>234</v>
      </c>
      <c r="LM5" t="s">
        <v>3800</v>
      </c>
      <c r="LN5" t="s">
        <v>3801</v>
      </c>
      <c r="LO5" t="s">
        <v>234</v>
      </c>
      <c r="LP5">
        <v>4</v>
      </c>
    </row>
    <row r="6" spans="1:328" x14ac:dyDescent="0.35">
      <c r="A6">
        <v>44614.681140335648</v>
      </c>
      <c r="B6">
        <v>44614.695476967587</v>
      </c>
      <c r="C6">
        <v>44614</v>
      </c>
      <c r="D6">
        <v>2.0480902769902188E-3</v>
      </c>
      <c r="E6" t="s">
        <v>234</v>
      </c>
      <c r="F6" t="s">
        <v>234</v>
      </c>
      <c r="G6" t="s">
        <v>234</v>
      </c>
      <c r="H6">
        <v>44614</v>
      </c>
      <c r="I6" t="s">
        <v>502</v>
      </c>
      <c r="J6" t="s">
        <v>234</v>
      </c>
      <c r="K6" t="s">
        <v>502</v>
      </c>
      <c r="L6" t="s">
        <v>501</v>
      </c>
      <c r="M6" t="s">
        <v>501</v>
      </c>
      <c r="N6" t="s">
        <v>519</v>
      </c>
      <c r="O6" t="s">
        <v>234</v>
      </c>
      <c r="P6" t="s">
        <v>519</v>
      </c>
      <c r="Q6" t="s">
        <v>518</v>
      </c>
      <c r="R6" t="s">
        <v>518</v>
      </c>
      <c r="S6" t="s">
        <v>505</v>
      </c>
      <c r="T6" t="s">
        <v>506</v>
      </c>
      <c r="U6" t="s">
        <v>507</v>
      </c>
      <c r="V6" t="s">
        <v>756</v>
      </c>
      <c r="W6" t="s">
        <v>508</v>
      </c>
      <c r="X6" t="s">
        <v>509</v>
      </c>
      <c r="Y6" t="s">
        <v>508</v>
      </c>
      <c r="Z6" t="s">
        <v>511</v>
      </c>
      <c r="AA6" t="s">
        <v>234</v>
      </c>
      <c r="AB6" t="s">
        <v>511</v>
      </c>
      <c r="AC6" t="s">
        <v>510</v>
      </c>
      <c r="AD6" t="s">
        <v>510</v>
      </c>
      <c r="AE6" t="s">
        <v>513</v>
      </c>
      <c r="AF6" t="s">
        <v>234</v>
      </c>
      <c r="AG6" t="s">
        <v>513</v>
      </c>
      <c r="AH6" t="s">
        <v>512</v>
      </c>
      <c r="AI6" t="s">
        <v>512</v>
      </c>
      <c r="AJ6" t="s">
        <v>247</v>
      </c>
      <c r="AK6" t="s">
        <v>284</v>
      </c>
      <c r="AL6" t="s">
        <v>1655</v>
      </c>
      <c r="AM6" t="s">
        <v>234</v>
      </c>
      <c r="AN6" t="s">
        <v>1655</v>
      </c>
      <c r="AO6" t="s">
        <v>234</v>
      </c>
      <c r="AP6" t="s">
        <v>250</v>
      </c>
      <c r="AQ6" t="s">
        <v>234</v>
      </c>
      <c r="AR6" t="s">
        <v>234</v>
      </c>
      <c r="AS6" t="s">
        <v>285</v>
      </c>
      <c r="AT6" t="s">
        <v>234</v>
      </c>
      <c r="AU6" t="s">
        <v>302</v>
      </c>
      <c r="AV6">
        <v>0</v>
      </c>
      <c r="AW6">
        <v>1</v>
      </c>
      <c r="AX6">
        <v>0</v>
      </c>
      <c r="AY6">
        <v>0</v>
      </c>
      <c r="AZ6">
        <v>0</v>
      </c>
      <c r="BA6">
        <v>0</v>
      </c>
      <c r="BB6">
        <v>0</v>
      </c>
      <c r="BC6">
        <v>0</v>
      </c>
      <c r="BD6" t="s">
        <v>303</v>
      </c>
      <c r="BE6" t="s">
        <v>752</v>
      </c>
      <c r="BF6" t="s">
        <v>287</v>
      </c>
      <c r="BG6">
        <v>1</v>
      </c>
      <c r="BH6">
        <v>0</v>
      </c>
      <c r="BI6">
        <v>0</v>
      </c>
      <c r="BJ6">
        <v>0</v>
      </c>
      <c r="BK6">
        <v>0</v>
      </c>
      <c r="BL6">
        <v>0</v>
      </c>
      <c r="BM6">
        <v>0</v>
      </c>
      <c r="BN6">
        <v>0</v>
      </c>
      <c r="BO6">
        <v>0</v>
      </c>
      <c r="BP6">
        <v>0</v>
      </c>
      <c r="BQ6" t="s">
        <v>234</v>
      </c>
      <c r="BR6" t="s">
        <v>348</v>
      </c>
      <c r="BS6" t="s">
        <v>311</v>
      </c>
      <c r="BT6" t="s">
        <v>234</v>
      </c>
      <c r="BU6" t="s">
        <v>234</v>
      </c>
      <c r="BV6" t="s">
        <v>234</v>
      </c>
      <c r="BW6" t="s">
        <v>234</v>
      </c>
      <c r="BX6" t="s">
        <v>234</v>
      </c>
      <c r="BY6" t="s">
        <v>234</v>
      </c>
      <c r="BZ6" t="s">
        <v>234</v>
      </c>
      <c r="CA6" t="s">
        <v>234</v>
      </c>
      <c r="CB6" t="s">
        <v>234</v>
      </c>
      <c r="CC6" t="s">
        <v>234</v>
      </c>
      <c r="CD6" t="s">
        <v>234</v>
      </c>
      <c r="CE6" t="s">
        <v>234</v>
      </c>
      <c r="CF6" t="s">
        <v>234</v>
      </c>
      <c r="CG6" t="s">
        <v>234</v>
      </c>
      <c r="CH6" t="s">
        <v>234</v>
      </c>
      <c r="CI6" t="s">
        <v>234</v>
      </c>
      <c r="CJ6" t="s">
        <v>234</v>
      </c>
      <c r="CK6" t="s">
        <v>234</v>
      </c>
      <c r="CL6" t="s">
        <v>234</v>
      </c>
      <c r="CM6" t="s">
        <v>234</v>
      </c>
      <c r="CN6" t="s">
        <v>234</v>
      </c>
      <c r="CO6" t="s">
        <v>234</v>
      </c>
      <c r="CP6" t="s">
        <v>234</v>
      </c>
      <c r="CQ6" t="s">
        <v>234</v>
      </c>
      <c r="CR6" t="s">
        <v>234</v>
      </c>
      <c r="CS6" t="s">
        <v>234</v>
      </c>
      <c r="CT6" t="s">
        <v>234</v>
      </c>
      <c r="CU6" t="s">
        <v>234</v>
      </c>
      <c r="CV6" t="s">
        <v>234</v>
      </c>
      <c r="CW6" t="s">
        <v>234</v>
      </c>
      <c r="CX6" t="s">
        <v>234</v>
      </c>
      <c r="CY6" t="s">
        <v>234</v>
      </c>
      <c r="CZ6" t="s">
        <v>234</v>
      </c>
      <c r="DA6" t="s">
        <v>234</v>
      </c>
      <c r="DB6" t="s">
        <v>234</v>
      </c>
      <c r="DC6" t="s">
        <v>234</v>
      </c>
      <c r="DD6" t="s">
        <v>234</v>
      </c>
      <c r="DE6" t="s">
        <v>234</v>
      </c>
      <c r="DF6" t="s">
        <v>234</v>
      </c>
      <c r="DG6" t="s">
        <v>234</v>
      </c>
      <c r="DH6" t="s">
        <v>234</v>
      </c>
      <c r="DI6" t="s">
        <v>234</v>
      </c>
      <c r="DJ6" t="s">
        <v>234</v>
      </c>
      <c r="DK6" t="s">
        <v>234</v>
      </c>
      <c r="DL6" t="s">
        <v>234</v>
      </c>
      <c r="DM6" t="s">
        <v>234</v>
      </c>
      <c r="DN6" t="s">
        <v>234</v>
      </c>
      <c r="DO6" t="s">
        <v>234</v>
      </c>
      <c r="DP6" t="s">
        <v>234</v>
      </c>
      <c r="DQ6" t="s">
        <v>234</v>
      </c>
      <c r="DR6" t="s">
        <v>234</v>
      </c>
      <c r="DS6" t="s">
        <v>234</v>
      </c>
      <c r="DT6" t="s">
        <v>234</v>
      </c>
      <c r="DU6" t="s">
        <v>234</v>
      </c>
      <c r="DV6" t="s">
        <v>234</v>
      </c>
      <c r="DW6" t="s">
        <v>234</v>
      </c>
      <c r="DX6" t="s">
        <v>234</v>
      </c>
      <c r="DY6" t="s">
        <v>234</v>
      </c>
      <c r="DZ6" t="s">
        <v>234</v>
      </c>
      <c r="EA6" t="s">
        <v>234</v>
      </c>
      <c r="EB6" t="s">
        <v>234</v>
      </c>
      <c r="EC6" t="s">
        <v>234</v>
      </c>
      <c r="ED6" t="s">
        <v>234</v>
      </c>
      <c r="EE6" t="s">
        <v>234</v>
      </c>
      <c r="EF6" t="s">
        <v>234</v>
      </c>
      <c r="EG6" t="s">
        <v>234</v>
      </c>
      <c r="EH6" t="s">
        <v>234</v>
      </c>
      <c r="EI6" t="s">
        <v>234</v>
      </c>
      <c r="EJ6" t="s">
        <v>234</v>
      </c>
      <c r="EK6" t="s">
        <v>234</v>
      </c>
      <c r="EL6" t="s">
        <v>234</v>
      </c>
      <c r="EM6" t="s">
        <v>234</v>
      </c>
      <c r="EN6" t="s">
        <v>234</v>
      </c>
      <c r="EO6" t="s">
        <v>3813</v>
      </c>
      <c r="EP6">
        <v>1</v>
      </c>
      <c r="EQ6">
        <v>1</v>
      </c>
      <c r="ER6">
        <v>1</v>
      </c>
      <c r="ES6">
        <v>1</v>
      </c>
      <c r="ET6">
        <v>1</v>
      </c>
      <c r="EU6">
        <v>1</v>
      </c>
      <c r="EV6">
        <v>1</v>
      </c>
      <c r="EW6">
        <v>0</v>
      </c>
      <c r="EX6" t="s">
        <v>1655</v>
      </c>
      <c r="EY6">
        <v>50</v>
      </c>
      <c r="EZ6" t="s">
        <v>3814</v>
      </c>
      <c r="FA6" t="s">
        <v>234</v>
      </c>
      <c r="FB6" t="s">
        <v>234</v>
      </c>
      <c r="FC6" t="s">
        <v>234</v>
      </c>
      <c r="FD6" t="s">
        <v>3814</v>
      </c>
      <c r="FE6" t="s">
        <v>269</v>
      </c>
      <c r="FF6">
        <v>25</v>
      </c>
      <c r="FG6" t="s">
        <v>269</v>
      </c>
      <c r="FH6">
        <v>50</v>
      </c>
      <c r="FI6" t="s">
        <v>269</v>
      </c>
      <c r="FJ6" t="s">
        <v>1655</v>
      </c>
      <c r="FK6">
        <v>50</v>
      </c>
      <c r="FL6" t="s">
        <v>234</v>
      </c>
      <c r="FM6" t="s">
        <v>234</v>
      </c>
      <c r="FN6" t="s">
        <v>3814</v>
      </c>
      <c r="FO6" t="s">
        <v>269</v>
      </c>
      <c r="FP6" t="s">
        <v>1655</v>
      </c>
      <c r="FQ6">
        <v>150</v>
      </c>
      <c r="FR6" t="s">
        <v>234</v>
      </c>
      <c r="FS6" t="s">
        <v>234</v>
      </c>
      <c r="FT6" t="s">
        <v>3815</v>
      </c>
      <c r="FU6" t="s">
        <v>269</v>
      </c>
      <c r="FV6" t="s">
        <v>1655</v>
      </c>
      <c r="FW6">
        <v>100</v>
      </c>
      <c r="FX6" t="s">
        <v>234</v>
      </c>
      <c r="FY6" t="s">
        <v>234</v>
      </c>
      <c r="FZ6" t="s">
        <v>234</v>
      </c>
      <c r="GA6" t="s">
        <v>3816</v>
      </c>
      <c r="GB6" t="s">
        <v>269</v>
      </c>
      <c r="GC6" t="s">
        <v>1655</v>
      </c>
      <c r="GD6" t="s">
        <v>234</v>
      </c>
      <c r="GE6">
        <v>15</v>
      </c>
      <c r="GF6" t="s">
        <v>234</v>
      </c>
      <c r="GG6" t="s">
        <v>234</v>
      </c>
      <c r="GH6" t="s">
        <v>234</v>
      </c>
      <c r="GI6" t="s">
        <v>234</v>
      </c>
      <c r="GJ6" t="s">
        <v>234</v>
      </c>
      <c r="GK6" t="s">
        <v>234</v>
      </c>
      <c r="GL6" t="s">
        <v>269</v>
      </c>
      <c r="GM6" t="s">
        <v>259</v>
      </c>
      <c r="GN6">
        <v>15</v>
      </c>
      <c r="GO6" t="s">
        <v>1445</v>
      </c>
      <c r="GP6" t="s">
        <v>234</v>
      </c>
      <c r="GQ6" t="s">
        <v>234</v>
      </c>
      <c r="GR6" t="s">
        <v>234</v>
      </c>
      <c r="GS6" t="s">
        <v>234</v>
      </c>
      <c r="GT6" t="s">
        <v>234</v>
      </c>
      <c r="GU6" t="s">
        <v>234</v>
      </c>
      <c r="GV6" t="s">
        <v>234</v>
      </c>
      <c r="GW6" t="s">
        <v>234</v>
      </c>
      <c r="GX6" t="s">
        <v>234</v>
      </c>
      <c r="GY6" t="s">
        <v>234</v>
      </c>
      <c r="GZ6" t="s">
        <v>234</v>
      </c>
      <c r="HA6" t="s">
        <v>234</v>
      </c>
      <c r="HB6" t="s">
        <v>234</v>
      </c>
      <c r="HC6" t="s">
        <v>234</v>
      </c>
      <c r="HD6" t="s">
        <v>234</v>
      </c>
      <c r="HE6" t="s">
        <v>234</v>
      </c>
      <c r="HF6" t="s">
        <v>234</v>
      </c>
      <c r="HG6" t="s">
        <v>234</v>
      </c>
      <c r="HH6" t="s">
        <v>234</v>
      </c>
      <c r="HI6" t="s">
        <v>234</v>
      </c>
      <c r="HJ6" t="s">
        <v>234</v>
      </c>
      <c r="HK6" t="s">
        <v>234</v>
      </c>
      <c r="HL6" t="s">
        <v>234</v>
      </c>
      <c r="HM6" t="s">
        <v>234</v>
      </c>
      <c r="HN6" t="s">
        <v>1445</v>
      </c>
      <c r="HO6" t="s">
        <v>1445</v>
      </c>
      <c r="HP6" t="s">
        <v>1655</v>
      </c>
      <c r="HQ6" t="s">
        <v>419</v>
      </c>
      <c r="HR6" t="s">
        <v>314</v>
      </c>
      <c r="HS6" t="s">
        <v>426</v>
      </c>
      <c r="HT6" t="s">
        <v>314</v>
      </c>
      <c r="HU6" t="s">
        <v>1445</v>
      </c>
      <c r="HV6" t="s">
        <v>234</v>
      </c>
      <c r="HW6" t="s">
        <v>234</v>
      </c>
      <c r="HX6" t="s">
        <v>234</v>
      </c>
      <c r="HY6" t="s">
        <v>234</v>
      </c>
      <c r="HZ6" t="s">
        <v>234</v>
      </c>
      <c r="IA6" t="s">
        <v>234</v>
      </c>
      <c r="IB6" t="s">
        <v>234</v>
      </c>
      <c r="IC6" t="s">
        <v>234</v>
      </c>
      <c r="ID6" t="s">
        <v>1586</v>
      </c>
      <c r="IE6">
        <v>0</v>
      </c>
      <c r="IF6">
        <v>0</v>
      </c>
      <c r="IG6">
        <v>1</v>
      </c>
      <c r="IH6">
        <v>0</v>
      </c>
      <c r="II6">
        <v>0</v>
      </c>
      <c r="IJ6">
        <v>0</v>
      </c>
      <c r="IK6">
        <v>0</v>
      </c>
      <c r="IL6">
        <v>0</v>
      </c>
      <c r="IM6" t="s">
        <v>234</v>
      </c>
      <c r="IN6" t="s">
        <v>1445</v>
      </c>
      <c r="IO6" t="s">
        <v>234</v>
      </c>
      <c r="IP6" t="s">
        <v>234</v>
      </c>
      <c r="IQ6" t="s">
        <v>234</v>
      </c>
      <c r="IR6" t="s">
        <v>234</v>
      </c>
      <c r="IS6" t="s">
        <v>234</v>
      </c>
      <c r="IT6" t="s">
        <v>234</v>
      </c>
      <c r="IU6" t="s">
        <v>234</v>
      </c>
      <c r="IV6" t="s">
        <v>234</v>
      </c>
      <c r="IW6" t="s">
        <v>234</v>
      </c>
      <c r="IX6" t="s">
        <v>234</v>
      </c>
      <c r="IY6" t="s">
        <v>234</v>
      </c>
      <c r="IZ6" t="s">
        <v>234</v>
      </c>
      <c r="JA6" t="s">
        <v>234</v>
      </c>
      <c r="JB6" t="s">
        <v>234</v>
      </c>
      <c r="JC6" t="s">
        <v>234</v>
      </c>
      <c r="JD6" t="s">
        <v>234</v>
      </c>
      <c r="JE6" t="s">
        <v>234</v>
      </c>
      <c r="JF6" t="s">
        <v>234</v>
      </c>
      <c r="JG6" t="s">
        <v>234</v>
      </c>
      <c r="JH6" t="s">
        <v>234</v>
      </c>
      <c r="JI6" t="s">
        <v>234</v>
      </c>
      <c r="JJ6" t="s">
        <v>234</v>
      </c>
      <c r="JK6" t="s">
        <v>234</v>
      </c>
      <c r="JL6" t="s">
        <v>234</v>
      </c>
      <c r="JM6" t="s">
        <v>234</v>
      </c>
      <c r="JN6" t="s">
        <v>234</v>
      </c>
      <c r="JO6" t="s">
        <v>234</v>
      </c>
      <c r="JP6" t="s">
        <v>234</v>
      </c>
      <c r="JQ6" t="s">
        <v>234</v>
      </c>
      <c r="JR6" t="s">
        <v>234</v>
      </c>
      <c r="JS6" t="s">
        <v>234</v>
      </c>
      <c r="JT6" t="s">
        <v>234</v>
      </c>
      <c r="JU6" t="s">
        <v>234</v>
      </c>
      <c r="JV6" t="s">
        <v>234</v>
      </c>
      <c r="JW6" t="s">
        <v>234</v>
      </c>
      <c r="JX6" t="s">
        <v>234</v>
      </c>
      <c r="JY6" t="s">
        <v>234</v>
      </c>
      <c r="JZ6" t="s">
        <v>234</v>
      </c>
      <c r="KA6" t="s">
        <v>234</v>
      </c>
      <c r="KB6" t="s">
        <v>234</v>
      </c>
      <c r="KC6" t="s">
        <v>234</v>
      </c>
      <c r="KD6" t="s">
        <v>234</v>
      </c>
      <c r="KE6" t="s">
        <v>234</v>
      </c>
      <c r="KF6" t="s">
        <v>234</v>
      </c>
      <c r="KG6" t="s">
        <v>234</v>
      </c>
      <c r="KH6" t="s">
        <v>234</v>
      </c>
      <c r="KI6" t="s">
        <v>234</v>
      </c>
      <c r="KJ6" t="s">
        <v>234</v>
      </c>
      <c r="KK6" t="s">
        <v>234</v>
      </c>
      <c r="KL6" t="s">
        <v>234</v>
      </c>
      <c r="KM6" t="s">
        <v>234</v>
      </c>
      <c r="KN6" t="s">
        <v>234</v>
      </c>
      <c r="KO6" t="s">
        <v>234</v>
      </c>
      <c r="KP6" t="s">
        <v>234</v>
      </c>
      <c r="KQ6" t="s">
        <v>234</v>
      </c>
      <c r="KR6" t="s">
        <v>234</v>
      </c>
      <c r="KS6" t="s">
        <v>234</v>
      </c>
      <c r="KT6" t="s">
        <v>234</v>
      </c>
      <c r="KU6" t="s">
        <v>234</v>
      </c>
      <c r="KV6" t="s">
        <v>234</v>
      </c>
      <c r="KW6" t="s">
        <v>234</v>
      </c>
      <c r="KX6" t="s">
        <v>234</v>
      </c>
      <c r="KY6" t="s">
        <v>234</v>
      </c>
      <c r="KZ6" t="s">
        <v>234</v>
      </c>
      <c r="LA6" t="s">
        <v>234</v>
      </c>
      <c r="LB6" t="s">
        <v>234</v>
      </c>
      <c r="LC6" t="s">
        <v>234</v>
      </c>
      <c r="LD6" t="s">
        <v>234</v>
      </c>
      <c r="LE6" t="s">
        <v>234</v>
      </c>
      <c r="LF6" t="s">
        <v>234</v>
      </c>
      <c r="LG6" t="s">
        <v>234</v>
      </c>
      <c r="LH6">
        <v>263656769</v>
      </c>
      <c r="LI6" t="s">
        <v>3817</v>
      </c>
      <c r="LJ6">
        <v>44614.853229166663</v>
      </c>
      <c r="LK6" t="s">
        <v>234</v>
      </c>
      <c r="LL6" t="s">
        <v>234</v>
      </c>
      <c r="LM6" t="s">
        <v>3800</v>
      </c>
      <c r="LN6" t="s">
        <v>3801</v>
      </c>
      <c r="LO6" t="s">
        <v>234</v>
      </c>
      <c r="LP6">
        <v>5</v>
      </c>
    </row>
    <row r="7" spans="1:328" x14ac:dyDescent="0.35">
      <c r="A7">
        <v>44614.696745497677</v>
      </c>
      <c r="B7">
        <v>44614.702641550917</v>
      </c>
      <c r="C7">
        <v>44614</v>
      </c>
      <c r="D7">
        <v>8.4229332008232765E-4</v>
      </c>
      <c r="E7" t="s">
        <v>234</v>
      </c>
      <c r="F7" t="s">
        <v>234</v>
      </c>
      <c r="G7" t="s">
        <v>234</v>
      </c>
      <c r="H7">
        <v>44614</v>
      </c>
      <c r="I7" t="s">
        <v>502</v>
      </c>
      <c r="J7" t="s">
        <v>234</v>
      </c>
      <c r="K7" t="s">
        <v>502</v>
      </c>
      <c r="L7" t="s">
        <v>501</v>
      </c>
      <c r="M7" t="s">
        <v>501</v>
      </c>
      <c r="N7" t="s">
        <v>519</v>
      </c>
      <c r="O7" t="s">
        <v>234</v>
      </c>
      <c r="P7" t="s">
        <v>519</v>
      </c>
      <c r="Q7" t="s">
        <v>518</v>
      </c>
      <c r="R7" t="s">
        <v>518</v>
      </c>
      <c r="S7" t="s">
        <v>505</v>
      </c>
      <c r="T7" t="s">
        <v>506</v>
      </c>
      <c r="U7" t="s">
        <v>507</v>
      </c>
      <c r="V7" t="s">
        <v>756</v>
      </c>
      <c r="W7" t="s">
        <v>508</v>
      </c>
      <c r="X7" t="s">
        <v>509</v>
      </c>
      <c r="Y7" t="s">
        <v>508</v>
      </c>
      <c r="Z7" t="s">
        <v>511</v>
      </c>
      <c r="AA7" t="s">
        <v>234</v>
      </c>
      <c r="AB7" t="s">
        <v>511</v>
      </c>
      <c r="AC7" t="s">
        <v>510</v>
      </c>
      <c r="AD7" t="s">
        <v>510</v>
      </c>
      <c r="AE7" t="s">
        <v>513</v>
      </c>
      <c r="AF7" t="s">
        <v>234</v>
      </c>
      <c r="AG7" t="s">
        <v>513</v>
      </c>
      <c r="AH7" t="s">
        <v>512</v>
      </c>
      <c r="AI7" t="s">
        <v>512</v>
      </c>
      <c r="AJ7" t="s">
        <v>247</v>
      </c>
      <c r="AK7" t="s">
        <v>284</v>
      </c>
      <c r="AL7" t="s">
        <v>1655</v>
      </c>
      <c r="AM7" t="s">
        <v>234</v>
      </c>
      <c r="AN7" t="s">
        <v>1655</v>
      </c>
      <c r="AO7" t="s">
        <v>234</v>
      </c>
      <c r="AP7" t="s">
        <v>250</v>
      </c>
      <c r="AQ7" t="s">
        <v>234</v>
      </c>
      <c r="AR7" t="s">
        <v>234</v>
      </c>
      <c r="AS7" t="s">
        <v>285</v>
      </c>
      <c r="AT7" t="s">
        <v>234</v>
      </c>
      <c r="AU7" t="s">
        <v>302</v>
      </c>
      <c r="AV7">
        <v>0</v>
      </c>
      <c r="AW7">
        <v>1</v>
      </c>
      <c r="AX7">
        <v>0</v>
      </c>
      <c r="AY7">
        <v>0</v>
      </c>
      <c r="AZ7">
        <v>0</v>
      </c>
      <c r="BA7">
        <v>0</v>
      </c>
      <c r="BB7">
        <v>0</v>
      </c>
      <c r="BC7">
        <v>0</v>
      </c>
      <c r="BD7" t="s">
        <v>303</v>
      </c>
      <c r="BE7" t="s">
        <v>752</v>
      </c>
      <c r="BF7" t="s">
        <v>287</v>
      </c>
      <c r="BG7">
        <v>1</v>
      </c>
      <c r="BH7">
        <v>0</v>
      </c>
      <c r="BI7">
        <v>0</v>
      </c>
      <c r="BJ7">
        <v>0</v>
      </c>
      <c r="BK7">
        <v>0</v>
      </c>
      <c r="BL7">
        <v>0</v>
      </c>
      <c r="BM7">
        <v>0</v>
      </c>
      <c r="BN7">
        <v>0</v>
      </c>
      <c r="BO7">
        <v>0</v>
      </c>
      <c r="BP7">
        <v>0</v>
      </c>
      <c r="BQ7" t="s">
        <v>234</v>
      </c>
      <c r="BR7" t="s">
        <v>317</v>
      </c>
      <c r="BS7" t="s">
        <v>311</v>
      </c>
      <c r="BT7" t="s">
        <v>234</v>
      </c>
      <c r="BU7" t="s">
        <v>234</v>
      </c>
      <c r="BV7" t="s">
        <v>234</v>
      </c>
      <c r="BW7" t="s">
        <v>234</v>
      </c>
      <c r="BX7" t="s">
        <v>234</v>
      </c>
      <c r="BY7" t="s">
        <v>234</v>
      </c>
      <c r="BZ7" t="s">
        <v>234</v>
      </c>
      <c r="CA7" t="s">
        <v>234</v>
      </c>
      <c r="CB7" t="s">
        <v>234</v>
      </c>
      <c r="CC7" t="s">
        <v>234</v>
      </c>
      <c r="CD7" t="s">
        <v>234</v>
      </c>
      <c r="CE7" t="s">
        <v>234</v>
      </c>
      <c r="CF7" t="s">
        <v>234</v>
      </c>
      <c r="CG7" t="s">
        <v>234</v>
      </c>
      <c r="CH7" t="s">
        <v>234</v>
      </c>
      <c r="CI7" t="s">
        <v>234</v>
      </c>
      <c r="CJ7" t="s">
        <v>234</v>
      </c>
      <c r="CK7" t="s">
        <v>234</v>
      </c>
      <c r="CL7" t="s">
        <v>234</v>
      </c>
      <c r="CM7" t="s">
        <v>234</v>
      </c>
      <c r="CN7" t="s">
        <v>234</v>
      </c>
      <c r="CO7" t="s">
        <v>234</v>
      </c>
      <c r="CP7" t="s">
        <v>234</v>
      </c>
      <c r="CQ7" t="s">
        <v>234</v>
      </c>
      <c r="CR7" t="s">
        <v>234</v>
      </c>
      <c r="CS7" t="s">
        <v>234</v>
      </c>
      <c r="CT7" t="s">
        <v>234</v>
      </c>
      <c r="CU7" t="s">
        <v>234</v>
      </c>
      <c r="CV7" t="s">
        <v>234</v>
      </c>
      <c r="CW7" t="s">
        <v>234</v>
      </c>
      <c r="CX7" t="s">
        <v>234</v>
      </c>
      <c r="CY7" t="s">
        <v>234</v>
      </c>
      <c r="CZ7" t="s">
        <v>234</v>
      </c>
      <c r="DA7" t="s">
        <v>234</v>
      </c>
      <c r="DB7" t="s">
        <v>234</v>
      </c>
      <c r="DC7" t="s">
        <v>234</v>
      </c>
      <c r="DD7" t="s">
        <v>234</v>
      </c>
      <c r="DE7" t="s">
        <v>234</v>
      </c>
      <c r="DF7" t="s">
        <v>234</v>
      </c>
      <c r="DG7" t="s">
        <v>234</v>
      </c>
      <c r="DH7" t="s">
        <v>234</v>
      </c>
      <c r="DI7" t="s">
        <v>234</v>
      </c>
      <c r="DJ7" t="s">
        <v>234</v>
      </c>
      <c r="DK7" t="s">
        <v>234</v>
      </c>
      <c r="DL7" t="s">
        <v>234</v>
      </c>
      <c r="DM7" t="s">
        <v>234</v>
      </c>
      <c r="DN7" t="s">
        <v>234</v>
      </c>
      <c r="DO7" t="s">
        <v>234</v>
      </c>
      <c r="DP7" t="s">
        <v>234</v>
      </c>
      <c r="DQ7" t="s">
        <v>234</v>
      </c>
      <c r="DR7" t="s">
        <v>234</v>
      </c>
      <c r="DS7" t="s">
        <v>234</v>
      </c>
      <c r="DT7" t="s">
        <v>234</v>
      </c>
      <c r="DU7" t="s">
        <v>234</v>
      </c>
      <c r="DV7" t="s">
        <v>234</v>
      </c>
      <c r="DW7" t="s">
        <v>234</v>
      </c>
      <c r="DX7" t="s">
        <v>234</v>
      </c>
      <c r="DY7" t="s">
        <v>234</v>
      </c>
      <c r="DZ7" t="s">
        <v>234</v>
      </c>
      <c r="EA7" t="s">
        <v>234</v>
      </c>
      <c r="EB7" t="s">
        <v>234</v>
      </c>
      <c r="EC7" t="s">
        <v>234</v>
      </c>
      <c r="ED7" t="s">
        <v>234</v>
      </c>
      <c r="EE7" t="s">
        <v>234</v>
      </c>
      <c r="EF7" t="s">
        <v>234</v>
      </c>
      <c r="EG7" t="s">
        <v>234</v>
      </c>
      <c r="EH7" t="s">
        <v>234</v>
      </c>
      <c r="EI7" t="s">
        <v>234</v>
      </c>
      <c r="EJ7" t="s">
        <v>234</v>
      </c>
      <c r="EK7" t="s">
        <v>234</v>
      </c>
      <c r="EL7" t="s">
        <v>234</v>
      </c>
      <c r="EM7" t="s">
        <v>234</v>
      </c>
      <c r="EN7" t="s">
        <v>234</v>
      </c>
      <c r="EO7" t="s">
        <v>3813</v>
      </c>
      <c r="EP7">
        <v>1</v>
      </c>
      <c r="EQ7">
        <v>1</v>
      </c>
      <c r="ER7">
        <v>1</v>
      </c>
      <c r="ES7">
        <v>1</v>
      </c>
      <c r="ET7">
        <v>1</v>
      </c>
      <c r="EU7">
        <v>1</v>
      </c>
      <c r="EV7">
        <v>1</v>
      </c>
      <c r="EW7">
        <v>0</v>
      </c>
      <c r="EX7" t="s">
        <v>1655</v>
      </c>
      <c r="EY7">
        <v>40</v>
      </c>
      <c r="EZ7" t="s">
        <v>3818</v>
      </c>
      <c r="FA7" t="s">
        <v>234</v>
      </c>
      <c r="FB7" t="s">
        <v>234</v>
      </c>
      <c r="FC7" t="s">
        <v>234</v>
      </c>
      <c r="FD7" t="s">
        <v>3818</v>
      </c>
      <c r="FE7" t="s">
        <v>269</v>
      </c>
      <c r="FF7">
        <v>25</v>
      </c>
      <c r="FG7" t="s">
        <v>269</v>
      </c>
      <c r="FH7">
        <v>60</v>
      </c>
      <c r="FI7" t="s">
        <v>269</v>
      </c>
      <c r="FJ7" t="s">
        <v>1655</v>
      </c>
      <c r="FK7">
        <v>50</v>
      </c>
      <c r="FL7" t="s">
        <v>234</v>
      </c>
      <c r="FM7" t="s">
        <v>234</v>
      </c>
      <c r="FN7" t="s">
        <v>3814</v>
      </c>
      <c r="FO7" t="s">
        <v>269</v>
      </c>
      <c r="FP7" t="s">
        <v>1655</v>
      </c>
      <c r="FQ7">
        <v>150</v>
      </c>
      <c r="FR7" t="s">
        <v>234</v>
      </c>
      <c r="FS7" t="s">
        <v>234</v>
      </c>
      <c r="FT7" t="s">
        <v>3815</v>
      </c>
      <c r="FU7" t="s">
        <v>269</v>
      </c>
      <c r="FV7" t="s">
        <v>1655</v>
      </c>
      <c r="FW7">
        <v>100</v>
      </c>
      <c r="FX7" t="s">
        <v>234</v>
      </c>
      <c r="FY7" t="s">
        <v>234</v>
      </c>
      <c r="FZ7" t="s">
        <v>234</v>
      </c>
      <c r="GA7" t="s">
        <v>3816</v>
      </c>
      <c r="GB7" t="s">
        <v>269</v>
      </c>
      <c r="GC7" t="s">
        <v>1655</v>
      </c>
      <c r="GD7" t="s">
        <v>234</v>
      </c>
      <c r="GE7">
        <v>15</v>
      </c>
      <c r="GF7" t="s">
        <v>234</v>
      </c>
      <c r="GG7" t="s">
        <v>234</v>
      </c>
      <c r="GH7" t="s">
        <v>234</v>
      </c>
      <c r="GI7" t="s">
        <v>234</v>
      </c>
      <c r="GJ7" t="s">
        <v>234</v>
      </c>
      <c r="GK7" t="s">
        <v>234</v>
      </c>
      <c r="GL7" t="s">
        <v>269</v>
      </c>
      <c r="GM7" t="s">
        <v>259</v>
      </c>
      <c r="GN7" t="s">
        <v>3819</v>
      </c>
      <c r="GO7" t="s">
        <v>1445</v>
      </c>
      <c r="GP7" t="s">
        <v>234</v>
      </c>
      <c r="GQ7" t="s">
        <v>234</v>
      </c>
      <c r="GR7" t="s">
        <v>234</v>
      </c>
      <c r="GS7" t="s">
        <v>234</v>
      </c>
      <c r="GT7" t="s">
        <v>234</v>
      </c>
      <c r="GU7" t="s">
        <v>234</v>
      </c>
      <c r="GV7" t="s">
        <v>234</v>
      </c>
      <c r="GW7" t="s">
        <v>234</v>
      </c>
      <c r="GX7" t="s">
        <v>234</v>
      </c>
      <c r="GY7" t="s">
        <v>234</v>
      </c>
      <c r="GZ7" t="s">
        <v>234</v>
      </c>
      <c r="HA7" t="s">
        <v>234</v>
      </c>
      <c r="HB7" t="s">
        <v>234</v>
      </c>
      <c r="HC7" t="s">
        <v>234</v>
      </c>
      <c r="HD7" t="s">
        <v>234</v>
      </c>
      <c r="HE7" t="s">
        <v>234</v>
      </c>
      <c r="HF7" t="s">
        <v>234</v>
      </c>
      <c r="HG7" t="s">
        <v>234</v>
      </c>
      <c r="HH7" t="s">
        <v>234</v>
      </c>
      <c r="HI7" t="s">
        <v>234</v>
      </c>
      <c r="HJ7" t="s">
        <v>234</v>
      </c>
      <c r="HK7" t="s">
        <v>234</v>
      </c>
      <c r="HL7" t="s">
        <v>234</v>
      </c>
      <c r="HM7" t="s">
        <v>234</v>
      </c>
      <c r="HN7" t="s">
        <v>1655</v>
      </c>
      <c r="HO7" t="s">
        <v>1655</v>
      </c>
      <c r="HP7" t="s">
        <v>1655</v>
      </c>
      <c r="HQ7" t="s">
        <v>419</v>
      </c>
      <c r="HR7" t="s">
        <v>314</v>
      </c>
      <c r="HS7" t="s">
        <v>426</v>
      </c>
      <c r="HT7" t="s">
        <v>314</v>
      </c>
      <c r="HU7" t="s">
        <v>1445</v>
      </c>
      <c r="HV7" t="s">
        <v>234</v>
      </c>
      <c r="HW7" t="s">
        <v>234</v>
      </c>
      <c r="HX7" t="s">
        <v>234</v>
      </c>
      <c r="HY7" t="s">
        <v>234</v>
      </c>
      <c r="HZ7" t="s">
        <v>234</v>
      </c>
      <c r="IA7" t="s">
        <v>234</v>
      </c>
      <c r="IB7" t="s">
        <v>234</v>
      </c>
      <c r="IC7" t="s">
        <v>234</v>
      </c>
      <c r="ID7" t="s">
        <v>1586</v>
      </c>
      <c r="IE7">
        <v>0</v>
      </c>
      <c r="IF7">
        <v>0</v>
      </c>
      <c r="IG7">
        <v>1</v>
      </c>
      <c r="IH7">
        <v>0</v>
      </c>
      <c r="II7">
        <v>0</v>
      </c>
      <c r="IJ7">
        <v>0</v>
      </c>
      <c r="IK7">
        <v>0</v>
      </c>
      <c r="IL7">
        <v>0</v>
      </c>
      <c r="IM7" t="s">
        <v>234</v>
      </c>
      <c r="IN7" t="s">
        <v>1445</v>
      </c>
      <c r="IO7" t="s">
        <v>234</v>
      </c>
      <c r="IP7" t="s">
        <v>234</v>
      </c>
      <c r="IQ7" t="s">
        <v>234</v>
      </c>
      <c r="IR7" t="s">
        <v>234</v>
      </c>
      <c r="IS7" t="s">
        <v>234</v>
      </c>
      <c r="IT7" t="s">
        <v>234</v>
      </c>
      <c r="IU7" t="s">
        <v>234</v>
      </c>
      <c r="IV7" t="s">
        <v>234</v>
      </c>
      <c r="IW7" t="s">
        <v>234</v>
      </c>
      <c r="IX7" t="s">
        <v>234</v>
      </c>
      <c r="IY7" t="s">
        <v>234</v>
      </c>
      <c r="IZ7" t="s">
        <v>234</v>
      </c>
      <c r="JA7" t="s">
        <v>234</v>
      </c>
      <c r="JB7" t="s">
        <v>234</v>
      </c>
      <c r="JC7" t="s">
        <v>234</v>
      </c>
      <c r="JD7" t="s">
        <v>234</v>
      </c>
      <c r="JE7" t="s">
        <v>234</v>
      </c>
      <c r="JF7" t="s">
        <v>234</v>
      </c>
      <c r="JG7" t="s">
        <v>234</v>
      </c>
      <c r="JH7" t="s">
        <v>234</v>
      </c>
      <c r="JI7" t="s">
        <v>234</v>
      </c>
      <c r="JJ7" t="s">
        <v>234</v>
      </c>
      <c r="JK7" t="s">
        <v>234</v>
      </c>
      <c r="JL7" t="s">
        <v>234</v>
      </c>
      <c r="JM7" t="s">
        <v>234</v>
      </c>
      <c r="JN7" t="s">
        <v>234</v>
      </c>
      <c r="JO7" t="s">
        <v>234</v>
      </c>
      <c r="JP7" t="s">
        <v>234</v>
      </c>
      <c r="JQ7" t="s">
        <v>234</v>
      </c>
      <c r="JR7" t="s">
        <v>234</v>
      </c>
      <c r="JS7" t="s">
        <v>234</v>
      </c>
      <c r="JT7" t="s">
        <v>234</v>
      </c>
      <c r="JU7" t="s">
        <v>234</v>
      </c>
      <c r="JV7" t="s">
        <v>234</v>
      </c>
      <c r="JW7" t="s">
        <v>234</v>
      </c>
      <c r="JX7" t="s">
        <v>234</v>
      </c>
      <c r="JY7" t="s">
        <v>234</v>
      </c>
      <c r="JZ7" t="s">
        <v>234</v>
      </c>
      <c r="KA7" t="s">
        <v>234</v>
      </c>
      <c r="KB7" t="s">
        <v>234</v>
      </c>
      <c r="KC7" t="s">
        <v>234</v>
      </c>
      <c r="KD7" t="s">
        <v>234</v>
      </c>
      <c r="KE7" t="s">
        <v>234</v>
      </c>
      <c r="KF7" t="s">
        <v>234</v>
      </c>
      <c r="KG7" t="s">
        <v>234</v>
      </c>
      <c r="KH7" t="s">
        <v>234</v>
      </c>
      <c r="KI7" t="s">
        <v>234</v>
      </c>
      <c r="KJ7" t="s">
        <v>234</v>
      </c>
      <c r="KK7" t="s">
        <v>234</v>
      </c>
      <c r="KL7" t="s">
        <v>234</v>
      </c>
      <c r="KM7" t="s">
        <v>234</v>
      </c>
      <c r="KN7" t="s">
        <v>234</v>
      </c>
      <c r="KO7" t="s">
        <v>234</v>
      </c>
      <c r="KP7" t="s">
        <v>234</v>
      </c>
      <c r="KQ7" t="s">
        <v>234</v>
      </c>
      <c r="KR7" t="s">
        <v>234</v>
      </c>
      <c r="KS7" t="s">
        <v>234</v>
      </c>
      <c r="KT7" t="s">
        <v>234</v>
      </c>
      <c r="KU7" t="s">
        <v>234</v>
      </c>
      <c r="KV7" t="s">
        <v>234</v>
      </c>
      <c r="KW7" t="s">
        <v>234</v>
      </c>
      <c r="KX7" t="s">
        <v>234</v>
      </c>
      <c r="KY7" t="s">
        <v>234</v>
      </c>
      <c r="KZ7" t="s">
        <v>234</v>
      </c>
      <c r="LA7" t="s">
        <v>234</v>
      </c>
      <c r="LB7" t="s">
        <v>234</v>
      </c>
      <c r="LC7" t="s">
        <v>234</v>
      </c>
      <c r="LD7" t="s">
        <v>234</v>
      </c>
      <c r="LE7" t="s">
        <v>234</v>
      </c>
      <c r="LF7" t="s">
        <v>234</v>
      </c>
      <c r="LG7" t="s">
        <v>234</v>
      </c>
      <c r="LH7">
        <v>263656773</v>
      </c>
      <c r="LI7" t="s">
        <v>3820</v>
      </c>
      <c r="LJ7">
        <v>44614.853252314817</v>
      </c>
      <c r="LK7" t="s">
        <v>234</v>
      </c>
      <c r="LL7" t="s">
        <v>234</v>
      </c>
      <c r="LM7" t="s">
        <v>3800</v>
      </c>
      <c r="LN7" t="s">
        <v>3801</v>
      </c>
      <c r="LO7" t="s">
        <v>234</v>
      </c>
      <c r="LP7">
        <v>6</v>
      </c>
    </row>
    <row r="8" spans="1:328" x14ac:dyDescent="0.35">
      <c r="A8">
        <v>44614.703978287027</v>
      </c>
      <c r="B8">
        <v>44614.71149519676</v>
      </c>
      <c r="C8">
        <v>44614</v>
      </c>
      <c r="D8">
        <v>1.0738442475225643E-3</v>
      </c>
      <c r="E8" t="s">
        <v>234</v>
      </c>
      <c r="F8" t="s">
        <v>234</v>
      </c>
      <c r="G8" t="s">
        <v>234</v>
      </c>
      <c r="H8">
        <v>44614</v>
      </c>
      <c r="I8" t="s">
        <v>502</v>
      </c>
      <c r="J8" t="s">
        <v>234</v>
      </c>
      <c r="K8" t="s">
        <v>502</v>
      </c>
      <c r="L8" t="s">
        <v>501</v>
      </c>
      <c r="M8" t="s">
        <v>501</v>
      </c>
      <c r="N8" t="s">
        <v>519</v>
      </c>
      <c r="O8" t="s">
        <v>234</v>
      </c>
      <c r="P8" t="s">
        <v>519</v>
      </c>
      <c r="Q8" t="s">
        <v>518</v>
      </c>
      <c r="R8" t="s">
        <v>518</v>
      </c>
      <c r="S8" t="s">
        <v>505</v>
      </c>
      <c r="T8" t="s">
        <v>506</v>
      </c>
      <c r="U8" t="s">
        <v>507</v>
      </c>
      <c r="V8" t="s">
        <v>756</v>
      </c>
      <c r="W8" t="s">
        <v>508</v>
      </c>
      <c r="X8" t="s">
        <v>509</v>
      </c>
      <c r="Y8" t="s">
        <v>508</v>
      </c>
      <c r="Z8" t="s">
        <v>511</v>
      </c>
      <c r="AA8" t="s">
        <v>234</v>
      </c>
      <c r="AB8" t="s">
        <v>511</v>
      </c>
      <c r="AC8" t="s">
        <v>510</v>
      </c>
      <c r="AD8" t="s">
        <v>510</v>
      </c>
      <c r="AE8" t="s">
        <v>513</v>
      </c>
      <c r="AF8" t="s">
        <v>234</v>
      </c>
      <c r="AG8" t="s">
        <v>513</v>
      </c>
      <c r="AH8" t="s">
        <v>512</v>
      </c>
      <c r="AI8" t="s">
        <v>512</v>
      </c>
      <c r="AJ8" t="s">
        <v>247</v>
      </c>
      <c r="AK8" t="s">
        <v>284</v>
      </c>
      <c r="AL8" t="s">
        <v>1655</v>
      </c>
      <c r="AM8" t="s">
        <v>234</v>
      </c>
      <c r="AN8" t="s">
        <v>1655</v>
      </c>
      <c r="AO8" t="s">
        <v>234</v>
      </c>
      <c r="AP8" t="s">
        <v>250</v>
      </c>
      <c r="AQ8" t="s">
        <v>234</v>
      </c>
      <c r="AR8" t="s">
        <v>234</v>
      </c>
      <c r="AS8" t="s">
        <v>285</v>
      </c>
      <c r="AT8" t="s">
        <v>234</v>
      </c>
      <c r="AU8" t="s">
        <v>302</v>
      </c>
      <c r="AV8">
        <v>0</v>
      </c>
      <c r="AW8">
        <v>1</v>
      </c>
      <c r="AX8">
        <v>0</v>
      </c>
      <c r="AY8">
        <v>0</v>
      </c>
      <c r="AZ8">
        <v>0</v>
      </c>
      <c r="BA8">
        <v>0</v>
      </c>
      <c r="BB8">
        <v>0</v>
      </c>
      <c r="BC8">
        <v>0</v>
      </c>
      <c r="BD8" t="s">
        <v>303</v>
      </c>
      <c r="BE8" t="s">
        <v>752</v>
      </c>
      <c r="BF8" t="s">
        <v>287</v>
      </c>
      <c r="BG8">
        <v>1</v>
      </c>
      <c r="BH8">
        <v>0</v>
      </c>
      <c r="BI8">
        <v>0</v>
      </c>
      <c r="BJ8">
        <v>0</v>
      </c>
      <c r="BK8">
        <v>0</v>
      </c>
      <c r="BL8">
        <v>0</v>
      </c>
      <c r="BM8">
        <v>0</v>
      </c>
      <c r="BN8">
        <v>0</v>
      </c>
      <c r="BO8">
        <v>0</v>
      </c>
      <c r="BP8">
        <v>0</v>
      </c>
      <c r="BQ8" t="s">
        <v>234</v>
      </c>
      <c r="BR8" t="s">
        <v>317</v>
      </c>
      <c r="BS8" t="s">
        <v>289</v>
      </c>
      <c r="BT8" t="s">
        <v>234</v>
      </c>
      <c r="BU8" t="s">
        <v>234</v>
      </c>
      <c r="BV8" t="s">
        <v>234</v>
      </c>
      <c r="BW8" t="s">
        <v>234</v>
      </c>
      <c r="BX8" t="s">
        <v>234</v>
      </c>
      <c r="BY8" t="s">
        <v>234</v>
      </c>
      <c r="BZ8" t="s">
        <v>234</v>
      </c>
      <c r="CA8" t="s">
        <v>234</v>
      </c>
      <c r="CB8" t="s">
        <v>234</v>
      </c>
      <c r="CC8" t="s">
        <v>234</v>
      </c>
      <c r="CD8" t="s">
        <v>234</v>
      </c>
      <c r="CE8" t="s">
        <v>234</v>
      </c>
      <c r="CF8" t="s">
        <v>234</v>
      </c>
      <c r="CG8" t="s">
        <v>234</v>
      </c>
      <c r="CH8" t="s">
        <v>234</v>
      </c>
      <c r="CI8" t="s">
        <v>234</v>
      </c>
      <c r="CJ8" t="s">
        <v>234</v>
      </c>
      <c r="CK8" t="s">
        <v>234</v>
      </c>
      <c r="CL8" t="s">
        <v>234</v>
      </c>
      <c r="CM8" t="s">
        <v>234</v>
      </c>
      <c r="CN8" t="s">
        <v>234</v>
      </c>
      <c r="CO8" t="s">
        <v>234</v>
      </c>
      <c r="CP8" t="s">
        <v>234</v>
      </c>
      <c r="CQ8" t="s">
        <v>234</v>
      </c>
      <c r="CR8" t="s">
        <v>234</v>
      </c>
      <c r="CS8" t="s">
        <v>234</v>
      </c>
      <c r="CT8" t="s">
        <v>234</v>
      </c>
      <c r="CU8" t="s">
        <v>234</v>
      </c>
      <c r="CV8" t="s">
        <v>234</v>
      </c>
      <c r="CW8" t="s">
        <v>234</v>
      </c>
      <c r="CX8" t="s">
        <v>234</v>
      </c>
      <c r="CY8" t="s">
        <v>234</v>
      </c>
      <c r="CZ8" t="s">
        <v>234</v>
      </c>
      <c r="DA8" t="s">
        <v>234</v>
      </c>
      <c r="DB8" t="s">
        <v>234</v>
      </c>
      <c r="DC8" t="s">
        <v>234</v>
      </c>
      <c r="DD8" t="s">
        <v>234</v>
      </c>
      <c r="DE8" t="s">
        <v>234</v>
      </c>
      <c r="DF8" t="s">
        <v>234</v>
      </c>
      <c r="DG8" t="s">
        <v>234</v>
      </c>
      <c r="DH8" t="s">
        <v>234</v>
      </c>
      <c r="DI8" t="s">
        <v>234</v>
      </c>
      <c r="DJ8" t="s">
        <v>234</v>
      </c>
      <c r="DK8" t="s">
        <v>234</v>
      </c>
      <c r="DL8" t="s">
        <v>234</v>
      </c>
      <c r="DM8" t="s">
        <v>234</v>
      </c>
      <c r="DN8" t="s">
        <v>234</v>
      </c>
      <c r="DO8" t="s">
        <v>234</v>
      </c>
      <c r="DP8" t="s">
        <v>234</v>
      </c>
      <c r="DQ8" t="s">
        <v>234</v>
      </c>
      <c r="DR8" t="s">
        <v>234</v>
      </c>
      <c r="DS8" t="s">
        <v>234</v>
      </c>
      <c r="DT8" t="s">
        <v>234</v>
      </c>
      <c r="DU8" t="s">
        <v>234</v>
      </c>
      <c r="DV8" t="s">
        <v>234</v>
      </c>
      <c r="DW8" t="s">
        <v>234</v>
      </c>
      <c r="DX8" t="s">
        <v>234</v>
      </c>
      <c r="DY8" t="s">
        <v>234</v>
      </c>
      <c r="DZ8" t="s">
        <v>234</v>
      </c>
      <c r="EA8" t="s">
        <v>234</v>
      </c>
      <c r="EB8" t="s">
        <v>234</v>
      </c>
      <c r="EC8" t="s">
        <v>234</v>
      </c>
      <c r="ED8" t="s">
        <v>234</v>
      </c>
      <c r="EE8" t="s">
        <v>234</v>
      </c>
      <c r="EF8" t="s">
        <v>234</v>
      </c>
      <c r="EG8" t="s">
        <v>234</v>
      </c>
      <c r="EH8" t="s">
        <v>234</v>
      </c>
      <c r="EI8" t="s">
        <v>234</v>
      </c>
      <c r="EJ8" t="s">
        <v>234</v>
      </c>
      <c r="EK8" t="s">
        <v>234</v>
      </c>
      <c r="EL8" t="s">
        <v>234</v>
      </c>
      <c r="EM8" t="s">
        <v>234</v>
      </c>
      <c r="EN8" t="s">
        <v>234</v>
      </c>
      <c r="EO8" t="s">
        <v>3813</v>
      </c>
      <c r="EP8">
        <v>1</v>
      </c>
      <c r="EQ8">
        <v>1</v>
      </c>
      <c r="ER8">
        <v>1</v>
      </c>
      <c r="ES8">
        <v>1</v>
      </c>
      <c r="ET8">
        <v>1</v>
      </c>
      <c r="EU8">
        <v>1</v>
      </c>
      <c r="EV8">
        <v>1</v>
      </c>
      <c r="EW8">
        <v>0</v>
      </c>
      <c r="EX8" t="s">
        <v>1655</v>
      </c>
      <c r="EY8">
        <v>40</v>
      </c>
      <c r="EZ8" t="s">
        <v>3818</v>
      </c>
      <c r="FA8" t="s">
        <v>234</v>
      </c>
      <c r="FB8" t="s">
        <v>234</v>
      </c>
      <c r="FC8" t="s">
        <v>234</v>
      </c>
      <c r="FD8" t="s">
        <v>3818</v>
      </c>
      <c r="FE8" t="s">
        <v>269</v>
      </c>
      <c r="FF8">
        <v>25</v>
      </c>
      <c r="FG8" t="s">
        <v>269</v>
      </c>
      <c r="FH8">
        <v>60</v>
      </c>
      <c r="FI8" t="s">
        <v>269</v>
      </c>
      <c r="FJ8" t="s">
        <v>1655</v>
      </c>
      <c r="FK8">
        <v>50</v>
      </c>
      <c r="FL8" t="s">
        <v>234</v>
      </c>
      <c r="FM8" t="s">
        <v>234</v>
      </c>
      <c r="FN8" t="s">
        <v>3814</v>
      </c>
      <c r="FO8" t="s">
        <v>269</v>
      </c>
      <c r="FP8" t="s">
        <v>1655</v>
      </c>
      <c r="FQ8">
        <v>150</v>
      </c>
      <c r="FR8" t="s">
        <v>234</v>
      </c>
      <c r="FS8" t="s">
        <v>234</v>
      </c>
      <c r="FT8" t="s">
        <v>3815</v>
      </c>
      <c r="FU8" t="s">
        <v>269</v>
      </c>
      <c r="FV8" t="s">
        <v>1655</v>
      </c>
      <c r="FW8">
        <v>100</v>
      </c>
      <c r="FX8" t="s">
        <v>234</v>
      </c>
      <c r="FY8" t="s">
        <v>234</v>
      </c>
      <c r="FZ8" t="s">
        <v>234</v>
      </c>
      <c r="GA8" t="s">
        <v>3816</v>
      </c>
      <c r="GB8" t="s">
        <v>269</v>
      </c>
      <c r="GC8" t="s">
        <v>1655</v>
      </c>
      <c r="GD8" t="s">
        <v>234</v>
      </c>
      <c r="GE8">
        <v>15</v>
      </c>
      <c r="GF8" t="s">
        <v>234</v>
      </c>
      <c r="GG8" t="s">
        <v>234</v>
      </c>
      <c r="GH8" t="s">
        <v>234</v>
      </c>
      <c r="GI8" t="s">
        <v>234</v>
      </c>
      <c r="GJ8" t="s">
        <v>234</v>
      </c>
      <c r="GK8" t="s">
        <v>234</v>
      </c>
      <c r="GL8" t="s">
        <v>269</v>
      </c>
      <c r="GM8" t="s">
        <v>259</v>
      </c>
      <c r="GN8" t="s">
        <v>3819</v>
      </c>
      <c r="GO8" t="s">
        <v>1445</v>
      </c>
      <c r="GP8" t="s">
        <v>234</v>
      </c>
      <c r="GQ8" t="s">
        <v>234</v>
      </c>
      <c r="GR8" t="s">
        <v>234</v>
      </c>
      <c r="GS8" t="s">
        <v>234</v>
      </c>
      <c r="GT8" t="s">
        <v>234</v>
      </c>
      <c r="GU8" t="s">
        <v>234</v>
      </c>
      <c r="GV8" t="s">
        <v>234</v>
      </c>
      <c r="GW8" t="s">
        <v>234</v>
      </c>
      <c r="GX8" t="s">
        <v>234</v>
      </c>
      <c r="GY8" t="s">
        <v>234</v>
      </c>
      <c r="GZ8" t="s">
        <v>234</v>
      </c>
      <c r="HA8" t="s">
        <v>234</v>
      </c>
      <c r="HB8" t="s">
        <v>234</v>
      </c>
      <c r="HC8" t="s">
        <v>234</v>
      </c>
      <c r="HD8" t="s">
        <v>234</v>
      </c>
      <c r="HE8" t="s">
        <v>234</v>
      </c>
      <c r="HF8" t="s">
        <v>234</v>
      </c>
      <c r="HG8" t="s">
        <v>234</v>
      </c>
      <c r="HH8" t="s">
        <v>234</v>
      </c>
      <c r="HI8" t="s">
        <v>234</v>
      </c>
      <c r="HJ8" t="s">
        <v>234</v>
      </c>
      <c r="HK8" t="s">
        <v>234</v>
      </c>
      <c r="HL8" t="s">
        <v>234</v>
      </c>
      <c r="HM8" t="s">
        <v>234</v>
      </c>
      <c r="HN8" t="s">
        <v>1445</v>
      </c>
      <c r="HO8" t="s">
        <v>1445</v>
      </c>
      <c r="HP8" t="s">
        <v>1655</v>
      </c>
      <c r="HQ8" t="s">
        <v>419</v>
      </c>
      <c r="HR8" t="s">
        <v>314</v>
      </c>
      <c r="HS8" t="s">
        <v>426</v>
      </c>
      <c r="HT8" t="s">
        <v>314</v>
      </c>
      <c r="HU8" t="s">
        <v>1445</v>
      </c>
      <c r="HV8" t="s">
        <v>234</v>
      </c>
      <c r="HW8" t="s">
        <v>234</v>
      </c>
      <c r="HX8" t="s">
        <v>234</v>
      </c>
      <c r="HY8" t="s">
        <v>234</v>
      </c>
      <c r="HZ8" t="s">
        <v>234</v>
      </c>
      <c r="IA8" t="s">
        <v>234</v>
      </c>
      <c r="IB8" t="s">
        <v>234</v>
      </c>
      <c r="IC8" t="s">
        <v>234</v>
      </c>
      <c r="ID8" t="s">
        <v>1586</v>
      </c>
      <c r="IE8">
        <v>0</v>
      </c>
      <c r="IF8">
        <v>0</v>
      </c>
      <c r="IG8">
        <v>1</v>
      </c>
      <c r="IH8">
        <v>0</v>
      </c>
      <c r="II8">
        <v>0</v>
      </c>
      <c r="IJ8">
        <v>0</v>
      </c>
      <c r="IK8">
        <v>0</v>
      </c>
      <c r="IL8">
        <v>0</v>
      </c>
      <c r="IM8" t="s">
        <v>234</v>
      </c>
      <c r="IN8" t="s">
        <v>1445</v>
      </c>
      <c r="IO8" t="s">
        <v>234</v>
      </c>
      <c r="IP8" t="s">
        <v>234</v>
      </c>
      <c r="IQ8" t="s">
        <v>234</v>
      </c>
      <c r="IR8" t="s">
        <v>234</v>
      </c>
      <c r="IS8" t="s">
        <v>234</v>
      </c>
      <c r="IT8" t="s">
        <v>234</v>
      </c>
      <c r="IU8" t="s">
        <v>234</v>
      </c>
      <c r="IV8" t="s">
        <v>234</v>
      </c>
      <c r="IW8" t="s">
        <v>234</v>
      </c>
      <c r="IX8" t="s">
        <v>234</v>
      </c>
      <c r="IY8" t="s">
        <v>234</v>
      </c>
      <c r="IZ8" t="s">
        <v>234</v>
      </c>
      <c r="JA8" t="s">
        <v>234</v>
      </c>
      <c r="JB8" t="s">
        <v>234</v>
      </c>
      <c r="JC8" t="s">
        <v>234</v>
      </c>
      <c r="JD8" t="s">
        <v>234</v>
      </c>
      <c r="JE8" t="s">
        <v>234</v>
      </c>
      <c r="JF8" t="s">
        <v>234</v>
      </c>
      <c r="JG8" t="s">
        <v>234</v>
      </c>
      <c r="JH8" t="s">
        <v>234</v>
      </c>
      <c r="JI8" t="s">
        <v>234</v>
      </c>
      <c r="JJ8" t="s">
        <v>234</v>
      </c>
      <c r="JK8" t="s">
        <v>234</v>
      </c>
      <c r="JL8" t="s">
        <v>234</v>
      </c>
      <c r="JM8" t="s">
        <v>234</v>
      </c>
      <c r="JN8" t="s">
        <v>234</v>
      </c>
      <c r="JO8" t="s">
        <v>234</v>
      </c>
      <c r="JP8" t="s">
        <v>234</v>
      </c>
      <c r="JQ8" t="s">
        <v>234</v>
      </c>
      <c r="JR8" t="s">
        <v>234</v>
      </c>
      <c r="JS8" t="s">
        <v>234</v>
      </c>
      <c r="JT8" t="s">
        <v>234</v>
      </c>
      <c r="JU8" t="s">
        <v>234</v>
      </c>
      <c r="JV8" t="s">
        <v>234</v>
      </c>
      <c r="JW8" t="s">
        <v>234</v>
      </c>
      <c r="JX8" t="s">
        <v>234</v>
      </c>
      <c r="JY8" t="s">
        <v>234</v>
      </c>
      <c r="JZ8" t="s">
        <v>234</v>
      </c>
      <c r="KA8" t="s">
        <v>234</v>
      </c>
      <c r="KB8" t="s">
        <v>234</v>
      </c>
      <c r="KC8" t="s">
        <v>234</v>
      </c>
      <c r="KD8" t="s">
        <v>234</v>
      </c>
      <c r="KE8" t="s">
        <v>234</v>
      </c>
      <c r="KF8" t="s">
        <v>234</v>
      </c>
      <c r="KG8" t="s">
        <v>234</v>
      </c>
      <c r="KH8" t="s">
        <v>234</v>
      </c>
      <c r="KI8" t="s">
        <v>234</v>
      </c>
      <c r="KJ8" t="s">
        <v>234</v>
      </c>
      <c r="KK8" t="s">
        <v>234</v>
      </c>
      <c r="KL8" t="s">
        <v>234</v>
      </c>
      <c r="KM8" t="s">
        <v>234</v>
      </c>
      <c r="KN8" t="s">
        <v>234</v>
      </c>
      <c r="KO8" t="s">
        <v>234</v>
      </c>
      <c r="KP8" t="s">
        <v>234</v>
      </c>
      <c r="KQ8" t="s">
        <v>234</v>
      </c>
      <c r="KR8" t="s">
        <v>234</v>
      </c>
      <c r="KS8" t="s">
        <v>234</v>
      </c>
      <c r="KT8" t="s">
        <v>234</v>
      </c>
      <c r="KU8" t="s">
        <v>234</v>
      </c>
      <c r="KV8" t="s">
        <v>234</v>
      </c>
      <c r="KW8" t="s">
        <v>234</v>
      </c>
      <c r="KX8" t="s">
        <v>234</v>
      </c>
      <c r="KY8" t="s">
        <v>234</v>
      </c>
      <c r="KZ8" t="s">
        <v>234</v>
      </c>
      <c r="LA8" t="s">
        <v>234</v>
      </c>
      <c r="LB8" t="s">
        <v>234</v>
      </c>
      <c r="LC8" t="s">
        <v>234</v>
      </c>
      <c r="LD8" t="s">
        <v>234</v>
      </c>
      <c r="LE8" t="s">
        <v>234</v>
      </c>
      <c r="LF8" t="s">
        <v>234</v>
      </c>
      <c r="LG8" t="s">
        <v>234</v>
      </c>
      <c r="LH8">
        <v>263656780</v>
      </c>
      <c r="LI8" t="s">
        <v>3821</v>
      </c>
      <c r="LJ8">
        <v>44614.853275462963</v>
      </c>
      <c r="LK8" t="s">
        <v>234</v>
      </c>
      <c r="LL8" t="s">
        <v>234</v>
      </c>
      <c r="LM8" t="s">
        <v>3800</v>
      </c>
      <c r="LN8" t="s">
        <v>3801</v>
      </c>
      <c r="LO8" t="s">
        <v>234</v>
      </c>
      <c r="LP8">
        <v>7</v>
      </c>
    </row>
    <row r="9" spans="1:328" x14ac:dyDescent="0.35">
      <c r="A9">
        <v>44614.72665099537</v>
      </c>
      <c r="B9">
        <v>44614.728692777768</v>
      </c>
      <c r="C9">
        <v>44614</v>
      </c>
      <c r="D9">
        <v>2.0417823980096728E-3</v>
      </c>
      <c r="E9" t="s">
        <v>234</v>
      </c>
      <c r="F9" t="s">
        <v>234</v>
      </c>
      <c r="G9" t="s">
        <v>234</v>
      </c>
      <c r="H9">
        <v>44614</v>
      </c>
      <c r="I9" t="s">
        <v>502</v>
      </c>
      <c r="J9" t="s">
        <v>234</v>
      </c>
      <c r="K9" t="s">
        <v>502</v>
      </c>
      <c r="L9" t="s">
        <v>501</v>
      </c>
      <c r="M9" t="s">
        <v>501</v>
      </c>
      <c r="N9" t="s">
        <v>519</v>
      </c>
      <c r="O9" t="s">
        <v>234</v>
      </c>
      <c r="P9" t="s">
        <v>519</v>
      </c>
      <c r="Q9" t="s">
        <v>518</v>
      </c>
      <c r="R9" t="s">
        <v>518</v>
      </c>
      <c r="S9" t="s">
        <v>505</v>
      </c>
      <c r="T9" t="s">
        <v>506</v>
      </c>
      <c r="U9" t="s">
        <v>507</v>
      </c>
      <c r="V9" t="s">
        <v>756</v>
      </c>
      <c r="W9" t="s">
        <v>508</v>
      </c>
      <c r="X9" t="s">
        <v>509</v>
      </c>
      <c r="Y9" t="s">
        <v>508</v>
      </c>
      <c r="Z9" t="s">
        <v>511</v>
      </c>
      <c r="AA9" t="s">
        <v>234</v>
      </c>
      <c r="AB9" t="s">
        <v>511</v>
      </c>
      <c r="AC9" t="s">
        <v>510</v>
      </c>
      <c r="AD9" t="s">
        <v>510</v>
      </c>
      <c r="AE9" t="s">
        <v>513</v>
      </c>
      <c r="AF9" t="s">
        <v>234</v>
      </c>
      <c r="AG9" t="s">
        <v>513</v>
      </c>
      <c r="AH9" t="s">
        <v>512</v>
      </c>
      <c r="AI9" t="s">
        <v>512</v>
      </c>
      <c r="AJ9" t="s">
        <v>247</v>
      </c>
      <c r="AK9" t="s">
        <v>248</v>
      </c>
      <c r="AL9" t="s">
        <v>1655</v>
      </c>
      <c r="AM9" t="s">
        <v>234</v>
      </c>
      <c r="AN9" t="s">
        <v>1655</v>
      </c>
      <c r="AO9" t="s">
        <v>234</v>
      </c>
      <c r="AP9" t="s">
        <v>274</v>
      </c>
      <c r="AQ9" t="s">
        <v>234</v>
      </c>
      <c r="AR9" t="s">
        <v>234</v>
      </c>
      <c r="AS9" t="s">
        <v>234</v>
      </c>
      <c r="AT9" t="s">
        <v>234</v>
      </c>
      <c r="AU9" t="s">
        <v>234</v>
      </c>
      <c r="AV9" t="s">
        <v>234</v>
      </c>
      <c r="AW9" t="s">
        <v>234</v>
      </c>
      <c r="AX9" t="s">
        <v>234</v>
      </c>
      <c r="AY9" t="s">
        <v>234</v>
      </c>
      <c r="AZ9" t="s">
        <v>234</v>
      </c>
      <c r="BA9" t="s">
        <v>234</v>
      </c>
      <c r="BB9" t="s">
        <v>234</v>
      </c>
      <c r="BC9" t="s">
        <v>234</v>
      </c>
      <c r="BD9" t="s">
        <v>234</v>
      </c>
      <c r="BE9" t="s">
        <v>234</v>
      </c>
      <c r="BF9" t="s">
        <v>234</v>
      </c>
      <c r="BG9" t="s">
        <v>234</v>
      </c>
      <c r="BH9" t="s">
        <v>234</v>
      </c>
      <c r="BI9" t="s">
        <v>234</v>
      </c>
      <c r="BJ9" t="s">
        <v>234</v>
      </c>
      <c r="BK9" t="s">
        <v>234</v>
      </c>
      <c r="BL9" t="s">
        <v>234</v>
      </c>
      <c r="BM9" t="s">
        <v>234</v>
      </c>
      <c r="BN9" t="s">
        <v>234</v>
      </c>
      <c r="BO9" t="s">
        <v>234</v>
      </c>
      <c r="BP9" t="s">
        <v>234</v>
      </c>
      <c r="BQ9" t="s">
        <v>234</v>
      </c>
      <c r="BR9" t="s">
        <v>234</v>
      </c>
      <c r="BS9" t="s">
        <v>234</v>
      </c>
      <c r="BT9" t="s">
        <v>234</v>
      </c>
      <c r="BU9" t="s">
        <v>234</v>
      </c>
      <c r="BV9" t="s">
        <v>234</v>
      </c>
      <c r="BW9" t="s">
        <v>234</v>
      </c>
      <c r="BX9" t="s">
        <v>234</v>
      </c>
      <c r="BY9" t="s">
        <v>234</v>
      </c>
      <c r="BZ9" t="s">
        <v>234</v>
      </c>
      <c r="CA9" t="s">
        <v>234</v>
      </c>
      <c r="CB9" t="s">
        <v>234</v>
      </c>
      <c r="CC9" t="s">
        <v>234</v>
      </c>
      <c r="CD9" t="s">
        <v>234</v>
      </c>
      <c r="CE9" t="s">
        <v>234</v>
      </c>
      <c r="CF9" t="s">
        <v>234</v>
      </c>
      <c r="CG9" t="s">
        <v>234</v>
      </c>
      <c r="CH9" t="s">
        <v>234</v>
      </c>
      <c r="CI9" t="s">
        <v>234</v>
      </c>
      <c r="CJ9" t="s">
        <v>234</v>
      </c>
      <c r="CK9" t="s">
        <v>234</v>
      </c>
      <c r="CL9" t="s">
        <v>234</v>
      </c>
      <c r="CM9" t="s">
        <v>234</v>
      </c>
      <c r="CN9" t="s">
        <v>234</v>
      </c>
      <c r="CO9" t="s">
        <v>234</v>
      </c>
      <c r="CP9" t="s">
        <v>234</v>
      </c>
      <c r="CQ9" t="s">
        <v>234</v>
      </c>
      <c r="CR9" t="s">
        <v>234</v>
      </c>
      <c r="CS9" t="s">
        <v>234</v>
      </c>
      <c r="CT9" t="s">
        <v>234</v>
      </c>
      <c r="CU9" t="s">
        <v>234</v>
      </c>
      <c r="CV9" t="s">
        <v>234</v>
      </c>
      <c r="CW9" t="s">
        <v>234</v>
      </c>
      <c r="CX9" t="s">
        <v>234</v>
      </c>
      <c r="CY9" t="s">
        <v>234</v>
      </c>
      <c r="CZ9" t="s">
        <v>234</v>
      </c>
      <c r="DA9" t="s">
        <v>234</v>
      </c>
      <c r="DB9" t="s">
        <v>234</v>
      </c>
      <c r="DC9" t="s">
        <v>234</v>
      </c>
      <c r="DD9" t="s">
        <v>234</v>
      </c>
      <c r="DE9" t="s">
        <v>234</v>
      </c>
      <c r="DF9" t="s">
        <v>234</v>
      </c>
      <c r="DG9" t="s">
        <v>234</v>
      </c>
      <c r="DH9" t="s">
        <v>234</v>
      </c>
      <c r="DI9" t="s">
        <v>234</v>
      </c>
      <c r="DJ9" t="s">
        <v>234</v>
      </c>
      <c r="DK9" t="s">
        <v>234</v>
      </c>
      <c r="DL9" t="s">
        <v>234</v>
      </c>
      <c r="DM9" t="s">
        <v>234</v>
      </c>
      <c r="DN9" t="s">
        <v>234</v>
      </c>
      <c r="DO9" t="s">
        <v>234</v>
      </c>
      <c r="DP9" t="s">
        <v>234</v>
      </c>
      <c r="DQ9" t="s">
        <v>234</v>
      </c>
      <c r="DR9" t="s">
        <v>234</v>
      </c>
      <c r="DS9" t="s">
        <v>234</v>
      </c>
      <c r="DT9" t="s">
        <v>234</v>
      </c>
      <c r="DU9" t="s">
        <v>234</v>
      </c>
      <c r="DV9" t="s">
        <v>234</v>
      </c>
      <c r="DW9" t="s">
        <v>234</v>
      </c>
      <c r="DX9" t="s">
        <v>234</v>
      </c>
      <c r="DY9" t="s">
        <v>234</v>
      </c>
      <c r="DZ9" t="s">
        <v>234</v>
      </c>
      <c r="EA9" t="s">
        <v>234</v>
      </c>
      <c r="EB9" t="s">
        <v>234</v>
      </c>
      <c r="EC9" t="s">
        <v>234</v>
      </c>
      <c r="ED9" t="s">
        <v>234</v>
      </c>
      <c r="EE9" t="s">
        <v>234</v>
      </c>
      <c r="EF9" t="s">
        <v>234</v>
      </c>
      <c r="EG9" t="s">
        <v>234</v>
      </c>
      <c r="EH9" t="s">
        <v>234</v>
      </c>
      <c r="EI9" t="s">
        <v>234</v>
      </c>
      <c r="EJ9" t="s">
        <v>234</v>
      </c>
      <c r="EK9" t="s">
        <v>234</v>
      </c>
      <c r="EL9" t="s">
        <v>234</v>
      </c>
      <c r="EM9" t="s">
        <v>234</v>
      </c>
      <c r="EN9" t="s">
        <v>234</v>
      </c>
      <c r="EO9" t="s">
        <v>234</v>
      </c>
      <c r="EP9" t="s">
        <v>234</v>
      </c>
      <c r="EQ9" t="s">
        <v>234</v>
      </c>
      <c r="ER9" t="s">
        <v>234</v>
      </c>
      <c r="ES9" t="s">
        <v>234</v>
      </c>
      <c r="ET9" t="s">
        <v>234</v>
      </c>
      <c r="EU9" t="s">
        <v>234</v>
      </c>
      <c r="EV9" t="s">
        <v>234</v>
      </c>
      <c r="EW9" t="s">
        <v>234</v>
      </c>
      <c r="EX9" t="s">
        <v>234</v>
      </c>
      <c r="EY9" t="s">
        <v>234</v>
      </c>
      <c r="EZ9" t="s">
        <v>234</v>
      </c>
      <c r="FA9" t="s">
        <v>234</v>
      </c>
      <c r="FB9" t="s">
        <v>234</v>
      </c>
      <c r="FC9" t="s">
        <v>234</v>
      </c>
      <c r="FD9" t="s">
        <v>234</v>
      </c>
      <c r="FE9" t="s">
        <v>234</v>
      </c>
      <c r="FF9" t="s">
        <v>234</v>
      </c>
      <c r="FG9" t="s">
        <v>234</v>
      </c>
      <c r="FH9" t="s">
        <v>234</v>
      </c>
      <c r="FI9" t="s">
        <v>234</v>
      </c>
      <c r="FJ9" t="s">
        <v>234</v>
      </c>
      <c r="FK9" t="s">
        <v>234</v>
      </c>
      <c r="FL9" t="s">
        <v>234</v>
      </c>
      <c r="FM9" t="s">
        <v>234</v>
      </c>
      <c r="FN9" t="s">
        <v>234</v>
      </c>
      <c r="FO9" t="s">
        <v>234</v>
      </c>
      <c r="FP9" t="s">
        <v>234</v>
      </c>
      <c r="FQ9" t="s">
        <v>234</v>
      </c>
      <c r="FR9" t="s">
        <v>234</v>
      </c>
      <c r="FS9" t="s">
        <v>234</v>
      </c>
      <c r="FT9" t="s">
        <v>234</v>
      </c>
      <c r="FU9" t="s">
        <v>234</v>
      </c>
      <c r="FV9" t="s">
        <v>234</v>
      </c>
      <c r="FW9" t="s">
        <v>234</v>
      </c>
      <c r="FX9" t="s">
        <v>234</v>
      </c>
      <c r="FY9" t="s">
        <v>234</v>
      </c>
      <c r="FZ9" t="s">
        <v>234</v>
      </c>
      <c r="GA9" t="s">
        <v>234</v>
      </c>
      <c r="GB9" t="s">
        <v>234</v>
      </c>
      <c r="GC9" t="s">
        <v>234</v>
      </c>
      <c r="GD9" t="s">
        <v>234</v>
      </c>
      <c r="GE9" t="s">
        <v>234</v>
      </c>
      <c r="GF9" t="s">
        <v>234</v>
      </c>
      <c r="GG9" t="s">
        <v>234</v>
      </c>
      <c r="GH9" t="s">
        <v>234</v>
      </c>
      <c r="GI9" t="s">
        <v>234</v>
      </c>
      <c r="GJ9" t="s">
        <v>234</v>
      </c>
      <c r="GK9" t="s">
        <v>234</v>
      </c>
      <c r="GL9" t="s">
        <v>234</v>
      </c>
      <c r="GM9" t="s">
        <v>234</v>
      </c>
      <c r="GN9" t="s">
        <v>234</v>
      </c>
      <c r="GO9" t="s">
        <v>234</v>
      </c>
      <c r="GP9" t="s">
        <v>234</v>
      </c>
      <c r="GQ9" t="s">
        <v>234</v>
      </c>
      <c r="GR9" t="s">
        <v>234</v>
      </c>
      <c r="GS9" t="s">
        <v>234</v>
      </c>
      <c r="GT9" t="s">
        <v>234</v>
      </c>
      <c r="GU9" t="s">
        <v>234</v>
      </c>
      <c r="GV9" t="s">
        <v>234</v>
      </c>
      <c r="GW9" t="s">
        <v>234</v>
      </c>
      <c r="GX9" t="s">
        <v>234</v>
      </c>
      <c r="GY9" t="s">
        <v>234</v>
      </c>
      <c r="GZ9" t="s">
        <v>234</v>
      </c>
      <c r="HA9" t="s">
        <v>234</v>
      </c>
      <c r="HB9" t="s">
        <v>234</v>
      </c>
      <c r="HC9" t="s">
        <v>234</v>
      </c>
      <c r="HD9" t="s">
        <v>234</v>
      </c>
      <c r="HE9" t="s">
        <v>234</v>
      </c>
      <c r="HF9" t="s">
        <v>234</v>
      </c>
      <c r="HG9" t="s">
        <v>234</v>
      </c>
      <c r="HH9" t="s">
        <v>234</v>
      </c>
      <c r="HI9" t="s">
        <v>234</v>
      </c>
      <c r="HJ9" t="s">
        <v>234</v>
      </c>
      <c r="HK9" t="s">
        <v>234</v>
      </c>
      <c r="HL9" t="s">
        <v>234</v>
      </c>
      <c r="HM9" t="s">
        <v>234</v>
      </c>
      <c r="HN9" t="s">
        <v>234</v>
      </c>
      <c r="HO9" t="s">
        <v>234</v>
      </c>
      <c r="HP9" t="s">
        <v>234</v>
      </c>
      <c r="HQ9" t="s">
        <v>234</v>
      </c>
      <c r="HR9" t="s">
        <v>234</v>
      </c>
      <c r="HS9" t="s">
        <v>234</v>
      </c>
      <c r="HT9" t="s">
        <v>234</v>
      </c>
      <c r="HU9" t="s">
        <v>234</v>
      </c>
      <c r="HV9" t="s">
        <v>234</v>
      </c>
      <c r="HW9" t="s">
        <v>234</v>
      </c>
      <c r="HX9" t="s">
        <v>234</v>
      </c>
      <c r="HY9" t="s">
        <v>234</v>
      </c>
      <c r="HZ9" t="s">
        <v>234</v>
      </c>
      <c r="IA9" t="s">
        <v>234</v>
      </c>
      <c r="IB9" t="s">
        <v>234</v>
      </c>
      <c r="IC9" t="s">
        <v>234</v>
      </c>
      <c r="ID9" t="s">
        <v>234</v>
      </c>
      <c r="IE9" t="s">
        <v>234</v>
      </c>
      <c r="IF9" t="s">
        <v>234</v>
      </c>
      <c r="IG9" t="s">
        <v>234</v>
      </c>
      <c r="IH9" t="s">
        <v>234</v>
      </c>
      <c r="II9" t="s">
        <v>234</v>
      </c>
      <c r="IJ9" t="s">
        <v>234</v>
      </c>
      <c r="IK9" t="s">
        <v>234</v>
      </c>
      <c r="IL9" t="s">
        <v>234</v>
      </c>
      <c r="IM9" t="s">
        <v>234</v>
      </c>
      <c r="IN9" t="s">
        <v>234</v>
      </c>
      <c r="IO9" t="s">
        <v>234</v>
      </c>
      <c r="IP9" t="s">
        <v>234</v>
      </c>
      <c r="IQ9" t="s">
        <v>234</v>
      </c>
      <c r="IR9" t="s">
        <v>234</v>
      </c>
      <c r="IS9" t="s">
        <v>234</v>
      </c>
      <c r="IT9" t="s">
        <v>234</v>
      </c>
      <c r="IU9" t="s">
        <v>234</v>
      </c>
      <c r="IV9" t="s">
        <v>234</v>
      </c>
      <c r="IW9" t="s">
        <v>234</v>
      </c>
      <c r="IX9" t="s">
        <v>234</v>
      </c>
      <c r="IY9" t="s">
        <v>1655</v>
      </c>
      <c r="IZ9" t="s">
        <v>1713</v>
      </c>
      <c r="JA9" t="s">
        <v>252</v>
      </c>
      <c r="JB9" t="s">
        <v>234</v>
      </c>
      <c r="JC9" t="s">
        <v>253</v>
      </c>
      <c r="JD9" t="s">
        <v>254</v>
      </c>
      <c r="JE9" t="s">
        <v>254</v>
      </c>
      <c r="JF9" t="s">
        <v>275</v>
      </c>
      <c r="JG9" t="s">
        <v>234</v>
      </c>
      <c r="JH9" t="s">
        <v>256</v>
      </c>
      <c r="JI9" t="s">
        <v>258</v>
      </c>
      <c r="JJ9" t="s">
        <v>258</v>
      </c>
      <c r="JK9" t="s">
        <v>3810</v>
      </c>
      <c r="JL9" t="s">
        <v>234</v>
      </c>
      <c r="JM9" t="s">
        <v>234</v>
      </c>
      <c r="JN9" t="s">
        <v>234</v>
      </c>
      <c r="JO9" t="s">
        <v>234</v>
      </c>
      <c r="JP9" t="s">
        <v>234</v>
      </c>
      <c r="JQ9">
        <v>75</v>
      </c>
      <c r="JR9" t="s">
        <v>3819</v>
      </c>
      <c r="JS9" t="s">
        <v>234</v>
      </c>
      <c r="JT9" t="s">
        <v>259</v>
      </c>
      <c r="JU9" t="s">
        <v>3819</v>
      </c>
      <c r="JV9" t="s">
        <v>249</v>
      </c>
      <c r="JW9" t="s">
        <v>234</v>
      </c>
      <c r="JX9" t="s">
        <v>261</v>
      </c>
      <c r="JY9" t="s">
        <v>234</v>
      </c>
      <c r="JZ9" t="s">
        <v>234</v>
      </c>
      <c r="KA9" t="s">
        <v>234</v>
      </c>
      <c r="KB9" t="s">
        <v>234</v>
      </c>
      <c r="KC9" t="s">
        <v>234</v>
      </c>
      <c r="KD9" t="s">
        <v>234</v>
      </c>
      <c r="KE9" t="s">
        <v>234</v>
      </c>
      <c r="KF9" t="s">
        <v>234</v>
      </c>
      <c r="KG9" t="s">
        <v>234</v>
      </c>
      <c r="KH9" t="s">
        <v>234</v>
      </c>
      <c r="KI9" t="s">
        <v>234</v>
      </c>
      <c r="KJ9" t="s">
        <v>234</v>
      </c>
      <c r="KK9" t="s">
        <v>234</v>
      </c>
      <c r="KL9" t="s">
        <v>234</v>
      </c>
      <c r="KM9" t="s">
        <v>261</v>
      </c>
      <c r="KN9" t="s">
        <v>234</v>
      </c>
      <c r="KO9" t="s">
        <v>234</v>
      </c>
      <c r="KP9" t="s">
        <v>234</v>
      </c>
      <c r="KQ9" t="s">
        <v>234</v>
      </c>
      <c r="KR9" t="s">
        <v>234</v>
      </c>
      <c r="KS9" t="s">
        <v>234</v>
      </c>
      <c r="KT9" t="s">
        <v>234</v>
      </c>
      <c r="KU9" t="s">
        <v>234</v>
      </c>
      <c r="KV9" t="s">
        <v>234</v>
      </c>
      <c r="KW9" t="s">
        <v>234</v>
      </c>
      <c r="KX9" t="s">
        <v>234</v>
      </c>
      <c r="KY9" t="s">
        <v>234</v>
      </c>
      <c r="KZ9" t="s">
        <v>234</v>
      </c>
      <c r="LA9" t="s">
        <v>234</v>
      </c>
      <c r="LB9" t="s">
        <v>234</v>
      </c>
      <c r="LC9" t="s">
        <v>234</v>
      </c>
      <c r="LD9" t="s">
        <v>234</v>
      </c>
      <c r="LE9" t="s">
        <v>234</v>
      </c>
      <c r="LF9" t="s">
        <v>234</v>
      </c>
      <c r="LG9" t="s">
        <v>234</v>
      </c>
      <c r="LH9">
        <v>263656783</v>
      </c>
      <c r="LI9" t="s">
        <v>3822</v>
      </c>
      <c r="LJ9">
        <v>44614.85328703704</v>
      </c>
      <c r="LK9" t="s">
        <v>234</v>
      </c>
      <c r="LL9" t="s">
        <v>234</v>
      </c>
      <c r="LM9" t="s">
        <v>3800</v>
      </c>
      <c r="LN9" t="s">
        <v>3801</v>
      </c>
      <c r="LO9" t="s">
        <v>234</v>
      </c>
      <c r="LP9">
        <v>8</v>
      </c>
    </row>
    <row r="10" spans="1:328" x14ac:dyDescent="0.35">
      <c r="A10">
        <v>44614.72879814815</v>
      </c>
      <c r="B10">
        <v>44614.730322025462</v>
      </c>
      <c r="C10">
        <v>44614</v>
      </c>
      <c r="D10">
        <v>1.523877312138211E-3</v>
      </c>
      <c r="E10" t="s">
        <v>234</v>
      </c>
      <c r="F10" t="s">
        <v>234</v>
      </c>
      <c r="G10" t="s">
        <v>234</v>
      </c>
      <c r="H10">
        <v>44614</v>
      </c>
      <c r="I10" t="s">
        <v>502</v>
      </c>
      <c r="J10" t="s">
        <v>234</v>
      </c>
      <c r="K10" t="s">
        <v>502</v>
      </c>
      <c r="L10" t="s">
        <v>501</v>
      </c>
      <c r="M10" t="s">
        <v>501</v>
      </c>
      <c r="N10" t="s">
        <v>519</v>
      </c>
      <c r="O10" t="s">
        <v>234</v>
      </c>
      <c r="P10" t="s">
        <v>519</v>
      </c>
      <c r="Q10" t="s">
        <v>518</v>
      </c>
      <c r="R10" t="s">
        <v>518</v>
      </c>
      <c r="S10" t="s">
        <v>505</v>
      </c>
      <c r="T10" t="s">
        <v>506</v>
      </c>
      <c r="U10" t="s">
        <v>507</v>
      </c>
      <c r="V10" t="s">
        <v>756</v>
      </c>
      <c r="W10" t="s">
        <v>508</v>
      </c>
      <c r="X10" t="s">
        <v>509</v>
      </c>
      <c r="Y10" t="s">
        <v>508</v>
      </c>
      <c r="Z10" t="s">
        <v>511</v>
      </c>
      <c r="AA10" t="s">
        <v>234</v>
      </c>
      <c r="AB10" t="s">
        <v>511</v>
      </c>
      <c r="AC10" t="s">
        <v>510</v>
      </c>
      <c r="AD10" t="s">
        <v>510</v>
      </c>
      <c r="AE10" t="s">
        <v>513</v>
      </c>
      <c r="AF10" t="s">
        <v>234</v>
      </c>
      <c r="AG10" t="s">
        <v>513</v>
      </c>
      <c r="AH10" t="s">
        <v>512</v>
      </c>
      <c r="AI10" t="s">
        <v>512</v>
      </c>
      <c r="AJ10" t="s">
        <v>247</v>
      </c>
      <c r="AK10" t="s">
        <v>248</v>
      </c>
      <c r="AL10" t="s">
        <v>1655</v>
      </c>
      <c r="AM10" t="s">
        <v>234</v>
      </c>
      <c r="AN10" t="s">
        <v>1655</v>
      </c>
      <c r="AO10" t="s">
        <v>234</v>
      </c>
      <c r="AP10" t="s">
        <v>250</v>
      </c>
      <c r="AQ10" t="s">
        <v>234</v>
      </c>
      <c r="AR10" t="s">
        <v>234</v>
      </c>
      <c r="AS10" t="s">
        <v>234</v>
      </c>
      <c r="AT10" t="s">
        <v>234</v>
      </c>
      <c r="AU10" t="s">
        <v>234</v>
      </c>
      <c r="AV10" t="s">
        <v>234</v>
      </c>
      <c r="AW10" t="s">
        <v>234</v>
      </c>
      <c r="AX10" t="s">
        <v>234</v>
      </c>
      <c r="AY10" t="s">
        <v>234</v>
      </c>
      <c r="AZ10" t="s">
        <v>234</v>
      </c>
      <c r="BA10" t="s">
        <v>234</v>
      </c>
      <c r="BB10" t="s">
        <v>234</v>
      </c>
      <c r="BC10" t="s">
        <v>234</v>
      </c>
      <c r="BD10" t="s">
        <v>234</v>
      </c>
      <c r="BE10" t="s">
        <v>234</v>
      </c>
      <c r="BF10" t="s">
        <v>234</v>
      </c>
      <c r="BG10" t="s">
        <v>234</v>
      </c>
      <c r="BH10" t="s">
        <v>234</v>
      </c>
      <c r="BI10" t="s">
        <v>234</v>
      </c>
      <c r="BJ10" t="s">
        <v>234</v>
      </c>
      <c r="BK10" t="s">
        <v>234</v>
      </c>
      <c r="BL10" t="s">
        <v>234</v>
      </c>
      <c r="BM10" t="s">
        <v>234</v>
      </c>
      <c r="BN10" t="s">
        <v>234</v>
      </c>
      <c r="BO10" t="s">
        <v>234</v>
      </c>
      <c r="BP10" t="s">
        <v>234</v>
      </c>
      <c r="BQ10" t="s">
        <v>234</v>
      </c>
      <c r="BR10" t="s">
        <v>234</v>
      </c>
      <c r="BS10" t="s">
        <v>234</v>
      </c>
      <c r="BT10" t="s">
        <v>234</v>
      </c>
      <c r="BU10" t="s">
        <v>234</v>
      </c>
      <c r="BV10" t="s">
        <v>234</v>
      </c>
      <c r="BW10" t="s">
        <v>234</v>
      </c>
      <c r="BX10" t="s">
        <v>234</v>
      </c>
      <c r="BY10" t="s">
        <v>234</v>
      </c>
      <c r="BZ10" t="s">
        <v>234</v>
      </c>
      <c r="CA10" t="s">
        <v>234</v>
      </c>
      <c r="CB10" t="s">
        <v>234</v>
      </c>
      <c r="CC10" t="s">
        <v>234</v>
      </c>
      <c r="CD10" t="s">
        <v>234</v>
      </c>
      <c r="CE10" t="s">
        <v>234</v>
      </c>
      <c r="CF10" t="s">
        <v>234</v>
      </c>
      <c r="CG10" t="s">
        <v>234</v>
      </c>
      <c r="CH10" t="s">
        <v>234</v>
      </c>
      <c r="CI10" t="s">
        <v>234</v>
      </c>
      <c r="CJ10" t="s">
        <v>234</v>
      </c>
      <c r="CK10" t="s">
        <v>234</v>
      </c>
      <c r="CL10" t="s">
        <v>234</v>
      </c>
      <c r="CM10" t="s">
        <v>234</v>
      </c>
      <c r="CN10" t="s">
        <v>234</v>
      </c>
      <c r="CO10" t="s">
        <v>234</v>
      </c>
      <c r="CP10" t="s">
        <v>234</v>
      </c>
      <c r="CQ10" t="s">
        <v>234</v>
      </c>
      <c r="CR10" t="s">
        <v>234</v>
      </c>
      <c r="CS10" t="s">
        <v>234</v>
      </c>
      <c r="CT10" t="s">
        <v>234</v>
      </c>
      <c r="CU10" t="s">
        <v>234</v>
      </c>
      <c r="CV10" t="s">
        <v>234</v>
      </c>
      <c r="CW10" t="s">
        <v>234</v>
      </c>
      <c r="CX10" t="s">
        <v>234</v>
      </c>
      <c r="CY10" t="s">
        <v>234</v>
      </c>
      <c r="CZ10" t="s">
        <v>234</v>
      </c>
      <c r="DA10" t="s">
        <v>234</v>
      </c>
      <c r="DB10" t="s">
        <v>234</v>
      </c>
      <c r="DC10" t="s">
        <v>234</v>
      </c>
      <c r="DD10" t="s">
        <v>234</v>
      </c>
      <c r="DE10" t="s">
        <v>234</v>
      </c>
      <c r="DF10" t="s">
        <v>234</v>
      </c>
      <c r="DG10" t="s">
        <v>234</v>
      </c>
      <c r="DH10" t="s">
        <v>234</v>
      </c>
      <c r="DI10" t="s">
        <v>234</v>
      </c>
      <c r="DJ10" t="s">
        <v>234</v>
      </c>
      <c r="DK10" t="s">
        <v>234</v>
      </c>
      <c r="DL10" t="s">
        <v>234</v>
      </c>
      <c r="DM10" t="s">
        <v>234</v>
      </c>
      <c r="DN10" t="s">
        <v>234</v>
      </c>
      <c r="DO10" t="s">
        <v>234</v>
      </c>
      <c r="DP10" t="s">
        <v>234</v>
      </c>
      <c r="DQ10" t="s">
        <v>234</v>
      </c>
      <c r="DR10" t="s">
        <v>234</v>
      </c>
      <c r="DS10" t="s">
        <v>234</v>
      </c>
      <c r="DT10" t="s">
        <v>234</v>
      </c>
      <c r="DU10" t="s">
        <v>234</v>
      </c>
      <c r="DV10" t="s">
        <v>234</v>
      </c>
      <c r="DW10" t="s">
        <v>234</v>
      </c>
      <c r="DX10" t="s">
        <v>234</v>
      </c>
      <c r="DY10" t="s">
        <v>234</v>
      </c>
      <c r="DZ10" t="s">
        <v>234</v>
      </c>
      <c r="EA10" t="s">
        <v>234</v>
      </c>
      <c r="EB10" t="s">
        <v>234</v>
      </c>
      <c r="EC10" t="s">
        <v>234</v>
      </c>
      <c r="ED10" t="s">
        <v>234</v>
      </c>
      <c r="EE10" t="s">
        <v>234</v>
      </c>
      <c r="EF10" t="s">
        <v>234</v>
      </c>
      <c r="EG10" t="s">
        <v>234</v>
      </c>
      <c r="EH10" t="s">
        <v>234</v>
      </c>
      <c r="EI10" t="s">
        <v>234</v>
      </c>
      <c r="EJ10" t="s">
        <v>234</v>
      </c>
      <c r="EK10" t="s">
        <v>234</v>
      </c>
      <c r="EL10" t="s">
        <v>234</v>
      </c>
      <c r="EM10" t="s">
        <v>234</v>
      </c>
      <c r="EN10" t="s">
        <v>234</v>
      </c>
      <c r="EO10" t="s">
        <v>234</v>
      </c>
      <c r="EP10" t="s">
        <v>234</v>
      </c>
      <c r="EQ10" t="s">
        <v>234</v>
      </c>
      <c r="ER10" t="s">
        <v>234</v>
      </c>
      <c r="ES10" t="s">
        <v>234</v>
      </c>
      <c r="ET10" t="s">
        <v>234</v>
      </c>
      <c r="EU10" t="s">
        <v>234</v>
      </c>
      <c r="EV10" t="s">
        <v>234</v>
      </c>
      <c r="EW10" t="s">
        <v>234</v>
      </c>
      <c r="EX10" t="s">
        <v>234</v>
      </c>
      <c r="EY10" t="s">
        <v>234</v>
      </c>
      <c r="EZ10" t="s">
        <v>234</v>
      </c>
      <c r="FA10" t="s">
        <v>234</v>
      </c>
      <c r="FB10" t="s">
        <v>234</v>
      </c>
      <c r="FC10" t="s">
        <v>234</v>
      </c>
      <c r="FD10" t="s">
        <v>234</v>
      </c>
      <c r="FE10" t="s">
        <v>234</v>
      </c>
      <c r="FF10" t="s">
        <v>234</v>
      </c>
      <c r="FG10" t="s">
        <v>234</v>
      </c>
      <c r="FH10" t="s">
        <v>234</v>
      </c>
      <c r="FI10" t="s">
        <v>234</v>
      </c>
      <c r="FJ10" t="s">
        <v>234</v>
      </c>
      <c r="FK10" t="s">
        <v>234</v>
      </c>
      <c r="FL10" t="s">
        <v>234</v>
      </c>
      <c r="FM10" t="s">
        <v>234</v>
      </c>
      <c r="FN10" t="s">
        <v>234</v>
      </c>
      <c r="FO10" t="s">
        <v>234</v>
      </c>
      <c r="FP10" t="s">
        <v>234</v>
      </c>
      <c r="FQ10" t="s">
        <v>234</v>
      </c>
      <c r="FR10" t="s">
        <v>234</v>
      </c>
      <c r="FS10" t="s">
        <v>234</v>
      </c>
      <c r="FT10" t="s">
        <v>234</v>
      </c>
      <c r="FU10" t="s">
        <v>234</v>
      </c>
      <c r="FV10" t="s">
        <v>234</v>
      </c>
      <c r="FW10" t="s">
        <v>234</v>
      </c>
      <c r="FX10" t="s">
        <v>234</v>
      </c>
      <c r="FY10" t="s">
        <v>234</v>
      </c>
      <c r="FZ10" t="s">
        <v>234</v>
      </c>
      <c r="GA10" t="s">
        <v>234</v>
      </c>
      <c r="GB10" t="s">
        <v>234</v>
      </c>
      <c r="GC10" t="s">
        <v>234</v>
      </c>
      <c r="GD10" t="s">
        <v>234</v>
      </c>
      <c r="GE10" t="s">
        <v>234</v>
      </c>
      <c r="GF10" t="s">
        <v>234</v>
      </c>
      <c r="GG10" t="s">
        <v>234</v>
      </c>
      <c r="GH10" t="s">
        <v>234</v>
      </c>
      <c r="GI10" t="s">
        <v>234</v>
      </c>
      <c r="GJ10" t="s">
        <v>234</v>
      </c>
      <c r="GK10" t="s">
        <v>234</v>
      </c>
      <c r="GL10" t="s">
        <v>234</v>
      </c>
      <c r="GM10" t="s">
        <v>234</v>
      </c>
      <c r="GN10" t="s">
        <v>234</v>
      </c>
      <c r="GO10" t="s">
        <v>234</v>
      </c>
      <c r="GP10" t="s">
        <v>234</v>
      </c>
      <c r="GQ10" t="s">
        <v>234</v>
      </c>
      <c r="GR10" t="s">
        <v>234</v>
      </c>
      <c r="GS10" t="s">
        <v>234</v>
      </c>
      <c r="GT10" t="s">
        <v>234</v>
      </c>
      <c r="GU10" t="s">
        <v>234</v>
      </c>
      <c r="GV10" t="s">
        <v>234</v>
      </c>
      <c r="GW10" t="s">
        <v>234</v>
      </c>
      <c r="GX10" t="s">
        <v>234</v>
      </c>
      <c r="GY10" t="s">
        <v>234</v>
      </c>
      <c r="GZ10" t="s">
        <v>234</v>
      </c>
      <c r="HA10" t="s">
        <v>234</v>
      </c>
      <c r="HB10" t="s">
        <v>234</v>
      </c>
      <c r="HC10" t="s">
        <v>234</v>
      </c>
      <c r="HD10" t="s">
        <v>234</v>
      </c>
      <c r="HE10" t="s">
        <v>234</v>
      </c>
      <c r="HF10" t="s">
        <v>234</v>
      </c>
      <c r="HG10" t="s">
        <v>234</v>
      </c>
      <c r="HH10" t="s">
        <v>234</v>
      </c>
      <c r="HI10" t="s">
        <v>234</v>
      </c>
      <c r="HJ10" t="s">
        <v>234</v>
      </c>
      <c r="HK10" t="s">
        <v>234</v>
      </c>
      <c r="HL10" t="s">
        <v>234</v>
      </c>
      <c r="HM10" t="s">
        <v>234</v>
      </c>
      <c r="HN10" t="s">
        <v>234</v>
      </c>
      <c r="HO10" t="s">
        <v>234</v>
      </c>
      <c r="HP10" t="s">
        <v>234</v>
      </c>
      <c r="HQ10" t="s">
        <v>234</v>
      </c>
      <c r="HR10" t="s">
        <v>234</v>
      </c>
      <c r="HS10" t="s">
        <v>234</v>
      </c>
      <c r="HT10" t="s">
        <v>234</v>
      </c>
      <c r="HU10" t="s">
        <v>234</v>
      </c>
      <c r="HV10" t="s">
        <v>234</v>
      </c>
      <c r="HW10" t="s">
        <v>234</v>
      </c>
      <c r="HX10" t="s">
        <v>234</v>
      </c>
      <c r="HY10" t="s">
        <v>234</v>
      </c>
      <c r="HZ10" t="s">
        <v>234</v>
      </c>
      <c r="IA10" t="s">
        <v>234</v>
      </c>
      <c r="IB10" t="s">
        <v>234</v>
      </c>
      <c r="IC10" t="s">
        <v>234</v>
      </c>
      <c r="ID10" t="s">
        <v>234</v>
      </c>
      <c r="IE10" t="s">
        <v>234</v>
      </c>
      <c r="IF10" t="s">
        <v>234</v>
      </c>
      <c r="IG10" t="s">
        <v>234</v>
      </c>
      <c r="IH10" t="s">
        <v>234</v>
      </c>
      <c r="II10" t="s">
        <v>234</v>
      </c>
      <c r="IJ10" t="s">
        <v>234</v>
      </c>
      <c r="IK10" t="s">
        <v>234</v>
      </c>
      <c r="IL10" t="s">
        <v>234</v>
      </c>
      <c r="IM10" t="s">
        <v>234</v>
      </c>
      <c r="IN10" t="s">
        <v>234</v>
      </c>
      <c r="IO10" t="s">
        <v>234</v>
      </c>
      <c r="IP10" t="s">
        <v>234</v>
      </c>
      <c r="IQ10" t="s">
        <v>234</v>
      </c>
      <c r="IR10" t="s">
        <v>234</v>
      </c>
      <c r="IS10" t="s">
        <v>234</v>
      </c>
      <c r="IT10" t="s">
        <v>234</v>
      </c>
      <c r="IU10" t="s">
        <v>234</v>
      </c>
      <c r="IV10" t="s">
        <v>234</v>
      </c>
      <c r="IW10" t="s">
        <v>234</v>
      </c>
      <c r="IX10" t="s">
        <v>234</v>
      </c>
      <c r="IY10" t="s">
        <v>1655</v>
      </c>
      <c r="IZ10" t="s">
        <v>1713</v>
      </c>
      <c r="JA10" t="s">
        <v>252</v>
      </c>
      <c r="JB10" t="s">
        <v>234</v>
      </c>
      <c r="JC10" t="s">
        <v>253</v>
      </c>
      <c r="JD10" t="s">
        <v>254</v>
      </c>
      <c r="JE10" t="s">
        <v>254</v>
      </c>
      <c r="JF10" t="s">
        <v>275</v>
      </c>
      <c r="JG10" t="s">
        <v>234</v>
      </c>
      <c r="JH10" t="s">
        <v>256</v>
      </c>
      <c r="JI10" t="s">
        <v>258</v>
      </c>
      <c r="JJ10" t="s">
        <v>258</v>
      </c>
      <c r="JK10" t="s">
        <v>3810</v>
      </c>
      <c r="JL10" t="s">
        <v>234</v>
      </c>
      <c r="JM10" t="s">
        <v>234</v>
      </c>
      <c r="JN10" t="s">
        <v>234</v>
      </c>
      <c r="JO10" t="s">
        <v>234</v>
      </c>
      <c r="JP10" t="s">
        <v>234</v>
      </c>
      <c r="JQ10">
        <v>75</v>
      </c>
      <c r="JR10" t="s">
        <v>3819</v>
      </c>
      <c r="JS10" t="s">
        <v>234</v>
      </c>
      <c r="JT10" t="s">
        <v>259</v>
      </c>
      <c r="JU10" t="s">
        <v>3819</v>
      </c>
      <c r="JV10" t="s">
        <v>249</v>
      </c>
      <c r="JW10" t="s">
        <v>234</v>
      </c>
      <c r="JX10" t="s">
        <v>261</v>
      </c>
      <c r="JY10" t="s">
        <v>234</v>
      </c>
      <c r="JZ10" t="s">
        <v>234</v>
      </c>
      <c r="KA10" t="s">
        <v>234</v>
      </c>
      <c r="KB10" t="s">
        <v>234</v>
      </c>
      <c r="KC10" t="s">
        <v>234</v>
      </c>
      <c r="KD10" t="s">
        <v>234</v>
      </c>
      <c r="KE10" t="s">
        <v>234</v>
      </c>
      <c r="KF10" t="s">
        <v>234</v>
      </c>
      <c r="KG10" t="s">
        <v>234</v>
      </c>
      <c r="KH10" t="s">
        <v>234</v>
      </c>
      <c r="KI10" t="s">
        <v>234</v>
      </c>
      <c r="KJ10" t="s">
        <v>234</v>
      </c>
      <c r="KK10" t="s">
        <v>234</v>
      </c>
      <c r="KL10" t="s">
        <v>234</v>
      </c>
      <c r="KM10" t="s">
        <v>261</v>
      </c>
      <c r="KN10" t="s">
        <v>234</v>
      </c>
      <c r="KO10" t="s">
        <v>234</v>
      </c>
      <c r="KP10" t="s">
        <v>234</v>
      </c>
      <c r="KQ10" t="s">
        <v>234</v>
      </c>
      <c r="KR10" t="s">
        <v>234</v>
      </c>
      <c r="KS10" t="s">
        <v>234</v>
      </c>
      <c r="KT10" t="s">
        <v>234</v>
      </c>
      <c r="KU10" t="s">
        <v>234</v>
      </c>
      <c r="KV10" t="s">
        <v>234</v>
      </c>
      <c r="KW10" t="s">
        <v>234</v>
      </c>
      <c r="KX10" t="s">
        <v>234</v>
      </c>
      <c r="KY10" t="s">
        <v>234</v>
      </c>
      <c r="KZ10" t="s">
        <v>234</v>
      </c>
      <c r="LA10" t="s">
        <v>234</v>
      </c>
      <c r="LB10" t="s">
        <v>234</v>
      </c>
      <c r="LC10" t="s">
        <v>234</v>
      </c>
      <c r="LD10" t="s">
        <v>234</v>
      </c>
      <c r="LE10" t="s">
        <v>234</v>
      </c>
      <c r="LF10" t="s">
        <v>234</v>
      </c>
      <c r="LG10" t="s">
        <v>234</v>
      </c>
      <c r="LH10">
        <v>263656792</v>
      </c>
      <c r="LI10" t="s">
        <v>3823</v>
      </c>
      <c r="LJ10">
        <v>44614.853333333333</v>
      </c>
      <c r="LK10" t="s">
        <v>234</v>
      </c>
      <c r="LL10" t="s">
        <v>234</v>
      </c>
      <c r="LM10" t="s">
        <v>3800</v>
      </c>
      <c r="LN10" t="s">
        <v>3801</v>
      </c>
      <c r="LO10" t="s">
        <v>234</v>
      </c>
      <c r="LP10">
        <v>9</v>
      </c>
    </row>
    <row r="11" spans="1:328" x14ac:dyDescent="0.35">
      <c r="A11">
        <v>44614.33537537037</v>
      </c>
      <c r="B11">
        <v>44614.691581724539</v>
      </c>
      <c r="C11">
        <v>44614</v>
      </c>
      <c r="D11">
        <v>5.9367725694755791E-2</v>
      </c>
      <c r="E11" t="s">
        <v>234</v>
      </c>
      <c r="F11" t="s">
        <v>234</v>
      </c>
      <c r="G11" t="s">
        <v>3811</v>
      </c>
      <c r="H11">
        <v>44614</v>
      </c>
      <c r="I11" t="s">
        <v>3446</v>
      </c>
      <c r="J11" t="s">
        <v>234</v>
      </c>
      <c r="K11" t="s">
        <v>3446</v>
      </c>
      <c r="L11" t="s">
        <v>3447</v>
      </c>
      <c r="M11" t="s">
        <v>3447</v>
      </c>
      <c r="N11" t="s">
        <v>3448</v>
      </c>
      <c r="O11" t="s">
        <v>234</v>
      </c>
      <c r="P11" t="s">
        <v>3448</v>
      </c>
      <c r="Q11" t="s">
        <v>3449</v>
      </c>
      <c r="R11" t="s">
        <v>3449</v>
      </c>
      <c r="S11" t="s">
        <v>1791</v>
      </c>
      <c r="T11" t="s">
        <v>1981</v>
      </c>
      <c r="U11" t="s">
        <v>1980</v>
      </c>
      <c r="V11" t="s">
        <v>1982</v>
      </c>
      <c r="W11" t="s">
        <v>2323</v>
      </c>
      <c r="X11" t="s">
        <v>2322</v>
      </c>
      <c r="Y11" t="s">
        <v>2323</v>
      </c>
      <c r="Z11" t="s">
        <v>246</v>
      </c>
      <c r="AA11" t="s">
        <v>1981</v>
      </c>
      <c r="AB11" t="s">
        <v>246</v>
      </c>
      <c r="AC11" t="s">
        <v>1390</v>
      </c>
      <c r="AD11" t="s">
        <v>1981</v>
      </c>
      <c r="AE11" t="s">
        <v>246</v>
      </c>
      <c r="AF11" t="s">
        <v>3824</v>
      </c>
      <c r="AG11" t="s">
        <v>246</v>
      </c>
      <c r="AH11" t="s">
        <v>1390</v>
      </c>
      <c r="AI11" t="s">
        <v>3825</v>
      </c>
      <c r="AJ11" t="s">
        <v>247</v>
      </c>
      <c r="AK11" t="s">
        <v>284</v>
      </c>
      <c r="AL11" t="s">
        <v>1655</v>
      </c>
      <c r="AM11" t="s">
        <v>234</v>
      </c>
      <c r="AN11" t="s">
        <v>1655</v>
      </c>
      <c r="AO11" t="s">
        <v>234</v>
      </c>
      <c r="AP11" t="s">
        <v>250</v>
      </c>
      <c r="AQ11" t="s">
        <v>234</v>
      </c>
      <c r="AR11" t="s">
        <v>234</v>
      </c>
      <c r="AS11" t="s">
        <v>308</v>
      </c>
      <c r="AT11" t="s">
        <v>234</v>
      </c>
      <c r="AU11" t="s">
        <v>318</v>
      </c>
      <c r="AV11">
        <v>1</v>
      </c>
      <c r="AW11">
        <v>0</v>
      </c>
      <c r="AX11">
        <v>0</v>
      </c>
      <c r="AY11">
        <v>0</v>
      </c>
      <c r="AZ11">
        <v>0</v>
      </c>
      <c r="BA11">
        <v>0</v>
      </c>
      <c r="BB11">
        <v>0</v>
      </c>
      <c r="BC11">
        <v>0</v>
      </c>
      <c r="BD11" t="s">
        <v>309</v>
      </c>
      <c r="BE11" t="s">
        <v>750</v>
      </c>
      <c r="BF11" t="s">
        <v>287</v>
      </c>
      <c r="BG11">
        <v>1</v>
      </c>
      <c r="BH11">
        <v>0</v>
      </c>
      <c r="BI11">
        <v>0</v>
      </c>
      <c r="BJ11">
        <v>0</v>
      </c>
      <c r="BK11">
        <v>0</v>
      </c>
      <c r="BL11">
        <v>0</v>
      </c>
      <c r="BM11">
        <v>0</v>
      </c>
      <c r="BN11">
        <v>0</v>
      </c>
      <c r="BO11">
        <v>0</v>
      </c>
      <c r="BP11">
        <v>0</v>
      </c>
      <c r="BQ11" t="s">
        <v>234</v>
      </c>
      <c r="BR11" t="s">
        <v>288</v>
      </c>
      <c r="BS11" t="s">
        <v>289</v>
      </c>
      <c r="BT11" t="s">
        <v>3807</v>
      </c>
      <c r="BU11">
        <v>1</v>
      </c>
      <c r="BV11">
        <v>1</v>
      </c>
      <c r="BW11">
        <v>1</v>
      </c>
      <c r="BX11">
        <v>1</v>
      </c>
      <c r="BY11">
        <v>1</v>
      </c>
      <c r="BZ11">
        <v>0</v>
      </c>
      <c r="CA11">
        <v>1</v>
      </c>
      <c r="CB11">
        <v>0</v>
      </c>
      <c r="CC11" t="s">
        <v>1500</v>
      </c>
      <c r="CD11">
        <v>350</v>
      </c>
      <c r="CE11">
        <v>175</v>
      </c>
      <c r="CF11" t="s">
        <v>1655</v>
      </c>
      <c r="CG11">
        <v>420</v>
      </c>
      <c r="CH11">
        <v>161.53846153846101</v>
      </c>
      <c r="CI11" t="s">
        <v>1655</v>
      </c>
      <c r="CJ11">
        <v>260</v>
      </c>
      <c r="CK11" t="s">
        <v>3826</v>
      </c>
      <c r="CL11" t="s">
        <v>1655</v>
      </c>
      <c r="CM11">
        <v>450</v>
      </c>
      <c r="CN11">
        <v>155.17241379999899</v>
      </c>
      <c r="CO11" t="s">
        <v>1655</v>
      </c>
      <c r="CP11">
        <v>700</v>
      </c>
      <c r="CQ11" t="s">
        <v>3827</v>
      </c>
      <c r="CR11" t="s">
        <v>1445</v>
      </c>
      <c r="CS11" t="s">
        <v>234</v>
      </c>
      <c r="CT11" t="s">
        <v>234</v>
      </c>
      <c r="CU11" t="s">
        <v>234</v>
      </c>
      <c r="CV11" t="s">
        <v>1507</v>
      </c>
      <c r="CW11" t="s">
        <v>1655</v>
      </c>
      <c r="CX11">
        <v>1100</v>
      </c>
      <c r="CY11" t="s">
        <v>234</v>
      </c>
      <c r="CZ11" t="s">
        <v>234</v>
      </c>
      <c r="DA11" t="s">
        <v>234</v>
      </c>
      <c r="DB11" t="s">
        <v>234</v>
      </c>
      <c r="DC11" t="s">
        <v>234</v>
      </c>
      <c r="DD11" t="s">
        <v>234</v>
      </c>
      <c r="DE11" t="s">
        <v>259</v>
      </c>
      <c r="DF11">
        <v>1100</v>
      </c>
      <c r="DG11" t="s">
        <v>1655</v>
      </c>
      <c r="DH11" t="s">
        <v>1655</v>
      </c>
      <c r="DI11" t="s">
        <v>1528</v>
      </c>
      <c r="DJ11">
        <v>0</v>
      </c>
      <c r="DK11">
        <v>0</v>
      </c>
      <c r="DL11">
        <v>0</v>
      </c>
      <c r="DM11">
        <v>0</v>
      </c>
      <c r="DN11">
        <v>1</v>
      </c>
      <c r="DO11">
        <v>0</v>
      </c>
      <c r="DP11">
        <v>0</v>
      </c>
      <c r="DQ11">
        <v>0</v>
      </c>
      <c r="DR11">
        <v>0</v>
      </c>
      <c r="DS11">
        <v>0</v>
      </c>
      <c r="DT11">
        <v>0</v>
      </c>
      <c r="DU11">
        <v>0</v>
      </c>
      <c r="DV11">
        <v>0</v>
      </c>
      <c r="DW11">
        <v>0</v>
      </c>
      <c r="DX11" t="s">
        <v>234</v>
      </c>
      <c r="DY11" t="s">
        <v>3828</v>
      </c>
      <c r="DZ11">
        <v>1</v>
      </c>
      <c r="EA11">
        <v>0</v>
      </c>
      <c r="EB11">
        <v>0</v>
      </c>
      <c r="EC11">
        <v>1</v>
      </c>
      <c r="ED11">
        <v>0</v>
      </c>
      <c r="EE11">
        <v>0</v>
      </c>
      <c r="EF11">
        <v>0</v>
      </c>
      <c r="EG11">
        <v>0</v>
      </c>
      <c r="EH11" t="s">
        <v>1445</v>
      </c>
      <c r="EI11" t="s">
        <v>1655</v>
      </c>
      <c r="EJ11" t="s">
        <v>1655</v>
      </c>
      <c r="EK11" t="s">
        <v>1791</v>
      </c>
      <c r="EL11" t="s">
        <v>305</v>
      </c>
      <c r="EM11" t="s">
        <v>1981</v>
      </c>
      <c r="EN11" t="s">
        <v>305</v>
      </c>
      <c r="EO11" t="s">
        <v>234</v>
      </c>
      <c r="EP11" t="s">
        <v>234</v>
      </c>
      <c r="EQ11" t="s">
        <v>234</v>
      </c>
      <c r="ER11" t="s">
        <v>234</v>
      </c>
      <c r="ES11" t="s">
        <v>234</v>
      </c>
      <c r="ET11" t="s">
        <v>234</v>
      </c>
      <c r="EU11" t="s">
        <v>234</v>
      </c>
      <c r="EV11" t="s">
        <v>234</v>
      </c>
      <c r="EW11" t="s">
        <v>234</v>
      </c>
      <c r="EX11" t="s">
        <v>234</v>
      </c>
      <c r="EY11" t="s">
        <v>234</v>
      </c>
      <c r="EZ11" t="s">
        <v>234</v>
      </c>
      <c r="FA11" t="s">
        <v>234</v>
      </c>
      <c r="FB11" t="s">
        <v>234</v>
      </c>
      <c r="FC11" t="s">
        <v>234</v>
      </c>
      <c r="FD11" t="s">
        <v>234</v>
      </c>
      <c r="FE11" t="s">
        <v>234</v>
      </c>
      <c r="FF11" t="s">
        <v>234</v>
      </c>
      <c r="FG11" t="s">
        <v>234</v>
      </c>
      <c r="FH11" t="s">
        <v>234</v>
      </c>
      <c r="FI11" t="s">
        <v>234</v>
      </c>
      <c r="FJ11" t="s">
        <v>234</v>
      </c>
      <c r="FK11" t="s">
        <v>234</v>
      </c>
      <c r="FL11" t="s">
        <v>234</v>
      </c>
      <c r="FM11" t="s">
        <v>234</v>
      </c>
      <c r="FN11" t="s">
        <v>234</v>
      </c>
      <c r="FO11" t="s">
        <v>234</v>
      </c>
      <c r="FP11" t="s">
        <v>234</v>
      </c>
      <c r="FQ11" t="s">
        <v>234</v>
      </c>
      <c r="FR11" t="s">
        <v>234</v>
      </c>
      <c r="FS11" t="s">
        <v>234</v>
      </c>
      <c r="FT11" t="s">
        <v>234</v>
      </c>
      <c r="FU11" t="s">
        <v>234</v>
      </c>
      <c r="FV11" t="s">
        <v>234</v>
      </c>
      <c r="FW11" t="s">
        <v>234</v>
      </c>
      <c r="FX11" t="s">
        <v>234</v>
      </c>
      <c r="FY11" t="s">
        <v>234</v>
      </c>
      <c r="FZ11" t="s">
        <v>234</v>
      </c>
      <c r="GA11" t="s">
        <v>234</v>
      </c>
      <c r="GB11" t="s">
        <v>234</v>
      </c>
      <c r="GC11" t="s">
        <v>234</v>
      </c>
      <c r="GD11" t="s">
        <v>234</v>
      </c>
      <c r="GE11" t="s">
        <v>234</v>
      </c>
      <c r="GF11" t="s">
        <v>234</v>
      </c>
      <c r="GG11" t="s">
        <v>234</v>
      </c>
      <c r="GH11" t="s">
        <v>234</v>
      </c>
      <c r="GI11" t="s">
        <v>234</v>
      </c>
      <c r="GJ11" t="s">
        <v>234</v>
      </c>
      <c r="GK11" t="s">
        <v>234</v>
      </c>
      <c r="GL11" t="s">
        <v>234</v>
      </c>
      <c r="GM11" t="s">
        <v>234</v>
      </c>
      <c r="GN11" t="s">
        <v>234</v>
      </c>
      <c r="GO11" t="s">
        <v>234</v>
      </c>
      <c r="GP11" t="s">
        <v>234</v>
      </c>
      <c r="GQ11" t="s">
        <v>234</v>
      </c>
      <c r="GR11" t="s">
        <v>234</v>
      </c>
      <c r="GS11" t="s">
        <v>234</v>
      </c>
      <c r="GT11" t="s">
        <v>234</v>
      </c>
      <c r="GU11" t="s">
        <v>234</v>
      </c>
      <c r="GV11" t="s">
        <v>234</v>
      </c>
      <c r="GW11" t="s">
        <v>234</v>
      </c>
      <c r="GX11" t="s">
        <v>234</v>
      </c>
      <c r="GY11" t="s">
        <v>234</v>
      </c>
      <c r="GZ11" t="s">
        <v>234</v>
      </c>
      <c r="HA11" t="s">
        <v>234</v>
      </c>
      <c r="HB11" t="s">
        <v>234</v>
      </c>
      <c r="HC11" t="s">
        <v>234</v>
      </c>
      <c r="HD11" t="s">
        <v>234</v>
      </c>
      <c r="HE11" t="s">
        <v>234</v>
      </c>
      <c r="HF11" t="s">
        <v>234</v>
      </c>
      <c r="HG11" t="s">
        <v>234</v>
      </c>
      <c r="HH11" t="s">
        <v>234</v>
      </c>
      <c r="HI11" t="s">
        <v>234</v>
      </c>
      <c r="HJ11" t="s">
        <v>234</v>
      </c>
      <c r="HK11" t="s">
        <v>234</v>
      </c>
      <c r="HL11" t="s">
        <v>234</v>
      </c>
      <c r="HM11" t="s">
        <v>234</v>
      </c>
      <c r="HN11" t="s">
        <v>234</v>
      </c>
      <c r="HO11" t="s">
        <v>234</v>
      </c>
      <c r="HP11" t="s">
        <v>234</v>
      </c>
      <c r="HQ11" t="s">
        <v>234</v>
      </c>
      <c r="HR11" t="s">
        <v>234</v>
      </c>
      <c r="HS11" t="s">
        <v>234</v>
      </c>
      <c r="HT11" t="s">
        <v>234</v>
      </c>
      <c r="HU11" t="s">
        <v>1655</v>
      </c>
      <c r="HV11" t="s">
        <v>1571</v>
      </c>
      <c r="HW11">
        <v>1</v>
      </c>
      <c r="HX11">
        <v>0</v>
      </c>
      <c r="HY11">
        <v>0</v>
      </c>
      <c r="HZ11">
        <v>0</v>
      </c>
      <c r="IA11">
        <v>0</v>
      </c>
      <c r="IB11">
        <v>0</v>
      </c>
      <c r="IC11" t="s">
        <v>234</v>
      </c>
      <c r="ID11" t="s">
        <v>3829</v>
      </c>
      <c r="IE11">
        <v>1</v>
      </c>
      <c r="IF11">
        <v>0</v>
      </c>
      <c r="IG11">
        <v>1</v>
      </c>
      <c r="IH11">
        <v>0</v>
      </c>
      <c r="II11">
        <v>0</v>
      </c>
      <c r="IJ11">
        <v>0</v>
      </c>
      <c r="IK11">
        <v>0</v>
      </c>
      <c r="IL11">
        <v>0</v>
      </c>
      <c r="IM11" t="s">
        <v>234</v>
      </c>
      <c r="IN11" t="s">
        <v>1655</v>
      </c>
      <c r="IO11" t="s">
        <v>234</v>
      </c>
      <c r="IP11" t="s">
        <v>309</v>
      </c>
      <c r="IQ11">
        <v>1</v>
      </c>
      <c r="IR11">
        <v>0</v>
      </c>
      <c r="IS11">
        <v>0</v>
      </c>
      <c r="IT11">
        <v>0</v>
      </c>
      <c r="IU11">
        <v>0</v>
      </c>
      <c r="IV11">
        <v>0</v>
      </c>
      <c r="IW11">
        <v>0</v>
      </c>
      <c r="IX11">
        <v>0</v>
      </c>
      <c r="IY11" t="s">
        <v>234</v>
      </c>
      <c r="IZ11" t="s">
        <v>234</v>
      </c>
      <c r="JA11" t="s">
        <v>234</v>
      </c>
      <c r="JB11" t="s">
        <v>234</v>
      </c>
      <c r="JC11" t="s">
        <v>234</v>
      </c>
      <c r="JD11" t="s">
        <v>234</v>
      </c>
      <c r="JE11" t="s">
        <v>234</v>
      </c>
      <c r="JF11" t="s">
        <v>234</v>
      </c>
      <c r="JG11" t="s">
        <v>234</v>
      </c>
      <c r="JH11" t="s">
        <v>234</v>
      </c>
      <c r="JI11" t="s">
        <v>234</v>
      </c>
      <c r="JJ11" t="s">
        <v>234</v>
      </c>
      <c r="JK11" t="s">
        <v>234</v>
      </c>
      <c r="JL11" t="s">
        <v>234</v>
      </c>
      <c r="JM11" t="s">
        <v>234</v>
      </c>
      <c r="JN11" t="s">
        <v>234</v>
      </c>
      <c r="JO11" t="s">
        <v>234</v>
      </c>
      <c r="JP11" t="s">
        <v>234</v>
      </c>
      <c r="JQ11" t="s">
        <v>234</v>
      </c>
      <c r="JR11" t="s">
        <v>234</v>
      </c>
      <c r="JS11" t="s">
        <v>234</v>
      </c>
      <c r="JT11" t="s">
        <v>234</v>
      </c>
      <c r="JU11" t="s">
        <v>234</v>
      </c>
      <c r="JV11" t="s">
        <v>234</v>
      </c>
      <c r="JW11" t="s">
        <v>234</v>
      </c>
      <c r="JX11" t="s">
        <v>234</v>
      </c>
      <c r="JY11" t="s">
        <v>234</v>
      </c>
      <c r="JZ11" t="s">
        <v>234</v>
      </c>
      <c r="KA11" t="s">
        <v>234</v>
      </c>
      <c r="KB11" t="s">
        <v>234</v>
      </c>
      <c r="KC11" t="s">
        <v>234</v>
      </c>
      <c r="KD11" t="s">
        <v>234</v>
      </c>
      <c r="KE11" t="s">
        <v>234</v>
      </c>
      <c r="KF11" t="s">
        <v>234</v>
      </c>
      <c r="KG11" t="s">
        <v>234</v>
      </c>
      <c r="KH11" t="s">
        <v>234</v>
      </c>
      <c r="KI11" t="s">
        <v>234</v>
      </c>
      <c r="KJ11" t="s">
        <v>234</v>
      </c>
      <c r="KK11" t="s">
        <v>234</v>
      </c>
      <c r="KL11" t="s">
        <v>234</v>
      </c>
      <c r="KM11" t="s">
        <v>234</v>
      </c>
      <c r="KN11" t="s">
        <v>234</v>
      </c>
      <c r="KO11" t="s">
        <v>234</v>
      </c>
      <c r="KP11" t="s">
        <v>234</v>
      </c>
      <c r="KQ11" t="s">
        <v>234</v>
      </c>
      <c r="KR11" t="s">
        <v>234</v>
      </c>
      <c r="KS11" t="s">
        <v>234</v>
      </c>
      <c r="KT11" t="s">
        <v>234</v>
      </c>
      <c r="KU11" t="s">
        <v>234</v>
      </c>
      <c r="KV11" t="s">
        <v>234</v>
      </c>
      <c r="KW11" t="s">
        <v>234</v>
      </c>
      <c r="KX11" t="s">
        <v>234</v>
      </c>
      <c r="KY11" t="s">
        <v>234</v>
      </c>
      <c r="KZ11" t="s">
        <v>234</v>
      </c>
      <c r="LA11" t="s">
        <v>234</v>
      </c>
      <c r="LB11" t="s">
        <v>234</v>
      </c>
      <c r="LC11" t="s">
        <v>234</v>
      </c>
      <c r="LD11" t="s">
        <v>234</v>
      </c>
      <c r="LE11" t="s">
        <v>234</v>
      </c>
      <c r="LF11" t="s">
        <v>3443</v>
      </c>
      <c r="LG11" t="s">
        <v>234</v>
      </c>
      <c r="LH11">
        <v>263669933</v>
      </c>
      <c r="LI11" t="s">
        <v>3830</v>
      </c>
      <c r="LJ11">
        <v>44614.914386574077</v>
      </c>
      <c r="LK11" t="s">
        <v>234</v>
      </c>
      <c r="LL11" t="s">
        <v>234</v>
      </c>
      <c r="LM11" t="s">
        <v>3800</v>
      </c>
      <c r="LN11" t="s">
        <v>3801</v>
      </c>
      <c r="LO11" t="s">
        <v>234</v>
      </c>
      <c r="LP11">
        <v>10</v>
      </c>
    </row>
    <row r="12" spans="1:328" x14ac:dyDescent="0.35">
      <c r="A12">
        <v>44614.354935682873</v>
      </c>
      <c r="B12">
        <v>44614.435096967587</v>
      </c>
      <c r="C12">
        <v>44614</v>
      </c>
      <c r="D12">
        <v>8.0161284713540226E-2</v>
      </c>
      <c r="E12" t="s">
        <v>234</v>
      </c>
      <c r="F12" t="s">
        <v>234</v>
      </c>
      <c r="G12" t="s">
        <v>234</v>
      </c>
      <c r="H12">
        <v>44614</v>
      </c>
      <c r="I12" t="s">
        <v>3446</v>
      </c>
      <c r="J12" t="s">
        <v>234</v>
      </c>
      <c r="K12" t="s">
        <v>3446</v>
      </c>
      <c r="L12" t="s">
        <v>3447</v>
      </c>
      <c r="M12" t="s">
        <v>3447</v>
      </c>
      <c r="N12" t="s">
        <v>3448</v>
      </c>
      <c r="O12" t="s">
        <v>234</v>
      </c>
      <c r="P12" t="s">
        <v>3448</v>
      </c>
      <c r="Q12" t="s">
        <v>3449</v>
      </c>
      <c r="R12" t="s">
        <v>3449</v>
      </c>
      <c r="S12" t="s">
        <v>1791</v>
      </c>
      <c r="T12" t="s">
        <v>1981</v>
      </c>
      <c r="U12" t="s">
        <v>1980</v>
      </c>
      <c r="V12" t="s">
        <v>1982</v>
      </c>
      <c r="W12" t="s">
        <v>2323</v>
      </c>
      <c r="X12" t="s">
        <v>2322</v>
      </c>
      <c r="Y12" t="s">
        <v>2323</v>
      </c>
      <c r="Z12" t="s">
        <v>246</v>
      </c>
      <c r="AA12" t="s">
        <v>3831</v>
      </c>
      <c r="AB12" t="s">
        <v>246</v>
      </c>
      <c r="AC12" t="s">
        <v>1390</v>
      </c>
      <c r="AD12" t="s">
        <v>1981</v>
      </c>
      <c r="AE12" t="s">
        <v>246</v>
      </c>
      <c r="AF12" t="s">
        <v>3832</v>
      </c>
      <c r="AG12" t="s">
        <v>246</v>
      </c>
      <c r="AH12" t="s">
        <v>1390</v>
      </c>
      <c r="AI12" t="s">
        <v>3825</v>
      </c>
      <c r="AJ12" t="s">
        <v>247</v>
      </c>
      <c r="AK12" t="s">
        <v>248</v>
      </c>
      <c r="AL12" t="s">
        <v>1655</v>
      </c>
      <c r="AM12" t="s">
        <v>234</v>
      </c>
      <c r="AN12" t="s">
        <v>1655</v>
      </c>
      <c r="AO12" t="s">
        <v>234</v>
      </c>
      <c r="AP12" t="s">
        <v>250</v>
      </c>
      <c r="AQ12" t="s">
        <v>234</v>
      </c>
      <c r="AR12" t="s">
        <v>234</v>
      </c>
      <c r="AS12" t="s">
        <v>234</v>
      </c>
      <c r="AT12" t="s">
        <v>234</v>
      </c>
      <c r="AU12" t="s">
        <v>234</v>
      </c>
      <c r="AV12" t="s">
        <v>234</v>
      </c>
      <c r="AW12" t="s">
        <v>234</v>
      </c>
      <c r="AX12" t="s">
        <v>234</v>
      </c>
      <c r="AY12" t="s">
        <v>234</v>
      </c>
      <c r="AZ12" t="s">
        <v>234</v>
      </c>
      <c r="BA12" t="s">
        <v>234</v>
      </c>
      <c r="BB12" t="s">
        <v>234</v>
      </c>
      <c r="BC12" t="s">
        <v>234</v>
      </c>
      <c r="BD12" t="s">
        <v>234</v>
      </c>
      <c r="BE12" t="s">
        <v>234</v>
      </c>
      <c r="BF12" t="s">
        <v>234</v>
      </c>
      <c r="BG12" t="s">
        <v>234</v>
      </c>
      <c r="BH12" t="s">
        <v>234</v>
      </c>
      <c r="BI12" t="s">
        <v>234</v>
      </c>
      <c r="BJ12" t="s">
        <v>234</v>
      </c>
      <c r="BK12" t="s">
        <v>234</v>
      </c>
      <c r="BL12" t="s">
        <v>234</v>
      </c>
      <c r="BM12" t="s">
        <v>234</v>
      </c>
      <c r="BN12" t="s">
        <v>234</v>
      </c>
      <c r="BO12" t="s">
        <v>234</v>
      </c>
      <c r="BP12" t="s">
        <v>234</v>
      </c>
      <c r="BQ12" t="s">
        <v>234</v>
      </c>
      <c r="BR12" t="s">
        <v>234</v>
      </c>
      <c r="BS12" t="s">
        <v>234</v>
      </c>
      <c r="BT12" t="s">
        <v>234</v>
      </c>
      <c r="BU12" t="s">
        <v>234</v>
      </c>
      <c r="BV12" t="s">
        <v>234</v>
      </c>
      <c r="BW12" t="s">
        <v>234</v>
      </c>
      <c r="BX12" t="s">
        <v>234</v>
      </c>
      <c r="BY12" t="s">
        <v>234</v>
      </c>
      <c r="BZ12" t="s">
        <v>234</v>
      </c>
      <c r="CA12" t="s">
        <v>234</v>
      </c>
      <c r="CB12" t="s">
        <v>234</v>
      </c>
      <c r="CC12" t="s">
        <v>234</v>
      </c>
      <c r="CD12" t="s">
        <v>234</v>
      </c>
      <c r="CE12" t="s">
        <v>234</v>
      </c>
      <c r="CF12" t="s">
        <v>234</v>
      </c>
      <c r="CG12" t="s">
        <v>234</v>
      </c>
      <c r="CH12" t="s">
        <v>234</v>
      </c>
      <c r="CI12" t="s">
        <v>234</v>
      </c>
      <c r="CJ12" t="s">
        <v>234</v>
      </c>
      <c r="CK12" t="s">
        <v>234</v>
      </c>
      <c r="CL12" t="s">
        <v>234</v>
      </c>
      <c r="CM12" t="s">
        <v>234</v>
      </c>
      <c r="CN12" t="s">
        <v>234</v>
      </c>
      <c r="CO12" t="s">
        <v>234</v>
      </c>
      <c r="CP12" t="s">
        <v>234</v>
      </c>
      <c r="CQ12" t="s">
        <v>234</v>
      </c>
      <c r="CR12" t="s">
        <v>234</v>
      </c>
      <c r="CS12" t="s">
        <v>234</v>
      </c>
      <c r="CT12" t="s">
        <v>234</v>
      </c>
      <c r="CU12" t="s">
        <v>234</v>
      </c>
      <c r="CV12" t="s">
        <v>234</v>
      </c>
      <c r="CW12" t="s">
        <v>234</v>
      </c>
      <c r="CX12" t="s">
        <v>234</v>
      </c>
      <c r="CY12" t="s">
        <v>234</v>
      </c>
      <c r="CZ12" t="s">
        <v>234</v>
      </c>
      <c r="DA12" t="s">
        <v>234</v>
      </c>
      <c r="DB12" t="s">
        <v>234</v>
      </c>
      <c r="DC12" t="s">
        <v>234</v>
      </c>
      <c r="DD12" t="s">
        <v>234</v>
      </c>
      <c r="DE12" t="s">
        <v>234</v>
      </c>
      <c r="DF12" t="s">
        <v>234</v>
      </c>
      <c r="DG12" t="s">
        <v>234</v>
      </c>
      <c r="DH12" t="s">
        <v>234</v>
      </c>
      <c r="DI12" t="s">
        <v>234</v>
      </c>
      <c r="DJ12" t="s">
        <v>234</v>
      </c>
      <c r="DK12" t="s">
        <v>234</v>
      </c>
      <c r="DL12" t="s">
        <v>234</v>
      </c>
      <c r="DM12" t="s">
        <v>234</v>
      </c>
      <c r="DN12" t="s">
        <v>234</v>
      </c>
      <c r="DO12" t="s">
        <v>234</v>
      </c>
      <c r="DP12" t="s">
        <v>234</v>
      </c>
      <c r="DQ12" t="s">
        <v>234</v>
      </c>
      <c r="DR12" t="s">
        <v>234</v>
      </c>
      <c r="DS12" t="s">
        <v>234</v>
      </c>
      <c r="DT12" t="s">
        <v>234</v>
      </c>
      <c r="DU12" t="s">
        <v>234</v>
      </c>
      <c r="DV12" t="s">
        <v>234</v>
      </c>
      <c r="DW12" t="s">
        <v>234</v>
      </c>
      <c r="DX12" t="s">
        <v>234</v>
      </c>
      <c r="DY12" t="s">
        <v>234</v>
      </c>
      <c r="DZ12" t="s">
        <v>234</v>
      </c>
      <c r="EA12" t="s">
        <v>234</v>
      </c>
      <c r="EB12" t="s">
        <v>234</v>
      </c>
      <c r="EC12" t="s">
        <v>234</v>
      </c>
      <c r="ED12" t="s">
        <v>234</v>
      </c>
      <c r="EE12" t="s">
        <v>234</v>
      </c>
      <c r="EF12" t="s">
        <v>234</v>
      </c>
      <c r="EG12" t="s">
        <v>234</v>
      </c>
      <c r="EH12" t="s">
        <v>234</v>
      </c>
      <c r="EI12" t="s">
        <v>234</v>
      </c>
      <c r="EJ12" t="s">
        <v>234</v>
      </c>
      <c r="EK12" t="s">
        <v>234</v>
      </c>
      <c r="EL12" t="s">
        <v>234</v>
      </c>
      <c r="EM12" t="s">
        <v>234</v>
      </c>
      <c r="EN12" t="s">
        <v>234</v>
      </c>
      <c r="EO12" t="s">
        <v>234</v>
      </c>
      <c r="EP12" t="s">
        <v>234</v>
      </c>
      <c r="EQ12" t="s">
        <v>234</v>
      </c>
      <c r="ER12" t="s">
        <v>234</v>
      </c>
      <c r="ES12" t="s">
        <v>234</v>
      </c>
      <c r="ET12" t="s">
        <v>234</v>
      </c>
      <c r="EU12" t="s">
        <v>234</v>
      </c>
      <c r="EV12" t="s">
        <v>234</v>
      </c>
      <c r="EW12" t="s">
        <v>234</v>
      </c>
      <c r="EX12" t="s">
        <v>234</v>
      </c>
      <c r="EY12" t="s">
        <v>234</v>
      </c>
      <c r="EZ12" t="s">
        <v>234</v>
      </c>
      <c r="FA12" t="s">
        <v>234</v>
      </c>
      <c r="FB12" t="s">
        <v>234</v>
      </c>
      <c r="FC12" t="s">
        <v>234</v>
      </c>
      <c r="FD12" t="s">
        <v>234</v>
      </c>
      <c r="FE12" t="s">
        <v>234</v>
      </c>
      <c r="FF12" t="s">
        <v>234</v>
      </c>
      <c r="FG12" t="s">
        <v>234</v>
      </c>
      <c r="FH12" t="s">
        <v>234</v>
      </c>
      <c r="FI12" t="s">
        <v>234</v>
      </c>
      <c r="FJ12" t="s">
        <v>234</v>
      </c>
      <c r="FK12" t="s">
        <v>234</v>
      </c>
      <c r="FL12" t="s">
        <v>234</v>
      </c>
      <c r="FM12" t="s">
        <v>234</v>
      </c>
      <c r="FN12" t="s">
        <v>234</v>
      </c>
      <c r="FO12" t="s">
        <v>234</v>
      </c>
      <c r="FP12" t="s">
        <v>234</v>
      </c>
      <c r="FQ12" t="s">
        <v>234</v>
      </c>
      <c r="FR12" t="s">
        <v>234</v>
      </c>
      <c r="FS12" t="s">
        <v>234</v>
      </c>
      <c r="FT12" t="s">
        <v>234</v>
      </c>
      <c r="FU12" t="s">
        <v>234</v>
      </c>
      <c r="FV12" t="s">
        <v>234</v>
      </c>
      <c r="FW12" t="s">
        <v>234</v>
      </c>
      <c r="FX12" t="s">
        <v>234</v>
      </c>
      <c r="FY12" t="s">
        <v>234</v>
      </c>
      <c r="FZ12" t="s">
        <v>234</v>
      </c>
      <c r="GA12" t="s">
        <v>234</v>
      </c>
      <c r="GB12" t="s">
        <v>234</v>
      </c>
      <c r="GC12" t="s">
        <v>234</v>
      </c>
      <c r="GD12" t="s">
        <v>234</v>
      </c>
      <c r="GE12" t="s">
        <v>234</v>
      </c>
      <c r="GF12" t="s">
        <v>234</v>
      </c>
      <c r="GG12" t="s">
        <v>234</v>
      </c>
      <c r="GH12" t="s">
        <v>234</v>
      </c>
      <c r="GI12" t="s">
        <v>234</v>
      </c>
      <c r="GJ12" t="s">
        <v>234</v>
      </c>
      <c r="GK12" t="s">
        <v>234</v>
      </c>
      <c r="GL12" t="s">
        <v>234</v>
      </c>
      <c r="GM12" t="s">
        <v>234</v>
      </c>
      <c r="GN12" t="s">
        <v>234</v>
      </c>
      <c r="GO12" t="s">
        <v>234</v>
      </c>
      <c r="GP12" t="s">
        <v>234</v>
      </c>
      <c r="GQ12" t="s">
        <v>234</v>
      </c>
      <c r="GR12" t="s">
        <v>234</v>
      </c>
      <c r="GS12" t="s">
        <v>234</v>
      </c>
      <c r="GT12" t="s">
        <v>234</v>
      </c>
      <c r="GU12" t="s">
        <v>234</v>
      </c>
      <c r="GV12" t="s">
        <v>234</v>
      </c>
      <c r="GW12" t="s">
        <v>234</v>
      </c>
      <c r="GX12" t="s">
        <v>234</v>
      </c>
      <c r="GY12" t="s">
        <v>234</v>
      </c>
      <c r="GZ12" t="s">
        <v>234</v>
      </c>
      <c r="HA12" t="s">
        <v>234</v>
      </c>
      <c r="HB12" t="s">
        <v>234</v>
      </c>
      <c r="HC12" t="s">
        <v>234</v>
      </c>
      <c r="HD12" t="s">
        <v>234</v>
      </c>
      <c r="HE12" t="s">
        <v>234</v>
      </c>
      <c r="HF12" t="s">
        <v>234</v>
      </c>
      <c r="HG12" t="s">
        <v>234</v>
      </c>
      <c r="HH12" t="s">
        <v>234</v>
      </c>
      <c r="HI12" t="s">
        <v>234</v>
      </c>
      <c r="HJ12" t="s">
        <v>234</v>
      </c>
      <c r="HK12" t="s">
        <v>234</v>
      </c>
      <c r="HL12" t="s">
        <v>234</v>
      </c>
      <c r="HM12" t="s">
        <v>234</v>
      </c>
      <c r="HN12" t="s">
        <v>234</v>
      </c>
      <c r="HO12" t="s">
        <v>234</v>
      </c>
      <c r="HP12" t="s">
        <v>234</v>
      </c>
      <c r="HQ12" t="s">
        <v>234</v>
      </c>
      <c r="HR12" t="s">
        <v>234</v>
      </c>
      <c r="HS12" t="s">
        <v>234</v>
      </c>
      <c r="HT12" t="s">
        <v>234</v>
      </c>
      <c r="HU12" t="s">
        <v>234</v>
      </c>
      <c r="HV12" t="s">
        <v>234</v>
      </c>
      <c r="HW12" t="s">
        <v>234</v>
      </c>
      <c r="HX12" t="s">
        <v>234</v>
      </c>
      <c r="HY12" t="s">
        <v>234</v>
      </c>
      <c r="HZ12" t="s">
        <v>234</v>
      </c>
      <c r="IA12" t="s">
        <v>234</v>
      </c>
      <c r="IB12" t="s">
        <v>234</v>
      </c>
      <c r="IC12" t="s">
        <v>234</v>
      </c>
      <c r="ID12" t="s">
        <v>234</v>
      </c>
      <c r="IE12" t="s">
        <v>234</v>
      </c>
      <c r="IF12" t="s">
        <v>234</v>
      </c>
      <c r="IG12" t="s">
        <v>234</v>
      </c>
      <c r="IH12" t="s">
        <v>234</v>
      </c>
      <c r="II12" t="s">
        <v>234</v>
      </c>
      <c r="IJ12" t="s">
        <v>234</v>
      </c>
      <c r="IK12" t="s">
        <v>234</v>
      </c>
      <c r="IL12" t="s">
        <v>234</v>
      </c>
      <c r="IM12" t="s">
        <v>234</v>
      </c>
      <c r="IN12" t="s">
        <v>234</v>
      </c>
      <c r="IO12" t="s">
        <v>234</v>
      </c>
      <c r="IP12" t="s">
        <v>234</v>
      </c>
      <c r="IQ12" t="s">
        <v>234</v>
      </c>
      <c r="IR12" t="s">
        <v>234</v>
      </c>
      <c r="IS12" t="s">
        <v>234</v>
      </c>
      <c r="IT12" t="s">
        <v>234</v>
      </c>
      <c r="IU12" t="s">
        <v>234</v>
      </c>
      <c r="IV12" t="s">
        <v>234</v>
      </c>
      <c r="IW12" t="s">
        <v>234</v>
      </c>
      <c r="IX12" t="s">
        <v>234</v>
      </c>
      <c r="IY12" t="s">
        <v>1655</v>
      </c>
      <c r="IZ12" t="s">
        <v>1713</v>
      </c>
      <c r="JA12" t="s">
        <v>430</v>
      </c>
      <c r="JB12" t="s">
        <v>234</v>
      </c>
      <c r="JC12" t="s">
        <v>431</v>
      </c>
      <c r="JD12" t="s">
        <v>432</v>
      </c>
      <c r="JE12" t="s">
        <v>432</v>
      </c>
      <c r="JF12" t="s">
        <v>279</v>
      </c>
      <c r="JG12" t="s">
        <v>234</v>
      </c>
      <c r="JH12" t="s">
        <v>256</v>
      </c>
      <c r="JI12" t="s">
        <v>258</v>
      </c>
      <c r="JJ12" t="s">
        <v>258</v>
      </c>
      <c r="JK12" t="s">
        <v>3810</v>
      </c>
      <c r="JL12" t="s">
        <v>234</v>
      </c>
      <c r="JM12" t="s">
        <v>234</v>
      </c>
      <c r="JN12" t="s">
        <v>234</v>
      </c>
      <c r="JO12" t="s">
        <v>234</v>
      </c>
      <c r="JP12" t="s">
        <v>234</v>
      </c>
      <c r="JQ12">
        <v>5</v>
      </c>
      <c r="JR12">
        <v>5</v>
      </c>
      <c r="JS12" t="s">
        <v>234</v>
      </c>
      <c r="JT12" t="s">
        <v>259</v>
      </c>
      <c r="JU12">
        <v>1</v>
      </c>
      <c r="JV12" t="s">
        <v>249</v>
      </c>
      <c r="JW12" t="s">
        <v>234</v>
      </c>
      <c r="JX12" t="s">
        <v>249</v>
      </c>
      <c r="JY12" t="s">
        <v>1723</v>
      </c>
      <c r="JZ12">
        <v>0</v>
      </c>
      <c r="KA12">
        <v>0</v>
      </c>
      <c r="KB12">
        <v>0</v>
      </c>
      <c r="KC12">
        <v>1</v>
      </c>
      <c r="KD12">
        <v>0</v>
      </c>
      <c r="KE12">
        <v>0</v>
      </c>
      <c r="KF12">
        <v>0</v>
      </c>
      <c r="KG12">
        <v>0</v>
      </c>
      <c r="KH12">
        <v>0</v>
      </c>
      <c r="KI12">
        <v>0</v>
      </c>
      <c r="KJ12">
        <v>0</v>
      </c>
      <c r="KK12">
        <v>0</v>
      </c>
      <c r="KL12" t="s">
        <v>234</v>
      </c>
      <c r="KM12" t="s">
        <v>261</v>
      </c>
      <c r="KN12" t="s">
        <v>234</v>
      </c>
      <c r="KO12" t="s">
        <v>234</v>
      </c>
      <c r="KP12" t="s">
        <v>234</v>
      </c>
      <c r="KQ12" t="s">
        <v>234</v>
      </c>
      <c r="KR12" t="s">
        <v>234</v>
      </c>
      <c r="KS12" t="s">
        <v>234</v>
      </c>
      <c r="KT12" t="s">
        <v>234</v>
      </c>
      <c r="KU12" t="s">
        <v>234</v>
      </c>
      <c r="KV12" t="s">
        <v>234</v>
      </c>
      <c r="KW12" t="s">
        <v>234</v>
      </c>
      <c r="KX12" t="s">
        <v>234</v>
      </c>
      <c r="KY12" t="s">
        <v>234</v>
      </c>
      <c r="KZ12" t="s">
        <v>234</v>
      </c>
      <c r="LA12" t="s">
        <v>234</v>
      </c>
      <c r="LB12" t="s">
        <v>234</v>
      </c>
      <c r="LC12" t="s">
        <v>234</v>
      </c>
      <c r="LD12" t="s">
        <v>234</v>
      </c>
      <c r="LE12" t="s">
        <v>234</v>
      </c>
      <c r="LF12" t="s">
        <v>3443</v>
      </c>
      <c r="LG12" t="s">
        <v>234</v>
      </c>
      <c r="LH12">
        <v>263669936</v>
      </c>
      <c r="LI12" t="s">
        <v>3834</v>
      </c>
      <c r="LJ12">
        <v>44614.914398148147</v>
      </c>
      <c r="LK12" t="s">
        <v>234</v>
      </c>
      <c r="LL12" t="s">
        <v>234</v>
      </c>
      <c r="LM12" t="s">
        <v>3800</v>
      </c>
      <c r="LN12" t="s">
        <v>3801</v>
      </c>
      <c r="LO12" t="s">
        <v>234</v>
      </c>
      <c r="LP12">
        <v>11</v>
      </c>
    </row>
    <row r="13" spans="1:328" x14ac:dyDescent="0.35">
      <c r="A13">
        <v>44614.435153356477</v>
      </c>
      <c r="B13">
        <v>44614.451066909722</v>
      </c>
      <c r="C13">
        <v>44614</v>
      </c>
      <c r="D13">
        <v>3.1827106489799918E-3</v>
      </c>
      <c r="E13" t="s">
        <v>234</v>
      </c>
      <c r="F13" t="s">
        <v>234</v>
      </c>
      <c r="G13" t="s">
        <v>234</v>
      </c>
      <c r="H13">
        <v>44614</v>
      </c>
      <c r="I13" t="s">
        <v>3446</v>
      </c>
      <c r="J13" t="s">
        <v>234</v>
      </c>
      <c r="K13" t="s">
        <v>3446</v>
      </c>
      <c r="L13" t="s">
        <v>3447</v>
      </c>
      <c r="M13" t="s">
        <v>3447</v>
      </c>
      <c r="N13" t="s">
        <v>3448</v>
      </c>
      <c r="O13" t="s">
        <v>234</v>
      </c>
      <c r="P13" t="s">
        <v>3448</v>
      </c>
      <c r="Q13" t="s">
        <v>3449</v>
      </c>
      <c r="R13" t="s">
        <v>3449</v>
      </c>
      <c r="S13" t="s">
        <v>1791</v>
      </c>
      <c r="T13" t="s">
        <v>1981</v>
      </c>
      <c r="U13" t="s">
        <v>1980</v>
      </c>
      <c r="V13" t="s">
        <v>1982</v>
      </c>
      <c r="W13" t="s">
        <v>2323</v>
      </c>
      <c r="X13" t="s">
        <v>2322</v>
      </c>
      <c r="Y13" t="s">
        <v>2323</v>
      </c>
      <c r="Z13" t="s">
        <v>246</v>
      </c>
      <c r="AA13" t="s">
        <v>3831</v>
      </c>
      <c r="AB13" t="s">
        <v>246</v>
      </c>
      <c r="AC13" t="s">
        <v>1390</v>
      </c>
      <c r="AD13" t="s">
        <v>1981</v>
      </c>
      <c r="AE13" t="s">
        <v>246</v>
      </c>
      <c r="AF13" t="s">
        <v>3835</v>
      </c>
      <c r="AG13" t="s">
        <v>246</v>
      </c>
      <c r="AH13" t="s">
        <v>1390</v>
      </c>
      <c r="AI13" t="s">
        <v>3825</v>
      </c>
      <c r="AJ13" t="s">
        <v>247</v>
      </c>
      <c r="AK13" t="s">
        <v>284</v>
      </c>
      <c r="AL13" t="s">
        <v>1655</v>
      </c>
      <c r="AM13" t="s">
        <v>234</v>
      </c>
      <c r="AN13" t="s">
        <v>1655</v>
      </c>
      <c r="AO13" t="s">
        <v>234</v>
      </c>
      <c r="AP13" t="s">
        <v>250</v>
      </c>
      <c r="AQ13" t="s">
        <v>234</v>
      </c>
      <c r="AR13" t="s">
        <v>234</v>
      </c>
      <c r="AS13" t="s">
        <v>285</v>
      </c>
      <c r="AT13" t="s">
        <v>234</v>
      </c>
      <c r="AU13" t="s">
        <v>318</v>
      </c>
      <c r="AV13">
        <v>1</v>
      </c>
      <c r="AW13">
        <v>0</v>
      </c>
      <c r="AX13">
        <v>0</v>
      </c>
      <c r="AY13">
        <v>0</v>
      </c>
      <c r="AZ13">
        <v>0</v>
      </c>
      <c r="BA13">
        <v>0</v>
      </c>
      <c r="BB13">
        <v>0</v>
      </c>
      <c r="BC13">
        <v>0</v>
      </c>
      <c r="BD13" t="s">
        <v>309</v>
      </c>
      <c r="BE13" t="s">
        <v>750</v>
      </c>
      <c r="BF13" t="s">
        <v>287</v>
      </c>
      <c r="BG13">
        <v>1</v>
      </c>
      <c r="BH13">
        <v>0</v>
      </c>
      <c r="BI13">
        <v>0</v>
      </c>
      <c r="BJ13">
        <v>0</v>
      </c>
      <c r="BK13">
        <v>0</v>
      </c>
      <c r="BL13">
        <v>0</v>
      </c>
      <c r="BM13">
        <v>0</v>
      </c>
      <c r="BN13">
        <v>0</v>
      </c>
      <c r="BO13">
        <v>0</v>
      </c>
      <c r="BP13">
        <v>0</v>
      </c>
      <c r="BQ13" t="s">
        <v>234</v>
      </c>
      <c r="BR13" t="s">
        <v>317</v>
      </c>
      <c r="BS13" t="s">
        <v>289</v>
      </c>
      <c r="BT13" t="s">
        <v>3836</v>
      </c>
      <c r="BU13">
        <v>0</v>
      </c>
      <c r="BV13">
        <v>1</v>
      </c>
      <c r="BW13">
        <v>1</v>
      </c>
      <c r="BX13">
        <v>1</v>
      </c>
      <c r="BY13">
        <v>1</v>
      </c>
      <c r="BZ13">
        <v>0</v>
      </c>
      <c r="CA13">
        <v>1</v>
      </c>
      <c r="CB13">
        <v>0</v>
      </c>
      <c r="CC13" t="s">
        <v>1500</v>
      </c>
      <c r="CD13" t="s">
        <v>234</v>
      </c>
      <c r="CE13" t="s">
        <v>234</v>
      </c>
      <c r="CF13" t="s">
        <v>234</v>
      </c>
      <c r="CG13">
        <v>450</v>
      </c>
      <c r="CH13">
        <v>173.07692309999999</v>
      </c>
      <c r="CI13" t="s">
        <v>1655</v>
      </c>
      <c r="CJ13">
        <v>350</v>
      </c>
      <c r="CK13">
        <v>152.173913</v>
      </c>
      <c r="CL13" t="s">
        <v>1655</v>
      </c>
      <c r="CM13">
        <v>450</v>
      </c>
      <c r="CN13" t="s">
        <v>3837</v>
      </c>
      <c r="CO13" t="s">
        <v>1655</v>
      </c>
      <c r="CP13">
        <v>700</v>
      </c>
      <c r="CQ13" t="s">
        <v>3827</v>
      </c>
      <c r="CR13" t="s">
        <v>1445</v>
      </c>
      <c r="CS13" t="s">
        <v>234</v>
      </c>
      <c r="CT13" t="s">
        <v>234</v>
      </c>
      <c r="CU13" t="s">
        <v>234</v>
      </c>
      <c r="CV13" t="s">
        <v>1507</v>
      </c>
      <c r="CW13" t="s">
        <v>1655</v>
      </c>
      <c r="CX13">
        <v>1200</v>
      </c>
      <c r="CY13" t="s">
        <v>234</v>
      </c>
      <c r="CZ13" t="s">
        <v>234</v>
      </c>
      <c r="DA13" t="s">
        <v>234</v>
      </c>
      <c r="DB13" t="s">
        <v>234</v>
      </c>
      <c r="DC13" t="s">
        <v>234</v>
      </c>
      <c r="DD13" t="s">
        <v>234</v>
      </c>
      <c r="DE13" t="s">
        <v>259</v>
      </c>
      <c r="DF13">
        <v>1200</v>
      </c>
      <c r="DG13" t="s">
        <v>1655</v>
      </c>
      <c r="DH13" t="s">
        <v>1445</v>
      </c>
      <c r="DI13" t="s">
        <v>234</v>
      </c>
      <c r="DJ13" t="s">
        <v>234</v>
      </c>
      <c r="DK13" t="s">
        <v>234</v>
      </c>
      <c r="DL13" t="s">
        <v>234</v>
      </c>
      <c r="DM13" t="s">
        <v>234</v>
      </c>
      <c r="DN13" t="s">
        <v>234</v>
      </c>
      <c r="DO13" t="s">
        <v>234</v>
      </c>
      <c r="DP13" t="s">
        <v>234</v>
      </c>
      <c r="DQ13" t="s">
        <v>234</v>
      </c>
      <c r="DR13" t="s">
        <v>234</v>
      </c>
      <c r="DS13" t="s">
        <v>234</v>
      </c>
      <c r="DT13" t="s">
        <v>234</v>
      </c>
      <c r="DU13" t="s">
        <v>234</v>
      </c>
      <c r="DV13" t="s">
        <v>234</v>
      </c>
      <c r="DW13" t="s">
        <v>234</v>
      </c>
      <c r="DX13" t="s">
        <v>234</v>
      </c>
      <c r="DY13" t="s">
        <v>234</v>
      </c>
      <c r="DZ13" t="s">
        <v>234</v>
      </c>
      <c r="EA13" t="s">
        <v>234</v>
      </c>
      <c r="EB13" t="s">
        <v>234</v>
      </c>
      <c r="EC13" t="s">
        <v>234</v>
      </c>
      <c r="ED13" t="s">
        <v>234</v>
      </c>
      <c r="EE13" t="s">
        <v>234</v>
      </c>
      <c r="EF13" t="s">
        <v>234</v>
      </c>
      <c r="EG13" t="s">
        <v>234</v>
      </c>
      <c r="EH13" t="s">
        <v>1445</v>
      </c>
      <c r="EI13" t="s">
        <v>1655</v>
      </c>
      <c r="EJ13" t="s">
        <v>1655</v>
      </c>
      <c r="EK13" t="s">
        <v>406</v>
      </c>
      <c r="EL13" t="s">
        <v>314</v>
      </c>
      <c r="EM13" t="s">
        <v>260</v>
      </c>
      <c r="EN13" t="s">
        <v>314</v>
      </c>
      <c r="EO13" t="s">
        <v>234</v>
      </c>
      <c r="EP13" t="s">
        <v>234</v>
      </c>
      <c r="EQ13" t="s">
        <v>234</v>
      </c>
      <c r="ER13" t="s">
        <v>234</v>
      </c>
      <c r="ES13" t="s">
        <v>234</v>
      </c>
      <c r="ET13" t="s">
        <v>234</v>
      </c>
      <c r="EU13" t="s">
        <v>234</v>
      </c>
      <c r="EV13" t="s">
        <v>234</v>
      </c>
      <c r="EW13" t="s">
        <v>234</v>
      </c>
      <c r="EX13" t="s">
        <v>234</v>
      </c>
      <c r="EY13" t="s">
        <v>234</v>
      </c>
      <c r="EZ13" t="s">
        <v>234</v>
      </c>
      <c r="FA13" t="s">
        <v>234</v>
      </c>
      <c r="FB13" t="s">
        <v>234</v>
      </c>
      <c r="FC13" t="s">
        <v>234</v>
      </c>
      <c r="FD13" t="s">
        <v>234</v>
      </c>
      <c r="FE13" t="s">
        <v>234</v>
      </c>
      <c r="FF13" t="s">
        <v>234</v>
      </c>
      <c r="FG13" t="s">
        <v>234</v>
      </c>
      <c r="FH13" t="s">
        <v>234</v>
      </c>
      <c r="FI13" t="s">
        <v>234</v>
      </c>
      <c r="FJ13" t="s">
        <v>234</v>
      </c>
      <c r="FK13" t="s">
        <v>234</v>
      </c>
      <c r="FL13" t="s">
        <v>234</v>
      </c>
      <c r="FM13" t="s">
        <v>234</v>
      </c>
      <c r="FN13" t="s">
        <v>234</v>
      </c>
      <c r="FO13" t="s">
        <v>234</v>
      </c>
      <c r="FP13" t="s">
        <v>234</v>
      </c>
      <c r="FQ13" t="s">
        <v>234</v>
      </c>
      <c r="FR13" t="s">
        <v>234</v>
      </c>
      <c r="FS13" t="s">
        <v>234</v>
      </c>
      <c r="FT13" t="s">
        <v>234</v>
      </c>
      <c r="FU13" t="s">
        <v>234</v>
      </c>
      <c r="FV13" t="s">
        <v>234</v>
      </c>
      <c r="FW13" t="s">
        <v>234</v>
      </c>
      <c r="FX13" t="s">
        <v>234</v>
      </c>
      <c r="FY13" t="s">
        <v>234</v>
      </c>
      <c r="FZ13" t="s">
        <v>234</v>
      </c>
      <c r="GA13" t="s">
        <v>234</v>
      </c>
      <c r="GB13" t="s">
        <v>234</v>
      </c>
      <c r="GC13" t="s">
        <v>234</v>
      </c>
      <c r="GD13" t="s">
        <v>234</v>
      </c>
      <c r="GE13" t="s">
        <v>234</v>
      </c>
      <c r="GF13" t="s">
        <v>234</v>
      </c>
      <c r="GG13" t="s">
        <v>234</v>
      </c>
      <c r="GH13" t="s">
        <v>234</v>
      </c>
      <c r="GI13" t="s">
        <v>234</v>
      </c>
      <c r="GJ13" t="s">
        <v>234</v>
      </c>
      <c r="GK13" t="s">
        <v>234</v>
      </c>
      <c r="GL13" t="s">
        <v>234</v>
      </c>
      <c r="GM13" t="s">
        <v>234</v>
      </c>
      <c r="GN13" t="s">
        <v>234</v>
      </c>
      <c r="GO13" t="s">
        <v>234</v>
      </c>
      <c r="GP13" t="s">
        <v>234</v>
      </c>
      <c r="GQ13" t="s">
        <v>234</v>
      </c>
      <c r="GR13" t="s">
        <v>234</v>
      </c>
      <c r="GS13" t="s">
        <v>234</v>
      </c>
      <c r="GT13" t="s">
        <v>234</v>
      </c>
      <c r="GU13" t="s">
        <v>234</v>
      </c>
      <c r="GV13" t="s">
        <v>234</v>
      </c>
      <c r="GW13" t="s">
        <v>234</v>
      </c>
      <c r="GX13" t="s">
        <v>234</v>
      </c>
      <c r="GY13" t="s">
        <v>234</v>
      </c>
      <c r="GZ13" t="s">
        <v>234</v>
      </c>
      <c r="HA13" t="s">
        <v>234</v>
      </c>
      <c r="HB13" t="s">
        <v>234</v>
      </c>
      <c r="HC13" t="s">
        <v>234</v>
      </c>
      <c r="HD13" t="s">
        <v>234</v>
      </c>
      <c r="HE13" t="s">
        <v>234</v>
      </c>
      <c r="HF13" t="s">
        <v>234</v>
      </c>
      <c r="HG13" t="s">
        <v>234</v>
      </c>
      <c r="HH13" t="s">
        <v>234</v>
      </c>
      <c r="HI13" t="s">
        <v>234</v>
      </c>
      <c r="HJ13" t="s">
        <v>234</v>
      </c>
      <c r="HK13" t="s">
        <v>234</v>
      </c>
      <c r="HL13" t="s">
        <v>234</v>
      </c>
      <c r="HM13" t="s">
        <v>234</v>
      </c>
      <c r="HN13" t="s">
        <v>234</v>
      </c>
      <c r="HO13" t="s">
        <v>234</v>
      </c>
      <c r="HP13" t="s">
        <v>234</v>
      </c>
      <c r="HQ13" t="s">
        <v>234</v>
      </c>
      <c r="HR13" t="s">
        <v>234</v>
      </c>
      <c r="HS13" t="s">
        <v>234</v>
      </c>
      <c r="HT13" t="s">
        <v>234</v>
      </c>
      <c r="HU13" t="s">
        <v>1655</v>
      </c>
      <c r="HV13" t="s">
        <v>1571</v>
      </c>
      <c r="HW13">
        <v>1</v>
      </c>
      <c r="HX13">
        <v>0</v>
      </c>
      <c r="HY13">
        <v>0</v>
      </c>
      <c r="HZ13">
        <v>0</v>
      </c>
      <c r="IA13">
        <v>0</v>
      </c>
      <c r="IB13">
        <v>0</v>
      </c>
      <c r="IC13" t="s">
        <v>234</v>
      </c>
      <c r="ID13" t="s">
        <v>1451</v>
      </c>
      <c r="IE13">
        <v>0</v>
      </c>
      <c r="IF13">
        <v>1</v>
      </c>
      <c r="IG13">
        <v>0</v>
      </c>
      <c r="IH13">
        <v>0</v>
      </c>
      <c r="II13">
        <v>0</v>
      </c>
      <c r="IJ13">
        <v>0</v>
      </c>
      <c r="IK13">
        <v>0</v>
      </c>
      <c r="IL13">
        <v>0</v>
      </c>
      <c r="IM13" t="s">
        <v>234</v>
      </c>
      <c r="IN13" t="s">
        <v>1655</v>
      </c>
      <c r="IO13" t="s">
        <v>234</v>
      </c>
      <c r="IP13" t="s">
        <v>309</v>
      </c>
      <c r="IQ13">
        <v>1</v>
      </c>
      <c r="IR13">
        <v>0</v>
      </c>
      <c r="IS13">
        <v>0</v>
      </c>
      <c r="IT13">
        <v>0</v>
      </c>
      <c r="IU13">
        <v>0</v>
      </c>
      <c r="IV13">
        <v>0</v>
      </c>
      <c r="IW13">
        <v>0</v>
      </c>
      <c r="IX13">
        <v>0</v>
      </c>
      <c r="IY13" t="s">
        <v>234</v>
      </c>
      <c r="IZ13" t="s">
        <v>234</v>
      </c>
      <c r="JA13" t="s">
        <v>234</v>
      </c>
      <c r="JB13" t="s">
        <v>234</v>
      </c>
      <c r="JC13" t="s">
        <v>234</v>
      </c>
      <c r="JD13" t="s">
        <v>234</v>
      </c>
      <c r="JE13" t="s">
        <v>234</v>
      </c>
      <c r="JF13" t="s">
        <v>234</v>
      </c>
      <c r="JG13" t="s">
        <v>234</v>
      </c>
      <c r="JH13" t="s">
        <v>234</v>
      </c>
      <c r="JI13" t="s">
        <v>234</v>
      </c>
      <c r="JJ13" t="s">
        <v>234</v>
      </c>
      <c r="JK13" t="s">
        <v>234</v>
      </c>
      <c r="JL13" t="s">
        <v>234</v>
      </c>
      <c r="JM13" t="s">
        <v>234</v>
      </c>
      <c r="JN13" t="s">
        <v>234</v>
      </c>
      <c r="JO13" t="s">
        <v>234</v>
      </c>
      <c r="JP13" t="s">
        <v>234</v>
      </c>
      <c r="JQ13" t="s">
        <v>234</v>
      </c>
      <c r="JR13" t="s">
        <v>234</v>
      </c>
      <c r="JS13" t="s">
        <v>234</v>
      </c>
      <c r="JT13" t="s">
        <v>234</v>
      </c>
      <c r="JU13" t="s">
        <v>234</v>
      </c>
      <c r="JV13" t="s">
        <v>234</v>
      </c>
      <c r="JW13" t="s">
        <v>234</v>
      </c>
      <c r="JX13" t="s">
        <v>234</v>
      </c>
      <c r="JY13" t="s">
        <v>234</v>
      </c>
      <c r="JZ13" t="s">
        <v>234</v>
      </c>
      <c r="KA13" t="s">
        <v>234</v>
      </c>
      <c r="KB13" t="s">
        <v>234</v>
      </c>
      <c r="KC13" t="s">
        <v>234</v>
      </c>
      <c r="KD13" t="s">
        <v>234</v>
      </c>
      <c r="KE13" t="s">
        <v>234</v>
      </c>
      <c r="KF13" t="s">
        <v>234</v>
      </c>
      <c r="KG13" t="s">
        <v>234</v>
      </c>
      <c r="KH13" t="s">
        <v>234</v>
      </c>
      <c r="KI13" t="s">
        <v>234</v>
      </c>
      <c r="KJ13" t="s">
        <v>234</v>
      </c>
      <c r="KK13" t="s">
        <v>234</v>
      </c>
      <c r="KL13" t="s">
        <v>234</v>
      </c>
      <c r="KM13" t="s">
        <v>234</v>
      </c>
      <c r="KN13" t="s">
        <v>234</v>
      </c>
      <c r="KO13" t="s">
        <v>234</v>
      </c>
      <c r="KP13" t="s">
        <v>234</v>
      </c>
      <c r="KQ13" t="s">
        <v>234</v>
      </c>
      <c r="KR13" t="s">
        <v>234</v>
      </c>
      <c r="KS13" t="s">
        <v>234</v>
      </c>
      <c r="KT13" t="s">
        <v>234</v>
      </c>
      <c r="KU13" t="s">
        <v>234</v>
      </c>
      <c r="KV13" t="s">
        <v>234</v>
      </c>
      <c r="KW13" t="s">
        <v>234</v>
      </c>
      <c r="KX13" t="s">
        <v>234</v>
      </c>
      <c r="KY13" t="s">
        <v>234</v>
      </c>
      <c r="KZ13" t="s">
        <v>234</v>
      </c>
      <c r="LA13" t="s">
        <v>234</v>
      </c>
      <c r="LB13" t="s">
        <v>234</v>
      </c>
      <c r="LC13" t="s">
        <v>234</v>
      </c>
      <c r="LD13" t="s">
        <v>234</v>
      </c>
      <c r="LE13" t="s">
        <v>234</v>
      </c>
      <c r="LF13" t="s">
        <v>3443</v>
      </c>
      <c r="LG13" t="s">
        <v>234</v>
      </c>
      <c r="LH13">
        <v>263669938</v>
      </c>
      <c r="LI13" t="s">
        <v>3838</v>
      </c>
      <c r="LJ13">
        <v>44614.914409722223</v>
      </c>
      <c r="LK13" t="s">
        <v>234</v>
      </c>
      <c r="LL13" t="s">
        <v>234</v>
      </c>
      <c r="LM13" t="s">
        <v>3800</v>
      </c>
      <c r="LN13" t="s">
        <v>3801</v>
      </c>
      <c r="LO13" t="s">
        <v>234</v>
      </c>
      <c r="LP13">
        <v>12</v>
      </c>
    </row>
    <row r="14" spans="1:328" x14ac:dyDescent="0.35">
      <c r="A14">
        <v>44614.451984039362</v>
      </c>
      <c r="B14">
        <v>44614.463524918981</v>
      </c>
      <c r="C14">
        <v>44614</v>
      </c>
      <c r="D14">
        <v>1.9234799365221988E-3</v>
      </c>
      <c r="E14" t="s">
        <v>234</v>
      </c>
      <c r="F14" t="s">
        <v>234</v>
      </c>
      <c r="G14" t="s">
        <v>234</v>
      </c>
      <c r="H14">
        <v>44614</v>
      </c>
      <c r="I14" t="s">
        <v>3446</v>
      </c>
      <c r="J14" t="s">
        <v>234</v>
      </c>
      <c r="K14" t="s">
        <v>3446</v>
      </c>
      <c r="L14" t="s">
        <v>3447</v>
      </c>
      <c r="M14" t="s">
        <v>3447</v>
      </c>
      <c r="N14" t="s">
        <v>3448</v>
      </c>
      <c r="O14" t="s">
        <v>234</v>
      </c>
      <c r="P14" t="s">
        <v>3448</v>
      </c>
      <c r="Q14" t="s">
        <v>3449</v>
      </c>
      <c r="R14" t="s">
        <v>3449</v>
      </c>
      <c r="S14" t="s">
        <v>1791</v>
      </c>
      <c r="T14" t="s">
        <v>1981</v>
      </c>
      <c r="U14" t="s">
        <v>1980</v>
      </c>
      <c r="V14" t="s">
        <v>1982</v>
      </c>
      <c r="W14" t="s">
        <v>2323</v>
      </c>
      <c r="X14" t="s">
        <v>2322</v>
      </c>
      <c r="Y14" t="s">
        <v>2323</v>
      </c>
      <c r="Z14" t="s">
        <v>246</v>
      </c>
      <c r="AA14" t="s">
        <v>3839</v>
      </c>
      <c r="AB14" t="s">
        <v>246</v>
      </c>
      <c r="AC14" t="s">
        <v>1390</v>
      </c>
      <c r="AD14" t="s">
        <v>1981</v>
      </c>
      <c r="AE14" t="s">
        <v>246</v>
      </c>
      <c r="AF14" t="s">
        <v>3840</v>
      </c>
      <c r="AG14" t="s">
        <v>246</v>
      </c>
      <c r="AH14" t="s">
        <v>1390</v>
      </c>
      <c r="AI14" t="s">
        <v>3825</v>
      </c>
      <c r="AJ14" t="s">
        <v>247</v>
      </c>
      <c r="AK14" t="s">
        <v>284</v>
      </c>
      <c r="AL14" t="s">
        <v>1655</v>
      </c>
      <c r="AM14" t="s">
        <v>234</v>
      </c>
      <c r="AN14" t="s">
        <v>1655</v>
      </c>
      <c r="AO14" t="s">
        <v>234</v>
      </c>
      <c r="AP14" t="s">
        <v>250</v>
      </c>
      <c r="AQ14" t="s">
        <v>234</v>
      </c>
      <c r="AR14" t="s">
        <v>234</v>
      </c>
      <c r="AS14" t="s">
        <v>285</v>
      </c>
      <c r="AT14" t="s">
        <v>234</v>
      </c>
      <c r="AU14" t="s">
        <v>318</v>
      </c>
      <c r="AV14">
        <v>1</v>
      </c>
      <c r="AW14">
        <v>0</v>
      </c>
      <c r="AX14">
        <v>0</v>
      </c>
      <c r="AY14">
        <v>0</v>
      </c>
      <c r="AZ14">
        <v>0</v>
      </c>
      <c r="BA14">
        <v>0</v>
      </c>
      <c r="BB14">
        <v>0</v>
      </c>
      <c r="BC14">
        <v>0</v>
      </c>
      <c r="BD14" t="s">
        <v>309</v>
      </c>
      <c r="BE14" t="s">
        <v>750</v>
      </c>
      <c r="BF14" t="s">
        <v>287</v>
      </c>
      <c r="BG14">
        <v>1</v>
      </c>
      <c r="BH14">
        <v>0</v>
      </c>
      <c r="BI14">
        <v>0</v>
      </c>
      <c r="BJ14">
        <v>0</v>
      </c>
      <c r="BK14">
        <v>0</v>
      </c>
      <c r="BL14">
        <v>0</v>
      </c>
      <c r="BM14">
        <v>0</v>
      </c>
      <c r="BN14">
        <v>0</v>
      </c>
      <c r="BO14">
        <v>0</v>
      </c>
      <c r="BP14">
        <v>0</v>
      </c>
      <c r="BQ14" t="s">
        <v>234</v>
      </c>
      <c r="BR14" t="s">
        <v>288</v>
      </c>
      <c r="BS14" t="s">
        <v>311</v>
      </c>
      <c r="BT14" t="s">
        <v>3807</v>
      </c>
      <c r="BU14">
        <v>1</v>
      </c>
      <c r="BV14">
        <v>1</v>
      </c>
      <c r="BW14">
        <v>1</v>
      </c>
      <c r="BX14">
        <v>1</v>
      </c>
      <c r="BY14">
        <v>1</v>
      </c>
      <c r="BZ14">
        <v>0</v>
      </c>
      <c r="CA14">
        <v>1</v>
      </c>
      <c r="CB14">
        <v>0</v>
      </c>
      <c r="CC14" t="s">
        <v>1502</v>
      </c>
      <c r="CD14" t="s">
        <v>234</v>
      </c>
      <c r="CE14" t="s">
        <v>234</v>
      </c>
      <c r="CF14" t="s">
        <v>234</v>
      </c>
      <c r="CG14" t="s">
        <v>234</v>
      </c>
      <c r="CH14" t="s">
        <v>234</v>
      </c>
      <c r="CI14" t="s">
        <v>234</v>
      </c>
      <c r="CJ14" t="s">
        <v>234</v>
      </c>
      <c r="CK14" t="s">
        <v>234</v>
      </c>
      <c r="CL14" t="s">
        <v>234</v>
      </c>
      <c r="CM14" t="s">
        <v>234</v>
      </c>
      <c r="CN14" t="s">
        <v>234</v>
      </c>
      <c r="CO14" t="s">
        <v>234</v>
      </c>
      <c r="CP14" t="s">
        <v>234</v>
      </c>
      <c r="CQ14" t="s">
        <v>234</v>
      </c>
      <c r="CR14" t="s">
        <v>234</v>
      </c>
      <c r="CS14" t="s">
        <v>234</v>
      </c>
      <c r="CT14" t="s">
        <v>234</v>
      </c>
      <c r="CU14" t="s">
        <v>234</v>
      </c>
      <c r="CV14" t="s">
        <v>1507</v>
      </c>
      <c r="CW14" t="s">
        <v>1655</v>
      </c>
      <c r="CX14">
        <v>1050</v>
      </c>
      <c r="CY14" t="s">
        <v>234</v>
      </c>
      <c r="CZ14" t="s">
        <v>234</v>
      </c>
      <c r="DA14" t="s">
        <v>234</v>
      </c>
      <c r="DB14" t="s">
        <v>234</v>
      </c>
      <c r="DC14" t="s">
        <v>234</v>
      </c>
      <c r="DD14" t="s">
        <v>234</v>
      </c>
      <c r="DE14" t="s">
        <v>259</v>
      </c>
      <c r="DF14">
        <v>1050</v>
      </c>
      <c r="DG14" t="s">
        <v>1655</v>
      </c>
      <c r="DH14" t="s">
        <v>1445</v>
      </c>
      <c r="DI14" t="s">
        <v>234</v>
      </c>
      <c r="DJ14" t="s">
        <v>234</v>
      </c>
      <c r="DK14" t="s">
        <v>234</v>
      </c>
      <c r="DL14" t="s">
        <v>234</v>
      </c>
      <c r="DM14" t="s">
        <v>234</v>
      </c>
      <c r="DN14" t="s">
        <v>234</v>
      </c>
      <c r="DO14" t="s">
        <v>234</v>
      </c>
      <c r="DP14" t="s">
        <v>234</v>
      </c>
      <c r="DQ14" t="s">
        <v>234</v>
      </c>
      <c r="DR14" t="s">
        <v>234</v>
      </c>
      <c r="DS14" t="s">
        <v>234</v>
      </c>
      <c r="DT14" t="s">
        <v>234</v>
      </c>
      <c r="DU14" t="s">
        <v>234</v>
      </c>
      <c r="DV14" t="s">
        <v>234</v>
      </c>
      <c r="DW14" t="s">
        <v>234</v>
      </c>
      <c r="DX14" t="s">
        <v>234</v>
      </c>
      <c r="DY14" t="s">
        <v>234</v>
      </c>
      <c r="DZ14" t="s">
        <v>234</v>
      </c>
      <c r="EA14" t="s">
        <v>234</v>
      </c>
      <c r="EB14" t="s">
        <v>234</v>
      </c>
      <c r="EC14" t="s">
        <v>234</v>
      </c>
      <c r="ED14" t="s">
        <v>234</v>
      </c>
      <c r="EE14" t="s">
        <v>234</v>
      </c>
      <c r="EF14" t="s">
        <v>234</v>
      </c>
      <c r="EG14" t="s">
        <v>234</v>
      </c>
      <c r="EH14" t="s">
        <v>1655</v>
      </c>
      <c r="EI14" t="s">
        <v>1655</v>
      </c>
      <c r="EJ14" t="s">
        <v>1655</v>
      </c>
      <c r="EK14" t="s">
        <v>406</v>
      </c>
      <c r="EL14" t="s">
        <v>314</v>
      </c>
      <c r="EM14" t="s">
        <v>413</v>
      </c>
      <c r="EN14" t="s">
        <v>314</v>
      </c>
      <c r="EO14" t="s">
        <v>234</v>
      </c>
      <c r="EP14" t="s">
        <v>234</v>
      </c>
      <c r="EQ14" t="s">
        <v>234</v>
      </c>
      <c r="ER14" t="s">
        <v>234</v>
      </c>
      <c r="ES14" t="s">
        <v>234</v>
      </c>
      <c r="ET14" t="s">
        <v>234</v>
      </c>
      <c r="EU14" t="s">
        <v>234</v>
      </c>
      <c r="EV14" t="s">
        <v>234</v>
      </c>
      <c r="EW14" t="s">
        <v>234</v>
      </c>
      <c r="EX14" t="s">
        <v>234</v>
      </c>
      <c r="EY14" t="s">
        <v>234</v>
      </c>
      <c r="EZ14" t="s">
        <v>234</v>
      </c>
      <c r="FA14" t="s">
        <v>234</v>
      </c>
      <c r="FB14" t="s">
        <v>234</v>
      </c>
      <c r="FC14" t="s">
        <v>234</v>
      </c>
      <c r="FD14" t="s">
        <v>234</v>
      </c>
      <c r="FE14" t="s">
        <v>234</v>
      </c>
      <c r="FF14" t="s">
        <v>234</v>
      </c>
      <c r="FG14" t="s">
        <v>234</v>
      </c>
      <c r="FH14" t="s">
        <v>234</v>
      </c>
      <c r="FI14" t="s">
        <v>234</v>
      </c>
      <c r="FJ14" t="s">
        <v>234</v>
      </c>
      <c r="FK14" t="s">
        <v>234</v>
      </c>
      <c r="FL14" t="s">
        <v>234</v>
      </c>
      <c r="FM14" t="s">
        <v>234</v>
      </c>
      <c r="FN14" t="s">
        <v>234</v>
      </c>
      <c r="FO14" t="s">
        <v>234</v>
      </c>
      <c r="FP14" t="s">
        <v>234</v>
      </c>
      <c r="FQ14" t="s">
        <v>234</v>
      </c>
      <c r="FR14" t="s">
        <v>234</v>
      </c>
      <c r="FS14" t="s">
        <v>234</v>
      </c>
      <c r="FT14" t="s">
        <v>234</v>
      </c>
      <c r="FU14" t="s">
        <v>234</v>
      </c>
      <c r="FV14" t="s">
        <v>234</v>
      </c>
      <c r="FW14" t="s">
        <v>234</v>
      </c>
      <c r="FX14" t="s">
        <v>234</v>
      </c>
      <c r="FY14" t="s">
        <v>234</v>
      </c>
      <c r="FZ14" t="s">
        <v>234</v>
      </c>
      <c r="GA14" t="s">
        <v>234</v>
      </c>
      <c r="GB14" t="s">
        <v>234</v>
      </c>
      <c r="GC14" t="s">
        <v>234</v>
      </c>
      <c r="GD14" t="s">
        <v>234</v>
      </c>
      <c r="GE14" t="s">
        <v>234</v>
      </c>
      <c r="GF14" t="s">
        <v>234</v>
      </c>
      <c r="GG14" t="s">
        <v>234</v>
      </c>
      <c r="GH14" t="s">
        <v>234</v>
      </c>
      <c r="GI14" t="s">
        <v>234</v>
      </c>
      <c r="GJ14" t="s">
        <v>234</v>
      </c>
      <c r="GK14" t="s">
        <v>234</v>
      </c>
      <c r="GL14" t="s">
        <v>234</v>
      </c>
      <c r="GM14" t="s">
        <v>234</v>
      </c>
      <c r="GN14" t="s">
        <v>234</v>
      </c>
      <c r="GO14" t="s">
        <v>234</v>
      </c>
      <c r="GP14" t="s">
        <v>234</v>
      </c>
      <c r="GQ14" t="s">
        <v>234</v>
      </c>
      <c r="GR14" t="s">
        <v>234</v>
      </c>
      <c r="GS14" t="s">
        <v>234</v>
      </c>
      <c r="GT14" t="s">
        <v>234</v>
      </c>
      <c r="GU14" t="s">
        <v>234</v>
      </c>
      <c r="GV14" t="s">
        <v>234</v>
      </c>
      <c r="GW14" t="s">
        <v>234</v>
      </c>
      <c r="GX14" t="s">
        <v>234</v>
      </c>
      <c r="GY14" t="s">
        <v>234</v>
      </c>
      <c r="GZ14" t="s">
        <v>234</v>
      </c>
      <c r="HA14" t="s">
        <v>234</v>
      </c>
      <c r="HB14" t="s">
        <v>234</v>
      </c>
      <c r="HC14" t="s">
        <v>234</v>
      </c>
      <c r="HD14" t="s">
        <v>234</v>
      </c>
      <c r="HE14" t="s">
        <v>234</v>
      </c>
      <c r="HF14" t="s">
        <v>234</v>
      </c>
      <c r="HG14" t="s">
        <v>234</v>
      </c>
      <c r="HH14" t="s">
        <v>234</v>
      </c>
      <c r="HI14" t="s">
        <v>234</v>
      </c>
      <c r="HJ14" t="s">
        <v>234</v>
      </c>
      <c r="HK14" t="s">
        <v>234</v>
      </c>
      <c r="HL14" t="s">
        <v>234</v>
      </c>
      <c r="HM14" t="s">
        <v>234</v>
      </c>
      <c r="HN14" t="s">
        <v>234</v>
      </c>
      <c r="HO14" t="s">
        <v>234</v>
      </c>
      <c r="HP14" t="s">
        <v>234</v>
      </c>
      <c r="HQ14" t="s">
        <v>234</v>
      </c>
      <c r="HR14" t="s">
        <v>234</v>
      </c>
      <c r="HS14" t="s">
        <v>234</v>
      </c>
      <c r="HT14" t="s">
        <v>234</v>
      </c>
      <c r="HU14" t="s">
        <v>1655</v>
      </c>
      <c r="HV14" t="s">
        <v>1571</v>
      </c>
      <c r="HW14">
        <v>1</v>
      </c>
      <c r="HX14">
        <v>0</v>
      </c>
      <c r="HY14">
        <v>0</v>
      </c>
      <c r="HZ14">
        <v>0</v>
      </c>
      <c r="IA14">
        <v>0</v>
      </c>
      <c r="IB14">
        <v>0</v>
      </c>
      <c r="IC14" t="s">
        <v>234</v>
      </c>
      <c r="ID14" t="s">
        <v>1591</v>
      </c>
      <c r="IE14">
        <v>0</v>
      </c>
      <c r="IF14">
        <v>0</v>
      </c>
      <c r="IG14">
        <v>0</v>
      </c>
      <c r="IH14">
        <v>0</v>
      </c>
      <c r="II14">
        <v>0</v>
      </c>
      <c r="IJ14">
        <v>1</v>
      </c>
      <c r="IK14">
        <v>0</v>
      </c>
      <c r="IL14">
        <v>0</v>
      </c>
      <c r="IM14" t="s">
        <v>234</v>
      </c>
      <c r="IN14" t="s">
        <v>1655</v>
      </c>
      <c r="IO14" t="s">
        <v>234</v>
      </c>
      <c r="IP14" t="s">
        <v>309</v>
      </c>
      <c r="IQ14">
        <v>1</v>
      </c>
      <c r="IR14">
        <v>0</v>
      </c>
      <c r="IS14">
        <v>0</v>
      </c>
      <c r="IT14">
        <v>0</v>
      </c>
      <c r="IU14">
        <v>0</v>
      </c>
      <c r="IV14">
        <v>0</v>
      </c>
      <c r="IW14">
        <v>0</v>
      </c>
      <c r="IX14">
        <v>0</v>
      </c>
      <c r="IY14" t="s">
        <v>234</v>
      </c>
      <c r="IZ14" t="s">
        <v>234</v>
      </c>
      <c r="JA14" t="s">
        <v>234</v>
      </c>
      <c r="JB14" t="s">
        <v>234</v>
      </c>
      <c r="JC14" t="s">
        <v>234</v>
      </c>
      <c r="JD14" t="s">
        <v>234</v>
      </c>
      <c r="JE14" t="s">
        <v>234</v>
      </c>
      <c r="JF14" t="s">
        <v>234</v>
      </c>
      <c r="JG14" t="s">
        <v>234</v>
      </c>
      <c r="JH14" t="s">
        <v>234</v>
      </c>
      <c r="JI14" t="s">
        <v>234</v>
      </c>
      <c r="JJ14" t="s">
        <v>234</v>
      </c>
      <c r="JK14" t="s">
        <v>234</v>
      </c>
      <c r="JL14" t="s">
        <v>234</v>
      </c>
      <c r="JM14" t="s">
        <v>234</v>
      </c>
      <c r="JN14" t="s">
        <v>234</v>
      </c>
      <c r="JO14" t="s">
        <v>234</v>
      </c>
      <c r="JP14" t="s">
        <v>234</v>
      </c>
      <c r="JQ14" t="s">
        <v>234</v>
      </c>
      <c r="JR14" t="s">
        <v>234</v>
      </c>
      <c r="JS14" t="s">
        <v>234</v>
      </c>
      <c r="JT14" t="s">
        <v>234</v>
      </c>
      <c r="JU14" t="s">
        <v>234</v>
      </c>
      <c r="JV14" t="s">
        <v>234</v>
      </c>
      <c r="JW14" t="s">
        <v>234</v>
      </c>
      <c r="JX14" t="s">
        <v>234</v>
      </c>
      <c r="JY14" t="s">
        <v>234</v>
      </c>
      <c r="JZ14" t="s">
        <v>234</v>
      </c>
      <c r="KA14" t="s">
        <v>234</v>
      </c>
      <c r="KB14" t="s">
        <v>234</v>
      </c>
      <c r="KC14" t="s">
        <v>234</v>
      </c>
      <c r="KD14" t="s">
        <v>234</v>
      </c>
      <c r="KE14" t="s">
        <v>234</v>
      </c>
      <c r="KF14" t="s">
        <v>234</v>
      </c>
      <c r="KG14" t="s">
        <v>234</v>
      </c>
      <c r="KH14" t="s">
        <v>234</v>
      </c>
      <c r="KI14" t="s">
        <v>234</v>
      </c>
      <c r="KJ14" t="s">
        <v>234</v>
      </c>
      <c r="KK14" t="s">
        <v>234</v>
      </c>
      <c r="KL14" t="s">
        <v>234</v>
      </c>
      <c r="KM14" t="s">
        <v>234</v>
      </c>
      <c r="KN14" t="s">
        <v>234</v>
      </c>
      <c r="KO14" t="s">
        <v>234</v>
      </c>
      <c r="KP14" t="s">
        <v>234</v>
      </c>
      <c r="KQ14" t="s">
        <v>234</v>
      </c>
      <c r="KR14" t="s">
        <v>234</v>
      </c>
      <c r="KS14" t="s">
        <v>234</v>
      </c>
      <c r="KT14" t="s">
        <v>234</v>
      </c>
      <c r="KU14" t="s">
        <v>234</v>
      </c>
      <c r="KV14" t="s">
        <v>234</v>
      </c>
      <c r="KW14" t="s">
        <v>234</v>
      </c>
      <c r="KX14" t="s">
        <v>234</v>
      </c>
      <c r="KY14" t="s">
        <v>234</v>
      </c>
      <c r="KZ14" t="s">
        <v>234</v>
      </c>
      <c r="LA14" t="s">
        <v>234</v>
      </c>
      <c r="LB14" t="s">
        <v>234</v>
      </c>
      <c r="LC14" t="s">
        <v>234</v>
      </c>
      <c r="LD14" t="s">
        <v>234</v>
      </c>
      <c r="LE14" t="s">
        <v>234</v>
      </c>
      <c r="LF14" t="s">
        <v>3443</v>
      </c>
      <c r="LG14" t="s">
        <v>234</v>
      </c>
      <c r="LH14">
        <v>263669943</v>
      </c>
      <c r="LI14" t="s">
        <v>3841</v>
      </c>
      <c r="LJ14">
        <v>44614.914409722223</v>
      </c>
      <c r="LK14" t="s">
        <v>234</v>
      </c>
      <c r="LL14" t="s">
        <v>234</v>
      </c>
      <c r="LM14" t="s">
        <v>3800</v>
      </c>
      <c r="LN14" t="s">
        <v>3801</v>
      </c>
      <c r="LO14" t="s">
        <v>234</v>
      </c>
      <c r="LP14">
        <v>13</v>
      </c>
    </row>
    <row r="15" spans="1:328" x14ac:dyDescent="0.35">
      <c r="A15">
        <v>44614.463735671299</v>
      </c>
      <c r="B15">
        <v>44614.473862384257</v>
      </c>
      <c r="C15">
        <v>44614</v>
      </c>
      <c r="D15">
        <v>1.6877854929286211E-3</v>
      </c>
      <c r="E15" t="s">
        <v>234</v>
      </c>
      <c r="F15" t="s">
        <v>234</v>
      </c>
      <c r="G15" t="s">
        <v>234</v>
      </c>
      <c r="H15">
        <v>44614</v>
      </c>
      <c r="I15" t="s">
        <v>3446</v>
      </c>
      <c r="J15" t="s">
        <v>234</v>
      </c>
      <c r="K15" t="s">
        <v>3446</v>
      </c>
      <c r="L15" t="s">
        <v>3447</v>
      </c>
      <c r="M15" t="s">
        <v>3447</v>
      </c>
      <c r="N15" t="s">
        <v>3523</v>
      </c>
      <c r="O15" t="s">
        <v>234</v>
      </c>
      <c r="P15" t="s">
        <v>3515</v>
      </c>
      <c r="Q15" t="s">
        <v>3516</v>
      </c>
      <c r="R15" t="s">
        <v>3449</v>
      </c>
      <c r="S15" t="s">
        <v>1791</v>
      </c>
      <c r="T15" t="s">
        <v>1981</v>
      </c>
      <c r="U15" t="s">
        <v>1980</v>
      </c>
      <c r="V15" t="s">
        <v>1982</v>
      </c>
      <c r="W15" t="s">
        <v>2323</v>
      </c>
      <c r="X15" t="s">
        <v>2322</v>
      </c>
      <c r="Y15" t="s">
        <v>2323</v>
      </c>
      <c r="Z15" t="s">
        <v>246</v>
      </c>
      <c r="AA15" t="s">
        <v>3831</v>
      </c>
      <c r="AB15" t="s">
        <v>246</v>
      </c>
      <c r="AC15" t="s">
        <v>1390</v>
      </c>
      <c r="AD15" t="s">
        <v>1981</v>
      </c>
      <c r="AE15" t="s">
        <v>246</v>
      </c>
      <c r="AF15" t="s">
        <v>3835</v>
      </c>
      <c r="AG15" t="s">
        <v>246</v>
      </c>
      <c r="AH15" t="s">
        <v>1390</v>
      </c>
      <c r="AI15" t="s">
        <v>3825</v>
      </c>
      <c r="AJ15" t="s">
        <v>247</v>
      </c>
      <c r="AK15" t="s">
        <v>284</v>
      </c>
      <c r="AL15" t="s">
        <v>1655</v>
      </c>
      <c r="AM15" t="s">
        <v>234</v>
      </c>
      <c r="AN15" t="s">
        <v>1655</v>
      </c>
      <c r="AO15" t="s">
        <v>234</v>
      </c>
      <c r="AP15" t="s">
        <v>250</v>
      </c>
      <c r="AQ15" t="s">
        <v>234</v>
      </c>
      <c r="AR15" t="s">
        <v>234</v>
      </c>
      <c r="AS15" t="s">
        <v>285</v>
      </c>
      <c r="AT15" t="s">
        <v>234</v>
      </c>
      <c r="AU15" t="s">
        <v>318</v>
      </c>
      <c r="AV15">
        <v>1</v>
      </c>
      <c r="AW15">
        <v>0</v>
      </c>
      <c r="AX15">
        <v>0</v>
      </c>
      <c r="AY15">
        <v>0</v>
      </c>
      <c r="AZ15">
        <v>0</v>
      </c>
      <c r="BA15">
        <v>0</v>
      </c>
      <c r="BB15">
        <v>0</v>
      </c>
      <c r="BC15">
        <v>0</v>
      </c>
      <c r="BD15" t="s">
        <v>309</v>
      </c>
      <c r="BE15" t="s">
        <v>750</v>
      </c>
      <c r="BF15" t="s">
        <v>287</v>
      </c>
      <c r="BG15">
        <v>1</v>
      </c>
      <c r="BH15">
        <v>0</v>
      </c>
      <c r="BI15">
        <v>0</v>
      </c>
      <c r="BJ15">
        <v>0</v>
      </c>
      <c r="BK15">
        <v>0</v>
      </c>
      <c r="BL15">
        <v>0</v>
      </c>
      <c r="BM15">
        <v>0</v>
      </c>
      <c r="BN15">
        <v>0</v>
      </c>
      <c r="BO15">
        <v>0</v>
      </c>
      <c r="BP15">
        <v>0</v>
      </c>
      <c r="BQ15" t="s">
        <v>234</v>
      </c>
      <c r="BR15" t="s">
        <v>317</v>
      </c>
      <c r="BS15" t="s">
        <v>289</v>
      </c>
      <c r="BT15" t="s">
        <v>3807</v>
      </c>
      <c r="BU15">
        <v>1</v>
      </c>
      <c r="BV15">
        <v>1</v>
      </c>
      <c r="BW15">
        <v>1</v>
      </c>
      <c r="BX15">
        <v>1</v>
      </c>
      <c r="BY15">
        <v>1</v>
      </c>
      <c r="BZ15">
        <v>0</v>
      </c>
      <c r="CA15">
        <v>1</v>
      </c>
      <c r="CB15">
        <v>0</v>
      </c>
      <c r="CC15" t="s">
        <v>1500</v>
      </c>
      <c r="CD15">
        <v>350</v>
      </c>
      <c r="CE15">
        <v>175</v>
      </c>
      <c r="CF15" t="s">
        <v>1655</v>
      </c>
      <c r="CG15">
        <v>370</v>
      </c>
      <c r="CH15">
        <v>142.30769230769201</v>
      </c>
      <c r="CI15" t="s">
        <v>1655</v>
      </c>
      <c r="CJ15">
        <v>350</v>
      </c>
      <c r="CK15" t="s">
        <v>3842</v>
      </c>
      <c r="CL15" t="s">
        <v>1655</v>
      </c>
      <c r="CM15">
        <v>420</v>
      </c>
      <c r="CN15" t="s">
        <v>3843</v>
      </c>
      <c r="CO15" t="s">
        <v>1655</v>
      </c>
      <c r="CP15">
        <v>700</v>
      </c>
      <c r="CQ15" t="s">
        <v>3827</v>
      </c>
      <c r="CR15" t="s">
        <v>1655</v>
      </c>
      <c r="CS15" t="s">
        <v>234</v>
      </c>
      <c r="CT15" t="s">
        <v>234</v>
      </c>
      <c r="CU15" t="s">
        <v>234</v>
      </c>
      <c r="CV15" t="s">
        <v>1507</v>
      </c>
      <c r="CW15" t="s">
        <v>1655</v>
      </c>
      <c r="CX15">
        <v>1100</v>
      </c>
      <c r="CY15" t="s">
        <v>234</v>
      </c>
      <c r="CZ15" t="s">
        <v>234</v>
      </c>
      <c r="DA15" t="s">
        <v>234</v>
      </c>
      <c r="DB15" t="s">
        <v>234</v>
      </c>
      <c r="DC15" t="s">
        <v>234</v>
      </c>
      <c r="DD15" t="s">
        <v>234</v>
      </c>
      <c r="DE15" t="s">
        <v>259</v>
      </c>
      <c r="DF15">
        <v>1100</v>
      </c>
      <c r="DG15" t="s">
        <v>1655</v>
      </c>
      <c r="DH15" t="s">
        <v>1655</v>
      </c>
      <c r="DI15" t="s">
        <v>1531</v>
      </c>
      <c r="DJ15">
        <v>0</v>
      </c>
      <c r="DK15">
        <v>0</v>
      </c>
      <c r="DL15">
        <v>0</v>
      </c>
      <c r="DM15">
        <v>0</v>
      </c>
      <c r="DN15">
        <v>0</v>
      </c>
      <c r="DO15">
        <v>1</v>
      </c>
      <c r="DP15">
        <v>0</v>
      </c>
      <c r="DQ15">
        <v>0</v>
      </c>
      <c r="DR15">
        <v>0</v>
      </c>
      <c r="DS15">
        <v>0</v>
      </c>
      <c r="DT15">
        <v>0</v>
      </c>
      <c r="DU15">
        <v>0</v>
      </c>
      <c r="DV15">
        <v>0</v>
      </c>
      <c r="DW15">
        <v>0</v>
      </c>
      <c r="DX15" t="s">
        <v>234</v>
      </c>
      <c r="DY15" t="s">
        <v>3844</v>
      </c>
      <c r="DZ15">
        <v>1</v>
      </c>
      <c r="EA15">
        <v>1</v>
      </c>
      <c r="EB15">
        <v>0</v>
      </c>
      <c r="EC15">
        <v>0</v>
      </c>
      <c r="ED15">
        <v>0</v>
      </c>
      <c r="EE15">
        <v>0</v>
      </c>
      <c r="EF15">
        <v>0</v>
      </c>
      <c r="EG15">
        <v>0</v>
      </c>
      <c r="EH15" t="s">
        <v>1655</v>
      </c>
      <c r="EI15" t="s">
        <v>1445</v>
      </c>
      <c r="EJ15" t="s">
        <v>1655</v>
      </c>
      <c r="EK15" t="s">
        <v>406</v>
      </c>
      <c r="EL15" t="s">
        <v>314</v>
      </c>
      <c r="EM15" t="s">
        <v>413</v>
      </c>
      <c r="EN15" t="s">
        <v>314</v>
      </c>
      <c r="EO15" t="s">
        <v>234</v>
      </c>
      <c r="EP15" t="s">
        <v>234</v>
      </c>
      <c r="EQ15" t="s">
        <v>234</v>
      </c>
      <c r="ER15" t="s">
        <v>234</v>
      </c>
      <c r="ES15" t="s">
        <v>234</v>
      </c>
      <c r="ET15" t="s">
        <v>234</v>
      </c>
      <c r="EU15" t="s">
        <v>234</v>
      </c>
      <c r="EV15" t="s">
        <v>234</v>
      </c>
      <c r="EW15" t="s">
        <v>234</v>
      </c>
      <c r="EX15" t="s">
        <v>234</v>
      </c>
      <c r="EY15" t="s">
        <v>234</v>
      </c>
      <c r="EZ15" t="s">
        <v>234</v>
      </c>
      <c r="FA15" t="s">
        <v>234</v>
      </c>
      <c r="FB15" t="s">
        <v>234</v>
      </c>
      <c r="FC15" t="s">
        <v>234</v>
      </c>
      <c r="FD15" t="s">
        <v>234</v>
      </c>
      <c r="FE15" t="s">
        <v>234</v>
      </c>
      <c r="FF15" t="s">
        <v>234</v>
      </c>
      <c r="FG15" t="s">
        <v>234</v>
      </c>
      <c r="FH15" t="s">
        <v>234</v>
      </c>
      <c r="FI15" t="s">
        <v>234</v>
      </c>
      <c r="FJ15" t="s">
        <v>234</v>
      </c>
      <c r="FK15" t="s">
        <v>234</v>
      </c>
      <c r="FL15" t="s">
        <v>234</v>
      </c>
      <c r="FM15" t="s">
        <v>234</v>
      </c>
      <c r="FN15" t="s">
        <v>234</v>
      </c>
      <c r="FO15" t="s">
        <v>234</v>
      </c>
      <c r="FP15" t="s">
        <v>234</v>
      </c>
      <c r="FQ15" t="s">
        <v>234</v>
      </c>
      <c r="FR15" t="s">
        <v>234</v>
      </c>
      <c r="FS15" t="s">
        <v>234</v>
      </c>
      <c r="FT15" t="s">
        <v>234</v>
      </c>
      <c r="FU15" t="s">
        <v>234</v>
      </c>
      <c r="FV15" t="s">
        <v>234</v>
      </c>
      <c r="FW15" t="s">
        <v>234</v>
      </c>
      <c r="FX15" t="s">
        <v>234</v>
      </c>
      <c r="FY15" t="s">
        <v>234</v>
      </c>
      <c r="FZ15" t="s">
        <v>234</v>
      </c>
      <c r="GA15" t="s">
        <v>234</v>
      </c>
      <c r="GB15" t="s">
        <v>234</v>
      </c>
      <c r="GC15" t="s">
        <v>234</v>
      </c>
      <c r="GD15" t="s">
        <v>234</v>
      </c>
      <c r="GE15" t="s">
        <v>234</v>
      </c>
      <c r="GF15" t="s">
        <v>234</v>
      </c>
      <c r="GG15" t="s">
        <v>234</v>
      </c>
      <c r="GH15" t="s">
        <v>234</v>
      </c>
      <c r="GI15" t="s">
        <v>234</v>
      </c>
      <c r="GJ15" t="s">
        <v>234</v>
      </c>
      <c r="GK15" t="s">
        <v>234</v>
      </c>
      <c r="GL15" t="s">
        <v>234</v>
      </c>
      <c r="GM15" t="s">
        <v>234</v>
      </c>
      <c r="GN15" t="s">
        <v>234</v>
      </c>
      <c r="GO15" t="s">
        <v>234</v>
      </c>
      <c r="GP15" t="s">
        <v>234</v>
      </c>
      <c r="GQ15" t="s">
        <v>234</v>
      </c>
      <c r="GR15" t="s">
        <v>234</v>
      </c>
      <c r="GS15" t="s">
        <v>234</v>
      </c>
      <c r="GT15" t="s">
        <v>234</v>
      </c>
      <c r="GU15" t="s">
        <v>234</v>
      </c>
      <c r="GV15" t="s">
        <v>234</v>
      </c>
      <c r="GW15" t="s">
        <v>234</v>
      </c>
      <c r="GX15" t="s">
        <v>234</v>
      </c>
      <c r="GY15" t="s">
        <v>234</v>
      </c>
      <c r="GZ15" t="s">
        <v>234</v>
      </c>
      <c r="HA15" t="s">
        <v>234</v>
      </c>
      <c r="HB15" t="s">
        <v>234</v>
      </c>
      <c r="HC15" t="s">
        <v>234</v>
      </c>
      <c r="HD15" t="s">
        <v>234</v>
      </c>
      <c r="HE15" t="s">
        <v>234</v>
      </c>
      <c r="HF15" t="s">
        <v>234</v>
      </c>
      <c r="HG15" t="s">
        <v>234</v>
      </c>
      <c r="HH15" t="s">
        <v>234</v>
      </c>
      <c r="HI15" t="s">
        <v>234</v>
      </c>
      <c r="HJ15" t="s">
        <v>234</v>
      </c>
      <c r="HK15" t="s">
        <v>234</v>
      </c>
      <c r="HL15" t="s">
        <v>234</v>
      </c>
      <c r="HM15" t="s">
        <v>234</v>
      </c>
      <c r="HN15" t="s">
        <v>234</v>
      </c>
      <c r="HO15" t="s">
        <v>234</v>
      </c>
      <c r="HP15" t="s">
        <v>234</v>
      </c>
      <c r="HQ15" t="s">
        <v>234</v>
      </c>
      <c r="HR15" t="s">
        <v>234</v>
      </c>
      <c r="HS15" t="s">
        <v>234</v>
      </c>
      <c r="HT15" t="s">
        <v>234</v>
      </c>
      <c r="HU15" t="s">
        <v>1655</v>
      </c>
      <c r="HV15" t="s">
        <v>1571</v>
      </c>
      <c r="HW15">
        <v>1</v>
      </c>
      <c r="HX15">
        <v>0</v>
      </c>
      <c r="HY15">
        <v>0</v>
      </c>
      <c r="HZ15">
        <v>0</v>
      </c>
      <c r="IA15">
        <v>0</v>
      </c>
      <c r="IB15">
        <v>0</v>
      </c>
      <c r="IC15" t="s">
        <v>234</v>
      </c>
      <c r="ID15" t="s">
        <v>1583</v>
      </c>
      <c r="IE15">
        <v>1</v>
      </c>
      <c r="IF15">
        <v>0</v>
      </c>
      <c r="IG15">
        <v>0</v>
      </c>
      <c r="IH15">
        <v>0</v>
      </c>
      <c r="II15">
        <v>0</v>
      </c>
      <c r="IJ15">
        <v>0</v>
      </c>
      <c r="IK15">
        <v>0</v>
      </c>
      <c r="IL15">
        <v>0</v>
      </c>
      <c r="IM15" t="s">
        <v>234</v>
      </c>
      <c r="IN15" t="s">
        <v>1655</v>
      </c>
      <c r="IO15" t="s">
        <v>234</v>
      </c>
      <c r="IP15" t="s">
        <v>309</v>
      </c>
      <c r="IQ15">
        <v>1</v>
      </c>
      <c r="IR15">
        <v>0</v>
      </c>
      <c r="IS15">
        <v>0</v>
      </c>
      <c r="IT15">
        <v>0</v>
      </c>
      <c r="IU15">
        <v>0</v>
      </c>
      <c r="IV15">
        <v>0</v>
      </c>
      <c r="IW15">
        <v>0</v>
      </c>
      <c r="IX15">
        <v>0</v>
      </c>
      <c r="IY15" t="s">
        <v>234</v>
      </c>
      <c r="IZ15" t="s">
        <v>234</v>
      </c>
      <c r="JA15" t="s">
        <v>234</v>
      </c>
      <c r="JB15" t="s">
        <v>234</v>
      </c>
      <c r="JC15" t="s">
        <v>234</v>
      </c>
      <c r="JD15" t="s">
        <v>234</v>
      </c>
      <c r="JE15" t="s">
        <v>234</v>
      </c>
      <c r="JF15" t="s">
        <v>234</v>
      </c>
      <c r="JG15" t="s">
        <v>234</v>
      </c>
      <c r="JH15" t="s">
        <v>234</v>
      </c>
      <c r="JI15" t="s">
        <v>234</v>
      </c>
      <c r="JJ15" t="s">
        <v>234</v>
      </c>
      <c r="JK15" t="s">
        <v>234</v>
      </c>
      <c r="JL15" t="s">
        <v>234</v>
      </c>
      <c r="JM15" t="s">
        <v>234</v>
      </c>
      <c r="JN15" t="s">
        <v>234</v>
      </c>
      <c r="JO15" t="s">
        <v>234</v>
      </c>
      <c r="JP15" t="s">
        <v>234</v>
      </c>
      <c r="JQ15" t="s">
        <v>234</v>
      </c>
      <c r="JR15" t="s">
        <v>234</v>
      </c>
      <c r="JS15" t="s">
        <v>234</v>
      </c>
      <c r="JT15" t="s">
        <v>234</v>
      </c>
      <c r="JU15" t="s">
        <v>234</v>
      </c>
      <c r="JV15" t="s">
        <v>234</v>
      </c>
      <c r="JW15" t="s">
        <v>234</v>
      </c>
      <c r="JX15" t="s">
        <v>234</v>
      </c>
      <c r="JY15" t="s">
        <v>234</v>
      </c>
      <c r="JZ15" t="s">
        <v>234</v>
      </c>
      <c r="KA15" t="s">
        <v>234</v>
      </c>
      <c r="KB15" t="s">
        <v>234</v>
      </c>
      <c r="KC15" t="s">
        <v>234</v>
      </c>
      <c r="KD15" t="s">
        <v>234</v>
      </c>
      <c r="KE15" t="s">
        <v>234</v>
      </c>
      <c r="KF15" t="s">
        <v>234</v>
      </c>
      <c r="KG15" t="s">
        <v>234</v>
      </c>
      <c r="KH15" t="s">
        <v>234</v>
      </c>
      <c r="KI15" t="s">
        <v>234</v>
      </c>
      <c r="KJ15" t="s">
        <v>234</v>
      </c>
      <c r="KK15" t="s">
        <v>234</v>
      </c>
      <c r="KL15" t="s">
        <v>234</v>
      </c>
      <c r="KM15" t="s">
        <v>234</v>
      </c>
      <c r="KN15" t="s">
        <v>234</v>
      </c>
      <c r="KO15" t="s">
        <v>234</v>
      </c>
      <c r="KP15" t="s">
        <v>234</v>
      </c>
      <c r="KQ15" t="s">
        <v>234</v>
      </c>
      <c r="KR15" t="s">
        <v>234</v>
      </c>
      <c r="KS15" t="s">
        <v>234</v>
      </c>
      <c r="KT15" t="s">
        <v>234</v>
      </c>
      <c r="KU15" t="s">
        <v>234</v>
      </c>
      <c r="KV15" t="s">
        <v>234</v>
      </c>
      <c r="KW15" t="s">
        <v>234</v>
      </c>
      <c r="KX15" t="s">
        <v>234</v>
      </c>
      <c r="KY15" t="s">
        <v>234</v>
      </c>
      <c r="KZ15" t="s">
        <v>234</v>
      </c>
      <c r="LA15" t="s">
        <v>234</v>
      </c>
      <c r="LB15" t="s">
        <v>234</v>
      </c>
      <c r="LC15" t="s">
        <v>234</v>
      </c>
      <c r="LD15" t="s">
        <v>234</v>
      </c>
      <c r="LE15" t="s">
        <v>234</v>
      </c>
      <c r="LF15" t="s">
        <v>3443</v>
      </c>
      <c r="LG15" t="s">
        <v>234</v>
      </c>
      <c r="LH15">
        <v>263669945</v>
      </c>
      <c r="LI15" t="s">
        <v>3845</v>
      </c>
      <c r="LJ15">
        <v>44614.914421296293</v>
      </c>
      <c r="LK15" t="s">
        <v>234</v>
      </c>
      <c r="LL15" t="s">
        <v>234</v>
      </c>
      <c r="LM15" t="s">
        <v>3800</v>
      </c>
      <c r="LN15" t="s">
        <v>3801</v>
      </c>
      <c r="LO15" t="s">
        <v>234</v>
      </c>
      <c r="LP15">
        <v>14</v>
      </c>
    </row>
    <row r="16" spans="1:328" x14ac:dyDescent="0.35">
      <c r="A16">
        <v>44614.474396874997</v>
      </c>
      <c r="B16">
        <v>44614.486166354167</v>
      </c>
      <c r="C16">
        <v>44614</v>
      </c>
      <c r="D16">
        <v>5.8847395848715678E-3</v>
      </c>
      <c r="E16" t="s">
        <v>234</v>
      </c>
      <c r="F16" t="s">
        <v>234</v>
      </c>
      <c r="G16" t="s">
        <v>234</v>
      </c>
      <c r="H16">
        <v>44614</v>
      </c>
      <c r="I16" t="s">
        <v>3446</v>
      </c>
      <c r="J16" t="s">
        <v>234</v>
      </c>
      <c r="K16" t="s">
        <v>3446</v>
      </c>
      <c r="L16" t="s">
        <v>3447</v>
      </c>
      <c r="M16" t="s">
        <v>3447</v>
      </c>
      <c r="N16" t="s">
        <v>3448</v>
      </c>
      <c r="O16" t="s">
        <v>234</v>
      </c>
      <c r="P16" t="s">
        <v>3448</v>
      </c>
      <c r="Q16" t="s">
        <v>3449</v>
      </c>
      <c r="R16" t="s">
        <v>3449</v>
      </c>
      <c r="S16" t="s">
        <v>1791</v>
      </c>
      <c r="T16" t="s">
        <v>1981</v>
      </c>
      <c r="U16" t="s">
        <v>1980</v>
      </c>
      <c r="V16" t="s">
        <v>1982</v>
      </c>
      <c r="W16" t="s">
        <v>2323</v>
      </c>
      <c r="X16" t="s">
        <v>2322</v>
      </c>
      <c r="Y16" t="s">
        <v>2323</v>
      </c>
      <c r="Z16" t="s">
        <v>246</v>
      </c>
      <c r="AA16" t="s">
        <v>3846</v>
      </c>
      <c r="AB16" t="s">
        <v>246</v>
      </c>
      <c r="AC16" t="s">
        <v>1390</v>
      </c>
      <c r="AD16" t="s">
        <v>1981</v>
      </c>
      <c r="AE16" t="s">
        <v>246</v>
      </c>
      <c r="AF16" t="s">
        <v>3835</v>
      </c>
      <c r="AG16" t="s">
        <v>246</v>
      </c>
      <c r="AH16" t="s">
        <v>1390</v>
      </c>
      <c r="AI16" t="s">
        <v>3825</v>
      </c>
      <c r="AJ16" t="s">
        <v>247</v>
      </c>
      <c r="AK16" t="s">
        <v>284</v>
      </c>
      <c r="AL16" t="s">
        <v>1655</v>
      </c>
      <c r="AM16" t="s">
        <v>234</v>
      </c>
      <c r="AN16" t="s">
        <v>1655</v>
      </c>
      <c r="AO16" t="s">
        <v>234</v>
      </c>
      <c r="AP16" t="s">
        <v>250</v>
      </c>
      <c r="AQ16" t="s">
        <v>234</v>
      </c>
      <c r="AR16" t="s">
        <v>234</v>
      </c>
      <c r="AS16" t="s">
        <v>285</v>
      </c>
      <c r="AT16" t="s">
        <v>234</v>
      </c>
      <c r="AU16" t="s">
        <v>318</v>
      </c>
      <c r="AV16">
        <v>1</v>
      </c>
      <c r="AW16">
        <v>0</v>
      </c>
      <c r="AX16">
        <v>0</v>
      </c>
      <c r="AY16">
        <v>0</v>
      </c>
      <c r="AZ16">
        <v>0</v>
      </c>
      <c r="BA16">
        <v>0</v>
      </c>
      <c r="BB16">
        <v>0</v>
      </c>
      <c r="BC16">
        <v>0</v>
      </c>
      <c r="BD16" t="s">
        <v>309</v>
      </c>
      <c r="BE16" t="s">
        <v>750</v>
      </c>
      <c r="BF16" t="s">
        <v>287</v>
      </c>
      <c r="BG16">
        <v>1</v>
      </c>
      <c r="BH16">
        <v>0</v>
      </c>
      <c r="BI16">
        <v>0</v>
      </c>
      <c r="BJ16">
        <v>0</v>
      </c>
      <c r="BK16">
        <v>0</v>
      </c>
      <c r="BL16">
        <v>0</v>
      </c>
      <c r="BM16">
        <v>0</v>
      </c>
      <c r="BN16">
        <v>0</v>
      </c>
      <c r="BO16">
        <v>0</v>
      </c>
      <c r="BP16">
        <v>0</v>
      </c>
      <c r="BQ16" t="s">
        <v>234</v>
      </c>
      <c r="BR16" t="s">
        <v>304</v>
      </c>
      <c r="BS16" t="s">
        <v>311</v>
      </c>
      <c r="BT16" t="s">
        <v>3847</v>
      </c>
      <c r="BU16">
        <v>0</v>
      </c>
      <c r="BV16">
        <v>0</v>
      </c>
      <c r="BW16">
        <v>0</v>
      </c>
      <c r="BX16">
        <v>1</v>
      </c>
      <c r="BY16">
        <v>0</v>
      </c>
      <c r="BZ16">
        <v>0</v>
      </c>
      <c r="CA16">
        <v>1</v>
      </c>
      <c r="CB16">
        <v>0</v>
      </c>
      <c r="CC16" t="s">
        <v>1502</v>
      </c>
      <c r="CD16" t="s">
        <v>234</v>
      </c>
      <c r="CE16" t="s">
        <v>234</v>
      </c>
      <c r="CF16" t="s">
        <v>234</v>
      </c>
      <c r="CG16" t="s">
        <v>234</v>
      </c>
      <c r="CH16" t="s">
        <v>234</v>
      </c>
      <c r="CI16" t="s">
        <v>234</v>
      </c>
      <c r="CJ16" t="s">
        <v>234</v>
      </c>
      <c r="CK16" t="s">
        <v>234</v>
      </c>
      <c r="CL16" t="s">
        <v>234</v>
      </c>
      <c r="CM16" t="s">
        <v>234</v>
      </c>
      <c r="CN16" t="s">
        <v>234</v>
      </c>
      <c r="CO16" t="s">
        <v>234</v>
      </c>
      <c r="CP16" t="s">
        <v>234</v>
      </c>
      <c r="CQ16" t="s">
        <v>234</v>
      </c>
      <c r="CR16" t="s">
        <v>234</v>
      </c>
      <c r="CS16" t="s">
        <v>234</v>
      </c>
      <c r="CT16" t="s">
        <v>234</v>
      </c>
      <c r="CU16" t="s">
        <v>234</v>
      </c>
      <c r="CV16" t="s">
        <v>1507</v>
      </c>
      <c r="CW16" t="s">
        <v>1655</v>
      </c>
      <c r="CX16">
        <v>1000</v>
      </c>
      <c r="CY16" t="s">
        <v>234</v>
      </c>
      <c r="CZ16" t="s">
        <v>234</v>
      </c>
      <c r="DA16" t="s">
        <v>234</v>
      </c>
      <c r="DB16" t="s">
        <v>234</v>
      </c>
      <c r="DC16" t="s">
        <v>234</v>
      </c>
      <c r="DD16" t="s">
        <v>234</v>
      </c>
      <c r="DE16" t="s">
        <v>259</v>
      </c>
      <c r="DF16">
        <v>1000</v>
      </c>
      <c r="DG16" t="s">
        <v>1655</v>
      </c>
      <c r="DH16" t="s">
        <v>1655</v>
      </c>
      <c r="DI16" t="s">
        <v>1531</v>
      </c>
      <c r="DJ16">
        <v>0</v>
      </c>
      <c r="DK16">
        <v>0</v>
      </c>
      <c r="DL16">
        <v>0</v>
      </c>
      <c r="DM16">
        <v>0</v>
      </c>
      <c r="DN16">
        <v>0</v>
      </c>
      <c r="DO16">
        <v>1</v>
      </c>
      <c r="DP16">
        <v>0</v>
      </c>
      <c r="DQ16">
        <v>0</v>
      </c>
      <c r="DR16">
        <v>0</v>
      </c>
      <c r="DS16">
        <v>0</v>
      </c>
      <c r="DT16">
        <v>0</v>
      </c>
      <c r="DU16">
        <v>0</v>
      </c>
      <c r="DV16">
        <v>0</v>
      </c>
      <c r="DW16">
        <v>0</v>
      </c>
      <c r="DX16" t="s">
        <v>234</v>
      </c>
      <c r="DY16" t="s">
        <v>1466</v>
      </c>
      <c r="DZ16">
        <v>0</v>
      </c>
      <c r="EA16">
        <v>0</v>
      </c>
      <c r="EB16">
        <v>0</v>
      </c>
      <c r="EC16">
        <v>1</v>
      </c>
      <c r="ED16">
        <v>0</v>
      </c>
      <c r="EE16">
        <v>0</v>
      </c>
      <c r="EF16">
        <v>0</v>
      </c>
      <c r="EG16">
        <v>0</v>
      </c>
      <c r="EH16" t="s">
        <v>1445</v>
      </c>
      <c r="EI16" t="s">
        <v>1445</v>
      </c>
      <c r="EJ16" t="s">
        <v>1655</v>
      </c>
      <c r="EK16" t="s">
        <v>406</v>
      </c>
      <c r="EL16" t="s">
        <v>314</v>
      </c>
      <c r="EM16" t="s">
        <v>413</v>
      </c>
      <c r="EN16" t="s">
        <v>314</v>
      </c>
      <c r="EO16" t="s">
        <v>234</v>
      </c>
      <c r="EP16" t="s">
        <v>234</v>
      </c>
      <c r="EQ16" t="s">
        <v>234</v>
      </c>
      <c r="ER16" t="s">
        <v>234</v>
      </c>
      <c r="ES16" t="s">
        <v>234</v>
      </c>
      <c r="ET16" t="s">
        <v>234</v>
      </c>
      <c r="EU16" t="s">
        <v>234</v>
      </c>
      <c r="EV16" t="s">
        <v>234</v>
      </c>
      <c r="EW16" t="s">
        <v>234</v>
      </c>
      <c r="EX16" t="s">
        <v>234</v>
      </c>
      <c r="EY16" t="s">
        <v>234</v>
      </c>
      <c r="EZ16" t="s">
        <v>234</v>
      </c>
      <c r="FA16" t="s">
        <v>234</v>
      </c>
      <c r="FB16" t="s">
        <v>234</v>
      </c>
      <c r="FC16" t="s">
        <v>234</v>
      </c>
      <c r="FD16" t="s">
        <v>234</v>
      </c>
      <c r="FE16" t="s">
        <v>234</v>
      </c>
      <c r="FF16" t="s">
        <v>234</v>
      </c>
      <c r="FG16" t="s">
        <v>234</v>
      </c>
      <c r="FH16" t="s">
        <v>234</v>
      </c>
      <c r="FI16" t="s">
        <v>234</v>
      </c>
      <c r="FJ16" t="s">
        <v>234</v>
      </c>
      <c r="FK16" t="s">
        <v>234</v>
      </c>
      <c r="FL16" t="s">
        <v>234</v>
      </c>
      <c r="FM16" t="s">
        <v>234</v>
      </c>
      <c r="FN16" t="s">
        <v>234</v>
      </c>
      <c r="FO16" t="s">
        <v>234</v>
      </c>
      <c r="FP16" t="s">
        <v>234</v>
      </c>
      <c r="FQ16" t="s">
        <v>234</v>
      </c>
      <c r="FR16" t="s">
        <v>234</v>
      </c>
      <c r="FS16" t="s">
        <v>234</v>
      </c>
      <c r="FT16" t="s">
        <v>234</v>
      </c>
      <c r="FU16" t="s">
        <v>234</v>
      </c>
      <c r="FV16" t="s">
        <v>234</v>
      </c>
      <c r="FW16" t="s">
        <v>234</v>
      </c>
      <c r="FX16" t="s">
        <v>234</v>
      </c>
      <c r="FY16" t="s">
        <v>234</v>
      </c>
      <c r="FZ16" t="s">
        <v>234</v>
      </c>
      <c r="GA16" t="s">
        <v>234</v>
      </c>
      <c r="GB16" t="s">
        <v>234</v>
      </c>
      <c r="GC16" t="s">
        <v>234</v>
      </c>
      <c r="GD16" t="s">
        <v>234</v>
      </c>
      <c r="GE16" t="s">
        <v>234</v>
      </c>
      <c r="GF16" t="s">
        <v>234</v>
      </c>
      <c r="GG16" t="s">
        <v>234</v>
      </c>
      <c r="GH16" t="s">
        <v>234</v>
      </c>
      <c r="GI16" t="s">
        <v>234</v>
      </c>
      <c r="GJ16" t="s">
        <v>234</v>
      </c>
      <c r="GK16" t="s">
        <v>234</v>
      </c>
      <c r="GL16" t="s">
        <v>234</v>
      </c>
      <c r="GM16" t="s">
        <v>234</v>
      </c>
      <c r="GN16" t="s">
        <v>234</v>
      </c>
      <c r="GO16" t="s">
        <v>234</v>
      </c>
      <c r="GP16" t="s">
        <v>234</v>
      </c>
      <c r="GQ16" t="s">
        <v>234</v>
      </c>
      <c r="GR16" t="s">
        <v>234</v>
      </c>
      <c r="GS16" t="s">
        <v>234</v>
      </c>
      <c r="GT16" t="s">
        <v>234</v>
      </c>
      <c r="GU16" t="s">
        <v>234</v>
      </c>
      <c r="GV16" t="s">
        <v>234</v>
      </c>
      <c r="GW16" t="s">
        <v>234</v>
      </c>
      <c r="GX16" t="s">
        <v>234</v>
      </c>
      <c r="GY16" t="s">
        <v>234</v>
      </c>
      <c r="GZ16" t="s">
        <v>234</v>
      </c>
      <c r="HA16" t="s">
        <v>234</v>
      </c>
      <c r="HB16" t="s">
        <v>234</v>
      </c>
      <c r="HC16" t="s">
        <v>234</v>
      </c>
      <c r="HD16" t="s">
        <v>234</v>
      </c>
      <c r="HE16" t="s">
        <v>234</v>
      </c>
      <c r="HF16" t="s">
        <v>234</v>
      </c>
      <c r="HG16" t="s">
        <v>234</v>
      </c>
      <c r="HH16" t="s">
        <v>234</v>
      </c>
      <c r="HI16" t="s">
        <v>234</v>
      </c>
      <c r="HJ16" t="s">
        <v>234</v>
      </c>
      <c r="HK16" t="s">
        <v>234</v>
      </c>
      <c r="HL16" t="s">
        <v>234</v>
      </c>
      <c r="HM16" t="s">
        <v>234</v>
      </c>
      <c r="HN16" t="s">
        <v>234</v>
      </c>
      <c r="HO16" t="s">
        <v>234</v>
      </c>
      <c r="HP16" t="s">
        <v>234</v>
      </c>
      <c r="HQ16" t="s">
        <v>234</v>
      </c>
      <c r="HR16" t="s">
        <v>234</v>
      </c>
      <c r="HS16" t="s">
        <v>234</v>
      </c>
      <c r="HT16" t="s">
        <v>234</v>
      </c>
      <c r="HU16" t="s">
        <v>1655</v>
      </c>
      <c r="HV16" t="s">
        <v>1571</v>
      </c>
      <c r="HW16">
        <v>1</v>
      </c>
      <c r="HX16">
        <v>0</v>
      </c>
      <c r="HY16">
        <v>0</v>
      </c>
      <c r="HZ16">
        <v>0</v>
      </c>
      <c r="IA16">
        <v>0</v>
      </c>
      <c r="IB16">
        <v>0</v>
      </c>
      <c r="IC16" t="s">
        <v>234</v>
      </c>
      <c r="ID16" t="s">
        <v>1583</v>
      </c>
      <c r="IE16">
        <v>1</v>
      </c>
      <c r="IF16">
        <v>0</v>
      </c>
      <c r="IG16">
        <v>0</v>
      </c>
      <c r="IH16">
        <v>0</v>
      </c>
      <c r="II16">
        <v>0</v>
      </c>
      <c r="IJ16">
        <v>0</v>
      </c>
      <c r="IK16">
        <v>0</v>
      </c>
      <c r="IL16">
        <v>0</v>
      </c>
      <c r="IM16" t="s">
        <v>234</v>
      </c>
      <c r="IN16" t="s">
        <v>1655</v>
      </c>
      <c r="IO16" t="s">
        <v>234</v>
      </c>
      <c r="IP16" t="s">
        <v>309</v>
      </c>
      <c r="IQ16">
        <v>1</v>
      </c>
      <c r="IR16">
        <v>0</v>
      </c>
      <c r="IS16">
        <v>0</v>
      </c>
      <c r="IT16">
        <v>0</v>
      </c>
      <c r="IU16">
        <v>0</v>
      </c>
      <c r="IV16">
        <v>0</v>
      </c>
      <c r="IW16">
        <v>0</v>
      </c>
      <c r="IX16">
        <v>0</v>
      </c>
      <c r="IY16" t="s">
        <v>234</v>
      </c>
      <c r="IZ16" t="s">
        <v>234</v>
      </c>
      <c r="JA16" t="s">
        <v>234</v>
      </c>
      <c r="JB16" t="s">
        <v>234</v>
      </c>
      <c r="JC16" t="s">
        <v>234</v>
      </c>
      <c r="JD16" t="s">
        <v>234</v>
      </c>
      <c r="JE16" t="s">
        <v>234</v>
      </c>
      <c r="JF16" t="s">
        <v>234</v>
      </c>
      <c r="JG16" t="s">
        <v>234</v>
      </c>
      <c r="JH16" t="s">
        <v>234</v>
      </c>
      <c r="JI16" t="s">
        <v>234</v>
      </c>
      <c r="JJ16" t="s">
        <v>234</v>
      </c>
      <c r="JK16" t="s">
        <v>234</v>
      </c>
      <c r="JL16" t="s">
        <v>234</v>
      </c>
      <c r="JM16" t="s">
        <v>234</v>
      </c>
      <c r="JN16" t="s">
        <v>234</v>
      </c>
      <c r="JO16" t="s">
        <v>234</v>
      </c>
      <c r="JP16" t="s">
        <v>234</v>
      </c>
      <c r="JQ16" t="s">
        <v>234</v>
      </c>
      <c r="JR16" t="s">
        <v>234</v>
      </c>
      <c r="JS16" t="s">
        <v>234</v>
      </c>
      <c r="JT16" t="s">
        <v>234</v>
      </c>
      <c r="JU16" t="s">
        <v>234</v>
      </c>
      <c r="JV16" t="s">
        <v>234</v>
      </c>
      <c r="JW16" t="s">
        <v>234</v>
      </c>
      <c r="JX16" t="s">
        <v>234</v>
      </c>
      <c r="JY16" t="s">
        <v>234</v>
      </c>
      <c r="JZ16" t="s">
        <v>234</v>
      </c>
      <c r="KA16" t="s">
        <v>234</v>
      </c>
      <c r="KB16" t="s">
        <v>234</v>
      </c>
      <c r="KC16" t="s">
        <v>234</v>
      </c>
      <c r="KD16" t="s">
        <v>234</v>
      </c>
      <c r="KE16" t="s">
        <v>234</v>
      </c>
      <c r="KF16" t="s">
        <v>234</v>
      </c>
      <c r="KG16" t="s">
        <v>234</v>
      </c>
      <c r="KH16" t="s">
        <v>234</v>
      </c>
      <c r="KI16" t="s">
        <v>234</v>
      </c>
      <c r="KJ16" t="s">
        <v>234</v>
      </c>
      <c r="KK16" t="s">
        <v>234</v>
      </c>
      <c r="KL16" t="s">
        <v>234</v>
      </c>
      <c r="KM16" t="s">
        <v>234</v>
      </c>
      <c r="KN16" t="s">
        <v>234</v>
      </c>
      <c r="KO16" t="s">
        <v>234</v>
      </c>
      <c r="KP16" t="s">
        <v>234</v>
      </c>
      <c r="KQ16" t="s">
        <v>234</v>
      </c>
      <c r="KR16" t="s">
        <v>234</v>
      </c>
      <c r="KS16" t="s">
        <v>234</v>
      </c>
      <c r="KT16" t="s">
        <v>234</v>
      </c>
      <c r="KU16" t="s">
        <v>234</v>
      </c>
      <c r="KV16" t="s">
        <v>234</v>
      </c>
      <c r="KW16" t="s">
        <v>234</v>
      </c>
      <c r="KX16" t="s">
        <v>234</v>
      </c>
      <c r="KY16" t="s">
        <v>234</v>
      </c>
      <c r="KZ16" t="s">
        <v>234</v>
      </c>
      <c r="LA16" t="s">
        <v>234</v>
      </c>
      <c r="LB16" t="s">
        <v>234</v>
      </c>
      <c r="LC16" t="s">
        <v>234</v>
      </c>
      <c r="LD16" t="s">
        <v>234</v>
      </c>
      <c r="LE16" t="s">
        <v>234</v>
      </c>
      <c r="LF16" t="s">
        <v>3443</v>
      </c>
      <c r="LG16" t="s">
        <v>234</v>
      </c>
      <c r="LH16">
        <v>263669951</v>
      </c>
      <c r="LI16" t="s">
        <v>3848</v>
      </c>
      <c r="LJ16">
        <v>44614.91443287037</v>
      </c>
      <c r="LK16" t="s">
        <v>234</v>
      </c>
      <c r="LL16" t="s">
        <v>234</v>
      </c>
      <c r="LM16" t="s">
        <v>3800</v>
      </c>
      <c r="LN16" t="s">
        <v>3801</v>
      </c>
      <c r="LO16" t="s">
        <v>234</v>
      </c>
      <c r="LP16">
        <v>15</v>
      </c>
    </row>
    <row r="17" spans="1:328" x14ac:dyDescent="0.35">
      <c r="A17">
        <v>44614.486278530087</v>
      </c>
      <c r="B17">
        <v>44614.498557349543</v>
      </c>
      <c r="C17">
        <v>44614</v>
      </c>
      <c r="D17">
        <v>2.455763891339302E-3</v>
      </c>
      <c r="E17" t="s">
        <v>234</v>
      </c>
      <c r="F17" t="s">
        <v>234</v>
      </c>
      <c r="G17" t="s">
        <v>234</v>
      </c>
      <c r="H17">
        <v>44614</v>
      </c>
      <c r="I17" t="s">
        <v>3446</v>
      </c>
      <c r="J17" t="s">
        <v>234</v>
      </c>
      <c r="K17" t="s">
        <v>3446</v>
      </c>
      <c r="L17" t="s">
        <v>3447</v>
      </c>
      <c r="M17" t="s">
        <v>3447</v>
      </c>
      <c r="N17" t="s">
        <v>3448</v>
      </c>
      <c r="O17" t="s">
        <v>234</v>
      </c>
      <c r="P17" t="s">
        <v>3448</v>
      </c>
      <c r="Q17" t="s">
        <v>3449</v>
      </c>
      <c r="R17" t="s">
        <v>3449</v>
      </c>
      <c r="S17" t="s">
        <v>1791</v>
      </c>
      <c r="T17" t="s">
        <v>1981</v>
      </c>
      <c r="U17" t="s">
        <v>1980</v>
      </c>
      <c r="V17" t="s">
        <v>1982</v>
      </c>
      <c r="W17" t="s">
        <v>2323</v>
      </c>
      <c r="X17" t="s">
        <v>2322</v>
      </c>
      <c r="Y17" t="s">
        <v>2323</v>
      </c>
      <c r="Z17" t="s">
        <v>246</v>
      </c>
      <c r="AA17" t="s">
        <v>3849</v>
      </c>
      <c r="AB17" t="s">
        <v>246</v>
      </c>
      <c r="AC17" t="s">
        <v>1390</v>
      </c>
      <c r="AD17" t="s">
        <v>1981</v>
      </c>
      <c r="AE17" t="s">
        <v>246</v>
      </c>
      <c r="AF17" t="s">
        <v>3850</v>
      </c>
      <c r="AG17" t="s">
        <v>246</v>
      </c>
      <c r="AH17" t="s">
        <v>1390</v>
      </c>
      <c r="AI17" t="s">
        <v>3825</v>
      </c>
      <c r="AJ17" t="s">
        <v>247</v>
      </c>
      <c r="AK17" t="s">
        <v>284</v>
      </c>
      <c r="AL17" t="s">
        <v>1655</v>
      </c>
      <c r="AM17" t="s">
        <v>234</v>
      </c>
      <c r="AN17" t="s">
        <v>1655</v>
      </c>
      <c r="AO17" t="s">
        <v>234</v>
      </c>
      <c r="AP17" t="s">
        <v>250</v>
      </c>
      <c r="AQ17" t="s">
        <v>234</v>
      </c>
      <c r="AR17" t="s">
        <v>234</v>
      </c>
      <c r="AS17" t="s">
        <v>308</v>
      </c>
      <c r="AT17" t="s">
        <v>234</v>
      </c>
      <c r="AU17" t="s">
        <v>318</v>
      </c>
      <c r="AV17">
        <v>1</v>
      </c>
      <c r="AW17">
        <v>0</v>
      </c>
      <c r="AX17">
        <v>0</v>
      </c>
      <c r="AY17">
        <v>0</v>
      </c>
      <c r="AZ17">
        <v>0</v>
      </c>
      <c r="BA17">
        <v>0</v>
      </c>
      <c r="BB17">
        <v>0</v>
      </c>
      <c r="BC17">
        <v>0</v>
      </c>
      <c r="BD17" t="s">
        <v>309</v>
      </c>
      <c r="BE17" t="s">
        <v>750</v>
      </c>
      <c r="BF17" t="s">
        <v>287</v>
      </c>
      <c r="BG17">
        <v>1</v>
      </c>
      <c r="BH17">
        <v>0</v>
      </c>
      <c r="BI17">
        <v>0</v>
      </c>
      <c r="BJ17">
        <v>0</v>
      </c>
      <c r="BK17">
        <v>0</v>
      </c>
      <c r="BL17">
        <v>0</v>
      </c>
      <c r="BM17">
        <v>0</v>
      </c>
      <c r="BN17">
        <v>0</v>
      </c>
      <c r="BO17">
        <v>0</v>
      </c>
      <c r="BP17">
        <v>0</v>
      </c>
      <c r="BQ17" t="s">
        <v>234</v>
      </c>
      <c r="BR17" t="s">
        <v>317</v>
      </c>
      <c r="BS17" t="s">
        <v>311</v>
      </c>
      <c r="BT17" t="s">
        <v>3851</v>
      </c>
      <c r="BU17">
        <v>1</v>
      </c>
      <c r="BV17">
        <v>1</v>
      </c>
      <c r="BW17">
        <v>1</v>
      </c>
      <c r="BX17">
        <v>1</v>
      </c>
      <c r="BY17">
        <v>0</v>
      </c>
      <c r="BZ17">
        <v>0</v>
      </c>
      <c r="CA17">
        <v>1</v>
      </c>
      <c r="CB17">
        <v>0</v>
      </c>
      <c r="CC17" t="s">
        <v>1500</v>
      </c>
      <c r="CD17">
        <v>350</v>
      </c>
      <c r="CE17">
        <v>175</v>
      </c>
      <c r="CF17" t="s">
        <v>1655</v>
      </c>
      <c r="CG17">
        <v>420</v>
      </c>
      <c r="CH17">
        <v>161.53846153846101</v>
      </c>
      <c r="CI17" t="s">
        <v>1655</v>
      </c>
      <c r="CJ17">
        <v>350</v>
      </c>
      <c r="CK17" t="s">
        <v>3842</v>
      </c>
      <c r="CL17" t="s">
        <v>1655</v>
      </c>
      <c r="CM17">
        <v>450</v>
      </c>
      <c r="CN17" t="s">
        <v>3837</v>
      </c>
      <c r="CO17" t="s">
        <v>1445</v>
      </c>
      <c r="CP17" t="s">
        <v>234</v>
      </c>
      <c r="CQ17" t="s">
        <v>234</v>
      </c>
      <c r="CR17" t="s">
        <v>234</v>
      </c>
      <c r="CS17" t="s">
        <v>234</v>
      </c>
      <c r="CT17" t="s">
        <v>234</v>
      </c>
      <c r="CU17" t="s">
        <v>234</v>
      </c>
      <c r="CV17" t="s">
        <v>1507</v>
      </c>
      <c r="CW17" t="s">
        <v>1655</v>
      </c>
      <c r="CX17">
        <v>1100</v>
      </c>
      <c r="CY17" t="s">
        <v>234</v>
      </c>
      <c r="CZ17" t="s">
        <v>234</v>
      </c>
      <c r="DA17" t="s">
        <v>234</v>
      </c>
      <c r="DB17" t="s">
        <v>234</v>
      </c>
      <c r="DC17" t="s">
        <v>234</v>
      </c>
      <c r="DD17" t="s">
        <v>234</v>
      </c>
      <c r="DE17" t="s">
        <v>259</v>
      </c>
      <c r="DF17">
        <v>1100</v>
      </c>
      <c r="DG17" t="s">
        <v>1655</v>
      </c>
      <c r="DH17" t="s">
        <v>1655</v>
      </c>
      <c r="DI17" t="s">
        <v>1517</v>
      </c>
      <c r="DJ17">
        <v>1</v>
      </c>
      <c r="DK17">
        <v>0</v>
      </c>
      <c r="DL17">
        <v>0</v>
      </c>
      <c r="DM17">
        <v>0</v>
      </c>
      <c r="DN17">
        <v>0</v>
      </c>
      <c r="DO17">
        <v>0</v>
      </c>
      <c r="DP17">
        <v>0</v>
      </c>
      <c r="DQ17">
        <v>0</v>
      </c>
      <c r="DR17">
        <v>0</v>
      </c>
      <c r="DS17">
        <v>0</v>
      </c>
      <c r="DT17">
        <v>0</v>
      </c>
      <c r="DU17">
        <v>0</v>
      </c>
      <c r="DV17">
        <v>0</v>
      </c>
      <c r="DW17">
        <v>0</v>
      </c>
      <c r="DX17" t="s">
        <v>234</v>
      </c>
      <c r="DY17" t="s">
        <v>1460</v>
      </c>
      <c r="DZ17">
        <v>0</v>
      </c>
      <c r="EA17">
        <v>1</v>
      </c>
      <c r="EB17">
        <v>0</v>
      </c>
      <c r="EC17">
        <v>0</v>
      </c>
      <c r="ED17">
        <v>0</v>
      </c>
      <c r="EE17">
        <v>0</v>
      </c>
      <c r="EF17">
        <v>0</v>
      </c>
      <c r="EG17">
        <v>0</v>
      </c>
      <c r="EH17" t="s">
        <v>1655</v>
      </c>
      <c r="EI17" t="s">
        <v>1445</v>
      </c>
      <c r="EJ17" t="s">
        <v>1655</v>
      </c>
      <c r="EK17" t="s">
        <v>406</v>
      </c>
      <c r="EL17" t="s">
        <v>314</v>
      </c>
      <c r="EM17" t="s">
        <v>413</v>
      </c>
      <c r="EN17" t="s">
        <v>314</v>
      </c>
      <c r="EO17" t="s">
        <v>234</v>
      </c>
      <c r="EP17" t="s">
        <v>234</v>
      </c>
      <c r="EQ17" t="s">
        <v>234</v>
      </c>
      <c r="ER17" t="s">
        <v>234</v>
      </c>
      <c r="ES17" t="s">
        <v>234</v>
      </c>
      <c r="ET17" t="s">
        <v>234</v>
      </c>
      <c r="EU17" t="s">
        <v>234</v>
      </c>
      <c r="EV17" t="s">
        <v>234</v>
      </c>
      <c r="EW17" t="s">
        <v>234</v>
      </c>
      <c r="EX17" t="s">
        <v>234</v>
      </c>
      <c r="EY17" t="s">
        <v>234</v>
      </c>
      <c r="EZ17" t="s">
        <v>234</v>
      </c>
      <c r="FA17" t="s">
        <v>234</v>
      </c>
      <c r="FB17" t="s">
        <v>234</v>
      </c>
      <c r="FC17" t="s">
        <v>234</v>
      </c>
      <c r="FD17" t="s">
        <v>234</v>
      </c>
      <c r="FE17" t="s">
        <v>234</v>
      </c>
      <c r="FF17" t="s">
        <v>234</v>
      </c>
      <c r="FG17" t="s">
        <v>234</v>
      </c>
      <c r="FH17" t="s">
        <v>234</v>
      </c>
      <c r="FI17" t="s">
        <v>234</v>
      </c>
      <c r="FJ17" t="s">
        <v>234</v>
      </c>
      <c r="FK17" t="s">
        <v>234</v>
      </c>
      <c r="FL17" t="s">
        <v>234</v>
      </c>
      <c r="FM17" t="s">
        <v>234</v>
      </c>
      <c r="FN17" t="s">
        <v>234</v>
      </c>
      <c r="FO17" t="s">
        <v>234</v>
      </c>
      <c r="FP17" t="s">
        <v>234</v>
      </c>
      <c r="FQ17" t="s">
        <v>234</v>
      </c>
      <c r="FR17" t="s">
        <v>234</v>
      </c>
      <c r="FS17" t="s">
        <v>234</v>
      </c>
      <c r="FT17" t="s">
        <v>234</v>
      </c>
      <c r="FU17" t="s">
        <v>234</v>
      </c>
      <c r="FV17" t="s">
        <v>234</v>
      </c>
      <c r="FW17" t="s">
        <v>234</v>
      </c>
      <c r="FX17" t="s">
        <v>234</v>
      </c>
      <c r="FY17" t="s">
        <v>234</v>
      </c>
      <c r="FZ17" t="s">
        <v>234</v>
      </c>
      <c r="GA17" t="s">
        <v>234</v>
      </c>
      <c r="GB17" t="s">
        <v>234</v>
      </c>
      <c r="GC17" t="s">
        <v>234</v>
      </c>
      <c r="GD17" t="s">
        <v>234</v>
      </c>
      <c r="GE17" t="s">
        <v>234</v>
      </c>
      <c r="GF17" t="s">
        <v>234</v>
      </c>
      <c r="GG17" t="s">
        <v>234</v>
      </c>
      <c r="GH17" t="s">
        <v>234</v>
      </c>
      <c r="GI17" t="s">
        <v>234</v>
      </c>
      <c r="GJ17" t="s">
        <v>234</v>
      </c>
      <c r="GK17" t="s">
        <v>234</v>
      </c>
      <c r="GL17" t="s">
        <v>234</v>
      </c>
      <c r="GM17" t="s">
        <v>234</v>
      </c>
      <c r="GN17" t="s">
        <v>234</v>
      </c>
      <c r="GO17" t="s">
        <v>234</v>
      </c>
      <c r="GP17" t="s">
        <v>234</v>
      </c>
      <c r="GQ17" t="s">
        <v>234</v>
      </c>
      <c r="GR17" t="s">
        <v>234</v>
      </c>
      <c r="GS17" t="s">
        <v>234</v>
      </c>
      <c r="GT17" t="s">
        <v>234</v>
      </c>
      <c r="GU17" t="s">
        <v>234</v>
      </c>
      <c r="GV17" t="s">
        <v>234</v>
      </c>
      <c r="GW17" t="s">
        <v>234</v>
      </c>
      <c r="GX17" t="s">
        <v>234</v>
      </c>
      <c r="GY17" t="s">
        <v>234</v>
      </c>
      <c r="GZ17" t="s">
        <v>234</v>
      </c>
      <c r="HA17" t="s">
        <v>234</v>
      </c>
      <c r="HB17" t="s">
        <v>234</v>
      </c>
      <c r="HC17" t="s">
        <v>234</v>
      </c>
      <c r="HD17" t="s">
        <v>234</v>
      </c>
      <c r="HE17" t="s">
        <v>234</v>
      </c>
      <c r="HF17" t="s">
        <v>234</v>
      </c>
      <c r="HG17" t="s">
        <v>234</v>
      </c>
      <c r="HH17" t="s">
        <v>234</v>
      </c>
      <c r="HI17" t="s">
        <v>234</v>
      </c>
      <c r="HJ17" t="s">
        <v>234</v>
      </c>
      <c r="HK17" t="s">
        <v>234</v>
      </c>
      <c r="HL17" t="s">
        <v>234</v>
      </c>
      <c r="HM17" t="s">
        <v>234</v>
      </c>
      <c r="HN17" t="s">
        <v>234</v>
      </c>
      <c r="HO17" t="s">
        <v>234</v>
      </c>
      <c r="HP17" t="s">
        <v>234</v>
      </c>
      <c r="HQ17" t="s">
        <v>234</v>
      </c>
      <c r="HR17" t="s">
        <v>234</v>
      </c>
      <c r="HS17" t="s">
        <v>234</v>
      </c>
      <c r="HT17" t="s">
        <v>234</v>
      </c>
      <c r="HU17" t="s">
        <v>1655</v>
      </c>
      <c r="HV17" t="s">
        <v>1571</v>
      </c>
      <c r="HW17">
        <v>1</v>
      </c>
      <c r="HX17">
        <v>0</v>
      </c>
      <c r="HY17">
        <v>0</v>
      </c>
      <c r="HZ17">
        <v>0</v>
      </c>
      <c r="IA17">
        <v>0</v>
      </c>
      <c r="IB17">
        <v>0</v>
      </c>
      <c r="IC17" t="s">
        <v>234</v>
      </c>
      <c r="ID17" t="s">
        <v>1583</v>
      </c>
      <c r="IE17">
        <v>1</v>
      </c>
      <c r="IF17">
        <v>0</v>
      </c>
      <c r="IG17">
        <v>0</v>
      </c>
      <c r="IH17">
        <v>0</v>
      </c>
      <c r="II17">
        <v>0</v>
      </c>
      <c r="IJ17">
        <v>0</v>
      </c>
      <c r="IK17">
        <v>0</v>
      </c>
      <c r="IL17">
        <v>0</v>
      </c>
      <c r="IM17" t="s">
        <v>234</v>
      </c>
      <c r="IN17" t="s">
        <v>1655</v>
      </c>
      <c r="IO17" t="s">
        <v>234</v>
      </c>
      <c r="IP17" t="s">
        <v>234</v>
      </c>
      <c r="IQ17" t="s">
        <v>234</v>
      </c>
      <c r="IR17" t="s">
        <v>234</v>
      </c>
      <c r="IS17" t="s">
        <v>234</v>
      </c>
      <c r="IT17" t="s">
        <v>234</v>
      </c>
      <c r="IU17" t="s">
        <v>234</v>
      </c>
      <c r="IV17" t="s">
        <v>234</v>
      </c>
      <c r="IW17" t="s">
        <v>234</v>
      </c>
      <c r="IX17" t="s">
        <v>234</v>
      </c>
      <c r="IY17" t="s">
        <v>234</v>
      </c>
      <c r="IZ17" t="s">
        <v>234</v>
      </c>
      <c r="JA17" t="s">
        <v>234</v>
      </c>
      <c r="JB17" t="s">
        <v>234</v>
      </c>
      <c r="JC17" t="s">
        <v>234</v>
      </c>
      <c r="JD17" t="s">
        <v>234</v>
      </c>
      <c r="JE17" t="s">
        <v>234</v>
      </c>
      <c r="JF17" t="s">
        <v>234</v>
      </c>
      <c r="JG17" t="s">
        <v>234</v>
      </c>
      <c r="JH17" t="s">
        <v>234</v>
      </c>
      <c r="JI17" t="s">
        <v>234</v>
      </c>
      <c r="JJ17" t="s">
        <v>234</v>
      </c>
      <c r="JK17" t="s">
        <v>234</v>
      </c>
      <c r="JL17" t="s">
        <v>234</v>
      </c>
      <c r="JM17" t="s">
        <v>234</v>
      </c>
      <c r="JN17" t="s">
        <v>234</v>
      </c>
      <c r="JO17" t="s">
        <v>234</v>
      </c>
      <c r="JP17" t="s">
        <v>234</v>
      </c>
      <c r="JQ17" t="s">
        <v>234</v>
      </c>
      <c r="JR17" t="s">
        <v>234</v>
      </c>
      <c r="JS17" t="s">
        <v>234</v>
      </c>
      <c r="JT17" t="s">
        <v>234</v>
      </c>
      <c r="JU17" t="s">
        <v>234</v>
      </c>
      <c r="JV17" t="s">
        <v>234</v>
      </c>
      <c r="JW17" t="s">
        <v>234</v>
      </c>
      <c r="JX17" t="s">
        <v>234</v>
      </c>
      <c r="JY17" t="s">
        <v>234</v>
      </c>
      <c r="JZ17" t="s">
        <v>234</v>
      </c>
      <c r="KA17" t="s">
        <v>234</v>
      </c>
      <c r="KB17" t="s">
        <v>234</v>
      </c>
      <c r="KC17" t="s">
        <v>234</v>
      </c>
      <c r="KD17" t="s">
        <v>234</v>
      </c>
      <c r="KE17" t="s">
        <v>234</v>
      </c>
      <c r="KF17" t="s">
        <v>234</v>
      </c>
      <c r="KG17" t="s">
        <v>234</v>
      </c>
      <c r="KH17" t="s">
        <v>234</v>
      </c>
      <c r="KI17" t="s">
        <v>234</v>
      </c>
      <c r="KJ17" t="s">
        <v>234</v>
      </c>
      <c r="KK17" t="s">
        <v>234</v>
      </c>
      <c r="KL17" t="s">
        <v>234</v>
      </c>
      <c r="KM17" t="s">
        <v>234</v>
      </c>
      <c r="KN17" t="s">
        <v>234</v>
      </c>
      <c r="KO17" t="s">
        <v>234</v>
      </c>
      <c r="KP17" t="s">
        <v>234</v>
      </c>
      <c r="KQ17" t="s">
        <v>234</v>
      </c>
      <c r="KR17" t="s">
        <v>234</v>
      </c>
      <c r="KS17" t="s">
        <v>234</v>
      </c>
      <c r="KT17" t="s">
        <v>234</v>
      </c>
      <c r="KU17" t="s">
        <v>234</v>
      </c>
      <c r="KV17" t="s">
        <v>234</v>
      </c>
      <c r="KW17" t="s">
        <v>234</v>
      </c>
      <c r="KX17" t="s">
        <v>234</v>
      </c>
      <c r="KY17" t="s">
        <v>234</v>
      </c>
      <c r="KZ17" t="s">
        <v>234</v>
      </c>
      <c r="LA17" t="s">
        <v>234</v>
      </c>
      <c r="LB17" t="s">
        <v>234</v>
      </c>
      <c r="LC17" t="s">
        <v>234</v>
      </c>
      <c r="LD17" t="s">
        <v>234</v>
      </c>
      <c r="LE17" t="s">
        <v>234</v>
      </c>
      <c r="LF17" t="s">
        <v>3443</v>
      </c>
      <c r="LG17" t="s">
        <v>234</v>
      </c>
      <c r="LH17">
        <v>263669955</v>
      </c>
      <c r="LI17" t="s">
        <v>3852</v>
      </c>
      <c r="LJ17">
        <v>44614.914444444446</v>
      </c>
      <c r="LK17" t="s">
        <v>234</v>
      </c>
      <c r="LL17" t="s">
        <v>234</v>
      </c>
      <c r="LM17" t="s">
        <v>3800</v>
      </c>
      <c r="LN17" t="s">
        <v>3801</v>
      </c>
      <c r="LO17" t="s">
        <v>234</v>
      </c>
      <c r="LP17">
        <v>16</v>
      </c>
    </row>
    <row r="18" spans="1:328" x14ac:dyDescent="0.35">
      <c r="A18">
        <v>44614.498892152777</v>
      </c>
      <c r="B18">
        <v>44614.510738854173</v>
      </c>
      <c r="C18">
        <v>44614</v>
      </c>
      <c r="D18">
        <v>3.9489004654266564E-3</v>
      </c>
      <c r="E18" t="s">
        <v>234</v>
      </c>
      <c r="F18" t="s">
        <v>234</v>
      </c>
      <c r="G18" t="s">
        <v>234</v>
      </c>
      <c r="H18">
        <v>44614</v>
      </c>
      <c r="I18" t="s">
        <v>3446</v>
      </c>
      <c r="J18" t="s">
        <v>234</v>
      </c>
      <c r="K18" t="s">
        <v>3446</v>
      </c>
      <c r="L18" t="s">
        <v>3447</v>
      </c>
      <c r="M18" t="s">
        <v>3447</v>
      </c>
      <c r="N18" t="s">
        <v>3448</v>
      </c>
      <c r="O18" t="s">
        <v>234</v>
      </c>
      <c r="P18" t="s">
        <v>3448</v>
      </c>
      <c r="Q18" t="s">
        <v>3449</v>
      </c>
      <c r="R18" t="s">
        <v>3449</v>
      </c>
      <c r="S18" t="s">
        <v>1791</v>
      </c>
      <c r="T18" t="s">
        <v>1981</v>
      </c>
      <c r="U18" t="s">
        <v>1980</v>
      </c>
      <c r="V18" t="s">
        <v>1982</v>
      </c>
      <c r="W18" t="s">
        <v>2323</v>
      </c>
      <c r="X18" t="s">
        <v>2322</v>
      </c>
      <c r="Y18" t="s">
        <v>2323</v>
      </c>
      <c r="Z18" t="s">
        <v>246</v>
      </c>
      <c r="AA18" t="s">
        <v>3849</v>
      </c>
      <c r="AB18" t="s">
        <v>246</v>
      </c>
      <c r="AC18" t="s">
        <v>1390</v>
      </c>
      <c r="AD18" t="s">
        <v>1981</v>
      </c>
      <c r="AE18" t="s">
        <v>246</v>
      </c>
      <c r="AF18" t="s">
        <v>3850</v>
      </c>
      <c r="AG18" t="s">
        <v>246</v>
      </c>
      <c r="AH18" t="s">
        <v>1390</v>
      </c>
      <c r="AI18" t="s">
        <v>3825</v>
      </c>
      <c r="AJ18" t="s">
        <v>247</v>
      </c>
      <c r="AK18" t="s">
        <v>284</v>
      </c>
      <c r="AL18" t="s">
        <v>1655</v>
      </c>
      <c r="AM18" t="s">
        <v>234</v>
      </c>
      <c r="AN18" t="s">
        <v>1655</v>
      </c>
      <c r="AO18" t="s">
        <v>234</v>
      </c>
      <c r="AP18" t="s">
        <v>274</v>
      </c>
      <c r="AQ18" t="s">
        <v>234</v>
      </c>
      <c r="AR18" t="s">
        <v>234</v>
      </c>
      <c r="AS18" t="s">
        <v>285</v>
      </c>
      <c r="AT18" t="s">
        <v>234</v>
      </c>
      <c r="AU18" t="s">
        <v>302</v>
      </c>
      <c r="AV18">
        <v>0</v>
      </c>
      <c r="AW18">
        <v>1</v>
      </c>
      <c r="AX18">
        <v>0</v>
      </c>
      <c r="AY18">
        <v>0</v>
      </c>
      <c r="AZ18">
        <v>0</v>
      </c>
      <c r="BA18">
        <v>0</v>
      </c>
      <c r="BB18">
        <v>0</v>
      </c>
      <c r="BC18">
        <v>0</v>
      </c>
      <c r="BD18" t="s">
        <v>303</v>
      </c>
      <c r="BE18" t="s">
        <v>752</v>
      </c>
      <c r="BF18" t="s">
        <v>287</v>
      </c>
      <c r="BG18">
        <v>1</v>
      </c>
      <c r="BH18">
        <v>0</v>
      </c>
      <c r="BI18">
        <v>0</v>
      </c>
      <c r="BJ18">
        <v>0</v>
      </c>
      <c r="BK18">
        <v>0</v>
      </c>
      <c r="BL18">
        <v>0</v>
      </c>
      <c r="BM18">
        <v>0</v>
      </c>
      <c r="BN18">
        <v>0</v>
      </c>
      <c r="BO18">
        <v>0</v>
      </c>
      <c r="BP18">
        <v>0</v>
      </c>
      <c r="BQ18" t="s">
        <v>234</v>
      </c>
      <c r="BR18" t="s">
        <v>317</v>
      </c>
      <c r="BS18" t="s">
        <v>289</v>
      </c>
      <c r="BT18" t="s">
        <v>234</v>
      </c>
      <c r="BU18" t="s">
        <v>234</v>
      </c>
      <c r="BV18" t="s">
        <v>234</v>
      </c>
      <c r="BW18" t="s">
        <v>234</v>
      </c>
      <c r="BX18" t="s">
        <v>234</v>
      </c>
      <c r="BY18" t="s">
        <v>234</v>
      </c>
      <c r="BZ18" t="s">
        <v>234</v>
      </c>
      <c r="CA18" t="s">
        <v>234</v>
      </c>
      <c r="CB18" t="s">
        <v>234</v>
      </c>
      <c r="CC18" t="s">
        <v>234</v>
      </c>
      <c r="CD18" t="s">
        <v>234</v>
      </c>
      <c r="CE18" t="s">
        <v>234</v>
      </c>
      <c r="CF18" t="s">
        <v>234</v>
      </c>
      <c r="CG18" t="s">
        <v>234</v>
      </c>
      <c r="CH18" t="s">
        <v>234</v>
      </c>
      <c r="CI18" t="s">
        <v>234</v>
      </c>
      <c r="CJ18" t="s">
        <v>234</v>
      </c>
      <c r="CK18" t="s">
        <v>234</v>
      </c>
      <c r="CL18" t="s">
        <v>234</v>
      </c>
      <c r="CM18" t="s">
        <v>234</v>
      </c>
      <c r="CN18" t="s">
        <v>234</v>
      </c>
      <c r="CO18" t="s">
        <v>234</v>
      </c>
      <c r="CP18" t="s">
        <v>234</v>
      </c>
      <c r="CQ18" t="s">
        <v>234</v>
      </c>
      <c r="CR18" t="s">
        <v>234</v>
      </c>
      <c r="CS18" t="s">
        <v>234</v>
      </c>
      <c r="CT18" t="s">
        <v>234</v>
      </c>
      <c r="CU18" t="s">
        <v>234</v>
      </c>
      <c r="CV18" t="s">
        <v>234</v>
      </c>
      <c r="CW18" t="s">
        <v>234</v>
      </c>
      <c r="CX18" t="s">
        <v>234</v>
      </c>
      <c r="CY18" t="s">
        <v>234</v>
      </c>
      <c r="CZ18" t="s">
        <v>234</v>
      </c>
      <c r="DA18" t="s">
        <v>234</v>
      </c>
      <c r="DB18" t="s">
        <v>234</v>
      </c>
      <c r="DC18" t="s">
        <v>234</v>
      </c>
      <c r="DD18" t="s">
        <v>234</v>
      </c>
      <c r="DE18" t="s">
        <v>234</v>
      </c>
      <c r="DF18" t="s">
        <v>234</v>
      </c>
      <c r="DG18" t="s">
        <v>234</v>
      </c>
      <c r="DH18" t="s">
        <v>234</v>
      </c>
      <c r="DI18" t="s">
        <v>234</v>
      </c>
      <c r="DJ18" t="s">
        <v>234</v>
      </c>
      <c r="DK18" t="s">
        <v>234</v>
      </c>
      <c r="DL18" t="s">
        <v>234</v>
      </c>
      <c r="DM18" t="s">
        <v>234</v>
      </c>
      <c r="DN18" t="s">
        <v>234</v>
      </c>
      <c r="DO18" t="s">
        <v>234</v>
      </c>
      <c r="DP18" t="s">
        <v>234</v>
      </c>
      <c r="DQ18" t="s">
        <v>234</v>
      </c>
      <c r="DR18" t="s">
        <v>234</v>
      </c>
      <c r="DS18" t="s">
        <v>234</v>
      </c>
      <c r="DT18" t="s">
        <v>234</v>
      </c>
      <c r="DU18" t="s">
        <v>234</v>
      </c>
      <c r="DV18" t="s">
        <v>234</v>
      </c>
      <c r="DW18" t="s">
        <v>234</v>
      </c>
      <c r="DX18" t="s">
        <v>234</v>
      </c>
      <c r="DY18" t="s">
        <v>234</v>
      </c>
      <c r="DZ18" t="s">
        <v>234</v>
      </c>
      <c r="EA18" t="s">
        <v>234</v>
      </c>
      <c r="EB18" t="s">
        <v>234</v>
      </c>
      <c r="EC18" t="s">
        <v>234</v>
      </c>
      <c r="ED18" t="s">
        <v>234</v>
      </c>
      <c r="EE18" t="s">
        <v>234</v>
      </c>
      <c r="EF18" t="s">
        <v>234</v>
      </c>
      <c r="EG18" t="s">
        <v>234</v>
      </c>
      <c r="EH18" t="s">
        <v>234</v>
      </c>
      <c r="EI18" t="s">
        <v>234</v>
      </c>
      <c r="EJ18" t="s">
        <v>234</v>
      </c>
      <c r="EK18" t="s">
        <v>234</v>
      </c>
      <c r="EL18" t="s">
        <v>234</v>
      </c>
      <c r="EM18" t="s">
        <v>234</v>
      </c>
      <c r="EN18" t="s">
        <v>234</v>
      </c>
      <c r="EO18" t="s">
        <v>3853</v>
      </c>
      <c r="EP18">
        <v>0</v>
      </c>
      <c r="EQ18">
        <v>1</v>
      </c>
      <c r="ER18">
        <v>1</v>
      </c>
      <c r="ES18">
        <v>0</v>
      </c>
      <c r="ET18">
        <v>0</v>
      </c>
      <c r="EU18">
        <v>0</v>
      </c>
      <c r="EV18">
        <v>1</v>
      </c>
      <c r="EW18">
        <v>0</v>
      </c>
      <c r="EX18" t="s">
        <v>234</v>
      </c>
      <c r="EY18" t="s">
        <v>234</v>
      </c>
      <c r="EZ18" t="s">
        <v>234</v>
      </c>
      <c r="FA18" t="s">
        <v>234</v>
      </c>
      <c r="FB18" t="s">
        <v>234</v>
      </c>
      <c r="FC18" t="s">
        <v>234</v>
      </c>
      <c r="FD18" t="s">
        <v>234</v>
      </c>
      <c r="FE18" t="s">
        <v>234</v>
      </c>
      <c r="FF18">
        <v>25</v>
      </c>
      <c r="FG18" t="s">
        <v>1655</v>
      </c>
      <c r="FH18" t="s">
        <v>234</v>
      </c>
      <c r="FI18" t="s">
        <v>234</v>
      </c>
      <c r="FJ18" t="s">
        <v>1655</v>
      </c>
      <c r="FK18">
        <v>50</v>
      </c>
      <c r="FL18" t="s">
        <v>234</v>
      </c>
      <c r="FM18" t="s">
        <v>234</v>
      </c>
      <c r="FN18" t="s">
        <v>3814</v>
      </c>
      <c r="FO18" t="s">
        <v>1655</v>
      </c>
      <c r="FP18" t="s">
        <v>1655</v>
      </c>
      <c r="FQ18">
        <v>75</v>
      </c>
      <c r="FR18" t="s">
        <v>234</v>
      </c>
      <c r="FS18" t="s">
        <v>234</v>
      </c>
      <c r="FT18" t="s">
        <v>3854</v>
      </c>
      <c r="FU18" t="s">
        <v>1655</v>
      </c>
      <c r="FV18" t="s">
        <v>234</v>
      </c>
      <c r="FW18" t="s">
        <v>234</v>
      </c>
      <c r="FX18" t="s">
        <v>234</v>
      </c>
      <c r="FY18" t="s">
        <v>234</v>
      </c>
      <c r="FZ18" t="s">
        <v>234</v>
      </c>
      <c r="GA18" t="s">
        <v>234</v>
      </c>
      <c r="GB18" t="s">
        <v>234</v>
      </c>
      <c r="GC18" t="s">
        <v>234</v>
      </c>
      <c r="GD18" t="s">
        <v>234</v>
      </c>
      <c r="GE18" t="s">
        <v>234</v>
      </c>
      <c r="GF18" t="s">
        <v>234</v>
      </c>
      <c r="GG18" t="s">
        <v>234</v>
      </c>
      <c r="GH18" t="s">
        <v>234</v>
      </c>
      <c r="GI18" t="s">
        <v>234</v>
      </c>
      <c r="GJ18" t="s">
        <v>234</v>
      </c>
      <c r="GK18" t="s">
        <v>234</v>
      </c>
      <c r="GL18" t="s">
        <v>234</v>
      </c>
      <c r="GM18" t="s">
        <v>234</v>
      </c>
      <c r="GN18" t="s">
        <v>234</v>
      </c>
      <c r="GO18" t="s">
        <v>1655</v>
      </c>
      <c r="GP18" t="s">
        <v>1528</v>
      </c>
      <c r="GQ18">
        <v>0</v>
      </c>
      <c r="GR18">
        <v>0</v>
      </c>
      <c r="GS18">
        <v>0</v>
      </c>
      <c r="GT18">
        <v>1</v>
      </c>
      <c r="GU18">
        <v>0</v>
      </c>
      <c r="GV18">
        <v>0</v>
      </c>
      <c r="GW18">
        <v>0</v>
      </c>
      <c r="GX18">
        <v>0</v>
      </c>
      <c r="GY18">
        <v>0</v>
      </c>
      <c r="GZ18">
        <v>0</v>
      </c>
      <c r="HA18">
        <v>0</v>
      </c>
      <c r="HB18">
        <v>0</v>
      </c>
      <c r="HC18">
        <v>0</v>
      </c>
      <c r="HD18" t="s">
        <v>234</v>
      </c>
      <c r="HE18" t="s">
        <v>1053</v>
      </c>
      <c r="HF18">
        <v>0</v>
      </c>
      <c r="HG18">
        <v>0</v>
      </c>
      <c r="HH18">
        <v>0</v>
      </c>
      <c r="HI18">
        <v>0</v>
      </c>
      <c r="HJ18">
        <v>0</v>
      </c>
      <c r="HK18">
        <v>0</v>
      </c>
      <c r="HL18">
        <v>1</v>
      </c>
      <c r="HM18">
        <v>0</v>
      </c>
      <c r="HN18" t="s">
        <v>1655</v>
      </c>
      <c r="HO18" t="s">
        <v>1445</v>
      </c>
      <c r="HP18" t="s">
        <v>1655</v>
      </c>
      <c r="HQ18" t="s">
        <v>406</v>
      </c>
      <c r="HR18" t="s">
        <v>314</v>
      </c>
      <c r="HS18" t="s">
        <v>413</v>
      </c>
      <c r="HT18" t="s">
        <v>314</v>
      </c>
      <c r="HU18" t="s">
        <v>1655</v>
      </c>
      <c r="HV18" t="s">
        <v>1571</v>
      </c>
      <c r="HW18">
        <v>1</v>
      </c>
      <c r="HX18">
        <v>0</v>
      </c>
      <c r="HY18">
        <v>0</v>
      </c>
      <c r="HZ18">
        <v>0</v>
      </c>
      <c r="IA18">
        <v>0</v>
      </c>
      <c r="IB18">
        <v>0</v>
      </c>
      <c r="IC18" t="s">
        <v>234</v>
      </c>
      <c r="ID18" t="s">
        <v>1583</v>
      </c>
      <c r="IE18">
        <v>1</v>
      </c>
      <c r="IF18">
        <v>0</v>
      </c>
      <c r="IG18">
        <v>0</v>
      </c>
      <c r="IH18">
        <v>0</v>
      </c>
      <c r="II18">
        <v>0</v>
      </c>
      <c r="IJ18">
        <v>0</v>
      </c>
      <c r="IK18">
        <v>0</v>
      </c>
      <c r="IL18">
        <v>0</v>
      </c>
      <c r="IM18" t="s">
        <v>234</v>
      </c>
      <c r="IN18" t="s">
        <v>1655</v>
      </c>
      <c r="IO18" t="s">
        <v>234</v>
      </c>
      <c r="IP18" t="s">
        <v>303</v>
      </c>
      <c r="IQ18">
        <v>0</v>
      </c>
      <c r="IR18">
        <v>1</v>
      </c>
      <c r="IS18">
        <v>0</v>
      </c>
      <c r="IT18">
        <v>0</v>
      </c>
      <c r="IU18">
        <v>0</v>
      </c>
      <c r="IV18">
        <v>0</v>
      </c>
      <c r="IW18">
        <v>0</v>
      </c>
      <c r="IX18">
        <v>0</v>
      </c>
      <c r="IY18" t="s">
        <v>234</v>
      </c>
      <c r="IZ18" t="s">
        <v>234</v>
      </c>
      <c r="JA18" t="s">
        <v>234</v>
      </c>
      <c r="JB18" t="s">
        <v>234</v>
      </c>
      <c r="JC18" t="s">
        <v>234</v>
      </c>
      <c r="JD18" t="s">
        <v>234</v>
      </c>
      <c r="JE18" t="s">
        <v>234</v>
      </c>
      <c r="JF18" t="s">
        <v>234</v>
      </c>
      <c r="JG18" t="s">
        <v>234</v>
      </c>
      <c r="JH18" t="s">
        <v>234</v>
      </c>
      <c r="JI18" t="s">
        <v>234</v>
      </c>
      <c r="JJ18" t="s">
        <v>234</v>
      </c>
      <c r="JK18" t="s">
        <v>234</v>
      </c>
      <c r="JL18" t="s">
        <v>234</v>
      </c>
      <c r="JM18" t="s">
        <v>234</v>
      </c>
      <c r="JN18" t="s">
        <v>234</v>
      </c>
      <c r="JO18" t="s">
        <v>234</v>
      </c>
      <c r="JP18" t="s">
        <v>234</v>
      </c>
      <c r="JQ18" t="s">
        <v>234</v>
      </c>
      <c r="JR18" t="s">
        <v>234</v>
      </c>
      <c r="JS18" t="s">
        <v>234</v>
      </c>
      <c r="JT18" t="s">
        <v>234</v>
      </c>
      <c r="JU18" t="s">
        <v>234</v>
      </c>
      <c r="JV18" t="s">
        <v>234</v>
      </c>
      <c r="JW18" t="s">
        <v>234</v>
      </c>
      <c r="JX18" t="s">
        <v>234</v>
      </c>
      <c r="JY18" t="s">
        <v>234</v>
      </c>
      <c r="JZ18" t="s">
        <v>234</v>
      </c>
      <c r="KA18" t="s">
        <v>234</v>
      </c>
      <c r="KB18" t="s">
        <v>234</v>
      </c>
      <c r="KC18" t="s">
        <v>234</v>
      </c>
      <c r="KD18" t="s">
        <v>234</v>
      </c>
      <c r="KE18" t="s">
        <v>234</v>
      </c>
      <c r="KF18" t="s">
        <v>234</v>
      </c>
      <c r="KG18" t="s">
        <v>234</v>
      </c>
      <c r="KH18" t="s">
        <v>234</v>
      </c>
      <c r="KI18" t="s">
        <v>234</v>
      </c>
      <c r="KJ18" t="s">
        <v>234</v>
      </c>
      <c r="KK18" t="s">
        <v>234</v>
      </c>
      <c r="KL18" t="s">
        <v>234</v>
      </c>
      <c r="KM18" t="s">
        <v>234</v>
      </c>
      <c r="KN18" t="s">
        <v>234</v>
      </c>
      <c r="KO18" t="s">
        <v>234</v>
      </c>
      <c r="KP18" t="s">
        <v>234</v>
      </c>
      <c r="KQ18" t="s">
        <v>234</v>
      </c>
      <c r="KR18" t="s">
        <v>234</v>
      </c>
      <c r="KS18" t="s">
        <v>234</v>
      </c>
      <c r="KT18" t="s">
        <v>234</v>
      </c>
      <c r="KU18" t="s">
        <v>234</v>
      </c>
      <c r="KV18" t="s">
        <v>234</v>
      </c>
      <c r="KW18" t="s">
        <v>234</v>
      </c>
      <c r="KX18" t="s">
        <v>234</v>
      </c>
      <c r="KY18" t="s">
        <v>234</v>
      </c>
      <c r="KZ18" t="s">
        <v>234</v>
      </c>
      <c r="LA18" t="s">
        <v>234</v>
      </c>
      <c r="LB18" t="s">
        <v>234</v>
      </c>
      <c r="LC18" t="s">
        <v>234</v>
      </c>
      <c r="LD18" t="s">
        <v>234</v>
      </c>
      <c r="LE18" t="s">
        <v>234</v>
      </c>
      <c r="LF18" t="s">
        <v>3443</v>
      </c>
      <c r="LG18" t="s">
        <v>234</v>
      </c>
      <c r="LH18">
        <v>263669958</v>
      </c>
      <c r="LI18" t="s">
        <v>3855</v>
      </c>
      <c r="LJ18">
        <v>44614.914456018523</v>
      </c>
      <c r="LK18" t="s">
        <v>234</v>
      </c>
      <c r="LL18" t="s">
        <v>234</v>
      </c>
      <c r="LM18" t="s">
        <v>3800</v>
      </c>
      <c r="LN18" t="s">
        <v>3801</v>
      </c>
      <c r="LO18" t="s">
        <v>234</v>
      </c>
      <c r="LP18">
        <v>17</v>
      </c>
    </row>
    <row r="19" spans="1:328" x14ac:dyDescent="0.35">
      <c r="A19">
        <v>44614.510934513892</v>
      </c>
      <c r="B19">
        <v>44614.533063854164</v>
      </c>
      <c r="C19">
        <v>44614</v>
      </c>
      <c r="D19">
        <v>5.5323350679827854E-3</v>
      </c>
      <c r="E19" t="s">
        <v>234</v>
      </c>
      <c r="F19" t="s">
        <v>234</v>
      </c>
      <c r="G19" t="s">
        <v>234</v>
      </c>
      <c r="H19">
        <v>44614</v>
      </c>
      <c r="I19" t="s">
        <v>3446</v>
      </c>
      <c r="J19" t="s">
        <v>234</v>
      </c>
      <c r="K19" t="s">
        <v>3446</v>
      </c>
      <c r="L19" t="s">
        <v>3447</v>
      </c>
      <c r="M19" t="s">
        <v>3447</v>
      </c>
      <c r="N19" t="s">
        <v>3448</v>
      </c>
      <c r="O19" t="s">
        <v>234</v>
      </c>
      <c r="P19" t="s">
        <v>3448</v>
      </c>
      <c r="Q19" t="s">
        <v>3449</v>
      </c>
      <c r="R19" t="s">
        <v>3449</v>
      </c>
      <c r="S19" t="s">
        <v>1791</v>
      </c>
      <c r="T19" t="s">
        <v>1981</v>
      </c>
      <c r="U19" t="s">
        <v>1980</v>
      </c>
      <c r="V19" t="s">
        <v>1982</v>
      </c>
      <c r="W19" t="s">
        <v>2323</v>
      </c>
      <c r="X19" t="s">
        <v>2322</v>
      </c>
      <c r="Y19" t="s">
        <v>2323</v>
      </c>
      <c r="Z19" t="s">
        <v>246</v>
      </c>
      <c r="AA19" t="s">
        <v>3856</v>
      </c>
      <c r="AB19" t="s">
        <v>246</v>
      </c>
      <c r="AC19" t="s">
        <v>1390</v>
      </c>
      <c r="AD19" t="s">
        <v>1981</v>
      </c>
      <c r="AE19" t="s">
        <v>246</v>
      </c>
      <c r="AF19" t="s">
        <v>3832</v>
      </c>
      <c r="AG19" t="s">
        <v>246</v>
      </c>
      <c r="AH19" t="s">
        <v>1390</v>
      </c>
      <c r="AI19" t="s">
        <v>3825</v>
      </c>
      <c r="AJ19" t="s">
        <v>247</v>
      </c>
      <c r="AK19" t="s">
        <v>284</v>
      </c>
      <c r="AL19" t="s">
        <v>1655</v>
      </c>
      <c r="AM19" t="s">
        <v>234</v>
      </c>
      <c r="AN19" t="s">
        <v>1655</v>
      </c>
      <c r="AO19" t="s">
        <v>234</v>
      </c>
      <c r="AP19" t="s">
        <v>250</v>
      </c>
      <c r="AQ19" t="s">
        <v>234</v>
      </c>
      <c r="AR19" t="s">
        <v>234</v>
      </c>
      <c r="AS19" t="s">
        <v>285</v>
      </c>
      <c r="AT19" t="s">
        <v>234</v>
      </c>
      <c r="AU19" t="s">
        <v>302</v>
      </c>
      <c r="AV19">
        <v>0</v>
      </c>
      <c r="AW19">
        <v>1</v>
      </c>
      <c r="AX19">
        <v>0</v>
      </c>
      <c r="AY19">
        <v>0</v>
      </c>
      <c r="AZ19">
        <v>0</v>
      </c>
      <c r="BA19">
        <v>0</v>
      </c>
      <c r="BB19">
        <v>0</v>
      </c>
      <c r="BC19">
        <v>0</v>
      </c>
      <c r="BD19" t="s">
        <v>303</v>
      </c>
      <c r="BE19" t="s">
        <v>752</v>
      </c>
      <c r="BF19" t="s">
        <v>287</v>
      </c>
      <c r="BG19">
        <v>1</v>
      </c>
      <c r="BH19">
        <v>0</v>
      </c>
      <c r="BI19">
        <v>0</v>
      </c>
      <c r="BJ19">
        <v>0</v>
      </c>
      <c r="BK19">
        <v>0</v>
      </c>
      <c r="BL19">
        <v>0</v>
      </c>
      <c r="BM19">
        <v>0</v>
      </c>
      <c r="BN19">
        <v>0</v>
      </c>
      <c r="BO19">
        <v>0</v>
      </c>
      <c r="BP19">
        <v>0</v>
      </c>
      <c r="BQ19" t="s">
        <v>234</v>
      </c>
      <c r="BR19" t="s">
        <v>317</v>
      </c>
      <c r="BS19" t="s">
        <v>289</v>
      </c>
      <c r="BT19" t="s">
        <v>234</v>
      </c>
      <c r="BU19" t="s">
        <v>234</v>
      </c>
      <c r="BV19" t="s">
        <v>234</v>
      </c>
      <c r="BW19" t="s">
        <v>234</v>
      </c>
      <c r="BX19" t="s">
        <v>234</v>
      </c>
      <c r="BY19" t="s">
        <v>234</v>
      </c>
      <c r="BZ19" t="s">
        <v>234</v>
      </c>
      <c r="CA19" t="s">
        <v>234</v>
      </c>
      <c r="CB19" t="s">
        <v>234</v>
      </c>
      <c r="CC19" t="s">
        <v>234</v>
      </c>
      <c r="CD19" t="s">
        <v>234</v>
      </c>
      <c r="CE19" t="s">
        <v>234</v>
      </c>
      <c r="CF19" t="s">
        <v>234</v>
      </c>
      <c r="CG19" t="s">
        <v>234</v>
      </c>
      <c r="CH19" t="s">
        <v>234</v>
      </c>
      <c r="CI19" t="s">
        <v>234</v>
      </c>
      <c r="CJ19" t="s">
        <v>234</v>
      </c>
      <c r="CK19" t="s">
        <v>234</v>
      </c>
      <c r="CL19" t="s">
        <v>234</v>
      </c>
      <c r="CM19" t="s">
        <v>234</v>
      </c>
      <c r="CN19" t="s">
        <v>234</v>
      </c>
      <c r="CO19" t="s">
        <v>234</v>
      </c>
      <c r="CP19" t="s">
        <v>234</v>
      </c>
      <c r="CQ19" t="s">
        <v>234</v>
      </c>
      <c r="CR19" t="s">
        <v>234</v>
      </c>
      <c r="CS19" t="s">
        <v>234</v>
      </c>
      <c r="CT19" t="s">
        <v>234</v>
      </c>
      <c r="CU19" t="s">
        <v>234</v>
      </c>
      <c r="CV19" t="s">
        <v>234</v>
      </c>
      <c r="CW19" t="s">
        <v>234</v>
      </c>
      <c r="CX19" t="s">
        <v>234</v>
      </c>
      <c r="CY19" t="s">
        <v>234</v>
      </c>
      <c r="CZ19" t="s">
        <v>234</v>
      </c>
      <c r="DA19" t="s">
        <v>234</v>
      </c>
      <c r="DB19" t="s">
        <v>234</v>
      </c>
      <c r="DC19" t="s">
        <v>234</v>
      </c>
      <c r="DD19" t="s">
        <v>234</v>
      </c>
      <c r="DE19" t="s">
        <v>234</v>
      </c>
      <c r="DF19" t="s">
        <v>234</v>
      </c>
      <c r="DG19" t="s">
        <v>234</v>
      </c>
      <c r="DH19" t="s">
        <v>234</v>
      </c>
      <c r="DI19" t="s">
        <v>234</v>
      </c>
      <c r="DJ19" t="s">
        <v>234</v>
      </c>
      <c r="DK19" t="s">
        <v>234</v>
      </c>
      <c r="DL19" t="s">
        <v>234</v>
      </c>
      <c r="DM19" t="s">
        <v>234</v>
      </c>
      <c r="DN19" t="s">
        <v>234</v>
      </c>
      <c r="DO19" t="s">
        <v>234</v>
      </c>
      <c r="DP19" t="s">
        <v>234</v>
      </c>
      <c r="DQ19" t="s">
        <v>234</v>
      </c>
      <c r="DR19" t="s">
        <v>234</v>
      </c>
      <c r="DS19" t="s">
        <v>234</v>
      </c>
      <c r="DT19" t="s">
        <v>234</v>
      </c>
      <c r="DU19" t="s">
        <v>234</v>
      </c>
      <c r="DV19" t="s">
        <v>234</v>
      </c>
      <c r="DW19" t="s">
        <v>234</v>
      </c>
      <c r="DX19" t="s">
        <v>234</v>
      </c>
      <c r="DY19" t="s">
        <v>234</v>
      </c>
      <c r="DZ19" t="s">
        <v>234</v>
      </c>
      <c r="EA19" t="s">
        <v>234</v>
      </c>
      <c r="EB19" t="s">
        <v>234</v>
      </c>
      <c r="EC19" t="s">
        <v>234</v>
      </c>
      <c r="ED19" t="s">
        <v>234</v>
      </c>
      <c r="EE19" t="s">
        <v>234</v>
      </c>
      <c r="EF19" t="s">
        <v>234</v>
      </c>
      <c r="EG19" t="s">
        <v>234</v>
      </c>
      <c r="EH19" t="s">
        <v>234</v>
      </c>
      <c r="EI19" t="s">
        <v>234</v>
      </c>
      <c r="EJ19" t="s">
        <v>234</v>
      </c>
      <c r="EK19" t="s">
        <v>234</v>
      </c>
      <c r="EL19" t="s">
        <v>234</v>
      </c>
      <c r="EM19" t="s">
        <v>234</v>
      </c>
      <c r="EN19" t="s">
        <v>234</v>
      </c>
      <c r="EO19" t="s">
        <v>3857</v>
      </c>
      <c r="EP19">
        <v>0</v>
      </c>
      <c r="EQ19">
        <v>1</v>
      </c>
      <c r="ER19">
        <v>1</v>
      </c>
      <c r="ES19">
        <v>0</v>
      </c>
      <c r="ET19">
        <v>1</v>
      </c>
      <c r="EU19">
        <v>0</v>
      </c>
      <c r="EV19">
        <v>1</v>
      </c>
      <c r="EW19">
        <v>0</v>
      </c>
      <c r="EX19" t="s">
        <v>234</v>
      </c>
      <c r="EY19" t="s">
        <v>234</v>
      </c>
      <c r="EZ19" t="s">
        <v>234</v>
      </c>
      <c r="FA19" t="s">
        <v>234</v>
      </c>
      <c r="FB19" t="s">
        <v>234</v>
      </c>
      <c r="FC19" t="s">
        <v>234</v>
      </c>
      <c r="FD19" t="s">
        <v>234</v>
      </c>
      <c r="FE19" t="s">
        <v>234</v>
      </c>
      <c r="FF19">
        <v>15</v>
      </c>
      <c r="FG19" t="s">
        <v>1655</v>
      </c>
      <c r="FH19" t="s">
        <v>234</v>
      </c>
      <c r="FI19" t="s">
        <v>234</v>
      </c>
      <c r="FJ19" t="s">
        <v>1655</v>
      </c>
      <c r="FK19">
        <v>100</v>
      </c>
      <c r="FL19" t="s">
        <v>234</v>
      </c>
      <c r="FM19" t="s">
        <v>234</v>
      </c>
      <c r="FN19" t="s">
        <v>3816</v>
      </c>
      <c r="FO19" t="s">
        <v>1655</v>
      </c>
      <c r="FP19" t="s">
        <v>1655</v>
      </c>
      <c r="FQ19">
        <v>75</v>
      </c>
      <c r="FR19" t="s">
        <v>234</v>
      </c>
      <c r="FS19" t="s">
        <v>234</v>
      </c>
      <c r="FT19" t="s">
        <v>3854</v>
      </c>
      <c r="FU19" t="s">
        <v>1655</v>
      </c>
      <c r="FV19" t="s">
        <v>1655</v>
      </c>
      <c r="FW19">
        <v>100</v>
      </c>
      <c r="FX19" t="s">
        <v>234</v>
      </c>
      <c r="FY19" t="s">
        <v>234</v>
      </c>
      <c r="FZ19" t="s">
        <v>234</v>
      </c>
      <c r="GA19" t="s">
        <v>3816</v>
      </c>
      <c r="GB19" t="s">
        <v>1655</v>
      </c>
      <c r="GC19" t="s">
        <v>234</v>
      </c>
      <c r="GD19" t="s">
        <v>234</v>
      </c>
      <c r="GE19" t="s">
        <v>234</v>
      </c>
      <c r="GF19" t="s">
        <v>234</v>
      </c>
      <c r="GG19" t="s">
        <v>234</v>
      </c>
      <c r="GH19" t="s">
        <v>234</v>
      </c>
      <c r="GI19" t="s">
        <v>234</v>
      </c>
      <c r="GJ19" t="s">
        <v>234</v>
      </c>
      <c r="GK19" t="s">
        <v>234</v>
      </c>
      <c r="GL19" t="s">
        <v>234</v>
      </c>
      <c r="GM19" t="s">
        <v>234</v>
      </c>
      <c r="GN19" t="s">
        <v>234</v>
      </c>
      <c r="GO19" t="s">
        <v>1445</v>
      </c>
      <c r="GP19" t="s">
        <v>234</v>
      </c>
      <c r="GQ19" t="s">
        <v>234</v>
      </c>
      <c r="GR19" t="s">
        <v>234</v>
      </c>
      <c r="GS19" t="s">
        <v>234</v>
      </c>
      <c r="GT19" t="s">
        <v>234</v>
      </c>
      <c r="GU19" t="s">
        <v>234</v>
      </c>
      <c r="GV19" t="s">
        <v>234</v>
      </c>
      <c r="GW19" t="s">
        <v>234</v>
      </c>
      <c r="GX19" t="s">
        <v>234</v>
      </c>
      <c r="GY19" t="s">
        <v>234</v>
      </c>
      <c r="GZ19" t="s">
        <v>234</v>
      </c>
      <c r="HA19" t="s">
        <v>234</v>
      </c>
      <c r="HB19" t="s">
        <v>234</v>
      </c>
      <c r="HC19" t="s">
        <v>234</v>
      </c>
      <c r="HD19" t="s">
        <v>234</v>
      </c>
      <c r="HE19" t="s">
        <v>234</v>
      </c>
      <c r="HF19" t="s">
        <v>234</v>
      </c>
      <c r="HG19" t="s">
        <v>234</v>
      </c>
      <c r="HH19" t="s">
        <v>234</v>
      </c>
      <c r="HI19" t="s">
        <v>234</v>
      </c>
      <c r="HJ19" t="s">
        <v>234</v>
      </c>
      <c r="HK19" t="s">
        <v>234</v>
      </c>
      <c r="HL19" t="s">
        <v>234</v>
      </c>
      <c r="HM19" t="s">
        <v>234</v>
      </c>
      <c r="HN19" t="s">
        <v>1655</v>
      </c>
      <c r="HO19" t="s">
        <v>1655</v>
      </c>
      <c r="HP19" t="s">
        <v>1655</v>
      </c>
      <c r="HQ19" t="s">
        <v>1791</v>
      </c>
      <c r="HR19" t="s">
        <v>305</v>
      </c>
      <c r="HS19" t="s">
        <v>1981</v>
      </c>
      <c r="HT19" t="s">
        <v>305</v>
      </c>
      <c r="HU19" t="s">
        <v>1655</v>
      </c>
      <c r="HV19" t="s">
        <v>1571</v>
      </c>
      <c r="HW19">
        <v>1</v>
      </c>
      <c r="HX19">
        <v>0</v>
      </c>
      <c r="HY19">
        <v>0</v>
      </c>
      <c r="HZ19">
        <v>0</v>
      </c>
      <c r="IA19">
        <v>0</v>
      </c>
      <c r="IB19">
        <v>0</v>
      </c>
      <c r="IC19" t="s">
        <v>234</v>
      </c>
      <c r="ID19" t="s">
        <v>1583</v>
      </c>
      <c r="IE19">
        <v>1</v>
      </c>
      <c r="IF19">
        <v>0</v>
      </c>
      <c r="IG19">
        <v>0</v>
      </c>
      <c r="IH19">
        <v>0</v>
      </c>
      <c r="II19">
        <v>0</v>
      </c>
      <c r="IJ19">
        <v>0</v>
      </c>
      <c r="IK19">
        <v>0</v>
      </c>
      <c r="IL19">
        <v>0</v>
      </c>
      <c r="IM19" t="s">
        <v>234</v>
      </c>
      <c r="IN19" t="s">
        <v>1655</v>
      </c>
      <c r="IO19" t="s">
        <v>234</v>
      </c>
      <c r="IP19" t="s">
        <v>303</v>
      </c>
      <c r="IQ19">
        <v>0</v>
      </c>
      <c r="IR19">
        <v>1</v>
      </c>
      <c r="IS19">
        <v>0</v>
      </c>
      <c r="IT19">
        <v>0</v>
      </c>
      <c r="IU19">
        <v>0</v>
      </c>
      <c r="IV19">
        <v>0</v>
      </c>
      <c r="IW19">
        <v>0</v>
      </c>
      <c r="IX19">
        <v>0</v>
      </c>
      <c r="IY19" t="s">
        <v>234</v>
      </c>
      <c r="IZ19" t="s">
        <v>234</v>
      </c>
      <c r="JA19" t="s">
        <v>234</v>
      </c>
      <c r="JB19" t="s">
        <v>234</v>
      </c>
      <c r="JC19" t="s">
        <v>234</v>
      </c>
      <c r="JD19" t="s">
        <v>234</v>
      </c>
      <c r="JE19" t="s">
        <v>234</v>
      </c>
      <c r="JF19" t="s">
        <v>234</v>
      </c>
      <c r="JG19" t="s">
        <v>234</v>
      </c>
      <c r="JH19" t="s">
        <v>234</v>
      </c>
      <c r="JI19" t="s">
        <v>234</v>
      </c>
      <c r="JJ19" t="s">
        <v>234</v>
      </c>
      <c r="JK19" t="s">
        <v>234</v>
      </c>
      <c r="JL19" t="s">
        <v>234</v>
      </c>
      <c r="JM19" t="s">
        <v>234</v>
      </c>
      <c r="JN19" t="s">
        <v>234</v>
      </c>
      <c r="JO19" t="s">
        <v>234</v>
      </c>
      <c r="JP19" t="s">
        <v>234</v>
      </c>
      <c r="JQ19" t="s">
        <v>234</v>
      </c>
      <c r="JR19" t="s">
        <v>234</v>
      </c>
      <c r="JS19" t="s">
        <v>234</v>
      </c>
      <c r="JT19" t="s">
        <v>234</v>
      </c>
      <c r="JU19" t="s">
        <v>234</v>
      </c>
      <c r="JV19" t="s">
        <v>234</v>
      </c>
      <c r="JW19" t="s">
        <v>234</v>
      </c>
      <c r="JX19" t="s">
        <v>234</v>
      </c>
      <c r="JY19" t="s">
        <v>234</v>
      </c>
      <c r="JZ19" t="s">
        <v>234</v>
      </c>
      <c r="KA19" t="s">
        <v>234</v>
      </c>
      <c r="KB19" t="s">
        <v>234</v>
      </c>
      <c r="KC19" t="s">
        <v>234</v>
      </c>
      <c r="KD19" t="s">
        <v>234</v>
      </c>
      <c r="KE19" t="s">
        <v>234</v>
      </c>
      <c r="KF19" t="s">
        <v>234</v>
      </c>
      <c r="KG19" t="s">
        <v>234</v>
      </c>
      <c r="KH19" t="s">
        <v>234</v>
      </c>
      <c r="KI19" t="s">
        <v>234</v>
      </c>
      <c r="KJ19" t="s">
        <v>234</v>
      </c>
      <c r="KK19" t="s">
        <v>234</v>
      </c>
      <c r="KL19" t="s">
        <v>234</v>
      </c>
      <c r="KM19" t="s">
        <v>234</v>
      </c>
      <c r="KN19" t="s">
        <v>234</v>
      </c>
      <c r="KO19" t="s">
        <v>234</v>
      </c>
      <c r="KP19" t="s">
        <v>234</v>
      </c>
      <c r="KQ19" t="s">
        <v>234</v>
      </c>
      <c r="KR19" t="s">
        <v>234</v>
      </c>
      <c r="KS19" t="s">
        <v>234</v>
      </c>
      <c r="KT19" t="s">
        <v>234</v>
      </c>
      <c r="KU19" t="s">
        <v>234</v>
      </c>
      <c r="KV19" t="s">
        <v>234</v>
      </c>
      <c r="KW19" t="s">
        <v>234</v>
      </c>
      <c r="KX19" t="s">
        <v>234</v>
      </c>
      <c r="KY19" t="s">
        <v>234</v>
      </c>
      <c r="KZ19" t="s">
        <v>234</v>
      </c>
      <c r="LA19" t="s">
        <v>234</v>
      </c>
      <c r="LB19" t="s">
        <v>234</v>
      </c>
      <c r="LC19" t="s">
        <v>234</v>
      </c>
      <c r="LD19" t="s">
        <v>234</v>
      </c>
      <c r="LE19" t="s">
        <v>234</v>
      </c>
      <c r="LF19" t="s">
        <v>3443</v>
      </c>
      <c r="LG19" t="s">
        <v>234</v>
      </c>
      <c r="LH19">
        <v>263669961</v>
      </c>
      <c r="LI19" t="s">
        <v>3858</v>
      </c>
      <c r="LJ19">
        <v>44614.914467592593</v>
      </c>
      <c r="LK19" t="s">
        <v>234</v>
      </c>
      <c r="LL19" t="s">
        <v>234</v>
      </c>
      <c r="LM19" t="s">
        <v>3800</v>
      </c>
      <c r="LN19" t="s">
        <v>3801</v>
      </c>
      <c r="LO19" t="s">
        <v>234</v>
      </c>
      <c r="LP19">
        <v>18</v>
      </c>
    </row>
    <row r="20" spans="1:328" x14ac:dyDescent="0.35">
      <c r="A20">
        <v>44614.53429502315</v>
      </c>
      <c r="B20">
        <v>44614.543908009262</v>
      </c>
      <c r="C20">
        <v>44614</v>
      </c>
      <c r="D20">
        <v>9.6129861121880822E-3</v>
      </c>
      <c r="E20" t="s">
        <v>234</v>
      </c>
      <c r="F20" t="s">
        <v>234</v>
      </c>
      <c r="G20" t="s">
        <v>234</v>
      </c>
      <c r="H20">
        <v>44614</v>
      </c>
      <c r="I20" t="s">
        <v>3446</v>
      </c>
      <c r="J20" t="s">
        <v>234</v>
      </c>
      <c r="K20" t="s">
        <v>3446</v>
      </c>
      <c r="L20" t="s">
        <v>3447</v>
      </c>
      <c r="M20" t="s">
        <v>3447</v>
      </c>
      <c r="N20" t="s">
        <v>3448</v>
      </c>
      <c r="O20" t="s">
        <v>234</v>
      </c>
      <c r="P20" t="s">
        <v>3448</v>
      </c>
      <c r="Q20" t="s">
        <v>3449</v>
      </c>
      <c r="R20" t="s">
        <v>3449</v>
      </c>
      <c r="S20" t="s">
        <v>1791</v>
      </c>
      <c r="T20" t="s">
        <v>1981</v>
      </c>
      <c r="U20" t="s">
        <v>1980</v>
      </c>
      <c r="V20" t="s">
        <v>1982</v>
      </c>
      <c r="W20" t="s">
        <v>2323</v>
      </c>
      <c r="X20" t="s">
        <v>2322</v>
      </c>
      <c r="Y20" t="s">
        <v>2323</v>
      </c>
      <c r="Z20" t="s">
        <v>246</v>
      </c>
      <c r="AA20" t="s">
        <v>3831</v>
      </c>
      <c r="AB20" t="s">
        <v>246</v>
      </c>
      <c r="AC20" t="s">
        <v>1390</v>
      </c>
      <c r="AD20" t="s">
        <v>1981</v>
      </c>
      <c r="AE20" t="s">
        <v>246</v>
      </c>
      <c r="AF20" t="s">
        <v>3832</v>
      </c>
      <c r="AG20" t="s">
        <v>246</v>
      </c>
      <c r="AH20" t="s">
        <v>1390</v>
      </c>
      <c r="AI20" t="s">
        <v>3825</v>
      </c>
      <c r="AJ20" t="s">
        <v>247</v>
      </c>
      <c r="AK20" t="s">
        <v>248</v>
      </c>
      <c r="AL20" t="s">
        <v>1655</v>
      </c>
      <c r="AM20" t="s">
        <v>234</v>
      </c>
      <c r="AN20" t="s">
        <v>1655</v>
      </c>
      <c r="AO20" t="s">
        <v>234</v>
      </c>
      <c r="AP20" t="s">
        <v>250</v>
      </c>
      <c r="AQ20" t="s">
        <v>234</v>
      </c>
      <c r="AR20" t="s">
        <v>234</v>
      </c>
      <c r="AS20" t="s">
        <v>234</v>
      </c>
      <c r="AT20" t="s">
        <v>234</v>
      </c>
      <c r="AU20" t="s">
        <v>234</v>
      </c>
      <c r="AV20" t="s">
        <v>234</v>
      </c>
      <c r="AW20" t="s">
        <v>234</v>
      </c>
      <c r="AX20" t="s">
        <v>234</v>
      </c>
      <c r="AY20" t="s">
        <v>234</v>
      </c>
      <c r="AZ20" t="s">
        <v>234</v>
      </c>
      <c r="BA20" t="s">
        <v>234</v>
      </c>
      <c r="BB20" t="s">
        <v>234</v>
      </c>
      <c r="BC20" t="s">
        <v>234</v>
      </c>
      <c r="BD20" t="s">
        <v>234</v>
      </c>
      <c r="BE20" t="s">
        <v>234</v>
      </c>
      <c r="BF20" t="s">
        <v>234</v>
      </c>
      <c r="BG20" t="s">
        <v>234</v>
      </c>
      <c r="BH20" t="s">
        <v>234</v>
      </c>
      <c r="BI20" t="s">
        <v>234</v>
      </c>
      <c r="BJ20" t="s">
        <v>234</v>
      </c>
      <c r="BK20" t="s">
        <v>234</v>
      </c>
      <c r="BL20" t="s">
        <v>234</v>
      </c>
      <c r="BM20" t="s">
        <v>234</v>
      </c>
      <c r="BN20" t="s">
        <v>234</v>
      </c>
      <c r="BO20" t="s">
        <v>234</v>
      </c>
      <c r="BP20" t="s">
        <v>234</v>
      </c>
      <c r="BQ20" t="s">
        <v>234</v>
      </c>
      <c r="BR20" t="s">
        <v>234</v>
      </c>
      <c r="BS20" t="s">
        <v>234</v>
      </c>
      <c r="BT20" t="s">
        <v>234</v>
      </c>
      <c r="BU20" t="s">
        <v>234</v>
      </c>
      <c r="BV20" t="s">
        <v>234</v>
      </c>
      <c r="BW20" t="s">
        <v>234</v>
      </c>
      <c r="BX20" t="s">
        <v>234</v>
      </c>
      <c r="BY20" t="s">
        <v>234</v>
      </c>
      <c r="BZ20" t="s">
        <v>234</v>
      </c>
      <c r="CA20" t="s">
        <v>234</v>
      </c>
      <c r="CB20" t="s">
        <v>234</v>
      </c>
      <c r="CC20" t="s">
        <v>234</v>
      </c>
      <c r="CD20" t="s">
        <v>234</v>
      </c>
      <c r="CE20" t="s">
        <v>234</v>
      </c>
      <c r="CF20" t="s">
        <v>234</v>
      </c>
      <c r="CG20" t="s">
        <v>234</v>
      </c>
      <c r="CH20" t="s">
        <v>234</v>
      </c>
      <c r="CI20" t="s">
        <v>234</v>
      </c>
      <c r="CJ20" t="s">
        <v>234</v>
      </c>
      <c r="CK20" t="s">
        <v>234</v>
      </c>
      <c r="CL20" t="s">
        <v>234</v>
      </c>
      <c r="CM20" t="s">
        <v>234</v>
      </c>
      <c r="CN20" t="s">
        <v>234</v>
      </c>
      <c r="CO20" t="s">
        <v>234</v>
      </c>
      <c r="CP20" t="s">
        <v>234</v>
      </c>
      <c r="CQ20" t="s">
        <v>234</v>
      </c>
      <c r="CR20" t="s">
        <v>234</v>
      </c>
      <c r="CS20" t="s">
        <v>234</v>
      </c>
      <c r="CT20" t="s">
        <v>234</v>
      </c>
      <c r="CU20" t="s">
        <v>234</v>
      </c>
      <c r="CV20" t="s">
        <v>234</v>
      </c>
      <c r="CW20" t="s">
        <v>234</v>
      </c>
      <c r="CX20" t="s">
        <v>234</v>
      </c>
      <c r="CY20" t="s">
        <v>234</v>
      </c>
      <c r="CZ20" t="s">
        <v>234</v>
      </c>
      <c r="DA20" t="s">
        <v>234</v>
      </c>
      <c r="DB20" t="s">
        <v>234</v>
      </c>
      <c r="DC20" t="s">
        <v>234</v>
      </c>
      <c r="DD20" t="s">
        <v>234</v>
      </c>
      <c r="DE20" t="s">
        <v>234</v>
      </c>
      <c r="DF20" t="s">
        <v>234</v>
      </c>
      <c r="DG20" t="s">
        <v>234</v>
      </c>
      <c r="DH20" t="s">
        <v>234</v>
      </c>
      <c r="DI20" t="s">
        <v>234</v>
      </c>
      <c r="DJ20" t="s">
        <v>234</v>
      </c>
      <c r="DK20" t="s">
        <v>234</v>
      </c>
      <c r="DL20" t="s">
        <v>234</v>
      </c>
      <c r="DM20" t="s">
        <v>234</v>
      </c>
      <c r="DN20" t="s">
        <v>234</v>
      </c>
      <c r="DO20" t="s">
        <v>234</v>
      </c>
      <c r="DP20" t="s">
        <v>234</v>
      </c>
      <c r="DQ20" t="s">
        <v>234</v>
      </c>
      <c r="DR20" t="s">
        <v>234</v>
      </c>
      <c r="DS20" t="s">
        <v>234</v>
      </c>
      <c r="DT20" t="s">
        <v>234</v>
      </c>
      <c r="DU20" t="s">
        <v>234</v>
      </c>
      <c r="DV20" t="s">
        <v>234</v>
      </c>
      <c r="DW20" t="s">
        <v>234</v>
      </c>
      <c r="DX20" t="s">
        <v>234</v>
      </c>
      <c r="DY20" t="s">
        <v>234</v>
      </c>
      <c r="DZ20" t="s">
        <v>234</v>
      </c>
      <c r="EA20" t="s">
        <v>234</v>
      </c>
      <c r="EB20" t="s">
        <v>234</v>
      </c>
      <c r="EC20" t="s">
        <v>234</v>
      </c>
      <c r="ED20" t="s">
        <v>234</v>
      </c>
      <c r="EE20" t="s">
        <v>234</v>
      </c>
      <c r="EF20" t="s">
        <v>234</v>
      </c>
      <c r="EG20" t="s">
        <v>234</v>
      </c>
      <c r="EH20" t="s">
        <v>234</v>
      </c>
      <c r="EI20" t="s">
        <v>234</v>
      </c>
      <c r="EJ20" t="s">
        <v>234</v>
      </c>
      <c r="EK20" t="s">
        <v>234</v>
      </c>
      <c r="EL20" t="s">
        <v>234</v>
      </c>
      <c r="EM20" t="s">
        <v>234</v>
      </c>
      <c r="EN20" t="s">
        <v>234</v>
      </c>
      <c r="EO20" t="s">
        <v>234</v>
      </c>
      <c r="EP20" t="s">
        <v>234</v>
      </c>
      <c r="EQ20" t="s">
        <v>234</v>
      </c>
      <c r="ER20" t="s">
        <v>234</v>
      </c>
      <c r="ES20" t="s">
        <v>234</v>
      </c>
      <c r="ET20" t="s">
        <v>234</v>
      </c>
      <c r="EU20" t="s">
        <v>234</v>
      </c>
      <c r="EV20" t="s">
        <v>234</v>
      </c>
      <c r="EW20" t="s">
        <v>234</v>
      </c>
      <c r="EX20" t="s">
        <v>234</v>
      </c>
      <c r="EY20" t="s">
        <v>234</v>
      </c>
      <c r="EZ20" t="s">
        <v>234</v>
      </c>
      <c r="FA20" t="s">
        <v>234</v>
      </c>
      <c r="FB20" t="s">
        <v>234</v>
      </c>
      <c r="FC20" t="s">
        <v>234</v>
      </c>
      <c r="FD20" t="s">
        <v>234</v>
      </c>
      <c r="FE20" t="s">
        <v>234</v>
      </c>
      <c r="FF20" t="s">
        <v>234</v>
      </c>
      <c r="FG20" t="s">
        <v>234</v>
      </c>
      <c r="FH20" t="s">
        <v>234</v>
      </c>
      <c r="FI20" t="s">
        <v>234</v>
      </c>
      <c r="FJ20" t="s">
        <v>234</v>
      </c>
      <c r="FK20" t="s">
        <v>234</v>
      </c>
      <c r="FL20" t="s">
        <v>234</v>
      </c>
      <c r="FM20" t="s">
        <v>234</v>
      </c>
      <c r="FN20" t="s">
        <v>234</v>
      </c>
      <c r="FO20" t="s">
        <v>234</v>
      </c>
      <c r="FP20" t="s">
        <v>234</v>
      </c>
      <c r="FQ20" t="s">
        <v>234</v>
      </c>
      <c r="FR20" t="s">
        <v>234</v>
      </c>
      <c r="FS20" t="s">
        <v>234</v>
      </c>
      <c r="FT20" t="s">
        <v>234</v>
      </c>
      <c r="FU20" t="s">
        <v>234</v>
      </c>
      <c r="FV20" t="s">
        <v>234</v>
      </c>
      <c r="FW20" t="s">
        <v>234</v>
      </c>
      <c r="FX20" t="s">
        <v>234</v>
      </c>
      <c r="FY20" t="s">
        <v>234</v>
      </c>
      <c r="FZ20" t="s">
        <v>234</v>
      </c>
      <c r="GA20" t="s">
        <v>234</v>
      </c>
      <c r="GB20" t="s">
        <v>234</v>
      </c>
      <c r="GC20" t="s">
        <v>234</v>
      </c>
      <c r="GD20" t="s">
        <v>234</v>
      </c>
      <c r="GE20" t="s">
        <v>234</v>
      </c>
      <c r="GF20" t="s">
        <v>234</v>
      </c>
      <c r="GG20" t="s">
        <v>234</v>
      </c>
      <c r="GH20" t="s">
        <v>234</v>
      </c>
      <c r="GI20" t="s">
        <v>234</v>
      </c>
      <c r="GJ20" t="s">
        <v>234</v>
      </c>
      <c r="GK20" t="s">
        <v>234</v>
      </c>
      <c r="GL20" t="s">
        <v>234</v>
      </c>
      <c r="GM20" t="s">
        <v>234</v>
      </c>
      <c r="GN20" t="s">
        <v>234</v>
      </c>
      <c r="GO20" t="s">
        <v>234</v>
      </c>
      <c r="GP20" t="s">
        <v>234</v>
      </c>
      <c r="GQ20" t="s">
        <v>234</v>
      </c>
      <c r="GR20" t="s">
        <v>234</v>
      </c>
      <c r="GS20" t="s">
        <v>234</v>
      </c>
      <c r="GT20" t="s">
        <v>234</v>
      </c>
      <c r="GU20" t="s">
        <v>234</v>
      </c>
      <c r="GV20" t="s">
        <v>234</v>
      </c>
      <c r="GW20" t="s">
        <v>234</v>
      </c>
      <c r="GX20" t="s">
        <v>234</v>
      </c>
      <c r="GY20" t="s">
        <v>234</v>
      </c>
      <c r="GZ20" t="s">
        <v>234</v>
      </c>
      <c r="HA20" t="s">
        <v>234</v>
      </c>
      <c r="HB20" t="s">
        <v>234</v>
      </c>
      <c r="HC20" t="s">
        <v>234</v>
      </c>
      <c r="HD20" t="s">
        <v>234</v>
      </c>
      <c r="HE20" t="s">
        <v>234</v>
      </c>
      <c r="HF20" t="s">
        <v>234</v>
      </c>
      <c r="HG20" t="s">
        <v>234</v>
      </c>
      <c r="HH20" t="s">
        <v>234</v>
      </c>
      <c r="HI20" t="s">
        <v>234</v>
      </c>
      <c r="HJ20" t="s">
        <v>234</v>
      </c>
      <c r="HK20" t="s">
        <v>234</v>
      </c>
      <c r="HL20" t="s">
        <v>234</v>
      </c>
      <c r="HM20" t="s">
        <v>234</v>
      </c>
      <c r="HN20" t="s">
        <v>234</v>
      </c>
      <c r="HO20" t="s">
        <v>234</v>
      </c>
      <c r="HP20" t="s">
        <v>234</v>
      </c>
      <c r="HQ20" t="s">
        <v>234</v>
      </c>
      <c r="HR20" t="s">
        <v>234</v>
      </c>
      <c r="HS20" t="s">
        <v>234</v>
      </c>
      <c r="HT20" t="s">
        <v>234</v>
      </c>
      <c r="HU20" t="s">
        <v>234</v>
      </c>
      <c r="HV20" t="s">
        <v>234</v>
      </c>
      <c r="HW20" t="s">
        <v>234</v>
      </c>
      <c r="HX20" t="s">
        <v>234</v>
      </c>
      <c r="HY20" t="s">
        <v>234</v>
      </c>
      <c r="HZ20" t="s">
        <v>234</v>
      </c>
      <c r="IA20" t="s">
        <v>234</v>
      </c>
      <c r="IB20" t="s">
        <v>234</v>
      </c>
      <c r="IC20" t="s">
        <v>234</v>
      </c>
      <c r="ID20" t="s">
        <v>234</v>
      </c>
      <c r="IE20" t="s">
        <v>234</v>
      </c>
      <c r="IF20" t="s">
        <v>234</v>
      </c>
      <c r="IG20" t="s">
        <v>234</v>
      </c>
      <c r="IH20" t="s">
        <v>234</v>
      </c>
      <c r="II20" t="s">
        <v>234</v>
      </c>
      <c r="IJ20" t="s">
        <v>234</v>
      </c>
      <c r="IK20" t="s">
        <v>234</v>
      </c>
      <c r="IL20" t="s">
        <v>234</v>
      </c>
      <c r="IM20" t="s">
        <v>234</v>
      </c>
      <c r="IN20" t="s">
        <v>234</v>
      </c>
      <c r="IO20" t="s">
        <v>234</v>
      </c>
      <c r="IP20" t="s">
        <v>234</v>
      </c>
      <c r="IQ20" t="s">
        <v>234</v>
      </c>
      <c r="IR20" t="s">
        <v>234</v>
      </c>
      <c r="IS20" t="s">
        <v>234</v>
      </c>
      <c r="IT20" t="s">
        <v>234</v>
      </c>
      <c r="IU20" t="s">
        <v>234</v>
      </c>
      <c r="IV20" t="s">
        <v>234</v>
      </c>
      <c r="IW20" t="s">
        <v>234</v>
      </c>
      <c r="IX20" t="s">
        <v>234</v>
      </c>
      <c r="IY20" t="s">
        <v>1655</v>
      </c>
      <c r="IZ20" t="s">
        <v>1713</v>
      </c>
      <c r="JA20" t="s">
        <v>346</v>
      </c>
      <c r="JB20" t="s">
        <v>234</v>
      </c>
      <c r="JC20" t="s">
        <v>435</v>
      </c>
      <c r="JD20" t="s">
        <v>436</v>
      </c>
      <c r="JE20" t="s">
        <v>436</v>
      </c>
      <c r="JF20" t="s">
        <v>279</v>
      </c>
      <c r="JG20" t="s">
        <v>234</v>
      </c>
      <c r="JH20" t="s">
        <v>325</v>
      </c>
      <c r="JI20" t="s">
        <v>258</v>
      </c>
      <c r="JJ20" t="s">
        <v>258</v>
      </c>
      <c r="JK20" t="s">
        <v>3810</v>
      </c>
      <c r="JL20" t="s">
        <v>234</v>
      </c>
      <c r="JM20" t="s">
        <v>234</v>
      </c>
      <c r="JN20" t="s">
        <v>234</v>
      </c>
      <c r="JO20" t="s">
        <v>234</v>
      </c>
      <c r="JP20" t="s">
        <v>234</v>
      </c>
      <c r="JQ20">
        <v>25</v>
      </c>
      <c r="JR20" t="s">
        <v>3833</v>
      </c>
      <c r="JS20" t="s">
        <v>234</v>
      </c>
      <c r="JT20" t="s">
        <v>259</v>
      </c>
      <c r="JU20" t="s">
        <v>3833</v>
      </c>
      <c r="JV20" t="s">
        <v>261</v>
      </c>
      <c r="JW20" t="s">
        <v>3859</v>
      </c>
      <c r="JX20" t="s">
        <v>249</v>
      </c>
      <c r="JY20" t="s">
        <v>1723</v>
      </c>
      <c r="JZ20">
        <v>0</v>
      </c>
      <c r="KA20">
        <v>0</v>
      </c>
      <c r="KB20">
        <v>0</v>
      </c>
      <c r="KC20">
        <v>1</v>
      </c>
      <c r="KD20">
        <v>0</v>
      </c>
      <c r="KE20">
        <v>0</v>
      </c>
      <c r="KF20">
        <v>0</v>
      </c>
      <c r="KG20">
        <v>0</v>
      </c>
      <c r="KH20">
        <v>0</v>
      </c>
      <c r="KI20">
        <v>0</v>
      </c>
      <c r="KJ20">
        <v>0</v>
      </c>
      <c r="KK20">
        <v>0</v>
      </c>
      <c r="KL20" t="s">
        <v>234</v>
      </c>
      <c r="KM20" t="s">
        <v>249</v>
      </c>
      <c r="KN20" t="s">
        <v>1559</v>
      </c>
      <c r="KO20">
        <v>0</v>
      </c>
      <c r="KP20">
        <v>1</v>
      </c>
      <c r="KQ20">
        <v>0</v>
      </c>
      <c r="KR20" t="s">
        <v>234</v>
      </c>
      <c r="KS20" t="s">
        <v>1565</v>
      </c>
      <c r="KT20">
        <v>0</v>
      </c>
      <c r="KU20">
        <v>1</v>
      </c>
      <c r="KV20">
        <v>0</v>
      </c>
      <c r="KW20">
        <v>0</v>
      </c>
      <c r="KX20">
        <v>0</v>
      </c>
      <c r="KY20">
        <v>0</v>
      </c>
      <c r="KZ20" t="s">
        <v>234</v>
      </c>
      <c r="LA20" t="s">
        <v>234</v>
      </c>
      <c r="LB20" t="s">
        <v>234</v>
      </c>
      <c r="LC20" t="s">
        <v>234</v>
      </c>
      <c r="LD20" t="s">
        <v>234</v>
      </c>
      <c r="LE20" t="s">
        <v>234</v>
      </c>
      <c r="LF20" t="s">
        <v>3443</v>
      </c>
      <c r="LG20" t="s">
        <v>234</v>
      </c>
      <c r="LH20">
        <v>263669965</v>
      </c>
      <c r="LI20" t="s">
        <v>3860</v>
      </c>
      <c r="LJ20">
        <v>44614.914479166669</v>
      </c>
      <c r="LK20" t="s">
        <v>234</v>
      </c>
      <c r="LL20" t="s">
        <v>234</v>
      </c>
      <c r="LM20" t="s">
        <v>3800</v>
      </c>
      <c r="LN20" t="s">
        <v>3801</v>
      </c>
      <c r="LO20" t="s">
        <v>234</v>
      </c>
      <c r="LP20">
        <v>19</v>
      </c>
    </row>
    <row r="21" spans="1:328" x14ac:dyDescent="0.35">
      <c r="A21">
        <v>44614.543975787034</v>
      </c>
      <c r="B21">
        <v>44614.549511030091</v>
      </c>
      <c r="C21">
        <v>44614</v>
      </c>
      <c r="D21">
        <v>5.5352430572384037E-3</v>
      </c>
      <c r="E21" t="s">
        <v>234</v>
      </c>
      <c r="F21" t="s">
        <v>234</v>
      </c>
      <c r="G21" t="s">
        <v>234</v>
      </c>
      <c r="H21">
        <v>44614</v>
      </c>
      <c r="I21" t="s">
        <v>3446</v>
      </c>
      <c r="J21" t="s">
        <v>234</v>
      </c>
      <c r="K21" t="s">
        <v>3446</v>
      </c>
      <c r="L21" t="s">
        <v>3447</v>
      </c>
      <c r="M21" t="s">
        <v>3447</v>
      </c>
      <c r="N21" t="s">
        <v>3448</v>
      </c>
      <c r="O21" t="s">
        <v>234</v>
      </c>
      <c r="P21" t="s">
        <v>3448</v>
      </c>
      <c r="Q21" t="s">
        <v>3449</v>
      </c>
      <c r="R21" t="s">
        <v>3449</v>
      </c>
      <c r="S21" t="s">
        <v>1791</v>
      </c>
      <c r="T21" t="s">
        <v>1981</v>
      </c>
      <c r="U21" t="s">
        <v>1980</v>
      </c>
      <c r="V21" t="s">
        <v>1982</v>
      </c>
      <c r="W21" t="s">
        <v>2323</v>
      </c>
      <c r="X21" t="s">
        <v>2322</v>
      </c>
      <c r="Y21" t="s">
        <v>2323</v>
      </c>
      <c r="Z21" t="s">
        <v>246</v>
      </c>
      <c r="AA21" t="s">
        <v>3831</v>
      </c>
      <c r="AB21" t="s">
        <v>246</v>
      </c>
      <c r="AC21" t="s">
        <v>1390</v>
      </c>
      <c r="AD21" t="s">
        <v>1981</v>
      </c>
      <c r="AE21" t="s">
        <v>246</v>
      </c>
      <c r="AF21" t="s">
        <v>3861</v>
      </c>
      <c r="AG21" t="s">
        <v>246</v>
      </c>
      <c r="AH21" t="s">
        <v>1390</v>
      </c>
      <c r="AI21" t="s">
        <v>3825</v>
      </c>
      <c r="AJ21" t="s">
        <v>247</v>
      </c>
      <c r="AK21" t="s">
        <v>248</v>
      </c>
      <c r="AL21" t="s">
        <v>1655</v>
      </c>
      <c r="AM21" t="s">
        <v>234</v>
      </c>
      <c r="AN21" t="s">
        <v>1655</v>
      </c>
      <c r="AO21" t="s">
        <v>234</v>
      </c>
      <c r="AP21" t="s">
        <v>250</v>
      </c>
      <c r="AQ21" t="s">
        <v>234</v>
      </c>
      <c r="AR21" t="s">
        <v>234</v>
      </c>
      <c r="AS21" t="s">
        <v>234</v>
      </c>
      <c r="AT21" t="s">
        <v>234</v>
      </c>
      <c r="AU21" t="s">
        <v>234</v>
      </c>
      <c r="AV21" t="s">
        <v>234</v>
      </c>
      <c r="AW21" t="s">
        <v>234</v>
      </c>
      <c r="AX21" t="s">
        <v>234</v>
      </c>
      <c r="AY21" t="s">
        <v>234</v>
      </c>
      <c r="AZ21" t="s">
        <v>234</v>
      </c>
      <c r="BA21" t="s">
        <v>234</v>
      </c>
      <c r="BB21" t="s">
        <v>234</v>
      </c>
      <c r="BC21" t="s">
        <v>234</v>
      </c>
      <c r="BD21" t="s">
        <v>234</v>
      </c>
      <c r="BE21" t="s">
        <v>234</v>
      </c>
      <c r="BF21" t="s">
        <v>234</v>
      </c>
      <c r="BG21" t="s">
        <v>234</v>
      </c>
      <c r="BH21" t="s">
        <v>234</v>
      </c>
      <c r="BI21" t="s">
        <v>234</v>
      </c>
      <c r="BJ21" t="s">
        <v>234</v>
      </c>
      <c r="BK21" t="s">
        <v>234</v>
      </c>
      <c r="BL21" t="s">
        <v>234</v>
      </c>
      <c r="BM21" t="s">
        <v>234</v>
      </c>
      <c r="BN21" t="s">
        <v>234</v>
      </c>
      <c r="BO21" t="s">
        <v>234</v>
      </c>
      <c r="BP21" t="s">
        <v>234</v>
      </c>
      <c r="BQ21" t="s">
        <v>234</v>
      </c>
      <c r="BR21" t="s">
        <v>234</v>
      </c>
      <c r="BS21" t="s">
        <v>234</v>
      </c>
      <c r="BT21" t="s">
        <v>234</v>
      </c>
      <c r="BU21" t="s">
        <v>234</v>
      </c>
      <c r="BV21" t="s">
        <v>234</v>
      </c>
      <c r="BW21" t="s">
        <v>234</v>
      </c>
      <c r="BX21" t="s">
        <v>234</v>
      </c>
      <c r="BY21" t="s">
        <v>234</v>
      </c>
      <c r="BZ21" t="s">
        <v>234</v>
      </c>
      <c r="CA21" t="s">
        <v>234</v>
      </c>
      <c r="CB21" t="s">
        <v>234</v>
      </c>
      <c r="CC21" t="s">
        <v>234</v>
      </c>
      <c r="CD21" t="s">
        <v>234</v>
      </c>
      <c r="CE21" t="s">
        <v>234</v>
      </c>
      <c r="CF21" t="s">
        <v>234</v>
      </c>
      <c r="CG21" t="s">
        <v>234</v>
      </c>
      <c r="CH21" t="s">
        <v>234</v>
      </c>
      <c r="CI21" t="s">
        <v>234</v>
      </c>
      <c r="CJ21" t="s">
        <v>234</v>
      </c>
      <c r="CK21" t="s">
        <v>234</v>
      </c>
      <c r="CL21" t="s">
        <v>234</v>
      </c>
      <c r="CM21" t="s">
        <v>234</v>
      </c>
      <c r="CN21" t="s">
        <v>234</v>
      </c>
      <c r="CO21" t="s">
        <v>234</v>
      </c>
      <c r="CP21" t="s">
        <v>234</v>
      </c>
      <c r="CQ21" t="s">
        <v>234</v>
      </c>
      <c r="CR21" t="s">
        <v>234</v>
      </c>
      <c r="CS21" t="s">
        <v>234</v>
      </c>
      <c r="CT21" t="s">
        <v>234</v>
      </c>
      <c r="CU21" t="s">
        <v>234</v>
      </c>
      <c r="CV21" t="s">
        <v>234</v>
      </c>
      <c r="CW21" t="s">
        <v>234</v>
      </c>
      <c r="CX21" t="s">
        <v>234</v>
      </c>
      <c r="CY21" t="s">
        <v>234</v>
      </c>
      <c r="CZ21" t="s">
        <v>234</v>
      </c>
      <c r="DA21" t="s">
        <v>234</v>
      </c>
      <c r="DB21" t="s">
        <v>234</v>
      </c>
      <c r="DC21" t="s">
        <v>234</v>
      </c>
      <c r="DD21" t="s">
        <v>234</v>
      </c>
      <c r="DE21" t="s">
        <v>234</v>
      </c>
      <c r="DF21" t="s">
        <v>234</v>
      </c>
      <c r="DG21" t="s">
        <v>234</v>
      </c>
      <c r="DH21" t="s">
        <v>234</v>
      </c>
      <c r="DI21" t="s">
        <v>234</v>
      </c>
      <c r="DJ21" t="s">
        <v>234</v>
      </c>
      <c r="DK21" t="s">
        <v>234</v>
      </c>
      <c r="DL21" t="s">
        <v>234</v>
      </c>
      <c r="DM21" t="s">
        <v>234</v>
      </c>
      <c r="DN21" t="s">
        <v>234</v>
      </c>
      <c r="DO21" t="s">
        <v>234</v>
      </c>
      <c r="DP21" t="s">
        <v>234</v>
      </c>
      <c r="DQ21" t="s">
        <v>234</v>
      </c>
      <c r="DR21" t="s">
        <v>234</v>
      </c>
      <c r="DS21" t="s">
        <v>234</v>
      </c>
      <c r="DT21" t="s">
        <v>234</v>
      </c>
      <c r="DU21" t="s">
        <v>234</v>
      </c>
      <c r="DV21" t="s">
        <v>234</v>
      </c>
      <c r="DW21" t="s">
        <v>234</v>
      </c>
      <c r="DX21" t="s">
        <v>234</v>
      </c>
      <c r="DY21" t="s">
        <v>234</v>
      </c>
      <c r="DZ21" t="s">
        <v>234</v>
      </c>
      <c r="EA21" t="s">
        <v>234</v>
      </c>
      <c r="EB21" t="s">
        <v>234</v>
      </c>
      <c r="EC21" t="s">
        <v>234</v>
      </c>
      <c r="ED21" t="s">
        <v>234</v>
      </c>
      <c r="EE21" t="s">
        <v>234</v>
      </c>
      <c r="EF21" t="s">
        <v>234</v>
      </c>
      <c r="EG21" t="s">
        <v>234</v>
      </c>
      <c r="EH21" t="s">
        <v>234</v>
      </c>
      <c r="EI21" t="s">
        <v>234</v>
      </c>
      <c r="EJ21" t="s">
        <v>234</v>
      </c>
      <c r="EK21" t="s">
        <v>234</v>
      </c>
      <c r="EL21" t="s">
        <v>234</v>
      </c>
      <c r="EM21" t="s">
        <v>234</v>
      </c>
      <c r="EN21" t="s">
        <v>234</v>
      </c>
      <c r="EO21" t="s">
        <v>234</v>
      </c>
      <c r="EP21" t="s">
        <v>234</v>
      </c>
      <c r="EQ21" t="s">
        <v>234</v>
      </c>
      <c r="ER21" t="s">
        <v>234</v>
      </c>
      <c r="ES21" t="s">
        <v>234</v>
      </c>
      <c r="ET21" t="s">
        <v>234</v>
      </c>
      <c r="EU21" t="s">
        <v>234</v>
      </c>
      <c r="EV21" t="s">
        <v>234</v>
      </c>
      <c r="EW21" t="s">
        <v>234</v>
      </c>
      <c r="EX21" t="s">
        <v>234</v>
      </c>
      <c r="EY21" t="s">
        <v>234</v>
      </c>
      <c r="EZ21" t="s">
        <v>234</v>
      </c>
      <c r="FA21" t="s">
        <v>234</v>
      </c>
      <c r="FB21" t="s">
        <v>234</v>
      </c>
      <c r="FC21" t="s">
        <v>234</v>
      </c>
      <c r="FD21" t="s">
        <v>234</v>
      </c>
      <c r="FE21" t="s">
        <v>234</v>
      </c>
      <c r="FF21" t="s">
        <v>234</v>
      </c>
      <c r="FG21" t="s">
        <v>234</v>
      </c>
      <c r="FH21" t="s">
        <v>234</v>
      </c>
      <c r="FI21" t="s">
        <v>234</v>
      </c>
      <c r="FJ21" t="s">
        <v>234</v>
      </c>
      <c r="FK21" t="s">
        <v>234</v>
      </c>
      <c r="FL21" t="s">
        <v>234</v>
      </c>
      <c r="FM21" t="s">
        <v>234</v>
      </c>
      <c r="FN21" t="s">
        <v>234</v>
      </c>
      <c r="FO21" t="s">
        <v>234</v>
      </c>
      <c r="FP21" t="s">
        <v>234</v>
      </c>
      <c r="FQ21" t="s">
        <v>234</v>
      </c>
      <c r="FR21" t="s">
        <v>234</v>
      </c>
      <c r="FS21" t="s">
        <v>234</v>
      </c>
      <c r="FT21" t="s">
        <v>234</v>
      </c>
      <c r="FU21" t="s">
        <v>234</v>
      </c>
      <c r="FV21" t="s">
        <v>234</v>
      </c>
      <c r="FW21" t="s">
        <v>234</v>
      </c>
      <c r="FX21" t="s">
        <v>234</v>
      </c>
      <c r="FY21" t="s">
        <v>234</v>
      </c>
      <c r="FZ21" t="s">
        <v>234</v>
      </c>
      <c r="GA21" t="s">
        <v>234</v>
      </c>
      <c r="GB21" t="s">
        <v>234</v>
      </c>
      <c r="GC21" t="s">
        <v>234</v>
      </c>
      <c r="GD21" t="s">
        <v>234</v>
      </c>
      <c r="GE21" t="s">
        <v>234</v>
      </c>
      <c r="GF21" t="s">
        <v>234</v>
      </c>
      <c r="GG21" t="s">
        <v>234</v>
      </c>
      <c r="GH21" t="s">
        <v>234</v>
      </c>
      <c r="GI21" t="s">
        <v>234</v>
      </c>
      <c r="GJ21" t="s">
        <v>234</v>
      </c>
      <c r="GK21" t="s">
        <v>234</v>
      </c>
      <c r="GL21" t="s">
        <v>234</v>
      </c>
      <c r="GM21" t="s">
        <v>234</v>
      </c>
      <c r="GN21" t="s">
        <v>234</v>
      </c>
      <c r="GO21" t="s">
        <v>234</v>
      </c>
      <c r="GP21" t="s">
        <v>234</v>
      </c>
      <c r="GQ21" t="s">
        <v>234</v>
      </c>
      <c r="GR21" t="s">
        <v>234</v>
      </c>
      <c r="GS21" t="s">
        <v>234</v>
      </c>
      <c r="GT21" t="s">
        <v>234</v>
      </c>
      <c r="GU21" t="s">
        <v>234</v>
      </c>
      <c r="GV21" t="s">
        <v>234</v>
      </c>
      <c r="GW21" t="s">
        <v>234</v>
      </c>
      <c r="GX21" t="s">
        <v>234</v>
      </c>
      <c r="GY21" t="s">
        <v>234</v>
      </c>
      <c r="GZ21" t="s">
        <v>234</v>
      </c>
      <c r="HA21" t="s">
        <v>234</v>
      </c>
      <c r="HB21" t="s">
        <v>234</v>
      </c>
      <c r="HC21" t="s">
        <v>234</v>
      </c>
      <c r="HD21" t="s">
        <v>234</v>
      </c>
      <c r="HE21" t="s">
        <v>234</v>
      </c>
      <c r="HF21" t="s">
        <v>234</v>
      </c>
      <c r="HG21" t="s">
        <v>234</v>
      </c>
      <c r="HH21" t="s">
        <v>234</v>
      </c>
      <c r="HI21" t="s">
        <v>234</v>
      </c>
      <c r="HJ21" t="s">
        <v>234</v>
      </c>
      <c r="HK21" t="s">
        <v>234</v>
      </c>
      <c r="HL21" t="s">
        <v>234</v>
      </c>
      <c r="HM21" t="s">
        <v>234</v>
      </c>
      <c r="HN21" t="s">
        <v>234</v>
      </c>
      <c r="HO21" t="s">
        <v>234</v>
      </c>
      <c r="HP21" t="s">
        <v>234</v>
      </c>
      <c r="HQ21" t="s">
        <v>234</v>
      </c>
      <c r="HR21" t="s">
        <v>234</v>
      </c>
      <c r="HS21" t="s">
        <v>234</v>
      </c>
      <c r="HT21" t="s">
        <v>234</v>
      </c>
      <c r="HU21" t="s">
        <v>234</v>
      </c>
      <c r="HV21" t="s">
        <v>234</v>
      </c>
      <c r="HW21" t="s">
        <v>234</v>
      </c>
      <c r="HX21" t="s">
        <v>234</v>
      </c>
      <c r="HY21" t="s">
        <v>234</v>
      </c>
      <c r="HZ21" t="s">
        <v>234</v>
      </c>
      <c r="IA21" t="s">
        <v>234</v>
      </c>
      <c r="IB21" t="s">
        <v>234</v>
      </c>
      <c r="IC21" t="s">
        <v>234</v>
      </c>
      <c r="ID21" t="s">
        <v>234</v>
      </c>
      <c r="IE21" t="s">
        <v>234</v>
      </c>
      <c r="IF21" t="s">
        <v>234</v>
      </c>
      <c r="IG21" t="s">
        <v>234</v>
      </c>
      <c r="IH21" t="s">
        <v>234</v>
      </c>
      <c r="II21" t="s">
        <v>234</v>
      </c>
      <c r="IJ21" t="s">
        <v>234</v>
      </c>
      <c r="IK21" t="s">
        <v>234</v>
      </c>
      <c r="IL21" t="s">
        <v>234</v>
      </c>
      <c r="IM21" t="s">
        <v>234</v>
      </c>
      <c r="IN21" t="s">
        <v>234</v>
      </c>
      <c r="IO21" t="s">
        <v>234</v>
      </c>
      <c r="IP21" t="s">
        <v>234</v>
      </c>
      <c r="IQ21" t="s">
        <v>234</v>
      </c>
      <c r="IR21" t="s">
        <v>234</v>
      </c>
      <c r="IS21" t="s">
        <v>234</v>
      </c>
      <c r="IT21" t="s">
        <v>234</v>
      </c>
      <c r="IU21" t="s">
        <v>234</v>
      </c>
      <c r="IV21" t="s">
        <v>234</v>
      </c>
      <c r="IW21" t="s">
        <v>234</v>
      </c>
      <c r="IX21" t="s">
        <v>234</v>
      </c>
      <c r="IY21" t="s">
        <v>1655</v>
      </c>
      <c r="IZ21" t="s">
        <v>1713</v>
      </c>
      <c r="JA21" t="s">
        <v>430</v>
      </c>
      <c r="JB21" t="s">
        <v>234</v>
      </c>
      <c r="JC21" t="s">
        <v>431</v>
      </c>
      <c r="JD21" t="s">
        <v>432</v>
      </c>
      <c r="JE21" t="s">
        <v>432</v>
      </c>
      <c r="JF21" t="s">
        <v>279</v>
      </c>
      <c r="JG21" t="s">
        <v>234</v>
      </c>
      <c r="JH21" t="s">
        <v>325</v>
      </c>
      <c r="JI21" t="s">
        <v>258</v>
      </c>
      <c r="JJ21" t="s">
        <v>258</v>
      </c>
      <c r="JK21" t="s">
        <v>3810</v>
      </c>
      <c r="JL21" t="s">
        <v>234</v>
      </c>
      <c r="JM21" t="s">
        <v>234</v>
      </c>
      <c r="JN21" t="s">
        <v>234</v>
      </c>
      <c r="JO21" t="s">
        <v>234</v>
      </c>
      <c r="JP21" t="s">
        <v>234</v>
      </c>
      <c r="JQ21">
        <v>5</v>
      </c>
      <c r="JR21">
        <v>5</v>
      </c>
      <c r="JS21" t="s">
        <v>234</v>
      </c>
      <c r="JT21" t="s">
        <v>259</v>
      </c>
      <c r="JU21">
        <v>1</v>
      </c>
      <c r="JV21" t="s">
        <v>249</v>
      </c>
      <c r="JW21" t="s">
        <v>234</v>
      </c>
      <c r="JX21" t="s">
        <v>249</v>
      </c>
      <c r="JY21" t="s">
        <v>1723</v>
      </c>
      <c r="JZ21">
        <v>0</v>
      </c>
      <c r="KA21">
        <v>0</v>
      </c>
      <c r="KB21">
        <v>0</v>
      </c>
      <c r="KC21">
        <v>1</v>
      </c>
      <c r="KD21">
        <v>0</v>
      </c>
      <c r="KE21">
        <v>0</v>
      </c>
      <c r="KF21">
        <v>0</v>
      </c>
      <c r="KG21">
        <v>0</v>
      </c>
      <c r="KH21">
        <v>0</v>
      </c>
      <c r="KI21">
        <v>0</v>
      </c>
      <c r="KJ21">
        <v>0</v>
      </c>
      <c r="KK21">
        <v>0</v>
      </c>
      <c r="KL21" t="s">
        <v>234</v>
      </c>
      <c r="KM21" t="s">
        <v>249</v>
      </c>
      <c r="KN21" t="s">
        <v>1559</v>
      </c>
      <c r="KO21">
        <v>0</v>
      </c>
      <c r="KP21">
        <v>1</v>
      </c>
      <c r="KQ21">
        <v>0</v>
      </c>
      <c r="KR21" t="s">
        <v>234</v>
      </c>
      <c r="KS21" t="s">
        <v>1565</v>
      </c>
      <c r="KT21">
        <v>0</v>
      </c>
      <c r="KU21">
        <v>1</v>
      </c>
      <c r="KV21">
        <v>0</v>
      </c>
      <c r="KW21">
        <v>0</v>
      </c>
      <c r="KX21">
        <v>0</v>
      </c>
      <c r="KY21">
        <v>0</v>
      </c>
      <c r="KZ21" t="s">
        <v>234</v>
      </c>
      <c r="LA21" t="s">
        <v>234</v>
      </c>
      <c r="LB21" t="s">
        <v>234</v>
      </c>
      <c r="LC21" t="s">
        <v>234</v>
      </c>
      <c r="LD21" t="s">
        <v>234</v>
      </c>
      <c r="LE21" t="s">
        <v>234</v>
      </c>
      <c r="LF21" t="s">
        <v>3443</v>
      </c>
      <c r="LG21" t="s">
        <v>234</v>
      </c>
      <c r="LH21">
        <v>263669969</v>
      </c>
      <c r="LI21" t="s">
        <v>3863</v>
      </c>
      <c r="LJ21">
        <v>44614.914490740739</v>
      </c>
      <c r="LK21" t="s">
        <v>234</v>
      </c>
      <c r="LL21" t="s">
        <v>234</v>
      </c>
      <c r="LM21" t="s">
        <v>3800</v>
      </c>
      <c r="LN21" t="s">
        <v>3801</v>
      </c>
      <c r="LO21" t="s">
        <v>234</v>
      </c>
      <c r="LP21">
        <v>20</v>
      </c>
    </row>
    <row r="22" spans="1:328" x14ac:dyDescent="0.35">
      <c r="A22">
        <v>44614.549617893521</v>
      </c>
      <c r="B22">
        <v>44614.560916793977</v>
      </c>
      <c r="C22">
        <v>44614</v>
      </c>
      <c r="D22">
        <v>1.1298900455585681E-2</v>
      </c>
      <c r="E22" t="s">
        <v>234</v>
      </c>
      <c r="F22" t="s">
        <v>234</v>
      </c>
      <c r="G22" t="s">
        <v>234</v>
      </c>
      <c r="H22">
        <v>44614</v>
      </c>
      <c r="I22" t="s">
        <v>3446</v>
      </c>
      <c r="J22" t="s">
        <v>234</v>
      </c>
      <c r="K22" t="s">
        <v>3446</v>
      </c>
      <c r="L22" t="s">
        <v>3447</v>
      </c>
      <c r="M22" t="s">
        <v>3447</v>
      </c>
      <c r="N22" t="s">
        <v>3448</v>
      </c>
      <c r="O22" t="s">
        <v>234</v>
      </c>
      <c r="P22" t="s">
        <v>3448</v>
      </c>
      <c r="Q22" t="s">
        <v>3449</v>
      </c>
      <c r="R22" t="s">
        <v>3449</v>
      </c>
      <c r="S22" t="s">
        <v>1791</v>
      </c>
      <c r="T22" t="s">
        <v>1981</v>
      </c>
      <c r="U22" t="s">
        <v>1980</v>
      </c>
      <c r="V22" t="s">
        <v>1982</v>
      </c>
      <c r="W22" t="s">
        <v>2323</v>
      </c>
      <c r="X22" t="s">
        <v>2322</v>
      </c>
      <c r="Y22" t="s">
        <v>2323</v>
      </c>
      <c r="Z22" t="s">
        <v>246</v>
      </c>
      <c r="AA22" t="s">
        <v>3831</v>
      </c>
      <c r="AB22" t="s">
        <v>246</v>
      </c>
      <c r="AC22" t="s">
        <v>1390</v>
      </c>
      <c r="AD22" t="s">
        <v>1981</v>
      </c>
      <c r="AE22" t="s">
        <v>246</v>
      </c>
      <c r="AF22" t="s">
        <v>3864</v>
      </c>
      <c r="AG22" t="s">
        <v>246</v>
      </c>
      <c r="AH22" t="s">
        <v>1390</v>
      </c>
      <c r="AI22" t="s">
        <v>3825</v>
      </c>
      <c r="AJ22" t="s">
        <v>247</v>
      </c>
      <c r="AK22" t="s">
        <v>248</v>
      </c>
      <c r="AL22" t="s">
        <v>1655</v>
      </c>
      <c r="AM22" t="s">
        <v>234</v>
      </c>
      <c r="AN22" t="s">
        <v>1655</v>
      </c>
      <c r="AO22" t="s">
        <v>234</v>
      </c>
      <c r="AP22" t="s">
        <v>274</v>
      </c>
      <c r="AQ22" t="s">
        <v>234</v>
      </c>
      <c r="AR22" t="s">
        <v>234</v>
      </c>
      <c r="AS22" t="s">
        <v>234</v>
      </c>
      <c r="AT22" t="s">
        <v>234</v>
      </c>
      <c r="AU22" t="s">
        <v>234</v>
      </c>
      <c r="AV22" t="s">
        <v>234</v>
      </c>
      <c r="AW22" t="s">
        <v>234</v>
      </c>
      <c r="AX22" t="s">
        <v>234</v>
      </c>
      <c r="AY22" t="s">
        <v>234</v>
      </c>
      <c r="AZ22" t="s">
        <v>234</v>
      </c>
      <c r="BA22" t="s">
        <v>234</v>
      </c>
      <c r="BB22" t="s">
        <v>234</v>
      </c>
      <c r="BC22" t="s">
        <v>234</v>
      </c>
      <c r="BD22" t="s">
        <v>234</v>
      </c>
      <c r="BE22" t="s">
        <v>234</v>
      </c>
      <c r="BF22" t="s">
        <v>234</v>
      </c>
      <c r="BG22" t="s">
        <v>234</v>
      </c>
      <c r="BH22" t="s">
        <v>234</v>
      </c>
      <c r="BI22" t="s">
        <v>234</v>
      </c>
      <c r="BJ22" t="s">
        <v>234</v>
      </c>
      <c r="BK22" t="s">
        <v>234</v>
      </c>
      <c r="BL22" t="s">
        <v>234</v>
      </c>
      <c r="BM22" t="s">
        <v>234</v>
      </c>
      <c r="BN22" t="s">
        <v>234</v>
      </c>
      <c r="BO22" t="s">
        <v>234</v>
      </c>
      <c r="BP22" t="s">
        <v>234</v>
      </c>
      <c r="BQ22" t="s">
        <v>234</v>
      </c>
      <c r="BR22" t="s">
        <v>234</v>
      </c>
      <c r="BS22" t="s">
        <v>234</v>
      </c>
      <c r="BT22" t="s">
        <v>234</v>
      </c>
      <c r="BU22" t="s">
        <v>234</v>
      </c>
      <c r="BV22" t="s">
        <v>234</v>
      </c>
      <c r="BW22" t="s">
        <v>234</v>
      </c>
      <c r="BX22" t="s">
        <v>234</v>
      </c>
      <c r="BY22" t="s">
        <v>234</v>
      </c>
      <c r="BZ22" t="s">
        <v>234</v>
      </c>
      <c r="CA22" t="s">
        <v>234</v>
      </c>
      <c r="CB22" t="s">
        <v>234</v>
      </c>
      <c r="CC22" t="s">
        <v>234</v>
      </c>
      <c r="CD22" t="s">
        <v>234</v>
      </c>
      <c r="CE22" t="s">
        <v>234</v>
      </c>
      <c r="CF22" t="s">
        <v>234</v>
      </c>
      <c r="CG22" t="s">
        <v>234</v>
      </c>
      <c r="CH22" t="s">
        <v>234</v>
      </c>
      <c r="CI22" t="s">
        <v>234</v>
      </c>
      <c r="CJ22" t="s">
        <v>234</v>
      </c>
      <c r="CK22" t="s">
        <v>234</v>
      </c>
      <c r="CL22" t="s">
        <v>234</v>
      </c>
      <c r="CM22" t="s">
        <v>234</v>
      </c>
      <c r="CN22" t="s">
        <v>234</v>
      </c>
      <c r="CO22" t="s">
        <v>234</v>
      </c>
      <c r="CP22" t="s">
        <v>234</v>
      </c>
      <c r="CQ22" t="s">
        <v>234</v>
      </c>
      <c r="CR22" t="s">
        <v>234</v>
      </c>
      <c r="CS22" t="s">
        <v>234</v>
      </c>
      <c r="CT22" t="s">
        <v>234</v>
      </c>
      <c r="CU22" t="s">
        <v>234</v>
      </c>
      <c r="CV22" t="s">
        <v>234</v>
      </c>
      <c r="CW22" t="s">
        <v>234</v>
      </c>
      <c r="CX22" t="s">
        <v>234</v>
      </c>
      <c r="CY22" t="s">
        <v>234</v>
      </c>
      <c r="CZ22" t="s">
        <v>234</v>
      </c>
      <c r="DA22" t="s">
        <v>234</v>
      </c>
      <c r="DB22" t="s">
        <v>234</v>
      </c>
      <c r="DC22" t="s">
        <v>234</v>
      </c>
      <c r="DD22" t="s">
        <v>234</v>
      </c>
      <c r="DE22" t="s">
        <v>234</v>
      </c>
      <c r="DF22" t="s">
        <v>234</v>
      </c>
      <c r="DG22" t="s">
        <v>234</v>
      </c>
      <c r="DH22" t="s">
        <v>234</v>
      </c>
      <c r="DI22" t="s">
        <v>234</v>
      </c>
      <c r="DJ22" t="s">
        <v>234</v>
      </c>
      <c r="DK22" t="s">
        <v>234</v>
      </c>
      <c r="DL22" t="s">
        <v>234</v>
      </c>
      <c r="DM22" t="s">
        <v>234</v>
      </c>
      <c r="DN22" t="s">
        <v>234</v>
      </c>
      <c r="DO22" t="s">
        <v>234</v>
      </c>
      <c r="DP22" t="s">
        <v>234</v>
      </c>
      <c r="DQ22" t="s">
        <v>234</v>
      </c>
      <c r="DR22" t="s">
        <v>234</v>
      </c>
      <c r="DS22" t="s">
        <v>234</v>
      </c>
      <c r="DT22" t="s">
        <v>234</v>
      </c>
      <c r="DU22" t="s">
        <v>234</v>
      </c>
      <c r="DV22" t="s">
        <v>234</v>
      </c>
      <c r="DW22" t="s">
        <v>234</v>
      </c>
      <c r="DX22" t="s">
        <v>234</v>
      </c>
      <c r="DY22" t="s">
        <v>234</v>
      </c>
      <c r="DZ22" t="s">
        <v>234</v>
      </c>
      <c r="EA22" t="s">
        <v>234</v>
      </c>
      <c r="EB22" t="s">
        <v>234</v>
      </c>
      <c r="EC22" t="s">
        <v>234</v>
      </c>
      <c r="ED22" t="s">
        <v>234</v>
      </c>
      <c r="EE22" t="s">
        <v>234</v>
      </c>
      <c r="EF22" t="s">
        <v>234</v>
      </c>
      <c r="EG22" t="s">
        <v>234</v>
      </c>
      <c r="EH22" t="s">
        <v>234</v>
      </c>
      <c r="EI22" t="s">
        <v>234</v>
      </c>
      <c r="EJ22" t="s">
        <v>234</v>
      </c>
      <c r="EK22" t="s">
        <v>234</v>
      </c>
      <c r="EL22" t="s">
        <v>234</v>
      </c>
      <c r="EM22" t="s">
        <v>234</v>
      </c>
      <c r="EN22" t="s">
        <v>234</v>
      </c>
      <c r="EO22" t="s">
        <v>234</v>
      </c>
      <c r="EP22" t="s">
        <v>234</v>
      </c>
      <c r="EQ22" t="s">
        <v>234</v>
      </c>
      <c r="ER22" t="s">
        <v>234</v>
      </c>
      <c r="ES22" t="s">
        <v>234</v>
      </c>
      <c r="ET22" t="s">
        <v>234</v>
      </c>
      <c r="EU22" t="s">
        <v>234</v>
      </c>
      <c r="EV22" t="s">
        <v>234</v>
      </c>
      <c r="EW22" t="s">
        <v>234</v>
      </c>
      <c r="EX22" t="s">
        <v>234</v>
      </c>
      <c r="EY22" t="s">
        <v>234</v>
      </c>
      <c r="EZ22" t="s">
        <v>234</v>
      </c>
      <c r="FA22" t="s">
        <v>234</v>
      </c>
      <c r="FB22" t="s">
        <v>234</v>
      </c>
      <c r="FC22" t="s">
        <v>234</v>
      </c>
      <c r="FD22" t="s">
        <v>234</v>
      </c>
      <c r="FE22" t="s">
        <v>234</v>
      </c>
      <c r="FF22" t="s">
        <v>234</v>
      </c>
      <c r="FG22" t="s">
        <v>234</v>
      </c>
      <c r="FH22" t="s">
        <v>234</v>
      </c>
      <c r="FI22" t="s">
        <v>234</v>
      </c>
      <c r="FJ22" t="s">
        <v>234</v>
      </c>
      <c r="FK22" t="s">
        <v>234</v>
      </c>
      <c r="FL22" t="s">
        <v>234</v>
      </c>
      <c r="FM22" t="s">
        <v>234</v>
      </c>
      <c r="FN22" t="s">
        <v>234</v>
      </c>
      <c r="FO22" t="s">
        <v>234</v>
      </c>
      <c r="FP22" t="s">
        <v>234</v>
      </c>
      <c r="FQ22" t="s">
        <v>234</v>
      </c>
      <c r="FR22" t="s">
        <v>234</v>
      </c>
      <c r="FS22" t="s">
        <v>234</v>
      </c>
      <c r="FT22" t="s">
        <v>234</v>
      </c>
      <c r="FU22" t="s">
        <v>234</v>
      </c>
      <c r="FV22" t="s">
        <v>234</v>
      </c>
      <c r="FW22" t="s">
        <v>234</v>
      </c>
      <c r="FX22" t="s">
        <v>234</v>
      </c>
      <c r="FY22" t="s">
        <v>234</v>
      </c>
      <c r="FZ22" t="s">
        <v>234</v>
      </c>
      <c r="GA22" t="s">
        <v>234</v>
      </c>
      <c r="GB22" t="s">
        <v>234</v>
      </c>
      <c r="GC22" t="s">
        <v>234</v>
      </c>
      <c r="GD22" t="s">
        <v>234</v>
      </c>
      <c r="GE22" t="s">
        <v>234</v>
      </c>
      <c r="GF22" t="s">
        <v>234</v>
      </c>
      <c r="GG22" t="s">
        <v>234</v>
      </c>
      <c r="GH22" t="s">
        <v>234</v>
      </c>
      <c r="GI22" t="s">
        <v>234</v>
      </c>
      <c r="GJ22" t="s">
        <v>234</v>
      </c>
      <c r="GK22" t="s">
        <v>234</v>
      </c>
      <c r="GL22" t="s">
        <v>234</v>
      </c>
      <c r="GM22" t="s">
        <v>234</v>
      </c>
      <c r="GN22" t="s">
        <v>234</v>
      </c>
      <c r="GO22" t="s">
        <v>234</v>
      </c>
      <c r="GP22" t="s">
        <v>234</v>
      </c>
      <c r="GQ22" t="s">
        <v>234</v>
      </c>
      <c r="GR22" t="s">
        <v>234</v>
      </c>
      <c r="GS22" t="s">
        <v>234</v>
      </c>
      <c r="GT22" t="s">
        <v>234</v>
      </c>
      <c r="GU22" t="s">
        <v>234</v>
      </c>
      <c r="GV22" t="s">
        <v>234</v>
      </c>
      <c r="GW22" t="s">
        <v>234</v>
      </c>
      <c r="GX22" t="s">
        <v>234</v>
      </c>
      <c r="GY22" t="s">
        <v>234</v>
      </c>
      <c r="GZ22" t="s">
        <v>234</v>
      </c>
      <c r="HA22" t="s">
        <v>234</v>
      </c>
      <c r="HB22" t="s">
        <v>234</v>
      </c>
      <c r="HC22" t="s">
        <v>234</v>
      </c>
      <c r="HD22" t="s">
        <v>234</v>
      </c>
      <c r="HE22" t="s">
        <v>234</v>
      </c>
      <c r="HF22" t="s">
        <v>234</v>
      </c>
      <c r="HG22" t="s">
        <v>234</v>
      </c>
      <c r="HH22" t="s">
        <v>234</v>
      </c>
      <c r="HI22" t="s">
        <v>234</v>
      </c>
      <c r="HJ22" t="s">
        <v>234</v>
      </c>
      <c r="HK22" t="s">
        <v>234</v>
      </c>
      <c r="HL22" t="s">
        <v>234</v>
      </c>
      <c r="HM22" t="s">
        <v>234</v>
      </c>
      <c r="HN22" t="s">
        <v>234</v>
      </c>
      <c r="HO22" t="s">
        <v>234</v>
      </c>
      <c r="HP22" t="s">
        <v>234</v>
      </c>
      <c r="HQ22" t="s">
        <v>234</v>
      </c>
      <c r="HR22" t="s">
        <v>234</v>
      </c>
      <c r="HS22" t="s">
        <v>234</v>
      </c>
      <c r="HT22" t="s">
        <v>234</v>
      </c>
      <c r="HU22" t="s">
        <v>234</v>
      </c>
      <c r="HV22" t="s">
        <v>234</v>
      </c>
      <c r="HW22" t="s">
        <v>234</v>
      </c>
      <c r="HX22" t="s">
        <v>234</v>
      </c>
      <c r="HY22" t="s">
        <v>234</v>
      </c>
      <c r="HZ22" t="s">
        <v>234</v>
      </c>
      <c r="IA22" t="s">
        <v>234</v>
      </c>
      <c r="IB22" t="s">
        <v>234</v>
      </c>
      <c r="IC22" t="s">
        <v>234</v>
      </c>
      <c r="ID22" t="s">
        <v>234</v>
      </c>
      <c r="IE22" t="s">
        <v>234</v>
      </c>
      <c r="IF22" t="s">
        <v>234</v>
      </c>
      <c r="IG22" t="s">
        <v>234</v>
      </c>
      <c r="IH22" t="s">
        <v>234</v>
      </c>
      <c r="II22" t="s">
        <v>234</v>
      </c>
      <c r="IJ22" t="s">
        <v>234</v>
      </c>
      <c r="IK22" t="s">
        <v>234</v>
      </c>
      <c r="IL22" t="s">
        <v>234</v>
      </c>
      <c r="IM22" t="s">
        <v>234</v>
      </c>
      <c r="IN22" t="s">
        <v>234</v>
      </c>
      <c r="IO22" t="s">
        <v>234</v>
      </c>
      <c r="IP22" t="s">
        <v>234</v>
      </c>
      <c r="IQ22" t="s">
        <v>234</v>
      </c>
      <c r="IR22" t="s">
        <v>234</v>
      </c>
      <c r="IS22" t="s">
        <v>234</v>
      </c>
      <c r="IT22" t="s">
        <v>234</v>
      </c>
      <c r="IU22" t="s">
        <v>234</v>
      </c>
      <c r="IV22" t="s">
        <v>234</v>
      </c>
      <c r="IW22" t="s">
        <v>234</v>
      </c>
      <c r="IX22" t="s">
        <v>234</v>
      </c>
      <c r="IY22" t="s">
        <v>1655</v>
      </c>
      <c r="IZ22" t="s">
        <v>1713</v>
      </c>
      <c r="JA22" t="s">
        <v>252</v>
      </c>
      <c r="JB22" t="s">
        <v>234</v>
      </c>
      <c r="JC22" t="s">
        <v>253</v>
      </c>
      <c r="JD22" t="s">
        <v>254</v>
      </c>
      <c r="JE22" t="s">
        <v>254</v>
      </c>
      <c r="JF22" t="s">
        <v>275</v>
      </c>
      <c r="JG22" t="s">
        <v>234</v>
      </c>
      <c r="JH22" t="s">
        <v>256</v>
      </c>
      <c r="JI22" t="s">
        <v>323</v>
      </c>
      <c r="JJ22" t="s">
        <v>323</v>
      </c>
      <c r="JK22" t="s">
        <v>3865</v>
      </c>
      <c r="JL22" t="s">
        <v>234</v>
      </c>
      <c r="JM22" t="s">
        <v>234</v>
      </c>
      <c r="JN22" t="s">
        <v>234</v>
      </c>
      <c r="JO22" t="s">
        <v>234</v>
      </c>
      <c r="JP22" t="s">
        <v>234</v>
      </c>
      <c r="JQ22">
        <v>35</v>
      </c>
      <c r="JR22">
        <v>35</v>
      </c>
      <c r="JS22" t="s">
        <v>234</v>
      </c>
      <c r="JT22" t="s">
        <v>259</v>
      </c>
      <c r="JU22">
        <v>7</v>
      </c>
      <c r="JV22" t="s">
        <v>249</v>
      </c>
      <c r="JW22" t="s">
        <v>234</v>
      </c>
      <c r="JX22" t="s">
        <v>249</v>
      </c>
      <c r="JY22" t="s">
        <v>1723</v>
      </c>
      <c r="JZ22">
        <v>0</v>
      </c>
      <c r="KA22">
        <v>0</v>
      </c>
      <c r="KB22">
        <v>0</v>
      </c>
      <c r="KC22">
        <v>1</v>
      </c>
      <c r="KD22">
        <v>0</v>
      </c>
      <c r="KE22">
        <v>0</v>
      </c>
      <c r="KF22">
        <v>0</v>
      </c>
      <c r="KG22">
        <v>0</v>
      </c>
      <c r="KH22">
        <v>0</v>
      </c>
      <c r="KI22">
        <v>0</v>
      </c>
      <c r="KJ22">
        <v>0</v>
      </c>
      <c r="KK22">
        <v>0</v>
      </c>
      <c r="KL22" t="s">
        <v>234</v>
      </c>
      <c r="KM22" t="s">
        <v>249</v>
      </c>
      <c r="KN22" t="s">
        <v>1559</v>
      </c>
      <c r="KO22">
        <v>0</v>
      </c>
      <c r="KP22">
        <v>1</v>
      </c>
      <c r="KQ22">
        <v>0</v>
      </c>
      <c r="KR22" t="s">
        <v>234</v>
      </c>
      <c r="KS22" t="s">
        <v>1563</v>
      </c>
      <c r="KT22">
        <v>1</v>
      </c>
      <c r="KU22">
        <v>0</v>
      </c>
      <c r="KV22">
        <v>0</v>
      </c>
      <c r="KW22">
        <v>0</v>
      </c>
      <c r="KX22">
        <v>0</v>
      </c>
      <c r="KY22">
        <v>0</v>
      </c>
      <c r="KZ22" t="s">
        <v>234</v>
      </c>
      <c r="LA22" t="s">
        <v>234</v>
      </c>
      <c r="LB22" t="s">
        <v>234</v>
      </c>
      <c r="LC22" t="s">
        <v>234</v>
      </c>
      <c r="LD22" t="s">
        <v>234</v>
      </c>
      <c r="LE22" t="s">
        <v>234</v>
      </c>
      <c r="LF22" t="s">
        <v>3443</v>
      </c>
      <c r="LG22" t="s">
        <v>234</v>
      </c>
      <c r="LH22">
        <v>263669971</v>
      </c>
      <c r="LI22" t="s">
        <v>3866</v>
      </c>
      <c r="LJ22">
        <v>44614.914502314823</v>
      </c>
      <c r="LK22" t="s">
        <v>234</v>
      </c>
      <c r="LL22" t="s">
        <v>234</v>
      </c>
      <c r="LM22" t="s">
        <v>3800</v>
      </c>
      <c r="LN22" t="s">
        <v>3801</v>
      </c>
      <c r="LO22" t="s">
        <v>234</v>
      </c>
      <c r="LP22">
        <v>21</v>
      </c>
    </row>
    <row r="23" spans="1:328" x14ac:dyDescent="0.35">
      <c r="A23">
        <v>44614.561018321758</v>
      </c>
      <c r="B23">
        <v>44614.565455729156</v>
      </c>
      <c r="C23">
        <v>44614</v>
      </c>
      <c r="D23">
        <v>4.4374073986546136E-3</v>
      </c>
      <c r="E23" t="s">
        <v>234</v>
      </c>
      <c r="F23" t="s">
        <v>234</v>
      </c>
      <c r="G23" t="s">
        <v>234</v>
      </c>
      <c r="H23">
        <v>44614</v>
      </c>
      <c r="I23" t="s">
        <v>3446</v>
      </c>
      <c r="J23" t="s">
        <v>234</v>
      </c>
      <c r="K23" t="s">
        <v>3446</v>
      </c>
      <c r="L23" t="s">
        <v>3447</v>
      </c>
      <c r="M23" t="s">
        <v>3447</v>
      </c>
      <c r="N23" t="s">
        <v>3448</v>
      </c>
      <c r="O23" t="s">
        <v>234</v>
      </c>
      <c r="P23" t="s">
        <v>3448</v>
      </c>
      <c r="Q23" t="s">
        <v>3449</v>
      </c>
      <c r="R23" t="s">
        <v>3449</v>
      </c>
      <c r="S23" t="s">
        <v>1791</v>
      </c>
      <c r="T23" t="s">
        <v>1981</v>
      </c>
      <c r="U23" t="s">
        <v>1980</v>
      </c>
      <c r="V23" t="s">
        <v>1982</v>
      </c>
      <c r="W23" t="s">
        <v>2323</v>
      </c>
      <c r="X23" t="s">
        <v>2322</v>
      </c>
      <c r="Y23" t="s">
        <v>2323</v>
      </c>
      <c r="Z23" t="s">
        <v>246</v>
      </c>
      <c r="AA23" t="s">
        <v>3831</v>
      </c>
      <c r="AB23" t="s">
        <v>246</v>
      </c>
      <c r="AC23" t="s">
        <v>1390</v>
      </c>
      <c r="AD23" t="s">
        <v>1981</v>
      </c>
      <c r="AE23" t="s">
        <v>246</v>
      </c>
      <c r="AF23" t="s">
        <v>3824</v>
      </c>
      <c r="AG23" t="s">
        <v>246</v>
      </c>
      <c r="AH23" t="s">
        <v>1390</v>
      </c>
      <c r="AI23" t="s">
        <v>3825</v>
      </c>
      <c r="AJ23" t="s">
        <v>247</v>
      </c>
      <c r="AK23" t="s">
        <v>248</v>
      </c>
      <c r="AL23" t="s">
        <v>1655</v>
      </c>
      <c r="AM23" t="s">
        <v>234</v>
      </c>
      <c r="AN23" t="s">
        <v>1655</v>
      </c>
      <c r="AO23" t="s">
        <v>234</v>
      </c>
      <c r="AP23" t="s">
        <v>250</v>
      </c>
      <c r="AQ23" t="s">
        <v>234</v>
      </c>
      <c r="AR23" t="s">
        <v>234</v>
      </c>
      <c r="AS23" t="s">
        <v>234</v>
      </c>
      <c r="AT23" t="s">
        <v>234</v>
      </c>
      <c r="AU23" t="s">
        <v>234</v>
      </c>
      <c r="AV23" t="s">
        <v>234</v>
      </c>
      <c r="AW23" t="s">
        <v>234</v>
      </c>
      <c r="AX23" t="s">
        <v>234</v>
      </c>
      <c r="AY23" t="s">
        <v>234</v>
      </c>
      <c r="AZ23" t="s">
        <v>234</v>
      </c>
      <c r="BA23" t="s">
        <v>234</v>
      </c>
      <c r="BB23" t="s">
        <v>234</v>
      </c>
      <c r="BC23" t="s">
        <v>234</v>
      </c>
      <c r="BD23" t="s">
        <v>234</v>
      </c>
      <c r="BE23" t="s">
        <v>234</v>
      </c>
      <c r="BF23" t="s">
        <v>234</v>
      </c>
      <c r="BG23" t="s">
        <v>234</v>
      </c>
      <c r="BH23" t="s">
        <v>234</v>
      </c>
      <c r="BI23" t="s">
        <v>234</v>
      </c>
      <c r="BJ23" t="s">
        <v>234</v>
      </c>
      <c r="BK23" t="s">
        <v>234</v>
      </c>
      <c r="BL23" t="s">
        <v>234</v>
      </c>
      <c r="BM23" t="s">
        <v>234</v>
      </c>
      <c r="BN23" t="s">
        <v>234</v>
      </c>
      <c r="BO23" t="s">
        <v>234</v>
      </c>
      <c r="BP23" t="s">
        <v>234</v>
      </c>
      <c r="BQ23" t="s">
        <v>234</v>
      </c>
      <c r="BR23" t="s">
        <v>234</v>
      </c>
      <c r="BS23" t="s">
        <v>234</v>
      </c>
      <c r="BT23" t="s">
        <v>234</v>
      </c>
      <c r="BU23" t="s">
        <v>234</v>
      </c>
      <c r="BV23" t="s">
        <v>234</v>
      </c>
      <c r="BW23" t="s">
        <v>234</v>
      </c>
      <c r="BX23" t="s">
        <v>234</v>
      </c>
      <c r="BY23" t="s">
        <v>234</v>
      </c>
      <c r="BZ23" t="s">
        <v>234</v>
      </c>
      <c r="CA23" t="s">
        <v>234</v>
      </c>
      <c r="CB23" t="s">
        <v>234</v>
      </c>
      <c r="CC23" t="s">
        <v>234</v>
      </c>
      <c r="CD23" t="s">
        <v>234</v>
      </c>
      <c r="CE23" t="s">
        <v>234</v>
      </c>
      <c r="CF23" t="s">
        <v>234</v>
      </c>
      <c r="CG23" t="s">
        <v>234</v>
      </c>
      <c r="CH23" t="s">
        <v>234</v>
      </c>
      <c r="CI23" t="s">
        <v>234</v>
      </c>
      <c r="CJ23" t="s">
        <v>234</v>
      </c>
      <c r="CK23" t="s">
        <v>234</v>
      </c>
      <c r="CL23" t="s">
        <v>234</v>
      </c>
      <c r="CM23" t="s">
        <v>234</v>
      </c>
      <c r="CN23" t="s">
        <v>234</v>
      </c>
      <c r="CO23" t="s">
        <v>234</v>
      </c>
      <c r="CP23" t="s">
        <v>234</v>
      </c>
      <c r="CQ23" t="s">
        <v>234</v>
      </c>
      <c r="CR23" t="s">
        <v>234</v>
      </c>
      <c r="CS23" t="s">
        <v>234</v>
      </c>
      <c r="CT23" t="s">
        <v>234</v>
      </c>
      <c r="CU23" t="s">
        <v>234</v>
      </c>
      <c r="CV23" t="s">
        <v>234</v>
      </c>
      <c r="CW23" t="s">
        <v>234</v>
      </c>
      <c r="CX23" t="s">
        <v>234</v>
      </c>
      <c r="CY23" t="s">
        <v>234</v>
      </c>
      <c r="CZ23" t="s">
        <v>234</v>
      </c>
      <c r="DA23" t="s">
        <v>234</v>
      </c>
      <c r="DB23" t="s">
        <v>234</v>
      </c>
      <c r="DC23" t="s">
        <v>234</v>
      </c>
      <c r="DD23" t="s">
        <v>234</v>
      </c>
      <c r="DE23" t="s">
        <v>234</v>
      </c>
      <c r="DF23" t="s">
        <v>234</v>
      </c>
      <c r="DG23" t="s">
        <v>234</v>
      </c>
      <c r="DH23" t="s">
        <v>234</v>
      </c>
      <c r="DI23" t="s">
        <v>234</v>
      </c>
      <c r="DJ23" t="s">
        <v>234</v>
      </c>
      <c r="DK23" t="s">
        <v>234</v>
      </c>
      <c r="DL23" t="s">
        <v>234</v>
      </c>
      <c r="DM23" t="s">
        <v>234</v>
      </c>
      <c r="DN23" t="s">
        <v>234</v>
      </c>
      <c r="DO23" t="s">
        <v>234</v>
      </c>
      <c r="DP23" t="s">
        <v>234</v>
      </c>
      <c r="DQ23" t="s">
        <v>234</v>
      </c>
      <c r="DR23" t="s">
        <v>234</v>
      </c>
      <c r="DS23" t="s">
        <v>234</v>
      </c>
      <c r="DT23" t="s">
        <v>234</v>
      </c>
      <c r="DU23" t="s">
        <v>234</v>
      </c>
      <c r="DV23" t="s">
        <v>234</v>
      </c>
      <c r="DW23" t="s">
        <v>234</v>
      </c>
      <c r="DX23" t="s">
        <v>234</v>
      </c>
      <c r="DY23" t="s">
        <v>234</v>
      </c>
      <c r="DZ23" t="s">
        <v>234</v>
      </c>
      <c r="EA23" t="s">
        <v>234</v>
      </c>
      <c r="EB23" t="s">
        <v>234</v>
      </c>
      <c r="EC23" t="s">
        <v>234</v>
      </c>
      <c r="ED23" t="s">
        <v>234</v>
      </c>
      <c r="EE23" t="s">
        <v>234</v>
      </c>
      <c r="EF23" t="s">
        <v>234</v>
      </c>
      <c r="EG23" t="s">
        <v>234</v>
      </c>
      <c r="EH23" t="s">
        <v>234</v>
      </c>
      <c r="EI23" t="s">
        <v>234</v>
      </c>
      <c r="EJ23" t="s">
        <v>234</v>
      </c>
      <c r="EK23" t="s">
        <v>234</v>
      </c>
      <c r="EL23" t="s">
        <v>234</v>
      </c>
      <c r="EM23" t="s">
        <v>234</v>
      </c>
      <c r="EN23" t="s">
        <v>234</v>
      </c>
      <c r="EO23" t="s">
        <v>234</v>
      </c>
      <c r="EP23" t="s">
        <v>234</v>
      </c>
      <c r="EQ23" t="s">
        <v>234</v>
      </c>
      <c r="ER23" t="s">
        <v>234</v>
      </c>
      <c r="ES23" t="s">
        <v>234</v>
      </c>
      <c r="ET23" t="s">
        <v>234</v>
      </c>
      <c r="EU23" t="s">
        <v>234</v>
      </c>
      <c r="EV23" t="s">
        <v>234</v>
      </c>
      <c r="EW23" t="s">
        <v>234</v>
      </c>
      <c r="EX23" t="s">
        <v>234</v>
      </c>
      <c r="EY23" t="s">
        <v>234</v>
      </c>
      <c r="EZ23" t="s">
        <v>234</v>
      </c>
      <c r="FA23" t="s">
        <v>234</v>
      </c>
      <c r="FB23" t="s">
        <v>234</v>
      </c>
      <c r="FC23" t="s">
        <v>234</v>
      </c>
      <c r="FD23" t="s">
        <v>234</v>
      </c>
      <c r="FE23" t="s">
        <v>234</v>
      </c>
      <c r="FF23" t="s">
        <v>234</v>
      </c>
      <c r="FG23" t="s">
        <v>234</v>
      </c>
      <c r="FH23" t="s">
        <v>234</v>
      </c>
      <c r="FI23" t="s">
        <v>234</v>
      </c>
      <c r="FJ23" t="s">
        <v>234</v>
      </c>
      <c r="FK23" t="s">
        <v>234</v>
      </c>
      <c r="FL23" t="s">
        <v>234</v>
      </c>
      <c r="FM23" t="s">
        <v>234</v>
      </c>
      <c r="FN23" t="s">
        <v>234</v>
      </c>
      <c r="FO23" t="s">
        <v>234</v>
      </c>
      <c r="FP23" t="s">
        <v>234</v>
      </c>
      <c r="FQ23" t="s">
        <v>234</v>
      </c>
      <c r="FR23" t="s">
        <v>234</v>
      </c>
      <c r="FS23" t="s">
        <v>234</v>
      </c>
      <c r="FT23" t="s">
        <v>234</v>
      </c>
      <c r="FU23" t="s">
        <v>234</v>
      </c>
      <c r="FV23" t="s">
        <v>234</v>
      </c>
      <c r="FW23" t="s">
        <v>234</v>
      </c>
      <c r="FX23" t="s">
        <v>234</v>
      </c>
      <c r="FY23" t="s">
        <v>234</v>
      </c>
      <c r="FZ23" t="s">
        <v>234</v>
      </c>
      <c r="GA23" t="s">
        <v>234</v>
      </c>
      <c r="GB23" t="s">
        <v>234</v>
      </c>
      <c r="GC23" t="s">
        <v>234</v>
      </c>
      <c r="GD23" t="s">
        <v>234</v>
      </c>
      <c r="GE23" t="s">
        <v>234</v>
      </c>
      <c r="GF23" t="s">
        <v>234</v>
      </c>
      <c r="GG23" t="s">
        <v>234</v>
      </c>
      <c r="GH23" t="s">
        <v>234</v>
      </c>
      <c r="GI23" t="s">
        <v>234</v>
      </c>
      <c r="GJ23" t="s">
        <v>234</v>
      </c>
      <c r="GK23" t="s">
        <v>234</v>
      </c>
      <c r="GL23" t="s">
        <v>234</v>
      </c>
      <c r="GM23" t="s">
        <v>234</v>
      </c>
      <c r="GN23" t="s">
        <v>234</v>
      </c>
      <c r="GO23" t="s">
        <v>234</v>
      </c>
      <c r="GP23" t="s">
        <v>234</v>
      </c>
      <c r="GQ23" t="s">
        <v>234</v>
      </c>
      <c r="GR23" t="s">
        <v>234</v>
      </c>
      <c r="GS23" t="s">
        <v>234</v>
      </c>
      <c r="GT23" t="s">
        <v>234</v>
      </c>
      <c r="GU23" t="s">
        <v>234</v>
      </c>
      <c r="GV23" t="s">
        <v>234</v>
      </c>
      <c r="GW23" t="s">
        <v>234</v>
      </c>
      <c r="GX23" t="s">
        <v>234</v>
      </c>
      <c r="GY23" t="s">
        <v>234</v>
      </c>
      <c r="GZ23" t="s">
        <v>234</v>
      </c>
      <c r="HA23" t="s">
        <v>234</v>
      </c>
      <c r="HB23" t="s">
        <v>234</v>
      </c>
      <c r="HC23" t="s">
        <v>234</v>
      </c>
      <c r="HD23" t="s">
        <v>234</v>
      </c>
      <c r="HE23" t="s">
        <v>234</v>
      </c>
      <c r="HF23" t="s">
        <v>234</v>
      </c>
      <c r="HG23" t="s">
        <v>234</v>
      </c>
      <c r="HH23" t="s">
        <v>234</v>
      </c>
      <c r="HI23" t="s">
        <v>234</v>
      </c>
      <c r="HJ23" t="s">
        <v>234</v>
      </c>
      <c r="HK23" t="s">
        <v>234</v>
      </c>
      <c r="HL23" t="s">
        <v>234</v>
      </c>
      <c r="HM23" t="s">
        <v>234</v>
      </c>
      <c r="HN23" t="s">
        <v>234</v>
      </c>
      <c r="HO23" t="s">
        <v>234</v>
      </c>
      <c r="HP23" t="s">
        <v>234</v>
      </c>
      <c r="HQ23" t="s">
        <v>234</v>
      </c>
      <c r="HR23" t="s">
        <v>234</v>
      </c>
      <c r="HS23" t="s">
        <v>234</v>
      </c>
      <c r="HT23" t="s">
        <v>234</v>
      </c>
      <c r="HU23" t="s">
        <v>234</v>
      </c>
      <c r="HV23" t="s">
        <v>234</v>
      </c>
      <c r="HW23" t="s">
        <v>234</v>
      </c>
      <c r="HX23" t="s">
        <v>234</v>
      </c>
      <c r="HY23" t="s">
        <v>234</v>
      </c>
      <c r="HZ23" t="s">
        <v>234</v>
      </c>
      <c r="IA23" t="s">
        <v>234</v>
      </c>
      <c r="IB23" t="s">
        <v>234</v>
      </c>
      <c r="IC23" t="s">
        <v>234</v>
      </c>
      <c r="ID23" t="s">
        <v>234</v>
      </c>
      <c r="IE23" t="s">
        <v>234</v>
      </c>
      <c r="IF23" t="s">
        <v>234</v>
      </c>
      <c r="IG23" t="s">
        <v>234</v>
      </c>
      <c r="IH23" t="s">
        <v>234</v>
      </c>
      <c r="II23" t="s">
        <v>234</v>
      </c>
      <c r="IJ23" t="s">
        <v>234</v>
      </c>
      <c r="IK23" t="s">
        <v>234</v>
      </c>
      <c r="IL23" t="s">
        <v>234</v>
      </c>
      <c r="IM23" t="s">
        <v>234</v>
      </c>
      <c r="IN23" t="s">
        <v>234</v>
      </c>
      <c r="IO23" t="s">
        <v>234</v>
      </c>
      <c r="IP23" t="s">
        <v>234</v>
      </c>
      <c r="IQ23" t="s">
        <v>234</v>
      </c>
      <c r="IR23" t="s">
        <v>234</v>
      </c>
      <c r="IS23" t="s">
        <v>234</v>
      </c>
      <c r="IT23" t="s">
        <v>234</v>
      </c>
      <c r="IU23" t="s">
        <v>234</v>
      </c>
      <c r="IV23" t="s">
        <v>234</v>
      </c>
      <c r="IW23" t="s">
        <v>234</v>
      </c>
      <c r="IX23" t="s">
        <v>234</v>
      </c>
      <c r="IY23" t="s">
        <v>1655</v>
      </c>
      <c r="IZ23" t="s">
        <v>1713</v>
      </c>
      <c r="JA23" t="s">
        <v>252</v>
      </c>
      <c r="JB23" t="s">
        <v>234</v>
      </c>
      <c r="JC23" t="s">
        <v>253</v>
      </c>
      <c r="JD23" t="s">
        <v>254</v>
      </c>
      <c r="JE23" t="s">
        <v>254</v>
      </c>
      <c r="JF23" t="s">
        <v>275</v>
      </c>
      <c r="JG23" t="s">
        <v>234</v>
      </c>
      <c r="JH23" t="s">
        <v>256</v>
      </c>
      <c r="JI23" t="s">
        <v>258</v>
      </c>
      <c r="JJ23" t="s">
        <v>258</v>
      </c>
      <c r="JK23" t="s">
        <v>3810</v>
      </c>
      <c r="JL23" t="s">
        <v>234</v>
      </c>
      <c r="JM23" t="s">
        <v>234</v>
      </c>
      <c r="JN23" t="s">
        <v>234</v>
      </c>
      <c r="JO23" t="s">
        <v>234</v>
      </c>
      <c r="JP23" t="s">
        <v>234</v>
      </c>
      <c r="JQ23">
        <v>35</v>
      </c>
      <c r="JR23">
        <v>35</v>
      </c>
      <c r="JS23" t="s">
        <v>234</v>
      </c>
      <c r="JT23" t="s">
        <v>259</v>
      </c>
      <c r="JU23">
        <v>7</v>
      </c>
      <c r="JV23" t="s">
        <v>249</v>
      </c>
      <c r="JW23" t="s">
        <v>234</v>
      </c>
      <c r="JX23" t="s">
        <v>249</v>
      </c>
      <c r="JY23" t="s">
        <v>1723</v>
      </c>
      <c r="JZ23">
        <v>0</v>
      </c>
      <c r="KA23">
        <v>0</v>
      </c>
      <c r="KB23">
        <v>0</v>
      </c>
      <c r="KC23">
        <v>1</v>
      </c>
      <c r="KD23">
        <v>0</v>
      </c>
      <c r="KE23">
        <v>0</v>
      </c>
      <c r="KF23">
        <v>0</v>
      </c>
      <c r="KG23">
        <v>0</v>
      </c>
      <c r="KH23">
        <v>0</v>
      </c>
      <c r="KI23">
        <v>0</v>
      </c>
      <c r="KJ23">
        <v>0</v>
      </c>
      <c r="KK23">
        <v>0</v>
      </c>
      <c r="KL23" t="s">
        <v>234</v>
      </c>
      <c r="KM23" t="s">
        <v>249</v>
      </c>
      <c r="KN23" t="s">
        <v>246</v>
      </c>
      <c r="KO23">
        <v>0</v>
      </c>
      <c r="KP23">
        <v>0</v>
      </c>
      <c r="KQ23">
        <v>1</v>
      </c>
      <c r="KR23" t="s">
        <v>3867</v>
      </c>
      <c r="KS23" t="s">
        <v>1565</v>
      </c>
      <c r="KT23">
        <v>0</v>
      </c>
      <c r="KU23">
        <v>1</v>
      </c>
      <c r="KV23">
        <v>0</v>
      </c>
      <c r="KW23">
        <v>0</v>
      </c>
      <c r="KX23">
        <v>0</v>
      </c>
      <c r="KY23">
        <v>0</v>
      </c>
      <c r="KZ23" t="s">
        <v>234</v>
      </c>
      <c r="LA23" t="s">
        <v>234</v>
      </c>
      <c r="LB23" t="s">
        <v>234</v>
      </c>
      <c r="LC23" t="s">
        <v>234</v>
      </c>
      <c r="LD23" t="s">
        <v>234</v>
      </c>
      <c r="LE23" t="s">
        <v>234</v>
      </c>
      <c r="LF23" t="s">
        <v>3443</v>
      </c>
      <c r="LG23" t="s">
        <v>234</v>
      </c>
      <c r="LH23">
        <v>263669976</v>
      </c>
      <c r="LI23" t="s">
        <v>3868</v>
      </c>
      <c r="LJ23">
        <v>44614.914502314823</v>
      </c>
      <c r="LK23" t="s">
        <v>234</v>
      </c>
      <c r="LL23" t="s">
        <v>234</v>
      </c>
      <c r="LM23" t="s">
        <v>3800</v>
      </c>
      <c r="LN23" t="s">
        <v>3801</v>
      </c>
      <c r="LO23" t="s">
        <v>234</v>
      </c>
      <c r="LP23">
        <v>22</v>
      </c>
    </row>
    <row r="24" spans="1:328" x14ac:dyDescent="0.35">
      <c r="A24">
        <v>44614.565518877323</v>
      </c>
      <c r="B24">
        <v>44614.57095872685</v>
      </c>
      <c r="C24">
        <v>44614</v>
      </c>
      <c r="D24">
        <v>5.4398495267378166E-3</v>
      </c>
      <c r="E24" t="s">
        <v>234</v>
      </c>
      <c r="F24" t="s">
        <v>234</v>
      </c>
      <c r="G24" t="s">
        <v>234</v>
      </c>
      <c r="H24">
        <v>44614</v>
      </c>
      <c r="I24" t="s">
        <v>3446</v>
      </c>
      <c r="J24" t="s">
        <v>234</v>
      </c>
      <c r="K24" t="s">
        <v>3446</v>
      </c>
      <c r="L24" t="s">
        <v>3447</v>
      </c>
      <c r="M24" t="s">
        <v>3447</v>
      </c>
      <c r="N24" t="s">
        <v>3448</v>
      </c>
      <c r="O24" t="s">
        <v>234</v>
      </c>
      <c r="P24" t="s">
        <v>3448</v>
      </c>
      <c r="Q24" t="s">
        <v>3449</v>
      </c>
      <c r="R24" t="s">
        <v>3449</v>
      </c>
      <c r="S24" t="s">
        <v>1791</v>
      </c>
      <c r="T24" t="s">
        <v>1981</v>
      </c>
      <c r="U24" t="s">
        <v>1980</v>
      </c>
      <c r="V24" t="s">
        <v>1982</v>
      </c>
      <c r="W24" t="s">
        <v>2323</v>
      </c>
      <c r="X24" t="s">
        <v>2322</v>
      </c>
      <c r="Y24" t="s">
        <v>2323</v>
      </c>
      <c r="Z24" t="s">
        <v>246</v>
      </c>
      <c r="AA24" t="s">
        <v>3831</v>
      </c>
      <c r="AB24" t="s">
        <v>246</v>
      </c>
      <c r="AC24" t="s">
        <v>1390</v>
      </c>
      <c r="AD24" t="s">
        <v>1981</v>
      </c>
      <c r="AE24" t="s">
        <v>246</v>
      </c>
      <c r="AF24" t="s">
        <v>3850</v>
      </c>
      <c r="AG24" t="s">
        <v>246</v>
      </c>
      <c r="AH24" t="s">
        <v>1390</v>
      </c>
      <c r="AI24" t="s">
        <v>3825</v>
      </c>
      <c r="AJ24" t="s">
        <v>247</v>
      </c>
      <c r="AK24" t="s">
        <v>248</v>
      </c>
      <c r="AL24" t="s">
        <v>1655</v>
      </c>
      <c r="AM24" t="s">
        <v>234</v>
      </c>
      <c r="AN24" t="s">
        <v>1655</v>
      </c>
      <c r="AO24" t="s">
        <v>234</v>
      </c>
      <c r="AP24" t="s">
        <v>250</v>
      </c>
      <c r="AQ24" t="s">
        <v>234</v>
      </c>
      <c r="AR24" t="s">
        <v>234</v>
      </c>
      <c r="AS24" t="s">
        <v>234</v>
      </c>
      <c r="AT24" t="s">
        <v>234</v>
      </c>
      <c r="AU24" t="s">
        <v>234</v>
      </c>
      <c r="AV24" t="s">
        <v>234</v>
      </c>
      <c r="AW24" t="s">
        <v>234</v>
      </c>
      <c r="AX24" t="s">
        <v>234</v>
      </c>
      <c r="AY24" t="s">
        <v>234</v>
      </c>
      <c r="AZ24" t="s">
        <v>234</v>
      </c>
      <c r="BA24" t="s">
        <v>234</v>
      </c>
      <c r="BB24" t="s">
        <v>234</v>
      </c>
      <c r="BC24" t="s">
        <v>234</v>
      </c>
      <c r="BD24" t="s">
        <v>234</v>
      </c>
      <c r="BE24" t="s">
        <v>234</v>
      </c>
      <c r="BF24" t="s">
        <v>234</v>
      </c>
      <c r="BG24" t="s">
        <v>234</v>
      </c>
      <c r="BH24" t="s">
        <v>234</v>
      </c>
      <c r="BI24" t="s">
        <v>234</v>
      </c>
      <c r="BJ24" t="s">
        <v>234</v>
      </c>
      <c r="BK24" t="s">
        <v>234</v>
      </c>
      <c r="BL24" t="s">
        <v>234</v>
      </c>
      <c r="BM24" t="s">
        <v>234</v>
      </c>
      <c r="BN24" t="s">
        <v>234</v>
      </c>
      <c r="BO24" t="s">
        <v>234</v>
      </c>
      <c r="BP24" t="s">
        <v>234</v>
      </c>
      <c r="BQ24" t="s">
        <v>234</v>
      </c>
      <c r="BR24" t="s">
        <v>234</v>
      </c>
      <c r="BS24" t="s">
        <v>234</v>
      </c>
      <c r="BT24" t="s">
        <v>234</v>
      </c>
      <c r="BU24" t="s">
        <v>234</v>
      </c>
      <c r="BV24" t="s">
        <v>234</v>
      </c>
      <c r="BW24" t="s">
        <v>234</v>
      </c>
      <c r="BX24" t="s">
        <v>234</v>
      </c>
      <c r="BY24" t="s">
        <v>234</v>
      </c>
      <c r="BZ24" t="s">
        <v>234</v>
      </c>
      <c r="CA24" t="s">
        <v>234</v>
      </c>
      <c r="CB24" t="s">
        <v>234</v>
      </c>
      <c r="CC24" t="s">
        <v>234</v>
      </c>
      <c r="CD24" t="s">
        <v>234</v>
      </c>
      <c r="CE24" t="s">
        <v>234</v>
      </c>
      <c r="CF24" t="s">
        <v>234</v>
      </c>
      <c r="CG24" t="s">
        <v>234</v>
      </c>
      <c r="CH24" t="s">
        <v>234</v>
      </c>
      <c r="CI24" t="s">
        <v>234</v>
      </c>
      <c r="CJ24" t="s">
        <v>234</v>
      </c>
      <c r="CK24" t="s">
        <v>234</v>
      </c>
      <c r="CL24" t="s">
        <v>234</v>
      </c>
      <c r="CM24" t="s">
        <v>234</v>
      </c>
      <c r="CN24" t="s">
        <v>234</v>
      </c>
      <c r="CO24" t="s">
        <v>234</v>
      </c>
      <c r="CP24" t="s">
        <v>234</v>
      </c>
      <c r="CQ24" t="s">
        <v>234</v>
      </c>
      <c r="CR24" t="s">
        <v>234</v>
      </c>
      <c r="CS24" t="s">
        <v>234</v>
      </c>
      <c r="CT24" t="s">
        <v>234</v>
      </c>
      <c r="CU24" t="s">
        <v>234</v>
      </c>
      <c r="CV24" t="s">
        <v>234</v>
      </c>
      <c r="CW24" t="s">
        <v>234</v>
      </c>
      <c r="CX24" t="s">
        <v>234</v>
      </c>
      <c r="CY24" t="s">
        <v>234</v>
      </c>
      <c r="CZ24" t="s">
        <v>234</v>
      </c>
      <c r="DA24" t="s">
        <v>234</v>
      </c>
      <c r="DB24" t="s">
        <v>234</v>
      </c>
      <c r="DC24" t="s">
        <v>234</v>
      </c>
      <c r="DD24" t="s">
        <v>234</v>
      </c>
      <c r="DE24" t="s">
        <v>234</v>
      </c>
      <c r="DF24" t="s">
        <v>234</v>
      </c>
      <c r="DG24" t="s">
        <v>234</v>
      </c>
      <c r="DH24" t="s">
        <v>234</v>
      </c>
      <c r="DI24" t="s">
        <v>234</v>
      </c>
      <c r="DJ24" t="s">
        <v>234</v>
      </c>
      <c r="DK24" t="s">
        <v>234</v>
      </c>
      <c r="DL24" t="s">
        <v>234</v>
      </c>
      <c r="DM24" t="s">
        <v>234</v>
      </c>
      <c r="DN24" t="s">
        <v>234</v>
      </c>
      <c r="DO24" t="s">
        <v>234</v>
      </c>
      <c r="DP24" t="s">
        <v>234</v>
      </c>
      <c r="DQ24" t="s">
        <v>234</v>
      </c>
      <c r="DR24" t="s">
        <v>234</v>
      </c>
      <c r="DS24" t="s">
        <v>234</v>
      </c>
      <c r="DT24" t="s">
        <v>234</v>
      </c>
      <c r="DU24" t="s">
        <v>234</v>
      </c>
      <c r="DV24" t="s">
        <v>234</v>
      </c>
      <c r="DW24" t="s">
        <v>234</v>
      </c>
      <c r="DX24" t="s">
        <v>234</v>
      </c>
      <c r="DY24" t="s">
        <v>234</v>
      </c>
      <c r="DZ24" t="s">
        <v>234</v>
      </c>
      <c r="EA24" t="s">
        <v>234</v>
      </c>
      <c r="EB24" t="s">
        <v>234</v>
      </c>
      <c r="EC24" t="s">
        <v>234</v>
      </c>
      <c r="ED24" t="s">
        <v>234</v>
      </c>
      <c r="EE24" t="s">
        <v>234</v>
      </c>
      <c r="EF24" t="s">
        <v>234</v>
      </c>
      <c r="EG24" t="s">
        <v>234</v>
      </c>
      <c r="EH24" t="s">
        <v>234</v>
      </c>
      <c r="EI24" t="s">
        <v>234</v>
      </c>
      <c r="EJ24" t="s">
        <v>234</v>
      </c>
      <c r="EK24" t="s">
        <v>234</v>
      </c>
      <c r="EL24" t="s">
        <v>234</v>
      </c>
      <c r="EM24" t="s">
        <v>234</v>
      </c>
      <c r="EN24" t="s">
        <v>234</v>
      </c>
      <c r="EO24" t="s">
        <v>234</v>
      </c>
      <c r="EP24" t="s">
        <v>234</v>
      </c>
      <c r="EQ24" t="s">
        <v>234</v>
      </c>
      <c r="ER24" t="s">
        <v>234</v>
      </c>
      <c r="ES24" t="s">
        <v>234</v>
      </c>
      <c r="ET24" t="s">
        <v>234</v>
      </c>
      <c r="EU24" t="s">
        <v>234</v>
      </c>
      <c r="EV24" t="s">
        <v>234</v>
      </c>
      <c r="EW24" t="s">
        <v>234</v>
      </c>
      <c r="EX24" t="s">
        <v>234</v>
      </c>
      <c r="EY24" t="s">
        <v>234</v>
      </c>
      <c r="EZ24" t="s">
        <v>234</v>
      </c>
      <c r="FA24" t="s">
        <v>234</v>
      </c>
      <c r="FB24" t="s">
        <v>234</v>
      </c>
      <c r="FC24" t="s">
        <v>234</v>
      </c>
      <c r="FD24" t="s">
        <v>234</v>
      </c>
      <c r="FE24" t="s">
        <v>234</v>
      </c>
      <c r="FF24" t="s">
        <v>234</v>
      </c>
      <c r="FG24" t="s">
        <v>234</v>
      </c>
      <c r="FH24" t="s">
        <v>234</v>
      </c>
      <c r="FI24" t="s">
        <v>234</v>
      </c>
      <c r="FJ24" t="s">
        <v>234</v>
      </c>
      <c r="FK24" t="s">
        <v>234</v>
      </c>
      <c r="FL24" t="s">
        <v>234</v>
      </c>
      <c r="FM24" t="s">
        <v>234</v>
      </c>
      <c r="FN24" t="s">
        <v>234</v>
      </c>
      <c r="FO24" t="s">
        <v>234</v>
      </c>
      <c r="FP24" t="s">
        <v>234</v>
      </c>
      <c r="FQ24" t="s">
        <v>234</v>
      </c>
      <c r="FR24" t="s">
        <v>234</v>
      </c>
      <c r="FS24" t="s">
        <v>234</v>
      </c>
      <c r="FT24" t="s">
        <v>234</v>
      </c>
      <c r="FU24" t="s">
        <v>234</v>
      </c>
      <c r="FV24" t="s">
        <v>234</v>
      </c>
      <c r="FW24" t="s">
        <v>234</v>
      </c>
      <c r="FX24" t="s">
        <v>234</v>
      </c>
      <c r="FY24" t="s">
        <v>234</v>
      </c>
      <c r="FZ24" t="s">
        <v>234</v>
      </c>
      <c r="GA24" t="s">
        <v>234</v>
      </c>
      <c r="GB24" t="s">
        <v>234</v>
      </c>
      <c r="GC24" t="s">
        <v>234</v>
      </c>
      <c r="GD24" t="s">
        <v>234</v>
      </c>
      <c r="GE24" t="s">
        <v>234</v>
      </c>
      <c r="GF24" t="s">
        <v>234</v>
      </c>
      <c r="GG24" t="s">
        <v>234</v>
      </c>
      <c r="GH24" t="s">
        <v>234</v>
      </c>
      <c r="GI24" t="s">
        <v>234</v>
      </c>
      <c r="GJ24" t="s">
        <v>234</v>
      </c>
      <c r="GK24" t="s">
        <v>234</v>
      </c>
      <c r="GL24" t="s">
        <v>234</v>
      </c>
      <c r="GM24" t="s">
        <v>234</v>
      </c>
      <c r="GN24" t="s">
        <v>234</v>
      </c>
      <c r="GO24" t="s">
        <v>234</v>
      </c>
      <c r="GP24" t="s">
        <v>234</v>
      </c>
      <c r="GQ24" t="s">
        <v>234</v>
      </c>
      <c r="GR24" t="s">
        <v>234</v>
      </c>
      <c r="GS24" t="s">
        <v>234</v>
      </c>
      <c r="GT24" t="s">
        <v>234</v>
      </c>
      <c r="GU24" t="s">
        <v>234</v>
      </c>
      <c r="GV24" t="s">
        <v>234</v>
      </c>
      <c r="GW24" t="s">
        <v>234</v>
      </c>
      <c r="GX24" t="s">
        <v>234</v>
      </c>
      <c r="GY24" t="s">
        <v>234</v>
      </c>
      <c r="GZ24" t="s">
        <v>234</v>
      </c>
      <c r="HA24" t="s">
        <v>234</v>
      </c>
      <c r="HB24" t="s">
        <v>234</v>
      </c>
      <c r="HC24" t="s">
        <v>234</v>
      </c>
      <c r="HD24" t="s">
        <v>234</v>
      </c>
      <c r="HE24" t="s">
        <v>234</v>
      </c>
      <c r="HF24" t="s">
        <v>234</v>
      </c>
      <c r="HG24" t="s">
        <v>234</v>
      </c>
      <c r="HH24" t="s">
        <v>234</v>
      </c>
      <c r="HI24" t="s">
        <v>234</v>
      </c>
      <c r="HJ24" t="s">
        <v>234</v>
      </c>
      <c r="HK24" t="s">
        <v>234</v>
      </c>
      <c r="HL24" t="s">
        <v>234</v>
      </c>
      <c r="HM24" t="s">
        <v>234</v>
      </c>
      <c r="HN24" t="s">
        <v>234</v>
      </c>
      <c r="HO24" t="s">
        <v>234</v>
      </c>
      <c r="HP24" t="s">
        <v>234</v>
      </c>
      <c r="HQ24" t="s">
        <v>234</v>
      </c>
      <c r="HR24" t="s">
        <v>234</v>
      </c>
      <c r="HS24" t="s">
        <v>234</v>
      </c>
      <c r="HT24" t="s">
        <v>234</v>
      </c>
      <c r="HU24" t="s">
        <v>234</v>
      </c>
      <c r="HV24" t="s">
        <v>234</v>
      </c>
      <c r="HW24" t="s">
        <v>234</v>
      </c>
      <c r="HX24" t="s">
        <v>234</v>
      </c>
      <c r="HY24" t="s">
        <v>234</v>
      </c>
      <c r="HZ24" t="s">
        <v>234</v>
      </c>
      <c r="IA24" t="s">
        <v>234</v>
      </c>
      <c r="IB24" t="s">
        <v>234</v>
      </c>
      <c r="IC24" t="s">
        <v>234</v>
      </c>
      <c r="ID24" t="s">
        <v>234</v>
      </c>
      <c r="IE24" t="s">
        <v>234</v>
      </c>
      <c r="IF24" t="s">
        <v>234</v>
      </c>
      <c r="IG24" t="s">
        <v>234</v>
      </c>
      <c r="IH24" t="s">
        <v>234</v>
      </c>
      <c r="II24" t="s">
        <v>234</v>
      </c>
      <c r="IJ24" t="s">
        <v>234</v>
      </c>
      <c r="IK24" t="s">
        <v>234</v>
      </c>
      <c r="IL24" t="s">
        <v>234</v>
      </c>
      <c r="IM24" t="s">
        <v>234</v>
      </c>
      <c r="IN24" t="s">
        <v>234</v>
      </c>
      <c r="IO24" t="s">
        <v>234</v>
      </c>
      <c r="IP24" t="s">
        <v>234</v>
      </c>
      <c r="IQ24" t="s">
        <v>234</v>
      </c>
      <c r="IR24" t="s">
        <v>234</v>
      </c>
      <c r="IS24" t="s">
        <v>234</v>
      </c>
      <c r="IT24" t="s">
        <v>234</v>
      </c>
      <c r="IU24" t="s">
        <v>234</v>
      </c>
      <c r="IV24" t="s">
        <v>234</v>
      </c>
      <c r="IW24" t="s">
        <v>234</v>
      </c>
      <c r="IX24" t="s">
        <v>234</v>
      </c>
      <c r="IY24" t="s">
        <v>1655</v>
      </c>
      <c r="IZ24" t="s">
        <v>1713</v>
      </c>
      <c r="JA24" t="s">
        <v>252</v>
      </c>
      <c r="JB24" t="s">
        <v>234</v>
      </c>
      <c r="JC24" t="s">
        <v>253</v>
      </c>
      <c r="JD24" t="s">
        <v>254</v>
      </c>
      <c r="JE24" t="s">
        <v>254</v>
      </c>
      <c r="JF24" t="s">
        <v>275</v>
      </c>
      <c r="JG24" t="s">
        <v>234</v>
      </c>
      <c r="JH24" t="s">
        <v>256</v>
      </c>
      <c r="JI24" t="s">
        <v>258</v>
      </c>
      <c r="JJ24" t="s">
        <v>258</v>
      </c>
      <c r="JK24" t="s">
        <v>3810</v>
      </c>
      <c r="JL24" t="s">
        <v>234</v>
      </c>
      <c r="JM24" t="s">
        <v>234</v>
      </c>
      <c r="JN24" t="s">
        <v>234</v>
      </c>
      <c r="JO24" t="s">
        <v>234</v>
      </c>
      <c r="JP24" t="s">
        <v>234</v>
      </c>
      <c r="JQ24">
        <v>35</v>
      </c>
      <c r="JR24">
        <v>35</v>
      </c>
      <c r="JS24" t="s">
        <v>234</v>
      </c>
      <c r="JT24" t="s">
        <v>259</v>
      </c>
      <c r="JU24">
        <v>7</v>
      </c>
      <c r="JV24" t="s">
        <v>249</v>
      </c>
      <c r="JW24" t="s">
        <v>234</v>
      </c>
      <c r="JX24" t="s">
        <v>249</v>
      </c>
      <c r="JY24" t="s">
        <v>3869</v>
      </c>
      <c r="JZ24">
        <v>0</v>
      </c>
      <c r="KA24">
        <v>0</v>
      </c>
      <c r="KB24">
        <v>1</v>
      </c>
      <c r="KC24">
        <v>1</v>
      </c>
      <c r="KD24">
        <v>0</v>
      </c>
      <c r="KE24">
        <v>0</v>
      </c>
      <c r="KF24">
        <v>0</v>
      </c>
      <c r="KG24">
        <v>0</v>
      </c>
      <c r="KH24">
        <v>0</v>
      </c>
      <c r="KI24">
        <v>0</v>
      </c>
      <c r="KJ24">
        <v>0</v>
      </c>
      <c r="KK24">
        <v>0</v>
      </c>
      <c r="KL24" t="s">
        <v>234</v>
      </c>
      <c r="KM24" t="s">
        <v>261</v>
      </c>
      <c r="KN24" t="s">
        <v>234</v>
      </c>
      <c r="KO24" t="s">
        <v>234</v>
      </c>
      <c r="KP24" t="s">
        <v>234</v>
      </c>
      <c r="KQ24" t="s">
        <v>234</v>
      </c>
      <c r="KR24" t="s">
        <v>234</v>
      </c>
      <c r="KS24" t="s">
        <v>234</v>
      </c>
      <c r="KT24" t="s">
        <v>234</v>
      </c>
      <c r="KU24" t="s">
        <v>234</v>
      </c>
      <c r="KV24" t="s">
        <v>234</v>
      </c>
      <c r="KW24" t="s">
        <v>234</v>
      </c>
      <c r="KX24" t="s">
        <v>234</v>
      </c>
      <c r="KY24" t="s">
        <v>234</v>
      </c>
      <c r="KZ24" t="s">
        <v>234</v>
      </c>
      <c r="LA24" t="s">
        <v>234</v>
      </c>
      <c r="LB24" t="s">
        <v>234</v>
      </c>
      <c r="LC24" t="s">
        <v>234</v>
      </c>
      <c r="LD24" t="s">
        <v>234</v>
      </c>
      <c r="LE24" t="s">
        <v>234</v>
      </c>
      <c r="LF24" t="s">
        <v>3443</v>
      </c>
      <c r="LG24" t="s">
        <v>234</v>
      </c>
      <c r="LH24">
        <v>263669978</v>
      </c>
      <c r="LI24" t="s">
        <v>3870</v>
      </c>
      <c r="LJ24">
        <v>44614.914513888893</v>
      </c>
      <c r="LK24" t="s">
        <v>234</v>
      </c>
      <c r="LL24" t="s">
        <v>234</v>
      </c>
      <c r="LM24" t="s">
        <v>3800</v>
      </c>
      <c r="LN24" t="s">
        <v>3801</v>
      </c>
      <c r="LO24" t="s">
        <v>234</v>
      </c>
      <c r="LP24">
        <v>23</v>
      </c>
    </row>
    <row r="25" spans="1:328" x14ac:dyDescent="0.35">
      <c r="A25">
        <v>44615.397855810188</v>
      </c>
      <c r="B25">
        <v>44615.706828113427</v>
      </c>
      <c r="C25">
        <v>44615</v>
      </c>
      <c r="D25">
        <v>4.4138900462712627E-2</v>
      </c>
      <c r="E25" t="s">
        <v>234</v>
      </c>
      <c r="F25" t="s">
        <v>234</v>
      </c>
      <c r="G25" t="s">
        <v>3811</v>
      </c>
      <c r="H25">
        <v>44615</v>
      </c>
      <c r="I25" t="s">
        <v>3446</v>
      </c>
      <c r="J25" t="s">
        <v>234</v>
      </c>
      <c r="K25" t="s">
        <v>3446</v>
      </c>
      <c r="L25" t="s">
        <v>3447</v>
      </c>
      <c r="M25" t="s">
        <v>3447</v>
      </c>
      <c r="N25" t="s">
        <v>3515</v>
      </c>
      <c r="O25" t="s">
        <v>234</v>
      </c>
      <c r="P25" t="s">
        <v>3515</v>
      </c>
      <c r="Q25" t="s">
        <v>3516</v>
      </c>
      <c r="R25" t="s">
        <v>3516</v>
      </c>
      <c r="S25" t="s">
        <v>1791</v>
      </c>
      <c r="T25" t="s">
        <v>2014</v>
      </c>
      <c r="U25" t="s">
        <v>2013</v>
      </c>
      <c r="V25" t="s">
        <v>2015</v>
      </c>
      <c r="W25" t="s">
        <v>2345</v>
      </c>
      <c r="X25" t="s">
        <v>2344</v>
      </c>
      <c r="Y25" t="s">
        <v>2345</v>
      </c>
      <c r="Z25" t="s">
        <v>246</v>
      </c>
      <c r="AA25" t="s">
        <v>3871</v>
      </c>
      <c r="AB25" t="s">
        <v>246</v>
      </c>
      <c r="AC25" t="s">
        <v>1390</v>
      </c>
      <c r="AD25" t="s">
        <v>3872</v>
      </c>
      <c r="AE25" t="s">
        <v>246</v>
      </c>
      <c r="AF25" t="s">
        <v>3873</v>
      </c>
      <c r="AG25" t="s">
        <v>246</v>
      </c>
      <c r="AH25" t="s">
        <v>1390</v>
      </c>
      <c r="AI25" t="s">
        <v>3874</v>
      </c>
      <c r="AJ25" t="s">
        <v>366</v>
      </c>
      <c r="AK25" t="s">
        <v>284</v>
      </c>
      <c r="AL25" t="s">
        <v>1655</v>
      </c>
      <c r="AM25" t="s">
        <v>234</v>
      </c>
      <c r="AN25" t="s">
        <v>1655</v>
      </c>
      <c r="AO25" t="s">
        <v>234</v>
      </c>
      <c r="AP25" t="s">
        <v>250</v>
      </c>
      <c r="AQ25" t="s">
        <v>234</v>
      </c>
      <c r="AR25" t="s">
        <v>234</v>
      </c>
      <c r="AS25" t="s">
        <v>285</v>
      </c>
      <c r="AT25" t="s">
        <v>234</v>
      </c>
      <c r="AU25" t="s">
        <v>3875</v>
      </c>
      <c r="AV25">
        <v>1</v>
      </c>
      <c r="AW25">
        <v>1</v>
      </c>
      <c r="AX25">
        <v>0</v>
      </c>
      <c r="AY25">
        <v>0</v>
      </c>
      <c r="AZ25">
        <v>0</v>
      </c>
      <c r="BA25">
        <v>0</v>
      </c>
      <c r="BB25">
        <v>0</v>
      </c>
      <c r="BC25">
        <v>0</v>
      </c>
      <c r="BD25" t="s">
        <v>309</v>
      </c>
      <c r="BE25" t="s">
        <v>750</v>
      </c>
      <c r="BF25" t="s">
        <v>287</v>
      </c>
      <c r="BG25">
        <v>1</v>
      </c>
      <c r="BH25">
        <v>0</v>
      </c>
      <c r="BI25">
        <v>0</v>
      </c>
      <c r="BJ25">
        <v>0</v>
      </c>
      <c r="BK25">
        <v>0</v>
      </c>
      <c r="BL25">
        <v>0</v>
      </c>
      <c r="BM25">
        <v>0</v>
      </c>
      <c r="BN25">
        <v>0</v>
      </c>
      <c r="BO25">
        <v>0</v>
      </c>
      <c r="BP25">
        <v>0</v>
      </c>
      <c r="BQ25" t="s">
        <v>234</v>
      </c>
      <c r="BR25" t="s">
        <v>317</v>
      </c>
      <c r="BS25" t="s">
        <v>289</v>
      </c>
      <c r="BT25" t="s">
        <v>3807</v>
      </c>
      <c r="BU25">
        <v>1</v>
      </c>
      <c r="BV25">
        <v>1</v>
      </c>
      <c r="BW25">
        <v>1</v>
      </c>
      <c r="BX25">
        <v>1</v>
      </c>
      <c r="BY25">
        <v>1</v>
      </c>
      <c r="BZ25">
        <v>0</v>
      </c>
      <c r="CA25">
        <v>1</v>
      </c>
      <c r="CB25">
        <v>0</v>
      </c>
      <c r="CC25" t="s">
        <v>1500</v>
      </c>
      <c r="CD25">
        <v>260</v>
      </c>
      <c r="CE25">
        <v>130</v>
      </c>
      <c r="CF25" t="s">
        <v>1655</v>
      </c>
      <c r="CG25">
        <v>420</v>
      </c>
      <c r="CH25">
        <v>161.53846153846101</v>
      </c>
      <c r="CI25" t="s">
        <v>1655</v>
      </c>
      <c r="CJ25">
        <v>245</v>
      </c>
      <c r="CK25" t="s">
        <v>3876</v>
      </c>
      <c r="CL25" t="s">
        <v>1655</v>
      </c>
      <c r="CM25">
        <v>420</v>
      </c>
      <c r="CN25" t="s">
        <v>3843</v>
      </c>
      <c r="CO25" t="s">
        <v>1655</v>
      </c>
      <c r="CP25">
        <v>700</v>
      </c>
      <c r="CQ25" t="s">
        <v>3827</v>
      </c>
      <c r="CR25" t="s">
        <v>1445</v>
      </c>
      <c r="CS25" t="s">
        <v>234</v>
      </c>
      <c r="CT25" t="s">
        <v>234</v>
      </c>
      <c r="CU25" t="s">
        <v>234</v>
      </c>
      <c r="CV25" t="s">
        <v>1507</v>
      </c>
      <c r="CW25" t="s">
        <v>1655</v>
      </c>
      <c r="CX25">
        <v>1150</v>
      </c>
      <c r="CY25" t="s">
        <v>234</v>
      </c>
      <c r="CZ25" t="s">
        <v>234</v>
      </c>
      <c r="DA25" t="s">
        <v>234</v>
      </c>
      <c r="DB25" t="s">
        <v>234</v>
      </c>
      <c r="DC25" t="s">
        <v>234</v>
      </c>
      <c r="DD25" t="s">
        <v>234</v>
      </c>
      <c r="DE25" t="s">
        <v>259</v>
      </c>
      <c r="DF25">
        <v>1150</v>
      </c>
      <c r="DG25" t="s">
        <v>1445</v>
      </c>
      <c r="DH25" t="s">
        <v>1655</v>
      </c>
      <c r="DI25" t="s">
        <v>1531</v>
      </c>
      <c r="DJ25">
        <v>0</v>
      </c>
      <c r="DK25">
        <v>0</v>
      </c>
      <c r="DL25">
        <v>0</v>
      </c>
      <c r="DM25">
        <v>0</v>
      </c>
      <c r="DN25">
        <v>0</v>
      </c>
      <c r="DO25">
        <v>1</v>
      </c>
      <c r="DP25">
        <v>0</v>
      </c>
      <c r="DQ25">
        <v>0</v>
      </c>
      <c r="DR25">
        <v>0</v>
      </c>
      <c r="DS25">
        <v>0</v>
      </c>
      <c r="DT25">
        <v>0</v>
      </c>
      <c r="DU25">
        <v>0</v>
      </c>
      <c r="DV25">
        <v>0</v>
      </c>
      <c r="DW25">
        <v>0</v>
      </c>
      <c r="DX25" t="s">
        <v>234</v>
      </c>
      <c r="DY25" t="s">
        <v>1460</v>
      </c>
      <c r="DZ25">
        <v>0</v>
      </c>
      <c r="EA25">
        <v>1</v>
      </c>
      <c r="EB25">
        <v>0</v>
      </c>
      <c r="EC25">
        <v>0</v>
      </c>
      <c r="ED25">
        <v>0</v>
      </c>
      <c r="EE25">
        <v>0</v>
      </c>
      <c r="EF25">
        <v>0</v>
      </c>
      <c r="EG25">
        <v>0</v>
      </c>
      <c r="EH25" t="s">
        <v>1655</v>
      </c>
      <c r="EI25" t="s">
        <v>1445</v>
      </c>
      <c r="EJ25" t="s">
        <v>1655</v>
      </c>
      <c r="EK25" t="s">
        <v>1791</v>
      </c>
      <c r="EL25" t="s">
        <v>305</v>
      </c>
      <c r="EM25" t="s">
        <v>2014</v>
      </c>
      <c r="EN25" t="s">
        <v>305</v>
      </c>
      <c r="EO25" t="s">
        <v>1018</v>
      </c>
      <c r="EP25">
        <v>1</v>
      </c>
      <c r="EQ25">
        <v>0</v>
      </c>
      <c r="ER25">
        <v>0</v>
      </c>
      <c r="ES25">
        <v>0</v>
      </c>
      <c r="ET25">
        <v>0</v>
      </c>
      <c r="EU25">
        <v>0</v>
      </c>
      <c r="EV25">
        <v>0</v>
      </c>
      <c r="EW25">
        <v>0</v>
      </c>
      <c r="EX25" t="s">
        <v>1655</v>
      </c>
      <c r="EY25">
        <v>60</v>
      </c>
      <c r="EZ25" t="s">
        <v>3877</v>
      </c>
      <c r="FA25" t="s">
        <v>234</v>
      </c>
      <c r="FB25" t="s">
        <v>234</v>
      </c>
      <c r="FC25" t="s">
        <v>234</v>
      </c>
      <c r="FD25" t="s">
        <v>3877</v>
      </c>
      <c r="FE25" t="s">
        <v>1655</v>
      </c>
      <c r="FF25" t="s">
        <v>234</v>
      </c>
      <c r="FG25" t="s">
        <v>234</v>
      </c>
      <c r="FH25" t="s">
        <v>234</v>
      </c>
      <c r="FI25" t="s">
        <v>234</v>
      </c>
      <c r="FJ25" t="s">
        <v>234</v>
      </c>
      <c r="FK25" t="s">
        <v>234</v>
      </c>
      <c r="FL25" t="s">
        <v>234</v>
      </c>
      <c r="FM25" t="s">
        <v>234</v>
      </c>
      <c r="FN25" t="s">
        <v>234</v>
      </c>
      <c r="FO25" t="s">
        <v>234</v>
      </c>
      <c r="FP25" t="s">
        <v>234</v>
      </c>
      <c r="FQ25" t="s">
        <v>234</v>
      </c>
      <c r="FR25" t="s">
        <v>234</v>
      </c>
      <c r="FS25" t="s">
        <v>234</v>
      </c>
      <c r="FT25" t="s">
        <v>234</v>
      </c>
      <c r="FU25" t="s">
        <v>234</v>
      </c>
      <c r="FV25" t="s">
        <v>234</v>
      </c>
      <c r="FW25" t="s">
        <v>234</v>
      </c>
      <c r="FX25" t="s">
        <v>234</v>
      </c>
      <c r="FY25" t="s">
        <v>234</v>
      </c>
      <c r="FZ25" t="s">
        <v>234</v>
      </c>
      <c r="GA25" t="s">
        <v>234</v>
      </c>
      <c r="GB25" t="s">
        <v>234</v>
      </c>
      <c r="GC25" t="s">
        <v>234</v>
      </c>
      <c r="GD25" t="s">
        <v>234</v>
      </c>
      <c r="GE25" t="s">
        <v>234</v>
      </c>
      <c r="GF25" t="s">
        <v>234</v>
      </c>
      <c r="GG25" t="s">
        <v>234</v>
      </c>
      <c r="GH25" t="s">
        <v>234</v>
      </c>
      <c r="GI25" t="s">
        <v>234</v>
      </c>
      <c r="GJ25" t="s">
        <v>234</v>
      </c>
      <c r="GK25" t="s">
        <v>234</v>
      </c>
      <c r="GL25" t="s">
        <v>234</v>
      </c>
      <c r="GM25" t="s">
        <v>234</v>
      </c>
      <c r="GN25" t="s">
        <v>234</v>
      </c>
      <c r="GO25" t="s">
        <v>1655</v>
      </c>
      <c r="GP25" t="s">
        <v>1531</v>
      </c>
      <c r="GQ25">
        <v>0</v>
      </c>
      <c r="GR25">
        <v>0</v>
      </c>
      <c r="GS25">
        <v>0</v>
      </c>
      <c r="GT25">
        <v>0</v>
      </c>
      <c r="GU25">
        <v>1</v>
      </c>
      <c r="GV25">
        <v>0</v>
      </c>
      <c r="GW25">
        <v>0</v>
      </c>
      <c r="GX25">
        <v>0</v>
      </c>
      <c r="GY25">
        <v>0</v>
      </c>
      <c r="GZ25">
        <v>0</v>
      </c>
      <c r="HA25">
        <v>0</v>
      </c>
      <c r="HB25">
        <v>0</v>
      </c>
      <c r="HC25">
        <v>0</v>
      </c>
      <c r="HD25" t="s">
        <v>234</v>
      </c>
      <c r="HE25" t="s">
        <v>1018</v>
      </c>
      <c r="HF25">
        <v>1</v>
      </c>
      <c r="HG25">
        <v>0</v>
      </c>
      <c r="HH25">
        <v>0</v>
      </c>
      <c r="HI25">
        <v>0</v>
      </c>
      <c r="HJ25">
        <v>0</v>
      </c>
      <c r="HK25">
        <v>0</v>
      </c>
      <c r="HL25">
        <v>0</v>
      </c>
      <c r="HM25">
        <v>0</v>
      </c>
      <c r="HN25" t="s">
        <v>1445</v>
      </c>
      <c r="HO25" t="s">
        <v>1445</v>
      </c>
      <c r="HP25" t="s">
        <v>1655</v>
      </c>
      <c r="HQ25" t="s">
        <v>1791</v>
      </c>
      <c r="HR25" t="s">
        <v>305</v>
      </c>
      <c r="HS25" t="s">
        <v>2014</v>
      </c>
      <c r="HT25" t="s">
        <v>305</v>
      </c>
      <c r="HU25" t="s">
        <v>1445</v>
      </c>
      <c r="HV25" t="s">
        <v>234</v>
      </c>
      <c r="HW25" t="s">
        <v>234</v>
      </c>
      <c r="HX25" t="s">
        <v>234</v>
      </c>
      <c r="HY25" t="s">
        <v>234</v>
      </c>
      <c r="HZ25" t="s">
        <v>234</v>
      </c>
      <c r="IA25" t="s">
        <v>234</v>
      </c>
      <c r="IB25" t="s">
        <v>234</v>
      </c>
      <c r="IC25" t="s">
        <v>234</v>
      </c>
      <c r="ID25" t="s">
        <v>1583</v>
      </c>
      <c r="IE25">
        <v>1</v>
      </c>
      <c r="IF25">
        <v>0</v>
      </c>
      <c r="IG25">
        <v>0</v>
      </c>
      <c r="IH25">
        <v>0</v>
      </c>
      <c r="II25">
        <v>0</v>
      </c>
      <c r="IJ25">
        <v>0</v>
      </c>
      <c r="IK25">
        <v>0</v>
      </c>
      <c r="IL25">
        <v>0</v>
      </c>
      <c r="IM25" t="s">
        <v>234</v>
      </c>
      <c r="IN25" t="s">
        <v>1655</v>
      </c>
      <c r="IO25" t="s">
        <v>234</v>
      </c>
      <c r="IP25" t="s">
        <v>3878</v>
      </c>
      <c r="IQ25">
        <v>1</v>
      </c>
      <c r="IR25">
        <v>1</v>
      </c>
      <c r="IS25">
        <v>0</v>
      </c>
      <c r="IT25">
        <v>0</v>
      </c>
      <c r="IU25">
        <v>0</v>
      </c>
      <c r="IV25">
        <v>0</v>
      </c>
      <c r="IW25">
        <v>0</v>
      </c>
      <c r="IX25">
        <v>0</v>
      </c>
      <c r="IY25" t="s">
        <v>234</v>
      </c>
      <c r="IZ25" t="s">
        <v>234</v>
      </c>
      <c r="JA25" t="s">
        <v>234</v>
      </c>
      <c r="JB25" t="s">
        <v>234</v>
      </c>
      <c r="JC25" t="s">
        <v>234</v>
      </c>
      <c r="JD25" t="s">
        <v>234</v>
      </c>
      <c r="JE25" t="s">
        <v>234</v>
      </c>
      <c r="JF25" t="s">
        <v>234</v>
      </c>
      <c r="JG25" t="s">
        <v>234</v>
      </c>
      <c r="JH25" t="s">
        <v>234</v>
      </c>
      <c r="JI25" t="s">
        <v>234</v>
      </c>
      <c r="JJ25" t="s">
        <v>234</v>
      </c>
      <c r="JK25" t="s">
        <v>234</v>
      </c>
      <c r="JL25" t="s">
        <v>234</v>
      </c>
      <c r="JM25" t="s">
        <v>234</v>
      </c>
      <c r="JN25" t="s">
        <v>234</v>
      </c>
      <c r="JO25" t="s">
        <v>234</v>
      </c>
      <c r="JP25" t="s">
        <v>234</v>
      </c>
      <c r="JQ25" t="s">
        <v>234</v>
      </c>
      <c r="JR25" t="s">
        <v>234</v>
      </c>
      <c r="JS25" t="s">
        <v>234</v>
      </c>
      <c r="JT25" t="s">
        <v>234</v>
      </c>
      <c r="JU25" t="s">
        <v>234</v>
      </c>
      <c r="JV25" t="s">
        <v>234</v>
      </c>
      <c r="JW25" t="s">
        <v>234</v>
      </c>
      <c r="JX25" t="s">
        <v>234</v>
      </c>
      <c r="JY25" t="s">
        <v>234</v>
      </c>
      <c r="JZ25" t="s">
        <v>234</v>
      </c>
      <c r="KA25" t="s">
        <v>234</v>
      </c>
      <c r="KB25" t="s">
        <v>234</v>
      </c>
      <c r="KC25" t="s">
        <v>234</v>
      </c>
      <c r="KD25" t="s">
        <v>234</v>
      </c>
      <c r="KE25" t="s">
        <v>234</v>
      </c>
      <c r="KF25" t="s">
        <v>234</v>
      </c>
      <c r="KG25" t="s">
        <v>234</v>
      </c>
      <c r="KH25" t="s">
        <v>234</v>
      </c>
      <c r="KI25" t="s">
        <v>234</v>
      </c>
      <c r="KJ25" t="s">
        <v>234</v>
      </c>
      <c r="KK25" t="s">
        <v>234</v>
      </c>
      <c r="KL25" t="s">
        <v>234</v>
      </c>
      <c r="KM25" t="s">
        <v>234</v>
      </c>
      <c r="KN25" t="s">
        <v>234</v>
      </c>
      <c r="KO25" t="s">
        <v>234</v>
      </c>
      <c r="KP25" t="s">
        <v>234</v>
      </c>
      <c r="KQ25" t="s">
        <v>234</v>
      </c>
      <c r="KR25" t="s">
        <v>234</v>
      </c>
      <c r="KS25" t="s">
        <v>234</v>
      </c>
      <c r="KT25" t="s">
        <v>234</v>
      </c>
      <c r="KU25" t="s">
        <v>234</v>
      </c>
      <c r="KV25" t="s">
        <v>234</v>
      </c>
      <c r="KW25" t="s">
        <v>234</v>
      </c>
      <c r="KX25" t="s">
        <v>234</v>
      </c>
      <c r="KY25" t="s">
        <v>234</v>
      </c>
      <c r="KZ25" t="s">
        <v>234</v>
      </c>
      <c r="LA25" t="s">
        <v>234</v>
      </c>
      <c r="LB25" t="s">
        <v>234</v>
      </c>
      <c r="LC25" t="s">
        <v>234</v>
      </c>
      <c r="LD25" t="s">
        <v>234</v>
      </c>
      <c r="LE25" t="s">
        <v>234</v>
      </c>
      <c r="LF25" t="s">
        <v>3443</v>
      </c>
      <c r="LG25" t="s">
        <v>234</v>
      </c>
      <c r="LH25">
        <v>264056836</v>
      </c>
      <c r="LI25" t="s">
        <v>3879</v>
      </c>
      <c r="LJ25">
        <v>44615.944328703707</v>
      </c>
      <c r="LK25" t="s">
        <v>234</v>
      </c>
      <c r="LL25" t="s">
        <v>234</v>
      </c>
      <c r="LM25" t="s">
        <v>3800</v>
      </c>
      <c r="LN25" t="s">
        <v>3801</v>
      </c>
      <c r="LO25" t="s">
        <v>234</v>
      </c>
      <c r="LP25">
        <v>24</v>
      </c>
    </row>
    <row r="26" spans="1:328" x14ac:dyDescent="0.35">
      <c r="A26">
        <v>44615.408780810183</v>
      </c>
      <c r="B26">
        <v>44615.70623783565</v>
      </c>
      <c r="C26">
        <v>44615</v>
      </c>
      <c r="D26">
        <v>4.2493860780918373E-2</v>
      </c>
      <c r="E26" t="s">
        <v>234</v>
      </c>
      <c r="F26" t="s">
        <v>234</v>
      </c>
      <c r="G26" t="s">
        <v>3811</v>
      </c>
      <c r="H26">
        <v>44615</v>
      </c>
      <c r="I26" t="s">
        <v>3446</v>
      </c>
      <c r="J26" t="s">
        <v>234</v>
      </c>
      <c r="K26" t="s">
        <v>3446</v>
      </c>
      <c r="L26" t="s">
        <v>3447</v>
      </c>
      <c r="M26" t="s">
        <v>3447</v>
      </c>
      <c r="N26" t="s">
        <v>3515</v>
      </c>
      <c r="O26" t="s">
        <v>234</v>
      </c>
      <c r="P26" t="s">
        <v>3515</v>
      </c>
      <c r="Q26" t="s">
        <v>3516</v>
      </c>
      <c r="R26" t="s">
        <v>3516</v>
      </c>
      <c r="S26" t="s">
        <v>1791</v>
      </c>
      <c r="T26" t="s">
        <v>2014</v>
      </c>
      <c r="U26" t="s">
        <v>2013</v>
      </c>
      <c r="V26" t="s">
        <v>2015</v>
      </c>
      <c r="W26" t="s">
        <v>2345</v>
      </c>
      <c r="X26" t="s">
        <v>2344</v>
      </c>
      <c r="Y26" t="s">
        <v>2345</v>
      </c>
      <c r="Z26" t="s">
        <v>246</v>
      </c>
      <c r="AA26" t="s">
        <v>3871</v>
      </c>
      <c r="AB26" t="s">
        <v>246</v>
      </c>
      <c r="AC26" t="s">
        <v>1390</v>
      </c>
      <c r="AD26" t="s">
        <v>3872</v>
      </c>
      <c r="AE26" t="s">
        <v>246</v>
      </c>
      <c r="AF26" t="s">
        <v>3873</v>
      </c>
      <c r="AG26" t="s">
        <v>246</v>
      </c>
      <c r="AH26" t="s">
        <v>1390</v>
      </c>
      <c r="AI26" t="s">
        <v>3874</v>
      </c>
      <c r="AJ26" t="s">
        <v>366</v>
      </c>
      <c r="AK26" t="s">
        <v>284</v>
      </c>
      <c r="AL26" t="s">
        <v>1655</v>
      </c>
      <c r="AM26" t="s">
        <v>234</v>
      </c>
      <c r="AN26" t="s">
        <v>1655</v>
      </c>
      <c r="AO26" t="s">
        <v>234</v>
      </c>
      <c r="AP26" t="s">
        <v>250</v>
      </c>
      <c r="AQ26" t="s">
        <v>234</v>
      </c>
      <c r="AR26" t="s">
        <v>234</v>
      </c>
      <c r="AS26" t="s">
        <v>285</v>
      </c>
      <c r="AT26" t="s">
        <v>234</v>
      </c>
      <c r="AU26" t="s">
        <v>3875</v>
      </c>
      <c r="AV26">
        <v>1</v>
      </c>
      <c r="AW26">
        <v>1</v>
      </c>
      <c r="AX26">
        <v>0</v>
      </c>
      <c r="AY26">
        <v>0</v>
      </c>
      <c r="AZ26">
        <v>0</v>
      </c>
      <c r="BA26">
        <v>0</v>
      </c>
      <c r="BB26">
        <v>0</v>
      </c>
      <c r="BC26">
        <v>0</v>
      </c>
      <c r="BD26" t="s">
        <v>309</v>
      </c>
      <c r="BE26" t="s">
        <v>750</v>
      </c>
      <c r="BF26" t="s">
        <v>3880</v>
      </c>
      <c r="BG26">
        <v>1</v>
      </c>
      <c r="BH26">
        <v>0</v>
      </c>
      <c r="BI26">
        <v>0</v>
      </c>
      <c r="BJ26">
        <v>0</v>
      </c>
      <c r="BK26">
        <v>1</v>
      </c>
      <c r="BL26">
        <v>0</v>
      </c>
      <c r="BM26">
        <v>0</v>
      </c>
      <c r="BN26">
        <v>0</v>
      </c>
      <c r="BO26">
        <v>0</v>
      </c>
      <c r="BP26">
        <v>0</v>
      </c>
      <c r="BQ26" t="s">
        <v>234</v>
      </c>
      <c r="BR26" t="s">
        <v>304</v>
      </c>
      <c r="BS26" t="s">
        <v>348</v>
      </c>
      <c r="BT26" t="s">
        <v>3807</v>
      </c>
      <c r="BU26">
        <v>1</v>
      </c>
      <c r="BV26">
        <v>1</v>
      </c>
      <c r="BW26">
        <v>1</v>
      </c>
      <c r="BX26">
        <v>1</v>
      </c>
      <c r="BY26">
        <v>1</v>
      </c>
      <c r="BZ26">
        <v>0</v>
      </c>
      <c r="CA26">
        <v>1</v>
      </c>
      <c r="CB26">
        <v>0</v>
      </c>
      <c r="CC26" t="s">
        <v>1500</v>
      </c>
      <c r="CD26">
        <v>260</v>
      </c>
      <c r="CE26">
        <v>130</v>
      </c>
      <c r="CF26" t="s">
        <v>1655</v>
      </c>
      <c r="CG26">
        <v>420</v>
      </c>
      <c r="CH26">
        <v>161.53846153846101</v>
      </c>
      <c r="CI26" t="s">
        <v>1655</v>
      </c>
      <c r="CJ26">
        <v>260</v>
      </c>
      <c r="CK26" t="s">
        <v>3826</v>
      </c>
      <c r="CL26" t="s">
        <v>1655</v>
      </c>
      <c r="CM26">
        <v>450</v>
      </c>
      <c r="CN26">
        <v>155.17241379999999</v>
      </c>
      <c r="CO26" t="s">
        <v>1445</v>
      </c>
      <c r="CP26">
        <v>550</v>
      </c>
      <c r="CQ26" t="s">
        <v>3881</v>
      </c>
      <c r="CR26" t="s">
        <v>1445</v>
      </c>
      <c r="CS26" t="s">
        <v>234</v>
      </c>
      <c r="CT26" t="s">
        <v>234</v>
      </c>
      <c r="CU26" t="s">
        <v>234</v>
      </c>
      <c r="CV26" t="s">
        <v>1507</v>
      </c>
      <c r="CW26" t="s">
        <v>1655</v>
      </c>
      <c r="CX26">
        <v>1100</v>
      </c>
      <c r="CY26" t="s">
        <v>234</v>
      </c>
      <c r="CZ26" t="s">
        <v>234</v>
      </c>
      <c r="DA26" t="s">
        <v>234</v>
      </c>
      <c r="DB26" t="s">
        <v>234</v>
      </c>
      <c r="DC26" t="s">
        <v>234</v>
      </c>
      <c r="DD26" t="s">
        <v>234</v>
      </c>
      <c r="DE26" t="s">
        <v>259</v>
      </c>
      <c r="DF26">
        <v>1100</v>
      </c>
      <c r="DG26" t="s">
        <v>1445</v>
      </c>
      <c r="DH26" t="s">
        <v>1655</v>
      </c>
      <c r="DI26" t="s">
        <v>3882</v>
      </c>
      <c r="DJ26">
        <v>1</v>
      </c>
      <c r="DK26">
        <v>0</v>
      </c>
      <c r="DL26">
        <v>0</v>
      </c>
      <c r="DM26">
        <v>0</v>
      </c>
      <c r="DN26">
        <v>0</v>
      </c>
      <c r="DO26">
        <v>1</v>
      </c>
      <c r="DP26">
        <v>0</v>
      </c>
      <c r="DQ26">
        <v>0</v>
      </c>
      <c r="DR26">
        <v>0</v>
      </c>
      <c r="DS26">
        <v>0</v>
      </c>
      <c r="DT26">
        <v>0</v>
      </c>
      <c r="DU26">
        <v>0</v>
      </c>
      <c r="DV26">
        <v>0</v>
      </c>
      <c r="DW26">
        <v>0</v>
      </c>
      <c r="DX26" t="s">
        <v>234</v>
      </c>
      <c r="DY26" t="s">
        <v>3797</v>
      </c>
      <c r="DZ26">
        <v>0</v>
      </c>
      <c r="EA26">
        <v>1</v>
      </c>
      <c r="EB26">
        <v>0</v>
      </c>
      <c r="EC26">
        <v>1</v>
      </c>
      <c r="ED26">
        <v>0</v>
      </c>
      <c r="EE26">
        <v>0</v>
      </c>
      <c r="EF26">
        <v>0</v>
      </c>
      <c r="EG26">
        <v>0</v>
      </c>
      <c r="EH26" t="s">
        <v>1445</v>
      </c>
      <c r="EI26" t="s">
        <v>1445</v>
      </c>
      <c r="EJ26" t="s">
        <v>1655</v>
      </c>
      <c r="EK26" t="s">
        <v>406</v>
      </c>
      <c r="EL26" t="s">
        <v>314</v>
      </c>
      <c r="EM26" t="s">
        <v>413</v>
      </c>
      <c r="EN26" t="s">
        <v>314</v>
      </c>
      <c r="EO26" t="s">
        <v>1018</v>
      </c>
      <c r="EP26">
        <v>1</v>
      </c>
      <c r="EQ26">
        <v>0</v>
      </c>
      <c r="ER26">
        <v>0</v>
      </c>
      <c r="ES26">
        <v>0</v>
      </c>
      <c r="ET26">
        <v>0</v>
      </c>
      <c r="EU26">
        <v>0</v>
      </c>
      <c r="EV26">
        <v>0</v>
      </c>
      <c r="EW26">
        <v>0</v>
      </c>
      <c r="EX26" t="s">
        <v>1655</v>
      </c>
      <c r="EY26">
        <v>60</v>
      </c>
      <c r="EZ26" t="s">
        <v>3877</v>
      </c>
      <c r="FA26" t="s">
        <v>234</v>
      </c>
      <c r="FB26" t="s">
        <v>234</v>
      </c>
      <c r="FC26" t="s">
        <v>234</v>
      </c>
      <c r="FD26" t="s">
        <v>3877</v>
      </c>
      <c r="FE26" t="s">
        <v>1655</v>
      </c>
      <c r="FF26" t="s">
        <v>234</v>
      </c>
      <c r="FG26" t="s">
        <v>234</v>
      </c>
      <c r="FH26" t="s">
        <v>234</v>
      </c>
      <c r="FI26" t="s">
        <v>234</v>
      </c>
      <c r="FJ26" t="s">
        <v>234</v>
      </c>
      <c r="FK26" t="s">
        <v>234</v>
      </c>
      <c r="FL26" t="s">
        <v>234</v>
      </c>
      <c r="FM26" t="s">
        <v>234</v>
      </c>
      <c r="FN26" t="s">
        <v>234</v>
      </c>
      <c r="FO26" t="s">
        <v>234</v>
      </c>
      <c r="FP26" t="s">
        <v>234</v>
      </c>
      <c r="FQ26" t="s">
        <v>234</v>
      </c>
      <c r="FR26" t="s">
        <v>234</v>
      </c>
      <c r="FS26" t="s">
        <v>234</v>
      </c>
      <c r="FT26" t="s">
        <v>234</v>
      </c>
      <c r="FU26" t="s">
        <v>234</v>
      </c>
      <c r="FV26" t="s">
        <v>234</v>
      </c>
      <c r="FW26" t="s">
        <v>234</v>
      </c>
      <c r="FX26" t="s">
        <v>234</v>
      </c>
      <c r="FY26" t="s">
        <v>234</v>
      </c>
      <c r="FZ26" t="s">
        <v>234</v>
      </c>
      <c r="GA26" t="s">
        <v>234</v>
      </c>
      <c r="GB26" t="s">
        <v>234</v>
      </c>
      <c r="GC26" t="s">
        <v>234</v>
      </c>
      <c r="GD26" t="s">
        <v>234</v>
      </c>
      <c r="GE26" t="s">
        <v>234</v>
      </c>
      <c r="GF26" t="s">
        <v>234</v>
      </c>
      <c r="GG26" t="s">
        <v>234</v>
      </c>
      <c r="GH26" t="s">
        <v>234</v>
      </c>
      <c r="GI26" t="s">
        <v>234</v>
      </c>
      <c r="GJ26" t="s">
        <v>234</v>
      </c>
      <c r="GK26" t="s">
        <v>234</v>
      </c>
      <c r="GL26" t="s">
        <v>234</v>
      </c>
      <c r="GM26" t="s">
        <v>234</v>
      </c>
      <c r="GN26" t="s">
        <v>234</v>
      </c>
      <c r="GO26" t="s">
        <v>1655</v>
      </c>
      <c r="GP26" t="s">
        <v>3882</v>
      </c>
      <c r="GQ26">
        <v>1</v>
      </c>
      <c r="GR26">
        <v>0</v>
      </c>
      <c r="GS26">
        <v>0</v>
      </c>
      <c r="GT26">
        <v>0</v>
      </c>
      <c r="GU26">
        <v>1</v>
      </c>
      <c r="GV26">
        <v>0</v>
      </c>
      <c r="GW26">
        <v>0</v>
      </c>
      <c r="GX26">
        <v>0</v>
      </c>
      <c r="GY26">
        <v>0</v>
      </c>
      <c r="GZ26">
        <v>0</v>
      </c>
      <c r="HA26">
        <v>0</v>
      </c>
      <c r="HB26">
        <v>0</v>
      </c>
      <c r="HC26">
        <v>0</v>
      </c>
      <c r="HD26" t="s">
        <v>234</v>
      </c>
      <c r="HE26" t="s">
        <v>1018</v>
      </c>
      <c r="HF26">
        <v>1</v>
      </c>
      <c r="HG26">
        <v>0</v>
      </c>
      <c r="HH26">
        <v>0</v>
      </c>
      <c r="HI26">
        <v>0</v>
      </c>
      <c r="HJ26">
        <v>0</v>
      </c>
      <c r="HK26">
        <v>0</v>
      </c>
      <c r="HL26">
        <v>0</v>
      </c>
      <c r="HM26">
        <v>0</v>
      </c>
      <c r="HN26" t="s">
        <v>1445</v>
      </c>
      <c r="HO26" t="s">
        <v>1445</v>
      </c>
      <c r="HP26" t="s">
        <v>1655</v>
      </c>
      <c r="HQ26" t="s">
        <v>406</v>
      </c>
      <c r="HR26" t="s">
        <v>314</v>
      </c>
      <c r="HS26" t="s">
        <v>413</v>
      </c>
      <c r="HT26" t="s">
        <v>314</v>
      </c>
      <c r="HU26" t="s">
        <v>1445</v>
      </c>
      <c r="HV26" t="s">
        <v>234</v>
      </c>
      <c r="HW26" t="s">
        <v>234</v>
      </c>
      <c r="HX26" t="s">
        <v>234</v>
      </c>
      <c r="HY26" t="s">
        <v>234</v>
      </c>
      <c r="HZ26" t="s">
        <v>234</v>
      </c>
      <c r="IA26" t="s">
        <v>234</v>
      </c>
      <c r="IB26" t="s">
        <v>234</v>
      </c>
      <c r="IC26" t="s">
        <v>234</v>
      </c>
      <c r="ID26" t="s">
        <v>3829</v>
      </c>
      <c r="IE26">
        <v>1</v>
      </c>
      <c r="IF26">
        <v>0</v>
      </c>
      <c r="IG26">
        <v>1</v>
      </c>
      <c r="IH26">
        <v>0</v>
      </c>
      <c r="II26">
        <v>0</v>
      </c>
      <c r="IJ26">
        <v>0</v>
      </c>
      <c r="IK26">
        <v>0</v>
      </c>
      <c r="IL26">
        <v>0</v>
      </c>
      <c r="IM26" t="s">
        <v>234</v>
      </c>
      <c r="IN26" t="s">
        <v>1655</v>
      </c>
      <c r="IO26" t="s">
        <v>234</v>
      </c>
      <c r="IP26" t="s">
        <v>3878</v>
      </c>
      <c r="IQ26">
        <v>1</v>
      </c>
      <c r="IR26">
        <v>1</v>
      </c>
      <c r="IS26">
        <v>0</v>
      </c>
      <c r="IT26">
        <v>0</v>
      </c>
      <c r="IU26">
        <v>0</v>
      </c>
      <c r="IV26">
        <v>0</v>
      </c>
      <c r="IW26">
        <v>0</v>
      </c>
      <c r="IX26">
        <v>0</v>
      </c>
      <c r="IY26" t="s">
        <v>234</v>
      </c>
      <c r="IZ26" t="s">
        <v>234</v>
      </c>
      <c r="JA26" t="s">
        <v>234</v>
      </c>
      <c r="JB26" t="s">
        <v>234</v>
      </c>
      <c r="JC26" t="s">
        <v>234</v>
      </c>
      <c r="JD26" t="s">
        <v>234</v>
      </c>
      <c r="JE26" t="s">
        <v>234</v>
      </c>
      <c r="JF26" t="s">
        <v>234</v>
      </c>
      <c r="JG26" t="s">
        <v>234</v>
      </c>
      <c r="JH26" t="s">
        <v>234</v>
      </c>
      <c r="JI26" t="s">
        <v>234</v>
      </c>
      <c r="JJ26" t="s">
        <v>234</v>
      </c>
      <c r="JK26" t="s">
        <v>234</v>
      </c>
      <c r="JL26" t="s">
        <v>234</v>
      </c>
      <c r="JM26" t="s">
        <v>234</v>
      </c>
      <c r="JN26" t="s">
        <v>234</v>
      </c>
      <c r="JO26" t="s">
        <v>234</v>
      </c>
      <c r="JP26" t="s">
        <v>234</v>
      </c>
      <c r="JQ26" t="s">
        <v>234</v>
      </c>
      <c r="JR26" t="s">
        <v>234</v>
      </c>
      <c r="JS26" t="s">
        <v>234</v>
      </c>
      <c r="JT26" t="s">
        <v>234</v>
      </c>
      <c r="JU26" t="s">
        <v>234</v>
      </c>
      <c r="JV26" t="s">
        <v>234</v>
      </c>
      <c r="JW26" t="s">
        <v>234</v>
      </c>
      <c r="JX26" t="s">
        <v>234</v>
      </c>
      <c r="JY26" t="s">
        <v>234</v>
      </c>
      <c r="JZ26" t="s">
        <v>234</v>
      </c>
      <c r="KA26" t="s">
        <v>234</v>
      </c>
      <c r="KB26" t="s">
        <v>234</v>
      </c>
      <c r="KC26" t="s">
        <v>234</v>
      </c>
      <c r="KD26" t="s">
        <v>234</v>
      </c>
      <c r="KE26" t="s">
        <v>234</v>
      </c>
      <c r="KF26" t="s">
        <v>234</v>
      </c>
      <c r="KG26" t="s">
        <v>234</v>
      </c>
      <c r="KH26" t="s">
        <v>234</v>
      </c>
      <c r="KI26" t="s">
        <v>234</v>
      </c>
      <c r="KJ26" t="s">
        <v>234</v>
      </c>
      <c r="KK26" t="s">
        <v>234</v>
      </c>
      <c r="KL26" t="s">
        <v>234</v>
      </c>
      <c r="KM26" t="s">
        <v>234</v>
      </c>
      <c r="KN26" t="s">
        <v>234</v>
      </c>
      <c r="KO26" t="s">
        <v>234</v>
      </c>
      <c r="KP26" t="s">
        <v>234</v>
      </c>
      <c r="KQ26" t="s">
        <v>234</v>
      </c>
      <c r="KR26" t="s">
        <v>234</v>
      </c>
      <c r="KS26" t="s">
        <v>234</v>
      </c>
      <c r="KT26" t="s">
        <v>234</v>
      </c>
      <c r="KU26" t="s">
        <v>234</v>
      </c>
      <c r="KV26" t="s">
        <v>234</v>
      </c>
      <c r="KW26" t="s">
        <v>234</v>
      </c>
      <c r="KX26" t="s">
        <v>234</v>
      </c>
      <c r="KY26" t="s">
        <v>234</v>
      </c>
      <c r="KZ26" t="s">
        <v>234</v>
      </c>
      <c r="LA26" t="s">
        <v>234</v>
      </c>
      <c r="LB26" t="s">
        <v>234</v>
      </c>
      <c r="LC26" t="s">
        <v>234</v>
      </c>
      <c r="LD26" t="s">
        <v>234</v>
      </c>
      <c r="LE26" t="s">
        <v>234</v>
      </c>
      <c r="LF26" t="s">
        <v>3443</v>
      </c>
      <c r="LG26" t="s">
        <v>234</v>
      </c>
      <c r="LH26">
        <v>264056837</v>
      </c>
      <c r="LI26" t="s">
        <v>3883</v>
      </c>
      <c r="LJ26">
        <v>44615.944340277783</v>
      </c>
      <c r="LK26" t="s">
        <v>234</v>
      </c>
      <c r="LL26" t="s">
        <v>234</v>
      </c>
      <c r="LM26" t="s">
        <v>3800</v>
      </c>
      <c r="LN26" t="s">
        <v>3801</v>
      </c>
      <c r="LO26" t="s">
        <v>234</v>
      </c>
      <c r="LP26">
        <v>25</v>
      </c>
    </row>
    <row r="27" spans="1:328" x14ac:dyDescent="0.35">
      <c r="A27">
        <v>44615.42026590278</v>
      </c>
      <c r="B27">
        <v>44615.705153888892</v>
      </c>
      <c r="C27">
        <v>44615</v>
      </c>
      <c r="D27">
        <v>5.6977597222430634E-2</v>
      </c>
      <c r="E27" t="s">
        <v>234</v>
      </c>
      <c r="F27" t="s">
        <v>234</v>
      </c>
      <c r="G27" t="s">
        <v>3811</v>
      </c>
      <c r="H27">
        <v>44615</v>
      </c>
      <c r="I27" t="s">
        <v>3446</v>
      </c>
      <c r="J27" t="s">
        <v>234</v>
      </c>
      <c r="K27" t="s">
        <v>3446</v>
      </c>
      <c r="L27" t="s">
        <v>3447</v>
      </c>
      <c r="M27" t="s">
        <v>3447</v>
      </c>
      <c r="N27" t="s">
        <v>3515</v>
      </c>
      <c r="O27" t="s">
        <v>234</v>
      </c>
      <c r="P27" t="s">
        <v>3515</v>
      </c>
      <c r="Q27" t="s">
        <v>3516</v>
      </c>
      <c r="R27" t="s">
        <v>3516</v>
      </c>
      <c r="S27" t="s">
        <v>1791</v>
      </c>
      <c r="T27" t="s">
        <v>2014</v>
      </c>
      <c r="U27" t="s">
        <v>2013</v>
      </c>
      <c r="V27" t="s">
        <v>2015</v>
      </c>
      <c r="W27" t="s">
        <v>2345</v>
      </c>
      <c r="X27" t="s">
        <v>2344</v>
      </c>
      <c r="Y27" t="s">
        <v>2345</v>
      </c>
      <c r="Z27" t="s">
        <v>246</v>
      </c>
      <c r="AA27" t="s">
        <v>3871</v>
      </c>
      <c r="AB27" t="s">
        <v>246</v>
      </c>
      <c r="AC27" t="s">
        <v>1390</v>
      </c>
      <c r="AD27" t="s">
        <v>3872</v>
      </c>
      <c r="AE27" t="s">
        <v>246</v>
      </c>
      <c r="AF27" t="s">
        <v>3873</v>
      </c>
      <c r="AG27" t="s">
        <v>246</v>
      </c>
      <c r="AH27" t="s">
        <v>1390</v>
      </c>
      <c r="AI27" t="s">
        <v>3874</v>
      </c>
      <c r="AJ27" t="s">
        <v>366</v>
      </c>
      <c r="AK27" t="s">
        <v>284</v>
      </c>
      <c r="AL27" t="s">
        <v>1655</v>
      </c>
      <c r="AM27" t="s">
        <v>234</v>
      </c>
      <c r="AN27" t="s">
        <v>1655</v>
      </c>
      <c r="AO27" t="s">
        <v>234</v>
      </c>
      <c r="AP27" t="s">
        <v>250</v>
      </c>
      <c r="AQ27" t="s">
        <v>234</v>
      </c>
      <c r="AR27" t="s">
        <v>234</v>
      </c>
      <c r="AS27" t="s">
        <v>285</v>
      </c>
      <c r="AT27" t="s">
        <v>234</v>
      </c>
      <c r="AU27" t="s">
        <v>318</v>
      </c>
      <c r="AV27">
        <v>1</v>
      </c>
      <c r="AW27">
        <v>0</v>
      </c>
      <c r="AX27">
        <v>0</v>
      </c>
      <c r="AY27">
        <v>0</v>
      </c>
      <c r="AZ27">
        <v>0</v>
      </c>
      <c r="BA27">
        <v>0</v>
      </c>
      <c r="BB27">
        <v>0</v>
      </c>
      <c r="BC27">
        <v>0</v>
      </c>
      <c r="BD27" t="s">
        <v>309</v>
      </c>
      <c r="BE27" t="s">
        <v>750</v>
      </c>
      <c r="BF27" t="s">
        <v>3880</v>
      </c>
      <c r="BG27">
        <v>1</v>
      </c>
      <c r="BH27">
        <v>0</v>
      </c>
      <c r="BI27">
        <v>0</v>
      </c>
      <c r="BJ27">
        <v>0</v>
      </c>
      <c r="BK27">
        <v>1</v>
      </c>
      <c r="BL27">
        <v>0</v>
      </c>
      <c r="BM27">
        <v>0</v>
      </c>
      <c r="BN27">
        <v>0</v>
      </c>
      <c r="BO27">
        <v>0</v>
      </c>
      <c r="BP27">
        <v>0</v>
      </c>
      <c r="BQ27" t="s">
        <v>234</v>
      </c>
      <c r="BR27" t="s">
        <v>317</v>
      </c>
      <c r="BS27" t="s">
        <v>289</v>
      </c>
      <c r="BT27" t="s">
        <v>3851</v>
      </c>
      <c r="BU27">
        <v>1</v>
      </c>
      <c r="BV27">
        <v>1</v>
      </c>
      <c r="BW27">
        <v>1</v>
      </c>
      <c r="BX27">
        <v>1</v>
      </c>
      <c r="BY27">
        <v>0</v>
      </c>
      <c r="BZ27">
        <v>0</v>
      </c>
      <c r="CA27">
        <v>1</v>
      </c>
      <c r="CB27">
        <v>0</v>
      </c>
      <c r="CC27" t="s">
        <v>1500</v>
      </c>
      <c r="CD27">
        <v>300</v>
      </c>
      <c r="CE27">
        <v>150</v>
      </c>
      <c r="CF27" t="s">
        <v>1655</v>
      </c>
      <c r="CG27">
        <v>420</v>
      </c>
      <c r="CH27">
        <v>161.53846153846101</v>
      </c>
      <c r="CI27" t="s">
        <v>1655</v>
      </c>
      <c r="CJ27">
        <v>280</v>
      </c>
      <c r="CK27" t="s">
        <v>3884</v>
      </c>
      <c r="CL27" t="s">
        <v>1655</v>
      </c>
      <c r="CM27">
        <v>450</v>
      </c>
      <c r="CN27" t="s">
        <v>3837</v>
      </c>
      <c r="CO27" t="s">
        <v>1445</v>
      </c>
      <c r="CP27" t="s">
        <v>234</v>
      </c>
      <c r="CQ27" t="s">
        <v>234</v>
      </c>
      <c r="CR27" t="s">
        <v>234</v>
      </c>
      <c r="CS27" t="s">
        <v>234</v>
      </c>
      <c r="CT27" t="s">
        <v>234</v>
      </c>
      <c r="CU27" t="s">
        <v>234</v>
      </c>
      <c r="CV27" t="s">
        <v>1507</v>
      </c>
      <c r="CW27" t="s">
        <v>1655</v>
      </c>
      <c r="CX27">
        <v>1100</v>
      </c>
      <c r="CY27" t="s">
        <v>234</v>
      </c>
      <c r="CZ27" t="s">
        <v>234</v>
      </c>
      <c r="DA27" t="s">
        <v>234</v>
      </c>
      <c r="DB27" t="s">
        <v>234</v>
      </c>
      <c r="DC27" t="s">
        <v>234</v>
      </c>
      <c r="DD27" t="s">
        <v>234</v>
      </c>
      <c r="DE27" t="s">
        <v>259</v>
      </c>
      <c r="DF27">
        <v>1100</v>
      </c>
      <c r="DG27" t="s">
        <v>1445</v>
      </c>
      <c r="DH27" t="s">
        <v>1655</v>
      </c>
      <c r="DI27" t="s">
        <v>3885</v>
      </c>
      <c r="DJ27">
        <v>0</v>
      </c>
      <c r="DK27">
        <v>0</v>
      </c>
      <c r="DL27">
        <v>0</v>
      </c>
      <c r="DM27">
        <v>0</v>
      </c>
      <c r="DN27">
        <v>0</v>
      </c>
      <c r="DO27">
        <v>1</v>
      </c>
      <c r="DP27">
        <v>0</v>
      </c>
      <c r="DQ27">
        <v>0</v>
      </c>
      <c r="DR27">
        <v>1</v>
      </c>
      <c r="DS27">
        <v>0</v>
      </c>
      <c r="DT27">
        <v>0</v>
      </c>
      <c r="DU27">
        <v>1</v>
      </c>
      <c r="DV27">
        <v>0</v>
      </c>
      <c r="DW27">
        <v>0</v>
      </c>
      <c r="DX27" t="s">
        <v>234</v>
      </c>
      <c r="DY27" t="s">
        <v>3886</v>
      </c>
      <c r="DZ27">
        <v>0</v>
      </c>
      <c r="EA27">
        <v>1</v>
      </c>
      <c r="EB27">
        <v>0</v>
      </c>
      <c r="EC27">
        <v>1</v>
      </c>
      <c r="ED27">
        <v>0</v>
      </c>
      <c r="EE27">
        <v>0</v>
      </c>
      <c r="EF27">
        <v>1</v>
      </c>
      <c r="EG27">
        <v>0</v>
      </c>
      <c r="EH27" t="s">
        <v>1445</v>
      </c>
      <c r="EI27" t="s">
        <v>1445</v>
      </c>
      <c r="EJ27" t="s">
        <v>1655</v>
      </c>
      <c r="EK27" t="s">
        <v>406</v>
      </c>
      <c r="EL27" t="s">
        <v>314</v>
      </c>
      <c r="EM27" t="s">
        <v>413</v>
      </c>
      <c r="EN27" t="s">
        <v>314</v>
      </c>
      <c r="EO27" t="s">
        <v>234</v>
      </c>
      <c r="EP27" t="s">
        <v>234</v>
      </c>
      <c r="EQ27" t="s">
        <v>234</v>
      </c>
      <c r="ER27" t="s">
        <v>234</v>
      </c>
      <c r="ES27" t="s">
        <v>234</v>
      </c>
      <c r="ET27" t="s">
        <v>234</v>
      </c>
      <c r="EU27" t="s">
        <v>234</v>
      </c>
      <c r="EV27" t="s">
        <v>234</v>
      </c>
      <c r="EW27" t="s">
        <v>234</v>
      </c>
      <c r="EX27" t="s">
        <v>234</v>
      </c>
      <c r="EY27" t="s">
        <v>234</v>
      </c>
      <c r="EZ27" t="s">
        <v>234</v>
      </c>
      <c r="FA27" t="s">
        <v>234</v>
      </c>
      <c r="FB27" t="s">
        <v>234</v>
      </c>
      <c r="FC27" t="s">
        <v>234</v>
      </c>
      <c r="FD27" t="s">
        <v>234</v>
      </c>
      <c r="FE27" t="s">
        <v>234</v>
      </c>
      <c r="FF27" t="s">
        <v>234</v>
      </c>
      <c r="FG27" t="s">
        <v>234</v>
      </c>
      <c r="FH27" t="s">
        <v>234</v>
      </c>
      <c r="FI27" t="s">
        <v>234</v>
      </c>
      <c r="FJ27" t="s">
        <v>234</v>
      </c>
      <c r="FK27" t="s">
        <v>234</v>
      </c>
      <c r="FL27" t="s">
        <v>234</v>
      </c>
      <c r="FM27" t="s">
        <v>234</v>
      </c>
      <c r="FN27" t="s">
        <v>234</v>
      </c>
      <c r="FO27" t="s">
        <v>234</v>
      </c>
      <c r="FP27" t="s">
        <v>234</v>
      </c>
      <c r="FQ27" t="s">
        <v>234</v>
      </c>
      <c r="FR27" t="s">
        <v>234</v>
      </c>
      <c r="FS27" t="s">
        <v>234</v>
      </c>
      <c r="FT27" t="s">
        <v>234</v>
      </c>
      <c r="FU27" t="s">
        <v>234</v>
      </c>
      <c r="FV27" t="s">
        <v>234</v>
      </c>
      <c r="FW27" t="s">
        <v>234</v>
      </c>
      <c r="FX27" t="s">
        <v>234</v>
      </c>
      <c r="FY27" t="s">
        <v>234</v>
      </c>
      <c r="FZ27" t="s">
        <v>234</v>
      </c>
      <c r="GA27" t="s">
        <v>234</v>
      </c>
      <c r="GB27" t="s">
        <v>234</v>
      </c>
      <c r="GC27" t="s">
        <v>234</v>
      </c>
      <c r="GD27" t="s">
        <v>234</v>
      </c>
      <c r="GE27" t="s">
        <v>234</v>
      </c>
      <c r="GF27" t="s">
        <v>234</v>
      </c>
      <c r="GG27" t="s">
        <v>234</v>
      </c>
      <c r="GH27" t="s">
        <v>234</v>
      </c>
      <c r="GI27" t="s">
        <v>234</v>
      </c>
      <c r="GJ27" t="s">
        <v>234</v>
      </c>
      <c r="GK27" t="s">
        <v>234</v>
      </c>
      <c r="GL27" t="s">
        <v>234</v>
      </c>
      <c r="GM27" t="s">
        <v>234</v>
      </c>
      <c r="GN27" t="s">
        <v>234</v>
      </c>
      <c r="GO27" t="s">
        <v>234</v>
      </c>
      <c r="GP27" t="s">
        <v>234</v>
      </c>
      <c r="GQ27" t="s">
        <v>234</v>
      </c>
      <c r="GR27" t="s">
        <v>234</v>
      </c>
      <c r="GS27" t="s">
        <v>234</v>
      </c>
      <c r="GT27" t="s">
        <v>234</v>
      </c>
      <c r="GU27" t="s">
        <v>234</v>
      </c>
      <c r="GV27" t="s">
        <v>234</v>
      </c>
      <c r="GW27" t="s">
        <v>234</v>
      </c>
      <c r="GX27" t="s">
        <v>234</v>
      </c>
      <c r="GY27" t="s">
        <v>234</v>
      </c>
      <c r="GZ27" t="s">
        <v>234</v>
      </c>
      <c r="HA27" t="s">
        <v>234</v>
      </c>
      <c r="HB27" t="s">
        <v>234</v>
      </c>
      <c r="HC27" t="s">
        <v>234</v>
      </c>
      <c r="HD27" t="s">
        <v>234</v>
      </c>
      <c r="HE27" t="s">
        <v>234</v>
      </c>
      <c r="HF27" t="s">
        <v>234</v>
      </c>
      <c r="HG27" t="s">
        <v>234</v>
      </c>
      <c r="HH27" t="s">
        <v>234</v>
      </c>
      <c r="HI27" t="s">
        <v>234</v>
      </c>
      <c r="HJ27" t="s">
        <v>234</v>
      </c>
      <c r="HK27" t="s">
        <v>234</v>
      </c>
      <c r="HL27" t="s">
        <v>234</v>
      </c>
      <c r="HM27" t="s">
        <v>234</v>
      </c>
      <c r="HN27" t="s">
        <v>234</v>
      </c>
      <c r="HO27" t="s">
        <v>234</v>
      </c>
      <c r="HP27" t="s">
        <v>234</v>
      </c>
      <c r="HQ27" t="s">
        <v>234</v>
      </c>
      <c r="HR27" t="s">
        <v>234</v>
      </c>
      <c r="HS27" t="s">
        <v>234</v>
      </c>
      <c r="HT27" t="s">
        <v>234</v>
      </c>
      <c r="HU27" t="s">
        <v>1445</v>
      </c>
      <c r="HV27" t="s">
        <v>234</v>
      </c>
      <c r="HW27" t="s">
        <v>234</v>
      </c>
      <c r="HX27" t="s">
        <v>234</v>
      </c>
      <c r="HY27" t="s">
        <v>234</v>
      </c>
      <c r="HZ27" t="s">
        <v>234</v>
      </c>
      <c r="IA27" t="s">
        <v>234</v>
      </c>
      <c r="IB27" t="s">
        <v>234</v>
      </c>
      <c r="IC27" t="s">
        <v>234</v>
      </c>
      <c r="ID27" t="s">
        <v>3887</v>
      </c>
      <c r="IE27">
        <v>1</v>
      </c>
      <c r="IF27">
        <v>0</v>
      </c>
      <c r="IG27">
        <v>0</v>
      </c>
      <c r="IH27">
        <v>1</v>
      </c>
      <c r="II27">
        <v>0</v>
      </c>
      <c r="IJ27">
        <v>0</v>
      </c>
      <c r="IK27">
        <v>0</v>
      </c>
      <c r="IL27">
        <v>0</v>
      </c>
      <c r="IM27" t="s">
        <v>234</v>
      </c>
      <c r="IN27" t="s">
        <v>1655</v>
      </c>
      <c r="IO27" t="s">
        <v>234</v>
      </c>
      <c r="IP27" t="s">
        <v>309</v>
      </c>
      <c r="IQ27">
        <v>1</v>
      </c>
      <c r="IR27">
        <v>0</v>
      </c>
      <c r="IS27">
        <v>0</v>
      </c>
      <c r="IT27">
        <v>0</v>
      </c>
      <c r="IU27">
        <v>0</v>
      </c>
      <c r="IV27">
        <v>0</v>
      </c>
      <c r="IW27">
        <v>0</v>
      </c>
      <c r="IX27">
        <v>0</v>
      </c>
      <c r="IY27" t="s">
        <v>234</v>
      </c>
      <c r="IZ27" t="s">
        <v>234</v>
      </c>
      <c r="JA27" t="s">
        <v>234</v>
      </c>
      <c r="JB27" t="s">
        <v>234</v>
      </c>
      <c r="JC27" t="s">
        <v>234</v>
      </c>
      <c r="JD27" t="s">
        <v>234</v>
      </c>
      <c r="JE27" t="s">
        <v>234</v>
      </c>
      <c r="JF27" t="s">
        <v>234</v>
      </c>
      <c r="JG27" t="s">
        <v>234</v>
      </c>
      <c r="JH27" t="s">
        <v>234</v>
      </c>
      <c r="JI27" t="s">
        <v>234</v>
      </c>
      <c r="JJ27" t="s">
        <v>234</v>
      </c>
      <c r="JK27" t="s">
        <v>234</v>
      </c>
      <c r="JL27" t="s">
        <v>234</v>
      </c>
      <c r="JM27" t="s">
        <v>234</v>
      </c>
      <c r="JN27" t="s">
        <v>234</v>
      </c>
      <c r="JO27" t="s">
        <v>234</v>
      </c>
      <c r="JP27" t="s">
        <v>234</v>
      </c>
      <c r="JQ27" t="s">
        <v>234</v>
      </c>
      <c r="JR27" t="s">
        <v>234</v>
      </c>
      <c r="JS27" t="s">
        <v>234</v>
      </c>
      <c r="JT27" t="s">
        <v>234</v>
      </c>
      <c r="JU27" t="s">
        <v>234</v>
      </c>
      <c r="JV27" t="s">
        <v>234</v>
      </c>
      <c r="JW27" t="s">
        <v>234</v>
      </c>
      <c r="JX27" t="s">
        <v>234</v>
      </c>
      <c r="JY27" t="s">
        <v>234</v>
      </c>
      <c r="JZ27" t="s">
        <v>234</v>
      </c>
      <c r="KA27" t="s">
        <v>234</v>
      </c>
      <c r="KB27" t="s">
        <v>234</v>
      </c>
      <c r="KC27" t="s">
        <v>234</v>
      </c>
      <c r="KD27" t="s">
        <v>234</v>
      </c>
      <c r="KE27" t="s">
        <v>234</v>
      </c>
      <c r="KF27" t="s">
        <v>234</v>
      </c>
      <c r="KG27" t="s">
        <v>234</v>
      </c>
      <c r="KH27" t="s">
        <v>234</v>
      </c>
      <c r="KI27" t="s">
        <v>234</v>
      </c>
      <c r="KJ27" t="s">
        <v>234</v>
      </c>
      <c r="KK27" t="s">
        <v>234</v>
      </c>
      <c r="KL27" t="s">
        <v>234</v>
      </c>
      <c r="KM27" t="s">
        <v>234</v>
      </c>
      <c r="KN27" t="s">
        <v>234</v>
      </c>
      <c r="KO27" t="s">
        <v>234</v>
      </c>
      <c r="KP27" t="s">
        <v>234</v>
      </c>
      <c r="KQ27" t="s">
        <v>234</v>
      </c>
      <c r="KR27" t="s">
        <v>234</v>
      </c>
      <c r="KS27" t="s">
        <v>234</v>
      </c>
      <c r="KT27" t="s">
        <v>234</v>
      </c>
      <c r="KU27" t="s">
        <v>234</v>
      </c>
      <c r="KV27" t="s">
        <v>234</v>
      </c>
      <c r="KW27" t="s">
        <v>234</v>
      </c>
      <c r="KX27" t="s">
        <v>234</v>
      </c>
      <c r="KY27" t="s">
        <v>234</v>
      </c>
      <c r="KZ27" t="s">
        <v>234</v>
      </c>
      <c r="LA27" t="s">
        <v>234</v>
      </c>
      <c r="LB27" t="s">
        <v>234</v>
      </c>
      <c r="LC27" t="s">
        <v>234</v>
      </c>
      <c r="LD27" t="s">
        <v>234</v>
      </c>
      <c r="LE27" t="s">
        <v>234</v>
      </c>
      <c r="LF27" t="s">
        <v>3443</v>
      </c>
      <c r="LG27" t="s">
        <v>234</v>
      </c>
      <c r="LH27">
        <v>264056838</v>
      </c>
      <c r="LI27" t="s">
        <v>3888</v>
      </c>
      <c r="LJ27">
        <v>44615.944351851853</v>
      </c>
      <c r="LK27" t="s">
        <v>234</v>
      </c>
      <c r="LL27" t="s">
        <v>234</v>
      </c>
      <c r="LM27" t="s">
        <v>3800</v>
      </c>
      <c r="LN27" t="s">
        <v>3801</v>
      </c>
      <c r="LO27" t="s">
        <v>234</v>
      </c>
      <c r="LP27">
        <v>26</v>
      </c>
    </row>
    <row r="28" spans="1:328" x14ac:dyDescent="0.35">
      <c r="A28">
        <v>44615.429160474538</v>
      </c>
      <c r="B28">
        <v>44615.699093761577</v>
      </c>
      <c r="C28">
        <v>44615</v>
      </c>
      <c r="D28">
        <v>3.3741660879968549E-2</v>
      </c>
      <c r="E28" t="s">
        <v>234</v>
      </c>
      <c r="F28" t="s">
        <v>234</v>
      </c>
      <c r="G28" t="s">
        <v>3811</v>
      </c>
      <c r="H28">
        <v>44615</v>
      </c>
      <c r="I28" t="s">
        <v>3446</v>
      </c>
      <c r="J28" t="s">
        <v>234</v>
      </c>
      <c r="K28" t="s">
        <v>3446</v>
      </c>
      <c r="L28" t="s">
        <v>3447</v>
      </c>
      <c r="M28" t="s">
        <v>3447</v>
      </c>
      <c r="N28" t="s">
        <v>3515</v>
      </c>
      <c r="O28" t="s">
        <v>234</v>
      </c>
      <c r="P28" t="s">
        <v>3515</v>
      </c>
      <c r="Q28" t="s">
        <v>3516</v>
      </c>
      <c r="R28" t="s">
        <v>3516</v>
      </c>
      <c r="S28" t="s">
        <v>1791</v>
      </c>
      <c r="T28" t="s">
        <v>2014</v>
      </c>
      <c r="U28" t="s">
        <v>2013</v>
      </c>
      <c r="V28" t="s">
        <v>2015</v>
      </c>
      <c r="W28" t="s">
        <v>2345</v>
      </c>
      <c r="X28" t="s">
        <v>2344</v>
      </c>
      <c r="Y28" t="s">
        <v>2345</v>
      </c>
      <c r="Z28" t="s">
        <v>246</v>
      </c>
      <c r="AA28" t="s">
        <v>3871</v>
      </c>
      <c r="AB28" t="s">
        <v>246</v>
      </c>
      <c r="AC28" t="s">
        <v>1390</v>
      </c>
      <c r="AD28" t="s">
        <v>3872</v>
      </c>
      <c r="AE28" t="s">
        <v>246</v>
      </c>
      <c r="AF28" t="s">
        <v>3873</v>
      </c>
      <c r="AG28" t="s">
        <v>246</v>
      </c>
      <c r="AH28" t="s">
        <v>1390</v>
      </c>
      <c r="AI28" t="s">
        <v>3874</v>
      </c>
      <c r="AJ28" t="s">
        <v>366</v>
      </c>
      <c r="AK28" t="s">
        <v>284</v>
      </c>
      <c r="AL28" t="s">
        <v>1655</v>
      </c>
      <c r="AM28" t="s">
        <v>234</v>
      </c>
      <c r="AN28" t="s">
        <v>1655</v>
      </c>
      <c r="AO28" t="s">
        <v>234</v>
      </c>
      <c r="AP28" t="s">
        <v>250</v>
      </c>
      <c r="AQ28" t="s">
        <v>234</v>
      </c>
      <c r="AR28" t="s">
        <v>234</v>
      </c>
      <c r="AS28" t="s">
        <v>285</v>
      </c>
      <c r="AT28" t="s">
        <v>234</v>
      </c>
      <c r="AU28" t="s">
        <v>3875</v>
      </c>
      <c r="AV28">
        <v>1</v>
      </c>
      <c r="AW28">
        <v>1</v>
      </c>
      <c r="AX28">
        <v>0</v>
      </c>
      <c r="AY28">
        <v>0</v>
      </c>
      <c r="AZ28">
        <v>0</v>
      </c>
      <c r="BA28">
        <v>0</v>
      </c>
      <c r="BB28">
        <v>0</v>
      </c>
      <c r="BC28">
        <v>0</v>
      </c>
      <c r="BD28" t="s">
        <v>309</v>
      </c>
      <c r="BE28" t="s">
        <v>750</v>
      </c>
      <c r="BF28" t="s">
        <v>3880</v>
      </c>
      <c r="BG28">
        <v>1</v>
      </c>
      <c r="BH28">
        <v>0</v>
      </c>
      <c r="BI28">
        <v>0</v>
      </c>
      <c r="BJ28">
        <v>0</v>
      </c>
      <c r="BK28">
        <v>1</v>
      </c>
      <c r="BL28">
        <v>0</v>
      </c>
      <c r="BM28">
        <v>0</v>
      </c>
      <c r="BN28">
        <v>0</v>
      </c>
      <c r="BO28">
        <v>0</v>
      </c>
      <c r="BP28">
        <v>0</v>
      </c>
      <c r="BQ28" t="s">
        <v>234</v>
      </c>
      <c r="BR28" t="s">
        <v>304</v>
      </c>
      <c r="BS28" t="s">
        <v>311</v>
      </c>
      <c r="BT28" t="s">
        <v>3889</v>
      </c>
      <c r="BU28">
        <v>1</v>
      </c>
      <c r="BV28">
        <v>1</v>
      </c>
      <c r="BW28">
        <v>1</v>
      </c>
      <c r="BX28">
        <v>1</v>
      </c>
      <c r="BY28">
        <v>1</v>
      </c>
      <c r="BZ28">
        <v>1</v>
      </c>
      <c r="CA28">
        <v>1</v>
      </c>
      <c r="CB28">
        <v>0</v>
      </c>
      <c r="CC28" t="s">
        <v>1500</v>
      </c>
      <c r="CD28">
        <v>250</v>
      </c>
      <c r="CE28">
        <v>125</v>
      </c>
      <c r="CF28" t="s">
        <v>1655</v>
      </c>
      <c r="CG28">
        <v>400</v>
      </c>
      <c r="CH28">
        <v>153.84615384615299</v>
      </c>
      <c r="CI28" t="s">
        <v>1655</v>
      </c>
      <c r="CJ28">
        <v>250</v>
      </c>
      <c r="CK28" t="s">
        <v>3803</v>
      </c>
      <c r="CL28" t="s">
        <v>1655</v>
      </c>
      <c r="CM28">
        <v>400</v>
      </c>
      <c r="CN28" t="s">
        <v>3804</v>
      </c>
      <c r="CO28" t="s">
        <v>1445</v>
      </c>
      <c r="CP28">
        <v>700</v>
      </c>
      <c r="CQ28" t="s">
        <v>3827</v>
      </c>
      <c r="CR28" t="s">
        <v>1445</v>
      </c>
      <c r="CS28">
        <v>700</v>
      </c>
      <c r="CT28" t="s">
        <v>3827</v>
      </c>
      <c r="CU28" t="s">
        <v>1445</v>
      </c>
      <c r="CV28" t="s">
        <v>1507</v>
      </c>
      <c r="CW28" t="s">
        <v>1655</v>
      </c>
      <c r="CX28">
        <v>1100</v>
      </c>
      <c r="CY28" t="s">
        <v>234</v>
      </c>
      <c r="CZ28" t="s">
        <v>234</v>
      </c>
      <c r="DA28" t="s">
        <v>234</v>
      </c>
      <c r="DB28" t="s">
        <v>234</v>
      </c>
      <c r="DC28" t="s">
        <v>234</v>
      </c>
      <c r="DD28" t="s">
        <v>234</v>
      </c>
      <c r="DE28" t="s">
        <v>259</v>
      </c>
      <c r="DF28">
        <v>1100</v>
      </c>
      <c r="DG28" t="s">
        <v>1445</v>
      </c>
      <c r="DH28" t="s">
        <v>1655</v>
      </c>
      <c r="DI28" t="s">
        <v>3890</v>
      </c>
      <c r="DJ28">
        <v>1</v>
      </c>
      <c r="DK28">
        <v>0</v>
      </c>
      <c r="DL28">
        <v>0</v>
      </c>
      <c r="DM28">
        <v>0</v>
      </c>
      <c r="DN28">
        <v>1</v>
      </c>
      <c r="DO28">
        <v>1</v>
      </c>
      <c r="DP28">
        <v>0</v>
      </c>
      <c r="DQ28">
        <v>0</v>
      </c>
      <c r="DR28">
        <v>0</v>
      </c>
      <c r="DS28">
        <v>0</v>
      </c>
      <c r="DT28">
        <v>0</v>
      </c>
      <c r="DU28">
        <v>0</v>
      </c>
      <c r="DV28">
        <v>0</v>
      </c>
      <c r="DW28">
        <v>0</v>
      </c>
      <c r="DX28" t="s">
        <v>234</v>
      </c>
      <c r="DY28" t="s">
        <v>3886</v>
      </c>
      <c r="DZ28">
        <v>0</v>
      </c>
      <c r="EA28">
        <v>1</v>
      </c>
      <c r="EB28">
        <v>0</v>
      </c>
      <c r="EC28">
        <v>1</v>
      </c>
      <c r="ED28">
        <v>0</v>
      </c>
      <c r="EE28">
        <v>0</v>
      </c>
      <c r="EF28">
        <v>1</v>
      </c>
      <c r="EG28">
        <v>0</v>
      </c>
      <c r="EH28" t="s">
        <v>1445</v>
      </c>
      <c r="EI28" t="s">
        <v>1445</v>
      </c>
      <c r="EJ28" t="s">
        <v>1655</v>
      </c>
      <c r="EK28" t="s">
        <v>406</v>
      </c>
      <c r="EL28" t="s">
        <v>314</v>
      </c>
      <c r="EM28" t="s">
        <v>413</v>
      </c>
      <c r="EN28" t="s">
        <v>314</v>
      </c>
      <c r="EO28" t="s">
        <v>1018</v>
      </c>
      <c r="EP28">
        <v>1</v>
      </c>
      <c r="EQ28">
        <v>0</v>
      </c>
      <c r="ER28">
        <v>0</v>
      </c>
      <c r="ES28">
        <v>0</v>
      </c>
      <c r="ET28">
        <v>0</v>
      </c>
      <c r="EU28">
        <v>0</v>
      </c>
      <c r="EV28">
        <v>0</v>
      </c>
      <c r="EW28">
        <v>0</v>
      </c>
      <c r="EX28" t="s">
        <v>1655</v>
      </c>
      <c r="EY28">
        <v>60</v>
      </c>
      <c r="EZ28" t="s">
        <v>3877</v>
      </c>
      <c r="FA28" t="s">
        <v>234</v>
      </c>
      <c r="FB28" t="s">
        <v>234</v>
      </c>
      <c r="FC28" t="s">
        <v>234</v>
      </c>
      <c r="FD28" t="s">
        <v>3877</v>
      </c>
      <c r="FE28" t="s">
        <v>1655</v>
      </c>
      <c r="FF28" t="s">
        <v>234</v>
      </c>
      <c r="FG28" t="s">
        <v>234</v>
      </c>
      <c r="FH28" t="s">
        <v>234</v>
      </c>
      <c r="FI28" t="s">
        <v>234</v>
      </c>
      <c r="FJ28" t="s">
        <v>234</v>
      </c>
      <c r="FK28" t="s">
        <v>234</v>
      </c>
      <c r="FL28" t="s">
        <v>234</v>
      </c>
      <c r="FM28" t="s">
        <v>234</v>
      </c>
      <c r="FN28" t="s">
        <v>234</v>
      </c>
      <c r="FO28" t="s">
        <v>234</v>
      </c>
      <c r="FP28" t="s">
        <v>234</v>
      </c>
      <c r="FQ28" t="s">
        <v>234</v>
      </c>
      <c r="FR28" t="s">
        <v>234</v>
      </c>
      <c r="FS28" t="s">
        <v>234</v>
      </c>
      <c r="FT28" t="s">
        <v>234</v>
      </c>
      <c r="FU28" t="s">
        <v>234</v>
      </c>
      <c r="FV28" t="s">
        <v>234</v>
      </c>
      <c r="FW28" t="s">
        <v>234</v>
      </c>
      <c r="FX28" t="s">
        <v>234</v>
      </c>
      <c r="FY28" t="s">
        <v>234</v>
      </c>
      <c r="FZ28" t="s">
        <v>234</v>
      </c>
      <c r="GA28" t="s">
        <v>234</v>
      </c>
      <c r="GB28" t="s">
        <v>234</v>
      </c>
      <c r="GC28" t="s">
        <v>234</v>
      </c>
      <c r="GD28" t="s">
        <v>234</v>
      </c>
      <c r="GE28" t="s">
        <v>234</v>
      </c>
      <c r="GF28" t="s">
        <v>234</v>
      </c>
      <c r="GG28" t="s">
        <v>234</v>
      </c>
      <c r="GH28" t="s">
        <v>234</v>
      </c>
      <c r="GI28" t="s">
        <v>234</v>
      </c>
      <c r="GJ28" t="s">
        <v>234</v>
      </c>
      <c r="GK28" t="s">
        <v>234</v>
      </c>
      <c r="GL28" t="s">
        <v>234</v>
      </c>
      <c r="GM28" t="s">
        <v>234</v>
      </c>
      <c r="GN28" t="s">
        <v>234</v>
      </c>
      <c r="GO28" t="s">
        <v>1655</v>
      </c>
      <c r="GP28" t="s">
        <v>3891</v>
      </c>
      <c r="GQ28">
        <v>0</v>
      </c>
      <c r="GR28">
        <v>0</v>
      </c>
      <c r="GS28">
        <v>0</v>
      </c>
      <c r="GT28">
        <v>1</v>
      </c>
      <c r="GU28">
        <v>1</v>
      </c>
      <c r="GV28">
        <v>0</v>
      </c>
      <c r="GW28">
        <v>0</v>
      </c>
      <c r="GX28">
        <v>0</v>
      </c>
      <c r="GY28">
        <v>0</v>
      </c>
      <c r="GZ28">
        <v>0</v>
      </c>
      <c r="HA28">
        <v>0</v>
      </c>
      <c r="HB28">
        <v>0</v>
      </c>
      <c r="HC28">
        <v>0</v>
      </c>
      <c r="HD28" t="s">
        <v>234</v>
      </c>
      <c r="HE28" t="s">
        <v>1018</v>
      </c>
      <c r="HF28">
        <v>1</v>
      </c>
      <c r="HG28">
        <v>0</v>
      </c>
      <c r="HH28">
        <v>0</v>
      </c>
      <c r="HI28">
        <v>0</v>
      </c>
      <c r="HJ28">
        <v>0</v>
      </c>
      <c r="HK28">
        <v>0</v>
      </c>
      <c r="HL28">
        <v>0</v>
      </c>
      <c r="HM28">
        <v>0</v>
      </c>
      <c r="HN28" t="s">
        <v>1445</v>
      </c>
      <c r="HO28" t="s">
        <v>1445</v>
      </c>
      <c r="HP28" t="s">
        <v>1655</v>
      </c>
      <c r="HQ28" t="s">
        <v>406</v>
      </c>
      <c r="HR28" t="s">
        <v>314</v>
      </c>
      <c r="HS28" t="s">
        <v>413</v>
      </c>
      <c r="HT28" t="s">
        <v>314</v>
      </c>
      <c r="HU28" t="s">
        <v>1445</v>
      </c>
      <c r="HV28" t="s">
        <v>234</v>
      </c>
      <c r="HW28" t="s">
        <v>234</v>
      </c>
      <c r="HX28" t="s">
        <v>234</v>
      </c>
      <c r="HY28" t="s">
        <v>234</v>
      </c>
      <c r="HZ28" t="s">
        <v>234</v>
      </c>
      <c r="IA28" t="s">
        <v>234</v>
      </c>
      <c r="IB28" t="s">
        <v>234</v>
      </c>
      <c r="IC28" t="s">
        <v>234</v>
      </c>
      <c r="ID28" t="s">
        <v>1583</v>
      </c>
      <c r="IE28">
        <v>1</v>
      </c>
      <c r="IF28">
        <v>0</v>
      </c>
      <c r="IG28">
        <v>0</v>
      </c>
      <c r="IH28">
        <v>0</v>
      </c>
      <c r="II28">
        <v>0</v>
      </c>
      <c r="IJ28">
        <v>0</v>
      </c>
      <c r="IK28">
        <v>0</v>
      </c>
      <c r="IL28">
        <v>0</v>
      </c>
      <c r="IM28" t="s">
        <v>234</v>
      </c>
      <c r="IN28" t="s">
        <v>1655</v>
      </c>
      <c r="IO28" t="s">
        <v>234</v>
      </c>
      <c r="IP28" t="s">
        <v>3878</v>
      </c>
      <c r="IQ28">
        <v>1</v>
      </c>
      <c r="IR28">
        <v>1</v>
      </c>
      <c r="IS28">
        <v>0</v>
      </c>
      <c r="IT28">
        <v>0</v>
      </c>
      <c r="IU28">
        <v>0</v>
      </c>
      <c r="IV28">
        <v>0</v>
      </c>
      <c r="IW28">
        <v>0</v>
      </c>
      <c r="IX28">
        <v>0</v>
      </c>
      <c r="IY28" t="s">
        <v>234</v>
      </c>
      <c r="IZ28" t="s">
        <v>234</v>
      </c>
      <c r="JA28" t="s">
        <v>234</v>
      </c>
      <c r="JB28" t="s">
        <v>234</v>
      </c>
      <c r="JC28" t="s">
        <v>234</v>
      </c>
      <c r="JD28" t="s">
        <v>234</v>
      </c>
      <c r="JE28" t="s">
        <v>234</v>
      </c>
      <c r="JF28" t="s">
        <v>234</v>
      </c>
      <c r="JG28" t="s">
        <v>234</v>
      </c>
      <c r="JH28" t="s">
        <v>234</v>
      </c>
      <c r="JI28" t="s">
        <v>234</v>
      </c>
      <c r="JJ28" t="s">
        <v>234</v>
      </c>
      <c r="JK28" t="s">
        <v>234</v>
      </c>
      <c r="JL28" t="s">
        <v>234</v>
      </c>
      <c r="JM28" t="s">
        <v>234</v>
      </c>
      <c r="JN28" t="s">
        <v>234</v>
      </c>
      <c r="JO28" t="s">
        <v>234</v>
      </c>
      <c r="JP28" t="s">
        <v>234</v>
      </c>
      <c r="JQ28" t="s">
        <v>234</v>
      </c>
      <c r="JR28" t="s">
        <v>234</v>
      </c>
      <c r="JS28" t="s">
        <v>234</v>
      </c>
      <c r="JT28" t="s">
        <v>234</v>
      </c>
      <c r="JU28" t="s">
        <v>234</v>
      </c>
      <c r="JV28" t="s">
        <v>234</v>
      </c>
      <c r="JW28" t="s">
        <v>234</v>
      </c>
      <c r="JX28" t="s">
        <v>234</v>
      </c>
      <c r="JY28" t="s">
        <v>234</v>
      </c>
      <c r="JZ28" t="s">
        <v>234</v>
      </c>
      <c r="KA28" t="s">
        <v>234</v>
      </c>
      <c r="KB28" t="s">
        <v>234</v>
      </c>
      <c r="KC28" t="s">
        <v>234</v>
      </c>
      <c r="KD28" t="s">
        <v>234</v>
      </c>
      <c r="KE28" t="s">
        <v>234</v>
      </c>
      <c r="KF28" t="s">
        <v>234</v>
      </c>
      <c r="KG28" t="s">
        <v>234</v>
      </c>
      <c r="KH28" t="s">
        <v>234</v>
      </c>
      <c r="KI28" t="s">
        <v>234</v>
      </c>
      <c r="KJ28" t="s">
        <v>234</v>
      </c>
      <c r="KK28" t="s">
        <v>234</v>
      </c>
      <c r="KL28" t="s">
        <v>234</v>
      </c>
      <c r="KM28" t="s">
        <v>234</v>
      </c>
      <c r="KN28" t="s">
        <v>234</v>
      </c>
      <c r="KO28" t="s">
        <v>234</v>
      </c>
      <c r="KP28" t="s">
        <v>234</v>
      </c>
      <c r="KQ28" t="s">
        <v>234</v>
      </c>
      <c r="KR28" t="s">
        <v>234</v>
      </c>
      <c r="KS28" t="s">
        <v>234</v>
      </c>
      <c r="KT28" t="s">
        <v>234</v>
      </c>
      <c r="KU28" t="s">
        <v>234</v>
      </c>
      <c r="KV28" t="s">
        <v>234</v>
      </c>
      <c r="KW28" t="s">
        <v>234</v>
      </c>
      <c r="KX28" t="s">
        <v>234</v>
      </c>
      <c r="KY28" t="s">
        <v>234</v>
      </c>
      <c r="KZ28" t="s">
        <v>234</v>
      </c>
      <c r="LA28" t="s">
        <v>234</v>
      </c>
      <c r="LB28" t="s">
        <v>234</v>
      </c>
      <c r="LC28" t="s">
        <v>234</v>
      </c>
      <c r="LD28" t="s">
        <v>234</v>
      </c>
      <c r="LE28" t="s">
        <v>234</v>
      </c>
      <c r="LF28" t="s">
        <v>234</v>
      </c>
      <c r="LG28" t="s">
        <v>234</v>
      </c>
      <c r="LH28">
        <v>264056841</v>
      </c>
      <c r="LI28" t="s">
        <v>3892</v>
      </c>
      <c r="LJ28">
        <v>44615.944363425922</v>
      </c>
      <c r="LK28" t="s">
        <v>234</v>
      </c>
      <c r="LL28" t="s">
        <v>234</v>
      </c>
      <c r="LM28" t="s">
        <v>3800</v>
      </c>
      <c r="LN28" t="s">
        <v>3801</v>
      </c>
      <c r="LO28" t="s">
        <v>234</v>
      </c>
      <c r="LP28">
        <v>27</v>
      </c>
    </row>
    <row r="29" spans="1:328" x14ac:dyDescent="0.35">
      <c r="A29">
        <v>44615.440591597217</v>
      </c>
      <c r="B29">
        <v>44615.704994548607</v>
      </c>
      <c r="C29">
        <v>44615</v>
      </c>
      <c r="D29">
        <v>2.2033579282530507E-2</v>
      </c>
      <c r="E29" t="s">
        <v>234</v>
      </c>
      <c r="F29" t="s">
        <v>234</v>
      </c>
      <c r="G29" t="s">
        <v>3811</v>
      </c>
      <c r="H29">
        <v>44615</v>
      </c>
      <c r="I29" t="s">
        <v>3446</v>
      </c>
      <c r="J29" t="s">
        <v>234</v>
      </c>
      <c r="K29" t="s">
        <v>3446</v>
      </c>
      <c r="L29" t="s">
        <v>3447</v>
      </c>
      <c r="M29" t="s">
        <v>3447</v>
      </c>
      <c r="N29" t="s">
        <v>3515</v>
      </c>
      <c r="O29" t="s">
        <v>234</v>
      </c>
      <c r="P29" t="s">
        <v>3515</v>
      </c>
      <c r="Q29" t="s">
        <v>3516</v>
      </c>
      <c r="R29" t="s">
        <v>3516</v>
      </c>
      <c r="S29" t="s">
        <v>1791</v>
      </c>
      <c r="T29" t="s">
        <v>2014</v>
      </c>
      <c r="U29" t="s">
        <v>2013</v>
      </c>
      <c r="V29" t="s">
        <v>2015</v>
      </c>
      <c r="W29" t="s">
        <v>2345</v>
      </c>
      <c r="X29" t="s">
        <v>2344</v>
      </c>
      <c r="Y29" t="s">
        <v>2345</v>
      </c>
      <c r="Z29" t="s">
        <v>246</v>
      </c>
      <c r="AA29" t="s">
        <v>3871</v>
      </c>
      <c r="AB29" t="s">
        <v>246</v>
      </c>
      <c r="AC29" t="s">
        <v>1390</v>
      </c>
      <c r="AD29" t="s">
        <v>3872</v>
      </c>
      <c r="AE29" t="s">
        <v>246</v>
      </c>
      <c r="AF29" t="s">
        <v>3893</v>
      </c>
      <c r="AG29" t="s">
        <v>246</v>
      </c>
      <c r="AH29" t="s">
        <v>1390</v>
      </c>
      <c r="AI29" t="s">
        <v>3874</v>
      </c>
      <c r="AJ29" t="s">
        <v>366</v>
      </c>
      <c r="AK29" t="s">
        <v>284</v>
      </c>
      <c r="AL29" t="s">
        <v>1655</v>
      </c>
      <c r="AM29" t="s">
        <v>234</v>
      </c>
      <c r="AN29" t="s">
        <v>1655</v>
      </c>
      <c r="AO29" t="s">
        <v>234</v>
      </c>
      <c r="AP29" t="s">
        <v>250</v>
      </c>
      <c r="AQ29" t="s">
        <v>234</v>
      </c>
      <c r="AR29" t="s">
        <v>234</v>
      </c>
      <c r="AS29" t="s">
        <v>285</v>
      </c>
      <c r="AT29" t="s">
        <v>234</v>
      </c>
      <c r="AU29" t="s">
        <v>3875</v>
      </c>
      <c r="AV29">
        <v>1</v>
      </c>
      <c r="AW29">
        <v>1</v>
      </c>
      <c r="AX29">
        <v>0</v>
      </c>
      <c r="AY29">
        <v>0</v>
      </c>
      <c r="AZ29">
        <v>0</v>
      </c>
      <c r="BA29">
        <v>0</v>
      </c>
      <c r="BB29">
        <v>0</v>
      </c>
      <c r="BC29">
        <v>0</v>
      </c>
      <c r="BD29" t="s">
        <v>309</v>
      </c>
      <c r="BE29" t="s">
        <v>750</v>
      </c>
      <c r="BF29" t="s">
        <v>3880</v>
      </c>
      <c r="BG29">
        <v>1</v>
      </c>
      <c r="BH29">
        <v>0</v>
      </c>
      <c r="BI29">
        <v>0</v>
      </c>
      <c r="BJ29">
        <v>0</v>
      </c>
      <c r="BK29">
        <v>1</v>
      </c>
      <c r="BL29">
        <v>0</v>
      </c>
      <c r="BM29">
        <v>0</v>
      </c>
      <c r="BN29">
        <v>0</v>
      </c>
      <c r="BO29">
        <v>0</v>
      </c>
      <c r="BP29">
        <v>0</v>
      </c>
      <c r="BQ29" t="s">
        <v>234</v>
      </c>
      <c r="BR29" t="s">
        <v>317</v>
      </c>
      <c r="BS29" t="s">
        <v>311</v>
      </c>
      <c r="BT29" t="s">
        <v>3807</v>
      </c>
      <c r="BU29">
        <v>1</v>
      </c>
      <c r="BV29">
        <v>1</v>
      </c>
      <c r="BW29">
        <v>1</v>
      </c>
      <c r="BX29">
        <v>1</v>
      </c>
      <c r="BY29">
        <v>1</v>
      </c>
      <c r="BZ29">
        <v>0</v>
      </c>
      <c r="CA29">
        <v>1</v>
      </c>
      <c r="CB29">
        <v>0</v>
      </c>
      <c r="CC29" t="s">
        <v>1500</v>
      </c>
      <c r="CD29">
        <v>300</v>
      </c>
      <c r="CE29">
        <v>150</v>
      </c>
      <c r="CF29" t="s">
        <v>1655</v>
      </c>
      <c r="CG29">
        <v>450</v>
      </c>
      <c r="CH29">
        <v>173.07692307692301</v>
      </c>
      <c r="CI29" t="s">
        <v>1655</v>
      </c>
      <c r="CJ29">
        <v>280</v>
      </c>
      <c r="CK29" t="s">
        <v>3884</v>
      </c>
      <c r="CL29" t="s">
        <v>1655</v>
      </c>
      <c r="CM29">
        <v>450</v>
      </c>
      <c r="CN29" t="s">
        <v>3837</v>
      </c>
      <c r="CO29" t="s">
        <v>1445</v>
      </c>
      <c r="CP29">
        <v>700</v>
      </c>
      <c r="CQ29" t="s">
        <v>3827</v>
      </c>
      <c r="CR29" t="s">
        <v>1655</v>
      </c>
      <c r="CS29" t="s">
        <v>234</v>
      </c>
      <c r="CT29" t="s">
        <v>234</v>
      </c>
      <c r="CU29" t="s">
        <v>234</v>
      </c>
      <c r="CV29" t="s">
        <v>1507</v>
      </c>
      <c r="CW29" t="s">
        <v>1655</v>
      </c>
      <c r="CX29">
        <v>1050</v>
      </c>
      <c r="CY29" t="s">
        <v>234</v>
      </c>
      <c r="CZ29" t="s">
        <v>234</v>
      </c>
      <c r="DA29" t="s">
        <v>234</v>
      </c>
      <c r="DB29" t="s">
        <v>234</v>
      </c>
      <c r="DC29" t="s">
        <v>234</v>
      </c>
      <c r="DD29" t="s">
        <v>234</v>
      </c>
      <c r="DE29" t="s">
        <v>259</v>
      </c>
      <c r="DF29">
        <v>1050</v>
      </c>
      <c r="DG29" t="s">
        <v>1445</v>
      </c>
      <c r="DH29" t="s">
        <v>1655</v>
      </c>
      <c r="DI29" t="s">
        <v>3894</v>
      </c>
      <c r="DJ29">
        <v>0</v>
      </c>
      <c r="DK29">
        <v>1</v>
      </c>
      <c r="DL29">
        <v>0</v>
      </c>
      <c r="DM29">
        <v>0</v>
      </c>
      <c r="DN29">
        <v>0</v>
      </c>
      <c r="DO29">
        <v>1</v>
      </c>
      <c r="DP29">
        <v>0</v>
      </c>
      <c r="DQ29">
        <v>0</v>
      </c>
      <c r="DR29">
        <v>0</v>
      </c>
      <c r="DS29">
        <v>0</v>
      </c>
      <c r="DT29">
        <v>0</v>
      </c>
      <c r="DU29">
        <v>0</v>
      </c>
      <c r="DV29">
        <v>0</v>
      </c>
      <c r="DW29">
        <v>0</v>
      </c>
      <c r="DX29" t="s">
        <v>234</v>
      </c>
      <c r="DY29" t="s">
        <v>3895</v>
      </c>
      <c r="DZ29">
        <v>0</v>
      </c>
      <c r="EA29">
        <v>1</v>
      </c>
      <c r="EB29">
        <v>0</v>
      </c>
      <c r="EC29">
        <v>1</v>
      </c>
      <c r="ED29">
        <v>1</v>
      </c>
      <c r="EE29">
        <v>0</v>
      </c>
      <c r="EF29">
        <v>0</v>
      </c>
      <c r="EG29">
        <v>0</v>
      </c>
      <c r="EH29" t="s">
        <v>1445</v>
      </c>
      <c r="EI29" t="s">
        <v>1445</v>
      </c>
      <c r="EJ29" t="s">
        <v>1655</v>
      </c>
      <c r="EK29" t="s">
        <v>406</v>
      </c>
      <c r="EL29" t="s">
        <v>314</v>
      </c>
      <c r="EM29" t="s">
        <v>413</v>
      </c>
      <c r="EN29" t="s">
        <v>314</v>
      </c>
      <c r="EO29" t="s">
        <v>3896</v>
      </c>
      <c r="EP29">
        <v>1</v>
      </c>
      <c r="EQ29">
        <v>1</v>
      </c>
      <c r="ER29">
        <v>1</v>
      </c>
      <c r="ES29">
        <v>1</v>
      </c>
      <c r="ET29">
        <v>1</v>
      </c>
      <c r="EU29">
        <v>0</v>
      </c>
      <c r="EV29">
        <v>1</v>
      </c>
      <c r="EW29">
        <v>0</v>
      </c>
      <c r="EX29" t="s">
        <v>1655</v>
      </c>
      <c r="EY29">
        <v>35</v>
      </c>
      <c r="EZ29" t="s">
        <v>3897</v>
      </c>
      <c r="FA29" t="s">
        <v>234</v>
      </c>
      <c r="FB29" t="s">
        <v>234</v>
      </c>
      <c r="FC29" t="s">
        <v>234</v>
      </c>
      <c r="FD29" t="s">
        <v>3897</v>
      </c>
      <c r="FE29" t="s">
        <v>1655</v>
      </c>
      <c r="FF29">
        <v>25</v>
      </c>
      <c r="FG29" t="s">
        <v>1655</v>
      </c>
      <c r="FH29">
        <v>25</v>
      </c>
      <c r="FI29" t="s">
        <v>1655</v>
      </c>
      <c r="FJ29" t="s">
        <v>1655</v>
      </c>
      <c r="FK29">
        <v>30</v>
      </c>
      <c r="FL29" t="s">
        <v>234</v>
      </c>
      <c r="FM29" t="s">
        <v>234</v>
      </c>
      <c r="FN29" t="s">
        <v>3898</v>
      </c>
      <c r="FO29" t="s">
        <v>1655</v>
      </c>
      <c r="FP29" t="s">
        <v>1655</v>
      </c>
      <c r="FQ29">
        <v>125</v>
      </c>
      <c r="FR29" t="s">
        <v>234</v>
      </c>
      <c r="FS29" t="s">
        <v>234</v>
      </c>
      <c r="FT29" t="s">
        <v>3899</v>
      </c>
      <c r="FU29" t="s">
        <v>1655</v>
      </c>
      <c r="FV29" t="s">
        <v>1655</v>
      </c>
      <c r="FW29">
        <v>100</v>
      </c>
      <c r="FX29" t="s">
        <v>234</v>
      </c>
      <c r="FY29" t="s">
        <v>234</v>
      </c>
      <c r="FZ29" t="s">
        <v>234</v>
      </c>
      <c r="GA29" t="s">
        <v>3816</v>
      </c>
      <c r="GB29" t="s">
        <v>1655</v>
      </c>
      <c r="GC29" t="s">
        <v>234</v>
      </c>
      <c r="GD29" t="s">
        <v>234</v>
      </c>
      <c r="GE29" t="s">
        <v>234</v>
      </c>
      <c r="GF29" t="s">
        <v>234</v>
      </c>
      <c r="GG29" t="s">
        <v>234</v>
      </c>
      <c r="GH29" t="s">
        <v>234</v>
      </c>
      <c r="GI29" t="s">
        <v>234</v>
      </c>
      <c r="GJ29" t="s">
        <v>234</v>
      </c>
      <c r="GK29" t="s">
        <v>234</v>
      </c>
      <c r="GL29" t="s">
        <v>234</v>
      </c>
      <c r="GM29" t="s">
        <v>234</v>
      </c>
      <c r="GN29" t="s">
        <v>234</v>
      </c>
      <c r="GO29" t="s">
        <v>1655</v>
      </c>
      <c r="GP29" t="s">
        <v>3900</v>
      </c>
      <c r="GQ29">
        <v>0</v>
      </c>
      <c r="GR29">
        <v>1</v>
      </c>
      <c r="GS29">
        <v>0</v>
      </c>
      <c r="GT29">
        <v>0</v>
      </c>
      <c r="GU29">
        <v>1</v>
      </c>
      <c r="GV29">
        <v>0</v>
      </c>
      <c r="GW29">
        <v>0</v>
      </c>
      <c r="GX29">
        <v>0</v>
      </c>
      <c r="GY29">
        <v>0</v>
      </c>
      <c r="GZ29">
        <v>0</v>
      </c>
      <c r="HA29">
        <v>0</v>
      </c>
      <c r="HB29">
        <v>0</v>
      </c>
      <c r="HC29">
        <v>0</v>
      </c>
      <c r="HD29" t="s">
        <v>234</v>
      </c>
      <c r="HE29" t="s">
        <v>3901</v>
      </c>
      <c r="HF29">
        <v>1</v>
      </c>
      <c r="HG29">
        <v>0</v>
      </c>
      <c r="HH29">
        <v>0</v>
      </c>
      <c r="HI29">
        <v>1</v>
      </c>
      <c r="HJ29">
        <v>0</v>
      </c>
      <c r="HK29">
        <v>0</v>
      </c>
      <c r="HL29">
        <v>0</v>
      </c>
      <c r="HM29">
        <v>0</v>
      </c>
      <c r="HN29" t="s">
        <v>1445</v>
      </c>
      <c r="HO29" t="s">
        <v>1445</v>
      </c>
      <c r="HP29" t="s">
        <v>1655</v>
      </c>
      <c r="HQ29" t="s">
        <v>406</v>
      </c>
      <c r="HR29" t="s">
        <v>314</v>
      </c>
      <c r="HS29" t="s">
        <v>413</v>
      </c>
      <c r="HT29" t="s">
        <v>314</v>
      </c>
      <c r="HU29" t="s">
        <v>1445</v>
      </c>
      <c r="HV29" t="s">
        <v>234</v>
      </c>
      <c r="HW29" t="s">
        <v>234</v>
      </c>
      <c r="HX29" t="s">
        <v>234</v>
      </c>
      <c r="HY29" t="s">
        <v>234</v>
      </c>
      <c r="HZ29" t="s">
        <v>234</v>
      </c>
      <c r="IA29" t="s">
        <v>234</v>
      </c>
      <c r="IB29" t="s">
        <v>234</v>
      </c>
      <c r="IC29" t="s">
        <v>234</v>
      </c>
      <c r="ID29" t="s">
        <v>1583</v>
      </c>
      <c r="IE29">
        <v>1</v>
      </c>
      <c r="IF29">
        <v>0</v>
      </c>
      <c r="IG29">
        <v>0</v>
      </c>
      <c r="IH29">
        <v>0</v>
      </c>
      <c r="II29">
        <v>0</v>
      </c>
      <c r="IJ29">
        <v>0</v>
      </c>
      <c r="IK29">
        <v>0</v>
      </c>
      <c r="IL29">
        <v>0</v>
      </c>
      <c r="IM29" t="s">
        <v>234</v>
      </c>
      <c r="IN29" t="s">
        <v>1655</v>
      </c>
      <c r="IO29" t="s">
        <v>234</v>
      </c>
      <c r="IP29" t="s">
        <v>3878</v>
      </c>
      <c r="IQ29">
        <v>1</v>
      </c>
      <c r="IR29">
        <v>1</v>
      </c>
      <c r="IS29">
        <v>0</v>
      </c>
      <c r="IT29">
        <v>0</v>
      </c>
      <c r="IU29">
        <v>0</v>
      </c>
      <c r="IV29">
        <v>0</v>
      </c>
      <c r="IW29">
        <v>0</v>
      </c>
      <c r="IX29">
        <v>0</v>
      </c>
      <c r="IY29" t="s">
        <v>234</v>
      </c>
      <c r="IZ29" t="s">
        <v>234</v>
      </c>
      <c r="JA29" t="s">
        <v>234</v>
      </c>
      <c r="JB29" t="s">
        <v>234</v>
      </c>
      <c r="JC29" t="s">
        <v>234</v>
      </c>
      <c r="JD29" t="s">
        <v>234</v>
      </c>
      <c r="JE29" t="s">
        <v>234</v>
      </c>
      <c r="JF29" t="s">
        <v>234</v>
      </c>
      <c r="JG29" t="s">
        <v>234</v>
      </c>
      <c r="JH29" t="s">
        <v>234</v>
      </c>
      <c r="JI29" t="s">
        <v>234</v>
      </c>
      <c r="JJ29" t="s">
        <v>234</v>
      </c>
      <c r="JK29" t="s">
        <v>234</v>
      </c>
      <c r="JL29" t="s">
        <v>234</v>
      </c>
      <c r="JM29" t="s">
        <v>234</v>
      </c>
      <c r="JN29" t="s">
        <v>234</v>
      </c>
      <c r="JO29" t="s">
        <v>234</v>
      </c>
      <c r="JP29" t="s">
        <v>234</v>
      </c>
      <c r="JQ29" t="s">
        <v>234</v>
      </c>
      <c r="JR29" t="s">
        <v>234</v>
      </c>
      <c r="JS29" t="s">
        <v>234</v>
      </c>
      <c r="JT29" t="s">
        <v>234</v>
      </c>
      <c r="JU29" t="s">
        <v>234</v>
      </c>
      <c r="JV29" t="s">
        <v>234</v>
      </c>
      <c r="JW29" t="s">
        <v>234</v>
      </c>
      <c r="JX29" t="s">
        <v>234</v>
      </c>
      <c r="JY29" t="s">
        <v>234</v>
      </c>
      <c r="JZ29" t="s">
        <v>234</v>
      </c>
      <c r="KA29" t="s">
        <v>234</v>
      </c>
      <c r="KB29" t="s">
        <v>234</v>
      </c>
      <c r="KC29" t="s">
        <v>234</v>
      </c>
      <c r="KD29" t="s">
        <v>234</v>
      </c>
      <c r="KE29" t="s">
        <v>234</v>
      </c>
      <c r="KF29" t="s">
        <v>234</v>
      </c>
      <c r="KG29" t="s">
        <v>234</v>
      </c>
      <c r="KH29" t="s">
        <v>234</v>
      </c>
      <c r="KI29" t="s">
        <v>234</v>
      </c>
      <c r="KJ29" t="s">
        <v>234</v>
      </c>
      <c r="KK29" t="s">
        <v>234</v>
      </c>
      <c r="KL29" t="s">
        <v>234</v>
      </c>
      <c r="KM29" t="s">
        <v>234</v>
      </c>
      <c r="KN29" t="s">
        <v>234</v>
      </c>
      <c r="KO29" t="s">
        <v>234</v>
      </c>
      <c r="KP29" t="s">
        <v>234</v>
      </c>
      <c r="KQ29" t="s">
        <v>234</v>
      </c>
      <c r="KR29" t="s">
        <v>234</v>
      </c>
      <c r="KS29" t="s">
        <v>234</v>
      </c>
      <c r="KT29" t="s">
        <v>234</v>
      </c>
      <c r="KU29" t="s">
        <v>234</v>
      </c>
      <c r="KV29" t="s">
        <v>234</v>
      </c>
      <c r="KW29" t="s">
        <v>234</v>
      </c>
      <c r="KX29" t="s">
        <v>234</v>
      </c>
      <c r="KY29" t="s">
        <v>234</v>
      </c>
      <c r="KZ29" t="s">
        <v>234</v>
      </c>
      <c r="LA29" t="s">
        <v>234</v>
      </c>
      <c r="LB29" t="s">
        <v>234</v>
      </c>
      <c r="LC29" t="s">
        <v>234</v>
      </c>
      <c r="LD29" t="s">
        <v>234</v>
      </c>
      <c r="LE29" t="s">
        <v>234</v>
      </c>
      <c r="LF29" t="s">
        <v>3443</v>
      </c>
      <c r="LG29" t="s">
        <v>234</v>
      </c>
      <c r="LH29">
        <v>264056842</v>
      </c>
      <c r="LI29" t="s">
        <v>3902</v>
      </c>
      <c r="LJ29">
        <v>44615.944374999999</v>
      </c>
      <c r="LK29" t="s">
        <v>234</v>
      </c>
      <c r="LL29" t="s">
        <v>234</v>
      </c>
      <c r="LM29" t="s">
        <v>3800</v>
      </c>
      <c r="LN29" t="s">
        <v>3801</v>
      </c>
      <c r="LO29" t="s">
        <v>234</v>
      </c>
      <c r="LP29">
        <v>28</v>
      </c>
    </row>
    <row r="30" spans="1:328" x14ac:dyDescent="0.35">
      <c r="A30">
        <v>44615.457493969909</v>
      </c>
      <c r="B30">
        <v>44615.704088009261</v>
      </c>
      <c r="C30">
        <v>44615</v>
      </c>
      <c r="D30">
        <v>6.1648509838050813E-2</v>
      </c>
      <c r="E30" t="s">
        <v>234</v>
      </c>
      <c r="F30" t="s">
        <v>234</v>
      </c>
      <c r="G30" t="s">
        <v>3811</v>
      </c>
      <c r="H30">
        <v>44615</v>
      </c>
      <c r="I30" t="s">
        <v>3446</v>
      </c>
      <c r="J30" t="s">
        <v>234</v>
      </c>
      <c r="K30" t="s">
        <v>3446</v>
      </c>
      <c r="L30" t="s">
        <v>3447</v>
      </c>
      <c r="M30" t="s">
        <v>3447</v>
      </c>
      <c r="N30" t="s">
        <v>3515</v>
      </c>
      <c r="O30" t="s">
        <v>234</v>
      </c>
      <c r="P30" t="s">
        <v>3515</v>
      </c>
      <c r="Q30" t="s">
        <v>3516</v>
      </c>
      <c r="R30" t="s">
        <v>3516</v>
      </c>
      <c r="S30" t="s">
        <v>1791</v>
      </c>
      <c r="T30" t="s">
        <v>2014</v>
      </c>
      <c r="U30" t="s">
        <v>2013</v>
      </c>
      <c r="V30" t="s">
        <v>2015</v>
      </c>
      <c r="W30" t="s">
        <v>2345</v>
      </c>
      <c r="X30" t="s">
        <v>2344</v>
      </c>
      <c r="Y30" t="s">
        <v>2345</v>
      </c>
      <c r="Z30" t="s">
        <v>246</v>
      </c>
      <c r="AA30" t="s">
        <v>3871</v>
      </c>
      <c r="AB30" t="s">
        <v>246</v>
      </c>
      <c r="AC30" t="s">
        <v>1390</v>
      </c>
      <c r="AD30" t="s">
        <v>3872</v>
      </c>
      <c r="AE30" t="s">
        <v>246</v>
      </c>
      <c r="AF30" t="s">
        <v>3873</v>
      </c>
      <c r="AG30" t="s">
        <v>246</v>
      </c>
      <c r="AH30" t="s">
        <v>1390</v>
      </c>
      <c r="AI30" t="s">
        <v>3874</v>
      </c>
      <c r="AJ30" t="s">
        <v>366</v>
      </c>
      <c r="AK30" t="s">
        <v>284</v>
      </c>
      <c r="AL30" t="s">
        <v>1655</v>
      </c>
      <c r="AM30" t="s">
        <v>234</v>
      </c>
      <c r="AN30" t="s">
        <v>1655</v>
      </c>
      <c r="AO30" t="s">
        <v>234</v>
      </c>
      <c r="AP30" t="s">
        <v>250</v>
      </c>
      <c r="AQ30" t="s">
        <v>234</v>
      </c>
      <c r="AR30" t="s">
        <v>234</v>
      </c>
      <c r="AS30" t="s">
        <v>285</v>
      </c>
      <c r="AT30" t="s">
        <v>234</v>
      </c>
      <c r="AU30" t="s">
        <v>302</v>
      </c>
      <c r="AV30">
        <v>0</v>
      </c>
      <c r="AW30">
        <v>1</v>
      </c>
      <c r="AX30">
        <v>0</v>
      </c>
      <c r="AY30">
        <v>0</v>
      </c>
      <c r="AZ30">
        <v>0</v>
      </c>
      <c r="BA30">
        <v>0</v>
      </c>
      <c r="BB30">
        <v>0</v>
      </c>
      <c r="BC30">
        <v>0</v>
      </c>
      <c r="BD30" t="s">
        <v>303</v>
      </c>
      <c r="BE30" t="s">
        <v>752</v>
      </c>
      <c r="BF30" t="s">
        <v>3880</v>
      </c>
      <c r="BG30">
        <v>1</v>
      </c>
      <c r="BH30">
        <v>0</v>
      </c>
      <c r="BI30">
        <v>0</v>
      </c>
      <c r="BJ30">
        <v>0</v>
      </c>
      <c r="BK30">
        <v>1</v>
      </c>
      <c r="BL30">
        <v>0</v>
      </c>
      <c r="BM30">
        <v>0</v>
      </c>
      <c r="BN30">
        <v>0</v>
      </c>
      <c r="BO30">
        <v>0</v>
      </c>
      <c r="BP30">
        <v>0</v>
      </c>
      <c r="BQ30" t="s">
        <v>234</v>
      </c>
      <c r="BR30" t="s">
        <v>348</v>
      </c>
      <c r="BS30" t="s">
        <v>348</v>
      </c>
      <c r="BT30" t="s">
        <v>234</v>
      </c>
      <c r="BU30" t="s">
        <v>234</v>
      </c>
      <c r="BV30" t="s">
        <v>234</v>
      </c>
      <c r="BW30" t="s">
        <v>234</v>
      </c>
      <c r="BX30" t="s">
        <v>234</v>
      </c>
      <c r="BY30" t="s">
        <v>234</v>
      </c>
      <c r="BZ30" t="s">
        <v>234</v>
      </c>
      <c r="CA30" t="s">
        <v>234</v>
      </c>
      <c r="CB30" t="s">
        <v>234</v>
      </c>
      <c r="CC30" t="s">
        <v>234</v>
      </c>
      <c r="CD30" t="s">
        <v>234</v>
      </c>
      <c r="CE30" t="s">
        <v>234</v>
      </c>
      <c r="CF30" t="s">
        <v>234</v>
      </c>
      <c r="CG30" t="s">
        <v>234</v>
      </c>
      <c r="CH30" t="s">
        <v>234</v>
      </c>
      <c r="CI30" t="s">
        <v>234</v>
      </c>
      <c r="CJ30" t="s">
        <v>234</v>
      </c>
      <c r="CK30" t="s">
        <v>234</v>
      </c>
      <c r="CL30" t="s">
        <v>234</v>
      </c>
      <c r="CM30" t="s">
        <v>234</v>
      </c>
      <c r="CN30" t="s">
        <v>234</v>
      </c>
      <c r="CO30" t="s">
        <v>234</v>
      </c>
      <c r="CP30" t="s">
        <v>234</v>
      </c>
      <c r="CQ30" t="s">
        <v>234</v>
      </c>
      <c r="CR30" t="s">
        <v>234</v>
      </c>
      <c r="CS30" t="s">
        <v>234</v>
      </c>
      <c r="CT30" t="s">
        <v>234</v>
      </c>
      <c r="CU30" t="s">
        <v>234</v>
      </c>
      <c r="CV30" t="s">
        <v>234</v>
      </c>
      <c r="CW30" t="s">
        <v>234</v>
      </c>
      <c r="CX30" t="s">
        <v>234</v>
      </c>
      <c r="CY30" t="s">
        <v>234</v>
      </c>
      <c r="CZ30" t="s">
        <v>234</v>
      </c>
      <c r="DA30" t="s">
        <v>234</v>
      </c>
      <c r="DB30" t="s">
        <v>234</v>
      </c>
      <c r="DC30" t="s">
        <v>234</v>
      </c>
      <c r="DD30" t="s">
        <v>234</v>
      </c>
      <c r="DE30" t="s">
        <v>234</v>
      </c>
      <c r="DF30" t="s">
        <v>234</v>
      </c>
      <c r="DG30" t="s">
        <v>234</v>
      </c>
      <c r="DH30" t="s">
        <v>234</v>
      </c>
      <c r="DI30" t="s">
        <v>234</v>
      </c>
      <c r="DJ30" t="s">
        <v>234</v>
      </c>
      <c r="DK30" t="s">
        <v>234</v>
      </c>
      <c r="DL30" t="s">
        <v>234</v>
      </c>
      <c r="DM30" t="s">
        <v>234</v>
      </c>
      <c r="DN30" t="s">
        <v>234</v>
      </c>
      <c r="DO30" t="s">
        <v>234</v>
      </c>
      <c r="DP30" t="s">
        <v>234</v>
      </c>
      <c r="DQ30" t="s">
        <v>234</v>
      </c>
      <c r="DR30" t="s">
        <v>234</v>
      </c>
      <c r="DS30" t="s">
        <v>234</v>
      </c>
      <c r="DT30" t="s">
        <v>234</v>
      </c>
      <c r="DU30" t="s">
        <v>234</v>
      </c>
      <c r="DV30" t="s">
        <v>234</v>
      </c>
      <c r="DW30" t="s">
        <v>234</v>
      </c>
      <c r="DX30" t="s">
        <v>234</v>
      </c>
      <c r="DY30" t="s">
        <v>234</v>
      </c>
      <c r="DZ30" t="s">
        <v>234</v>
      </c>
      <c r="EA30" t="s">
        <v>234</v>
      </c>
      <c r="EB30" t="s">
        <v>234</v>
      </c>
      <c r="EC30" t="s">
        <v>234</v>
      </c>
      <c r="ED30" t="s">
        <v>234</v>
      </c>
      <c r="EE30" t="s">
        <v>234</v>
      </c>
      <c r="EF30" t="s">
        <v>234</v>
      </c>
      <c r="EG30" t="s">
        <v>234</v>
      </c>
      <c r="EH30" t="s">
        <v>234</v>
      </c>
      <c r="EI30" t="s">
        <v>234</v>
      </c>
      <c r="EJ30" t="s">
        <v>234</v>
      </c>
      <c r="EK30" t="s">
        <v>234</v>
      </c>
      <c r="EL30" t="s">
        <v>234</v>
      </c>
      <c r="EM30" t="s">
        <v>234</v>
      </c>
      <c r="EN30" t="s">
        <v>234</v>
      </c>
      <c r="EO30" t="s">
        <v>3857</v>
      </c>
      <c r="EP30">
        <v>0</v>
      </c>
      <c r="EQ30">
        <v>1</v>
      </c>
      <c r="ER30">
        <v>1</v>
      </c>
      <c r="ES30">
        <v>0</v>
      </c>
      <c r="ET30">
        <v>1</v>
      </c>
      <c r="EU30">
        <v>0</v>
      </c>
      <c r="EV30">
        <v>1</v>
      </c>
      <c r="EW30">
        <v>0</v>
      </c>
      <c r="EX30" t="s">
        <v>234</v>
      </c>
      <c r="EY30" t="s">
        <v>234</v>
      </c>
      <c r="EZ30" t="s">
        <v>234</v>
      </c>
      <c r="FA30" t="s">
        <v>234</v>
      </c>
      <c r="FB30" t="s">
        <v>234</v>
      </c>
      <c r="FC30" t="s">
        <v>234</v>
      </c>
      <c r="FD30" t="s">
        <v>234</v>
      </c>
      <c r="FE30" t="s">
        <v>234</v>
      </c>
      <c r="FF30">
        <v>15</v>
      </c>
      <c r="FG30" t="s">
        <v>1655</v>
      </c>
      <c r="FH30" t="s">
        <v>234</v>
      </c>
      <c r="FI30" t="s">
        <v>234</v>
      </c>
      <c r="FJ30" t="s">
        <v>1655</v>
      </c>
      <c r="FK30">
        <v>35</v>
      </c>
      <c r="FL30" t="s">
        <v>234</v>
      </c>
      <c r="FM30" t="s">
        <v>234</v>
      </c>
      <c r="FN30" t="s">
        <v>3897</v>
      </c>
      <c r="FO30" t="s">
        <v>1655</v>
      </c>
      <c r="FP30" t="s">
        <v>1655</v>
      </c>
      <c r="FQ30">
        <v>75</v>
      </c>
      <c r="FR30" t="s">
        <v>234</v>
      </c>
      <c r="FS30" t="s">
        <v>234</v>
      </c>
      <c r="FT30" t="s">
        <v>3854</v>
      </c>
      <c r="FU30" t="s">
        <v>1655</v>
      </c>
      <c r="FV30" t="s">
        <v>1655</v>
      </c>
      <c r="FW30">
        <v>100</v>
      </c>
      <c r="FX30" t="s">
        <v>234</v>
      </c>
      <c r="FY30" t="s">
        <v>234</v>
      </c>
      <c r="FZ30" t="s">
        <v>234</v>
      </c>
      <c r="GA30" t="s">
        <v>3816</v>
      </c>
      <c r="GB30" t="s">
        <v>1655</v>
      </c>
      <c r="GC30" t="s">
        <v>234</v>
      </c>
      <c r="GD30" t="s">
        <v>234</v>
      </c>
      <c r="GE30" t="s">
        <v>234</v>
      </c>
      <c r="GF30" t="s">
        <v>234</v>
      </c>
      <c r="GG30" t="s">
        <v>234</v>
      </c>
      <c r="GH30" t="s">
        <v>234</v>
      </c>
      <c r="GI30" t="s">
        <v>234</v>
      </c>
      <c r="GJ30" t="s">
        <v>234</v>
      </c>
      <c r="GK30" t="s">
        <v>234</v>
      </c>
      <c r="GL30" t="s">
        <v>234</v>
      </c>
      <c r="GM30" t="s">
        <v>234</v>
      </c>
      <c r="GN30" t="s">
        <v>234</v>
      </c>
      <c r="GO30" t="s">
        <v>1655</v>
      </c>
      <c r="GP30" t="s">
        <v>3903</v>
      </c>
      <c r="GQ30">
        <v>0</v>
      </c>
      <c r="GR30">
        <v>1</v>
      </c>
      <c r="GS30">
        <v>0</v>
      </c>
      <c r="GT30">
        <v>0</v>
      </c>
      <c r="GU30">
        <v>0</v>
      </c>
      <c r="GV30">
        <v>0</v>
      </c>
      <c r="GW30">
        <v>1</v>
      </c>
      <c r="GX30">
        <v>0</v>
      </c>
      <c r="GY30">
        <v>0</v>
      </c>
      <c r="GZ30">
        <v>0</v>
      </c>
      <c r="HA30">
        <v>0</v>
      </c>
      <c r="HB30">
        <v>0</v>
      </c>
      <c r="HC30">
        <v>0</v>
      </c>
      <c r="HD30" t="s">
        <v>234</v>
      </c>
      <c r="HE30" t="s">
        <v>3904</v>
      </c>
      <c r="HF30">
        <v>0</v>
      </c>
      <c r="HG30">
        <v>0</v>
      </c>
      <c r="HH30">
        <v>0</v>
      </c>
      <c r="HI30">
        <v>0</v>
      </c>
      <c r="HJ30">
        <v>1</v>
      </c>
      <c r="HK30">
        <v>0</v>
      </c>
      <c r="HL30">
        <v>1</v>
      </c>
      <c r="HM30">
        <v>0</v>
      </c>
      <c r="HN30" t="s">
        <v>1445</v>
      </c>
      <c r="HO30" t="s">
        <v>1445</v>
      </c>
      <c r="HP30" t="s">
        <v>1655</v>
      </c>
      <c r="HQ30" t="s">
        <v>1791</v>
      </c>
      <c r="HR30" t="s">
        <v>305</v>
      </c>
      <c r="HS30" t="s">
        <v>2014</v>
      </c>
      <c r="HT30" t="s">
        <v>305</v>
      </c>
      <c r="HU30" t="s">
        <v>1445</v>
      </c>
      <c r="HV30" t="s">
        <v>234</v>
      </c>
      <c r="HW30" t="s">
        <v>234</v>
      </c>
      <c r="HX30" t="s">
        <v>234</v>
      </c>
      <c r="HY30" t="s">
        <v>234</v>
      </c>
      <c r="HZ30" t="s">
        <v>234</v>
      </c>
      <c r="IA30" t="s">
        <v>234</v>
      </c>
      <c r="IB30" t="s">
        <v>234</v>
      </c>
      <c r="IC30" t="s">
        <v>234</v>
      </c>
      <c r="ID30" t="s">
        <v>1583</v>
      </c>
      <c r="IE30">
        <v>1</v>
      </c>
      <c r="IF30">
        <v>0</v>
      </c>
      <c r="IG30">
        <v>0</v>
      </c>
      <c r="IH30">
        <v>0</v>
      </c>
      <c r="II30">
        <v>0</v>
      </c>
      <c r="IJ30">
        <v>0</v>
      </c>
      <c r="IK30">
        <v>0</v>
      </c>
      <c r="IL30">
        <v>0</v>
      </c>
      <c r="IM30" t="s">
        <v>234</v>
      </c>
      <c r="IN30" t="s">
        <v>1655</v>
      </c>
      <c r="IO30" t="s">
        <v>234</v>
      </c>
      <c r="IP30" t="s">
        <v>303</v>
      </c>
      <c r="IQ30">
        <v>0</v>
      </c>
      <c r="IR30">
        <v>1</v>
      </c>
      <c r="IS30">
        <v>0</v>
      </c>
      <c r="IT30">
        <v>0</v>
      </c>
      <c r="IU30">
        <v>0</v>
      </c>
      <c r="IV30">
        <v>0</v>
      </c>
      <c r="IW30">
        <v>0</v>
      </c>
      <c r="IX30">
        <v>0</v>
      </c>
      <c r="IY30" t="s">
        <v>234</v>
      </c>
      <c r="IZ30" t="s">
        <v>234</v>
      </c>
      <c r="JA30" t="s">
        <v>234</v>
      </c>
      <c r="JB30" t="s">
        <v>234</v>
      </c>
      <c r="JC30" t="s">
        <v>234</v>
      </c>
      <c r="JD30" t="s">
        <v>234</v>
      </c>
      <c r="JE30" t="s">
        <v>234</v>
      </c>
      <c r="JF30" t="s">
        <v>234</v>
      </c>
      <c r="JG30" t="s">
        <v>234</v>
      </c>
      <c r="JH30" t="s">
        <v>234</v>
      </c>
      <c r="JI30" t="s">
        <v>234</v>
      </c>
      <c r="JJ30" t="s">
        <v>234</v>
      </c>
      <c r="JK30" t="s">
        <v>234</v>
      </c>
      <c r="JL30" t="s">
        <v>234</v>
      </c>
      <c r="JM30" t="s">
        <v>234</v>
      </c>
      <c r="JN30" t="s">
        <v>234</v>
      </c>
      <c r="JO30" t="s">
        <v>234</v>
      </c>
      <c r="JP30" t="s">
        <v>234</v>
      </c>
      <c r="JQ30" t="s">
        <v>234</v>
      </c>
      <c r="JR30" t="s">
        <v>234</v>
      </c>
      <c r="JS30" t="s">
        <v>234</v>
      </c>
      <c r="JT30" t="s">
        <v>234</v>
      </c>
      <c r="JU30" t="s">
        <v>234</v>
      </c>
      <c r="JV30" t="s">
        <v>234</v>
      </c>
      <c r="JW30" t="s">
        <v>234</v>
      </c>
      <c r="JX30" t="s">
        <v>234</v>
      </c>
      <c r="JY30" t="s">
        <v>234</v>
      </c>
      <c r="JZ30" t="s">
        <v>234</v>
      </c>
      <c r="KA30" t="s">
        <v>234</v>
      </c>
      <c r="KB30" t="s">
        <v>234</v>
      </c>
      <c r="KC30" t="s">
        <v>234</v>
      </c>
      <c r="KD30" t="s">
        <v>234</v>
      </c>
      <c r="KE30" t="s">
        <v>234</v>
      </c>
      <c r="KF30" t="s">
        <v>234</v>
      </c>
      <c r="KG30" t="s">
        <v>234</v>
      </c>
      <c r="KH30" t="s">
        <v>234</v>
      </c>
      <c r="KI30" t="s">
        <v>234</v>
      </c>
      <c r="KJ30" t="s">
        <v>234</v>
      </c>
      <c r="KK30" t="s">
        <v>234</v>
      </c>
      <c r="KL30" t="s">
        <v>234</v>
      </c>
      <c r="KM30" t="s">
        <v>234</v>
      </c>
      <c r="KN30" t="s">
        <v>234</v>
      </c>
      <c r="KO30" t="s">
        <v>234</v>
      </c>
      <c r="KP30" t="s">
        <v>234</v>
      </c>
      <c r="KQ30" t="s">
        <v>234</v>
      </c>
      <c r="KR30" t="s">
        <v>234</v>
      </c>
      <c r="KS30" t="s">
        <v>234</v>
      </c>
      <c r="KT30" t="s">
        <v>234</v>
      </c>
      <c r="KU30" t="s">
        <v>234</v>
      </c>
      <c r="KV30" t="s">
        <v>234</v>
      </c>
      <c r="KW30" t="s">
        <v>234</v>
      </c>
      <c r="KX30" t="s">
        <v>234</v>
      </c>
      <c r="KY30" t="s">
        <v>234</v>
      </c>
      <c r="KZ30" t="s">
        <v>234</v>
      </c>
      <c r="LA30" t="s">
        <v>234</v>
      </c>
      <c r="LB30" t="s">
        <v>234</v>
      </c>
      <c r="LC30" t="s">
        <v>234</v>
      </c>
      <c r="LD30" t="s">
        <v>234</v>
      </c>
      <c r="LE30" t="s">
        <v>234</v>
      </c>
      <c r="LF30" t="s">
        <v>3443</v>
      </c>
      <c r="LG30" t="s">
        <v>234</v>
      </c>
      <c r="LH30">
        <v>264056845</v>
      </c>
      <c r="LI30" t="s">
        <v>3905</v>
      </c>
      <c r="LJ30">
        <v>44615.944386574083</v>
      </c>
      <c r="LK30" t="s">
        <v>234</v>
      </c>
      <c r="LL30" t="s">
        <v>234</v>
      </c>
      <c r="LM30" t="s">
        <v>3800</v>
      </c>
      <c r="LN30" t="s">
        <v>3801</v>
      </c>
      <c r="LO30" t="s">
        <v>234</v>
      </c>
      <c r="LP30">
        <v>29</v>
      </c>
    </row>
    <row r="31" spans="1:328" x14ac:dyDescent="0.35">
      <c r="A31">
        <v>44615.463412638892</v>
      </c>
      <c r="B31">
        <v>44615.711109340278</v>
      </c>
      <c r="C31">
        <v>44615</v>
      </c>
      <c r="D31">
        <v>6.1924175346575794E-2</v>
      </c>
      <c r="E31" t="s">
        <v>234</v>
      </c>
      <c r="F31" t="s">
        <v>234</v>
      </c>
      <c r="G31" t="s">
        <v>3811</v>
      </c>
      <c r="H31">
        <v>44615</v>
      </c>
      <c r="I31" t="s">
        <v>3446</v>
      </c>
      <c r="J31" t="s">
        <v>234</v>
      </c>
      <c r="K31" t="s">
        <v>3446</v>
      </c>
      <c r="L31" t="s">
        <v>3447</v>
      </c>
      <c r="M31" t="s">
        <v>3447</v>
      </c>
      <c r="N31" t="s">
        <v>3515</v>
      </c>
      <c r="O31" t="s">
        <v>234</v>
      </c>
      <c r="P31" t="s">
        <v>3515</v>
      </c>
      <c r="Q31" t="s">
        <v>3516</v>
      </c>
      <c r="R31" t="s">
        <v>3516</v>
      </c>
      <c r="S31" t="s">
        <v>1791</v>
      </c>
      <c r="T31" t="s">
        <v>2014</v>
      </c>
      <c r="U31" t="s">
        <v>2013</v>
      </c>
      <c r="V31" t="s">
        <v>2015</v>
      </c>
      <c r="W31" t="s">
        <v>2345</v>
      </c>
      <c r="X31" t="s">
        <v>2344</v>
      </c>
      <c r="Y31" t="s">
        <v>2345</v>
      </c>
      <c r="Z31" t="s">
        <v>246</v>
      </c>
      <c r="AA31" t="s">
        <v>3871</v>
      </c>
      <c r="AB31" t="s">
        <v>246</v>
      </c>
      <c r="AC31" t="s">
        <v>1390</v>
      </c>
      <c r="AD31" t="s">
        <v>3872</v>
      </c>
      <c r="AE31" t="s">
        <v>246</v>
      </c>
      <c r="AF31" t="s">
        <v>3873</v>
      </c>
      <c r="AG31" t="s">
        <v>246</v>
      </c>
      <c r="AH31" t="s">
        <v>1390</v>
      </c>
      <c r="AI31" t="s">
        <v>3874</v>
      </c>
      <c r="AJ31" t="s">
        <v>366</v>
      </c>
      <c r="AK31" t="s">
        <v>284</v>
      </c>
      <c r="AL31" t="s">
        <v>1655</v>
      </c>
      <c r="AM31" t="s">
        <v>234</v>
      </c>
      <c r="AN31" t="s">
        <v>1655</v>
      </c>
      <c r="AO31" t="s">
        <v>234</v>
      </c>
      <c r="AP31" t="s">
        <v>250</v>
      </c>
      <c r="AQ31" t="s">
        <v>234</v>
      </c>
      <c r="AR31" t="s">
        <v>234</v>
      </c>
      <c r="AS31" t="s">
        <v>285</v>
      </c>
      <c r="AT31" t="s">
        <v>234</v>
      </c>
      <c r="AU31" t="s">
        <v>302</v>
      </c>
      <c r="AV31">
        <v>0</v>
      </c>
      <c r="AW31">
        <v>1</v>
      </c>
      <c r="AX31">
        <v>0</v>
      </c>
      <c r="AY31">
        <v>0</v>
      </c>
      <c r="AZ31">
        <v>0</v>
      </c>
      <c r="BA31">
        <v>0</v>
      </c>
      <c r="BB31">
        <v>0</v>
      </c>
      <c r="BC31">
        <v>0</v>
      </c>
      <c r="BD31" t="s">
        <v>303</v>
      </c>
      <c r="BE31" t="s">
        <v>752</v>
      </c>
      <c r="BF31" t="s">
        <v>3880</v>
      </c>
      <c r="BG31">
        <v>1</v>
      </c>
      <c r="BH31">
        <v>0</v>
      </c>
      <c r="BI31">
        <v>0</v>
      </c>
      <c r="BJ31">
        <v>0</v>
      </c>
      <c r="BK31">
        <v>1</v>
      </c>
      <c r="BL31">
        <v>0</v>
      </c>
      <c r="BM31">
        <v>0</v>
      </c>
      <c r="BN31">
        <v>0</v>
      </c>
      <c r="BO31">
        <v>0</v>
      </c>
      <c r="BP31">
        <v>0</v>
      </c>
      <c r="BQ31" t="s">
        <v>234</v>
      </c>
      <c r="BR31" t="s">
        <v>304</v>
      </c>
      <c r="BS31" t="s">
        <v>289</v>
      </c>
      <c r="BT31" t="s">
        <v>234</v>
      </c>
      <c r="BU31" t="s">
        <v>234</v>
      </c>
      <c r="BV31" t="s">
        <v>234</v>
      </c>
      <c r="BW31" t="s">
        <v>234</v>
      </c>
      <c r="BX31" t="s">
        <v>234</v>
      </c>
      <c r="BY31" t="s">
        <v>234</v>
      </c>
      <c r="BZ31" t="s">
        <v>234</v>
      </c>
      <c r="CA31" t="s">
        <v>234</v>
      </c>
      <c r="CB31" t="s">
        <v>234</v>
      </c>
      <c r="CC31" t="s">
        <v>234</v>
      </c>
      <c r="CD31" t="s">
        <v>234</v>
      </c>
      <c r="CE31" t="s">
        <v>234</v>
      </c>
      <c r="CF31" t="s">
        <v>234</v>
      </c>
      <c r="CG31" t="s">
        <v>234</v>
      </c>
      <c r="CH31" t="s">
        <v>234</v>
      </c>
      <c r="CI31" t="s">
        <v>234</v>
      </c>
      <c r="CJ31" t="s">
        <v>234</v>
      </c>
      <c r="CK31" t="s">
        <v>234</v>
      </c>
      <c r="CL31" t="s">
        <v>234</v>
      </c>
      <c r="CM31" t="s">
        <v>234</v>
      </c>
      <c r="CN31" t="s">
        <v>234</v>
      </c>
      <c r="CO31" t="s">
        <v>234</v>
      </c>
      <c r="CP31" t="s">
        <v>234</v>
      </c>
      <c r="CQ31" t="s">
        <v>234</v>
      </c>
      <c r="CR31" t="s">
        <v>234</v>
      </c>
      <c r="CS31" t="s">
        <v>234</v>
      </c>
      <c r="CT31" t="s">
        <v>234</v>
      </c>
      <c r="CU31" t="s">
        <v>234</v>
      </c>
      <c r="CV31" t="s">
        <v>234</v>
      </c>
      <c r="CW31" t="s">
        <v>234</v>
      </c>
      <c r="CX31" t="s">
        <v>234</v>
      </c>
      <c r="CY31" t="s">
        <v>234</v>
      </c>
      <c r="CZ31" t="s">
        <v>234</v>
      </c>
      <c r="DA31" t="s">
        <v>234</v>
      </c>
      <c r="DB31" t="s">
        <v>234</v>
      </c>
      <c r="DC31" t="s">
        <v>234</v>
      </c>
      <c r="DD31" t="s">
        <v>234</v>
      </c>
      <c r="DE31" t="s">
        <v>234</v>
      </c>
      <c r="DF31" t="s">
        <v>234</v>
      </c>
      <c r="DG31" t="s">
        <v>234</v>
      </c>
      <c r="DH31" t="s">
        <v>234</v>
      </c>
      <c r="DI31" t="s">
        <v>234</v>
      </c>
      <c r="DJ31" t="s">
        <v>234</v>
      </c>
      <c r="DK31" t="s">
        <v>234</v>
      </c>
      <c r="DL31" t="s">
        <v>234</v>
      </c>
      <c r="DM31" t="s">
        <v>234</v>
      </c>
      <c r="DN31" t="s">
        <v>234</v>
      </c>
      <c r="DO31" t="s">
        <v>234</v>
      </c>
      <c r="DP31" t="s">
        <v>234</v>
      </c>
      <c r="DQ31" t="s">
        <v>234</v>
      </c>
      <c r="DR31" t="s">
        <v>234</v>
      </c>
      <c r="DS31" t="s">
        <v>234</v>
      </c>
      <c r="DT31" t="s">
        <v>234</v>
      </c>
      <c r="DU31" t="s">
        <v>234</v>
      </c>
      <c r="DV31" t="s">
        <v>234</v>
      </c>
      <c r="DW31" t="s">
        <v>234</v>
      </c>
      <c r="DX31" t="s">
        <v>234</v>
      </c>
      <c r="DY31" t="s">
        <v>234</v>
      </c>
      <c r="DZ31" t="s">
        <v>234</v>
      </c>
      <c r="EA31" t="s">
        <v>234</v>
      </c>
      <c r="EB31" t="s">
        <v>234</v>
      </c>
      <c r="EC31" t="s">
        <v>234</v>
      </c>
      <c r="ED31" t="s">
        <v>234</v>
      </c>
      <c r="EE31" t="s">
        <v>234</v>
      </c>
      <c r="EF31" t="s">
        <v>234</v>
      </c>
      <c r="EG31" t="s">
        <v>234</v>
      </c>
      <c r="EH31" t="s">
        <v>234</v>
      </c>
      <c r="EI31" t="s">
        <v>234</v>
      </c>
      <c r="EJ31" t="s">
        <v>234</v>
      </c>
      <c r="EK31" t="s">
        <v>234</v>
      </c>
      <c r="EL31" t="s">
        <v>234</v>
      </c>
      <c r="EM31" t="s">
        <v>234</v>
      </c>
      <c r="EN31" t="s">
        <v>234</v>
      </c>
      <c r="EO31" t="s">
        <v>3857</v>
      </c>
      <c r="EP31">
        <v>0</v>
      </c>
      <c r="EQ31">
        <v>1</v>
      </c>
      <c r="ER31">
        <v>1</v>
      </c>
      <c r="ES31">
        <v>0</v>
      </c>
      <c r="ET31">
        <v>1</v>
      </c>
      <c r="EU31">
        <v>0</v>
      </c>
      <c r="EV31">
        <v>1</v>
      </c>
      <c r="EW31">
        <v>0</v>
      </c>
      <c r="EX31" t="s">
        <v>234</v>
      </c>
      <c r="EY31" t="s">
        <v>234</v>
      </c>
      <c r="EZ31" t="s">
        <v>234</v>
      </c>
      <c r="FA31" t="s">
        <v>234</v>
      </c>
      <c r="FB31" t="s">
        <v>234</v>
      </c>
      <c r="FC31" t="s">
        <v>234</v>
      </c>
      <c r="FD31" t="s">
        <v>234</v>
      </c>
      <c r="FE31" t="s">
        <v>234</v>
      </c>
      <c r="FF31">
        <v>15</v>
      </c>
      <c r="FG31" t="s">
        <v>1655</v>
      </c>
      <c r="FH31" t="s">
        <v>234</v>
      </c>
      <c r="FI31" t="s">
        <v>234</v>
      </c>
      <c r="FJ31" t="s">
        <v>1655</v>
      </c>
      <c r="FK31">
        <v>35</v>
      </c>
      <c r="FL31" t="s">
        <v>234</v>
      </c>
      <c r="FM31" t="s">
        <v>234</v>
      </c>
      <c r="FN31" t="s">
        <v>3897</v>
      </c>
      <c r="FO31" t="s">
        <v>1655</v>
      </c>
      <c r="FP31" t="s">
        <v>1655</v>
      </c>
      <c r="FQ31">
        <v>75</v>
      </c>
      <c r="FR31" t="s">
        <v>234</v>
      </c>
      <c r="FS31" t="s">
        <v>234</v>
      </c>
      <c r="FT31" t="s">
        <v>3854</v>
      </c>
      <c r="FU31" t="s">
        <v>1655</v>
      </c>
      <c r="FV31" t="s">
        <v>1655</v>
      </c>
      <c r="FW31">
        <v>100</v>
      </c>
      <c r="FX31" t="s">
        <v>234</v>
      </c>
      <c r="FY31" t="s">
        <v>234</v>
      </c>
      <c r="FZ31" t="s">
        <v>234</v>
      </c>
      <c r="GA31" t="s">
        <v>3816</v>
      </c>
      <c r="GB31" t="s">
        <v>1655</v>
      </c>
      <c r="GC31" t="s">
        <v>234</v>
      </c>
      <c r="GD31" t="s">
        <v>234</v>
      </c>
      <c r="GE31" t="s">
        <v>234</v>
      </c>
      <c r="GF31" t="s">
        <v>234</v>
      </c>
      <c r="GG31" t="s">
        <v>234</v>
      </c>
      <c r="GH31" t="s">
        <v>234</v>
      </c>
      <c r="GI31" t="s">
        <v>234</v>
      </c>
      <c r="GJ31" t="s">
        <v>234</v>
      </c>
      <c r="GK31" t="s">
        <v>234</v>
      </c>
      <c r="GL31" t="s">
        <v>234</v>
      </c>
      <c r="GM31" t="s">
        <v>234</v>
      </c>
      <c r="GN31" t="s">
        <v>234</v>
      </c>
      <c r="GO31" t="s">
        <v>1445</v>
      </c>
      <c r="GP31" t="s">
        <v>234</v>
      </c>
      <c r="GQ31" t="s">
        <v>234</v>
      </c>
      <c r="GR31" t="s">
        <v>234</v>
      </c>
      <c r="GS31" t="s">
        <v>234</v>
      </c>
      <c r="GT31" t="s">
        <v>234</v>
      </c>
      <c r="GU31" t="s">
        <v>234</v>
      </c>
      <c r="GV31" t="s">
        <v>234</v>
      </c>
      <c r="GW31" t="s">
        <v>234</v>
      </c>
      <c r="GX31" t="s">
        <v>234</v>
      </c>
      <c r="GY31" t="s">
        <v>234</v>
      </c>
      <c r="GZ31" t="s">
        <v>234</v>
      </c>
      <c r="HA31" t="s">
        <v>234</v>
      </c>
      <c r="HB31" t="s">
        <v>234</v>
      </c>
      <c r="HC31" t="s">
        <v>234</v>
      </c>
      <c r="HD31" t="s">
        <v>234</v>
      </c>
      <c r="HE31" t="s">
        <v>234</v>
      </c>
      <c r="HF31" t="s">
        <v>234</v>
      </c>
      <c r="HG31" t="s">
        <v>234</v>
      </c>
      <c r="HH31" t="s">
        <v>234</v>
      </c>
      <c r="HI31" t="s">
        <v>234</v>
      </c>
      <c r="HJ31" t="s">
        <v>234</v>
      </c>
      <c r="HK31" t="s">
        <v>234</v>
      </c>
      <c r="HL31" t="s">
        <v>234</v>
      </c>
      <c r="HM31" t="s">
        <v>234</v>
      </c>
      <c r="HN31" t="s">
        <v>1445</v>
      </c>
      <c r="HO31" t="s">
        <v>1445</v>
      </c>
      <c r="HP31" t="s">
        <v>1655</v>
      </c>
      <c r="HQ31" t="s">
        <v>406</v>
      </c>
      <c r="HR31" t="s">
        <v>314</v>
      </c>
      <c r="HS31" t="s">
        <v>413</v>
      </c>
      <c r="HT31" t="s">
        <v>314</v>
      </c>
      <c r="HU31" t="s">
        <v>1445</v>
      </c>
      <c r="HV31" t="s">
        <v>234</v>
      </c>
      <c r="HW31" t="s">
        <v>234</v>
      </c>
      <c r="HX31" t="s">
        <v>234</v>
      </c>
      <c r="HY31" t="s">
        <v>234</v>
      </c>
      <c r="HZ31" t="s">
        <v>234</v>
      </c>
      <c r="IA31" t="s">
        <v>234</v>
      </c>
      <c r="IB31" t="s">
        <v>234</v>
      </c>
      <c r="IC31" t="s">
        <v>234</v>
      </c>
      <c r="ID31" t="s">
        <v>1583</v>
      </c>
      <c r="IE31">
        <v>1</v>
      </c>
      <c r="IF31">
        <v>0</v>
      </c>
      <c r="IG31">
        <v>0</v>
      </c>
      <c r="IH31">
        <v>0</v>
      </c>
      <c r="II31">
        <v>0</v>
      </c>
      <c r="IJ31">
        <v>0</v>
      </c>
      <c r="IK31">
        <v>0</v>
      </c>
      <c r="IL31">
        <v>0</v>
      </c>
      <c r="IM31" t="s">
        <v>234</v>
      </c>
      <c r="IN31" t="s">
        <v>1655</v>
      </c>
      <c r="IO31" t="s">
        <v>234</v>
      </c>
      <c r="IP31" t="s">
        <v>303</v>
      </c>
      <c r="IQ31">
        <v>0</v>
      </c>
      <c r="IR31">
        <v>1</v>
      </c>
      <c r="IS31">
        <v>0</v>
      </c>
      <c r="IT31">
        <v>0</v>
      </c>
      <c r="IU31">
        <v>0</v>
      </c>
      <c r="IV31">
        <v>0</v>
      </c>
      <c r="IW31">
        <v>0</v>
      </c>
      <c r="IX31">
        <v>0</v>
      </c>
      <c r="IY31" t="s">
        <v>234</v>
      </c>
      <c r="IZ31" t="s">
        <v>234</v>
      </c>
      <c r="JA31" t="s">
        <v>234</v>
      </c>
      <c r="JB31" t="s">
        <v>234</v>
      </c>
      <c r="JC31" t="s">
        <v>234</v>
      </c>
      <c r="JD31" t="s">
        <v>234</v>
      </c>
      <c r="JE31" t="s">
        <v>234</v>
      </c>
      <c r="JF31" t="s">
        <v>234</v>
      </c>
      <c r="JG31" t="s">
        <v>234</v>
      </c>
      <c r="JH31" t="s">
        <v>234</v>
      </c>
      <c r="JI31" t="s">
        <v>234</v>
      </c>
      <c r="JJ31" t="s">
        <v>234</v>
      </c>
      <c r="JK31" t="s">
        <v>234</v>
      </c>
      <c r="JL31" t="s">
        <v>234</v>
      </c>
      <c r="JM31" t="s">
        <v>234</v>
      </c>
      <c r="JN31" t="s">
        <v>234</v>
      </c>
      <c r="JO31" t="s">
        <v>234</v>
      </c>
      <c r="JP31" t="s">
        <v>234</v>
      </c>
      <c r="JQ31" t="s">
        <v>234</v>
      </c>
      <c r="JR31" t="s">
        <v>234</v>
      </c>
      <c r="JS31" t="s">
        <v>234</v>
      </c>
      <c r="JT31" t="s">
        <v>234</v>
      </c>
      <c r="JU31" t="s">
        <v>234</v>
      </c>
      <c r="JV31" t="s">
        <v>234</v>
      </c>
      <c r="JW31" t="s">
        <v>234</v>
      </c>
      <c r="JX31" t="s">
        <v>234</v>
      </c>
      <c r="JY31" t="s">
        <v>234</v>
      </c>
      <c r="JZ31" t="s">
        <v>234</v>
      </c>
      <c r="KA31" t="s">
        <v>234</v>
      </c>
      <c r="KB31" t="s">
        <v>234</v>
      </c>
      <c r="KC31" t="s">
        <v>234</v>
      </c>
      <c r="KD31" t="s">
        <v>234</v>
      </c>
      <c r="KE31" t="s">
        <v>234</v>
      </c>
      <c r="KF31" t="s">
        <v>234</v>
      </c>
      <c r="KG31" t="s">
        <v>234</v>
      </c>
      <c r="KH31" t="s">
        <v>234</v>
      </c>
      <c r="KI31" t="s">
        <v>234</v>
      </c>
      <c r="KJ31" t="s">
        <v>234</v>
      </c>
      <c r="KK31" t="s">
        <v>234</v>
      </c>
      <c r="KL31" t="s">
        <v>234</v>
      </c>
      <c r="KM31" t="s">
        <v>234</v>
      </c>
      <c r="KN31" t="s">
        <v>234</v>
      </c>
      <c r="KO31" t="s">
        <v>234</v>
      </c>
      <c r="KP31" t="s">
        <v>234</v>
      </c>
      <c r="KQ31" t="s">
        <v>234</v>
      </c>
      <c r="KR31" t="s">
        <v>234</v>
      </c>
      <c r="KS31" t="s">
        <v>234</v>
      </c>
      <c r="KT31" t="s">
        <v>234</v>
      </c>
      <c r="KU31" t="s">
        <v>234</v>
      </c>
      <c r="KV31" t="s">
        <v>234</v>
      </c>
      <c r="KW31" t="s">
        <v>234</v>
      </c>
      <c r="KX31" t="s">
        <v>234</v>
      </c>
      <c r="KY31" t="s">
        <v>234</v>
      </c>
      <c r="KZ31" t="s">
        <v>234</v>
      </c>
      <c r="LA31" t="s">
        <v>234</v>
      </c>
      <c r="LB31" t="s">
        <v>234</v>
      </c>
      <c r="LC31" t="s">
        <v>234</v>
      </c>
      <c r="LD31" t="s">
        <v>234</v>
      </c>
      <c r="LE31" t="s">
        <v>234</v>
      </c>
      <c r="LF31" t="s">
        <v>3443</v>
      </c>
      <c r="LG31" t="s">
        <v>234</v>
      </c>
      <c r="LH31">
        <v>264056848</v>
      </c>
      <c r="LI31" t="s">
        <v>3906</v>
      </c>
      <c r="LJ31">
        <v>44615.944398148153</v>
      </c>
      <c r="LK31" t="s">
        <v>234</v>
      </c>
      <c r="LL31" t="s">
        <v>234</v>
      </c>
      <c r="LM31" t="s">
        <v>3800</v>
      </c>
      <c r="LN31" t="s">
        <v>3801</v>
      </c>
      <c r="LO31" t="s">
        <v>234</v>
      </c>
      <c r="LP31">
        <v>30</v>
      </c>
    </row>
    <row r="32" spans="1:328" x14ac:dyDescent="0.35">
      <c r="A32">
        <v>44615.472986284723</v>
      </c>
      <c r="B32">
        <v>44615.709666782408</v>
      </c>
      <c r="C32">
        <v>44615</v>
      </c>
      <c r="D32">
        <v>5.9170124421143555E-2</v>
      </c>
      <c r="E32" t="s">
        <v>234</v>
      </c>
      <c r="F32" t="s">
        <v>234</v>
      </c>
      <c r="G32" t="s">
        <v>3811</v>
      </c>
      <c r="H32">
        <v>44615</v>
      </c>
      <c r="I32" t="s">
        <v>3446</v>
      </c>
      <c r="J32" t="s">
        <v>234</v>
      </c>
      <c r="K32" t="s">
        <v>3446</v>
      </c>
      <c r="L32" t="s">
        <v>3447</v>
      </c>
      <c r="M32" t="s">
        <v>3447</v>
      </c>
      <c r="N32" t="s">
        <v>3515</v>
      </c>
      <c r="O32" t="s">
        <v>234</v>
      </c>
      <c r="P32" t="s">
        <v>3515</v>
      </c>
      <c r="Q32" t="s">
        <v>3516</v>
      </c>
      <c r="R32" t="s">
        <v>3516</v>
      </c>
      <c r="S32" t="s">
        <v>1791</v>
      </c>
      <c r="T32" t="s">
        <v>2014</v>
      </c>
      <c r="U32" t="s">
        <v>2013</v>
      </c>
      <c r="V32" t="s">
        <v>2015</v>
      </c>
      <c r="W32" t="s">
        <v>2345</v>
      </c>
      <c r="X32" t="s">
        <v>2344</v>
      </c>
      <c r="Y32" t="s">
        <v>2345</v>
      </c>
      <c r="Z32" t="s">
        <v>246</v>
      </c>
      <c r="AA32" t="s">
        <v>3871</v>
      </c>
      <c r="AB32" t="s">
        <v>246</v>
      </c>
      <c r="AC32" t="s">
        <v>1390</v>
      </c>
      <c r="AD32" t="s">
        <v>3872</v>
      </c>
      <c r="AE32" t="s">
        <v>246</v>
      </c>
      <c r="AF32" t="s">
        <v>3893</v>
      </c>
      <c r="AG32" t="s">
        <v>246</v>
      </c>
      <c r="AH32" t="s">
        <v>1390</v>
      </c>
      <c r="AI32" t="s">
        <v>3874</v>
      </c>
      <c r="AJ32" t="s">
        <v>366</v>
      </c>
      <c r="AK32" t="s">
        <v>284</v>
      </c>
      <c r="AL32" t="s">
        <v>1655</v>
      </c>
      <c r="AM32" t="s">
        <v>234</v>
      </c>
      <c r="AN32" t="s">
        <v>1655</v>
      </c>
      <c r="AO32" t="s">
        <v>234</v>
      </c>
      <c r="AP32" t="s">
        <v>250</v>
      </c>
      <c r="AQ32" t="s">
        <v>234</v>
      </c>
      <c r="AR32" t="s">
        <v>234</v>
      </c>
      <c r="AS32" t="s">
        <v>285</v>
      </c>
      <c r="AT32" t="s">
        <v>234</v>
      </c>
      <c r="AU32" t="s">
        <v>302</v>
      </c>
      <c r="AV32">
        <v>0</v>
      </c>
      <c r="AW32">
        <v>1</v>
      </c>
      <c r="AX32">
        <v>0</v>
      </c>
      <c r="AY32">
        <v>0</v>
      </c>
      <c r="AZ32">
        <v>0</v>
      </c>
      <c r="BA32">
        <v>0</v>
      </c>
      <c r="BB32">
        <v>0</v>
      </c>
      <c r="BC32">
        <v>0</v>
      </c>
      <c r="BD32" t="s">
        <v>303</v>
      </c>
      <c r="BE32" t="s">
        <v>752</v>
      </c>
      <c r="BF32" t="s">
        <v>3880</v>
      </c>
      <c r="BG32">
        <v>1</v>
      </c>
      <c r="BH32">
        <v>0</v>
      </c>
      <c r="BI32">
        <v>0</v>
      </c>
      <c r="BJ32">
        <v>0</v>
      </c>
      <c r="BK32">
        <v>1</v>
      </c>
      <c r="BL32">
        <v>0</v>
      </c>
      <c r="BM32">
        <v>0</v>
      </c>
      <c r="BN32">
        <v>0</v>
      </c>
      <c r="BO32">
        <v>0</v>
      </c>
      <c r="BP32">
        <v>0</v>
      </c>
      <c r="BQ32" t="s">
        <v>234</v>
      </c>
      <c r="BR32" t="s">
        <v>304</v>
      </c>
      <c r="BS32" t="s">
        <v>289</v>
      </c>
      <c r="BT32" t="s">
        <v>234</v>
      </c>
      <c r="BU32" t="s">
        <v>234</v>
      </c>
      <c r="BV32" t="s">
        <v>234</v>
      </c>
      <c r="BW32" t="s">
        <v>234</v>
      </c>
      <c r="BX32" t="s">
        <v>234</v>
      </c>
      <c r="BY32" t="s">
        <v>234</v>
      </c>
      <c r="BZ32" t="s">
        <v>234</v>
      </c>
      <c r="CA32" t="s">
        <v>234</v>
      </c>
      <c r="CB32" t="s">
        <v>234</v>
      </c>
      <c r="CC32" t="s">
        <v>234</v>
      </c>
      <c r="CD32" t="s">
        <v>234</v>
      </c>
      <c r="CE32" t="s">
        <v>234</v>
      </c>
      <c r="CF32" t="s">
        <v>234</v>
      </c>
      <c r="CG32" t="s">
        <v>234</v>
      </c>
      <c r="CH32" t="s">
        <v>234</v>
      </c>
      <c r="CI32" t="s">
        <v>234</v>
      </c>
      <c r="CJ32" t="s">
        <v>234</v>
      </c>
      <c r="CK32" t="s">
        <v>234</v>
      </c>
      <c r="CL32" t="s">
        <v>234</v>
      </c>
      <c r="CM32" t="s">
        <v>234</v>
      </c>
      <c r="CN32" t="s">
        <v>234</v>
      </c>
      <c r="CO32" t="s">
        <v>234</v>
      </c>
      <c r="CP32" t="s">
        <v>234</v>
      </c>
      <c r="CQ32" t="s">
        <v>234</v>
      </c>
      <c r="CR32" t="s">
        <v>234</v>
      </c>
      <c r="CS32" t="s">
        <v>234</v>
      </c>
      <c r="CT32" t="s">
        <v>234</v>
      </c>
      <c r="CU32" t="s">
        <v>234</v>
      </c>
      <c r="CV32" t="s">
        <v>234</v>
      </c>
      <c r="CW32" t="s">
        <v>234</v>
      </c>
      <c r="CX32" t="s">
        <v>234</v>
      </c>
      <c r="CY32" t="s">
        <v>234</v>
      </c>
      <c r="CZ32" t="s">
        <v>234</v>
      </c>
      <c r="DA32" t="s">
        <v>234</v>
      </c>
      <c r="DB32" t="s">
        <v>234</v>
      </c>
      <c r="DC32" t="s">
        <v>234</v>
      </c>
      <c r="DD32" t="s">
        <v>234</v>
      </c>
      <c r="DE32" t="s">
        <v>234</v>
      </c>
      <c r="DF32" t="s">
        <v>234</v>
      </c>
      <c r="DG32" t="s">
        <v>234</v>
      </c>
      <c r="DH32" t="s">
        <v>234</v>
      </c>
      <c r="DI32" t="s">
        <v>234</v>
      </c>
      <c r="DJ32" t="s">
        <v>234</v>
      </c>
      <c r="DK32" t="s">
        <v>234</v>
      </c>
      <c r="DL32" t="s">
        <v>234</v>
      </c>
      <c r="DM32" t="s">
        <v>234</v>
      </c>
      <c r="DN32" t="s">
        <v>234</v>
      </c>
      <c r="DO32" t="s">
        <v>234</v>
      </c>
      <c r="DP32" t="s">
        <v>234</v>
      </c>
      <c r="DQ32" t="s">
        <v>234</v>
      </c>
      <c r="DR32" t="s">
        <v>234</v>
      </c>
      <c r="DS32" t="s">
        <v>234</v>
      </c>
      <c r="DT32" t="s">
        <v>234</v>
      </c>
      <c r="DU32" t="s">
        <v>234</v>
      </c>
      <c r="DV32" t="s">
        <v>234</v>
      </c>
      <c r="DW32" t="s">
        <v>234</v>
      </c>
      <c r="DX32" t="s">
        <v>234</v>
      </c>
      <c r="DY32" t="s">
        <v>234</v>
      </c>
      <c r="DZ32" t="s">
        <v>234</v>
      </c>
      <c r="EA32" t="s">
        <v>234</v>
      </c>
      <c r="EB32" t="s">
        <v>234</v>
      </c>
      <c r="EC32" t="s">
        <v>234</v>
      </c>
      <c r="ED32" t="s">
        <v>234</v>
      </c>
      <c r="EE32" t="s">
        <v>234</v>
      </c>
      <c r="EF32" t="s">
        <v>234</v>
      </c>
      <c r="EG32" t="s">
        <v>234</v>
      </c>
      <c r="EH32" t="s">
        <v>234</v>
      </c>
      <c r="EI32" t="s">
        <v>234</v>
      </c>
      <c r="EJ32" t="s">
        <v>234</v>
      </c>
      <c r="EK32" t="s">
        <v>234</v>
      </c>
      <c r="EL32" t="s">
        <v>234</v>
      </c>
      <c r="EM32" t="s">
        <v>234</v>
      </c>
      <c r="EN32" t="s">
        <v>234</v>
      </c>
      <c r="EO32" t="s">
        <v>3857</v>
      </c>
      <c r="EP32">
        <v>0</v>
      </c>
      <c r="EQ32">
        <v>1</v>
      </c>
      <c r="ER32">
        <v>1</v>
      </c>
      <c r="ES32">
        <v>0</v>
      </c>
      <c r="ET32">
        <v>1</v>
      </c>
      <c r="EU32">
        <v>0</v>
      </c>
      <c r="EV32">
        <v>1</v>
      </c>
      <c r="EW32">
        <v>0</v>
      </c>
      <c r="EX32" t="s">
        <v>234</v>
      </c>
      <c r="EY32" t="s">
        <v>234</v>
      </c>
      <c r="EZ32" t="s">
        <v>234</v>
      </c>
      <c r="FA32" t="s">
        <v>234</v>
      </c>
      <c r="FB32" t="s">
        <v>234</v>
      </c>
      <c r="FC32" t="s">
        <v>234</v>
      </c>
      <c r="FD32" t="s">
        <v>234</v>
      </c>
      <c r="FE32" t="s">
        <v>234</v>
      </c>
      <c r="FF32">
        <v>25</v>
      </c>
      <c r="FG32" t="s">
        <v>1655</v>
      </c>
      <c r="FH32" t="s">
        <v>234</v>
      </c>
      <c r="FI32" t="s">
        <v>234</v>
      </c>
      <c r="FJ32" t="s">
        <v>1655</v>
      </c>
      <c r="FK32">
        <v>50</v>
      </c>
      <c r="FL32" t="s">
        <v>234</v>
      </c>
      <c r="FM32" t="s">
        <v>234</v>
      </c>
      <c r="FN32" t="s">
        <v>3814</v>
      </c>
      <c r="FO32" t="s">
        <v>1655</v>
      </c>
      <c r="FP32" t="s">
        <v>1655</v>
      </c>
      <c r="FQ32">
        <v>75</v>
      </c>
      <c r="FR32" t="s">
        <v>234</v>
      </c>
      <c r="FS32" t="s">
        <v>234</v>
      </c>
      <c r="FT32" t="s">
        <v>3854</v>
      </c>
      <c r="FU32" t="s">
        <v>1655</v>
      </c>
      <c r="FV32" t="s">
        <v>1655</v>
      </c>
      <c r="FW32">
        <v>100</v>
      </c>
      <c r="FX32" t="s">
        <v>234</v>
      </c>
      <c r="FY32" t="s">
        <v>234</v>
      </c>
      <c r="FZ32" t="s">
        <v>234</v>
      </c>
      <c r="GA32" t="s">
        <v>3816</v>
      </c>
      <c r="GB32" t="s">
        <v>1655</v>
      </c>
      <c r="GC32" t="s">
        <v>234</v>
      </c>
      <c r="GD32" t="s">
        <v>234</v>
      </c>
      <c r="GE32" t="s">
        <v>234</v>
      </c>
      <c r="GF32" t="s">
        <v>234</v>
      </c>
      <c r="GG32" t="s">
        <v>234</v>
      </c>
      <c r="GH32" t="s">
        <v>234</v>
      </c>
      <c r="GI32" t="s">
        <v>234</v>
      </c>
      <c r="GJ32" t="s">
        <v>234</v>
      </c>
      <c r="GK32" t="s">
        <v>234</v>
      </c>
      <c r="GL32" t="s">
        <v>234</v>
      </c>
      <c r="GM32" t="s">
        <v>234</v>
      </c>
      <c r="GN32" t="s">
        <v>234</v>
      </c>
      <c r="GO32" t="s">
        <v>1445</v>
      </c>
      <c r="GP32" t="s">
        <v>234</v>
      </c>
      <c r="GQ32" t="s">
        <v>234</v>
      </c>
      <c r="GR32" t="s">
        <v>234</v>
      </c>
      <c r="GS32" t="s">
        <v>234</v>
      </c>
      <c r="GT32" t="s">
        <v>234</v>
      </c>
      <c r="GU32" t="s">
        <v>234</v>
      </c>
      <c r="GV32" t="s">
        <v>234</v>
      </c>
      <c r="GW32" t="s">
        <v>234</v>
      </c>
      <c r="GX32" t="s">
        <v>234</v>
      </c>
      <c r="GY32" t="s">
        <v>234</v>
      </c>
      <c r="GZ32" t="s">
        <v>234</v>
      </c>
      <c r="HA32" t="s">
        <v>234</v>
      </c>
      <c r="HB32" t="s">
        <v>234</v>
      </c>
      <c r="HC32" t="s">
        <v>234</v>
      </c>
      <c r="HD32" t="s">
        <v>234</v>
      </c>
      <c r="HE32" t="s">
        <v>234</v>
      </c>
      <c r="HF32" t="s">
        <v>234</v>
      </c>
      <c r="HG32" t="s">
        <v>234</v>
      </c>
      <c r="HH32" t="s">
        <v>234</v>
      </c>
      <c r="HI32" t="s">
        <v>234</v>
      </c>
      <c r="HJ32" t="s">
        <v>234</v>
      </c>
      <c r="HK32" t="s">
        <v>234</v>
      </c>
      <c r="HL32" t="s">
        <v>234</v>
      </c>
      <c r="HM32" t="s">
        <v>234</v>
      </c>
      <c r="HN32" t="s">
        <v>1445</v>
      </c>
      <c r="HO32" t="s">
        <v>1445</v>
      </c>
      <c r="HP32" t="s">
        <v>1655</v>
      </c>
      <c r="HQ32" t="s">
        <v>1791</v>
      </c>
      <c r="HR32" t="s">
        <v>305</v>
      </c>
      <c r="HS32" t="s">
        <v>2014</v>
      </c>
      <c r="HT32" t="s">
        <v>305</v>
      </c>
      <c r="HU32" t="s">
        <v>1445</v>
      </c>
      <c r="HV32" t="s">
        <v>234</v>
      </c>
      <c r="HW32" t="s">
        <v>234</v>
      </c>
      <c r="HX32" t="s">
        <v>234</v>
      </c>
      <c r="HY32" t="s">
        <v>234</v>
      </c>
      <c r="HZ32" t="s">
        <v>234</v>
      </c>
      <c r="IA32" t="s">
        <v>234</v>
      </c>
      <c r="IB32" t="s">
        <v>234</v>
      </c>
      <c r="IC32" t="s">
        <v>234</v>
      </c>
      <c r="ID32" t="s">
        <v>1591</v>
      </c>
      <c r="IE32">
        <v>0</v>
      </c>
      <c r="IF32">
        <v>0</v>
      </c>
      <c r="IG32">
        <v>0</v>
      </c>
      <c r="IH32">
        <v>0</v>
      </c>
      <c r="II32">
        <v>0</v>
      </c>
      <c r="IJ32">
        <v>1</v>
      </c>
      <c r="IK32">
        <v>0</v>
      </c>
      <c r="IL32">
        <v>0</v>
      </c>
      <c r="IM32" t="s">
        <v>234</v>
      </c>
      <c r="IN32" t="s">
        <v>1655</v>
      </c>
      <c r="IO32" t="s">
        <v>234</v>
      </c>
      <c r="IP32" t="s">
        <v>303</v>
      </c>
      <c r="IQ32">
        <v>0</v>
      </c>
      <c r="IR32">
        <v>1</v>
      </c>
      <c r="IS32">
        <v>0</v>
      </c>
      <c r="IT32">
        <v>0</v>
      </c>
      <c r="IU32">
        <v>0</v>
      </c>
      <c r="IV32">
        <v>0</v>
      </c>
      <c r="IW32">
        <v>0</v>
      </c>
      <c r="IX32">
        <v>0</v>
      </c>
      <c r="IY32" t="s">
        <v>234</v>
      </c>
      <c r="IZ32" t="s">
        <v>234</v>
      </c>
      <c r="JA32" t="s">
        <v>234</v>
      </c>
      <c r="JB32" t="s">
        <v>234</v>
      </c>
      <c r="JC32" t="s">
        <v>234</v>
      </c>
      <c r="JD32" t="s">
        <v>234</v>
      </c>
      <c r="JE32" t="s">
        <v>234</v>
      </c>
      <c r="JF32" t="s">
        <v>234</v>
      </c>
      <c r="JG32" t="s">
        <v>234</v>
      </c>
      <c r="JH32" t="s">
        <v>234</v>
      </c>
      <c r="JI32" t="s">
        <v>234</v>
      </c>
      <c r="JJ32" t="s">
        <v>234</v>
      </c>
      <c r="JK32" t="s">
        <v>234</v>
      </c>
      <c r="JL32" t="s">
        <v>234</v>
      </c>
      <c r="JM32" t="s">
        <v>234</v>
      </c>
      <c r="JN32" t="s">
        <v>234</v>
      </c>
      <c r="JO32" t="s">
        <v>234</v>
      </c>
      <c r="JP32" t="s">
        <v>234</v>
      </c>
      <c r="JQ32" t="s">
        <v>234</v>
      </c>
      <c r="JR32" t="s">
        <v>234</v>
      </c>
      <c r="JS32" t="s">
        <v>234</v>
      </c>
      <c r="JT32" t="s">
        <v>234</v>
      </c>
      <c r="JU32" t="s">
        <v>234</v>
      </c>
      <c r="JV32" t="s">
        <v>234</v>
      </c>
      <c r="JW32" t="s">
        <v>234</v>
      </c>
      <c r="JX32" t="s">
        <v>234</v>
      </c>
      <c r="JY32" t="s">
        <v>234</v>
      </c>
      <c r="JZ32" t="s">
        <v>234</v>
      </c>
      <c r="KA32" t="s">
        <v>234</v>
      </c>
      <c r="KB32" t="s">
        <v>234</v>
      </c>
      <c r="KC32" t="s">
        <v>234</v>
      </c>
      <c r="KD32" t="s">
        <v>234</v>
      </c>
      <c r="KE32" t="s">
        <v>234</v>
      </c>
      <c r="KF32" t="s">
        <v>234</v>
      </c>
      <c r="KG32" t="s">
        <v>234</v>
      </c>
      <c r="KH32" t="s">
        <v>234</v>
      </c>
      <c r="KI32" t="s">
        <v>234</v>
      </c>
      <c r="KJ32" t="s">
        <v>234</v>
      </c>
      <c r="KK32" t="s">
        <v>234</v>
      </c>
      <c r="KL32" t="s">
        <v>234</v>
      </c>
      <c r="KM32" t="s">
        <v>234</v>
      </c>
      <c r="KN32" t="s">
        <v>234</v>
      </c>
      <c r="KO32" t="s">
        <v>234</v>
      </c>
      <c r="KP32" t="s">
        <v>234</v>
      </c>
      <c r="KQ32" t="s">
        <v>234</v>
      </c>
      <c r="KR32" t="s">
        <v>234</v>
      </c>
      <c r="KS32" t="s">
        <v>234</v>
      </c>
      <c r="KT32" t="s">
        <v>234</v>
      </c>
      <c r="KU32" t="s">
        <v>234</v>
      </c>
      <c r="KV32" t="s">
        <v>234</v>
      </c>
      <c r="KW32" t="s">
        <v>234</v>
      </c>
      <c r="KX32" t="s">
        <v>234</v>
      </c>
      <c r="KY32" t="s">
        <v>234</v>
      </c>
      <c r="KZ32" t="s">
        <v>234</v>
      </c>
      <c r="LA32" t="s">
        <v>234</v>
      </c>
      <c r="LB32" t="s">
        <v>234</v>
      </c>
      <c r="LC32" t="s">
        <v>234</v>
      </c>
      <c r="LD32" t="s">
        <v>234</v>
      </c>
      <c r="LE32" t="s">
        <v>234</v>
      </c>
      <c r="LF32" t="s">
        <v>3443</v>
      </c>
      <c r="LG32" t="s">
        <v>234</v>
      </c>
      <c r="LH32">
        <v>264056853</v>
      </c>
      <c r="LI32" t="s">
        <v>3907</v>
      </c>
      <c r="LJ32">
        <v>44615.944409722222</v>
      </c>
      <c r="LK32" t="s">
        <v>234</v>
      </c>
      <c r="LL32" t="s">
        <v>234</v>
      </c>
      <c r="LM32" t="s">
        <v>3800</v>
      </c>
      <c r="LN32" t="s">
        <v>3801</v>
      </c>
      <c r="LO32" t="s">
        <v>234</v>
      </c>
      <c r="LP32">
        <v>31</v>
      </c>
    </row>
    <row r="33" spans="1:328" x14ac:dyDescent="0.35">
      <c r="A33">
        <v>44615.479229386583</v>
      </c>
      <c r="B33">
        <v>44615.712180393522</v>
      </c>
      <c r="C33">
        <v>44615</v>
      </c>
      <c r="D33">
        <v>0.23295100693940185</v>
      </c>
      <c r="E33" t="s">
        <v>234</v>
      </c>
      <c r="F33" t="s">
        <v>234</v>
      </c>
      <c r="G33" t="s">
        <v>3811</v>
      </c>
      <c r="H33">
        <v>44615</v>
      </c>
      <c r="I33" t="s">
        <v>3446</v>
      </c>
      <c r="J33" t="s">
        <v>234</v>
      </c>
      <c r="K33" t="s">
        <v>3446</v>
      </c>
      <c r="L33" t="s">
        <v>3447</v>
      </c>
      <c r="M33" t="s">
        <v>3447</v>
      </c>
      <c r="N33" t="s">
        <v>3515</v>
      </c>
      <c r="O33" t="s">
        <v>234</v>
      </c>
      <c r="P33" t="s">
        <v>3515</v>
      </c>
      <c r="Q33" t="s">
        <v>3516</v>
      </c>
      <c r="R33" t="s">
        <v>3516</v>
      </c>
      <c r="S33" t="s">
        <v>1791</v>
      </c>
      <c r="T33" t="s">
        <v>2014</v>
      </c>
      <c r="U33" t="s">
        <v>2013</v>
      </c>
      <c r="V33" t="s">
        <v>2015</v>
      </c>
      <c r="W33" t="s">
        <v>2345</v>
      </c>
      <c r="X33" t="s">
        <v>2344</v>
      </c>
      <c r="Y33" t="s">
        <v>2345</v>
      </c>
      <c r="Z33" t="s">
        <v>246</v>
      </c>
      <c r="AA33" t="s">
        <v>3871</v>
      </c>
      <c r="AB33" t="s">
        <v>246</v>
      </c>
      <c r="AC33" t="s">
        <v>1390</v>
      </c>
      <c r="AD33" t="s">
        <v>3872</v>
      </c>
      <c r="AE33" t="s">
        <v>246</v>
      </c>
      <c r="AF33" t="s">
        <v>3873</v>
      </c>
      <c r="AG33" t="s">
        <v>246</v>
      </c>
      <c r="AH33" t="s">
        <v>1390</v>
      </c>
      <c r="AI33" t="s">
        <v>3874</v>
      </c>
      <c r="AJ33" t="s">
        <v>366</v>
      </c>
      <c r="AK33" t="s">
        <v>248</v>
      </c>
      <c r="AL33" t="s">
        <v>1655</v>
      </c>
      <c r="AM33" t="s">
        <v>234</v>
      </c>
      <c r="AN33" t="s">
        <v>1655</v>
      </c>
      <c r="AO33" t="s">
        <v>234</v>
      </c>
      <c r="AP33" t="s">
        <v>274</v>
      </c>
      <c r="AQ33" t="s">
        <v>234</v>
      </c>
      <c r="AR33" t="s">
        <v>234</v>
      </c>
      <c r="AS33" t="s">
        <v>234</v>
      </c>
      <c r="AT33" t="s">
        <v>234</v>
      </c>
      <c r="AU33" t="s">
        <v>234</v>
      </c>
      <c r="AV33" t="s">
        <v>234</v>
      </c>
      <c r="AW33" t="s">
        <v>234</v>
      </c>
      <c r="AX33" t="s">
        <v>234</v>
      </c>
      <c r="AY33" t="s">
        <v>234</v>
      </c>
      <c r="AZ33" t="s">
        <v>234</v>
      </c>
      <c r="BA33" t="s">
        <v>234</v>
      </c>
      <c r="BB33" t="s">
        <v>234</v>
      </c>
      <c r="BC33" t="s">
        <v>234</v>
      </c>
      <c r="BD33" t="s">
        <v>234</v>
      </c>
      <c r="BE33" t="s">
        <v>234</v>
      </c>
      <c r="BF33" t="s">
        <v>234</v>
      </c>
      <c r="BG33" t="s">
        <v>234</v>
      </c>
      <c r="BH33" t="s">
        <v>234</v>
      </c>
      <c r="BI33" t="s">
        <v>234</v>
      </c>
      <c r="BJ33" t="s">
        <v>234</v>
      </c>
      <c r="BK33" t="s">
        <v>234</v>
      </c>
      <c r="BL33" t="s">
        <v>234</v>
      </c>
      <c r="BM33" t="s">
        <v>234</v>
      </c>
      <c r="BN33" t="s">
        <v>234</v>
      </c>
      <c r="BO33" t="s">
        <v>234</v>
      </c>
      <c r="BP33" t="s">
        <v>234</v>
      </c>
      <c r="BQ33" t="s">
        <v>234</v>
      </c>
      <c r="BR33" t="s">
        <v>234</v>
      </c>
      <c r="BS33" t="s">
        <v>234</v>
      </c>
      <c r="BT33" t="s">
        <v>234</v>
      </c>
      <c r="BU33" t="s">
        <v>234</v>
      </c>
      <c r="BV33" t="s">
        <v>234</v>
      </c>
      <c r="BW33" t="s">
        <v>234</v>
      </c>
      <c r="BX33" t="s">
        <v>234</v>
      </c>
      <c r="BY33" t="s">
        <v>234</v>
      </c>
      <c r="BZ33" t="s">
        <v>234</v>
      </c>
      <c r="CA33" t="s">
        <v>234</v>
      </c>
      <c r="CB33" t="s">
        <v>234</v>
      </c>
      <c r="CC33" t="s">
        <v>234</v>
      </c>
      <c r="CD33" t="s">
        <v>234</v>
      </c>
      <c r="CE33" t="s">
        <v>234</v>
      </c>
      <c r="CF33" t="s">
        <v>234</v>
      </c>
      <c r="CG33" t="s">
        <v>234</v>
      </c>
      <c r="CH33" t="s">
        <v>234</v>
      </c>
      <c r="CI33" t="s">
        <v>234</v>
      </c>
      <c r="CJ33" t="s">
        <v>234</v>
      </c>
      <c r="CK33" t="s">
        <v>234</v>
      </c>
      <c r="CL33" t="s">
        <v>234</v>
      </c>
      <c r="CM33" t="s">
        <v>234</v>
      </c>
      <c r="CN33" t="s">
        <v>234</v>
      </c>
      <c r="CO33" t="s">
        <v>234</v>
      </c>
      <c r="CP33" t="s">
        <v>234</v>
      </c>
      <c r="CQ33" t="s">
        <v>234</v>
      </c>
      <c r="CR33" t="s">
        <v>234</v>
      </c>
      <c r="CS33" t="s">
        <v>234</v>
      </c>
      <c r="CT33" t="s">
        <v>234</v>
      </c>
      <c r="CU33" t="s">
        <v>234</v>
      </c>
      <c r="CV33" t="s">
        <v>234</v>
      </c>
      <c r="CW33" t="s">
        <v>234</v>
      </c>
      <c r="CX33" t="s">
        <v>234</v>
      </c>
      <c r="CY33" t="s">
        <v>234</v>
      </c>
      <c r="CZ33" t="s">
        <v>234</v>
      </c>
      <c r="DA33" t="s">
        <v>234</v>
      </c>
      <c r="DB33" t="s">
        <v>234</v>
      </c>
      <c r="DC33" t="s">
        <v>234</v>
      </c>
      <c r="DD33" t="s">
        <v>234</v>
      </c>
      <c r="DE33" t="s">
        <v>234</v>
      </c>
      <c r="DF33" t="s">
        <v>234</v>
      </c>
      <c r="DG33" t="s">
        <v>234</v>
      </c>
      <c r="DH33" t="s">
        <v>234</v>
      </c>
      <c r="DI33" t="s">
        <v>234</v>
      </c>
      <c r="DJ33" t="s">
        <v>234</v>
      </c>
      <c r="DK33" t="s">
        <v>234</v>
      </c>
      <c r="DL33" t="s">
        <v>234</v>
      </c>
      <c r="DM33" t="s">
        <v>234</v>
      </c>
      <c r="DN33" t="s">
        <v>234</v>
      </c>
      <c r="DO33" t="s">
        <v>234</v>
      </c>
      <c r="DP33" t="s">
        <v>234</v>
      </c>
      <c r="DQ33" t="s">
        <v>234</v>
      </c>
      <c r="DR33" t="s">
        <v>234</v>
      </c>
      <c r="DS33" t="s">
        <v>234</v>
      </c>
      <c r="DT33" t="s">
        <v>234</v>
      </c>
      <c r="DU33" t="s">
        <v>234</v>
      </c>
      <c r="DV33" t="s">
        <v>234</v>
      </c>
      <c r="DW33" t="s">
        <v>234</v>
      </c>
      <c r="DX33" t="s">
        <v>234</v>
      </c>
      <c r="DY33" t="s">
        <v>234</v>
      </c>
      <c r="DZ33" t="s">
        <v>234</v>
      </c>
      <c r="EA33" t="s">
        <v>234</v>
      </c>
      <c r="EB33" t="s">
        <v>234</v>
      </c>
      <c r="EC33" t="s">
        <v>234</v>
      </c>
      <c r="ED33" t="s">
        <v>234</v>
      </c>
      <c r="EE33" t="s">
        <v>234</v>
      </c>
      <c r="EF33" t="s">
        <v>234</v>
      </c>
      <c r="EG33" t="s">
        <v>234</v>
      </c>
      <c r="EH33" t="s">
        <v>234</v>
      </c>
      <c r="EI33" t="s">
        <v>234</v>
      </c>
      <c r="EJ33" t="s">
        <v>234</v>
      </c>
      <c r="EK33" t="s">
        <v>234</v>
      </c>
      <c r="EL33" t="s">
        <v>234</v>
      </c>
      <c r="EM33" t="s">
        <v>234</v>
      </c>
      <c r="EN33" t="s">
        <v>234</v>
      </c>
      <c r="EO33" t="s">
        <v>234</v>
      </c>
      <c r="EP33" t="s">
        <v>234</v>
      </c>
      <c r="EQ33" t="s">
        <v>234</v>
      </c>
      <c r="ER33" t="s">
        <v>234</v>
      </c>
      <c r="ES33" t="s">
        <v>234</v>
      </c>
      <c r="ET33" t="s">
        <v>234</v>
      </c>
      <c r="EU33" t="s">
        <v>234</v>
      </c>
      <c r="EV33" t="s">
        <v>234</v>
      </c>
      <c r="EW33" t="s">
        <v>234</v>
      </c>
      <c r="EX33" t="s">
        <v>234</v>
      </c>
      <c r="EY33" t="s">
        <v>234</v>
      </c>
      <c r="EZ33" t="s">
        <v>234</v>
      </c>
      <c r="FA33" t="s">
        <v>234</v>
      </c>
      <c r="FB33" t="s">
        <v>234</v>
      </c>
      <c r="FC33" t="s">
        <v>234</v>
      </c>
      <c r="FD33" t="s">
        <v>234</v>
      </c>
      <c r="FE33" t="s">
        <v>234</v>
      </c>
      <c r="FF33" t="s">
        <v>234</v>
      </c>
      <c r="FG33" t="s">
        <v>234</v>
      </c>
      <c r="FH33" t="s">
        <v>234</v>
      </c>
      <c r="FI33" t="s">
        <v>234</v>
      </c>
      <c r="FJ33" t="s">
        <v>234</v>
      </c>
      <c r="FK33" t="s">
        <v>234</v>
      </c>
      <c r="FL33" t="s">
        <v>234</v>
      </c>
      <c r="FM33" t="s">
        <v>234</v>
      </c>
      <c r="FN33" t="s">
        <v>234</v>
      </c>
      <c r="FO33" t="s">
        <v>234</v>
      </c>
      <c r="FP33" t="s">
        <v>234</v>
      </c>
      <c r="FQ33" t="s">
        <v>234</v>
      </c>
      <c r="FR33" t="s">
        <v>234</v>
      </c>
      <c r="FS33" t="s">
        <v>234</v>
      </c>
      <c r="FT33" t="s">
        <v>234</v>
      </c>
      <c r="FU33" t="s">
        <v>234</v>
      </c>
      <c r="FV33" t="s">
        <v>234</v>
      </c>
      <c r="FW33" t="s">
        <v>234</v>
      </c>
      <c r="FX33" t="s">
        <v>234</v>
      </c>
      <c r="FY33" t="s">
        <v>234</v>
      </c>
      <c r="FZ33" t="s">
        <v>234</v>
      </c>
      <c r="GA33" t="s">
        <v>234</v>
      </c>
      <c r="GB33" t="s">
        <v>234</v>
      </c>
      <c r="GC33" t="s">
        <v>234</v>
      </c>
      <c r="GD33" t="s">
        <v>234</v>
      </c>
      <c r="GE33" t="s">
        <v>234</v>
      </c>
      <c r="GF33" t="s">
        <v>234</v>
      </c>
      <c r="GG33" t="s">
        <v>234</v>
      </c>
      <c r="GH33" t="s">
        <v>234</v>
      </c>
      <c r="GI33" t="s">
        <v>234</v>
      </c>
      <c r="GJ33" t="s">
        <v>234</v>
      </c>
      <c r="GK33" t="s">
        <v>234</v>
      </c>
      <c r="GL33" t="s">
        <v>234</v>
      </c>
      <c r="GM33" t="s">
        <v>234</v>
      </c>
      <c r="GN33" t="s">
        <v>234</v>
      </c>
      <c r="GO33" t="s">
        <v>234</v>
      </c>
      <c r="GP33" t="s">
        <v>234</v>
      </c>
      <c r="GQ33" t="s">
        <v>234</v>
      </c>
      <c r="GR33" t="s">
        <v>234</v>
      </c>
      <c r="GS33" t="s">
        <v>234</v>
      </c>
      <c r="GT33" t="s">
        <v>234</v>
      </c>
      <c r="GU33" t="s">
        <v>234</v>
      </c>
      <c r="GV33" t="s">
        <v>234</v>
      </c>
      <c r="GW33" t="s">
        <v>234</v>
      </c>
      <c r="GX33" t="s">
        <v>234</v>
      </c>
      <c r="GY33" t="s">
        <v>234</v>
      </c>
      <c r="GZ33" t="s">
        <v>234</v>
      </c>
      <c r="HA33" t="s">
        <v>234</v>
      </c>
      <c r="HB33" t="s">
        <v>234</v>
      </c>
      <c r="HC33" t="s">
        <v>234</v>
      </c>
      <c r="HD33" t="s">
        <v>234</v>
      </c>
      <c r="HE33" t="s">
        <v>234</v>
      </c>
      <c r="HF33" t="s">
        <v>234</v>
      </c>
      <c r="HG33" t="s">
        <v>234</v>
      </c>
      <c r="HH33" t="s">
        <v>234</v>
      </c>
      <c r="HI33" t="s">
        <v>234</v>
      </c>
      <c r="HJ33" t="s">
        <v>234</v>
      </c>
      <c r="HK33" t="s">
        <v>234</v>
      </c>
      <c r="HL33" t="s">
        <v>234</v>
      </c>
      <c r="HM33" t="s">
        <v>234</v>
      </c>
      <c r="HN33" t="s">
        <v>234</v>
      </c>
      <c r="HO33" t="s">
        <v>234</v>
      </c>
      <c r="HP33" t="s">
        <v>234</v>
      </c>
      <c r="HQ33" t="s">
        <v>234</v>
      </c>
      <c r="HR33" t="s">
        <v>234</v>
      </c>
      <c r="HS33" t="s">
        <v>234</v>
      </c>
      <c r="HT33" t="s">
        <v>234</v>
      </c>
      <c r="HU33" t="s">
        <v>234</v>
      </c>
      <c r="HV33" t="s">
        <v>234</v>
      </c>
      <c r="HW33" t="s">
        <v>234</v>
      </c>
      <c r="HX33" t="s">
        <v>234</v>
      </c>
      <c r="HY33" t="s">
        <v>234</v>
      </c>
      <c r="HZ33" t="s">
        <v>234</v>
      </c>
      <c r="IA33" t="s">
        <v>234</v>
      </c>
      <c r="IB33" t="s">
        <v>234</v>
      </c>
      <c r="IC33" t="s">
        <v>234</v>
      </c>
      <c r="ID33" t="s">
        <v>234</v>
      </c>
      <c r="IE33" t="s">
        <v>234</v>
      </c>
      <c r="IF33" t="s">
        <v>234</v>
      </c>
      <c r="IG33" t="s">
        <v>234</v>
      </c>
      <c r="IH33" t="s">
        <v>234</v>
      </c>
      <c r="II33" t="s">
        <v>234</v>
      </c>
      <c r="IJ33" t="s">
        <v>234</v>
      </c>
      <c r="IK33" t="s">
        <v>234</v>
      </c>
      <c r="IL33" t="s">
        <v>234</v>
      </c>
      <c r="IM33" t="s">
        <v>234</v>
      </c>
      <c r="IN33" t="s">
        <v>234</v>
      </c>
      <c r="IO33" t="s">
        <v>234</v>
      </c>
      <c r="IP33" t="s">
        <v>234</v>
      </c>
      <c r="IQ33" t="s">
        <v>234</v>
      </c>
      <c r="IR33" t="s">
        <v>234</v>
      </c>
      <c r="IS33" t="s">
        <v>234</v>
      </c>
      <c r="IT33" t="s">
        <v>234</v>
      </c>
      <c r="IU33" t="s">
        <v>234</v>
      </c>
      <c r="IV33" t="s">
        <v>234</v>
      </c>
      <c r="IW33" t="s">
        <v>234</v>
      </c>
      <c r="IX33" t="s">
        <v>234</v>
      </c>
      <c r="IY33" t="s">
        <v>1445</v>
      </c>
      <c r="IZ33" t="s">
        <v>234</v>
      </c>
      <c r="JA33" t="s">
        <v>234</v>
      </c>
      <c r="JB33" t="s">
        <v>234</v>
      </c>
      <c r="JC33" t="s">
        <v>234</v>
      </c>
      <c r="JD33" t="s">
        <v>234</v>
      </c>
      <c r="JE33" t="s">
        <v>234</v>
      </c>
      <c r="JF33" t="s">
        <v>234</v>
      </c>
      <c r="JG33" t="s">
        <v>234</v>
      </c>
      <c r="JH33" t="s">
        <v>234</v>
      </c>
      <c r="JI33" t="s">
        <v>234</v>
      </c>
      <c r="JJ33" t="s">
        <v>234</v>
      </c>
      <c r="JK33" t="s">
        <v>234</v>
      </c>
      <c r="JL33" t="s">
        <v>234</v>
      </c>
      <c r="JM33" t="s">
        <v>234</v>
      </c>
      <c r="JN33" t="s">
        <v>234</v>
      </c>
      <c r="JO33" t="s">
        <v>234</v>
      </c>
      <c r="JP33" t="s">
        <v>234</v>
      </c>
      <c r="JQ33" t="s">
        <v>234</v>
      </c>
      <c r="JR33" t="s">
        <v>234</v>
      </c>
      <c r="JS33" t="s">
        <v>234</v>
      </c>
      <c r="JT33" t="s">
        <v>234</v>
      </c>
      <c r="JU33" t="s">
        <v>234</v>
      </c>
      <c r="JV33" t="s">
        <v>234</v>
      </c>
      <c r="JW33" t="s">
        <v>234</v>
      </c>
      <c r="JX33" t="s">
        <v>234</v>
      </c>
      <c r="JY33" t="s">
        <v>234</v>
      </c>
      <c r="JZ33" t="s">
        <v>234</v>
      </c>
      <c r="KA33" t="s">
        <v>234</v>
      </c>
      <c r="KB33" t="s">
        <v>234</v>
      </c>
      <c r="KC33" t="s">
        <v>234</v>
      </c>
      <c r="KD33" t="s">
        <v>234</v>
      </c>
      <c r="KE33" t="s">
        <v>234</v>
      </c>
      <c r="KF33" t="s">
        <v>234</v>
      </c>
      <c r="KG33" t="s">
        <v>234</v>
      </c>
      <c r="KH33" t="s">
        <v>234</v>
      </c>
      <c r="KI33" t="s">
        <v>234</v>
      </c>
      <c r="KJ33" t="s">
        <v>234</v>
      </c>
      <c r="KK33" t="s">
        <v>234</v>
      </c>
      <c r="KL33" t="s">
        <v>234</v>
      </c>
      <c r="KM33" t="s">
        <v>249</v>
      </c>
      <c r="KN33" t="s">
        <v>246</v>
      </c>
      <c r="KO33">
        <v>0</v>
      </c>
      <c r="KP33">
        <v>0</v>
      </c>
      <c r="KQ33">
        <v>1</v>
      </c>
      <c r="KR33" t="s">
        <v>3908</v>
      </c>
      <c r="KS33" t="s">
        <v>3909</v>
      </c>
      <c r="KT33">
        <v>1</v>
      </c>
      <c r="KU33">
        <v>0</v>
      </c>
      <c r="KV33">
        <v>1</v>
      </c>
      <c r="KW33">
        <v>0</v>
      </c>
      <c r="KX33">
        <v>0</v>
      </c>
      <c r="KY33">
        <v>0</v>
      </c>
      <c r="KZ33" t="s">
        <v>234</v>
      </c>
      <c r="LA33" t="s">
        <v>234</v>
      </c>
      <c r="LB33" t="s">
        <v>234</v>
      </c>
      <c r="LC33" t="s">
        <v>234</v>
      </c>
      <c r="LD33" t="s">
        <v>234</v>
      </c>
      <c r="LE33" t="s">
        <v>234</v>
      </c>
      <c r="LF33" t="s">
        <v>3443</v>
      </c>
      <c r="LG33" t="s">
        <v>234</v>
      </c>
      <c r="LH33">
        <v>264056854</v>
      </c>
      <c r="LI33" t="s">
        <v>3910</v>
      </c>
      <c r="LJ33">
        <v>44615.944421296299</v>
      </c>
      <c r="LK33" t="s">
        <v>234</v>
      </c>
      <c r="LL33" t="s">
        <v>234</v>
      </c>
      <c r="LM33" t="s">
        <v>3800</v>
      </c>
      <c r="LN33" t="s">
        <v>3801</v>
      </c>
      <c r="LO33" t="s">
        <v>234</v>
      </c>
      <c r="LP33">
        <v>32</v>
      </c>
    </row>
    <row r="34" spans="1:328" x14ac:dyDescent="0.35">
      <c r="A34">
        <v>44615.487963969907</v>
      </c>
      <c r="B34">
        <v>44615.712818310189</v>
      </c>
      <c r="C34">
        <v>44615</v>
      </c>
      <c r="D34">
        <v>0.22485434028203599</v>
      </c>
      <c r="E34" t="s">
        <v>234</v>
      </c>
      <c r="F34" t="s">
        <v>234</v>
      </c>
      <c r="G34" t="s">
        <v>3811</v>
      </c>
      <c r="H34">
        <v>44615</v>
      </c>
      <c r="I34" t="s">
        <v>3446</v>
      </c>
      <c r="J34" t="s">
        <v>234</v>
      </c>
      <c r="K34" t="s">
        <v>3446</v>
      </c>
      <c r="L34" t="s">
        <v>3447</v>
      </c>
      <c r="M34" t="s">
        <v>3447</v>
      </c>
      <c r="N34" t="s">
        <v>3515</v>
      </c>
      <c r="O34" t="s">
        <v>234</v>
      </c>
      <c r="P34" t="s">
        <v>3515</v>
      </c>
      <c r="Q34" t="s">
        <v>3516</v>
      </c>
      <c r="R34" t="s">
        <v>3516</v>
      </c>
      <c r="S34" t="s">
        <v>1791</v>
      </c>
      <c r="T34" t="s">
        <v>2014</v>
      </c>
      <c r="U34" t="s">
        <v>2013</v>
      </c>
      <c r="V34" t="s">
        <v>2015</v>
      </c>
      <c r="W34" t="s">
        <v>2345</v>
      </c>
      <c r="X34" t="s">
        <v>2344</v>
      </c>
      <c r="Y34" t="s">
        <v>2345</v>
      </c>
      <c r="Z34" t="s">
        <v>246</v>
      </c>
      <c r="AA34" t="s">
        <v>3871</v>
      </c>
      <c r="AB34" t="s">
        <v>246</v>
      </c>
      <c r="AC34" t="s">
        <v>1390</v>
      </c>
      <c r="AD34" t="s">
        <v>3872</v>
      </c>
      <c r="AE34" t="s">
        <v>246</v>
      </c>
      <c r="AF34" t="s">
        <v>3873</v>
      </c>
      <c r="AG34" t="s">
        <v>246</v>
      </c>
      <c r="AH34" t="s">
        <v>1390</v>
      </c>
      <c r="AI34" t="s">
        <v>3874</v>
      </c>
      <c r="AJ34" t="s">
        <v>366</v>
      </c>
      <c r="AK34" t="s">
        <v>248</v>
      </c>
      <c r="AL34" t="s">
        <v>1655</v>
      </c>
      <c r="AM34" t="s">
        <v>234</v>
      </c>
      <c r="AN34" t="s">
        <v>1655</v>
      </c>
      <c r="AO34" t="s">
        <v>234</v>
      </c>
      <c r="AP34" t="s">
        <v>274</v>
      </c>
      <c r="AQ34" t="s">
        <v>234</v>
      </c>
      <c r="AR34" t="s">
        <v>234</v>
      </c>
      <c r="AS34" t="s">
        <v>234</v>
      </c>
      <c r="AT34" t="s">
        <v>234</v>
      </c>
      <c r="AU34" t="s">
        <v>234</v>
      </c>
      <c r="AV34" t="s">
        <v>234</v>
      </c>
      <c r="AW34" t="s">
        <v>234</v>
      </c>
      <c r="AX34" t="s">
        <v>234</v>
      </c>
      <c r="AY34" t="s">
        <v>234</v>
      </c>
      <c r="AZ34" t="s">
        <v>234</v>
      </c>
      <c r="BA34" t="s">
        <v>234</v>
      </c>
      <c r="BB34" t="s">
        <v>234</v>
      </c>
      <c r="BC34" t="s">
        <v>234</v>
      </c>
      <c r="BD34" t="s">
        <v>234</v>
      </c>
      <c r="BE34" t="s">
        <v>234</v>
      </c>
      <c r="BF34" t="s">
        <v>234</v>
      </c>
      <c r="BG34" t="s">
        <v>234</v>
      </c>
      <c r="BH34" t="s">
        <v>234</v>
      </c>
      <c r="BI34" t="s">
        <v>234</v>
      </c>
      <c r="BJ34" t="s">
        <v>234</v>
      </c>
      <c r="BK34" t="s">
        <v>234</v>
      </c>
      <c r="BL34" t="s">
        <v>234</v>
      </c>
      <c r="BM34" t="s">
        <v>234</v>
      </c>
      <c r="BN34" t="s">
        <v>234</v>
      </c>
      <c r="BO34" t="s">
        <v>234</v>
      </c>
      <c r="BP34" t="s">
        <v>234</v>
      </c>
      <c r="BQ34" t="s">
        <v>234</v>
      </c>
      <c r="BR34" t="s">
        <v>234</v>
      </c>
      <c r="BS34" t="s">
        <v>234</v>
      </c>
      <c r="BT34" t="s">
        <v>234</v>
      </c>
      <c r="BU34" t="s">
        <v>234</v>
      </c>
      <c r="BV34" t="s">
        <v>234</v>
      </c>
      <c r="BW34" t="s">
        <v>234</v>
      </c>
      <c r="BX34" t="s">
        <v>234</v>
      </c>
      <c r="BY34" t="s">
        <v>234</v>
      </c>
      <c r="BZ34" t="s">
        <v>234</v>
      </c>
      <c r="CA34" t="s">
        <v>234</v>
      </c>
      <c r="CB34" t="s">
        <v>234</v>
      </c>
      <c r="CC34" t="s">
        <v>234</v>
      </c>
      <c r="CD34" t="s">
        <v>234</v>
      </c>
      <c r="CE34" t="s">
        <v>234</v>
      </c>
      <c r="CF34" t="s">
        <v>234</v>
      </c>
      <c r="CG34" t="s">
        <v>234</v>
      </c>
      <c r="CH34" t="s">
        <v>234</v>
      </c>
      <c r="CI34" t="s">
        <v>234</v>
      </c>
      <c r="CJ34" t="s">
        <v>234</v>
      </c>
      <c r="CK34" t="s">
        <v>234</v>
      </c>
      <c r="CL34" t="s">
        <v>234</v>
      </c>
      <c r="CM34" t="s">
        <v>234</v>
      </c>
      <c r="CN34" t="s">
        <v>234</v>
      </c>
      <c r="CO34" t="s">
        <v>234</v>
      </c>
      <c r="CP34" t="s">
        <v>234</v>
      </c>
      <c r="CQ34" t="s">
        <v>234</v>
      </c>
      <c r="CR34" t="s">
        <v>234</v>
      </c>
      <c r="CS34" t="s">
        <v>234</v>
      </c>
      <c r="CT34" t="s">
        <v>234</v>
      </c>
      <c r="CU34" t="s">
        <v>234</v>
      </c>
      <c r="CV34" t="s">
        <v>234</v>
      </c>
      <c r="CW34" t="s">
        <v>234</v>
      </c>
      <c r="CX34" t="s">
        <v>234</v>
      </c>
      <c r="CY34" t="s">
        <v>234</v>
      </c>
      <c r="CZ34" t="s">
        <v>234</v>
      </c>
      <c r="DA34" t="s">
        <v>234</v>
      </c>
      <c r="DB34" t="s">
        <v>234</v>
      </c>
      <c r="DC34" t="s">
        <v>234</v>
      </c>
      <c r="DD34" t="s">
        <v>234</v>
      </c>
      <c r="DE34" t="s">
        <v>234</v>
      </c>
      <c r="DF34" t="s">
        <v>234</v>
      </c>
      <c r="DG34" t="s">
        <v>234</v>
      </c>
      <c r="DH34" t="s">
        <v>234</v>
      </c>
      <c r="DI34" t="s">
        <v>234</v>
      </c>
      <c r="DJ34" t="s">
        <v>234</v>
      </c>
      <c r="DK34" t="s">
        <v>234</v>
      </c>
      <c r="DL34" t="s">
        <v>234</v>
      </c>
      <c r="DM34" t="s">
        <v>234</v>
      </c>
      <c r="DN34" t="s">
        <v>234</v>
      </c>
      <c r="DO34" t="s">
        <v>234</v>
      </c>
      <c r="DP34" t="s">
        <v>234</v>
      </c>
      <c r="DQ34" t="s">
        <v>234</v>
      </c>
      <c r="DR34" t="s">
        <v>234</v>
      </c>
      <c r="DS34" t="s">
        <v>234</v>
      </c>
      <c r="DT34" t="s">
        <v>234</v>
      </c>
      <c r="DU34" t="s">
        <v>234</v>
      </c>
      <c r="DV34" t="s">
        <v>234</v>
      </c>
      <c r="DW34" t="s">
        <v>234</v>
      </c>
      <c r="DX34" t="s">
        <v>234</v>
      </c>
      <c r="DY34" t="s">
        <v>234</v>
      </c>
      <c r="DZ34" t="s">
        <v>234</v>
      </c>
      <c r="EA34" t="s">
        <v>234</v>
      </c>
      <c r="EB34" t="s">
        <v>234</v>
      </c>
      <c r="EC34" t="s">
        <v>234</v>
      </c>
      <c r="ED34" t="s">
        <v>234</v>
      </c>
      <c r="EE34" t="s">
        <v>234</v>
      </c>
      <c r="EF34" t="s">
        <v>234</v>
      </c>
      <c r="EG34" t="s">
        <v>234</v>
      </c>
      <c r="EH34" t="s">
        <v>234</v>
      </c>
      <c r="EI34" t="s">
        <v>234</v>
      </c>
      <c r="EJ34" t="s">
        <v>234</v>
      </c>
      <c r="EK34" t="s">
        <v>234</v>
      </c>
      <c r="EL34" t="s">
        <v>234</v>
      </c>
      <c r="EM34" t="s">
        <v>234</v>
      </c>
      <c r="EN34" t="s">
        <v>234</v>
      </c>
      <c r="EO34" t="s">
        <v>234</v>
      </c>
      <c r="EP34" t="s">
        <v>234</v>
      </c>
      <c r="EQ34" t="s">
        <v>234</v>
      </c>
      <c r="ER34" t="s">
        <v>234</v>
      </c>
      <c r="ES34" t="s">
        <v>234</v>
      </c>
      <c r="ET34" t="s">
        <v>234</v>
      </c>
      <c r="EU34" t="s">
        <v>234</v>
      </c>
      <c r="EV34" t="s">
        <v>234</v>
      </c>
      <c r="EW34" t="s">
        <v>234</v>
      </c>
      <c r="EX34" t="s">
        <v>234</v>
      </c>
      <c r="EY34" t="s">
        <v>234</v>
      </c>
      <c r="EZ34" t="s">
        <v>234</v>
      </c>
      <c r="FA34" t="s">
        <v>234</v>
      </c>
      <c r="FB34" t="s">
        <v>234</v>
      </c>
      <c r="FC34" t="s">
        <v>234</v>
      </c>
      <c r="FD34" t="s">
        <v>234</v>
      </c>
      <c r="FE34" t="s">
        <v>234</v>
      </c>
      <c r="FF34" t="s">
        <v>234</v>
      </c>
      <c r="FG34" t="s">
        <v>234</v>
      </c>
      <c r="FH34" t="s">
        <v>234</v>
      </c>
      <c r="FI34" t="s">
        <v>234</v>
      </c>
      <c r="FJ34" t="s">
        <v>234</v>
      </c>
      <c r="FK34" t="s">
        <v>234</v>
      </c>
      <c r="FL34" t="s">
        <v>234</v>
      </c>
      <c r="FM34" t="s">
        <v>234</v>
      </c>
      <c r="FN34" t="s">
        <v>234</v>
      </c>
      <c r="FO34" t="s">
        <v>234</v>
      </c>
      <c r="FP34" t="s">
        <v>234</v>
      </c>
      <c r="FQ34" t="s">
        <v>234</v>
      </c>
      <c r="FR34" t="s">
        <v>234</v>
      </c>
      <c r="FS34" t="s">
        <v>234</v>
      </c>
      <c r="FT34" t="s">
        <v>234</v>
      </c>
      <c r="FU34" t="s">
        <v>234</v>
      </c>
      <c r="FV34" t="s">
        <v>234</v>
      </c>
      <c r="FW34" t="s">
        <v>234</v>
      </c>
      <c r="FX34" t="s">
        <v>234</v>
      </c>
      <c r="FY34" t="s">
        <v>234</v>
      </c>
      <c r="FZ34" t="s">
        <v>234</v>
      </c>
      <c r="GA34" t="s">
        <v>234</v>
      </c>
      <c r="GB34" t="s">
        <v>234</v>
      </c>
      <c r="GC34" t="s">
        <v>234</v>
      </c>
      <c r="GD34" t="s">
        <v>234</v>
      </c>
      <c r="GE34" t="s">
        <v>234</v>
      </c>
      <c r="GF34" t="s">
        <v>234</v>
      </c>
      <c r="GG34" t="s">
        <v>234</v>
      </c>
      <c r="GH34" t="s">
        <v>234</v>
      </c>
      <c r="GI34" t="s">
        <v>234</v>
      </c>
      <c r="GJ34" t="s">
        <v>234</v>
      </c>
      <c r="GK34" t="s">
        <v>234</v>
      </c>
      <c r="GL34" t="s">
        <v>234</v>
      </c>
      <c r="GM34" t="s">
        <v>234</v>
      </c>
      <c r="GN34" t="s">
        <v>234</v>
      </c>
      <c r="GO34" t="s">
        <v>234</v>
      </c>
      <c r="GP34" t="s">
        <v>234</v>
      </c>
      <c r="GQ34" t="s">
        <v>234</v>
      </c>
      <c r="GR34" t="s">
        <v>234</v>
      </c>
      <c r="GS34" t="s">
        <v>234</v>
      </c>
      <c r="GT34" t="s">
        <v>234</v>
      </c>
      <c r="GU34" t="s">
        <v>234</v>
      </c>
      <c r="GV34" t="s">
        <v>234</v>
      </c>
      <c r="GW34" t="s">
        <v>234</v>
      </c>
      <c r="GX34" t="s">
        <v>234</v>
      </c>
      <c r="GY34" t="s">
        <v>234</v>
      </c>
      <c r="GZ34" t="s">
        <v>234</v>
      </c>
      <c r="HA34" t="s">
        <v>234</v>
      </c>
      <c r="HB34" t="s">
        <v>234</v>
      </c>
      <c r="HC34" t="s">
        <v>234</v>
      </c>
      <c r="HD34" t="s">
        <v>234</v>
      </c>
      <c r="HE34" t="s">
        <v>234</v>
      </c>
      <c r="HF34" t="s">
        <v>234</v>
      </c>
      <c r="HG34" t="s">
        <v>234</v>
      </c>
      <c r="HH34" t="s">
        <v>234</v>
      </c>
      <c r="HI34" t="s">
        <v>234</v>
      </c>
      <c r="HJ34" t="s">
        <v>234</v>
      </c>
      <c r="HK34" t="s">
        <v>234</v>
      </c>
      <c r="HL34" t="s">
        <v>234</v>
      </c>
      <c r="HM34" t="s">
        <v>234</v>
      </c>
      <c r="HN34" t="s">
        <v>234</v>
      </c>
      <c r="HO34" t="s">
        <v>234</v>
      </c>
      <c r="HP34" t="s">
        <v>234</v>
      </c>
      <c r="HQ34" t="s">
        <v>234</v>
      </c>
      <c r="HR34" t="s">
        <v>234</v>
      </c>
      <c r="HS34" t="s">
        <v>234</v>
      </c>
      <c r="HT34" t="s">
        <v>234</v>
      </c>
      <c r="HU34" t="s">
        <v>234</v>
      </c>
      <c r="HV34" t="s">
        <v>234</v>
      </c>
      <c r="HW34" t="s">
        <v>234</v>
      </c>
      <c r="HX34" t="s">
        <v>234</v>
      </c>
      <c r="HY34" t="s">
        <v>234</v>
      </c>
      <c r="HZ34" t="s">
        <v>234</v>
      </c>
      <c r="IA34" t="s">
        <v>234</v>
      </c>
      <c r="IB34" t="s">
        <v>234</v>
      </c>
      <c r="IC34" t="s">
        <v>234</v>
      </c>
      <c r="ID34" t="s">
        <v>234</v>
      </c>
      <c r="IE34" t="s">
        <v>234</v>
      </c>
      <c r="IF34" t="s">
        <v>234</v>
      </c>
      <c r="IG34" t="s">
        <v>234</v>
      </c>
      <c r="IH34" t="s">
        <v>234</v>
      </c>
      <c r="II34" t="s">
        <v>234</v>
      </c>
      <c r="IJ34" t="s">
        <v>234</v>
      </c>
      <c r="IK34" t="s">
        <v>234</v>
      </c>
      <c r="IL34" t="s">
        <v>234</v>
      </c>
      <c r="IM34" t="s">
        <v>234</v>
      </c>
      <c r="IN34" t="s">
        <v>234</v>
      </c>
      <c r="IO34" t="s">
        <v>234</v>
      </c>
      <c r="IP34" t="s">
        <v>234</v>
      </c>
      <c r="IQ34" t="s">
        <v>234</v>
      </c>
      <c r="IR34" t="s">
        <v>234</v>
      </c>
      <c r="IS34" t="s">
        <v>234</v>
      </c>
      <c r="IT34" t="s">
        <v>234</v>
      </c>
      <c r="IU34" t="s">
        <v>234</v>
      </c>
      <c r="IV34" t="s">
        <v>234</v>
      </c>
      <c r="IW34" t="s">
        <v>234</v>
      </c>
      <c r="IX34" t="s">
        <v>234</v>
      </c>
      <c r="IY34" t="s">
        <v>1655</v>
      </c>
      <c r="IZ34" t="s">
        <v>1713</v>
      </c>
      <c r="JA34" t="s">
        <v>319</v>
      </c>
      <c r="JB34" t="s">
        <v>234</v>
      </c>
      <c r="JC34" t="s">
        <v>320</v>
      </c>
      <c r="JD34" t="s">
        <v>321</v>
      </c>
      <c r="JE34" t="s">
        <v>321</v>
      </c>
      <c r="JF34" t="s">
        <v>255</v>
      </c>
      <c r="JG34" t="s">
        <v>234</v>
      </c>
      <c r="JH34" t="s">
        <v>256</v>
      </c>
      <c r="JI34" t="s">
        <v>323</v>
      </c>
      <c r="JJ34" t="s">
        <v>323</v>
      </c>
      <c r="JK34" t="s">
        <v>3865</v>
      </c>
      <c r="JL34" t="s">
        <v>234</v>
      </c>
      <c r="JM34" t="s">
        <v>234</v>
      </c>
      <c r="JN34" t="s">
        <v>234</v>
      </c>
      <c r="JO34" t="s">
        <v>234</v>
      </c>
      <c r="JP34" t="s">
        <v>234</v>
      </c>
      <c r="JQ34">
        <v>5</v>
      </c>
      <c r="JR34">
        <v>5</v>
      </c>
      <c r="JS34" t="s">
        <v>234</v>
      </c>
      <c r="JT34" t="s">
        <v>259</v>
      </c>
      <c r="JU34">
        <v>1</v>
      </c>
      <c r="JV34" t="s">
        <v>261</v>
      </c>
      <c r="JW34" t="s">
        <v>3859</v>
      </c>
      <c r="JX34" t="s">
        <v>249</v>
      </c>
      <c r="JY34" t="s">
        <v>1723</v>
      </c>
      <c r="JZ34">
        <v>0</v>
      </c>
      <c r="KA34">
        <v>0</v>
      </c>
      <c r="KB34">
        <v>0</v>
      </c>
      <c r="KC34">
        <v>1</v>
      </c>
      <c r="KD34">
        <v>0</v>
      </c>
      <c r="KE34">
        <v>0</v>
      </c>
      <c r="KF34">
        <v>0</v>
      </c>
      <c r="KG34">
        <v>0</v>
      </c>
      <c r="KH34">
        <v>0</v>
      </c>
      <c r="KI34">
        <v>0</v>
      </c>
      <c r="KJ34">
        <v>0</v>
      </c>
      <c r="KK34">
        <v>0</v>
      </c>
      <c r="KL34" t="s">
        <v>234</v>
      </c>
      <c r="KM34" t="s">
        <v>261</v>
      </c>
      <c r="KN34" t="s">
        <v>234</v>
      </c>
      <c r="KO34" t="s">
        <v>234</v>
      </c>
      <c r="KP34" t="s">
        <v>234</v>
      </c>
      <c r="KQ34" t="s">
        <v>234</v>
      </c>
      <c r="KR34" t="s">
        <v>234</v>
      </c>
      <c r="KS34" t="s">
        <v>234</v>
      </c>
      <c r="KT34" t="s">
        <v>234</v>
      </c>
      <c r="KU34" t="s">
        <v>234</v>
      </c>
      <c r="KV34" t="s">
        <v>234</v>
      </c>
      <c r="KW34" t="s">
        <v>234</v>
      </c>
      <c r="KX34" t="s">
        <v>234</v>
      </c>
      <c r="KY34" t="s">
        <v>234</v>
      </c>
      <c r="KZ34" t="s">
        <v>234</v>
      </c>
      <c r="LA34" t="s">
        <v>234</v>
      </c>
      <c r="LB34" t="s">
        <v>234</v>
      </c>
      <c r="LC34" t="s">
        <v>234</v>
      </c>
      <c r="LD34" t="s">
        <v>234</v>
      </c>
      <c r="LE34" t="s">
        <v>234</v>
      </c>
      <c r="LF34" t="s">
        <v>3443</v>
      </c>
      <c r="LG34" t="s">
        <v>234</v>
      </c>
      <c r="LH34">
        <v>264056857</v>
      </c>
      <c r="LI34" t="s">
        <v>3912</v>
      </c>
      <c r="LJ34">
        <v>44615.944432870368</v>
      </c>
      <c r="LK34" t="s">
        <v>234</v>
      </c>
      <c r="LL34" t="s">
        <v>234</v>
      </c>
      <c r="LM34" t="s">
        <v>3800</v>
      </c>
      <c r="LN34" t="s">
        <v>3801</v>
      </c>
      <c r="LO34" t="s">
        <v>234</v>
      </c>
      <c r="LP34">
        <v>33</v>
      </c>
    </row>
    <row r="35" spans="1:328" x14ac:dyDescent="0.35">
      <c r="A35">
        <v>44615.493989780087</v>
      </c>
      <c r="B35">
        <v>44615.715770740739</v>
      </c>
      <c r="C35">
        <v>44615</v>
      </c>
      <c r="D35">
        <v>0.22178096065181307</v>
      </c>
      <c r="E35" t="s">
        <v>234</v>
      </c>
      <c r="F35" t="s">
        <v>234</v>
      </c>
      <c r="G35" t="s">
        <v>3811</v>
      </c>
      <c r="H35">
        <v>44615</v>
      </c>
      <c r="I35" t="s">
        <v>3446</v>
      </c>
      <c r="J35" t="s">
        <v>234</v>
      </c>
      <c r="K35" t="s">
        <v>3446</v>
      </c>
      <c r="L35" t="s">
        <v>3447</v>
      </c>
      <c r="M35" t="s">
        <v>3447</v>
      </c>
      <c r="N35" t="s">
        <v>3515</v>
      </c>
      <c r="O35" t="s">
        <v>234</v>
      </c>
      <c r="P35" t="s">
        <v>3515</v>
      </c>
      <c r="Q35" t="s">
        <v>3516</v>
      </c>
      <c r="R35" t="s">
        <v>3516</v>
      </c>
      <c r="S35" t="s">
        <v>1791</v>
      </c>
      <c r="T35" t="s">
        <v>2014</v>
      </c>
      <c r="U35" t="s">
        <v>2013</v>
      </c>
      <c r="V35" t="s">
        <v>2015</v>
      </c>
      <c r="W35" t="s">
        <v>2345</v>
      </c>
      <c r="X35" t="s">
        <v>2344</v>
      </c>
      <c r="Y35" t="s">
        <v>2345</v>
      </c>
      <c r="Z35" t="s">
        <v>246</v>
      </c>
      <c r="AA35" t="s">
        <v>3871</v>
      </c>
      <c r="AB35" t="s">
        <v>246</v>
      </c>
      <c r="AC35" t="s">
        <v>1390</v>
      </c>
      <c r="AD35" t="s">
        <v>3872</v>
      </c>
      <c r="AE35" t="s">
        <v>246</v>
      </c>
      <c r="AF35" t="s">
        <v>3873</v>
      </c>
      <c r="AG35" t="s">
        <v>246</v>
      </c>
      <c r="AH35" t="s">
        <v>1390</v>
      </c>
      <c r="AI35" t="s">
        <v>3874</v>
      </c>
      <c r="AJ35" t="s">
        <v>366</v>
      </c>
      <c r="AK35" t="s">
        <v>248</v>
      </c>
      <c r="AL35" t="s">
        <v>1655</v>
      </c>
      <c r="AM35" t="s">
        <v>234</v>
      </c>
      <c r="AN35" t="s">
        <v>1655</v>
      </c>
      <c r="AO35" t="s">
        <v>234</v>
      </c>
      <c r="AP35" t="s">
        <v>250</v>
      </c>
      <c r="AQ35" t="s">
        <v>234</v>
      </c>
      <c r="AR35" t="s">
        <v>234</v>
      </c>
      <c r="AS35" t="s">
        <v>234</v>
      </c>
      <c r="AT35" t="s">
        <v>234</v>
      </c>
      <c r="AU35" t="s">
        <v>234</v>
      </c>
      <c r="AV35" t="s">
        <v>234</v>
      </c>
      <c r="AW35" t="s">
        <v>234</v>
      </c>
      <c r="AX35" t="s">
        <v>234</v>
      </c>
      <c r="AY35" t="s">
        <v>234</v>
      </c>
      <c r="AZ35" t="s">
        <v>234</v>
      </c>
      <c r="BA35" t="s">
        <v>234</v>
      </c>
      <c r="BB35" t="s">
        <v>234</v>
      </c>
      <c r="BC35" t="s">
        <v>234</v>
      </c>
      <c r="BD35" t="s">
        <v>234</v>
      </c>
      <c r="BE35" t="s">
        <v>234</v>
      </c>
      <c r="BF35" t="s">
        <v>234</v>
      </c>
      <c r="BG35" t="s">
        <v>234</v>
      </c>
      <c r="BH35" t="s">
        <v>234</v>
      </c>
      <c r="BI35" t="s">
        <v>234</v>
      </c>
      <c r="BJ35" t="s">
        <v>234</v>
      </c>
      <c r="BK35" t="s">
        <v>234</v>
      </c>
      <c r="BL35" t="s">
        <v>234</v>
      </c>
      <c r="BM35" t="s">
        <v>234</v>
      </c>
      <c r="BN35" t="s">
        <v>234</v>
      </c>
      <c r="BO35" t="s">
        <v>234</v>
      </c>
      <c r="BP35" t="s">
        <v>234</v>
      </c>
      <c r="BQ35" t="s">
        <v>234</v>
      </c>
      <c r="BR35" t="s">
        <v>234</v>
      </c>
      <c r="BS35" t="s">
        <v>234</v>
      </c>
      <c r="BT35" t="s">
        <v>234</v>
      </c>
      <c r="BU35" t="s">
        <v>234</v>
      </c>
      <c r="BV35" t="s">
        <v>234</v>
      </c>
      <c r="BW35" t="s">
        <v>234</v>
      </c>
      <c r="BX35" t="s">
        <v>234</v>
      </c>
      <c r="BY35" t="s">
        <v>234</v>
      </c>
      <c r="BZ35" t="s">
        <v>234</v>
      </c>
      <c r="CA35" t="s">
        <v>234</v>
      </c>
      <c r="CB35" t="s">
        <v>234</v>
      </c>
      <c r="CC35" t="s">
        <v>234</v>
      </c>
      <c r="CD35" t="s">
        <v>234</v>
      </c>
      <c r="CE35" t="s">
        <v>234</v>
      </c>
      <c r="CF35" t="s">
        <v>234</v>
      </c>
      <c r="CG35" t="s">
        <v>234</v>
      </c>
      <c r="CH35" t="s">
        <v>234</v>
      </c>
      <c r="CI35" t="s">
        <v>234</v>
      </c>
      <c r="CJ35" t="s">
        <v>234</v>
      </c>
      <c r="CK35" t="s">
        <v>234</v>
      </c>
      <c r="CL35" t="s">
        <v>234</v>
      </c>
      <c r="CM35" t="s">
        <v>234</v>
      </c>
      <c r="CN35" t="s">
        <v>234</v>
      </c>
      <c r="CO35" t="s">
        <v>234</v>
      </c>
      <c r="CP35" t="s">
        <v>234</v>
      </c>
      <c r="CQ35" t="s">
        <v>234</v>
      </c>
      <c r="CR35" t="s">
        <v>234</v>
      </c>
      <c r="CS35" t="s">
        <v>234</v>
      </c>
      <c r="CT35" t="s">
        <v>234</v>
      </c>
      <c r="CU35" t="s">
        <v>234</v>
      </c>
      <c r="CV35" t="s">
        <v>234</v>
      </c>
      <c r="CW35" t="s">
        <v>234</v>
      </c>
      <c r="CX35" t="s">
        <v>234</v>
      </c>
      <c r="CY35" t="s">
        <v>234</v>
      </c>
      <c r="CZ35" t="s">
        <v>234</v>
      </c>
      <c r="DA35" t="s">
        <v>234</v>
      </c>
      <c r="DB35" t="s">
        <v>234</v>
      </c>
      <c r="DC35" t="s">
        <v>234</v>
      </c>
      <c r="DD35" t="s">
        <v>234</v>
      </c>
      <c r="DE35" t="s">
        <v>234</v>
      </c>
      <c r="DF35" t="s">
        <v>234</v>
      </c>
      <c r="DG35" t="s">
        <v>234</v>
      </c>
      <c r="DH35" t="s">
        <v>234</v>
      </c>
      <c r="DI35" t="s">
        <v>234</v>
      </c>
      <c r="DJ35" t="s">
        <v>234</v>
      </c>
      <c r="DK35" t="s">
        <v>234</v>
      </c>
      <c r="DL35" t="s">
        <v>234</v>
      </c>
      <c r="DM35" t="s">
        <v>234</v>
      </c>
      <c r="DN35" t="s">
        <v>234</v>
      </c>
      <c r="DO35" t="s">
        <v>234</v>
      </c>
      <c r="DP35" t="s">
        <v>234</v>
      </c>
      <c r="DQ35" t="s">
        <v>234</v>
      </c>
      <c r="DR35" t="s">
        <v>234</v>
      </c>
      <c r="DS35" t="s">
        <v>234</v>
      </c>
      <c r="DT35" t="s">
        <v>234</v>
      </c>
      <c r="DU35" t="s">
        <v>234</v>
      </c>
      <c r="DV35" t="s">
        <v>234</v>
      </c>
      <c r="DW35" t="s">
        <v>234</v>
      </c>
      <c r="DX35" t="s">
        <v>234</v>
      </c>
      <c r="DY35" t="s">
        <v>234</v>
      </c>
      <c r="DZ35" t="s">
        <v>234</v>
      </c>
      <c r="EA35" t="s">
        <v>234</v>
      </c>
      <c r="EB35" t="s">
        <v>234</v>
      </c>
      <c r="EC35" t="s">
        <v>234</v>
      </c>
      <c r="ED35" t="s">
        <v>234</v>
      </c>
      <c r="EE35" t="s">
        <v>234</v>
      </c>
      <c r="EF35" t="s">
        <v>234</v>
      </c>
      <c r="EG35" t="s">
        <v>234</v>
      </c>
      <c r="EH35" t="s">
        <v>234</v>
      </c>
      <c r="EI35" t="s">
        <v>234</v>
      </c>
      <c r="EJ35" t="s">
        <v>234</v>
      </c>
      <c r="EK35" t="s">
        <v>234</v>
      </c>
      <c r="EL35" t="s">
        <v>234</v>
      </c>
      <c r="EM35" t="s">
        <v>234</v>
      </c>
      <c r="EN35" t="s">
        <v>234</v>
      </c>
      <c r="EO35" t="s">
        <v>234</v>
      </c>
      <c r="EP35" t="s">
        <v>234</v>
      </c>
      <c r="EQ35" t="s">
        <v>234</v>
      </c>
      <c r="ER35" t="s">
        <v>234</v>
      </c>
      <c r="ES35" t="s">
        <v>234</v>
      </c>
      <c r="ET35" t="s">
        <v>234</v>
      </c>
      <c r="EU35" t="s">
        <v>234</v>
      </c>
      <c r="EV35" t="s">
        <v>234</v>
      </c>
      <c r="EW35" t="s">
        <v>234</v>
      </c>
      <c r="EX35" t="s">
        <v>234</v>
      </c>
      <c r="EY35" t="s">
        <v>234</v>
      </c>
      <c r="EZ35" t="s">
        <v>234</v>
      </c>
      <c r="FA35" t="s">
        <v>234</v>
      </c>
      <c r="FB35" t="s">
        <v>234</v>
      </c>
      <c r="FC35" t="s">
        <v>234</v>
      </c>
      <c r="FD35" t="s">
        <v>234</v>
      </c>
      <c r="FE35" t="s">
        <v>234</v>
      </c>
      <c r="FF35" t="s">
        <v>234</v>
      </c>
      <c r="FG35" t="s">
        <v>234</v>
      </c>
      <c r="FH35" t="s">
        <v>234</v>
      </c>
      <c r="FI35" t="s">
        <v>234</v>
      </c>
      <c r="FJ35" t="s">
        <v>234</v>
      </c>
      <c r="FK35" t="s">
        <v>234</v>
      </c>
      <c r="FL35" t="s">
        <v>234</v>
      </c>
      <c r="FM35" t="s">
        <v>234</v>
      </c>
      <c r="FN35" t="s">
        <v>234</v>
      </c>
      <c r="FO35" t="s">
        <v>234</v>
      </c>
      <c r="FP35" t="s">
        <v>234</v>
      </c>
      <c r="FQ35" t="s">
        <v>234</v>
      </c>
      <c r="FR35" t="s">
        <v>234</v>
      </c>
      <c r="FS35" t="s">
        <v>234</v>
      </c>
      <c r="FT35" t="s">
        <v>234</v>
      </c>
      <c r="FU35" t="s">
        <v>234</v>
      </c>
      <c r="FV35" t="s">
        <v>234</v>
      </c>
      <c r="FW35" t="s">
        <v>234</v>
      </c>
      <c r="FX35" t="s">
        <v>234</v>
      </c>
      <c r="FY35" t="s">
        <v>234</v>
      </c>
      <c r="FZ35" t="s">
        <v>234</v>
      </c>
      <c r="GA35" t="s">
        <v>234</v>
      </c>
      <c r="GB35" t="s">
        <v>234</v>
      </c>
      <c r="GC35" t="s">
        <v>234</v>
      </c>
      <c r="GD35" t="s">
        <v>234</v>
      </c>
      <c r="GE35" t="s">
        <v>234</v>
      </c>
      <c r="GF35" t="s">
        <v>234</v>
      </c>
      <c r="GG35" t="s">
        <v>234</v>
      </c>
      <c r="GH35" t="s">
        <v>234</v>
      </c>
      <c r="GI35" t="s">
        <v>234</v>
      </c>
      <c r="GJ35" t="s">
        <v>234</v>
      </c>
      <c r="GK35" t="s">
        <v>234</v>
      </c>
      <c r="GL35" t="s">
        <v>234</v>
      </c>
      <c r="GM35" t="s">
        <v>234</v>
      </c>
      <c r="GN35" t="s">
        <v>234</v>
      </c>
      <c r="GO35" t="s">
        <v>234</v>
      </c>
      <c r="GP35" t="s">
        <v>234</v>
      </c>
      <c r="GQ35" t="s">
        <v>234</v>
      </c>
      <c r="GR35" t="s">
        <v>234</v>
      </c>
      <c r="GS35" t="s">
        <v>234</v>
      </c>
      <c r="GT35" t="s">
        <v>234</v>
      </c>
      <c r="GU35" t="s">
        <v>234</v>
      </c>
      <c r="GV35" t="s">
        <v>234</v>
      </c>
      <c r="GW35" t="s">
        <v>234</v>
      </c>
      <c r="GX35" t="s">
        <v>234</v>
      </c>
      <c r="GY35" t="s">
        <v>234</v>
      </c>
      <c r="GZ35" t="s">
        <v>234</v>
      </c>
      <c r="HA35" t="s">
        <v>234</v>
      </c>
      <c r="HB35" t="s">
        <v>234</v>
      </c>
      <c r="HC35" t="s">
        <v>234</v>
      </c>
      <c r="HD35" t="s">
        <v>234</v>
      </c>
      <c r="HE35" t="s">
        <v>234</v>
      </c>
      <c r="HF35" t="s">
        <v>234</v>
      </c>
      <c r="HG35" t="s">
        <v>234</v>
      </c>
      <c r="HH35" t="s">
        <v>234</v>
      </c>
      <c r="HI35" t="s">
        <v>234</v>
      </c>
      <c r="HJ35" t="s">
        <v>234</v>
      </c>
      <c r="HK35" t="s">
        <v>234</v>
      </c>
      <c r="HL35" t="s">
        <v>234</v>
      </c>
      <c r="HM35" t="s">
        <v>234</v>
      </c>
      <c r="HN35" t="s">
        <v>234</v>
      </c>
      <c r="HO35" t="s">
        <v>234</v>
      </c>
      <c r="HP35" t="s">
        <v>234</v>
      </c>
      <c r="HQ35" t="s">
        <v>234</v>
      </c>
      <c r="HR35" t="s">
        <v>234</v>
      </c>
      <c r="HS35" t="s">
        <v>234</v>
      </c>
      <c r="HT35" t="s">
        <v>234</v>
      </c>
      <c r="HU35" t="s">
        <v>234</v>
      </c>
      <c r="HV35" t="s">
        <v>234</v>
      </c>
      <c r="HW35" t="s">
        <v>234</v>
      </c>
      <c r="HX35" t="s">
        <v>234</v>
      </c>
      <c r="HY35" t="s">
        <v>234</v>
      </c>
      <c r="HZ35" t="s">
        <v>234</v>
      </c>
      <c r="IA35" t="s">
        <v>234</v>
      </c>
      <c r="IB35" t="s">
        <v>234</v>
      </c>
      <c r="IC35" t="s">
        <v>234</v>
      </c>
      <c r="ID35" t="s">
        <v>234</v>
      </c>
      <c r="IE35" t="s">
        <v>234</v>
      </c>
      <c r="IF35" t="s">
        <v>234</v>
      </c>
      <c r="IG35" t="s">
        <v>234</v>
      </c>
      <c r="IH35" t="s">
        <v>234</v>
      </c>
      <c r="II35" t="s">
        <v>234</v>
      </c>
      <c r="IJ35" t="s">
        <v>234</v>
      </c>
      <c r="IK35" t="s">
        <v>234</v>
      </c>
      <c r="IL35" t="s">
        <v>234</v>
      </c>
      <c r="IM35" t="s">
        <v>234</v>
      </c>
      <c r="IN35" t="s">
        <v>234</v>
      </c>
      <c r="IO35" t="s">
        <v>234</v>
      </c>
      <c r="IP35" t="s">
        <v>234</v>
      </c>
      <c r="IQ35" t="s">
        <v>234</v>
      </c>
      <c r="IR35" t="s">
        <v>234</v>
      </c>
      <c r="IS35" t="s">
        <v>234</v>
      </c>
      <c r="IT35" t="s">
        <v>234</v>
      </c>
      <c r="IU35" t="s">
        <v>234</v>
      </c>
      <c r="IV35" t="s">
        <v>234</v>
      </c>
      <c r="IW35" t="s">
        <v>234</v>
      </c>
      <c r="IX35" t="s">
        <v>234</v>
      </c>
      <c r="IY35" t="s">
        <v>1655</v>
      </c>
      <c r="IZ35" t="s">
        <v>1713</v>
      </c>
      <c r="JA35" t="s">
        <v>319</v>
      </c>
      <c r="JB35" t="s">
        <v>234</v>
      </c>
      <c r="JC35" t="s">
        <v>320</v>
      </c>
      <c r="JD35" t="s">
        <v>321</v>
      </c>
      <c r="JE35" t="s">
        <v>321</v>
      </c>
      <c r="JF35" t="s">
        <v>255</v>
      </c>
      <c r="JG35" t="s">
        <v>234</v>
      </c>
      <c r="JH35" t="s">
        <v>256</v>
      </c>
      <c r="JI35" t="s">
        <v>323</v>
      </c>
      <c r="JJ35" t="s">
        <v>323</v>
      </c>
      <c r="JK35" t="s">
        <v>3865</v>
      </c>
      <c r="JL35" t="s">
        <v>234</v>
      </c>
      <c r="JM35" t="s">
        <v>234</v>
      </c>
      <c r="JN35" t="s">
        <v>234</v>
      </c>
      <c r="JO35" t="s">
        <v>234</v>
      </c>
      <c r="JP35" t="s">
        <v>234</v>
      </c>
      <c r="JQ35">
        <v>5</v>
      </c>
      <c r="JR35">
        <v>5</v>
      </c>
      <c r="JS35" t="s">
        <v>234</v>
      </c>
      <c r="JT35" t="s">
        <v>259</v>
      </c>
      <c r="JU35">
        <v>1</v>
      </c>
      <c r="JV35" t="s">
        <v>249</v>
      </c>
      <c r="JW35" t="s">
        <v>234</v>
      </c>
      <c r="JX35" t="s">
        <v>249</v>
      </c>
      <c r="JY35" t="s">
        <v>1723</v>
      </c>
      <c r="JZ35">
        <v>0</v>
      </c>
      <c r="KA35">
        <v>0</v>
      </c>
      <c r="KB35">
        <v>0</v>
      </c>
      <c r="KC35">
        <v>1</v>
      </c>
      <c r="KD35">
        <v>0</v>
      </c>
      <c r="KE35">
        <v>0</v>
      </c>
      <c r="KF35">
        <v>0</v>
      </c>
      <c r="KG35">
        <v>0</v>
      </c>
      <c r="KH35">
        <v>0</v>
      </c>
      <c r="KI35">
        <v>0</v>
      </c>
      <c r="KJ35">
        <v>0</v>
      </c>
      <c r="KK35">
        <v>0</v>
      </c>
      <c r="KL35" t="s">
        <v>234</v>
      </c>
      <c r="KM35" t="s">
        <v>249</v>
      </c>
      <c r="KN35" t="s">
        <v>1559</v>
      </c>
      <c r="KO35">
        <v>0</v>
      </c>
      <c r="KP35">
        <v>1</v>
      </c>
      <c r="KQ35">
        <v>0</v>
      </c>
      <c r="KR35" t="s">
        <v>234</v>
      </c>
      <c r="KS35" t="s">
        <v>1409</v>
      </c>
      <c r="KT35">
        <v>0</v>
      </c>
      <c r="KU35">
        <v>0</v>
      </c>
      <c r="KV35">
        <v>0</v>
      </c>
      <c r="KW35">
        <v>1</v>
      </c>
      <c r="KX35">
        <v>0</v>
      </c>
      <c r="KY35">
        <v>0</v>
      </c>
      <c r="KZ35" t="s">
        <v>234</v>
      </c>
      <c r="LA35" t="s">
        <v>234</v>
      </c>
      <c r="LB35" t="s">
        <v>234</v>
      </c>
      <c r="LC35" t="s">
        <v>234</v>
      </c>
      <c r="LD35" t="s">
        <v>234</v>
      </c>
      <c r="LE35" t="s">
        <v>234</v>
      </c>
      <c r="LF35" t="s">
        <v>3443</v>
      </c>
      <c r="LG35" t="s">
        <v>234</v>
      </c>
      <c r="LH35">
        <v>264056859</v>
      </c>
      <c r="LI35" t="s">
        <v>3913</v>
      </c>
      <c r="LJ35">
        <v>44615.944444444453</v>
      </c>
      <c r="LK35" t="s">
        <v>234</v>
      </c>
      <c r="LL35" t="s">
        <v>234</v>
      </c>
      <c r="LM35" t="s">
        <v>3800</v>
      </c>
      <c r="LN35" t="s">
        <v>3801</v>
      </c>
      <c r="LO35" t="s">
        <v>234</v>
      </c>
      <c r="LP35">
        <v>34</v>
      </c>
    </row>
    <row r="36" spans="1:328" x14ac:dyDescent="0.35">
      <c r="A36">
        <v>44615.499612743057</v>
      </c>
      <c r="B36">
        <v>44615.716520034723</v>
      </c>
      <c r="C36">
        <v>44615</v>
      </c>
      <c r="D36">
        <v>0.21690729166584788</v>
      </c>
      <c r="E36" t="s">
        <v>234</v>
      </c>
      <c r="F36" t="s">
        <v>234</v>
      </c>
      <c r="G36" t="s">
        <v>3811</v>
      </c>
      <c r="H36">
        <v>44615</v>
      </c>
      <c r="I36" t="s">
        <v>3446</v>
      </c>
      <c r="J36" t="s">
        <v>234</v>
      </c>
      <c r="K36" t="s">
        <v>3446</v>
      </c>
      <c r="L36" t="s">
        <v>3447</v>
      </c>
      <c r="M36" t="s">
        <v>3447</v>
      </c>
      <c r="N36" t="s">
        <v>3515</v>
      </c>
      <c r="O36" t="s">
        <v>234</v>
      </c>
      <c r="P36" t="s">
        <v>3515</v>
      </c>
      <c r="Q36" t="s">
        <v>3516</v>
      </c>
      <c r="R36" t="s">
        <v>3516</v>
      </c>
      <c r="S36" t="s">
        <v>1791</v>
      </c>
      <c r="T36" t="s">
        <v>2014</v>
      </c>
      <c r="U36" t="s">
        <v>2013</v>
      </c>
      <c r="V36" t="s">
        <v>2015</v>
      </c>
      <c r="W36" t="s">
        <v>2345</v>
      </c>
      <c r="X36" t="s">
        <v>2344</v>
      </c>
      <c r="Y36" t="s">
        <v>2345</v>
      </c>
      <c r="Z36" t="s">
        <v>246</v>
      </c>
      <c r="AA36" t="s">
        <v>3871</v>
      </c>
      <c r="AB36" t="s">
        <v>246</v>
      </c>
      <c r="AC36" t="s">
        <v>1390</v>
      </c>
      <c r="AD36" t="s">
        <v>3872</v>
      </c>
      <c r="AE36" t="s">
        <v>246</v>
      </c>
      <c r="AF36" t="s">
        <v>3873</v>
      </c>
      <c r="AG36" t="s">
        <v>246</v>
      </c>
      <c r="AH36" t="s">
        <v>1390</v>
      </c>
      <c r="AI36" t="s">
        <v>3874</v>
      </c>
      <c r="AJ36" t="s">
        <v>366</v>
      </c>
      <c r="AK36" t="s">
        <v>248</v>
      </c>
      <c r="AL36" t="s">
        <v>1655</v>
      </c>
      <c r="AM36" t="s">
        <v>234</v>
      </c>
      <c r="AN36" t="s">
        <v>1655</v>
      </c>
      <c r="AO36" t="s">
        <v>234</v>
      </c>
      <c r="AP36" t="s">
        <v>250</v>
      </c>
      <c r="AQ36" t="s">
        <v>234</v>
      </c>
      <c r="AR36" t="s">
        <v>234</v>
      </c>
      <c r="AS36" t="s">
        <v>234</v>
      </c>
      <c r="AT36" t="s">
        <v>234</v>
      </c>
      <c r="AU36" t="s">
        <v>234</v>
      </c>
      <c r="AV36" t="s">
        <v>234</v>
      </c>
      <c r="AW36" t="s">
        <v>234</v>
      </c>
      <c r="AX36" t="s">
        <v>234</v>
      </c>
      <c r="AY36" t="s">
        <v>234</v>
      </c>
      <c r="AZ36" t="s">
        <v>234</v>
      </c>
      <c r="BA36" t="s">
        <v>234</v>
      </c>
      <c r="BB36" t="s">
        <v>234</v>
      </c>
      <c r="BC36" t="s">
        <v>234</v>
      </c>
      <c r="BD36" t="s">
        <v>234</v>
      </c>
      <c r="BE36" t="s">
        <v>234</v>
      </c>
      <c r="BF36" t="s">
        <v>234</v>
      </c>
      <c r="BG36" t="s">
        <v>234</v>
      </c>
      <c r="BH36" t="s">
        <v>234</v>
      </c>
      <c r="BI36" t="s">
        <v>234</v>
      </c>
      <c r="BJ36" t="s">
        <v>234</v>
      </c>
      <c r="BK36" t="s">
        <v>234</v>
      </c>
      <c r="BL36" t="s">
        <v>234</v>
      </c>
      <c r="BM36" t="s">
        <v>234</v>
      </c>
      <c r="BN36" t="s">
        <v>234</v>
      </c>
      <c r="BO36" t="s">
        <v>234</v>
      </c>
      <c r="BP36" t="s">
        <v>234</v>
      </c>
      <c r="BQ36" t="s">
        <v>234</v>
      </c>
      <c r="BR36" t="s">
        <v>234</v>
      </c>
      <c r="BS36" t="s">
        <v>234</v>
      </c>
      <c r="BT36" t="s">
        <v>234</v>
      </c>
      <c r="BU36" t="s">
        <v>234</v>
      </c>
      <c r="BV36" t="s">
        <v>234</v>
      </c>
      <c r="BW36" t="s">
        <v>234</v>
      </c>
      <c r="BX36" t="s">
        <v>234</v>
      </c>
      <c r="BY36" t="s">
        <v>234</v>
      </c>
      <c r="BZ36" t="s">
        <v>234</v>
      </c>
      <c r="CA36" t="s">
        <v>234</v>
      </c>
      <c r="CB36" t="s">
        <v>234</v>
      </c>
      <c r="CC36" t="s">
        <v>234</v>
      </c>
      <c r="CD36" t="s">
        <v>234</v>
      </c>
      <c r="CE36" t="s">
        <v>234</v>
      </c>
      <c r="CF36" t="s">
        <v>234</v>
      </c>
      <c r="CG36" t="s">
        <v>234</v>
      </c>
      <c r="CH36" t="s">
        <v>234</v>
      </c>
      <c r="CI36" t="s">
        <v>234</v>
      </c>
      <c r="CJ36" t="s">
        <v>234</v>
      </c>
      <c r="CK36" t="s">
        <v>234</v>
      </c>
      <c r="CL36" t="s">
        <v>234</v>
      </c>
      <c r="CM36" t="s">
        <v>234</v>
      </c>
      <c r="CN36" t="s">
        <v>234</v>
      </c>
      <c r="CO36" t="s">
        <v>234</v>
      </c>
      <c r="CP36" t="s">
        <v>234</v>
      </c>
      <c r="CQ36" t="s">
        <v>234</v>
      </c>
      <c r="CR36" t="s">
        <v>234</v>
      </c>
      <c r="CS36" t="s">
        <v>234</v>
      </c>
      <c r="CT36" t="s">
        <v>234</v>
      </c>
      <c r="CU36" t="s">
        <v>234</v>
      </c>
      <c r="CV36" t="s">
        <v>234</v>
      </c>
      <c r="CW36" t="s">
        <v>234</v>
      </c>
      <c r="CX36" t="s">
        <v>234</v>
      </c>
      <c r="CY36" t="s">
        <v>234</v>
      </c>
      <c r="CZ36" t="s">
        <v>234</v>
      </c>
      <c r="DA36" t="s">
        <v>234</v>
      </c>
      <c r="DB36" t="s">
        <v>234</v>
      </c>
      <c r="DC36" t="s">
        <v>234</v>
      </c>
      <c r="DD36" t="s">
        <v>234</v>
      </c>
      <c r="DE36" t="s">
        <v>234</v>
      </c>
      <c r="DF36" t="s">
        <v>234</v>
      </c>
      <c r="DG36" t="s">
        <v>234</v>
      </c>
      <c r="DH36" t="s">
        <v>234</v>
      </c>
      <c r="DI36" t="s">
        <v>234</v>
      </c>
      <c r="DJ36" t="s">
        <v>234</v>
      </c>
      <c r="DK36" t="s">
        <v>234</v>
      </c>
      <c r="DL36" t="s">
        <v>234</v>
      </c>
      <c r="DM36" t="s">
        <v>234</v>
      </c>
      <c r="DN36" t="s">
        <v>234</v>
      </c>
      <c r="DO36" t="s">
        <v>234</v>
      </c>
      <c r="DP36" t="s">
        <v>234</v>
      </c>
      <c r="DQ36" t="s">
        <v>234</v>
      </c>
      <c r="DR36" t="s">
        <v>234</v>
      </c>
      <c r="DS36" t="s">
        <v>234</v>
      </c>
      <c r="DT36" t="s">
        <v>234</v>
      </c>
      <c r="DU36" t="s">
        <v>234</v>
      </c>
      <c r="DV36" t="s">
        <v>234</v>
      </c>
      <c r="DW36" t="s">
        <v>234</v>
      </c>
      <c r="DX36" t="s">
        <v>234</v>
      </c>
      <c r="DY36" t="s">
        <v>234</v>
      </c>
      <c r="DZ36" t="s">
        <v>234</v>
      </c>
      <c r="EA36" t="s">
        <v>234</v>
      </c>
      <c r="EB36" t="s">
        <v>234</v>
      </c>
      <c r="EC36" t="s">
        <v>234</v>
      </c>
      <c r="ED36" t="s">
        <v>234</v>
      </c>
      <c r="EE36" t="s">
        <v>234</v>
      </c>
      <c r="EF36" t="s">
        <v>234</v>
      </c>
      <c r="EG36" t="s">
        <v>234</v>
      </c>
      <c r="EH36" t="s">
        <v>234</v>
      </c>
      <c r="EI36" t="s">
        <v>234</v>
      </c>
      <c r="EJ36" t="s">
        <v>234</v>
      </c>
      <c r="EK36" t="s">
        <v>234</v>
      </c>
      <c r="EL36" t="s">
        <v>234</v>
      </c>
      <c r="EM36" t="s">
        <v>234</v>
      </c>
      <c r="EN36" t="s">
        <v>234</v>
      </c>
      <c r="EO36" t="s">
        <v>234</v>
      </c>
      <c r="EP36" t="s">
        <v>234</v>
      </c>
      <c r="EQ36" t="s">
        <v>234</v>
      </c>
      <c r="ER36" t="s">
        <v>234</v>
      </c>
      <c r="ES36" t="s">
        <v>234</v>
      </c>
      <c r="ET36" t="s">
        <v>234</v>
      </c>
      <c r="EU36" t="s">
        <v>234</v>
      </c>
      <c r="EV36" t="s">
        <v>234</v>
      </c>
      <c r="EW36" t="s">
        <v>234</v>
      </c>
      <c r="EX36" t="s">
        <v>234</v>
      </c>
      <c r="EY36" t="s">
        <v>234</v>
      </c>
      <c r="EZ36" t="s">
        <v>234</v>
      </c>
      <c r="FA36" t="s">
        <v>234</v>
      </c>
      <c r="FB36" t="s">
        <v>234</v>
      </c>
      <c r="FC36" t="s">
        <v>234</v>
      </c>
      <c r="FD36" t="s">
        <v>234</v>
      </c>
      <c r="FE36" t="s">
        <v>234</v>
      </c>
      <c r="FF36" t="s">
        <v>234</v>
      </c>
      <c r="FG36" t="s">
        <v>234</v>
      </c>
      <c r="FH36" t="s">
        <v>234</v>
      </c>
      <c r="FI36" t="s">
        <v>234</v>
      </c>
      <c r="FJ36" t="s">
        <v>234</v>
      </c>
      <c r="FK36" t="s">
        <v>234</v>
      </c>
      <c r="FL36" t="s">
        <v>234</v>
      </c>
      <c r="FM36" t="s">
        <v>234</v>
      </c>
      <c r="FN36" t="s">
        <v>234</v>
      </c>
      <c r="FO36" t="s">
        <v>234</v>
      </c>
      <c r="FP36" t="s">
        <v>234</v>
      </c>
      <c r="FQ36" t="s">
        <v>234</v>
      </c>
      <c r="FR36" t="s">
        <v>234</v>
      </c>
      <c r="FS36" t="s">
        <v>234</v>
      </c>
      <c r="FT36" t="s">
        <v>234</v>
      </c>
      <c r="FU36" t="s">
        <v>234</v>
      </c>
      <c r="FV36" t="s">
        <v>234</v>
      </c>
      <c r="FW36" t="s">
        <v>234</v>
      </c>
      <c r="FX36" t="s">
        <v>234</v>
      </c>
      <c r="FY36" t="s">
        <v>234</v>
      </c>
      <c r="FZ36" t="s">
        <v>234</v>
      </c>
      <c r="GA36" t="s">
        <v>234</v>
      </c>
      <c r="GB36" t="s">
        <v>234</v>
      </c>
      <c r="GC36" t="s">
        <v>234</v>
      </c>
      <c r="GD36" t="s">
        <v>234</v>
      </c>
      <c r="GE36" t="s">
        <v>234</v>
      </c>
      <c r="GF36" t="s">
        <v>234</v>
      </c>
      <c r="GG36" t="s">
        <v>234</v>
      </c>
      <c r="GH36" t="s">
        <v>234</v>
      </c>
      <c r="GI36" t="s">
        <v>234</v>
      </c>
      <c r="GJ36" t="s">
        <v>234</v>
      </c>
      <c r="GK36" t="s">
        <v>234</v>
      </c>
      <c r="GL36" t="s">
        <v>234</v>
      </c>
      <c r="GM36" t="s">
        <v>234</v>
      </c>
      <c r="GN36" t="s">
        <v>234</v>
      </c>
      <c r="GO36" t="s">
        <v>234</v>
      </c>
      <c r="GP36" t="s">
        <v>234</v>
      </c>
      <c r="GQ36" t="s">
        <v>234</v>
      </c>
      <c r="GR36" t="s">
        <v>234</v>
      </c>
      <c r="GS36" t="s">
        <v>234</v>
      </c>
      <c r="GT36" t="s">
        <v>234</v>
      </c>
      <c r="GU36" t="s">
        <v>234</v>
      </c>
      <c r="GV36" t="s">
        <v>234</v>
      </c>
      <c r="GW36" t="s">
        <v>234</v>
      </c>
      <c r="GX36" t="s">
        <v>234</v>
      </c>
      <c r="GY36" t="s">
        <v>234</v>
      </c>
      <c r="GZ36" t="s">
        <v>234</v>
      </c>
      <c r="HA36" t="s">
        <v>234</v>
      </c>
      <c r="HB36" t="s">
        <v>234</v>
      </c>
      <c r="HC36" t="s">
        <v>234</v>
      </c>
      <c r="HD36" t="s">
        <v>234</v>
      </c>
      <c r="HE36" t="s">
        <v>234</v>
      </c>
      <c r="HF36" t="s">
        <v>234</v>
      </c>
      <c r="HG36" t="s">
        <v>234</v>
      </c>
      <c r="HH36" t="s">
        <v>234</v>
      </c>
      <c r="HI36" t="s">
        <v>234</v>
      </c>
      <c r="HJ36" t="s">
        <v>234</v>
      </c>
      <c r="HK36" t="s">
        <v>234</v>
      </c>
      <c r="HL36" t="s">
        <v>234</v>
      </c>
      <c r="HM36" t="s">
        <v>234</v>
      </c>
      <c r="HN36" t="s">
        <v>234</v>
      </c>
      <c r="HO36" t="s">
        <v>234</v>
      </c>
      <c r="HP36" t="s">
        <v>234</v>
      </c>
      <c r="HQ36" t="s">
        <v>234</v>
      </c>
      <c r="HR36" t="s">
        <v>234</v>
      </c>
      <c r="HS36" t="s">
        <v>234</v>
      </c>
      <c r="HT36" t="s">
        <v>234</v>
      </c>
      <c r="HU36" t="s">
        <v>234</v>
      </c>
      <c r="HV36" t="s">
        <v>234</v>
      </c>
      <c r="HW36" t="s">
        <v>234</v>
      </c>
      <c r="HX36" t="s">
        <v>234</v>
      </c>
      <c r="HY36" t="s">
        <v>234</v>
      </c>
      <c r="HZ36" t="s">
        <v>234</v>
      </c>
      <c r="IA36" t="s">
        <v>234</v>
      </c>
      <c r="IB36" t="s">
        <v>234</v>
      </c>
      <c r="IC36" t="s">
        <v>234</v>
      </c>
      <c r="ID36" t="s">
        <v>234</v>
      </c>
      <c r="IE36" t="s">
        <v>234</v>
      </c>
      <c r="IF36" t="s">
        <v>234</v>
      </c>
      <c r="IG36" t="s">
        <v>234</v>
      </c>
      <c r="IH36" t="s">
        <v>234</v>
      </c>
      <c r="II36" t="s">
        <v>234</v>
      </c>
      <c r="IJ36" t="s">
        <v>234</v>
      </c>
      <c r="IK36" t="s">
        <v>234</v>
      </c>
      <c r="IL36" t="s">
        <v>234</v>
      </c>
      <c r="IM36" t="s">
        <v>234</v>
      </c>
      <c r="IN36" t="s">
        <v>234</v>
      </c>
      <c r="IO36" t="s">
        <v>234</v>
      </c>
      <c r="IP36" t="s">
        <v>234</v>
      </c>
      <c r="IQ36" t="s">
        <v>234</v>
      </c>
      <c r="IR36" t="s">
        <v>234</v>
      </c>
      <c r="IS36" t="s">
        <v>234</v>
      </c>
      <c r="IT36" t="s">
        <v>234</v>
      </c>
      <c r="IU36" t="s">
        <v>234</v>
      </c>
      <c r="IV36" t="s">
        <v>234</v>
      </c>
      <c r="IW36" t="s">
        <v>234</v>
      </c>
      <c r="IX36" t="s">
        <v>234</v>
      </c>
      <c r="IY36" t="s">
        <v>1445</v>
      </c>
      <c r="IZ36" t="s">
        <v>234</v>
      </c>
      <c r="JA36" t="s">
        <v>234</v>
      </c>
      <c r="JB36" t="s">
        <v>234</v>
      </c>
      <c r="JC36" t="s">
        <v>234</v>
      </c>
      <c r="JD36" t="s">
        <v>234</v>
      </c>
      <c r="JE36" t="s">
        <v>234</v>
      </c>
      <c r="JF36" t="s">
        <v>234</v>
      </c>
      <c r="JG36" t="s">
        <v>234</v>
      </c>
      <c r="JH36" t="s">
        <v>234</v>
      </c>
      <c r="JI36" t="s">
        <v>234</v>
      </c>
      <c r="JJ36" t="s">
        <v>234</v>
      </c>
      <c r="JK36" t="s">
        <v>234</v>
      </c>
      <c r="JL36" t="s">
        <v>234</v>
      </c>
      <c r="JM36" t="s">
        <v>234</v>
      </c>
      <c r="JN36" t="s">
        <v>234</v>
      </c>
      <c r="JO36" t="s">
        <v>234</v>
      </c>
      <c r="JP36" t="s">
        <v>234</v>
      </c>
      <c r="JQ36" t="s">
        <v>234</v>
      </c>
      <c r="JR36" t="s">
        <v>234</v>
      </c>
      <c r="JS36" t="s">
        <v>234</v>
      </c>
      <c r="JT36" t="s">
        <v>234</v>
      </c>
      <c r="JU36" t="s">
        <v>234</v>
      </c>
      <c r="JV36" t="s">
        <v>234</v>
      </c>
      <c r="JW36" t="s">
        <v>234</v>
      </c>
      <c r="JX36" t="s">
        <v>234</v>
      </c>
      <c r="JY36" t="s">
        <v>234</v>
      </c>
      <c r="JZ36" t="s">
        <v>234</v>
      </c>
      <c r="KA36" t="s">
        <v>234</v>
      </c>
      <c r="KB36" t="s">
        <v>234</v>
      </c>
      <c r="KC36" t="s">
        <v>234</v>
      </c>
      <c r="KD36" t="s">
        <v>234</v>
      </c>
      <c r="KE36" t="s">
        <v>234</v>
      </c>
      <c r="KF36" t="s">
        <v>234</v>
      </c>
      <c r="KG36" t="s">
        <v>234</v>
      </c>
      <c r="KH36" t="s">
        <v>234</v>
      </c>
      <c r="KI36" t="s">
        <v>234</v>
      </c>
      <c r="KJ36" t="s">
        <v>234</v>
      </c>
      <c r="KK36" t="s">
        <v>234</v>
      </c>
      <c r="KL36" t="s">
        <v>234</v>
      </c>
      <c r="KM36" t="s">
        <v>249</v>
      </c>
      <c r="KN36" t="s">
        <v>1559</v>
      </c>
      <c r="KO36">
        <v>0</v>
      </c>
      <c r="KP36">
        <v>1</v>
      </c>
      <c r="KQ36">
        <v>0</v>
      </c>
      <c r="KR36" t="s">
        <v>234</v>
      </c>
      <c r="KS36" t="s">
        <v>1565</v>
      </c>
      <c r="KT36">
        <v>0</v>
      </c>
      <c r="KU36">
        <v>1</v>
      </c>
      <c r="KV36">
        <v>0</v>
      </c>
      <c r="KW36">
        <v>0</v>
      </c>
      <c r="KX36">
        <v>0</v>
      </c>
      <c r="KY36">
        <v>0</v>
      </c>
      <c r="KZ36" t="s">
        <v>234</v>
      </c>
      <c r="LA36" t="s">
        <v>234</v>
      </c>
      <c r="LB36" t="s">
        <v>234</v>
      </c>
      <c r="LC36" t="s">
        <v>234</v>
      </c>
      <c r="LD36" t="s">
        <v>234</v>
      </c>
      <c r="LE36" t="s">
        <v>234</v>
      </c>
      <c r="LF36" t="s">
        <v>3443</v>
      </c>
      <c r="LG36" t="s">
        <v>234</v>
      </c>
      <c r="LH36">
        <v>264056861</v>
      </c>
      <c r="LI36" t="s">
        <v>3914</v>
      </c>
      <c r="LJ36">
        <v>44615.944456018522</v>
      </c>
      <c r="LK36" t="s">
        <v>234</v>
      </c>
      <c r="LL36" t="s">
        <v>234</v>
      </c>
      <c r="LM36" t="s">
        <v>3800</v>
      </c>
      <c r="LN36" t="s">
        <v>3801</v>
      </c>
      <c r="LO36" t="s">
        <v>234</v>
      </c>
      <c r="LP36">
        <v>35</v>
      </c>
    </row>
    <row r="37" spans="1:328" x14ac:dyDescent="0.35">
      <c r="A37">
        <v>44615.503445324073</v>
      </c>
      <c r="B37">
        <v>44615.716996759264</v>
      </c>
      <c r="C37">
        <v>44615</v>
      </c>
      <c r="D37">
        <v>0.21355143519031117</v>
      </c>
      <c r="E37" t="s">
        <v>234</v>
      </c>
      <c r="F37" t="s">
        <v>234</v>
      </c>
      <c r="G37" t="s">
        <v>3811</v>
      </c>
      <c r="H37">
        <v>44615</v>
      </c>
      <c r="I37" t="s">
        <v>3446</v>
      </c>
      <c r="J37" t="s">
        <v>234</v>
      </c>
      <c r="K37" t="s">
        <v>3446</v>
      </c>
      <c r="L37" t="s">
        <v>3447</v>
      </c>
      <c r="M37" t="s">
        <v>3447</v>
      </c>
      <c r="N37" t="s">
        <v>3515</v>
      </c>
      <c r="O37" t="s">
        <v>234</v>
      </c>
      <c r="P37" t="s">
        <v>3515</v>
      </c>
      <c r="Q37" t="s">
        <v>3516</v>
      </c>
      <c r="R37" t="s">
        <v>3516</v>
      </c>
      <c r="S37" t="s">
        <v>1791</v>
      </c>
      <c r="T37" t="s">
        <v>2014</v>
      </c>
      <c r="U37" t="s">
        <v>2013</v>
      </c>
      <c r="V37" t="s">
        <v>2015</v>
      </c>
      <c r="W37" t="s">
        <v>2345</v>
      </c>
      <c r="X37" t="s">
        <v>2344</v>
      </c>
      <c r="Y37" t="s">
        <v>2345</v>
      </c>
      <c r="Z37" t="s">
        <v>246</v>
      </c>
      <c r="AA37" t="s">
        <v>3871</v>
      </c>
      <c r="AB37" t="s">
        <v>246</v>
      </c>
      <c r="AC37" t="s">
        <v>1390</v>
      </c>
      <c r="AD37" t="s">
        <v>3872</v>
      </c>
      <c r="AE37" t="s">
        <v>246</v>
      </c>
      <c r="AF37" t="s">
        <v>3873</v>
      </c>
      <c r="AG37" t="s">
        <v>246</v>
      </c>
      <c r="AH37" t="s">
        <v>1390</v>
      </c>
      <c r="AI37" t="s">
        <v>3874</v>
      </c>
      <c r="AJ37" t="s">
        <v>366</v>
      </c>
      <c r="AK37" t="s">
        <v>248</v>
      </c>
      <c r="AL37" t="s">
        <v>1655</v>
      </c>
      <c r="AM37" t="s">
        <v>234</v>
      </c>
      <c r="AN37" t="s">
        <v>1655</v>
      </c>
      <c r="AO37" t="s">
        <v>234</v>
      </c>
      <c r="AP37" t="s">
        <v>274</v>
      </c>
      <c r="AQ37" t="s">
        <v>234</v>
      </c>
      <c r="AR37" t="s">
        <v>234</v>
      </c>
      <c r="AS37" t="s">
        <v>234</v>
      </c>
      <c r="AT37" t="s">
        <v>234</v>
      </c>
      <c r="AU37" t="s">
        <v>234</v>
      </c>
      <c r="AV37" t="s">
        <v>234</v>
      </c>
      <c r="AW37" t="s">
        <v>234</v>
      </c>
      <c r="AX37" t="s">
        <v>234</v>
      </c>
      <c r="AY37" t="s">
        <v>234</v>
      </c>
      <c r="AZ37" t="s">
        <v>234</v>
      </c>
      <c r="BA37" t="s">
        <v>234</v>
      </c>
      <c r="BB37" t="s">
        <v>234</v>
      </c>
      <c r="BC37" t="s">
        <v>234</v>
      </c>
      <c r="BD37" t="s">
        <v>234</v>
      </c>
      <c r="BE37" t="s">
        <v>234</v>
      </c>
      <c r="BF37" t="s">
        <v>234</v>
      </c>
      <c r="BG37" t="s">
        <v>234</v>
      </c>
      <c r="BH37" t="s">
        <v>234</v>
      </c>
      <c r="BI37" t="s">
        <v>234</v>
      </c>
      <c r="BJ37" t="s">
        <v>234</v>
      </c>
      <c r="BK37" t="s">
        <v>234</v>
      </c>
      <c r="BL37" t="s">
        <v>234</v>
      </c>
      <c r="BM37" t="s">
        <v>234</v>
      </c>
      <c r="BN37" t="s">
        <v>234</v>
      </c>
      <c r="BO37" t="s">
        <v>234</v>
      </c>
      <c r="BP37" t="s">
        <v>234</v>
      </c>
      <c r="BQ37" t="s">
        <v>234</v>
      </c>
      <c r="BR37" t="s">
        <v>234</v>
      </c>
      <c r="BS37" t="s">
        <v>234</v>
      </c>
      <c r="BT37" t="s">
        <v>234</v>
      </c>
      <c r="BU37" t="s">
        <v>234</v>
      </c>
      <c r="BV37" t="s">
        <v>234</v>
      </c>
      <c r="BW37" t="s">
        <v>234</v>
      </c>
      <c r="BX37" t="s">
        <v>234</v>
      </c>
      <c r="BY37" t="s">
        <v>234</v>
      </c>
      <c r="BZ37" t="s">
        <v>234</v>
      </c>
      <c r="CA37" t="s">
        <v>234</v>
      </c>
      <c r="CB37" t="s">
        <v>234</v>
      </c>
      <c r="CC37" t="s">
        <v>234</v>
      </c>
      <c r="CD37" t="s">
        <v>234</v>
      </c>
      <c r="CE37" t="s">
        <v>234</v>
      </c>
      <c r="CF37" t="s">
        <v>234</v>
      </c>
      <c r="CG37" t="s">
        <v>234</v>
      </c>
      <c r="CH37" t="s">
        <v>234</v>
      </c>
      <c r="CI37" t="s">
        <v>234</v>
      </c>
      <c r="CJ37" t="s">
        <v>234</v>
      </c>
      <c r="CK37" t="s">
        <v>234</v>
      </c>
      <c r="CL37" t="s">
        <v>234</v>
      </c>
      <c r="CM37" t="s">
        <v>234</v>
      </c>
      <c r="CN37" t="s">
        <v>234</v>
      </c>
      <c r="CO37" t="s">
        <v>234</v>
      </c>
      <c r="CP37" t="s">
        <v>234</v>
      </c>
      <c r="CQ37" t="s">
        <v>234</v>
      </c>
      <c r="CR37" t="s">
        <v>234</v>
      </c>
      <c r="CS37" t="s">
        <v>234</v>
      </c>
      <c r="CT37" t="s">
        <v>234</v>
      </c>
      <c r="CU37" t="s">
        <v>234</v>
      </c>
      <c r="CV37" t="s">
        <v>234</v>
      </c>
      <c r="CW37" t="s">
        <v>234</v>
      </c>
      <c r="CX37" t="s">
        <v>234</v>
      </c>
      <c r="CY37" t="s">
        <v>234</v>
      </c>
      <c r="CZ37" t="s">
        <v>234</v>
      </c>
      <c r="DA37" t="s">
        <v>234</v>
      </c>
      <c r="DB37" t="s">
        <v>234</v>
      </c>
      <c r="DC37" t="s">
        <v>234</v>
      </c>
      <c r="DD37" t="s">
        <v>234</v>
      </c>
      <c r="DE37" t="s">
        <v>234</v>
      </c>
      <c r="DF37" t="s">
        <v>234</v>
      </c>
      <c r="DG37" t="s">
        <v>234</v>
      </c>
      <c r="DH37" t="s">
        <v>234</v>
      </c>
      <c r="DI37" t="s">
        <v>234</v>
      </c>
      <c r="DJ37" t="s">
        <v>234</v>
      </c>
      <c r="DK37" t="s">
        <v>234</v>
      </c>
      <c r="DL37" t="s">
        <v>234</v>
      </c>
      <c r="DM37" t="s">
        <v>234</v>
      </c>
      <c r="DN37" t="s">
        <v>234</v>
      </c>
      <c r="DO37" t="s">
        <v>234</v>
      </c>
      <c r="DP37" t="s">
        <v>234</v>
      </c>
      <c r="DQ37" t="s">
        <v>234</v>
      </c>
      <c r="DR37" t="s">
        <v>234</v>
      </c>
      <c r="DS37" t="s">
        <v>234</v>
      </c>
      <c r="DT37" t="s">
        <v>234</v>
      </c>
      <c r="DU37" t="s">
        <v>234</v>
      </c>
      <c r="DV37" t="s">
        <v>234</v>
      </c>
      <c r="DW37" t="s">
        <v>234</v>
      </c>
      <c r="DX37" t="s">
        <v>234</v>
      </c>
      <c r="DY37" t="s">
        <v>234</v>
      </c>
      <c r="DZ37" t="s">
        <v>234</v>
      </c>
      <c r="EA37" t="s">
        <v>234</v>
      </c>
      <c r="EB37" t="s">
        <v>234</v>
      </c>
      <c r="EC37" t="s">
        <v>234</v>
      </c>
      <c r="ED37" t="s">
        <v>234</v>
      </c>
      <c r="EE37" t="s">
        <v>234</v>
      </c>
      <c r="EF37" t="s">
        <v>234</v>
      </c>
      <c r="EG37" t="s">
        <v>234</v>
      </c>
      <c r="EH37" t="s">
        <v>234</v>
      </c>
      <c r="EI37" t="s">
        <v>234</v>
      </c>
      <c r="EJ37" t="s">
        <v>234</v>
      </c>
      <c r="EK37" t="s">
        <v>234</v>
      </c>
      <c r="EL37" t="s">
        <v>234</v>
      </c>
      <c r="EM37" t="s">
        <v>234</v>
      </c>
      <c r="EN37" t="s">
        <v>234</v>
      </c>
      <c r="EO37" t="s">
        <v>234</v>
      </c>
      <c r="EP37" t="s">
        <v>234</v>
      </c>
      <c r="EQ37" t="s">
        <v>234</v>
      </c>
      <c r="ER37" t="s">
        <v>234</v>
      </c>
      <c r="ES37" t="s">
        <v>234</v>
      </c>
      <c r="ET37" t="s">
        <v>234</v>
      </c>
      <c r="EU37" t="s">
        <v>234</v>
      </c>
      <c r="EV37" t="s">
        <v>234</v>
      </c>
      <c r="EW37" t="s">
        <v>234</v>
      </c>
      <c r="EX37" t="s">
        <v>234</v>
      </c>
      <c r="EY37" t="s">
        <v>234</v>
      </c>
      <c r="EZ37" t="s">
        <v>234</v>
      </c>
      <c r="FA37" t="s">
        <v>234</v>
      </c>
      <c r="FB37" t="s">
        <v>234</v>
      </c>
      <c r="FC37" t="s">
        <v>234</v>
      </c>
      <c r="FD37" t="s">
        <v>234</v>
      </c>
      <c r="FE37" t="s">
        <v>234</v>
      </c>
      <c r="FF37" t="s">
        <v>234</v>
      </c>
      <c r="FG37" t="s">
        <v>234</v>
      </c>
      <c r="FH37" t="s">
        <v>234</v>
      </c>
      <c r="FI37" t="s">
        <v>234</v>
      </c>
      <c r="FJ37" t="s">
        <v>234</v>
      </c>
      <c r="FK37" t="s">
        <v>234</v>
      </c>
      <c r="FL37" t="s">
        <v>234</v>
      </c>
      <c r="FM37" t="s">
        <v>234</v>
      </c>
      <c r="FN37" t="s">
        <v>234</v>
      </c>
      <c r="FO37" t="s">
        <v>234</v>
      </c>
      <c r="FP37" t="s">
        <v>234</v>
      </c>
      <c r="FQ37" t="s">
        <v>234</v>
      </c>
      <c r="FR37" t="s">
        <v>234</v>
      </c>
      <c r="FS37" t="s">
        <v>234</v>
      </c>
      <c r="FT37" t="s">
        <v>234</v>
      </c>
      <c r="FU37" t="s">
        <v>234</v>
      </c>
      <c r="FV37" t="s">
        <v>234</v>
      </c>
      <c r="FW37" t="s">
        <v>234</v>
      </c>
      <c r="FX37" t="s">
        <v>234</v>
      </c>
      <c r="FY37" t="s">
        <v>234</v>
      </c>
      <c r="FZ37" t="s">
        <v>234</v>
      </c>
      <c r="GA37" t="s">
        <v>234</v>
      </c>
      <c r="GB37" t="s">
        <v>234</v>
      </c>
      <c r="GC37" t="s">
        <v>234</v>
      </c>
      <c r="GD37" t="s">
        <v>234</v>
      </c>
      <c r="GE37" t="s">
        <v>234</v>
      </c>
      <c r="GF37" t="s">
        <v>234</v>
      </c>
      <c r="GG37" t="s">
        <v>234</v>
      </c>
      <c r="GH37" t="s">
        <v>234</v>
      </c>
      <c r="GI37" t="s">
        <v>234</v>
      </c>
      <c r="GJ37" t="s">
        <v>234</v>
      </c>
      <c r="GK37" t="s">
        <v>234</v>
      </c>
      <c r="GL37" t="s">
        <v>234</v>
      </c>
      <c r="GM37" t="s">
        <v>234</v>
      </c>
      <c r="GN37" t="s">
        <v>234</v>
      </c>
      <c r="GO37" t="s">
        <v>234</v>
      </c>
      <c r="GP37" t="s">
        <v>234</v>
      </c>
      <c r="GQ37" t="s">
        <v>234</v>
      </c>
      <c r="GR37" t="s">
        <v>234</v>
      </c>
      <c r="GS37" t="s">
        <v>234</v>
      </c>
      <c r="GT37" t="s">
        <v>234</v>
      </c>
      <c r="GU37" t="s">
        <v>234</v>
      </c>
      <c r="GV37" t="s">
        <v>234</v>
      </c>
      <c r="GW37" t="s">
        <v>234</v>
      </c>
      <c r="GX37" t="s">
        <v>234</v>
      </c>
      <c r="GY37" t="s">
        <v>234</v>
      </c>
      <c r="GZ37" t="s">
        <v>234</v>
      </c>
      <c r="HA37" t="s">
        <v>234</v>
      </c>
      <c r="HB37" t="s">
        <v>234</v>
      </c>
      <c r="HC37" t="s">
        <v>234</v>
      </c>
      <c r="HD37" t="s">
        <v>234</v>
      </c>
      <c r="HE37" t="s">
        <v>234</v>
      </c>
      <c r="HF37" t="s">
        <v>234</v>
      </c>
      <c r="HG37" t="s">
        <v>234</v>
      </c>
      <c r="HH37" t="s">
        <v>234</v>
      </c>
      <c r="HI37" t="s">
        <v>234</v>
      </c>
      <c r="HJ37" t="s">
        <v>234</v>
      </c>
      <c r="HK37" t="s">
        <v>234</v>
      </c>
      <c r="HL37" t="s">
        <v>234</v>
      </c>
      <c r="HM37" t="s">
        <v>234</v>
      </c>
      <c r="HN37" t="s">
        <v>234</v>
      </c>
      <c r="HO37" t="s">
        <v>234</v>
      </c>
      <c r="HP37" t="s">
        <v>234</v>
      </c>
      <c r="HQ37" t="s">
        <v>234</v>
      </c>
      <c r="HR37" t="s">
        <v>234</v>
      </c>
      <c r="HS37" t="s">
        <v>234</v>
      </c>
      <c r="HT37" t="s">
        <v>234</v>
      </c>
      <c r="HU37" t="s">
        <v>234</v>
      </c>
      <c r="HV37" t="s">
        <v>234</v>
      </c>
      <c r="HW37" t="s">
        <v>234</v>
      </c>
      <c r="HX37" t="s">
        <v>234</v>
      </c>
      <c r="HY37" t="s">
        <v>234</v>
      </c>
      <c r="HZ37" t="s">
        <v>234</v>
      </c>
      <c r="IA37" t="s">
        <v>234</v>
      </c>
      <c r="IB37" t="s">
        <v>234</v>
      </c>
      <c r="IC37" t="s">
        <v>234</v>
      </c>
      <c r="ID37" t="s">
        <v>234</v>
      </c>
      <c r="IE37" t="s">
        <v>234</v>
      </c>
      <c r="IF37" t="s">
        <v>234</v>
      </c>
      <c r="IG37" t="s">
        <v>234</v>
      </c>
      <c r="IH37" t="s">
        <v>234</v>
      </c>
      <c r="II37" t="s">
        <v>234</v>
      </c>
      <c r="IJ37" t="s">
        <v>234</v>
      </c>
      <c r="IK37" t="s">
        <v>234</v>
      </c>
      <c r="IL37" t="s">
        <v>234</v>
      </c>
      <c r="IM37" t="s">
        <v>234</v>
      </c>
      <c r="IN37" t="s">
        <v>234</v>
      </c>
      <c r="IO37" t="s">
        <v>234</v>
      </c>
      <c r="IP37" t="s">
        <v>234</v>
      </c>
      <c r="IQ37" t="s">
        <v>234</v>
      </c>
      <c r="IR37" t="s">
        <v>234</v>
      </c>
      <c r="IS37" t="s">
        <v>234</v>
      </c>
      <c r="IT37" t="s">
        <v>234</v>
      </c>
      <c r="IU37" t="s">
        <v>234</v>
      </c>
      <c r="IV37" t="s">
        <v>234</v>
      </c>
      <c r="IW37" t="s">
        <v>234</v>
      </c>
      <c r="IX37" t="s">
        <v>234</v>
      </c>
      <c r="IY37" t="s">
        <v>1655</v>
      </c>
      <c r="IZ37" t="s">
        <v>1713</v>
      </c>
      <c r="JA37" t="s">
        <v>344</v>
      </c>
      <c r="JB37" t="s">
        <v>234</v>
      </c>
      <c r="JC37" t="s">
        <v>345</v>
      </c>
      <c r="JD37" t="s">
        <v>3809</v>
      </c>
      <c r="JE37" t="s">
        <v>3809</v>
      </c>
      <c r="JF37" t="s">
        <v>255</v>
      </c>
      <c r="JG37" t="s">
        <v>234</v>
      </c>
      <c r="JH37" t="s">
        <v>325</v>
      </c>
      <c r="JI37" t="s">
        <v>323</v>
      </c>
      <c r="JJ37" t="s">
        <v>323</v>
      </c>
      <c r="JK37" t="s">
        <v>3865</v>
      </c>
      <c r="JL37" t="s">
        <v>234</v>
      </c>
      <c r="JM37" t="s">
        <v>234</v>
      </c>
      <c r="JN37" t="s">
        <v>234</v>
      </c>
      <c r="JO37" t="s">
        <v>234</v>
      </c>
      <c r="JP37" t="s">
        <v>234</v>
      </c>
      <c r="JQ37">
        <v>0</v>
      </c>
      <c r="JR37" t="s">
        <v>3811</v>
      </c>
      <c r="JS37" t="s">
        <v>234</v>
      </c>
      <c r="JT37" t="s">
        <v>259</v>
      </c>
      <c r="JU37" t="s">
        <v>3811</v>
      </c>
      <c r="JV37" t="s">
        <v>261</v>
      </c>
      <c r="JW37" t="s">
        <v>3859</v>
      </c>
      <c r="JX37" t="s">
        <v>249</v>
      </c>
      <c r="JY37" t="s">
        <v>1723</v>
      </c>
      <c r="JZ37">
        <v>0</v>
      </c>
      <c r="KA37">
        <v>0</v>
      </c>
      <c r="KB37">
        <v>0</v>
      </c>
      <c r="KC37">
        <v>1</v>
      </c>
      <c r="KD37">
        <v>0</v>
      </c>
      <c r="KE37">
        <v>0</v>
      </c>
      <c r="KF37">
        <v>0</v>
      </c>
      <c r="KG37">
        <v>0</v>
      </c>
      <c r="KH37">
        <v>0</v>
      </c>
      <c r="KI37">
        <v>0</v>
      </c>
      <c r="KJ37">
        <v>0</v>
      </c>
      <c r="KK37">
        <v>0</v>
      </c>
      <c r="KL37" t="s">
        <v>234</v>
      </c>
      <c r="KM37" t="s">
        <v>249</v>
      </c>
      <c r="KN37" t="s">
        <v>246</v>
      </c>
      <c r="KO37">
        <v>0</v>
      </c>
      <c r="KP37">
        <v>0</v>
      </c>
      <c r="KQ37">
        <v>1</v>
      </c>
      <c r="KR37" t="s">
        <v>3915</v>
      </c>
      <c r="KS37" t="s">
        <v>1567</v>
      </c>
      <c r="KT37">
        <v>0</v>
      </c>
      <c r="KU37">
        <v>0</v>
      </c>
      <c r="KV37">
        <v>1</v>
      </c>
      <c r="KW37">
        <v>0</v>
      </c>
      <c r="KX37">
        <v>0</v>
      </c>
      <c r="KY37">
        <v>0</v>
      </c>
      <c r="KZ37" t="s">
        <v>234</v>
      </c>
      <c r="LA37" t="s">
        <v>234</v>
      </c>
      <c r="LB37" t="s">
        <v>234</v>
      </c>
      <c r="LC37" t="s">
        <v>234</v>
      </c>
      <c r="LD37" t="s">
        <v>234</v>
      </c>
      <c r="LE37" t="s">
        <v>234</v>
      </c>
      <c r="LF37" t="s">
        <v>3443</v>
      </c>
      <c r="LG37" t="s">
        <v>234</v>
      </c>
      <c r="LH37">
        <v>264056862</v>
      </c>
      <c r="LI37" t="s">
        <v>3916</v>
      </c>
      <c r="LJ37">
        <v>44615.944467592592</v>
      </c>
      <c r="LK37" t="s">
        <v>234</v>
      </c>
      <c r="LL37" t="s">
        <v>234</v>
      </c>
      <c r="LM37" t="s">
        <v>3800</v>
      </c>
      <c r="LN37" t="s">
        <v>3801</v>
      </c>
      <c r="LO37" t="s">
        <v>234</v>
      </c>
      <c r="LP37">
        <v>36</v>
      </c>
    </row>
    <row r="38" spans="1:328" x14ac:dyDescent="0.35">
      <c r="A38">
        <v>44616.439232118057</v>
      </c>
      <c r="B38">
        <v>44616.460741979157</v>
      </c>
      <c r="C38">
        <v>44616</v>
      </c>
      <c r="D38">
        <v>1.7924884250533069E-3</v>
      </c>
      <c r="E38" t="s">
        <v>234</v>
      </c>
      <c r="F38" t="s">
        <v>234</v>
      </c>
      <c r="G38" t="s">
        <v>3811</v>
      </c>
      <c r="H38">
        <v>44616</v>
      </c>
      <c r="I38" t="s">
        <v>356</v>
      </c>
      <c r="J38" t="s">
        <v>234</v>
      </c>
      <c r="K38" t="s">
        <v>356</v>
      </c>
      <c r="L38" t="s">
        <v>355</v>
      </c>
      <c r="M38" t="s">
        <v>355</v>
      </c>
      <c r="N38" t="s">
        <v>372</v>
      </c>
      <c r="O38" t="s">
        <v>234</v>
      </c>
      <c r="P38" t="s">
        <v>372</v>
      </c>
      <c r="Q38" t="s">
        <v>371</v>
      </c>
      <c r="R38" t="s">
        <v>371</v>
      </c>
      <c r="S38" t="s">
        <v>266</v>
      </c>
      <c r="T38" t="s">
        <v>359</v>
      </c>
      <c r="U38" t="s">
        <v>360</v>
      </c>
      <c r="V38" t="s">
        <v>757</v>
      </c>
      <c r="W38" t="s">
        <v>361</v>
      </c>
      <c r="X38" t="s">
        <v>362</v>
      </c>
      <c r="Y38" t="s">
        <v>361</v>
      </c>
      <c r="Z38" t="s">
        <v>364</v>
      </c>
      <c r="AA38" t="s">
        <v>234</v>
      </c>
      <c r="AB38" t="s">
        <v>364</v>
      </c>
      <c r="AC38" t="s">
        <v>363</v>
      </c>
      <c r="AD38" t="s">
        <v>363</v>
      </c>
      <c r="AE38" t="s">
        <v>359</v>
      </c>
      <c r="AF38" t="s">
        <v>234</v>
      </c>
      <c r="AG38" t="s">
        <v>359</v>
      </c>
      <c r="AH38" t="s">
        <v>365</v>
      </c>
      <c r="AI38" t="s">
        <v>365</v>
      </c>
      <c r="AJ38" t="s">
        <v>366</v>
      </c>
      <c r="AK38" t="s">
        <v>284</v>
      </c>
      <c r="AL38" t="s">
        <v>1655</v>
      </c>
      <c r="AM38" t="s">
        <v>234</v>
      </c>
      <c r="AN38" t="s">
        <v>1655</v>
      </c>
      <c r="AO38" t="s">
        <v>234</v>
      </c>
      <c r="AP38" t="s">
        <v>250</v>
      </c>
      <c r="AQ38" t="s">
        <v>234</v>
      </c>
      <c r="AR38" t="s">
        <v>234</v>
      </c>
      <c r="AS38" t="s">
        <v>308</v>
      </c>
      <c r="AT38" t="s">
        <v>234</v>
      </c>
      <c r="AU38" t="s">
        <v>3875</v>
      </c>
      <c r="AV38">
        <v>1</v>
      </c>
      <c r="AW38">
        <v>1</v>
      </c>
      <c r="AX38">
        <v>0</v>
      </c>
      <c r="AY38">
        <v>0</v>
      </c>
      <c r="AZ38">
        <v>0</v>
      </c>
      <c r="BA38">
        <v>0</v>
      </c>
      <c r="BB38">
        <v>0</v>
      </c>
      <c r="BC38">
        <v>0</v>
      </c>
      <c r="BD38" t="s">
        <v>309</v>
      </c>
      <c r="BE38" t="s">
        <v>750</v>
      </c>
      <c r="BF38" t="s">
        <v>287</v>
      </c>
      <c r="BG38">
        <v>1</v>
      </c>
      <c r="BH38">
        <v>0</v>
      </c>
      <c r="BI38">
        <v>0</v>
      </c>
      <c r="BJ38">
        <v>0</v>
      </c>
      <c r="BK38">
        <v>0</v>
      </c>
      <c r="BL38">
        <v>0</v>
      </c>
      <c r="BM38">
        <v>0</v>
      </c>
      <c r="BN38">
        <v>0</v>
      </c>
      <c r="BO38">
        <v>0</v>
      </c>
      <c r="BP38">
        <v>0</v>
      </c>
      <c r="BQ38" t="s">
        <v>234</v>
      </c>
      <c r="BR38" t="s">
        <v>304</v>
      </c>
      <c r="BS38" t="s">
        <v>311</v>
      </c>
      <c r="BT38" t="s">
        <v>3807</v>
      </c>
      <c r="BU38">
        <v>1</v>
      </c>
      <c r="BV38">
        <v>1</v>
      </c>
      <c r="BW38">
        <v>1</v>
      </c>
      <c r="BX38">
        <v>1</v>
      </c>
      <c r="BY38">
        <v>1</v>
      </c>
      <c r="BZ38">
        <v>0</v>
      </c>
      <c r="CA38">
        <v>1</v>
      </c>
      <c r="CB38">
        <v>0</v>
      </c>
      <c r="CC38" t="s">
        <v>1500</v>
      </c>
      <c r="CD38">
        <v>250</v>
      </c>
      <c r="CE38">
        <v>125</v>
      </c>
      <c r="CF38" t="s">
        <v>1655</v>
      </c>
      <c r="CG38">
        <v>350</v>
      </c>
      <c r="CH38">
        <v>134.61538461538399</v>
      </c>
      <c r="CI38" t="s">
        <v>1655</v>
      </c>
      <c r="CJ38">
        <v>250</v>
      </c>
      <c r="CK38" t="s">
        <v>3803</v>
      </c>
      <c r="CL38" t="s">
        <v>1655</v>
      </c>
      <c r="CM38">
        <v>350</v>
      </c>
      <c r="CN38" t="s">
        <v>3917</v>
      </c>
      <c r="CO38" t="s">
        <v>1655</v>
      </c>
      <c r="CP38">
        <v>650</v>
      </c>
      <c r="CQ38" t="s">
        <v>3918</v>
      </c>
      <c r="CR38" t="s">
        <v>1445</v>
      </c>
      <c r="CS38" t="s">
        <v>234</v>
      </c>
      <c r="CT38" t="s">
        <v>234</v>
      </c>
      <c r="CU38" t="s">
        <v>234</v>
      </c>
      <c r="CV38" t="s">
        <v>1504</v>
      </c>
      <c r="CW38" t="s">
        <v>1655</v>
      </c>
      <c r="CX38">
        <v>1100</v>
      </c>
      <c r="CY38" t="s">
        <v>234</v>
      </c>
      <c r="CZ38" t="s">
        <v>234</v>
      </c>
      <c r="DA38" t="s">
        <v>234</v>
      </c>
      <c r="DB38" t="s">
        <v>234</v>
      </c>
      <c r="DC38" t="s">
        <v>234</v>
      </c>
      <c r="DD38" t="s">
        <v>234</v>
      </c>
      <c r="DE38" t="s">
        <v>259</v>
      </c>
      <c r="DF38">
        <v>1100</v>
      </c>
      <c r="DG38" t="s">
        <v>1655</v>
      </c>
      <c r="DH38" t="s">
        <v>1445</v>
      </c>
      <c r="DI38" t="s">
        <v>234</v>
      </c>
      <c r="DJ38" t="s">
        <v>234</v>
      </c>
      <c r="DK38" t="s">
        <v>234</v>
      </c>
      <c r="DL38" t="s">
        <v>234</v>
      </c>
      <c r="DM38" t="s">
        <v>234</v>
      </c>
      <c r="DN38" t="s">
        <v>234</v>
      </c>
      <c r="DO38" t="s">
        <v>234</v>
      </c>
      <c r="DP38" t="s">
        <v>234</v>
      </c>
      <c r="DQ38" t="s">
        <v>234</v>
      </c>
      <c r="DR38" t="s">
        <v>234</v>
      </c>
      <c r="DS38" t="s">
        <v>234</v>
      </c>
      <c r="DT38" t="s">
        <v>234</v>
      </c>
      <c r="DU38" t="s">
        <v>234</v>
      </c>
      <c r="DV38" t="s">
        <v>234</v>
      </c>
      <c r="DW38" t="s">
        <v>234</v>
      </c>
      <c r="DX38" t="s">
        <v>234</v>
      </c>
      <c r="DY38" t="s">
        <v>234</v>
      </c>
      <c r="DZ38" t="s">
        <v>234</v>
      </c>
      <c r="EA38" t="s">
        <v>234</v>
      </c>
      <c r="EB38" t="s">
        <v>234</v>
      </c>
      <c r="EC38" t="s">
        <v>234</v>
      </c>
      <c r="ED38" t="s">
        <v>234</v>
      </c>
      <c r="EE38" t="s">
        <v>234</v>
      </c>
      <c r="EF38" t="s">
        <v>234</v>
      </c>
      <c r="EG38" t="s">
        <v>234</v>
      </c>
      <c r="EH38" t="s">
        <v>1655</v>
      </c>
      <c r="EI38" t="s">
        <v>1445</v>
      </c>
      <c r="EJ38" t="s">
        <v>1655</v>
      </c>
      <c r="EK38" t="s">
        <v>266</v>
      </c>
      <c r="EL38" t="s">
        <v>305</v>
      </c>
      <c r="EM38" t="s">
        <v>368</v>
      </c>
      <c r="EN38" t="s">
        <v>314</v>
      </c>
      <c r="EO38" t="s">
        <v>3919</v>
      </c>
      <c r="EP38">
        <v>1</v>
      </c>
      <c r="EQ38">
        <v>1</v>
      </c>
      <c r="ER38">
        <v>1</v>
      </c>
      <c r="ES38">
        <v>1</v>
      </c>
      <c r="ET38">
        <v>1</v>
      </c>
      <c r="EU38">
        <v>1</v>
      </c>
      <c r="EV38">
        <v>0</v>
      </c>
      <c r="EW38">
        <v>0</v>
      </c>
      <c r="EX38" t="s">
        <v>1655</v>
      </c>
      <c r="EY38">
        <v>30</v>
      </c>
      <c r="EZ38" t="s">
        <v>3898</v>
      </c>
      <c r="FA38" t="s">
        <v>234</v>
      </c>
      <c r="FB38" t="s">
        <v>234</v>
      </c>
      <c r="FC38" t="s">
        <v>234</v>
      </c>
      <c r="FD38" t="s">
        <v>3898</v>
      </c>
      <c r="FE38" t="s">
        <v>1655</v>
      </c>
      <c r="FF38">
        <v>20</v>
      </c>
      <c r="FG38" t="s">
        <v>1655</v>
      </c>
      <c r="FH38">
        <v>35</v>
      </c>
      <c r="FI38" t="s">
        <v>1655</v>
      </c>
      <c r="FJ38" t="s">
        <v>234</v>
      </c>
      <c r="FK38" t="s">
        <v>234</v>
      </c>
      <c r="FL38" t="s">
        <v>234</v>
      </c>
      <c r="FM38" t="s">
        <v>234</v>
      </c>
      <c r="FN38" t="s">
        <v>234</v>
      </c>
      <c r="FO38" t="s">
        <v>234</v>
      </c>
      <c r="FP38" t="s">
        <v>1655</v>
      </c>
      <c r="FQ38">
        <v>100</v>
      </c>
      <c r="FR38" t="s">
        <v>234</v>
      </c>
      <c r="FS38" t="s">
        <v>234</v>
      </c>
      <c r="FT38" t="s">
        <v>3816</v>
      </c>
      <c r="FU38" t="s">
        <v>1655</v>
      </c>
      <c r="FV38" t="s">
        <v>1655</v>
      </c>
      <c r="FW38">
        <v>100</v>
      </c>
      <c r="FX38" t="s">
        <v>234</v>
      </c>
      <c r="FY38" t="s">
        <v>234</v>
      </c>
      <c r="FZ38" t="s">
        <v>234</v>
      </c>
      <c r="GA38" t="s">
        <v>3816</v>
      </c>
      <c r="GB38" t="s">
        <v>1655</v>
      </c>
      <c r="GC38" t="s">
        <v>1655</v>
      </c>
      <c r="GD38" t="s">
        <v>234</v>
      </c>
      <c r="GE38">
        <v>20</v>
      </c>
      <c r="GF38" t="s">
        <v>234</v>
      </c>
      <c r="GG38" t="s">
        <v>234</v>
      </c>
      <c r="GH38" t="s">
        <v>234</v>
      </c>
      <c r="GI38" t="s">
        <v>234</v>
      </c>
      <c r="GJ38" t="s">
        <v>234</v>
      </c>
      <c r="GK38" t="s">
        <v>234</v>
      </c>
      <c r="GL38" t="s">
        <v>1655</v>
      </c>
      <c r="GM38" t="s">
        <v>259</v>
      </c>
      <c r="GN38" t="s">
        <v>3920</v>
      </c>
      <c r="GO38" t="s">
        <v>1655</v>
      </c>
      <c r="GP38" t="s">
        <v>3921</v>
      </c>
      <c r="GQ38">
        <v>1</v>
      </c>
      <c r="GR38">
        <v>0</v>
      </c>
      <c r="GS38">
        <v>0</v>
      </c>
      <c r="GT38">
        <v>1</v>
      </c>
      <c r="GU38">
        <v>1</v>
      </c>
      <c r="GV38">
        <v>0</v>
      </c>
      <c r="GW38">
        <v>0</v>
      </c>
      <c r="GX38">
        <v>0</v>
      </c>
      <c r="GY38">
        <v>0</v>
      </c>
      <c r="GZ38">
        <v>0</v>
      </c>
      <c r="HA38">
        <v>0</v>
      </c>
      <c r="HB38">
        <v>0</v>
      </c>
      <c r="HC38">
        <v>0</v>
      </c>
      <c r="HD38" t="s">
        <v>234</v>
      </c>
      <c r="HE38" t="s">
        <v>3922</v>
      </c>
      <c r="HF38">
        <v>1</v>
      </c>
      <c r="HG38">
        <v>0</v>
      </c>
      <c r="HH38">
        <v>1</v>
      </c>
      <c r="HI38">
        <v>1</v>
      </c>
      <c r="HJ38">
        <v>0</v>
      </c>
      <c r="HK38">
        <v>0</v>
      </c>
      <c r="HL38">
        <v>0</v>
      </c>
      <c r="HM38">
        <v>0</v>
      </c>
      <c r="HN38" t="s">
        <v>1655</v>
      </c>
      <c r="HO38" t="s">
        <v>1445</v>
      </c>
      <c r="HP38" t="s">
        <v>1655</v>
      </c>
      <c r="HQ38" t="s">
        <v>266</v>
      </c>
      <c r="HR38" t="s">
        <v>305</v>
      </c>
      <c r="HS38" t="s">
        <v>368</v>
      </c>
      <c r="HT38" t="s">
        <v>314</v>
      </c>
      <c r="HU38" t="s">
        <v>1445</v>
      </c>
      <c r="HV38" t="s">
        <v>234</v>
      </c>
      <c r="HW38" t="s">
        <v>234</v>
      </c>
      <c r="HX38" t="s">
        <v>234</v>
      </c>
      <c r="HY38" t="s">
        <v>234</v>
      </c>
      <c r="HZ38" t="s">
        <v>234</v>
      </c>
      <c r="IA38" t="s">
        <v>234</v>
      </c>
      <c r="IB38" t="s">
        <v>234</v>
      </c>
      <c r="IC38" t="s">
        <v>234</v>
      </c>
      <c r="ID38" t="s">
        <v>3923</v>
      </c>
      <c r="IE38">
        <v>0</v>
      </c>
      <c r="IF38">
        <v>1</v>
      </c>
      <c r="IG38">
        <v>1</v>
      </c>
      <c r="IH38">
        <v>0</v>
      </c>
      <c r="II38">
        <v>0</v>
      </c>
      <c r="IJ38">
        <v>0</v>
      </c>
      <c r="IK38">
        <v>0</v>
      </c>
      <c r="IL38">
        <v>0</v>
      </c>
      <c r="IM38" t="s">
        <v>234</v>
      </c>
      <c r="IN38" t="s">
        <v>1655</v>
      </c>
      <c r="IO38" t="s">
        <v>234</v>
      </c>
      <c r="IP38" t="s">
        <v>309</v>
      </c>
      <c r="IQ38">
        <v>1</v>
      </c>
      <c r="IR38">
        <v>0</v>
      </c>
      <c r="IS38">
        <v>0</v>
      </c>
      <c r="IT38">
        <v>0</v>
      </c>
      <c r="IU38">
        <v>0</v>
      </c>
      <c r="IV38">
        <v>0</v>
      </c>
      <c r="IW38">
        <v>0</v>
      </c>
      <c r="IX38">
        <v>0</v>
      </c>
      <c r="IY38" t="s">
        <v>234</v>
      </c>
      <c r="IZ38" t="s">
        <v>234</v>
      </c>
      <c r="JA38" t="s">
        <v>234</v>
      </c>
      <c r="JB38" t="s">
        <v>234</v>
      </c>
      <c r="JC38" t="s">
        <v>234</v>
      </c>
      <c r="JD38" t="s">
        <v>234</v>
      </c>
      <c r="JE38" t="s">
        <v>234</v>
      </c>
      <c r="JF38" t="s">
        <v>234</v>
      </c>
      <c r="JG38" t="s">
        <v>234</v>
      </c>
      <c r="JH38" t="s">
        <v>234</v>
      </c>
      <c r="JI38" t="s">
        <v>234</v>
      </c>
      <c r="JJ38" t="s">
        <v>234</v>
      </c>
      <c r="JK38" t="s">
        <v>234</v>
      </c>
      <c r="JL38" t="s">
        <v>234</v>
      </c>
      <c r="JM38" t="s">
        <v>234</v>
      </c>
      <c r="JN38" t="s">
        <v>234</v>
      </c>
      <c r="JO38" t="s">
        <v>234</v>
      </c>
      <c r="JP38" t="s">
        <v>234</v>
      </c>
      <c r="JQ38" t="s">
        <v>234</v>
      </c>
      <c r="JR38" t="s">
        <v>234</v>
      </c>
      <c r="JS38" t="s">
        <v>234</v>
      </c>
      <c r="JT38" t="s">
        <v>234</v>
      </c>
      <c r="JU38" t="s">
        <v>234</v>
      </c>
      <c r="JV38" t="s">
        <v>234</v>
      </c>
      <c r="JW38" t="s">
        <v>234</v>
      </c>
      <c r="JX38" t="s">
        <v>234</v>
      </c>
      <c r="JY38" t="s">
        <v>234</v>
      </c>
      <c r="JZ38" t="s">
        <v>234</v>
      </c>
      <c r="KA38" t="s">
        <v>234</v>
      </c>
      <c r="KB38" t="s">
        <v>234</v>
      </c>
      <c r="KC38" t="s">
        <v>234</v>
      </c>
      <c r="KD38" t="s">
        <v>234</v>
      </c>
      <c r="KE38" t="s">
        <v>234</v>
      </c>
      <c r="KF38" t="s">
        <v>234</v>
      </c>
      <c r="KG38" t="s">
        <v>234</v>
      </c>
      <c r="KH38" t="s">
        <v>234</v>
      </c>
      <c r="KI38" t="s">
        <v>234</v>
      </c>
      <c r="KJ38" t="s">
        <v>234</v>
      </c>
      <c r="KK38" t="s">
        <v>234</v>
      </c>
      <c r="KL38" t="s">
        <v>234</v>
      </c>
      <c r="KM38" t="s">
        <v>234</v>
      </c>
      <c r="KN38" t="s">
        <v>234</v>
      </c>
      <c r="KO38" t="s">
        <v>234</v>
      </c>
      <c r="KP38" t="s">
        <v>234</v>
      </c>
      <c r="KQ38" t="s">
        <v>234</v>
      </c>
      <c r="KR38" t="s">
        <v>234</v>
      </c>
      <c r="KS38" t="s">
        <v>234</v>
      </c>
      <c r="KT38" t="s">
        <v>234</v>
      </c>
      <c r="KU38" t="s">
        <v>234</v>
      </c>
      <c r="KV38" t="s">
        <v>234</v>
      </c>
      <c r="KW38" t="s">
        <v>234</v>
      </c>
      <c r="KX38" t="s">
        <v>234</v>
      </c>
      <c r="KY38" t="s">
        <v>234</v>
      </c>
      <c r="KZ38" t="s">
        <v>234</v>
      </c>
      <c r="LA38" t="s">
        <v>234</v>
      </c>
      <c r="LB38" t="s">
        <v>234</v>
      </c>
      <c r="LC38" t="s">
        <v>234</v>
      </c>
      <c r="LD38" t="s">
        <v>234</v>
      </c>
      <c r="LE38" t="s">
        <v>234</v>
      </c>
      <c r="LF38" t="s">
        <v>3443</v>
      </c>
      <c r="LG38" t="s">
        <v>234</v>
      </c>
      <c r="LH38">
        <v>264395542</v>
      </c>
      <c r="LI38" t="s">
        <v>3924</v>
      </c>
      <c r="LJ38">
        <v>44616.809212962973</v>
      </c>
      <c r="LK38" t="s">
        <v>234</v>
      </c>
      <c r="LL38" t="s">
        <v>234</v>
      </c>
      <c r="LM38" t="s">
        <v>3800</v>
      </c>
      <c r="LN38" t="s">
        <v>3801</v>
      </c>
      <c r="LO38" t="s">
        <v>234</v>
      </c>
      <c r="LP38">
        <v>37</v>
      </c>
    </row>
    <row r="39" spans="1:328" x14ac:dyDescent="0.35">
      <c r="A39">
        <v>44616.449013969897</v>
      </c>
      <c r="B39">
        <v>44616.465447037037</v>
      </c>
      <c r="C39">
        <v>44616</v>
      </c>
      <c r="D39">
        <v>1.3694222616322804E-3</v>
      </c>
      <c r="E39" t="s">
        <v>234</v>
      </c>
      <c r="F39" t="s">
        <v>234</v>
      </c>
      <c r="G39" t="s">
        <v>3811</v>
      </c>
      <c r="H39">
        <v>44616</v>
      </c>
      <c r="I39" t="s">
        <v>356</v>
      </c>
      <c r="J39" t="s">
        <v>234</v>
      </c>
      <c r="K39" t="s">
        <v>356</v>
      </c>
      <c r="L39" t="s">
        <v>355</v>
      </c>
      <c r="M39" t="s">
        <v>355</v>
      </c>
      <c r="N39" t="s">
        <v>372</v>
      </c>
      <c r="O39" t="s">
        <v>234</v>
      </c>
      <c r="P39" t="s">
        <v>372</v>
      </c>
      <c r="Q39" t="s">
        <v>371</v>
      </c>
      <c r="R39" t="s">
        <v>371</v>
      </c>
      <c r="S39" t="s">
        <v>266</v>
      </c>
      <c r="T39" t="s">
        <v>359</v>
      </c>
      <c r="U39" t="s">
        <v>360</v>
      </c>
      <c r="V39" t="s">
        <v>757</v>
      </c>
      <c r="W39" t="s">
        <v>361</v>
      </c>
      <c r="X39" t="s">
        <v>362</v>
      </c>
      <c r="Y39" t="s">
        <v>361</v>
      </c>
      <c r="Z39" t="s">
        <v>364</v>
      </c>
      <c r="AA39" t="s">
        <v>234</v>
      </c>
      <c r="AB39" t="s">
        <v>364</v>
      </c>
      <c r="AC39" t="s">
        <v>363</v>
      </c>
      <c r="AD39" t="s">
        <v>363</v>
      </c>
      <c r="AE39" t="s">
        <v>359</v>
      </c>
      <c r="AF39" t="s">
        <v>234</v>
      </c>
      <c r="AG39" t="s">
        <v>359</v>
      </c>
      <c r="AH39" t="s">
        <v>365</v>
      </c>
      <c r="AI39" t="s">
        <v>365</v>
      </c>
      <c r="AJ39" t="s">
        <v>366</v>
      </c>
      <c r="AK39" t="s">
        <v>284</v>
      </c>
      <c r="AL39" t="s">
        <v>1655</v>
      </c>
      <c r="AM39" t="s">
        <v>234</v>
      </c>
      <c r="AN39" t="s">
        <v>1655</v>
      </c>
      <c r="AO39" t="s">
        <v>234</v>
      </c>
      <c r="AP39" t="s">
        <v>250</v>
      </c>
      <c r="AQ39" t="s">
        <v>234</v>
      </c>
      <c r="AR39" t="s">
        <v>234</v>
      </c>
      <c r="AS39" t="s">
        <v>308</v>
      </c>
      <c r="AT39" t="s">
        <v>234</v>
      </c>
      <c r="AU39" t="s">
        <v>3875</v>
      </c>
      <c r="AV39">
        <v>1</v>
      </c>
      <c r="AW39">
        <v>1</v>
      </c>
      <c r="AX39">
        <v>0</v>
      </c>
      <c r="AY39">
        <v>0</v>
      </c>
      <c r="AZ39">
        <v>0</v>
      </c>
      <c r="BA39">
        <v>0</v>
      </c>
      <c r="BB39">
        <v>0</v>
      </c>
      <c r="BC39">
        <v>0</v>
      </c>
      <c r="BD39" t="s">
        <v>309</v>
      </c>
      <c r="BE39" t="s">
        <v>750</v>
      </c>
      <c r="BF39" t="s">
        <v>287</v>
      </c>
      <c r="BG39">
        <v>1</v>
      </c>
      <c r="BH39">
        <v>0</v>
      </c>
      <c r="BI39">
        <v>0</v>
      </c>
      <c r="BJ39">
        <v>0</v>
      </c>
      <c r="BK39">
        <v>0</v>
      </c>
      <c r="BL39">
        <v>0</v>
      </c>
      <c r="BM39">
        <v>0</v>
      </c>
      <c r="BN39">
        <v>0</v>
      </c>
      <c r="BO39">
        <v>0</v>
      </c>
      <c r="BP39">
        <v>0</v>
      </c>
      <c r="BQ39" t="s">
        <v>234</v>
      </c>
      <c r="BR39" t="s">
        <v>304</v>
      </c>
      <c r="BS39" t="s">
        <v>311</v>
      </c>
      <c r="BT39" t="s">
        <v>3807</v>
      </c>
      <c r="BU39">
        <v>1</v>
      </c>
      <c r="BV39">
        <v>1</v>
      </c>
      <c r="BW39">
        <v>1</v>
      </c>
      <c r="BX39">
        <v>1</v>
      </c>
      <c r="BY39">
        <v>1</v>
      </c>
      <c r="BZ39">
        <v>0</v>
      </c>
      <c r="CA39">
        <v>1</v>
      </c>
      <c r="CB39">
        <v>0</v>
      </c>
      <c r="CC39" t="s">
        <v>1500</v>
      </c>
      <c r="CD39">
        <v>250</v>
      </c>
      <c r="CE39">
        <v>125</v>
      </c>
      <c r="CF39" t="s">
        <v>1655</v>
      </c>
      <c r="CG39">
        <v>350</v>
      </c>
      <c r="CH39">
        <v>134.61538461538399</v>
      </c>
      <c r="CI39" t="s">
        <v>1655</v>
      </c>
      <c r="CJ39">
        <v>250</v>
      </c>
      <c r="CK39" t="s">
        <v>3803</v>
      </c>
      <c r="CL39" t="s">
        <v>1655</v>
      </c>
      <c r="CM39">
        <v>350</v>
      </c>
      <c r="CN39" t="s">
        <v>3917</v>
      </c>
      <c r="CO39" t="s">
        <v>1655</v>
      </c>
      <c r="CP39">
        <v>600</v>
      </c>
      <c r="CQ39" t="s">
        <v>3805</v>
      </c>
      <c r="CR39" t="s">
        <v>1445</v>
      </c>
      <c r="CS39" t="s">
        <v>234</v>
      </c>
      <c r="CT39" t="s">
        <v>234</v>
      </c>
      <c r="CU39" t="s">
        <v>234</v>
      </c>
      <c r="CV39" t="s">
        <v>1504</v>
      </c>
      <c r="CW39" t="s">
        <v>1655</v>
      </c>
      <c r="CX39">
        <v>1100</v>
      </c>
      <c r="CY39" t="s">
        <v>234</v>
      </c>
      <c r="CZ39" t="s">
        <v>234</v>
      </c>
      <c r="DA39" t="s">
        <v>234</v>
      </c>
      <c r="DB39" t="s">
        <v>234</v>
      </c>
      <c r="DC39" t="s">
        <v>234</v>
      </c>
      <c r="DD39" t="s">
        <v>234</v>
      </c>
      <c r="DE39" t="s">
        <v>259</v>
      </c>
      <c r="DF39">
        <v>1100</v>
      </c>
      <c r="DG39" t="s">
        <v>1655</v>
      </c>
      <c r="DH39" t="s">
        <v>1655</v>
      </c>
      <c r="DI39" t="s">
        <v>3921</v>
      </c>
      <c r="DJ39">
        <v>1</v>
      </c>
      <c r="DK39">
        <v>0</v>
      </c>
      <c r="DL39">
        <v>0</v>
      </c>
      <c r="DM39">
        <v>0</v>
      </c>
      <c r="DN39">
        <v>1</v>
      </c>
      <c r="DO39">
        <v>1</v>
      </c>
      <c r="DP39">
        <v>0</v>
      </c>
      <c r="DQ39">
        <v>0</v>
      </c>
      <c r="DR39">
        <v>0</v>
      </c>
      <c r="DS39">
        <v>0</v>
      </c>
      <c r="DT39">
        <v>0</v>
      </c>
      <c r="DU39">
        <v>0</v>
      </c>
      <c r="DV39">
        <v>0</v>
      </c>
      <c r="DW39">
        <v>0</v>
      </c>
      <c r="DX39" t="s">
        <v>234</v>
      </c>
      <c r="DY39" t="s">
        <v>3925</v>
      </c>
      <c r="DZ39">
        <v>1</v>
      </c>
      <c r="EA39">
        <v>1</v>
      </c>
      <c r="EB39">
        <v>1</v>
      </c>
      <c r="EC39">
        <v>0</v>
      </c>
      <c r="ED39">
        <v>0</v>
      </c>
      <c r="EE39">
        <v>0</v>
      </c>
      <c r="EF39">
        <v>0</v>
      </c>
      <c r="EG39">
        <v>0</v>
      </c>
      <c r="EH39" t="s">
        <v>1445</v>
      </c>
      <c r="EI39" t="s">
        <v>1445</v>
      </c>
      <c r="EJ39" t="s">
        <v>1655</v>
      </c>
      <c r="EK39" t="s">
        <v>266</v>
      </c>
      <c r="EL39" t="s">
        <v>305</v>
      </c>
      <c r="EM39" t="s">
        <v>368</v>
      </c>
      <c r="EN39" t="s">
        <v>314</v>
      </c>
      <c r="EO39" t="s">
        <v>3926</v>
      </c>
      <c r="EP39">
        <v>1</v>
      </c>
      <c r="EQ39">
        <v>1</v>
      </c>
      <c r="ER39">
        <v>1</v>
      </c>
      <c r="ES39">
        <v>1</v>
      </c>
      <c r="ET39">
        <v>1</v>
      </c>
      <c r="EU39">
        <v>1</v>
      </c>
      <c r="EV39">
        <v>0</v>
      </c>
      <c r="EW39">
        <v>0</v>
      </c>
      <c r="EX39" t="s">
        <v>1655</v>
      </c>
      <c r="EY39">
        <v>30</v>
      </c>
      <c r="EZ39" t="s">
        <v>3898</v>
      </c>
      <c r="FA39" t="s">
        <v>234</v>
      </c>
      <c r="FB39" t="s">
        <v>234</v>
      </c>
      <c r="FC39" t="s">
        <v>234</v>
      </c>
      <c r="FD39" t="s">
        <v>3898</v>
      </c>
      <c r="FE39" t="s">
        <v>1655</v>
      </c>
      <c r="FF39">
        <v>20</v>
      </c>
      <c r="FG39" t="s">
        <v>1655</v>
      </c>
      <c r="FH39">
        <v>35</v>
      </c>
      <c r="FI39" t="s">
        <v>1655</v>
      </c>
      <c r="FJ39" t="s">
        <v>234</v>
      </c>
      <c r="FK39" t="s">
        <v>234</v>
      </c>
      <c r="FL39" t="s">
        <v>234</v>
      </c>
      <c r="FM39" t="s">
        <v>234</v>
      </c>
      <c r="FN39" t="s">
        <v>234</v>
      </c>
      <c r="FO39" t="s">
        <v>234</v>
      </c>
      <c r="FP39" t="s">
        <v>1655</v>
      </c>
      <c r="FQ39">
        <v>100</v>
      </c>
      <c r="FR39" t="s">
        <v>234</v>
      </c>
      <c r="FS39" t="s">
        <v>234</v>
      </c>
      <c r="FT39" t="s">
        <v>3816</v>
      </c>
      <c r="FU39" t="s">
        <v>1655</v>
      </c>
      <c r="FV39" t="s">
        <v>1655</v>
      </c>
      <c r="FW39">
        <v>100</v>
      </c>
      <c r="FX39" t="s">
        <v>234</v>
      </c>
      <c r="FY39" t="s">
        <v>234</v>
      </c>
      <c r="FZ39" t="s">
        <v>234</v>
      </c>
      <c r="GA39" t="s">
        <v>3816</v>
      </c>
      <c r="GB39" t="s">
        <v>1655</v>
      </c>
      <c r="GC39" t="s">
        <v>1655</v>
      </c>
      <c r="GD39" t="s">
        <v>234</v>
      </c>
      <c r="GE39">
        <v>20</v>
      </c>
      <c r="GF39" t="s">
        <v>234</v>
      </c>
      <c r="GG39" t="s">
        <v>234</v>
      </c>
      <c r="GH39" t="s">
        <v>234</v>
      </c>
      <c r="GI39" t="s">
        <v>234</v>
      </c>
      <c r="GJ39" t="s">
        <v>234</v>
      </c>
      <c r="GK39" t="s">
        <v>234</v>
      </c>
      <c r="GL39" t="s">
        <v>1655</v>
      </c>
      <c r="GM39" t="s">
        <v>259</v>
      </c>
      <c r="GN39" t="s">
        <v>3920</v>
      </c>
      <c r="GO39" t="s">
        <v>1655</v>
      </c>
      <c r="GP39" t="s">
        <v>3890</v>
      </c>
      <c r="GQ39">
        <v>1</v>
      </c>
      <c r="GR39">
        <v>0</v>
      </c>
      <c r="GS39">
        <v>0</v>
      </c>
      <c r="GT39">
        <v>1</v>
      </c>
      <c r="GU39">
        <v>1</v>
      </c>
      <c r="GV39">
        <v>0</v>
      </c>
      <c r="GW39">
        <v>0</v>
      </c>
      <c r="GX39">
        <v>0</v>
      </c>
      <c r="GY39">
        <v>0</v>
      </c>
      <c r="GZ39">
        <v>0</v>
      </c>
      <c r="HA39">
        <v>0</v>
      </c>
      <c r="HB39">
        <v>0</v>
      </c>
      <c r="HC39">
        <v>0</v>
      </c>
      <c r="HD39" t="s">
        <v>234</v>
      </c>
      <c r="HE39" t="s">
        <v>3927</v>
      </c>
      <c r="HF39">
        <v>1</v>
      </c>
      <c r="HG39">
        <v>1</v>
      </c>
      <c r="HH39">
        <v>0</v>
      </c>
      <c r="HI39">
        <v>1</v>
      </c>
      <c r="HJ39">
        <v>0</v>
      </c>
      <c r="HK39">
        <v>0</v>
      </c>
      <c r="HL39">
        <v>0</v>
      </c>
      <c r="HM39">
        <v>0</v>
      </c>
      <c r="HN39" t="s">
        <v>1445</v>
      </c>
      <c r="HO39" t="s">
        <v>1445</v>
      </c>
      <c r="HP39" t="s">
        <v>1655</v>
      </c>
      <c r="HQ39" t="s">
        <v>266</v>
      </c>
      <c r="HR39" t="s">
        <v>305</v>
      </c>
      <c r="HS39" t="s">
        <v>368</v>
      </c>
      <c r="HT39" t="s">
        <v>314</v>
      </c>
      <c r="HU39" t="s">
        <v>1445</v>
      </c>
      <c r="HV39" t="s">
        <v>234</v>
      </c>
      <c r="HW39" t="s">
        <v>234</v>
      </c>
      <c r="HX39" t="s">
        <v>234</v>
      </c>
      <c r="HY39" t="s">
        <v>234</v>
      </c>
      <c r="HZ39" t="s">
        <v>234</v>
      </c>
      <c r="IA39" t="s">
        <v>234</v>
      </c>
      <c r="IB39" t="s">
        <v>234</v>
      </c>
      <c r="IC39" t="s">
        <v>234</v>
      </c>
      <c r="ID39" t="s">
        <v>3928</v>
      </c>
      <c r="IE39">
        <v>0</v>
      </c>
      <c r="IF39">
        <v>1</v>
      </c>
      <c r="IG39">
        <v>1</v>
      </c>
      <c r="IH39">
        <v>1</v>
      </c>
      <c r="II39">
        <v>0</v>
      </c>
      <c r="IJ39">
        <v>0</v>
      </c>
      <c r="IK39">
        <v>0</v>
      </c>
      <c r="IL39">
        <v>0</v>
      </c>
      <c r="IM39" t="s">
        <v>234</v>
      </c>
      <c r="IN39" t="s">
        <v>1655</v>
      </c>
      <c r="IO39" t="s">
        <v>234</v>
      </c>
      <c r="IP39" t="s">
        <v>309</v>
      </c>
      <c r="IQ39">
        <v>1</v>
      </c>
      <c r="IR39">
        <v>0</v>
      </c>
      <c r="IS39">
        <v>0</v>
      </c>
      <c r="IT39">
        <v>0</v>
      </c>
      <c r="IU39">
        <v>0</v>
      </c>
      <c r="IV39">
        <v>0</v>
      </c>
      <c r="IW39">
        <v>0</v>
      </c>
      <c r="IX39">
        <v>0</v>
      </c>
      <c r="IY39" t="s">
        <v>234</v>
      </c>
      <c r="IZ39" t="s">
        <v>234</v>
      </c>
      <c r="JA39" t="s">
        <v>234</v>
      </c>
      <c r="JB39" t="s">
        <v>234</v>
      </c>
      <c r="JC39" t="s">
        <v>234</v>
      </c>
      <c r="JD39" t="s">
        <v>234</v>
      </c>
      <c r="JE39" t="s">
        <v>234</v>
      </c>
      <c r="JF39" t="s">
        <v>234</v>
      </c>
      <c r="JG39" t="s">
        <v>234</v>
      </c>
      <c r="JH39" t="s">
        <v>234</v>
      </c>
      <c r="JI39" t="s">
        <v>234</v>
      </c>
      <c r="JJ39" t="s">
        <v>234</v>
      </c>
      <c r="JK39" t="s">
        <v>234</v>
      </c>
      <c r="JL39" t="s">
        <v>234</v>
      </c>
      <c r="JM39" t="s">
        <v>234</v>
      </c>
      <c r="JN39" t="s">
        <v>234</v>
      </c>
      <c r="JO39" t="s">
        <v>234</v>
      </c>
      <c r="JP39" t="s">
        <v>234</v>
      </c>
      <c r="JQ39" t="s">
        <v>234</v>
      </c>
      <c r="JR39" t="s">
        <v>234</v>
      </c>
      <c r="JS39" t="s">
        <v>234</v>
      </c>
      <c r="JT39" t="s">
        <v>234</v>
      </c>
      <c r="JU39" t="s">
        <v>234</v>
      </c>
      <c r="JV39" t="s">
        <v>234</v>
      </c>
      <c r="JW39" t="s">
        <v>234</v>
      </c>
      <c r="JX39" t="s">
        <v>234</v>
      </c>
      <c r="JY39" t="s">
        <v>234</v>
      </c>
      <c r="JZ39" t="s">
        <v>234</v>
      </c>
      <c r="KA39" t="s">
        <v>234</v>
      </c>
      <c r="KB39" t="s">
        <v>234</v>
      </c>
      <c r="KC39" t="s">
        <v>234</v>
      </c>
      <c r="KD39" t="s">
        <v>234</v>
      </c>
      <c r="KE39" t="s">
        <v>234</v>
      </c>
      <c r="KF39" t="s">
        <v>234</v>
      </c>
      <c r="KG39" t="s">
        <v>234</v>
      </c>
      <c r="KH39" t="s">
        <v>234</v>
      </c>
      <c r="KI39" t="s">
        <v>234</v>
      </c>
      <c r="KJ39" t="s">
        <v>234</v>
      </c>
      <c r="KK39" t="s">
        <v>234</v>
      </c>
      <c r="KL39" t="s">
        <v>234</v>
      </c>
      <c r="KM39" t="s">
        <v>234</v>
      </c>
      <c r="KN39" t="s">
        <v>234</v>
      </c>
      <c r="KO39" t="s">
        <v>234</v>
      </c>
      <c r="KP39" t="s">
        <v>234</v>
      </c>
      <c r="KQ39" t="s">
        <v>234</v>
      </c>
      <c r="KR39" t="s">
        <v>234</v>
      </c>
      <c r="KS39" t="s">
        <v>234</v>
      </c>
      <c r="KT39" t="s">
        <v>234</v>
      </c>
      <c r="KU39" t="s">
        <v>234</v>
      </c>
      <c r="KV39" t="s">
        <v>234</v>
      </c>
      <c r="KW39" t="s">
        <v>234</v>
      </c>
      <c r="KX39" t="s">
        <v>234</v>
      </c>
      <c r="KY39" t="s">
        <v>234</v>
      </c>
      <c r="KZ39" t="s">
        <v>234</v>
      </c>
      <c r="LA39" t="s">
        <v>234</v>
      </c>
      <c r="LB39" t="s">
        <v>234</v>
      </c>
      <c r="LC39" t="s">
        <v>234</v>
      </c>
      <c r="LD39" t="s">
        <v>234</v>
      </c>
      <c r="LE39" t="s">
        <v>234</v>
      </c>
      <c r="LF39" t="s">
        <v>3443</v>
      </c>
      <c r="LG39" t="s">
        <v>234</v>
      </c>
      <c r="LH39">
        <v>264395552</v>
      </c>
      <c r="LI39" t="s">
        <v>3929</v>
      </c>
      <c r="LJ39">
        <v>44616.809236111112</v>
      </c>
      <c r="LK39" t="s">
        <v>234</v>
      </c>
      <c r="LL39" t="s">
        <v>234</v>
      </c>
      <c r="LM39" t="s">
        <v>3800</v>
      </c>
      <c r="LN39" t="s">
        <v>3801</v>
      </c>
      <c r="LO39" t="s">
        <v>234</v>
      </c>
      <c r="LP39">
        <v>38</v>
      </c>
    </row>
    <row r="40" spans="1:328" x14ac:dyDescent="0.35">
      <c r="A40">
        <v>44616.466297500003</v>
      </c>
      <c r="B40">
        <v>44616.473333298607</v>
      </c>
      <c r="C40">
        <v>44616</v>
      </c>
      <c r="D40">
        <v>5.4121527724559058E-4</v>
      </c>
      <c r="E40" t="s">
        <v>234</v>
      </c>
      <c r="F40" t="s">
        <v>234</v>
      </c>
      <c r="G40" t="s">
        <v>234</v>
      </c>
      <c r="H40">
        <v>44616</v>
      </c>
      <c r="I40" t="s">
        <v>356</v>
      </c>
      <c r="J40" t="s">
        <v>234</v>
      </c>
      <c r="K40" t="s">
        <v>356</v>
      </c>
      <c r="L40" t="s">
        <v>355</v>
      </c>
      <c r="M40" t="s">
        <v>355</v>
      </c>
      <c r="N40" t="s">
        <v>372</v>
      </c>
      <c r="O40" t="s">
        <v>234</v>
      </c>
      <c r="P40" t="s">
        <v>372</v>
      </c>
      <c r="Q40" t="s">
        <v>371</v>
      </c>
      <c r="R40" t="s">
        <v>371</v>
      </c>
      <c r="S40" t="s">
        <v>266</v>
      </c>
      <c r="T40" t="s">
        <v>359</v>
      </c>
      <c r="U40" t="s">
        <v>360</v>
      </c>
      <c r="V40" t="s">
        <v>757</v>
      </c>
      <c r="W40" t="s">
        <v>361</v>
      </c>
      <c r="X40" t="s">
        <v>362</v>
      </c>
      <c r="Y40" t="s">
        <v>361</v>
      </c>
      <c r="Z40" t="s">
        <v>364</v>
      </c>
      <c r="AA40" t="s">
        <v>234</v>
      </c>
      <c r="AB40" t="s">
        <v>364</v>
      </c>
      <c r="AC40" t="s">
        <v>363</v>
      </c>
      <c r="AD40" t="s">
        <v>363</v>
      </c>
      <c r="AE40" t="s">
        <v>359</v>
      </c>
      <c r="AF40" t="s">
        <v>234</v>
      </c>
      <c r="AG40" t="s">
        <v>359</v>
      </c>
      <c r="AH40" t="s">
        <v>365</v>
      </c>
      <c r="AI40" t="s">
        <v>365</v>
      </c>
      <c r="AJ40" t="s">
        <v>366</v>
      </c>
      <c r="AK40" t="s">
        <v>284</v>
      </c>
      <c r="AL40" t="s">
        <v>1655</v>
      </c>
      <c r="AM40" t="s">
        <v>234</v>
      </c>
      <c r="AN40" t="s">
        <v>1655</v>
      </c>
      <c r="AO40" t="s">
        <v>234</v>
      </c>
      <c r="AP40" t="s">
        <v>250</v>
      </c>
      <c r="AQ40" t="s">
        <v>234</v>
      </c>
      <c r="AR40" t="s">
        <v>234</v>
      </c>
      <c r="AS40" t="s">
        <v>308</v>
      </c>
      <c r="AT40" t="s">
        <v>234</v>
      </c>
      <c r="AU40" t="s">
        <v>3875</v>
      </c>
      <c r="AV40">
        <v>1</v>
      </c>
      <c r="AW40">
        <v>1</v>
      </c>
      <c r="AX40">
        <v>0</v>
      </c>
      <c r="AY40">
        <v>0</v>
      </c>
      <c r="AZ40">
        <v>0</v>
      </c>
      <c r="BA40">
        <v>0</v>
      </c>
      <c r="BB40">
        <v>0</v>
      </c>
      <c r="BC40">
        <v>0</v>
      </c>
      <c r="BD40" t="s">
        <v>309</v>
      </c>
      <c r="BE40" t="s">
        <v>750</v>
      </c>
      <c r="BF40" t="s">
        <v>287</v>
      </c>
      <c r="BG40">
        <v>1</v>
      </c>
      <c r="BH40">
        <v>0</v>
      </c>
      <c r="BI40">
        <v>0</v>
      </c>
      <c r="BJ40">
        <v>0</v>
      </c>
      <c r="BK40">
        <v>0</v>
      </c>
      <c r="BL40">
        <v>0</v>
      </c>
      <c r="BM40">
        <v>0</v>
      </c>
      <c r="BN40">
        <v>0</v>
      </c>
      <c r="BO40">
        <v>0</v>
      </c>
      <c r="BP40">
        <v>0</v>
      </c>
      <c r="BQ40" t="s">
        <v>234</v>
      </c>
      <c r="BR40" t="s">
        <v>304</v>
      </c>
      <c r="BS40" t="s">
        <v>311</v>
      </c>
      <c r="BT40" t="s">
        <v>3807</v>
      </c>
      <c r="BU40">
        <v>1</v>
      </c>
      <c r="BV40">
        <v>1</v>
      </c>
      <c r="BW40">
        <v>1</v>
      </c>
      <c r="BX40">
        <v>1</v>
      </c>
      <c r="BY40">
        <v>1</v>
      </c>
      <c r="BZ40">
        <v>0</v>
      </c>
      <c r="CA40">
        <v>1</v>
      </c>
      <c r="CB40">
        <v>0</v>
      </c>
      <c r="CC40" t="s">
        <v>1500</v>
      </c>
      <c r="CD40">
        <v>250</v>
      </c>
      <c r="CE40">
        <v>125</v>
      </c>
      <c r="CF40" t="s">
        <v>1655</v>
      </c>
      <c r="CG40">
        <v>350</v>
      </c>
      <c r="CH40">
        <v>134.61538461538399</v>
      </c>
      <c r="CI40" t="s">
        <v>1655</v>
      </c>
      <c r="CJ40">
        <v>250</v>
      </c>
      <c r="CK40" t="s">
        <v>3803</v>
      </c>
      <c r="CL40" t="s">
        <v>1655</v>
      </c>
      <c r="CM40">
        <v>375</v>
      </c>
      <c r="CN40" t="s">
        <v>3930</v>
      </c>
      <c r="CO40" t="s">
        <v>1655</v>
      </c>
      <c r="CP40">
        <v>600</v>
      </c>
      <c r="CQ40" t="s">
        <v>3805</v>
      </c>
      <c r="CR40" t="s">
        <v>1445</v>
      </c>
      <c r="CS40" t="s">
        <v>234</v>
      </c>
      <c r="CT40" t="s">
        <v>234</v>
      </c>
      <c r="CU40" t="s">
        <v>234</v>
      </c>
      <c r="CV40" t="s">
        <v>1504</v>
      </c>
      <c r="CW40" t="s">
        <v>1655</v>
      </c>
      <c r="CX40">
        <v>1100</v>
      </c>
      <c r="CY40" t="s">
        <v>234</v>
      </c>
      <c r="CZ40" t="s">
        <v>234</v>
      </c>
      <c r="DA40" t="s">
        <v>234</v>
      </c>
      <c r="DB40" t="s">
        <v>234</v>
      </c>
      <c r="DC40" t="s">
        <v>234</v>
      </c>
      <c r="DD40" t="s">
        <v>234</v>
      </c>
      <c r="DE40" t="s">
        <v>259</v>
      </c>
      <c r="DF40">
        <v>1100</v>
      </c>
      <c r="DG40" t="s">
        <v>1655</v>
      </c>
      <c r="DH40" t="s">
        <v>1445</v>
      </c>
      <c r="DI40" t="s">
        <v>234</v>
      </c>
      <c r="DJ40" t="s">
        <v>234</v>
      </c>
      <c r="DK40" t="s">
        <v>234</v>
      </c>
      <c r="DL40" t="s">
        <v>234</v>
      </c>
      <c r="DM40" t="s">
        <v>234</v>
      </c>
      <c r="DN40" t="s">
        <v>234</v>
      </c>
      <c r="DO40" t="s">
        <v>234</v>
      </c>
      <c r="DP40" t="s">
        <v>234</v>
      </c>
      <c r="DQ40" t="s">
        <v>234</v>
      </c>
      <c r="DR40" t="s">
        <v>234</v>
      </c>
      <c r="DS40" t="s">
        <v>234</v>
      </c>
      <c r="DT40" t="s">
        <v>234</v>
      </c>
      <c r="DU40" t="s">
        <v>234</v>
      </c>
      <c r="DV40" t="s">
        <v>234</v>
      </c>
      <c r="DW40" t="s">
        <v>234</v>
      </c>
      <c r="DX40" t="s">
        <v>234</v>
      </c>
      <c r="DY40" t="s">
        <v>234</v>
      </c>
      <c r="DZ40" t="s">
        <v>234</v>
      </c>
      <c r="EA40" t="s">
        <v>234</v>
      </c>
      <c r="EB40" t="s">
        <v>234</v>
      </c>
      <c r="EC40" t="s">
        <v>234</v>
      </c>
      <c r="ED40" t="s">
        <v>234</v>
      </c>
      <c r="EE40" t="s">
        <v>234</v>
      </c>
      <c r="EF40" t="s">
        <v>234</v>
      </c>
      <c r="EG40" t="s">
        <v>234</v>
      </c>
      <c r="EH40" t="s">
        <v>1445</v>
      </c>
      <c r="EI40" t="s">
        <v>1655</v>
      </c>
      <c r="EJ40" t="s">
        <v>1655</v>
      </c>
      <c r="EK40" t="s">
        <v>266</v>
      </c>
      <c r="EL40" t="s">
        <v>305</v>
      </c>
      <c r="EM40" t="s">
        <v>368</v>
      </c>
      <c r="EN40" t="s">
        <v>314</v>
      </c>
      <c r="EO40" t="s">
        <v>3813</v>
      </c>
      <c r="EP40">
        <v>1</v>
      </c>
      <c r="EQ40">
        <v>1</v>
      </c>
      <c r="ER40">
        <v>1</v>
      </c>
      <c r="ES40">
        <v>1</v>
      </c>
      <c r="ET40">
        <v>1</v>
      </c>
      <c r="EU40">
        <v>1</v>
      </c>
      <c r="EV40">
        <v>1</v>
      </c>
      <c r="EW40">
        <v>0</v>
      </c>
      <c r="EX40" t="s">
        <v>1655</v>
      </c>
      <c r="EY40">
        <v>30</v>
      </c>
      <c r="EZ40" t="s">
        <v>3898</v>
      </c>
      <c r="FA40" t="s">
        <v>234</v>
      </c>
      <c r="FB40" t="s">
        <v>234</v>
      </c>
      <c r="FC40" t="s">
        <v>234</v>
      </c>
      <c r="FD40" t="s">
        <v>3898</v>
      </c>
      <c r="FE40" t="s">
        <v>1655</v>
      </c>
      <c r="FF40">
        <v>100</v>
      </c>
      <c r="FG40" t="s">
        <v>1655</v>
      </c>
      <c r="FH40">
        <v>35</v>
      </c>
      <c r="FI40" t="s">
        <v>1655</v>
      </c>
      <c r="FJ40" t="s">
        <v>1655</v>
      </c>
      <c r="FK40">
        <v>25</v>
      </c>
      <c r="FL40" t="s">
        <v>234</v>
      </c>
      <c r="FM40" t="s">
        <v>234</v>
      </c>
      <c r="FN40" t="s">
        <v>3911</v>
      </c>
      <c r="FO40" t="s">
        <v>1655</v>
      </c>
      <c r="FP40" t="s">
        <v>1655</v>
      </c>
      <c r="FQ40">
        <v>100</v>
      </c>
      <c r="FR40" t="s">
        <v>234</v>
      </c>
      <c r="FS40" t="s">
        <v>234</v>
      </c>
      <c r="FT40" t="s">
        <v>3816</v>
      </c>
      <c r="FU40" t="s">
        <v>1655</v>
      </c>
      <c r="FV40" t="s">
        <v>1655</v>
      </c>
      <c r="FW40">
        <v>100</v>
      </c>
      <c r="FX40" t="s">
        <v>234</v>
      </c>
      <c r="FY40" t="s">
        <v>234</v>
      </c>
      <c r="FZ40" t="s">
        <v>234</v>
      </c>
      <c r="GA40" t="s">
        <v>3816</v>
      </c>
      <c r="GB40" t="s">
        <v>1655</v>
      </c>
      <c r="GC40" t="s">
        <v>1655</v>
      </c>
      <c r="GD40" t="s">
        <v>234</v>
      </c>
      <c r="GE40">
        <v>20</v>
      </c>
      <c r="GF40" t="s">
        <v>234</v>
      </c>
      <c r="GG40" t="s">
        <v>234</v>
      </c>
      <c r="GH40" t="s">
        <v>234</v>
      </c>
      <c r="GI40" t="s">
        <v>234</v>
      </c>
      <c r="GJ40" t="s">
        <v>234</v>
      </c>
      <c r="GK40" t="s">
        <v>234</v>
      </c>
      <c r="GL40" t="s">
        <v>1655</v>
      </c>
      <c r="GM40" t="s">
        <v>259</v>
      </c>
      <c r="GN40" t="s">
        <v>3920</v>
      </c>
      <c r="GO40" t="s">
        <v>1445</v>
      </c>
      <c r="GP40" t="s">
        <v>234</v>
      </c>
      <c r="GQ40" t="s">
        <v>234</v>
      </c>
      <c r="GR40" t="s">
        <v>234</v>
      </c>
      <c r="GS40" t="s">
        <v>234</v>
      </c>
      <c r="GT40" t="s">
        <v>234</v>
      </c>
      <c r="GU40" t="s">
        <v>234</v>
      </c>
      <c r="GV40" t="s">
        <v>234</v>
      </c>
      <c r="GW40" t="s">
        <v>234</v>
      </c>
      <c r="GX40" t="s">
        <v>234</v>
      </c>
      <c r="GY40" t="s">
        <v>234</v>
      </c>
      <c r="GZ40" t="s">
        <v>234</v>
      </c>
      <c r="HA40" t="s">
        <v>234</v>
      </c>
      <c r="HB40" t="s">
        <v>234</v>
      </c>
      <c r="HC40" t="s">
        <v>234</v>
      </c>
      <c r="HD40" t="s">
        <v>234</v>
      </c>
      <c r="HE40" t="s">
        <v>234</v>
      </c>
      <c r="HF40" t="s">
        <v>234</v>
      </c>
      <c r="HG40" t="s">
        <v>234</v>
      </c>
      <c r="HH40" t="s">
        <v>234</v>
      </c>
      <c r="HI40" t="s">
        <v>234</v>
      </c>
      <c r="HJ40" t="s">
        <v>234</v>
      </c>
      <c r="HK40" t="s">
        <v>234</v>
      </c>
      <c r="HL40" t="s">
        <v>234</v>
      </c>
      <c r="HM40" t="s">
        <v>234</v>
      </c>
      <c r="HN40" t="s">
        <v>1655</v>
      </c>
      <c r="HO40" t="s">
        <v>1655</v>
      </c>
      <c r="HP40" t="s">
        <v>1655</v>
      </c>
      <c r="HQ40" t="s">
        <v>266</v>
      </c>
      <c r="HR40" t="s">
        <v>305</v>
      </c>
      <c r="HS40" t="s">
        <v>368</v>
      </c>
      <c r="HT40" t="s">
        <v>314</v>
      </c>
      <c r="HU40" t="s">
        <v>1445</v>
      </c>
      <c r="HV40" t="s">
        <v>234</v>
      </c>
      <c r="HW40" t="s">
        <v>234</v>
      </c>
      <c r="HX40" t="s">
        <v>234</v>
      </c>
      <c r="HY40" t="s">
        <v>234</v>
      </c>
      <c r="HZ40" t="s">
        <v>234</v>
      </c>
      <c r="IA40" t="s">
        <v>234</v>
      </c>
      <c r="IB40" t="s">
        <v>234</v>
      </c>
      <c r="IC40" t="s">
        <v>234</v>
      </c>
      <c r="ID40" t="s">
        <v>3923</v>
      </c>
      <c r="IE40">
        <v>0</v>
      </c>
      <c r="IF40">
        <v>1</v>
      </c>
      <c r="IG40">
        <v>1</v>
      </c>
      <c r="IH40">
        <v>0</v>
      </c>
      <c r="II40">
        <v>0</v>
      </c>
      <c r="IJ40">
        <v>0</v>
      </c>
      <c r="IK40">
        <v>0</v>
      </c>
      <c r="IL40">
        <v>0</v>
      </c>
      <c r="IM40" t="s">
        <v>234</v>
      </c>
      <c r="IN40" t="s">
        <v>1445</v>
      </c>
      <c r="IO40" t="s">
        <v>234</v>
      </c>
      <c r="IP40" t="s">
        <v>234</v>
      </c>
      <c r="IQ40" t="s">
        <v>234</v>
      </c>
      <c r="IR40" t="s">
        <v>234</v>
      </c>
      <c r="IS40" t="s">
        <v>234</v>
      </c>
      <c r="IT40" t="s">
        <v>234</v>
      </c>
      <c r="IU40" t="s">
        <v>234</v>
      </c>
      <c r="IV40" t="s">
        <v>234</v>
      </c>
      <c r="IW40" t="s">
        <v>234</v>
      </c>
      <c r="IX40" t="s">
        <v>234</v>
      </c>
      <c r="IY40" t="s">
        <v>234</v>
      </c>
      <c r="IZ40" t="s">
        <v>234</v>
      </c>
      <c r="JA40" t="s">
        <v>234</v>
      </c>
      <c r="JB40" t="s">
        <v>234</v>
      </c>
      <c r="JC40" t="s">
        <v>234</v>
      </c>
      <c r="JD40" t="s">
        <v>234</v>
      </c>
      <c r="JE40" t="s">
        <v>234</v>
      </c>
      <c r="JF40" t="s">
        <v>234</v>
      </c>
      <c r="JG40" t="s">
        <v>234</v>
      </c>
      <c r="JH40" t="s">
        <v>234</v>
      </c>
      <c r="JI40" t="s">
        <v>234</v>
      </c>
      <c r="JJ40" t="s">
        <v>234</v>
      </c>
      <c r="JK40" t="s">
        <v>234</v>
      </c>
      <c r="JL40" t="s">
        <v>234</v>
      </c>
      <c r="JM40" t="s">
        <v>234</v>
      </c>
      <c r="JN40" t="s">
        <v>234</v>
      </c>
      <c r="JO40" t="s">
        <v>234</v>
      </c>
      <c r="JP40" t="s">
        <v>234</v>
      </c>
      <c r="JQ40" t="s">
        <v>234</v>
      </c>
      <c r="JR40" t="s">
        <v>234</v>
      </c>
      <c r="JS40" t="s">
        <v>234</v>
      </c>
      <c r="JT40" t="s">
        <v>234</v>
      </c>
      <c r="JU40" t="s">
        <v>234</v>
      </c>
      <c r="JV40" t="s">
        <v>234</v>
      </c>
      <c r="JW40" t="s">
        <v>234</v>
      </c>
      <c r="JX40" t="s">
        <v>234</v>
      </c>
      <c r="JY40" t="s">
        <v>234</v>
      </c>
      <c r="JZ40" t="s">
        <v>234</v>
      </c>
      <c r="KA40" t="s">
        <v>234</v>
      </c>
      <c r="KB40" t="s">
        <v>234</v>
      </c>
      <c r="KC40" t="s">
        <v>234</v>
      </c>
      <c r="KD40" t="s">
        <v>234</v>
      </c>
      <c r="KE40" t="s">
        <v>234</v>
      </c>
      <c r="KF40" t="s">
        <v>234</v>
      </c>
      <c r="KG40" t="s">
        <v>234</v>
      </c>
      <c r="KH40" t="s">
        <v>234</v>
      </c>
      <c r="KI40" t="s">
        <v>234</v>
      </c>
      <c r="KJ40" t="s">
        <v>234</v>
      </c>
      <c r="KK40" t="s">
        <v>234</v>
      </c>
      <c r="KL40" t="s">
        <v>234</v>
      </c>
      <c r="KM40" t="s">
        <v>234</v>
      </c>
      <c r="KN40" t="s">
        <v>234</v>
      </c>
      <c r="KO40" t="s">
        <v>234</v>
      </c>
      <c r="KP40" t="s">
        <v>234</v>
      </c>
      <c r="KQ40" t="s">
        <v>234</v>
      </c>
      <c r="KR40" t="s">
        <v>234</v>
      </c>
      <c r="KS40" t="s">
        <v>234</v>
      </c>
      <c r="KT40" t="s">
        <v>234</v>
      </c>
      <c r="KU40" t="s">
        <v>234</v>
      </c>
      <c r="KV40" t="s">
        <v>234</v>
      </c>
      <c r="KW40" t="s">
        <v>234</v>
      </c>
      <c r="KX40" t="s">
        <v>234</v>
      </c>
      <c r="KY40" t="s">
        <v>234</v>
      </c>
      <c r="KZ40" t="s">
        <v>234</v>
      </c>
      <c r="LA40" t="s">
        <v>234</v>
      </c>
      <c r="LB40" t="s">
        <v>234</v>
      </c>
      <c r="LC40" t="s">
        <v>234</v>
      </c>
      <c r="LD40" t="s">
        <v>234</v>
      </c>
      <c r="LE40" t="s">
        <v>234</v>
      </c>
      <c r="LF40" t="s">
        <v>3443</v>
      </c>
      <c r="LG40" t="s">
        <v>234</v>
      </c>
      <c r="LH40">
        <v>264395559</v>
      </c>
      <c r="LI40" t="s">
        <v>3931</v>
      </c>
      <c r="LJ40">
        <v>44616.809270833342</v>
      </c>
      <c r="LK40" t="s">
        <v>234</v>
      </c>
      <c r="LL40" t="s">
        <v>234</v>
      </c>
      <c r="LM40" t="s">
        <v>3800</v>
      </c>
      <c r="LN40" t="s">
        <v>3801</v>
      </c>
      <c r="LO40" t="s">
        <v>234</v>
      </c>
      <c r="LP40">
        <v>39</v>
      </c>
    </row>
    <row r="41" spans="1:328" x14ac:dyDescent="0.35">
      <c r="A41">
        <v>44616.473783981477</v>
      </c>
      <c r="B41">
        <v>44616.480142986111</v>
      </c>
      <c r="C41">
        <v>44616</v>
      </c>
      <c r="D41">
        <v>7.9487557923130225E-4</v>
      </c>
      <c r="E41" t="s">
        <v>234</v>
      </c>
      <c r="F41" t="s">
        <v>234</v>
      </c>
      <c r="G41" t="s">
        <v>234</v>
      </c>
      <c r="H41">
        <v>44616</v>
      </c>
      <c r="I41" t="s">
        <v>356</v>
      </c>
      <c r="J41" t="s">
        <v>234</v>
      </c>
      <c r="K41" t="s">
        <v>356</v>
      </c>
      <c r="L41" t="s">
        <v>355</v>
      </c>
      <c r="M41" t="s">
        <v>355</v>
      </c>
      <c r="N41" t="s">
        <v>372</v>
      </c>
      <c r="O41" t="s">
        <v>234</v>
      </c>
      <c r="P41" t="s">
        <v>372</v>
      </c>
      <c r="Q41" t="s">
        <v>371</v>
      </c>
      <c r="R41" t="s">
        <v>371</v>
      </c>
      <c r="S41" t="s">
        <v>266</v>
      </c>
      <c r="T41" t="s">
        <v>359</v>
      </c>
      <c r="U41" t="s">
        <v>360</v>
      </c>
      <c r="V41" t="s">
        <v>757</v>
      </c>
      <c r="W41" t="s">
        <v>361</v>
      </c>
      <c r="X41" t="s">
        <v>362</v>
      </c>
      <c r="Y41" t="s">
        <v>361</v>
      </c>
      <c r="Z41" t="s">
        <v>364</v>
      </c>
      <c r="AA41" t="s">
        <v>234</v>
      </c>
      <c r="AB41" t="s">
        <v>364</v>
      </c>
      <c r="AC41" t="s">
        <v>363</v>
      </c>
      <c r="AD41" t="s">
        <v>363</v>
      </c>
      <c r="AE41" t="s">
        <v>359</v>
      </c>
      <c r="AF41" t="s">
        <v>234</v>
      </c>
      <c r="AG41" t="s">
        <v>359</v>
      </c>
      <c r="AH41" t="s">
        <v>365</v>
      </c>
      <c r="AI41" t="s">
        <v>365</v>
      </c>
      <c r="AJ41" t="s">
        <v>366</v>
      </c>
      <c r="AK41" t="s">
        <v>284</v>
      </c>
      <c r="AL41" t="s">
        <v>1655</v>
      </c>
      <c r="AM41" t="s">
        <v>234</v>
      </c>
      <c r="AN41" t="s">
        <v>1655</v>
      </c>
      <c r="AO41" t="s">
        <v>234</v>
      </c>
      <c r="AP41" t="s">
        <v>250</v>
      </c>
      <c r="AQ41" t="s">
        <v>234</v>
      </c>
      <c r="AR41" t="s">
        <v>234</v>
      </c>
      <c r="AS41" t="s">
        <v>308</v>
      </c>
      <c r="AT41" t="s">
        <v>234</v>
      </c>
      <c r="AU41" t="s">
        <v>3875</v>
      </c>
      <c r="AV41">
        <v>1</v>
      </c>
      <c r="AW41">
        <v>1</v>
      </c>
      <c r="AX41">
        <v>0</v>
      </c>
      <c r="AY41">
        <v>0</v>
      </c>
      <c r="AZ41">
        <v>0</v>
      </c>
      <c r="BA41">
        <v>0</v>
      </c>
      <c r="BB41">
        <v>0</v>
      </c>
      <c r="BC41">
        <v>0</v>
      </c>
      <c r="BD41" t="s">
        <v>309</v>
      </c>
      <c r="BE41" t="s">
        <v>750</v>
      </c>
      <c r="BF41" t="s">
        <v>287</v>
      </c>
      <c r="BG41">
        <v>1</v>
      </c>
      <c r="BH41">
        <v>0</v>
      </c>
      <c r="BI41">
        <v>0</v>
      </c>
      <c r="BJ41">
        <v>0</v>
      </c>
      <c r="BK41">
        <v>0</v>
      </c>
      <c r="BL41">
        <v>0</v>
      </c>
      <c r="BM41">
        <v>0</v>
      </c>
      <c r="BN41">
        <v>0</v>
      </c>
      <c r="BO41">
        <v>0</v>
      </c>
      <c r="BP41">
        <v>0</v>
      </c>
      <c r="BQ41" t="s">
        <v>234</v>
      </c>
      <c r="BR41" t="s">
        <v>304</v>
      </c>
      <c r="BS41" t="s">
        <v>311</v>
      </c>
      <c r="BT41" t="s">
        <v>3807</v>
      </c>
      <c r="BU41">
        <v>1</v>
      </c>
      <c r="BV41">
        <v>1</v>
      </c>
      <c r="BW41">
        <v>1</v>
      </c>
      <c r="BX41">
        <v>1</v>
      </c>
      <c r="BY41">
        <v>1</v>
      </c>
      <c r="BZ41">
        <v>0</v>
      </c>
      <c r="CA41">
        <v>1</v>
      </c>
      <c r="CB41">
        <v>0</v>
      </c>
      <c r="CC41" t="s">
        <v>1500</v>
      </c>
      <c r="CD41">
        <v>250</v>
      </c>
      <c r="CE41">
        <v>125</v>
      </c>
      <c r="CF41" t="s">
        <v>1655</v>
      </c>
      <c r="CG41">
        <v>350</v>
      </c>
      <c r="CH41">
        <v>134.61538461538399</v>
      </c>
      <c r="CI41" t="s">
        <v>1655</v>
      </c>
      <c r="CJ41">
        <v>250</v>
      </c>
      <c r="CK41" t="s">
        <v>3803</v>
      </c>
      <c r="CL41" t="s">
        <v>1655</v>
      </c>
      <c r="CM41">
        <v>350</v>
      </c>
      <c r="CN41" t="s">
        <v>3917</v>
      </c>
      <c r="CO41" t="s">
        <v>1655</v>
      </c>
      <c r="CP41">
        <v>600</v>
      </c>
      <c r="CQ41" t="s">
        <v>3805</v>
      </c>
      <c r="CR41" t="s">
        <v>1445</v>
      </c>
      <c r="CS41" t="s">
        <v>234</v>
      </c>
      <c r="CT41" t="s">
        <v>234</v>
      </c>
      <c r="CU41" t="s">
        <v>234</v>
      </c>
      <c r="CV41" t="s">
        <v>1504</v>
      </c>
      <c r="CW41" t="s">
        <v>1655</v>
      </c>
      <c r="CX41">
        <v>1150</v>
      </c>
      <c r="CY41" t="s">
        <v>234</v>
      </c>
      <c r="CZ41" t="s">
        <v>234</v>
      </c>
      <c r="DA41" t="s">
        <v>234</v>
      </c>
      <c r="DB41" t="s">
        <v>234</v>
      </c>
      <c r="DC41" t="s">
        <v>234</v>
      </c>
      <c r="DD41" t="s">
        <v>234</v>
      </c>
      <c r="DE41" t="s">
        <v>259</v>
      </c>
      <c r="DF41">
        <v>1150</v>
      </c>
      <c r="DG41" t="s">
        <v>1655</v>
      </c>
      <c r="DH41" t="s">
        <v>1445</v>
      </c>
      <c r="DI41" t="s">
        <v>234</v>
      </c>
      <c r="DJ41" t="s">
        <v>234</v>
      </c>
      <c r="DK41" t="s">
        <v>234</v>
      </c>
      <c r="DL41" t="s">
        <v>234</v>
      </c>
      <c r="DM41" t="s">
        <v>234</v>
      </c>
      <c r="DN41" t="s">
        <v>234</v>
      </c>
      <c r="DO41" t="s">
        <v>234</v>
      </c>
      <c r="DP41" t="s">
        <v>234</v>
      </c>
      <c r="DQ41" t="s">
        <v>234</v>
      </c>
      <c r="DR41" t="s">
        <v>234</v>
      </c>
      <c r="DS41" t="s">
        <v>234</v>
      </c>
      <c r="DT41" t="s">
        <v>234</v>
      </c>
      <c r="DU41" t="s">
        <v>234</v>
      </c>
      <c r="DV41" t="s">
        <v>234</v>
      </c>
      <c r="DW41" t="s">
        <v>234</v>
      </c>
      <c r="DX41" t="s">
        <v>234</v>
      </c>
      <c r="DY41" t="s">
        <v>234</v>
      </c>
      <c r="DZ41" t="s">
        <v>234</v>
      </c>
      <c r="EA41" t="s">
        <v>234</v>
      </c>
      <c r="EB41" t="s">
        <v>234</v>
      </c>
      <c r="EC41" t="s">
        <v>234</v>
      </c>
      <c r="ED41" t="s">
        <v>234</v>
      </c>
      <c r="EE41" t="s">
        <v>234</v>
      </c>
      <c r="EF41" t="s">
        <v>234</v>
      </c>
      <c r="EG41" t="s">
        <v>234</v>
      </c>
      <c r="EH41" t="s">
        <v>1445</v>
      </c>
      <c r="EI41" t="s">
        <v>1445</v>
      </c>
      <c r="EJ41" t="s">
        <v>1655</v>
      </c>
      <c r="EK41" t="s">
        <v>266</v>
      </c>
      <c r="EL41" t="s">
        <v>305</v>
      </c>
      <c r="EM41" t="s">
        <v>368</v>
      </c>
      <c r="EN41" t="s">
        <v>314</v>
      </c>
      <c r="EO41" t="s">
        <v>3932</v>
      </c>
      <c r="EP41">
        <v>1</v>
      </c>
      <c r="EQ41">
        <v>0</v>
      </c>
      <c r="ER41">
        <v>0</v>
      </c>
      <c r="ES41">
        <v>0</v>
      </c>
      <c r="ET41">
        <v>0</v>
      </c>
      <c r="EU41">
        <v>1</v>
      </c>
      <c r="EV41">
        <v>0</v>
      </c>
      <c r="EW41">
        <v>0</v>
      </c>
      <c r="EX41" t="s">
        <v>1655</v>
      </c>
      <c r="EY41">
        <v>30</v>
      </c>
      <c r="EZ41" t="s">
        <v>3898</v>
      </c>
      <c r="FA41" t="s">
        <v>234</v>
      </c>
      <c r="FB41" t="s">
        <v>234</v>
      </c>
      <c r="FC41" t="s">
        <v>234</v>
      </c>
      <c r="FD41" t="s">
        <v>3898</v>
      </c>
      <c r="FE41" t="s">
        <v>1655</v>
      </c>
      <c r="FF41" t="s">
        <v>234</v>
      </c>
      <c r="FG41" t="s">
        <v>234</v>
      </c>
      <c r="FH41" t="s">
        <v>234</v>
      </c>
      <c r="FI41" t="s">
        <v>234</v>
      </c>
      <c r="FJ41" t="s">
        <v>234</v>
      </c>
      <c r="FK41" t="s">
        <v>234</v>
      </c>
      <c r="FL41" t="s">
        <v>234</v>
      </c>
      <c r="FM41" t="s">
        <v>234</v>
      </c>
      <c r="FN41" t="s">
        <v>234</v>
      </c>
      <c r="FO41" t="s">
        <v>234</v>
      </c>
      <c r="FP41" t="s">
        <v>234</v>
      </c>
      <c r="FQ41" t="s">
        <v>234</v>
      </c>
      <c r="FR41" t="s">
        <v>234</v>
      </c>
      <c r="FS41" t="s">
        <v>234</v>
      </c>
      <c r="FT41" t="s">
        <v>234</v>
      </c>
      <c r="FU41" t="s">
        <v>234</v>
      </c>
      <c r="FV41" t="s">
        <v>234</v>
      </c>
      <c r="FW41" t="s">
        <v>234</v>
      </c>
      <c r="FX41" t="s">
        <v>234</v>
      </c>
      <c r="FY41" t="s">
        <v>234</v>
      </c>
      <c r="FZ41" t="s">
        <v>234</v>
      </c>
      <c r="GA41" t="s">
        <v>234</v>
      </c>
      <c r="GB41" t="s">
        <v>234</v>
      </c>
      <c r="GC41" t="s">
        <v>1655</v>
      </c>
      <c r="GD41" t="s">
        <v>234</v>
      </c>
      <c r="GE41">
        <v>20</v>
      </c>
      <c r="GF41" t="s">
        <v>234</v>
      </c>
      <c r="GG41" t="s">
        <v>234</v>
      </c>
      <c r="GH41" t="s">
        <v>234</v>
      </c>
      <c r="GI41" t="s">
        <v>234</v>
      </c>
      <c r="GJ41" t="s">
        <v>234</v>
      </c>
      <c r="GK41" t="s">
        <v>234</v>
      </c>
      <c r="GL41" t="s">
        <v>1655</v>
      </c>
      <c r="GM41" t="s">
        <v>259</v>
      </c>
      <c r="GN41" t="s">
        <v>3920</v>
      </c>
      <c r="GO41" t="s">
        <v>1445</v>
      </c>
      <c r="GP41" t="s">
        <v>234</v>
      </c>
      <c r="GQ41" t="s">
        <v>234</v>
      </c>
      <c r="GR41" t="s">
        <v>234</v>
      </c>
      <c r="GS41" t="s">
        <v>234</v>
      </c>
      <c r="GT41" t="s">
        <v>234</v>
      </c>
      <c r="GU41" t="s">
        <v>234</v>
      </c>
      <c r="GV41" t="s">
        <v>234</v>
      </c>
      <c r="GW41" t="s">
        <v>234</v>
      </c>
      <c r="GX41" t="s">
        <v>234</v>
      </c>
      <c r="GY41" t="s">
        <v>234</v>
      </c>
      <c r="GZ41" t="s">
        <v>234</v>
      </c>
      <c r="HA41" t="s">
        <v>234</v>
      </c>
      <c r="HB41" t="s">
        <v>234</v>
      </c>
      <c r="HC41" t="s">
        <v>234</v>
      </c>
      <c r="HD41" t="s">
        <v>234</v>
      </c>
      <c r="HE41" t="s">
        <v>234</v>
      </c>
      <c r="HF41" t="s">
        <v>234</v>
      </c>
      <c r="HG41" t="s">
        <v>234</v>
      </c>
      <c r="HH41" t="s">
        <v>234</v>
      </c>
      <c r="HI41" t="s">
        <v>234</v>
      </c>
      <c r="HJ41" t="s">
        <v>234</v>
      </c>
      <c r="HK41" t="s">
        <v>234</v>
      </c>
      <c r="HL41" t="s">
        <v>234</v>
      </c>
      <c r="HM41" t="s">
        <v>234</v>
      </c>
      <c r="HN41" t="s">
        <v>1445</v>
      </c>
      <c r="HO41" t="s">
        <v>1445</v>
      </c>
      <c r="HP41" t="s">
        <v>1655</v>
      </c>
      <c r="HQ41" t="s">
        <v>266</v>
      </c>
      <c r="HR41" t="s">
        <v>305</v>
      </c>
      <c r="HS41" t="s">
        <v>368</v>
      </c>
      <c r="HT41" t="s">
        <v>314</v>
      </c>
      <c r="HU41" t="s">
        <v>1445</v>
      </c>
      <c r="HV41" t="s">
        <v>234</v>
      </c>
      <c r="HW41" t="s">
        <v>234</v>
      </c>
      <c r="HX41" t="s">
        <v>234</v>
      </c>
      <c r="HY41" t="s">
        <v>234</v>
      </c>
      <c r="HZ41" t="s">
        <v>234</v>
      </c>
      <c r="IA41" t="s">
        <v>234</v>
      </c>
      <c r="IB41" t="s">
        <v>234</v>
      </c>
      <c r="IC41" t="s">
        <v>234</v>
      </c>
      <c r="ID41" t="s">
        <v>3923</v>
      </c>
      <c r="IE41">
        <v>0</v>
      </c>
      <c r="IF41">
        <v>1</v>
      </c>
      <c r="IG41">
        <v>1</v>
      </c>
      <c r="IH41">
        <v>0</v>
      </c>
      <c r="II41">
        <v>0</v>
      </c>
      <c r="IJ41">
        <v>0</v>
      </c>
      <c r="IK41">
        <v>0</v>
      </c>
      <c r="IL41">
        <v>0</v>
      </c>
      <c r="IM41" t="s">
        <v>234</v>
      </c>
      <c r="IN41" t="s">
        <v>1655</v>
      </c>
      <c r="IO41" t="s">
        <v>234</v>
      </c>
      <c r="IP41" t="s">
        <v>309</v>
      </c>
      <c r="IQ41">
        <v>1</v>
      </c>
      <c r="IR41">
        <v>0</v>
      </c>
      <c r="IS41">
        <v>0</v>
      </c>
      <c r="IT41">
        <v>0</v>
      </c>
      <c r="IU41">
        <v>0</v>
      </c>
      <c r="IV41">
        <v>0</v>
      </c>
      <c r="IW41">
        <v>0</v>
      </c>
      <c r="IX41">
        <v>0</v>
      </c>
      <c r="IY41" t="s">
        <v>234</v>
      </c>
      <c r="IZ41" t="s">
        <v>234</v>
      </c>
      <c r="JA41" t="s">
        <v>234</v>
      </c>
      <c r="JB41" t="s">
        <v>234</v>
      </c>
      <c r="JC41" t="s">
        <v>234</v>
      </c>
      <c r="JD41" t="s">
        <v>234</v>
      </c>
      <c r="JE41" t="s">
        <v>234</v>
      </c>
      <c r="JF41" t="s">
        <v>234</v>
      </c>
      <c r="JG41" t="s">
        <v>234</v>
      </c>
      <c r="JH41" t="s">
        <v>234</v>
      </c>
      <c r="JI41" t="s">
        <v>234</v>
      </c>
      <c r="JJ41" t="s">
        <v>234</v>
      </c>
      <c r="JK41" t="s">
        <v>234</v>
      </c>
      <c r="JL41" t="s">
        <v>234</v>
      </c>
      <c r="JM41" t="s">
        <v>234</v>
      </c>
      <c r="JN41" t="s">
        <v>234</v>
      </c>
      <c r="JO41" t="s">
        <v>234</v>
      </c>
      <c r="JP41" t="s">
        <v>234</v>
      </c>
      <c r="JQ41" t="s">
        <v>234</v>
      </c>
      <c r="JR41" t="s">
        <v>234</v>
      </c>
      <c r="JS41" t="s">
        <v>234</v>
      </c>
      <c r="JT41" t="s">
        <v>234</v>
      </c>
      <c r="JU41" t="s">
        <v>234</v>
      </c>
      <c r="JV41" t="s">
        <v>234</v>
      </c>
      <c r="JW41" t="s">
        <v>234</v>
      </c>
      <c r="JX41" t="s">
        <v>234</v>
      </c>
      <c r="JY41" t="s">
        <v>234</v>
      </c>
      <c r="JZ41" t="s">
        <v>234</v>
      </c>
      <c r="KA41" t="s">
        <v>234</v>
      </c>
      <c r="KB41" t="s">
        <v>234</v>
      </c>
      <c r="KC41" t="s">
        <v>234</v>
      </c>
      <c r="KD41" t="s">
        <v>234</v>
      </c>
      <c r="KE41" t="s">
        <v>234</v>
      </c>
      <c r="KF41" t="s">
        <v>234</v>
      </c>
      <c r="KG41" t="s">
        <v>234</v>
      </c>
      <c r="KH41" t="s">
        <v>234</v>
      </c>
      <c r="KI41" t="s">
        <v>234</v>
      </c>
      <c r="KJ41" t="s">
        <v>234</v>
      </c>
      <c r="KK41" t="s">
        <v>234</v>
      </c>
      <c r="KL41" t="s">
        <v>234</v>
      </c>
      <c r="KM41" t="s">
        <v>234</v>
      </c>
      <c r="KN41" t="s">
        <v>234</v>
      </c>
      <c r="KO41" t="s">
        <v>234</v>
      </c>
      <c r="KP41" t="s">
        <v>234</v>
      </c>
      <c r="KQ41" t="s">
        <v>234</v>
      </c>
      <c r="KR41" t="s">
        <v>234</v>
      </c>
      <c r="KS41" t="s">
        <v>234</v>
      </c>
      <c r="KT41" t="s">
        <v>234</v>
      </c>
      <c r="KU41" t="s">
        <v>234</v>
      </c>
      <c r="KV41" t="s">
        <v>234</v>
      </c>
      <c r="KW41" t="s">
        <v>234</v>
      </c>
      <c r="KX41" t="s">
        <v>234</v>
      </c>
      <c r="KY41" t="s">
        <v>234</v>
      </c>
      <c r="KZ41" t="s">
        <v>234</v>
      </c>
      <c r="LA41" t="s">
        <v>234</v>
      </c>
      <c r="LB41" t="s">
        <v>234</v>
      </c>
      <c r="LC41" t="s">
        <v>234</v>
      </c>
      <c r="LD41" t="s">
        <v>234</v>
      </c>
      <c r="LE41" t="s">
        <v>234</v>
      </c>
      <c r="LF41" t="s">
        <v>3443</v>
      </c>
      <c r="LG41" t="s">
        <v>234</v>
      </c>
      <c r="LH41">
        <v>264395568</v>
      </c>
      <c r="LI41" t="s">
        <v>3933</v>
      </c>
      <c r="LJ41">
        <v>44616.809293981481</v>
      </c>
      <c r="LK41" t="s">
        <v>234</v>
      </c>
      <c r="LL41" t="s">
        <v>234</v>
      </c>
      <c r="LM41" t="s">
        <v>3800</v>
      </c>
      <c r="LN41" t="s">
        <v>3801</v>
      </c>
      <c r="LO41" t="s">
        <v>234</v>
      </c>
      <c r="LP41">
        <v>40</v>
      </c>
    </row>
    <row r="42" spans="1:328" x14ac:dyDescent="0.35">
      <c r="A42">
        <v>44616.480509050933</v>
      </c>
      <c r="B42">
        <v>44616.483803993047</v>
      </c>
      <c r="C42">
        <v>44616</v>
      </c>
      <c r="D42">
        <v>3.2949421147350222E-3</v>
      </c>
      <c r="E42" t="s">
        <v>234</v>
      </c>
      <c r="F42" t="s">
        <v>234</v>
      </c>
      <c r="G42" t="s">
        <v>234</v>
      </c>
      <c r="H42">
        <v>44616</v>
      </c>
      <c r="I42" t="s">
        <v>356</v>
      </c>
      <c r="J42" t="s">
        <v>234</v>
      </c>
      <c r="K42" t="s">
        <v>356</v>
      </c>
      <c r="L42" t="s">
        <v>355</v>
      </c>
      <c r="M42" t="s">
        <v>355</v>
      </c>
      <c r="N42" t="s">
        <v>372</v>
      </c>
      <c r="O42" t="s">
        <v>234</v>
      </c>
      <c r="P42" t="s">
        <v>372</v>
      </c>
      <c r="Q42" t="s">
        <v>371</v>
      </c>
      <c r="R42" t="s">
        <v>371</v>
      </c>
      <c r="S42" t="s">
        <v>266</v>
      </c>
      <c r="T42" t="s">
        <v>359</v>
      </c>
      <c r="U42" t="s">
        <v>360</v>
      </c>
      <c r="V42" t="s">
        <v>757</v>
      </c>
      <c r="W42" t="s">
        <v>361</v>
      </c>
      <c r="X42" t="s">
        <v>362</v>
      </c>
      <c r="Y42" t="s">
        <v>361</v>
      </c>
      <c r="Z42" t="s">
        <v>364</v>
      </c>
      <c r="AA42" t="s">
        <v>234</v>
      </c>
      <c r="AB42" t="s">
        <v>364</v>
      </c>
      <c r="AC42" t="s">
        <v>363</v>
      </c>
      <c r="AD42" t="s">
        <v>363</v>
      </c>
      <c r="AE42" t="s">
        <v>359</v>
      </c>
      <c r="AF42" t="s">
        <v>234</v>
      </c>
      <c r="AG42" t="s">
        <v>359</v>
      </c>
      <c r="AH42" t="s">
        <v>365</v>
      </c>
      <c r="AI42" t="s">
        <v>365</v>
      </c>
      <c r="AJ42" t="s">
        <v>366</v>
      </c>
      <c r="AK42" t="s">
        <v>248</v>
      </c>
      <c r="AL42" t="s">
        <v>1655</v>
      </c>
      <c r="AM42" t="s">
        <v>234</v>
      </c>
      <c r="AN42" t="s">
        <v>1655</v>
      </c>
      <c r="AO42" t="s">
        <v>234</v>
      </c>
      <c r="AP42" t="s">
        <v>250</v>
      </c>
      <c r="AQ42" t="s">
        <v>234</v>
      </c>
      <c r="AR42" t="s">
        <v>234</v>
      </c>
      <c r="AS42" t="s">
        <v>234</v>
      </c>
      <c r="AT42" t="s">
        <v>234</v>
      </c>
      <c r="AU42" t="s">
        <v>234</v>
      </c>
      <c r="AV42" t="s">
        <v>234</v>
      </c>
      <c r="AW42" t="s">
        <v>234</v>
      </c>
      <c r="AX42" t="s">
        <v>234</v>
      </c>
      <c r="AY42" t="s">
        <v>234</v>
      </c>
      <c r="AZ42" t="s">
        <v>234</v>
      </c>
      <c r="BA42" t="s">
        <v>234</v>
      </c>
      <c r="BB42" t="s">
        <v>234</v>
      </c>
      <c r="BC42" t="s">
        <v>234</v>
      </c>
      <c r="BD42" t="s">
        <v>234</v>
      </c>
      <c r="BE42" t="s">
        <v>234</v>
      </c>
      <c r="BF42" t="s">
        <v>234</v>
      </c>
      <c r="BG42" t="s">
        <v>234</v>
      </c>
      <c r="BH42" t="s">
        <v>234</v>
      </c>
      <c r="BI42" t="s">
        <v>234</v>
      </c>
      <c r="BJ42" t="s">
        <v>234</v>
      </c>
      <c r="BK42" t="s">
        <v>234</v>
      </c>
      <c r="BL42" t="s">
        <v>234</v>
      </c>
      <c r="BM42" t="s">
        <v>234</v>
      </c>
      <c r="BN42" t="s">
        <v>234</v>
      </c>
      <c r="BO42" t="s">
        <v>234</v>
      </c>
      <c r="BP42" t="s">
        <v>234</v>
      </c>
      <c r="BQ42" t="s">
        <v>234</v>
      </c>
      <c r="BR42" t="s">
        <v>234</v>
      </c>
      <c r="BS42" t="s">
        <v>234</v>
      </c>
      <c r="BT42" t="s">
        <v>234</v>
      </c>
      <c r="BU42" t="s">
        <v>234</v>
      </c>
      <c r="BV42" t="s">
        <v>234</v>
      </c>
      <c r="BW42" t="s">
        <v>234</v>
      </c>
      <c r="BX42" t="s">
        <v>234</v>
      </c>
      <c r="BY42" t="s">
        <v>234</v>
      </c>
      <c r="BZ42" t="s">
        <v>234</v>
      </c>
      <c r="CA42" t="s">
        <v>234</v>
      </c>
      <c r="CB42" t="s">
        <v>234</v>
      </c>
      <c r="CC42" t="s">
        <v>234</v>
      </c>
      <c r="CD42" t="s">
        <v>234</v>
      </c>
      <c r="CE42" t="s">
        <v>234</v>
      </c>
      <c r="CF42" t="s">
        <v>234</v>
      </c>
      <c r="CG42" t="s">
        <v>234</v>
      </c>
      <c r="CH42" t="s">
        <v>234</v>
      </c>
      <c r="CI42" t="s">
        <v>234</v>
      </c>
      <c r="CJ42" t="s">
        <v>234</v>
      </c>
      <c r="CK42" t="s">
        <v>234</v>
      </c>
      <c r="CL42" t="s">
        <v>234</v>
      </c>
      <c r="CM42" t="s">
        <v>234</v>
      </c>
      <c r="CN42" t="s">
        <v>234</v>
      </c>
      <c r="CO42" t="s">
        <v>234</v>
      </c>
      <c r="CP42" t="s">
        <v>234</v>
      </c>
      <c r="CQ42" t="s">
        <v>234</v>
      </c>
      <c r="CR42" t="s">
        <v>234</v>
      </c>
      <c r="CS42" t="s">
        <v>234</v>
      </c>
      <c r="CT42" t="s">
        <v>234</v>
      </c>
      <c r="CU42" t="s">
        <v>234</v>
      </c>
      <c r="CV42" t="s">
        <v>234</v>
      </c>
      <c r="CW42" t="s">
        <v>234</v>
      </c>
      <c r="CX42" t="s">
        <v>234</v>
      </c>
      <c r="CY42" t="s">
        <v>234</v>
      </c>
      <c r="CZ42" t="s">
        <v>234</v>
      </c>
      <c r="DA42" t="s">
        <v>234</v>
      </c>
      <c r="DB42" t="s">
        <v>234</v>
      </c>
      <c r="DC42" t="s">
        <v>234</v>
      </c>
      <c r="DD42" t="s">
        <v>234</v>
      </c>
      <c r="DE42" t="s">
        <v>234</v>
      </c>
      <c r="DF42" t="s">
        <v>234</v>
      </c>
      <c r="DG42" t="s">
        <v>234</v>
      </c>
      <c r="DH42" t="s">
        <v>234</v>
      </c>
      <c r="DI42" t="s">
        <v>234</v>
      </c>
      <c r="DJ42" t="s">
        <v>234</v>
      </c>
      <c r="DK42" t="s">
        <v>234</v>
      </c>
      <c r="DL42" t="s">
        <v>234</v>
      </c>
      <c r="DM42" t="s">
        <v>234</v>
      </c>
      <c r="DN42" t="s">
        <v>234</v>
      </c>
      <c r="DO42" t="s">
        <v>234</v>
      </c>
      <c r="DP42" t="s">
        <v>234</v>
      </c>
      <c r="DQ42" t="s">
        <v>234</v>
      </c>
      <c r="DR42" t="s">
        <v>234</v>
      </c>
      <c r="DS42" t="s">
        <v>234</v>
      </c>
      <c r="DT42" t="s">
        <v>234</v>
      </c>
      <c r="DU42" t="s">
        <v>234</v>
      </c>
      <c r="DV42" t="s">
        <v>234</v>
      </c>
      <c r="DW42" t="s">
        <v>234</v>
      </c>
      <c r="DX42" t="s">
        <v>234</v>
      </c>
      <c r="DY42" t="s">
        <v>234</v>
      </c>
      <c r="DZ42" t="s">
        <v>234</v>
      </c>
      <c r="EA42" t="s">
        <v>234</v>
      </c>
      <c r="EB42" t="s">
        <v>234</v>
      </c>
      <c r="EC42" t="s">
        <v>234</v>
      </c>
      <c r="ED42" t="s">
        <v>234</v>
      </c>
      <c r="EE42" t="s">
        <v>234</v>
      </c>
      <c r="EF42" t="s">
        <v>234</v>
      </c>
      <c r="EG42" t="s">
        <v>234</v>
      </c>
      <c r="EH42" t="s">
        <v>234</v>
      </c>
      <c r="EI42" t="s">
        <v>234</v>
      </c>
      <c r="EJ42" t="s">
        <v>234</v>
      </c>
      <c r="EK42" t="s">
        <v>234</v>
      </c>
      <c r="EL42" t="s">
        <v>234</v>
      </c>
      <c r="EM42" t="s">
        <v>234</v>
      </c>
      <c r="EN42" t="s">
        <v>234</v>
      </c>
      <c r="EO42" t="s">
        <v>234</v>
      </c>
      <c r="EP42" t="s">
        <v>234</v>
      </c>
      <c r="EQ42" t="s">
        <v>234</v>
      </c>
      <c r="ER42" t="s">
        <v>234</v>
      </c>
      <c r="ES42" t="s">
        <v>234</v>
      </c>
      <c r="ET42" t="s">
        <v>234</v>
      </c>
      <c r="EU42" t="s">
        <v>234</v>
      </c>
      <c r="EV42" t="s">
        <v>234</v>
      </c>
      <c r="EW42" t="s">
        <v>234</v>
      </c>
      <c r="EX42" t="s">
        <v>234</v>
      </c>
      <c r="EY42" t="s">
        <v>234</v>
      </c>
      <c r="EZ42" t="s">
        <v>234</v>
      </c>
      <c r="FA42" t="s">
        <v>234</v>
      </c>
      <c r="FB42" t="s">
        <v>234</v>
      </c>
      <c r="FC42" t="s">
        <v>234</v>
      </c>
      <c r="FD42" t="s">
        <v>234</v>
      </c>
      <c r="FE42" t="s">
        <v>234</v>
      </c>
      <c r="FF42" t="s">
        <v>234</v>
      </c>
      <c r="FG42" t="s">
        <v>234</v>
      </c>
      <c r="FH42" t="s">
        <v>234</v>
      </c>
      <c r="FI42" t="s">
        <v>234</v>
      </c>
      <c r="FJ42" t="s">
        <v>234</v>
      </c>
      <c r="FK42" t="s">
        <v>234</v>
      </c>
      <c r="FL42" t="s">
        <v>234</v>
      </c>
      <c r="FM42" t="s">
        <v>234</v>
      </c>
      <c r="FN42" t="s">
        <v>234</v>
      </c>
      <c r="FO42" t="s">
        <v>234</v>
      </c>
      <c r="FP42" t="s">
        <v>234</v>
      </c>
      <c r="FQ42" t="s">
        <v>234</v>
      </c>
      <c r="FR42" t="s">
        <v>234</v>
      </c>
      <c r="FS42" t="s">
        <v>234</v>
      </c>
      <c r="FT42" t="s">
        <v>234</v>
      </c>
      <c r="FU42" t="s">
        <v>234</v>
      </c>
      <c r="FV42" t="s">
        <v>234</v>
      </c>
      <c r="FW42" t="s">
        <v>234</v>
      </c>
      <c r="FX42" t="s">
        <v>234</v>
      </c>
      <c r="FY42" t="s">
        <v>234</v>
      </c>
      <c r="FZ42" t="s">
        <v>234</v>
      </c>
      <c r="GA42" t="s">
        <v>234</v>
      </c>
      <c r="GB42" t="s">
        <v>234</v>
      </c>
      <c r="GC42" t="s">
        <v>234</v>
      </c>
      <c r="GD42" t="s">
        <v>234</v>
      </c>
      <c r="GE42" t="s">
        <v>234</v>
      </c>
      <c r="GF42" t="s">
        <v>234</v>
      </c>
      <c r="GG42" t="s">
        <v>234</v>
      </c>
      <c r="GH42" t="s">
        <v>234</v>
      </c>
      <c r="GI42" t="s">
        <v>234</v>
      </c>
      <c r="GJ42" t="s">
        <v>234</v>
      </c>
      <c r="GK42" t="s">
        <v>234</v>
      </c>
      <c r="GL42" t="s">
        <v>234</v>
      </c>
      <c r="GM42" t="s">
        <v>234</v>
      </c>
      <c r="GN42" t="s">
        <v>234</v>
      </c>
      <c r="GO42" t="s">
        <v>234</v>
      </c>
      <c r="GP42" t="s">
        <v>234</v>
      </c>
      <c r="GQ42" t="s">
        <v>234</v>
      </c>
      <c r="GR42" t="s">
        <v>234</v>
      </c>
      <c r="GS42" t="s">
        <v>234</v>
      </c>
      <c r="GT42" t="s">
        <v>234</v>
      </c>
      <c r="GU42" t="s">
        <v>234</v>
      </c>
      <c r="GV42" t="s">
        <v>234</v>
      </c>
      <c r="GW42" t="s">
        <v>234</v>
      </c>
      <c r="GX42" t="s">
        <v>234</v>
      </c>
      <c r="GY42" t="s">
        <v>234</v>
      </c>
      <c r="GZ42" t="s">
        <v>234</v>
      </c>
      <c r="HA42" t="s">
        <v>234</v>
      </c>
      <c r="HB42" t="s">
        <v>234</v>
      </c>
      <c r="HC42" t="s">
        <v>234</v>
      </c>
      <c r="HD42" t="s">
        <v>234</v>
      </c>
      <c r="HE42" t="s">
        <v>234</v>
      </c>
      <c r="HF42" t="s">
        <v>234</v>
      </c>
      <c r="HG42" t="s">
        <v>234</v>
      </c>
      <c r="HH42" t="s">
        <v>234</v>
      </c>
      <c r="HI42" t="s">
        <v>234</v>
      </c>
      <c r="HJ42" t="s">
        <v>234</v>
      </c>
      <c r="HK42" t="s">
        <v>234</v>
      </c>
      <c r="HL42" t="s">
        <v>234</v>
      </c>
      <c r="HM42" t="s">
        <v>234</v>
      </c>
      <c r="HN42" t="s">
        <v>234</v>
      </c>
      <c r="HO42" t="s">
        <v>234</v>
      </c>
      <c r="HP42" t="s">
        <v>234</v>
      </c>
      <c r="HQ42" t="s">
        <v>234</v>
      </c>
      <c r="HR42" t="s">
        <v>234</v>
      </c>
      <c r="HS42" t="s">
        <v>234</v>
      </c>
      <c r="HT42" t="s">
        <v>234</v>
      </c>
      <c r="HU42" t="s">
        <v>234</v>
      </c>
      <c r="HV42" t="s">
        <v>234</v>
      </c>
      <c r="HW42" t="s">
        <v>234</v>
      </c>
      <c r="HX42" t="s">
        <v>234</v>
      </c>
      <c r="HY42" t="s">
        <v>234</v>
      </c>
      <c r="HZ42" t="s">
        <v>234</v>
      </c>
      <c r="IA42" t="s">
        <v>234</v>
      </c>
      <c r="IB42" t="s">
        <v>234</v>
      </c>
      <c r="IC42" t="s">
        <v>234</v>
      </c>
      <c r="ID42" t="s">
        <v>234</v>
      </c>
      <c r="IE42" t="s">
        <v>234</v>
      </c>
      <c r="IF42" t="s">
        <v>234</v>
      </c>
      <c r="IG42" t="s">
        <v>234</v>
      </c>
      <c r="IH42" t="s">
        <v>234</v>
      </c>
      <c r="II42" t="s">
        <v>234</v>
      </c>
      <c r="IJ42" t="s">
        <v>234</v>
      </c>
      <c r="IK42" t="s">
        <v>234</v>
      </c>
      <c r="IL42" t="s">
        <v>234</v>
      </c>
      <c r="IM42" t="s">
        <v>234</v>
      </c>
      <c r="IN42" t="s">
        <v>234</v>
      </c>
      <c r="IO42" t="s">
        <v>234</v>
      </c>
      <c r="IP42" t="s">
        <v>234</v>
      </c>
      <c r="IQ42" t="s">
        <v>234</v>
      </c>
      <c r="IR42" t="s">
        <v>234</v>
      </c>
      <c r="IS42" t="s">
        <v>234</v>
      </c>
      <c r="IT42" t="s">
        <v>234</v>
      </c>
      <c r="IU42" t="s">
        <v>234</v>
      </c>
      <c r="IV42" t="s">
        <v>234</v>
      </c>
      <c r="IW42" t="s">
        <v>234</v>
      </c>
      <c r="IX42" t="s">
        <v>234</v>
      </c>
      <c r="IY42" t="s">
        <v>1655</v>
      </c>
      <c r="IZ42" t="s">
        <v>1713</v>
      </c>
      <c r="JA42" t="s">
        <v>346</v>
      </c>
      <c r="JB42" t="s">
        <v>234</v>
      </c>
      <c r="JC42" t="s">
        <v>435</v>
      </c>
      <c r="JD42" t="s">
        <v>436</v>
      </c>
      <c r="JE42" t="s">
        <v>436</v>
      </c>
      <c r="JF42" t="s">
        <v>255</v>
      </c>
      <c r="JG42" t="s">
        <v>234</v>
      </c>
      <c r="JH42" t="s">
        <v>352</v>
      </c>
      <c r="JI42" t="s">
        <v>258</v>
      </c>
      <c r="JJ42" t="s">
        <v>258</v>
      </c>
      <c r="JK42" t="s">
        <v>3810</v>
      </c>
      <c r="JL42" t="s">
        <v>234</v>
      </c>
      <c r="JM42" t="s">
        <v>234</v>
      </c>
      <c r="JN42" t="s">
        <v>234</v>
      </c>
      <c r="JO42" t="s">
        <v>234</v>
      </c>
      <c r="JP42" t="s">
        <v>234</v>
      </c>
      <c r="JQ42">
        <v>0</v>
      </c>
      <c r="JR42" t="s">
        <v>3811</v>
      </c>
      <c r="JS42" t="s">
        <v>234</v>
      </c>
      <c r="JT42" t="s">
        <v>259</v>
      </c>
      <c r="JU42" t="s">
        <v>3811</v>
      </c>
      <c r="JV42" t="s">
        <v>261</v>
      </c>
      <c r="JW42" t="s">
        <v>280</v>
      </c>
      <c r="JX42" t="s">
        <v>249</v>
      </c>
      <c r="JY42" t="s">
        <v>3934</v>
      </c>
      <c r="JZ42">
        <v>0</v>
      </c>
      <c r="KA42">
        <v>0</v>
      </c>
      <c r="KB42">
        <v>1</v>
      </c>
      <c r="KC42">
        <v>1</v>
      </c>
      <c r="KD42">
        <v>1</v>
      </c>
      <c r="KE42">
        <v>0</v>
      </c>
      <c r="KF42">
        <v>0</v>
      </c>
      <c r="KG42">
        <v>0</v>
      </c>
      <c r="KH42">
        <v>0</v>
      </c>
      <c r="KI42">
        <v>0</v>
      </c>
      <c r="KJ42">
        <v>0</v>
      </c>
      <c r="KK42">
        <v>0</v>
      </c>
      <c r="KL42" t="s">
        <v>234</v>
      </c>
      <c r="KM42" t="s">
        <v>261</v>
      </c>
      <c r="KN42" t="s">
        <v>234</v>
      </c>
      <c r="KO42" t="s">
        <v>234</v>
      </c>
      <c r="KP42" t="s">
        <v>234</v>
      </c>
      <c r="KQ42" t="s">
        <v>234</v>
      </c>
      <c r="KR42" t="s">
        <v>234</v>
      </c>
      <c r="KS42" t="s">
        <v>234</v>
      </c>
      <c r="KT42" t="s">
        <v>234</v>
      </c>
      <c r="KU42" t="s">
        <v>234</v>
      </c>
      <c r="KV42" t="s">
        <v>234</v>
      </c>
      <c r="KW42" t="s">
        <v>234</v>
      </c>
      <c r="KX42" t="s">
        <v>234</v>
      </c>
      <c r="KY42" t="s">
        <v>234</v>
      </c>
      <c r="KZ42" t="s">
        <v>234</v>
      </c>
      <c r="LA42" t="s">
        <v>234</v>
      </c>
      <c r="LB42" t="s">
        <v>234</v>
      </c>
      <c r="LC42" t="s">
        <v>234</v>
      </c>
      <c r="LD42" t="s">
        <v>234</v>
      </c>
      <c r="LE42" t="s">
        <v>234</v>
      </c>
      <c r="LF42" t="s">
        <v>3443</v>
      </c>
      <c r="LG42" t="s">
        <v>234</v>
      </c>
      <c r="LH42">
        <v>264395575</v>
      </c>
      <c r="LI42" t="s">
        <v>3935</v>
      </c>
      <c r="LJ42">
        <v>44616.809317129628</v>
      </c>
      <c r="LK42" t="s">
        <v>234</v>
      </c>
      <c r="LL42" t="s">
        <v>234</v>
      </c>
      <c r="LM42" t="s">
        <v>3800</v>
      </c>
      <c r="LN42" t="s">
        <v>3801</v>
      </c>
      <c r="LO42" t="s">
        <v>234</v>
      </c>
      <c r="LP42">
        <v>41</v>
      </c>
    </row>
    <row r="43" spans="1:328" x14ac:dyDescent="0.35">
      <c r="A43">
        <v>44616.48645315972</v>
      </c>
      <c r="B43">
        <v>44616.489201377313</v>
      </c>
      <c r="C43">
        <v>44616</v>
      </c>
      <c r="D43">
        <v>2.7482175937620923E-3</v>
      </c>
      <c r="E43" t="s">
        <v>234</v>
      </c>
      <c r="F43" t="s">
        <v>234</v>
      </c>
      <c r="G43" t="s">
        <v>234</v>
      </c>
      <c r="H43">
        <v>44616</v>
      </c>
      <c r="I43" t="s">
        <v>356</v>
      </c>
      <c r="J43" t="s">
        <v>234</v>
      </c>
      <c r="K43" t="s">
        <v>356</v>
      </c>
      <c r="L43" t="s">
        <v>355</v>
      </c>
      <c r="M43" t="s">
        <v>355</v>
      </c>
      <c r="N43" t="s">
        <v>372</v>
      </c>
      <c r="O43" t="s">
        <v>234</v>
      </c>
      <c r="P43" t="s">
        <v>372</v>
      </c>
      <c r="Q43" t="s">
        <v>371</v>
      </c>
      <c r="R43" t="s">
        <v>371</v>
      </c>
      <c r="S43" t="s">
        <v>266</v>
      </c>
      <c r="T43" t="s">
        <v>359</v>
      </c>
      <c r="U43" t="s">
        <v>360</v>
      </c>
      <c r="V43" t="s">
        <v>757</v>
      </c>
      <c r="W43" t="s">
        <v>361</v>
      </c>
      <c r="X43" t="s">
        <v>362</v>
      </c>
      <c r="Y43" t="s">
        <v>361</v>
      </c>
      <c r="Z43" t="s">
        <v>364</v>
      </c>
      <c r="AA43" t="s">
        <v>234</v>
      </c>
      <c r="AB43" t="s">
        <v>364</v>
      </c>
      <c r="AC43" t="s">
        <v>363</v>
      </c>
      <c r="AD43" t="s">
        <v>363</v>
      </c>
      <c r="AE43" t="s">
        <v>359</v>
      </c>
      <c r="AF43" t="s">
        <v>234</v>
      </c>
      <c r="AG43" t="s">
        <v>359</v>
      </c>
      <c r="AH43" t="s">
        <v>365</v>
      </c>
      <c r="AI43" t="s">
        <v>365</v>
      </c>
      <c r="AJ43" t="s">
        <v>366</v>
      </c>
      <c r="AK43" t="s">
        <v>248</v>
      </c>
      <c r="AL43" t="s">
        <v>1655</v>
      </c>
      <c r="AM43" t="s">
        <v>234</v>
      </c>
      <c r="AN43" t="s">
        <v>1655</v>
      </c>
      <c r="AO43" t="s">
        <v>234</v>
      </c>
      <c r="AP43" t="s">
        <v>274</v>
      </c>
      <c r="AQ43" t="s">
        <v>234</v>
      </c>
      <c r="AR43" t="s">
        <v>234</v>
      </c>
      <c r="AS43" t="s">
        <v>234</v>
      </c>
      <c r="AT43" t="s">
        <v>234</v>
      </c>
      <c r="AU43" t="s">
        <v>234</v>
      </c>
      <c r="AV43" t="s">
        <v>234</v>
      </c>
      <c r="AW43" t="s">
        <v>234</v>
      </c>
      <c r="AX43" t="s">
        <v>234</v>
      </c>
      <c r="AY43" t="s">
        <v>234</v>
      </c>
      <c r="AZ43" t="s">
        <v>234</v>
      </c>
      <c r="BA43" t="s">
        <v>234</v>
      </c>
      <c r="BB43" t="s">
        <v>234</v>
      </c>
      <c r="BC43" t="s">
        <v>234</v>
      </c>
      <c r="BD43" t="s">
        <v>234</v>
      </c>
      <c r="BE43" t="s">
        <v>234</v>
      </c>
      <c r="BF43" t="s">
        <v>234</v>
      </c>
      <c r="BG43" t="s">
        <v>234</v>
      </c>
      <c r="BH43" t="s">
        <v>234</v>
      </c>
      <c r="BI43" t="s">
        <v>234</v>
      </c>
      <c r="BJ43" t="s">
        <v>234</v>
      </c>
      <c r="BK43" t="s">
        <v>234</v>
      </c>
      <c r="BL43" t="s">
        <v>234</v>
      </c>
      <c r="BM43" t="s">
        <v>234</v>
      </c>
      <c r="BN43" t="s">
        <v>234</v>
      </c>
      <c r="BO43" t="s">
        <v>234</v>
      </c>
      <c r="BP43" t="s">
        <v>234</v>
      </c>
      <c r="BQ43" t="s">
        <v>234</v>
      </c>
      <c r="BR43" t="s">
        <v>234</v>
      </c>
      <c r="BS43" t="s">
        <v>234</v>
      </c>
      <c r="BT43" t="s">
        <v>234</v>
      </c>
      <c r="BU43" t="s">
        <v>234</v>
      </c>
      <c r="BV43" t="s">
        <v>234</v>
      </c>
      <c r="BW43" t="s">
        <v>234</v>
      </c>
      <c r="BX43" t="s">
        <v>234</v>
      </c>
      <c r="BY43" t="s">
        <v>234</v>
      </c>
      <c r="BZ43" t="s">
        <v>234</v>
      </c>
      <c r="CA43" t="s">
        <v>234</v>
      </c>
      <c r="CB43" t="s">
        <v>234</v>
      </c>
      <c r="CC43" t="s">
        <v>234</v>
      </c>
      <c r="CD43" t="s">
        <v>234</v>
      </c>
      <c r="CE43" t="s">
        <v>234</v>
      </c>
      <c r="CF43" t="s">
        <v>234</v>
      </c>
      <c r="CG43" t="s">
        <v>234</v>
      </c>
      <c r="CH43" t="s">
        <v>234</v>
      </c>
      <c r="CI43" t="s">
        <v>234</v>
      </c>
      <c r="CJ43" t="s">
        <v>234</v>
      </c>
      <c r="CK43" t="s">
        <v>234</v>
      </c>
      <c r="CL43" t="s">
        <v>234</v>
      </c>
      <c r="CM43" t="s">
        <v>234</v>
      </c>
      <c r="CN43" t="s">
        <v>234</v>
      </c>
      <c r="CO43" t="s">
        <v>234</v>
      </c>
      <c r="CP43" t="s">
        <v>234</v>
      </c>
      <c r="CQ43" t="s">
        <v>234</v>
      </c>
      <c r="CR43" t="s">
        <v>234</v>
      </c>
      <c r="CS43" t="s">
        <v>234</v>
      </c>
      <c r="CT43" t="s">
        <v>234</v>
      </c>
      <c r="CU43" t="s">
        <v>234</v>
      </c>
      <c r="CV43" t="s">
        <v>234</v>
      </c>
      <c r="CW43" t="s">
        <v>234</v>
      </c>
      <c r="CX43" t="s">
        <v>234</v>
      </c>
      <c r="CY43" t="s">
        <v>234</v>
      </c>
      <c r="CZ43" t="s">
        <v>234</v>
      </c>
      <c r="DA43" t="s">
        <v>234</v>
      </c>
      <c r="DB43" t="s">
        <v>234</v>
      </c>
      <c r="DC43" t="s">
        <v>234</v>
      </c>
      <c r="DD43" t="s">
        <v>234</v>
      </c>
      <c r="DE43" t="s">
        <v>234</v>
      </c>
      <c r="DF43" t="s">
        <v>234</v>
      </c>
      <c r="DG43" t="s">
        <v>234</v>
      </c>
      <c r="DH43" t="s">
        <v>234</v>
      </c>
      <c r="DI43" t="s">
        <v>234</v>
      </c>
      <c r="DJ43" t="s">
        <v>234</v>
      </c>
      <c r="DK43" t="s">
        <v>234</v>
      </c>
      <c r="DL43" t="s">
        <v>234</v>
      </c>
      <c r="DM43" t="s">
        <v>234</v>
      </c>
      <c r="DN43" t="s">
        <v>234</v>
      </c>
      <c r="DO43" t="s">
        <v>234</v>
      </c>
      <c r="DP43" t="s">
        <v>234</v>
      </c>
      <c r="DQ43" t="s">
        <v>234</v>
      </c>
      <c r="DR43" t="s">
        <v>234</v>
      </c>
      <c r="DS43" t="s">
        <v>234</v>
      </c>
      <c r="DT43" t="s">
        <v>234</v>
      </c>
      <c r="DU43" t="s">
        <v>234</v>
      </c>
      <c r="DV43" t="s">
        <v>234</v>
      </c>
      <c r="DW43" t="s">
        <v>234</v>
      </c>
      <c r="DX43" t="s">
        <v>234</v>
      </c>
      <c r="DY43" t="s">
        <v>234</v>
      </c>
      <c r="DZ43" t="s">
        <v>234</v>
      </c>
      <c r="EA43" t="s">
        <v>234</v>
      </c>
      <c r="EB43" t="s">
        <v>234</v>
      </c>
      <c r="EC43" t="s">
        <v>234</v>
      </c>
      <c r="ED43" t="s">
        <v>234</v>
      </c>
      <c r="EE43" t="s">
        <v>234</v>
      </c>
      <c r="EF43" t="s">
        <v>234</v>
      </c>
      <c r="EG43" t="s">
        <v>234</v>
      </c>
      <c r="EH43" t="s">
        <v>234</v>
      </c>
      <c r="EI43" t="s">
        <v>234</v>
      </c>
      <c r="EJ43" t="s">
        <v>234</v>
      </c>
      <c r="EK43" t="s">
        <v>234</v>
      </c>
      <c r="EL43" t="s">
        <v>234</v>
      </c>
      <c r="EM43" t="s">
        <v>234</v>
      </c>
      <c r="EN43" t="s">
        <v>234</v>
      </c>
      <c r="EO43" t="s">
        <v>234</v>
      </c>
      <c r="EP43" t="s">
        <v>234</v>
      </c>
      <c r="EQ43" t="s">
        <v>234</v>
      </c>
      <c r="ER43" t="s">
        <v>234</v>
      </c>
      <c r="ES43" t="s">
        <v>234</v>
      </c>
      <c r="ET43" t="s">
        <v>234</v>
      </c>
      <c r="EU43" t="s">
        <v>234</v>
      </c>
      <c r="EV43" t="s">
        <v>234</v>
      </c>
      <c r="EW43" t="s">
        <v>234</v>
      </c>
      <c r="EX43" t="s">
        <v>234</v>
      </c>
      <c r="EY43" t="s">
        <v>234</v>
      </c>
      <c r="EZ43" t="s">
        <v>234</v>
      </c>
      <c r="FA43" t="s">
        <v>234</v>
      </c>
      <c r="FB43" t="s">
        <v>234</v>
      </c>
      <c r="FC43" t="s">
        <v>234</v>
      </c>
      <c r="FD43" t="s">
        <v>234</v>
      </c>
      <c r="FE43" t="s">
        <v>234</v>
      </c>
      <c r="FF43" t="s">
        <v>234</v>
      </c>
      <c r="FG43" t="s">
        <v>234</v>
      </c>
      <c r="FH43" t="s">
        <v>234</v>
      </c>
      <c r="FI43" t="s">
        <v>234</v>
      </c>
      <c r="FJ43" t="s">
        <v>234</v>
      </c>
      <c r="FK43" t="s">
        <v>234</v>
      </c>
      <c r="FL43" t="s">
        <v>234</v>
      </c>
      <c r="FM43" t="s">
        <v>234</v>
      </c>
      <c r="FN43" t="s">
        <v>234</v>
      </c>
      <c r="FO43" t="s">
        <v>234</v>
      </c>
      <c r="FP43" t="s">
        <v>234</v>
      </c>
      <c r="FQ43" t="s">
        <v>234</v>
      </c>
      <c r="FR43" t="s">
        <v>234</v>
      </c>
      <c r="FS43" t="s">
        <v>234</v>
      </c>
      <c r="FT43" t="s">
        <v>234</v>
      </c>
      <c r="FU43" t="s">
        <v>234</v>
      </c>
      <c r="FV43" t="s">
        <v>234</v>
      </c>
      <c r="FW43" t="s">
        <v>234</v>
      </c>
      <c r="FX43" t="s">
        <v>234</v>
      </c>
      <c r="FY43" t="s">
        <v>234</v>
      </c>
      <c r="FZ43" t="s">
        <v>234</v>
      </c>
      <c r="GA43" t="s">
        <v>234</v>
      </c>
      <c r="GB43" t="s">
        <v>234</v>
      </c>
      <c r="GC43" t="s">
        <v>234</v>
      </c>
      <c r="GD43" t="s">
        <v>234</v>
      </c>
      <c r="GE43" t="s">
        <v>234</v>
      </c>
      <c r="GF43" t="s">
        <v>234</v>
      </c>
      <c r="GG43" t="s">
        <v>234</v>
      </c>
      <c r="GH43" t="s">
        <v>234</v>
      </c>
      <c r="GI43" t="s">
        <v>234</v>
      </c>
      <c r="GJ43" t="s">
        <v>234</v>
      </c>
      <c r="GK43" t="s">
        <v>234</v>
      </c>
      <c r="GL43" t="s">
        <v>234</v>
      </c>
      <c r="GM43" t="s">
        <v>234</v>
      </c>
      <c r="GN43" t="s">
        <v>234</v>
      </c>
      <c r="GO43" t="s">
        <v>234</v>
      </c>
      <c r="GP43" t="s">
        <v>234</v>
      </c>
      <c r="GQ43" t="s">
        <v>234</v>
      </c>
      <c r="GR43" t="s">
        <v>234</v>
      </c>
      <c r="GS43" t="s">
        <v>234</v>
      </c>
      <c r="GT43" t="s">
        <v>234</v>
      </c>
      <c r="GU43" t="s">
        <v>234</v>
      </c>
      <c r="GV43" t="s">
        <v>234</v>
      </c>
      <c r="GW43" t="s">
        <v>234</v>
      </c>
      <c r="GX43" t="s">
        <v>234</v>
      </c>
      <c r="GY43" t="s">
        <v>234</v>
      </c>
      <c r="GZ43" t="s">
        <v>234</v>
      </c>
      <c r="HA43" t="s">
        <v>234</v>
      </c>
      <c r="HB43" t="s">
        <v>234</v>
      </c>
      <c r="HC43" t="s">
        <v>234</v>
      </c>
      <c r="HD43" t="s">
        <v>234</v>
      </c>
      <c r="HE43" t="s">
        <v>234</v>
      </c>
      <c r="HF43" t="s">
        <v>234</v>
      </c>
      <c r="HG43" t="s">
        <v>234</v>
      </c>
      <c r="HH43" t="s">
        <v>234</v>
      </c>
      <c r="HI43" t="s">
        <v>234</v>
      </c>
      <c r="HJ43" t="s">
        <v>234</v>
      </c>
      <c r="HK43" t="s">
        <v>234</v>
      </c>
      <c r="HL43" t="s">
        <v>234</v>
      </c>
      <c r="HM43" t="s">
        <v>234</v>
      </c>
      <c r="HN43" t="s">
        <v>234</v>
      </c>
      <c r="HO43" t="s">
        <v>234</v>
      </c>
      <c r="HP43" t="s">
        <v>234</v>
      </c>
      <c r="HQ43" t="s">
        <v>234</v>
      </c>
      <c r="HR43" t="s">
        <v>234</v>
      </c>
      <c r="HS43" t="s">
        <v>234</v>
      </c>
      <c r="HT43" t="s">
        <v>234</v>
      </c>
      <c r="HU43" t="s">
        <v>234</v>
      </c>
      <c r="HV43" t="s">
        <v>234</v>
      </c>
      <c r="HW43" t="s">
        <v>234</v>
      </c>
      <c r="HX43" t="s">
        <v>234</v>
      </c>
      <c r="HY43" t="s">
        <v>234</v>
      </c>
      <c r="HZ43" t="s">
        <v>234</v>
      </c>
      <c r="IA43" t="s">
        <v>234</v>
      </c>
      <c r="IB43" t="s">
        <v>234</v>
      </c>
      <c r="IC43" t="s">
        <v>234</v>
      </c>
      <c r="ID43" t="s">
        <v>234</v>
      </c>
      <c r="IE43" t="s">
        <v>234</v>
      </c>
      <c r="IF43" t="s">
        <v>234</v>
      </c>
      <c r="IG43" t="s">
        <v>234</v>
      </c>
      <c r="IH43" t="s">
        <v>234</v>
      </c>
      <c r="II43" t="s">
        <v>234</v>
      </c>
      <c r="IJ43" t="s">
        <v>234</v>
      </c>
      <c r="IK43" t="s">
        <v>234</v>
      </c>
      <c r="IL43" t="s">
        <v>234</v>
      </c>
      <c r="IM43" t="s">
        <v>234</v>
      </c>
      <c r="IN43" t="s">
        <v>234</v>
      </c>
      <c r="IO43" t="s">
        <v>234</v>
      </c>
      <c r="IP43" t="s">
        <v>234</v>
      </c>
      <c r="IQ43" t="s">
        <v>234</v>
      </c>
      <c r="IR43" t="s">
        <v>234</v>
      </c>
      <c r="IS43" t="s">
        <v>234</v>
      </c>
      <c r="IT43" t="s">
        <v>234</v>
      </c>
      <c r="IU43" t="s">
        <v>234</v>
      </c>
      <c r="IV43" t="s">
        <v>234</v>
      </c>
      <c r="IW43" t="s">
        <v>234</v>
      </c>
      <c r="IX43" t="s">
        <v>234</v>
      </c>
      <c r="IY43" t="s">
        <v>1655</v>
      </c>
      <c r="IZ43" t="s">
        <v>1713</v>
      </c>
      <c r="JA43" t="s">
        <v>344</v>
      </c>
      <c r="JB43" t="s">
        <v>234</v>
      </c>
      <c r="JC43" t="s">
        <v>345</v>
      </c>
      <c r="JD43" t="s">
        <v>3809</v>
      </c>
      <c r="JE43" t="s">
        <v>3809</v>
      </c>
      <c r="JF43" t="s">
        <v>255</v>
      </c>
      <c r="JG43" t="s">
        <v>234</v>
      </c>
      <c r="JH43" t="s">
        <v>352</v>
      </c>
      <c r="JI43" t="s">
        <v>258</v>
      </c>
      <c r="JJ43" t="s">
        <v>258</v>
      </c>
      <c r="JK43" t="s">
        <v>3810</v>
      </c>
      <c r="JL43" t="s">
        <v>234</v>
      </c>
      <c r="JM43" t="s">
        <v>234</v>
      </c>
      <c r="JN43" t="s">
        <v>234</v>
      </c>
      <c r="JO43" t="s">
        <v>234</v>
      </c>
      <c r="JP43" t="s">
        <v>234</v>
      </c>
      <c r="JQ43">
        <v>0</v>
      </c>
      <c r="JR43" t="s">
        <v>3811</v>
      </c>
      <c r="JS43" t="s">
        <v>234</v>
      </c>
      <c r="JT43" t="s">
        <v>259</v>
      </c>
      <c r="JU43" t="s">
        <v>3811</v>
      </c>
      <c r="JV43" t="s">
        <v>261</v>
      </c>
      <c r="JW43" t="s">
        <v>280</v>
      </c>
      <c r="JX43" t="s">
        <v>249</v>
      </c>
      <c r="JY43" t="s">
        <v>3936</v>
      </c>
      <c r="JZ43">
        <v>0</v>
      </c>
      <c r="KA43">
        <v>0</v>
      </c>
      <c r="KB43">
        <v>1</v>
      </c>
      <c r="KC43">
        <v>1</v>
      </c>
      <c r="KD43">
        <v>1</v>
      </c>
      <c r="KE43">
        <v>0</v>
      </c>
      <c r="KF43">
        <v>0</v>
      </c>
      <c r="KG43">
        <v>0</v>
      </c>
      <c r="KH43">
        <v>0</v>
      </c>
      <c r="KI43">
        <v>0</v>
      </c>
      <c r="KJ43">
        <v>0</v>
      </c>
      <c r="KK43">
        <v>0</v>
      </c>
      <c r="KL43" t="s">
        <v>234</v>
      </c>
      <c r="KM43" t="s">
        <v>261</v>
      </c>
      <c r="KN43" t="s">
        <v>234</v>
      </c>
      <c r="KO43" t="s">
        <v>234</v>
      </c>
      <c r="KP43" t="s">
        <v>234</v>
      </c>
      <c r="KQ43" t="s">
        <v>234</v>
      </c>
      <c r="KR43" t="s">
        <v>234</v>
      </c>
      <c r="KS43" t="s">
        <v>234</v>
      </c>
      <c r="KT43" t="s">
        <v>234</v>
      </c>
      <c r="KU43" t="s">
        <v>234</v>
      </c>
      <c r="KV43" t="s">
        <v>234</v>
      </c>
      <c r="KW43" t="s">
        <v>234</v>
      </c>
      <c r="KX43" t="s">
        <v>234</v>
      </c>
      <c r="KY43" t="s">
        <v>234</v>
      </c>
      <c r="KZ43" t="s">
        <v>234</v>
      </c>
      <c r="LA43" t="s">
        <v>234</v>
      </c>
      <c r="LB43" t="s">
        <v>234</v>
      </c>
      <c r="LC43" t="s">
        <v>234</v>
      </c>
      <c r="LD43" t="s">
        <v>234</v>
      </c>
      <c r="LE43" t="s">
        <v>234</v>
      </c>
      <c r="LF43" t="s">
        <v>3443</v>
      </c>
      <c r="LG43" t="s">
        <v>234</v>
      </c>
      <c r="LH43">
        <v>264395585</v>
      </c>
      <c r="LI43" t="s">
        <v>3937</v>
      </c>
      <c r="LJ43">
        <v>44616.809340277781</v>
      </c>
      <c r="LK43" t="s">
        <v>234</v>
      </c>
      <c r="LL43" t="s">
        <v>234</v>
      </c>
      <c r="LM43" t="s">
        <v>3800</v>
      </c>
      <c r="LN43" t="s">
        <v>3801</v>
      </c>
      <c r="LO43" t="s">
        <v>234</v>
      </c>
      <c r="LP43">
        <v>42</v>
      </c>
    </row>
    <row r="44" spans="1:328" x14ac:dyDescent="0.35">
      <c r="A44">
        <v>44616.490069930558</v>
      </c>
      <c r="B44">
        <v>44616.492476585649</v>
      </c>
      <c r="C44">
        <v>44616</v>
      </c>
      <c r="D44">
        <v>2.4066550904535688E-3</v>
      </c>
      <c r="E44" t="s">
        <v>234</v>
      </c>
      <c r="F44" t="s">
        <v>234</v>
      </c>
      <c r="G44" t="s">
        <v>234</v>
      </c>
      <c r="H44">
        <v>44616</v>
      </c>
      <c r="I44" t="s">
        <v>356</v>
      </c>
      <c r="J44" t="s">
        <v>234</v>
      </c>
      <c r="K44" t="s">
        <v>356</v>
      </c>
      <c r="L44" t="s">
        <v>355</v>
      </c>
      <c r="M44" t="s">
        <v>355</v>
      </c>
      <c r="N44" t="s">
        <v>372</v>
      </c>
      <c r="O44" t="s">
        <v>234</v>
      </c>
      <c r="P44" t="s">
        <v>372</v>
      </c>
      <c r="Q44" t="s">
        <v>371</v>
      </c>
      <c r="R44" t="s">
        <v>371</v>
      </c>
      <c r="S44" t="s">
        <v>266</v>
      </c>
      <c r="T44" t="s">
        <v>359</v>
      </c>
      <c r="U44" t="s">
        <v>360</v>
      </c>
      <c r="V44" t="s">
        <v>757</v>
      </c>
      <c r="W44" t="s">
        <v>361</v>
      </c>
      <c r="X44" t="s">
        <v>362</v>
      </c>
      <c r="Y44" t="s">
        <v>361</v>
      </c>
      <c r="Z44" t="s">
        <v>364</v>
      </c>
      <c r="AA44" t="s">
        <v>234</v>
      </c>
      <c r="AB44" t="s">
        <v>364</v>
      </c>
      <c r="AC44" t="s">
        <v>363</v>
      </c>
      <c r="AD44" t="s">
        <v>363</v>
      </c>
      <c r="AE44" t="s">
        <v>359</v>
      </c>
      <c r="AF44" t="s">
        <v>234</v>
      </c>
      <c r="AG44" t="s">
        <v>359</v>
      </c>
      <c r="AH44" t="s">
        <v>365</v>
      </c>
      <c r="AI44" t="s">
        <v>365</v>
      </c>
      <c r="AJ44" t="s">
        <v>366</v>
      </c>
      <c r="AK44" t="s">
        <v>248</v>
      </c>
      <c r="AL44" t="s">
        <v>1655</v>
      </c>
      <c r="AM44" t="s">
        <v>234</v>
      </c>
      <c r="AN44" t="s">
        <v>1655</v>
      </c>
      <c r="AO44" t="s">
        <v>234</v>
      </c>
      <c r="AP44" t="s">
        <v>250</v>
      </c>
      <c r="AQ44" t="s">
        <v>234</v>
      </c>
      <c r="AR44" t="s">
        <v>234</v>
      </c>
      <c r="AS44" t="s">
        <v>234</v>
      </c>
      <c r="AT44" t="s">
        <v>234</v>
      </c>
      <c r="AU44" t="s">
        <v>234</v>
      </c>
      <c r="AV44" t="s">
        <v>234</v>
      </c>
      <c r="AW44" t="s">
        <v>234</v>
      </c>
      <c r="AX44" t="s">
        <v>234</v>
      </c>
      <c r="AY44" t="s">
        <v>234</v>
      </c>
      <c r="AZ44" t="s">
        <v>234</v>
      </c>
      <c r="BA44" t="s">
        <v>234</v>
      </c>
      <c r="BB44" t="s">
        <v>234</v>
      </c>
      <c r="BC44" t="s">
        <v>234</v>
      </c>
      <c r="BD44" t="s">
        <v>234</v>
      </c>
      <c r="BE44" t="s">
        <v>234</v>
      </c>
      <c r="BF44" t="s">
        <v>234</v>
      </c>
      <c r="BG44" t="s">
        <v>234</v>
      </c>
      <c r="BH44" t="s">
        <v>234</v>
      </c>
      <c r="BI44" t="s">
        <v>234</v>
      </c>
      <c r="BJ44" t="s">
        <v>234</v>
      </c>
      <c r="BK44" t="s">
        <v>234</v>
      </c>
      <c r="BL44" t="s">
        <v>234</v>
      </c>
      <c r="BM44" t="s">
        <v>234</v>
      </c>
      <c r="BN44" t="s">
        <v>234</v>
      </c>
      <c r="BO44" t="s">
        <v>234</v>
      </c>
      <c r="BP44" t="s">
        <v>234</v>
      </c>
      <c r="BQ44" t="s">
        <v>234</v>
      </c>
      <c r="BR44" t="s">
        <v>234</v>
      </c>
      <c r="BS44" t="s">
        <v>234</v>
      </c>
      <c r="BT44" t="s">
        <v>234</v>
      </c>
      <c r="BU44" t="s">
        <v>234</v>
      </c>
      <c r="BV44" t="s">
        <v>234</v>
      </c>
      <c r="BW44" t="s">
        <v>234</v>
      </c>
      <c r="BX44" t="s">
        <v>234</v>
      </c>
      <c r="BY44" t="s">
        <v>234</v>
      </c>
      <c r="BZ44" t="s">
        <v>234</v>
      </c>
      <c r="CA44" t="s">
        <v>234</v>
      </c>
      <c r="CB44" t="s">
        <v>234</v>
      </c>
      <c r="CC44" t="s">
        <v>234</v>
      </c>
      <c r="CD44" t="s">
        <v>234</v>
      </c>
      <c r="CE44" t="s">
        <v>234</v>
      </c>
      <c r="CF44" t="s">
        <v>234</v>
      </c>
      <c r="CG44" t="s">
        <v>234</v>
      </c>
      <c r="CH44" t="s">
        <v>234</v>
      </c>
      <c r="CI44" t="s">
        <v>234</v>
      </c>
      <c r="CJ44" t="s">
        <v>234</v>
      </c>
      <c r="CK44" t="s">
        <v>234</v>
      </c>
      <c r="CL44" t="s">
        <v>234</v>
      </c>
      <c r="CM44" t="s">
        <v>234</v>
      </c>
      <c r="CN44" t="s">
        <v>234</v>
      </c>
      <c r="CO44" t="s">
        <v>234</v>
      </c>
      <c r="CP44" t="s">
        <v>234</v>
      </c>
      <c r="CQ44" t="s">
        <v>234</v>
      </c>
      <c r="CR44" t="s">
        <v>234</v>
      </c>
      <c r="CS44" t="s">
        <v>234</v>
      </c>
      <c r="CT44" t="s">
        <v>234</v>
      </c>
      <c r="CU44" t="s">
        <v>234</v>
      </c>
      <c r="CV44" t="s">
        <v>234</v>
      </c>
      <c r="CW44" t="s">
        <v>234</v>
      </c>
      <c r="CX44" t="s">
        <v>234</v>
      </c>
      <c r="CY44" t="s">
        <v>234</v>
      </c>
      <c r="CZ44" t="s">
        <v>234</v>
      </c>
      <c r="DA44" t="s">
        <v>234</v>
      </c>
      <c r="DB44" t="s">
        <v>234</v>
      </c>
      <c r="DC44" t="s">
        <v>234</v>
      </c>
      <c r="DD44" t="s">
        <v>234</v>
      </c>
      <c r="DE44" t="s">
        <v>234</v>
      </c>
      <c r="DF44" t="s">
        <v>234</v>
      </c>
      <c r="DG44" t="s">
        <v>234</v>
      </c>
      <c r="DH44" t="s">
        <v>234</v>
      </c>
      <c r="DI44" t="s">
        <v>234</v>
      </c>
      <c r="DJ44" t="s">
        <v>234</v>
      </c>
      <c r="DK44" t="s">
        <v>234</v>
      </c>
      <c r="DL44" t="s">
        <v>234</v>
      </c>
      <c r="DM44" t="s">
        <v>234</v>
      </c>
      <c r="DN44" t="s">
        <v>234</v>
      </c>
      <c r="DO44" t="s">
        <v>234</v>
      </c>
      <c r="DP44" t="s">
        <v>234</v>
      </c>
      <c r="DQ44" t="s">
        <v>234</v>
      </c>
      <c r="DR44" t="s">
        <v>234</v>
      </c>
      <c r="DS44" t="s">
        <v>234</v>
      </c>
      <c r="DT44" t="s">
        <v>234</v>
      </c>
      <c r="DU44" t="s">
        <v>234</v>
      </c>
      <c r="DV44" t="s">
        <v>234</v>
      </c>
      <c r="DW44" t="s">
        <v>234</v>
      </c>
      <c r="DX44" t="s">
        <v>234</v>
      </c>
      <c r="DY44" t="s">
        <v>234</v>
      </c>
      <c r="DZ44" t="s">
        <v>234</v>
      </c>
      <c r="EA44" t="s">
        <v>234</v>
      </c>
      <c r="EB44" t="s">
        <v>234</v>
      </c>
      <c r="EC44" t="s">
        <v>234</v>
      </c>
      <c r="ED44" t="s">
        <v>234</v>
      </c>
      <c r="EE44" t="s">
        <v>234</v>
      </c>
      <c r="EF44" t="s">
        <v>234</v>
      </c>
      <c r="EG44" t="s">
        <v>234</v>
      </c>
      <c r="EH44" t="s">
        <v>234</v>
      </c>
      <c r="EI44" t="s">
        <v>234</v>
      </c>
      <c r="EJ44" t="s">
        <v>234</v>
      </c>
      <c r="EK44" t="s">
        <v>234</v>
      </c>
      <c r="EL44" t="s">
        <v>234</v>
      </c>
      <c r="EM44" t="s">
        <v>234</v>
      </c>
      <c r="EN44" t="s">
        <v>234</v>
      </c>
      <c r="EO44" t="s">
        <v>234</v>
      </c>
      <c r="EP44" t="s">
        <v>234</v>
      </c>
      <c r="EQ44" t="s">
        <v>234</v>
      </c>
      <c r="ER44" t="s">
        <v>234</v>
      </c>
      <c r="ES44" t="s">
        <v>234</v>
      </c>
      <c r="ET44" t="s">
        <v>234</v>
      </c>
      <c r="EU44" t="s">
        <v>234</v>
      </c>
      <c r="EV44" t="s">
        <v>234</v>
      </c>
      <c r="EW44" t="s">
        <v>234</v>
      </c>
      <c r="EX44" t="s">
        <v>234</v>
      </c>
      <c r="EY44" t="s">
        <v>234</v>
      </c>
      <c r="EZ44" t="s">
        <v>234</v>
      </c>
      <c r="FA44" t="s">
        <v>234</v>
      </c>
      <c r="FB44" t="s">
        <v>234</v>
      </c>
      <c r="FC44" t="s">
        <v>234</v>
      </c>
      <c r="FD44" t="s">
        <v>234</v>
      </c>
      <c r="FE44" t="s">
        <v>234</v>
      </c>
      <c r="FF44" t="s">
        <v>234</v>
      </c>
      <c r="FG44" t="s">
        <v>234</v>
      </c>
      <c r="FH44" t="s">
        <v>234</v>
      </c>
      <c r="FI44" t="s">
        <v>234</v>
      </c>
      <c r="FJ44" t="s">
        <v>234</v>
      </c>
      <c r="FK44" t="s">
        <v>234</v>
      </c>
      <c r="FL44" t="s">
        <v>234</v>
      </c>
      <c r="FM44" t="s">
        <v>234</v>
      </c>
      <c r="FN44" t="s">
        <v>234</v>
      </c>
      <c r="FO44" t="s">
        <v>234</v>
      </c>
      <c r="FP44" t="s">
        <v>234</v>
      </c>
      <c r="FQ44" t="s">
        <v>234</v>
      </c>
      <c r="FR44" t="s">
        <v>234</v>
      </c>
      <c r="FS44" t="s">
        <v>234</v>
      </c>
      <c r="FT44" t="s">
        <v>234</v>
      </c>
      <c r="FU44" t="s">
        <v>234</v>
      </c>
      <c r="FV44" t="s">
        <v>234</v>
      </c>
      <c r="FW44" t="s">
        <v>234</v>
      </c>
      <c r="FX44" t="s">
        <v>234</v>
      </c>
      <c r="FY44" t="s">
        <v>234</v>
      </c>
      <c r="FZ44" t="s">
        <v>234</v>
      </c>
      <c r="GA44" t="s">
        <v>234</v>
      </c>
      <c r="GB44" t="s">
        <v>234</v>
      </c>
      <c r="GC44" t="s">
        <v>234</v>
      </c>
      <c r="GD44" t="s">
        <v>234</v>
      </c>
      <c r="GE44" t="s">
        <v>234</v>
      </c>
      <c r="GF44" t="s">
        <v>234</v>
      </c>
      <c r="GG44" t="s">
        <v>234</v>
      </c>
      <c r="GH44" t="s">
        <v>234</v>
      </c>
      <c r="GI44" t="s">
        <v>234</v>
      </c>
      <c r="GJ44" t="s">
        <v>234</v>
      </c>
      <c r="GK44" t="s">
        <v>234</v>
      </c>
      <c r="GL44" t="s">
        <v>234</v>
      </c>
      <c r="GM44" t="s">
        <v>234</v>
      </c>
      <c r="GN44" t="s">
        <v>234</v>
      </c>
      <c r="GO44" t="s">
        <v>234</v>
      </c>
      <c r="GP44" t="s">
        <v>234</v>
      </c>
      <c r="GQ44" t="s">
        <v>234</v>
      </c>
      <c r="GR44" t="s">
        <v>234</v>
      </c>
      <c r="GS44" t="s">
        <v>234</v>
      </c>
      <c r="GT44" t="s">
        <v>234</v>
      </c>
      <c r="GU44" t="s">
        <v>234</v>
      </c>
      <c r="GV44" t="s">
        <v>234</v>
      </c>
      <c r="GW44" t="s">
        <v>234</v>
      </c>
      <c r="GX44" t="s">
        <v>234</v>
      </c>
      <c r="GY44" t="s">
        <v>234</v>
      </c>
      <c r="GZ44" t="s">
        <v>234</v>
      </c>
      <c r="HA44" t="s">
        <v>234</v>
      </c>
      <c r="HB44" t="s">
        <v>234</v>
      </c>
      <c r="HC44" t="s">
        <v>234</v>
      </c>
      <c r="HD44" t="s">
        <v>234</v>
      </c>
      <c r="HE44" t="s">
        <v>234</v>
      </c>
      <c r="HF44" t="s">
        <v>234</v>
      </c>
      <c r="HG44" t="s">
        <v>234</v>
      </c>
      <c r="HH44" t="s">
        <v>234</v>
      </c>
      <c r="HI44" t="s">
        <v>234</v>
      </c>
      <c r="HJ44" t="s">
        <v>234</v>
      </c>
      <c r="HK44" t="s">
        <v>234</v>
      </c>
      <c r="HL44" t="s">
        <v>234</v>
      </c>
      <c r="HM44" t="s">
        <v>234</v>
      </c>
      <c r="HN44" t="s">
        <v>234</v>
      </c>
      <c r="HO44" t="s">
        <v>234</v>
      </c>
      <c r="HP44" t="s">
        <v>234</v>
      </c>
      <c r="HQ44" t="s">
        <v>234</v>
      </c>
      <c r="HR44" t="s">
        <v>234</v>
      </c>
      <c r="HS44" t="s">
        <v>234</v>
      </c>
      <c r="HT44" t="s">
        <v>234</v>
      </c>
      <c r="HU44" t="s">
        <v>234</v>
      </c>
      <c r="HV44" t="s">
        <v>234</v>
      </c>
      <c r="HW44" t="s">
        <v>234</v>
      </c>
      <c r="HX44" t="s">
        <v>234</v>
      </c>
      <c r="HY44" t="s">
        <v>234</v>
      </c>
      <c r="HZ44" t="s">
        <v>234</v>
      </c>
      <c r="IA44" t="s">
        <v>234</v>
      </c>
      <c r="IB44" t="s">
        <v>234</v>
      </c>
      <c r="IC44" t="s">
        <v>234</v>
      </c>
      <c r="ID44" t="s">
        <v>234</v>
      </c>
      <c r="IE44" t="s">
        <v>234</v>
      </c>
      <c r="IF44" t="s">
        <v>234</v>
      </c>
      <c r="IG44" t="s">
        <v>234</v>
      </c>
      <c r="IH44" t="s">
        <v>234</v>
      </c>
      <c r="II44" t="s">
        <v>234</v>
      </c>
      <c r="IJ44" t="s">
        <v>234</v>
      </c>
      <c r="IK44" t="s">
        <v>234</v>
      </c>
      <c r="IL44" t="s">
        <v>234</v>
      </c>
      <c r="IM44" t="s">
        <v>234</v>
      </c>
      <c r="IN44" t="s">
        <v>234</v>
      </c>
      <c r="IO44" t="s">
        <v>234</v>
      </c>
      <c r="IP44" t="s">
        <v>234</v>
      </c>
      <c r="IQ44" t="s">
        <v>234</v>
      </c>
      <c r="IR44" t="s">
        <v>234</v>
      </c>
      <c r="IS44" t="s">
        <v>234</v>
      </c>
      <c r="IT44" t="s">
        <v>234</v>
      </c>
      <c r="IU44" t="s">
        <v>234</v>
      </c>
      <c r="IV44" t="s">
        <v>234</v>
      </c>
      <c r="IW44" t="s">
        <v>234</v>
      </c>
      <c r="IX44" t="s">
        <v>234</v>
      </c>
      <c r="IY44" t="s">
        <v>1655</v>
      </c>
      <c r="IZ44" t="s">
        <v>1713</v>
      </c>
      <c r="JA44" t="s">
        <v>344</v>
      </c>
      <c r="JB44" t="s">
        <v>234</v>
      </c>
      <c r="JC44" t="s">
        <v>345</v>
      </c>
      <c r="JD44" t="s">
        <v>3809</v>
      </c>
      <c r="JE44" t="s">
        <v>3809</v>
      </c>
      <c r="JF44" t="s">
        <v>255</v>
      </c>
      <c r="JG44" t="s">
        <v>234</v>
      </c>
      <c r="JH44" t="s">
        <v>352</v>
      </c>
      <c r="JI44" t="s">
        <v>258</v>
      </c>
      <c r="JJ44" t="s">
        <v>258</v>
      </c>
      <c r="JK44" t="s">
        <v>3810</v>
      </c>
      <c r="JL44" t="s">
        <v>234</v>
      </c>
      <c r="JM44" t="s">
        <v>234</v>
      </c>
      <c r="JN44" t="s">
        <v>234</v>
      </c>
      <c r="JO44" t="s">
        <v>234</v>
      </c>
      <c r="JP44" t="s">
        <v>234</v>
      </c>
      <c r="JQ44">
        <v>0</v>
      </c>
      <c r="JR44" t="s">
        <v>3811</v>
      </c>
      <c r="JS44" t="s">
        <v>234</v>
      </c>
      <c r="JT44" t="s">
        <v>259</v>
      </c>
      <c r="JU44" t="s">
        <v>3811</v>
      </c>
      <c r="JV44" t="s">
        <v>261</v>
      </c>
      <c r="JW44" t="s">
        <v>280</v>
      </c>
      <c r="JX44" t="s">
        <v>249</v>
      </c>
      <c r="JY44" t="s">
        <v>3936</v>
      </c>
      <c r="JZ44">
        <v>0</v>
      </c>
      <c r="KA44">
        <v>0</v>
      </c>
      <c r="KB44">
        <v>1</v>
      </c>
      <c r="KC44">
        <v>1</v>
      </c>
      <c r="KD44">
        <v>1</v>
      </c>
      <c r="KE44">
        <v>0</v>
      </c>
      <c r="KF44">
        <v>0</v>
      </c>
      <c r="KG44">
        <v>0</v>
      </c>
      <c r="KH44">
        <v>0</v>
      </c>
      <c r="KI44">
        <v>0</v>
      </c>
      <c r="KJ44">
        <v>0</v>
      </c>
      <c r="KK44">
        <v>0</v>
      </c>
      <c r="KL44" t="s">
        <v>234</v>
      </c>
      <c r="KM44" t="s">
        <v>261</v>
      </c>
      <c r="KN44" t="s">
        <v>234</v>
      </c>
      <c r="KO44" t="s">
        <v>234</v>
      </c>
      <c r="KP44" t="s">
        <v>234</v>
      </c>
      <c r="KQ44" t="s">
        <v>234</v>
      </c>
      <c r="KR44" t="s">
        <v>234</v>
      </c>
      <c r="KS44" t="s">
        <v>234</v>
      </c>
      <c r="KT44" t="s">
        <v>234</v>
      </c>
      <c r="KU44" t="s">
        <v>234</v>
      </c>
      <c r="KV44" t="s">
        <v>234</v>
      </c>
      <c r="KW44" t="s">
        <v>234</v>
      </c>
      <c r="KX44" t="s">
        <v>234</v>
      </c>
      <c r="KY44" t="s">
        <v>234</v>
      </c>
      <c r="KZ44" t="s">
        <v>234</v>
      </c>
      <c r="LA44" t="s">
        <v>234</v>
      </c>
      <c r="LB44" t="s">
        <v>234</v>
      </c>
      <c r="LC44" t="s">
        <v>234</v>
      </c>
      <c r="LD44" t="s">
        <v>234</v>
      </c>
      <c r="LE44" t="s">
        <v>234</v>
      </c>
      <c r="LF44" t="s">
        <v>3443</v>
      </c>
      <c r="LG44" t="s">
        <v>234</v>
      </c>
      <c r="LH44">
        <v>264395596</v>
      </c>
      <c r="LI44" t="s">
        <v>3938</v>
      </c>
      <c r="LJ44">
        <v>44616.809363425928</v>
      </c>
      <c r="LK44" t="s">
        <v>234</v>
      </c>
      <c r="LL44" t="s">
        <v>234</v>
      </c>
      <c r="LM44" t="s">
        <v>3800</v>
      </c>
      <c r="LN44" t="s">
        <v>3801</v>
      </c>
      <c r="LO44" t="s">
        <v>234</v>
      </c>
      <c r="LP44">
        <v>43</v>
      </c>
    </row>
    <row r="45" spans="1:328" x14ac:dyDescent="0.35">
      <c r="A45">
        <v>44616.492846354173</v>
      </c>
      <c r="B45">
        <v>44616.495344733798</v>
      </c>
      <c r="C45">
        <v>44616</v>
      </c>
      <c r="D45">
        <v>2.4983796247397549E-3</v>
      </c>
      <c r="E45" t="s">
        <v>234</v>
      </c>
      <c r="F45" t="s">
        <v>234</v>
      </c>
      <c r="G45" t="s">
        <v>234</v>
      </c>
      <c r="H45">
        <v>44616</v>
      </c>
      <c r="I45" t="s">
        <v>356</v>
      </c>
      <c r="J45" t="s">
        <v>234</v>
      </c>
      <c r="K45" t="s">
        <v>356</v>
      </c>
      <c r="L45" t="s">
        <v>355</v>
      </c>
      <c r="M45" t="s">
        <v>355</v>
      </c>
      <c r="N45" t="s">
        <v>372</v>
      </c>
      <c r="O45" t="s">
        <v>234</v>
      </c>
      <c r="P45" t="s">
        <v>372</v>
      </c>
      <c r="Q45" t="s">
        <v>371</v>
      </c>
      <c r="R45" t="s">
        <v>371</v>
      </c>
      <c r="S45" t="s">
        <v>266</v>
      </c>
      <c r="T45" t="s">
        <v>359</v>
      </c>
      <c r="U45" t="s">
        <v>360</v>
      </c>
      <c r="V45" t="s">
        <v>757</v>
      </c>
      <c r="W45" t="s">
        <v>361</v>
      </c>
      <c r="X45" t="s">
        <v>362</v>
      </c>
      <c r="Y45" t="s">
        <v>361</v>
      </c>
      <c r="Z45" t="s">
        <v>364</v>
      </c>
      <c r="AA45" t="s">
        <v>234</v>
      </c>
      <c r="AB45" t="s">
        <v>364</v>
      </c>
      <c r="AC45" t="s">
        <v>363</v>
      </c>
      <c r="AD45" t="s">
        <v>363</v>
      </c>
      <c r="AE45" t="s">
        <v>359</v>
      </c>
      <c r="AF45" t="s">
        <v>234</v>
      </c>
      <c r="AG45" t="s">
        <v>359</v>
      </c>
      <c r="AH45" t="s">
        <v>365</v>
      </c>
      <c r="AI45" t="s">
        <v>365</v>
      </c>
      <c r="AJ45" t="s">
        <v>366</v>
      </c>
      <c r="AK45" t="s">
        <v>248</v>
      </c>
      <c r="AL45" t="s">
        <v>1655</v>
      </c>
      <c r="AM45" t="s">
        <v>234</v>
      </c>
      <c r="AN45" t="s">
        <v>1655</v>
      </c>
      <c r="AO45" t="s">
        <v>234</v>
      </c>
      <c r="AP45" t="s">
        <v>250</v>
      </c>
      <c r="AQ45" t="s">
        <v>234</v>
      </c>
      <c r="AR45" t="s">
        <v>234</v>
      </c>
      <c r="AS45" t="s">
        <v>234</v>
      </c>
      <c r="AT45" t="s">
        <v>234</v>
      </c>
      <c r="AU45" t="s">
        <v>234</v>
      </c>
      <c r="AV45" t="s">
        <v>234</v>
      </c>
      <c r="AW45" t="s">
        <v>234</v>
      </c>
      <c r="AX45" t="s">
        <v>234</v>
      </c>
      <c r="AY45" t="s">
        <v>234</v>
      </c>
      <c r="AZ45" t="s">
        <v>234</v>
      </c>
      <c r="BA45" t="s">
        <v>234</v>
      </c>
      <c r="BB45" t="s">
        <v>234</v>
      </c>
      <c r="BC45" t="s">
        <v>234</v>
      </c>
      <c r="BD45" t="s">
        <v>234</v>
      </c>
      <c r="BE45" t="s">
        <v>234</v>
      </c>
      <c r="BF45" t="s">
        <v>234</v>
      </c>
      <c r="BG45" t="s">
        <v>234</v>
      </c>
      <c r="BH45" t="s">
        <v>234</v>
      </c>
      <c r="BI45" t="s">
        <v>234</v>
      </c>
      <c r="BJ45" t="s">
        <v>234</v>
      </c>
      <c r="BK45" t="s">
        <v>234</v>
      </c>
      <c r="BL45" t="s">
        <v>234</v>
      </c>
      <c r="BM45" t="s">
        <v>234</v>
      </c>
      <c r="BN45" t="s">
        <v>234</v>
      </c>
      <c r="BO45" t="s">
        <v>234</v>
      </c>
      <c r="BP45" t="s">
        <v>234</v>
      </c>
      <c r="BQ45" t="s">
        <v>234</v>
      </c>
      <c r="BR45" t="s">
        <v>234</v>
      </c>
      <c r="BS45" t="s">
        <v>234</v>
      </c>
      <c r="BT45" t="s">
        <v>234</v>
      </c>
      <c r="BU45" t="s">
        <v>234</v>
      </c>
      <c r="BV45" t="s">
        <v>234</v>
      </c>
      <c r="BW45" t="s">
        <v>234</v>
      </c>
      <c r="BX45" t="s">
        <v>234</v>
      </c>
      <c r="BY45" t="s">
        <v>234</v>
      </c>
      <c r="BZ45" t="s">
        <v>234</v>
      </c>
      <c r="CA45" t="s">
        <v>234</v>
      </c>
      <c r="CB45" t="s">
        <v>234</v>
      </c>
      <c r="CC45" t="s">
        <v>234</v>
      </c>
      <c r="CD45" t="s">
        <v>234</v>
      </c>
      <c r="CE45" t="s">
        <v>234</v>
      </c>
      <c r="CF45" t="s">
        <v>234</v>
      </c>
      <c r="CG45" t="s">
        <v>234</v>
      </c>
      <c r="CH45" t="s">
        <v>234</v>
      </c>
      <c r="CI45" t="s">
        <v>234</v>
      </c>
      <c r="CJ45" t="s">
        <v>234</v>
      </c>
      <c r="CK45" t="s">
        <v>234</v>
      </c>
      <c r="CL45" t="s">
        <v>234</v>
      </c>
      <c r="CM45" t="s">
        <v>234</v>
      </c>
      <c r="CN45" t="s">
        <v>234</v>
      </c>
      <c r="CO45" t="s">
        <v>234</v>
      </c>
      <c r="CP45" t="s">
        <v>234</v>
      </c>
      <c r="CQ45" t="s">
        <v>234</v>
      </c>
      <c r="CR45" t="s">
        <v>234</v>
      </c>
      <c r="CS45" t="s">
        <v>234</v>
      </c>
      <c r="CT45" t="s">
        <v>234</v>
      </c>
      <c r="CU45" t="s">
        <v>234</v>
      </c>
      <c r="CV45" t="s">
        <v>234</v>
      </c>
      <c r="CW45" t="s">
        <v>234</v>
      </c>
      <c r="CX45" t="s">
        <v>234</v>
      </c>
      <c r="CY45" t="s">
        <v>234</v>
      </c>
      <c r="CZ45" t="s">
        <v>234</v>
      </c>
      <c r="DA45" t="s">
        <v>234</v>
      </c>
      <c r="DB45" t="s">
        <v>234</v>
      </c>
      <c r="DC45" t="s">
        <v>234</v>
      </c>
      <c r="DD45" t="s">
        <v>234</v>
      </c>
      <c r="DE45" t="s">
        <v>234</v>
      </c>
      <c r="DF45" t="s">
        <v>234</v>
      </c>
      <c r="DG45" t="s">
        <v>234</v>
      </c>
      <c r="DH45" t="s">
        <v>234</v>
      </c>
      <c r="DI45" t="s">
        <v>234</v>
      </c>
      <c r="DJ45" t="s">
        <v>234</v>
      </c>
      <c r="DK45" t="s">
        <v>234</v>
      </c>
      <c r="DL45" t="s">
        <v>234</v>
      </c>
      <c r="DM45" t="s">
        <v>234</v>
      </c>
      <c r="DN45" t="s">
        <v>234</v>
      </c>
      <c r="DO45" t="s">
        <v>234</v>
      </c>
      <c r="DP45" t="s">
        <v>234</v>
      </c>
      <c r="DQ45" t="s">
        <v>234</v>
      </c>
      <c r="DR45" t="s">
        <v>234</v>
      </c>
      <c r="DS45" t="s">
        <v>234</v>
      </c>
      <c r="DT45" t="s">
        <v>234</v>
      </c>
      <c r="DU45" t="s">
        <v>234</v>
      </c>
      <c r="DV45" t="s">
        <v>234</v>
      </c>
      <c r="DW45" t="s">
        <v>234</v>
      </c>
      <c r="DX45" t="s">
        <v>234</v>
      </c>
      <c r="DY45" t="s">
        <v>234</v>
      </c>
      <c r="DZ45" t="s">
        <v>234</v>
      </c>
      <c r="EA45" t="s">
        <v>234</v>
      </c>
      <c r="EB45" t="s">
        <v>234</v>
      </c>
      <c r="EC45" t="s">
        <v>234</v>
      </c>
      <c r="ED45" t="s">
        <v>234</v>
      </c>
      <c r="EE45" t="s">
        <v>234</v>
      </c>
      <c r="EF45" t="s">
        <v>234</v>
      </c>
      <c r="EG45" t="s">
        <v>234</v>
      </c>
      <c r="EH45" t="s">
        <v>234</v>
      </c>
      <c r="EI45" t="s">
        <v>234</v>
      </c>
      <c r="EJ45" t="s">
        <v>234</v>
      </c>
      <c r="EK45" t="s">
        <v>234</v>
      </c>
      <c r="EL45" t="s">
        <v>234</v>
      </c>
      <c r="EM45" t="s">
        <v>234</v>
      </c>
      <c r="EN45" t="s">
        <v>234</v>
      </c>
      <c r="EO45" t="s">
        <v>234</v>
      </c>
      <c r="EP45" t="s">
        <v>234</v>
      </c>
      <c r="EQ45" t="s">
        <v>234</v>
      </c>
      <c r="ER45" t="s">
        <v>234</v>
      </c>
      <c r="ES45" t="s">
        <v>234</v>
      </c>
      <c r="ET45" t="s">
        <v>234</v>
      </c>
      <c r="EU45" t="s">
        <v>234</v>
      </c>
      <c r="EV45" t="s">
        <v>234</v>
      </c>
      <c r="EW45" t="s">
        <v>234</v>
      </c>
      <c r="EX45" t="s">
        <v>234</v>
      </c>
      <c r="EY45" t="s">
        <v>234</v>
      </c>
      <c r="EZ45" t="s">
        <v>234</v>
      </c>
      <c r="FA45" t="s">
        <v>234</v>
      </c>
      <c r="FB45" t="s">
        <v>234</v>
      </c>
      <c r="FC45" t="s">
        <v>234</v>
      </c>
      <c r="FD45" t="s">
        <v>234</v>
      </c>
      <c r="FE45" t="s">
        <v>234</v>
      </c>
      <c r="FF45" t="s">
        <v>234</v>
      </c>
      <c r="FG45" t="s">
        <v>234</v>
      </c>
      <c r="FH45" t="s">
        <v>234</v>
      </c>
      <c r="FI45" t="s">
        <v>234</v>
      </c>
      <c r="FJ45" t="s">
        <v>234</v>
      </c>
      <c r="FK45" t="s">
        <v>234</v>
      </c>
      <c r="FL45" t="s">
        <v>234</v>
      </c>
      <c r="FM45" t="s">
        <v>234</v>
      </c>
      <c r="FN45" t="s">
        <v>234</v>
      </c>
      <c r="FO45" t="s">
        <v>234</v>
      </c>
      <c r="FP45" t="s">
        <v>234</v>
      </c>
      <c r="FQ45" t="s">
        <v>234</v>
      </c>
      <c r="FR45" t="s">
        <v>234</v>
      </c>
      <c r="FS45" t="s">
        <v>234</v>
      </c>
      <c r="FT45" t="s">
        <v>234</v>
      </c>
      <c r="FU45" t="s">
        <v>234</v>
      </c>
      <c r="FV45" t="s">
        <v>234</v>
      </c>
      <c r="FW45" t="s">
        <v>234</v>
      </c>
      <c r="FX45" t="s">
        <v>234</v>
      </c>
      <c r="FY45" t="s">
        <v>234</v>
      </c>
      <c r="FZ45" t="s">
        <v>234</v>
      </c>
      <c r="GA45" t="s">
        <v>234</v>
      </c>
      <c r="GB45" t="s">
        <v>234</v>
      </c>
      <c r="GC45" t="s">
        <v>234</v>
      </c>
      <c r="GD45" t="s">
        <v>234</v>
      </c>
      <c r="GE45" t="s">
        <v>234</v>
      </c>
      <c r="GF45" t="s">
        <v>234</v>
      </c>
      <c r="GG45" t="s">
        <v>234</v>
      </c>
      <c r="GH45" t="s">
        <v>234</v>
      </c>
      <c r="GI45" t="s">
        <v>234</v>
      </c>
      <c r="GJ45" t="s">
        <v>234</v>
      </c>
      <c r="GK45" t="s">
        <v>234</v>
      </c>
      <c r="GL45" t="s">
        <v>234</v>
      </c>
      <c r="GM45" t="s">
        <v>234</v>
      </c>
      <c r="GN45" t="s">
        <v>234</v>
      </c>
      <c r="GO45" t="s">
        <v>234</v>
      </c>
      <c r="GP45" t="s">
        <v>234</v>
      </c>
      <c r="GQ45" t="s">
        <v>234</v>
      </c>
      <c r="GR45" t="s">
        <v>234</v>
      </c>
      <c r="GS45" t="s">
        <v>234</v>
      </c>
      <c r="GT45" t="s">
        <v>234</v>
      </c>
      <c r="GU45" t="s">
        <v>234</v>
      </c>
      <c r="GV45" t="s">
        <v>234</v>
      </c>
      <c r="GW45" t="s">
        <v>234</v>
      </c>
      <c r="GX45" t="s">
        <v>234</v>
      </c>
      <c r="GY45" t="s">
        <v>234</v>
      </c>
      <c r="GZ45" t="s">
        <v>234</v>
      </c>
      <c r="HA45" t="s">
        <v>234</v>
      </c>
      <c r="HB45" t="s">
        <v>234</v>
      </c>
      <c r="HC45" t="s">
        <v>234</v>
      </c>
      <c r="HD45" t="s">
        <v>234</v>
      </c>
      <c r="HE45" t="s">
        <v>234</v>
      </c>
      <c r="HF45" t="s">
        <v>234</v>
      </c>
      <c r="HG45" t="s">
        <v>234</v>
      </c>
      <c r="HH45" t="s">
        <v>234</v>
      </c>
      <c r="HI45" t="s">
        <v>234</v>
      </c>
      <c r="HJ45" t="s">
        <v>234</v>
      </c>
      <c r="HK45" t="s">
        <v>234</v>
      </c>
      <c r="HL45" t="s">
        <v>234</v>
      </c>
      <c r="HM45" t="s">
        <v>234</v>
      </c>
      <c r="HN45" t="s">
        <v>234</v>
      </c>
      <c r="HO45" t="s">
        <v>234</v>
      </c>
      <c r="HP45" t="s">
        <v>234</v>
      </c>
      <c r="HQ45" t="s">
        <v>234</v>
      </c>
      <c r="HR45" t="s">
        <v>234</v>
      </c>
      <c r="HS45" t="s">
        <v>234</v>
      </c>
      <c r="HT45" t="s">
        <v>234</v>
      </c>
      <c r="HU45" t="s">
        <v>234</v>
      </c>
      <c r="HV45" t="s">
        <v>234</v>
      </c>
      <c r="HW45" t="s">
        <v>234</v>
      </c>
      <c r="HX45" t="s">
        <v>234</v>
      </c>
      <c r="HY45" t="s">
        <v>234</v>
      </c>
      <c r="HZ45" t="s">
        <v>234</v>
      </c>
      <c r="IA45" t="s">
        <v>234</v>
      </c>
      <c r="IB45" t="s">
        <v>234</v>
      </c>
      <c r="IC45" t="s">
        <v>234</v>
      </c>
      <c r="ID45" t="s">
        <v>234</v>
      </c>
      <c r="IE45" t="s">
        <v>234</v>
      </c>
      <c r="IF45" t="s">
        <v>234</v>
      </c>
      <c r="IG45" t="s">
        <v>234</v>
      </c>
      <c r="IH45" t="s">
        <v>234</v>
      </c>
      <c r="II45" t="s">
        <v>234</v>
      </c>
      <c r="IJ45" t="s">
        <v>234</v>
      </c>
      <c r="IK45" t="s">
        <v>234</v>
      </c>
      <c r="IL45" t="s">
        <v>234</v>
      </c>
      <c r="IM45" t="s">
        <v>234</v>
      </c>
      <c r="IN45" t="s">
        <v>234</v>
      </c>
      <c r="IO45" t="s">
        <v>234</v>
      </c>
      <c r="IP45" t="s">
        <v>234</v>
      </c>
      <c r="IQ45" t="s">
        <v>234</v>
      </c>
      <c r="IR45" t="s">
        <v>234</v>
      </c>
      <c r="IS45" t="s">
        <v>234</v>
      </c>
      <c r="IT45" t="s">
        <v>234</v>
      </c>
      <c r="IU45" t="s">
        <v>234</v>
      </c>
      <c r="IV45" t="s">
        <v>234</v>
      </c>
      <c r="IW45" t="s">
        <v>234</v>
      </c>
      <c r="IX45" t="s">
        <v>234</v>
      </c>
      <c r="IY45" t="s">
        <v>1655</v>
      </c>
      <c r="IZ45" t="s">
        <v>1713</v>
      </c>
      <c r="JA45" t="s">
        <v>344</v>
      </c>
      <c r="JB45" t="s">
        <v>234</v>
      </c>
      <c r="JC45" t="s">
        <v>345</v>
      </c>
      <c r="JD45" t="s">
        <v>3809</v>
      </c>
      <c r="JE45" t="s">
        <v>3809</v>
      </c>
      <c r="JF45" t="s">
        <v>255</v>
      </c>
      <c r="JG45" t="s">
        <v>234</v>
      </c>
      <c r="JH45" t="s">
        <v>347</v>
      </c>
      <c r="JI45" t="s">
        <v>258</v>
      </c>
      <c r="JJ45" t="s">
        <v>258</v>
      </c>
      <c r="JK45" t="s">
        <v>3810</v>
      </c>
      <c r="JL45" t="s">
        <v>234</v>
      </c>
      <c r="JM45" t="s">
        <v>234</v>
      </c>
      <c r="JN45" t="s">
        <v>234</v>
      </c>
      <c r="JO45" t="s">
        <v>234</v>
      </c>
      <c r="JP45" t="s">
        <v>234</v>
      </c>
      <c r="JQ45">
        <v>0</v>
      </c>
      <c r="JR45" t="s">
        <v>3811</v>
      </c>
      <c r="JS45" t="s">
        <v>234</v>
      </c>
      <c r="JT45" t="s">
        <v>259</v>
      </c>
      <c r="JU45" t="s">
        <v>3811</v>
      </c>
      <c r="JV45" t="s">
        <v>261</v>
      </c>
      <c r="JW45" t="s">
        <v>280</v>
      </c>
      <c r="JX45" t="s">
        <v>249</v>
      </c>
      <c r="JY45" t="s">
        <v>3936</v>
      </c>
      <c r="JZ45">
        <v>0</v>
      </c>
      <c r="KA45">
        <v>0</v>
      </c>
      <c r="KB45">
        <v>1</v>
      </c>
      <c r="KC45">
        <v>1</v>
      </c>
      <c r="KD45">
        <v>1</v>
      </c>
      <c r="KE45">
        <v>0</v>
      </c>
      <c r="KF45">
        <v>0</v>
      </c>
      <c r="KG45">
        <v>0</v>
      </c>
      <c r="KH45">
        <v>0</v>
      </c>
      <c r="KI45">
        <v>0</v>
      </c>
      <c r="KJ45">
        <v>0</v>
      </c>
      <c r="KK45">
        <v>0</v>
      </c>
      <c r="KL45" t="s">
        <v>234</v>
      </c>
      <c r="KM45" t="s">
        <v>261</v>
      </c>
      <c r="KN45" t="s">
        <v>234</v>
      </c>
      <c r="KO45" t="s">
        <v>234</v>
      </c>
      <c r="KP45" t="s">
        <v>234</v>
      </c>
      <c r="KQ45" t="s">
        <v>234</v>
      </c>
      <c r="KR45" t="s">
        <v>234</v>
      </c>
      <c r="KS45" t="s">
        <v>234</v>
      </c>
      <c r="KT45" t="s">
        <v>234</v>
      </c>
      <c r="KU45" t="s">
        <v>234</v>
      </c>
      <c r="KV45" t="s">
        <v>234</v>
      </c>
      <c r="KW45" t="s">
        <v>234</v>
      </c>
      <c r="KX45" t="s">
        <v>234</v>
      </c>
      <c r="KY45" t="s">
        <v>234</v>
      </c>
      <c r="KZ45" t="s">
        <v>234</v>
      </c>
      <c r="LA45" t="s">
        <v>234</v>
      </c>
      <c r="LB45" t="s">
        <v>234</v>
      </c>
      <c r="LC45" t="s">
        <v>234</v>
      </c>
      <c r="LD45" t="s">
        <v>234</v>
      </c>
      <c r="LE45" t="s">
        <v>234</v>
      </c>
      <c r="LF45" t="s">
        <v>3443</v>
      </c>
      <c r="LG45" t="s">
        <v>234</v>
      </c>
      <c r="LH45">
        <v>264395606</v>
      </c>
      <c r="LI45" t="s">
        <v>3939</v>
      </c>
      <c r="LJ45">
        <v>44616.809386574067</v>
      </c>
      <c r="LK45" t="s">
        <v>234</v>
      </c>
      <c r="LL45" t="s">
        <v>234</v>
      </c>
      <c r="LM45" t="s">
        <v>3800</v>
      </c>
      <c r="LN45" t="s">
        <v>3801</v>
      </c>
      <c r="LO45" t="s">
        <v>234</v>
      </c>
      <c r="LP45">
        <v>44</v>
      </c>
    </row>
    <row r="46" spans="1:328" x14ac:dyDescent="0.35">
      <c r="A46">
        <v>44616.495954386577</v>
      </c>
      <c r="B46">
        <v>44616.498051527778</v>
      </c>
      <c r="C46">
        <v>44616</v>
      </c>
      <c r="D46">
        <v>2.0971412013750523E-3</v>
      </c>
      <c r="E46" t="s">
        <v>234</v>
      </c>
      <c r="F46" t="s">
        <v>234</v>
      </c>
      <c r="G46" t="s">
        <v>234</v>
      </c>
      <c r="H46">
        <v>44616</v>
      </c>
      <c r="I46" t="s">
        <v>356</v>
      </c>
      <c r="J46" t="s">
        <v>234</v>
      </c>
      <c r="K46" t="s">
        <v>356</v>
      </c>
      <c r="L46" t="s">
        <v>355</v>
      </c>
      <c r="M46" t="s">
        <v>355</v>
      </c>
      <c r="N46" t="s">
        <v>372</v>
      </c>
      <c r="O46" t="s">
        <v>234</v>
      </c>
      <c r="P46" t="s">
        <v>372</v>
      </c>
      <c r="Q46" t="s">
        <v>371</v>
      </c>
      <c r="R46" t="s">
        <v>371</v>
      </c>
      <c r="S46" t="s">
        <v>266</v>
      </c>
      <c r="T46" t="s">
        <v>359</v>
      </c>
      <c r="U46" t="s">
        <v>360</v>
      </c>
      <c r="V46" t="s">
        <v>757</v>
      </c>
      <c r="W46" t="s">
        <v>361</v>
      </c>
      <c r="X46" t="s">
        <v>362</v>
      </c>
      <c r="Y46" t="s">
        <v>361</v>
      </c>
      <c r="Z46" t="s">
        <v>364</v>
      </c>
      <c r="AA46" t="s">
        <v>234</v>
      </c>
      <c r="AB46" t="s">
        <v>364</v>
      </c>
      <c r="AC46" t="s">
        <v>363</v>
      </c>
      <c r="AD46" t="s">
        <v>363</v>
      </c>
      <c r="AE46" t="s">
        <v>359</v>
      </c>
      <c r="AF46" t="s">
        <v>234</v>
      </c>
      <c r="AG46" t="s">
        <v>359</v>
      </c>
      <c r="AH46" t="s">
        <v>365</v>
      </c>
      <c r="AI46" t="s">
        <v>365</v>
      </c>
      <c r="AJ46" t="s">
        <v>366</v>
      </c>
      <c r="AK46" t="s">
        <v>248</v>
      </c>
      <c r="AL46" t="s">
        <v>1655</v>
      </c>
      <c r="AM46" t="s">
        <v>234</v>
      </c>
      <c r="AN46" t="s">
        <v>1655</v>
      </c>
      <c r="AO46" t="s">
        <v>234</v>
      </c>
      <c r="AP46" t="s">
        <v>250</v>
      </c>
      <c r="AQ46" t="s">
        <v>234</v>
      </c>
      <c r="AR46" t="s">
        <v>234</v>
      </c>
      <c r="AS46" t="s">
        <v>234</v>
      </c>
      <c r="AT46" t="s">
        <v>234</v>
      </c>
      <c r="AU46" t="s">
        <v>234</v>
      </c>
      <c r="AV46" t="s">
        <v>234</v>
      </c>
      <c r="AW46" t="s">
        <v>234</v>
      </c>
      <c r="AX46" t="s">
        <v>234</v>
      </c>
      <c r="AY46" t="s">
        <v>234</v>
      </c>
      <c r="AZ46" t="s">
        <v>234</v>
      </c>
      <c r="BA46" t="s">
        <v>234</v>
      </c>
      <c r="BB46" t="s">
        <v>234</v>
      </c>
      <c r="BC46" t="s">
        <v>234</v>
      </c>
      <c r="BD46" t="s">
        <v>234</v>
      </c>
      <c r="BE46" t="s">
        <v>234</v>
      </c>
      <c r="BF46" t="s">
        <v>234</v>
      </c>
      <c r="BG46" t="s">
        <v>234</v>
      </c>
      <c r="BH46" t="s">
        <v>234</v>
      </c>
      <c r="BI46" t="s">
        <v>234</v>
      </c>
      <c r="BJ46" t="s">
        <v>234</v>
      </c>
      <c r="BK46" t="s">
        <v>234</v>
      </c>
      <c r="BL46" t="s">
        <v>234</v>
      </c>
      <c r="BM46" t="s">
        <v>234</v>
      </c>
      <c r="BN46" t="s">
        <v>234</v>
      </c>
      <c r="BO46" t="s">
        <v>234</v>
      </c>
      <c r="BP46" t="s">
        <v>234</v>
      </c>
      <c r="BQ46" t="s">
        <v>234</v>
      </c>
      <c r="BR46" t="s">
        <v>234</v>
      </c>
      <c r="BS46" t="s">
        <v>234</v>
      </c>
      <c r="BT46" t="s">
        <v>234</v>
      </c>
      <c r="BU46" t="s">
        <v>234</v>
      </c>
      <c r="BV46" t="s">
        <v>234</v>
      </c>
      <c r="BW46" t="s">
        <v>234</v>
      </c>
      <c r="BX46" t="s">
        <v>234</v>
      </c>
      <c r="BY46" t="s">
        <v>234</v>
      </c>
      <c r="BZ46" t="s">
        <v>234</v>
      </c>
      <c r="CA46" t="s">
        <v>234</v>
      </c>
      <c r="CB46" t="s">
        <v>234</v>
      </c>
      <c r="CC46" t="s">
        <v>234</v>
      </c>
      <c r="CD46" t="s">
        <v>234</v>
      </c>
      <c r="CE46" t="s">
        <v>234</v>
      </c>
      <c r="CF46" t="s">
        <v>234</v>
      </c>
      <c r="CG46" t="s">
        <v>234</v>
      </c>
      <c r="CH46" t="s">
        <v>234</v>
      </c>
      <c r="CI46" t="s">
        <v>234</v>
      </c>
      <c r="CJ46" t="s">
        <v>234</v>
      </c>
      <c r="CK46" t="s">
        <v>234</v>
      </c>
      <c r="CL46" t="s">
        <v>234</v>
      </c>
      <c r="CM46" t="s">
        <v>234</v>
      </c>
      <c r="CN46" t="s">
        <v>234</v>
      </c>
      <c r="CO46" t="s">
        <v>234</v>
      </c>
      <c r="CP46" t="s">
        <v>234</v>
      </c>
      <c r="CQ46" t="s">
        <v>234</v>
      </c>
      <c r="CR46" t="s">
        <v>234</v>
      </c>
      <c r="CS46" t="s">
        <v>234</v>
      </c>
      <c r="CT46" t="s">
        <v>234</v>
      </c>
      <c r="CU46" t="s">
        <v>234</v>
      </c>
      <c r="CV46" t="s">
        <v>234</v>
      </c>
      <c r="CW46" t="s">
        <v>234</v>
      </c>
      <c r="CX46" t="s">
        <v>234</v>
      </c>
      <c r="CY46" t="s">
        <v>234</v>
      </c>
      <c r="CZ46" t="s">
        <v>234</v>
      </c>
      <c r="DA46" t="s">
        <v>234</v>
      </c>
      <c r="DB46" t="s">
        <v>234</v>
      </c>
      <c r="DC46" t="s">
        <v>234</v>
      </c>
      <c r="DD46" t="s">
        <v>234</v>
      </c>
      <c r="DE46" t="s">
        <v>234</v>
      </c>
      <c r="DF46" t="s">
        <v>234</v>
      </c>
      <c r="DG46" t="s">
        <v>234</v>
      </c>
      <c r="DH46" t="s">
        <v>234</v>
      </c>
      <c r="DI46" t="s">
        <v>234</v>
      </c>
      <c r="DJ46" t="s">
        <v>234</v>
      </c>
      <c r="DK46" t="s">
        <v>234</v>
      </c>
      <c r="DL46" t="s">
        <v>234</v>
      </c>
      <c r="DM46" t="s">
        <v>234</v>
      </c>
      <c r="DN46" t="s">
        <v>234</v>
      </c>
      <c r="DO46" t="s">
        <v>234</v>
      </c>
      <c r="DP46" t="s">
        <v>234</v>
      </c>
      <c r="DQ46" t="s">
        <v>234</v>
      </c>
      <c r="DR46" t="s">
        <v>234</v>
      </c>
      <c r="DS46" t="s">
        <v>234</v>
      </c>
      <c r="DT46" t="s">
        <v>234</v>
      </c>
      <c r="DU46" t="s">
        <v>234</v>
      </c>
      <c r="DV46" t="s">
        <v>234</v>
      </c>
      <c r="DW46" t="s">
        <v>234</v>
      </c>
      <c r="DX46" t="s">
        <v>234</v>
      </c>
      <c r="DY46" t="s">
        <v>234</v>
      </c>
      <c r="DZ46" t="s">
        <v>234</v>
      </c>
      <c r="EA46" t="s">
        <v>234</v>
      </c>
      <c r="EB46" t="s">
        <v>234</v>
      </c>
      <c r="EC46" t="s">
        <v>234</v>
      </c>
      <c r="ED46" t="s">
        <v>234</v>
      </c>
      <c r="EE46" t="s">
        <v>234</v>
      </c>
      <c r="EF46" t="s">
        <v>234</v>
      </c>
      <c r="EG46" t="s">
        <v>234</v>
      </c>
      <c r="EH46" t="s">
        <v>234</v>
      </c>
      <c r="EI46" t="s">
        <v>234</v>
      </c>
      <c r="EJ46" t="s">
        <v>234</v>
      </c>
      <c r="EK46" t="s">
        <v>234</v>
      </c>
      <c r="EL46" t="s">
        <v>234</v>
      </c>
      <c r="EM46" t="s">
        <v>234</v>
      </c>
      <c r="EN46" t="s">
        <v>234</v>
      </c>
      <c r="EO46" t="s">
        <v>234</v>
      </c>
      <c r="EP46" t="s">
        <v>234</v>
      </c>
      <c r="EQ46" t="s">
        <v>234</v>
      </c>
      <c r="ER46" t="s">
        <v>234</v>
      </c>
      <c r="ES46" t="s">
        <v>234</v>
      </c>
      <c r="ET46" t="s">
        <v>234</v>
      </c>
      <c r="EU46" t="s">
        <v>234</v>
      </c>
      <c r="EV46" t="s">
        <v>234</v>
      </c>
      <c r="EW46" t="s">
        <v>234</v>
      </c>
      <c r="EX46" t="s">
        <v>234</v>
      </c>
      <c r="EY46" t="s">
        <v>234</v>
      </c>
      <c r="EZ46" t="s">
        <v>234</v>
      </c>
      <c r="FA46" t="s">
        <v>234</v>
      </c>
      <c r="FB46" t="s">
        <v>234</v>
      </c>
      <c r="FC46" t="s">
        <v>234</v>
      </c>
      <c r="FD46" t="s">
        <v>234</v>
      </c>
      <c r="FE46" t="s">
        <v>234</v>
      </c>
      <c r="FF46" t="s">
        <v>234</v>
      </c>
      <c r="FG46" t="s">
        <v>234</v>
      </c>
      <c r="FH46" t="s">
        <v>234</v>
      </c>
      <c r="FI46" t="s">
        <v>234</v>
      </c>
      <c r="FJ46" t="s">
        <v>234</v>
      </c>
      <c r="FK46" t="s">
        <v>234</v>
      </c>
      <c r="FL46" t="s">
        <v>234</v>
      </c>
      <c r="FM46" t="s">
        <v>234</v>
      </c>
      <c r="FN46" t="s">
        <v>234</v>
      </c>
      <c r="FO46" t="s">
        <v>234</v>
      </c>
      <c r="FP46" t="s">
        <v>234</v>
      </c>
      <c r="FQ46" t="s">
        <v>234</v>
      </c>
      <c r="FR46" t="s">
        <v>234</v>
      </c>
      <c r="FS46" t="s">
        <v>234</v>
      </c>
      <c r="FT46" t="s">
        <v>234</v>
      </c>
      <c r="FU46" t="s">
        <v>234</v>
      </c>
      <c r="FV46" t="s">
        <v>234</v>
      </c>
      <c r="FW46" t="s">
        <v>234</v>
      </c>
      <c r="FX46" t="s">
        <v>234</v>
      </c>
      <c r="FY46" t="s">
        <v>234</v>
      </c>
      <c r="FZ46" t="s">
        <v>234</v>
      </c>
      <c r="GA46" t="s">
        <v>234</v>
      </c>
      <c r="GB46" t="s">
        <v>234</v>
      </c>
      <c r="GC46" t="s">
        <v>234</v>
      </c>
      <c r="GD46" t="s">
        <v>234</v>
      </c>
      <c r="GE46" t="s">
        <v>234</v>
      </c>
      <c r="GF46" t="s">
        <v>234</v>
      </c>
      <c r="GG46" t="s">
        <v>234</v>
      </c>
      <c r="GH46" t="s">
        <v>234</v>
      </c>
      <c r="GI46" t="s">
        <v>234</v>
      </c>
      <c r="GJ46" t="s">
        <v>234</v>
      </c>
      <c r="GK46" t="s">
        <v>234</v>
      </c>
      <c r="GL46" t="s">
        <v>234</v>
      </c>
      <c r="GM46" t="s">
        <v>234</v>
      </c>
      <c r="GN46" t="s">
        <v>234</v>
      </c>
      <c r="GO46" t="s">
        <v>234</v>
      </c>
      <c r="GP46" t="s">
        <v>234</v>
      </c>
      <c r="GQ46" t="s">
        <v>234</v>
      </c>
      <c r="GR46" t="s">
        <v>234</v>
      </c>
      <c r="GS46" t="s">
        <v>234</v>
      </c>
      <c r="GT46" t="s">
        <v>234</v>
      </c>
      <c r="GU46" t="s">
        <v>234</v>
      </c>
      <c r="GV46" t="s">
        <v>234</v>
      </c>
      <c r="GW46" t="s">
        <v>234</v>
      </c>
      <c r="GX46" t="s">
        <v>234</v>
      </c>
      <c r="GY46" t="s">
        <v>234</v>
      </c>
      <c r="GZ46" t="s">
        <v>234</v>
      </c>
      <c r="HA46" t="s">
        <v>234</v>
      </c>
      <c r="HB46" t="s">
        <v>234</v>
      </c>
      <c r="HC46" t="s">
        <v>234</v>
      </c>
      <c r="HD46" t="s">
        <v>234</v>
      </c>
      <c r="HE46" t="s">
        <v>234</v>
      </c>
      <c r="HF46" t="s">
        <v>234</v>
      </c>
      <c r="HG46" t="s">
        <v>234</v>
      </c>
      <c r="HH46" t="s">
        <v>234</v>
      </c>
      <c r="HI46" t="s">
        <v>234</v>
      </c>
      <c r="HJ46" t="s">
        <v>234</v>
      </c>
      <c r="HK46" t="s">
        <v>234</v>
      </c>
      <c r="HL46" t="s">
        <v>234</v>
      </c>
      <c r="HM46" t="s">
        <v>234</v>
      </c>
      <c r="HN46" t="s">
        <v>234</v>
      </c>
      <c r="HO46" t="s">
        <v>234</v>
      </c>
      <c r="HP46" t="s">
        <v>234</v>
      </c>
      <c r="HQ46" t="s">
        <v>234</v>
      </c>
      <c r="HR46" t="s">
        <v>234</v>
      </c>
      <c r="HS46" t="s">
        <v>234</v>
      </c>
      <c r="HT46" t="s">
        <v>234</v>
      </c>
      <c r="HU46" t="s">
        <v>234</v>
      </c>
      <c r="HV46" t="s">
        <v>234</v>
      </c>
      <c r="HW46" t="s">
        <v>234</v>
      </c>
      <c r="HX46" t="s">
        <v>234</v>
      </c>
      <c r="HY46" t="s">
        <v>234</v>
      </c>
      <c r="HZ46" t="s">
        <v>234</v>
      </c>
      <c r="IA46" t="s">
        <v>234</v>
      </c>
      <c r="IB46" t="s">
        <v>234</v>
      </c>
      <c r="IC46" t="s">
        <v>234</v>
      </c>
      <c r="ID46" t="s">
        <v>234</v>
      </c>
      <c r="IE46" t="s">
        <v>234</v>
      </c>
      <c r="IF46" t="s">
        <v>234</v>
      </c>
      <c r="IG46" t="s">
        <v>234</v>
      </c>
      <c r="IH46" t="s">
        <v>234</v>
      </c>
      <c r="II46" t="s">
        <v>234</v>
      </c>
      <c r="IJ46" t="s">
        <v>234</v>
      </c>
      <c r="IK46" t="s">
        <v>234</v>
      </c>
      <c r="IL46" t="s">
        <v>234</v>
      </c>
      <c r="IM46" t="s">
        <v>234</v>
      </c>
      <c r="IN46" t="s">
        <v>234</v>
      </c>
      <c r="IO46" t="s">
        <v>234</v>
      </c>
      <c r="IP46" t="s">
        <v>234</v>
      </c>
      <c r="IQ46" t="s">
        <v>234</v>
      </c>
      <c r="IR46" t="s">
        <v>234</v>
      </c>
      <c r="IS46" t="s">
        <v>234</v>
      </c>
      <c r="IT46" t="s">
        <v>234</v>
      </c>
      <c r="IU46" t="s">
        <v>234</v>
      </c>
      <c r="IV46" t="s">
        <v>234</v>
      </c>
      <c r="IW46" t="s">
        <v>234</v>
      </c>
      <c r="IX46" t="s">
        <v>234</v>
      </c>
      <c r="IY46" t="s">
        <v>1655</v>
      </c>
      <c r="IZ46" t="s">
        <v>1713</v>
      </c>
      <c r="JA46" t="s">
        <v>344</v>
      </c>
      <c r="JB46" t="s">
        <v>234</v>
      </c>
      <c r="JC46" t="s">
        <v>345</v>
      </c>
      <c r="JD46" t="s">
        <v>3809</v>
      </c>
      <c r="JE46" t="s">
        <v>3809</v>
      </c>
      <c r="JF46" t="s">
        <v>255</v>
      </c>
      <c r="JG46" t="s">
        <v>234</v>
      </c>
      <c r="JH46" t="s">
        <v>347</v>
      </c>
      <c r="JI46" t="s">
        <v>258</v>
      </c>
      <c r="JJ46" t="s">
        <v>258</v>
      </c>
      <c r="JK46" t="s">
        <v>3810</v>
      </c>
      <c r="JL46" t="s">
        <v>234</v>
      </c>
      <c r="JM46" t="s">
        <v>234</v>
      </c>
      <c r="JN46" t="s">
        <v>234</v>
      </c>
      <c r="JO46" t="s">
        <v>234</v>
      </c>
      <c r="JP46" t="s">
        <v>234</v>
      </c>
      <c r="JQ46">
        <v>0</v>
      </c>
      <c r="JR46" t="s">
        <v>3811</v>
      </c>
      <c r="JS46" t="s">
        <v>234</v>
      </c>
      <c r="JT46" t="s">
        <v>259</v>
      </c>
      <c r="JU46" t="s">
        <v>3811</v>
      </c>
      <c r="JV46" t="s">
        <v>261</v>
      </c>
      <c r="JW46" t="s">
        <v>280</v>
      </c>
      <c r="JX46" t="s">
        <v>249</v>
      </c>
      <c r="JY46" t="s">
        <v>3940</v>
      </c>
      <c r="JZ46">
        <v>0</v>
      </c>
      <c r="KA46">
        <v>0</v>
      </c>
      <c r="KB46">
        <v>1</v>
      </c>
      <c r="KC46">
        <v>1</v>
      </c>
      <c r="KD46">
        <v>1</v>
      </c>
      <c r="KE46">
        <v>0</v>
      </c>
      <c r="KF46">
        <v>0</v>
      </c>
      <c r="KG46">
        <v>0</v>
      </c>
      <c r="KH46">
        <v>0</v>
      </c>
      <c r="KI46">
        <v>0</v>
      </c>
      <c r="KJ46">
        <v>0</v>
      </c>
      <c r="KK46">
        <v>0</v>
      </c>
      <c r="KL46" t="s">
        <v>234</v>
      </c>
      <c r="KM46" t="s">
        <v>261</v>
      </c>
      <c r="KN46" t="s">
        <v>234</v>
      </c>
      <c r="KO46" t="s">
        <v>234</v>
      </c>
      <c r="KP46" t="s">
        <v>234</v>
      </c>
      <c r="KQ46" t="s">
        <v>234</v>
      </c>
      <c r="KR46" t="s">
        <v>234</v>
      </c>
      <c r="KS46" t="s">
        <v>234</v>
      </c>
      <c r="KT46" t="s">
        <v>234</v>
      </c>
      <c r="KU46" t="s">
        <v>234</v>
      </c>
      <c r="KV46" t="s">
        <v>234</v>
      </c>
      <c r="KW46" t="s">
        <v>234</v>
      </c>
      <c r="KX46" t="s">
        <v>234</v>
      </c>
      <c r="KY46" t="s">
        <v>234</v>
      </c>
      <c r="KZ46" t="s">
        <v>234</v>
      </c>
      <c r="LA46" t="s">
        <v>234</v>
      </c>
      <c r="LB46" t="s">
        <v>234</v>
      </c>
      <c r="LC46" t="s">
        <v>234</v>
      </c>
      <c r="LD46" t="s">
        <v>234</v>
      </c>
      <c r="LE46" t="s">
        <v>234</v>
      </c>
      <c r="LF46" t="s">
        <v>3443</v>
      </c>
      <c r="LG46" t="s">
        <v>234</v>
      </c>
      <c r="LH46">
        <v>264395613</v>
      </c>
      <c r="LI46" t="s">
        <v>3941</v>
      </c>
      <c r="LJ46">
        <v>44616.80940972222</v>
      </c>
      <c r="LK46" t="s">
        <v>234</v>
      </c>
      <c r="LL46" t="s">
        <v>234</v>
      </c>
      <c r="LM46" t="s">
        <v>3800</v>
      </c>
      <c r="LN46" t="s">
        <v>3801</v>
      </c>
      <c r="LO46" t="s">
        <v>234</v>
      </c>
      <c r="LP46">
        <v>45</v>
      </c>
    </row>
    <row r="47" spans="1:328" x14ac:dyDescent="0.35">
      <c r="A47">
        <v>44616.31684028935</v>
      </c>
      <c r="B47">
        <v>44616.324687222223</v>
      </c>
      <c r="C47">
        <v>44616</v>
      </c>
      <c r="D47">
        <v>1.1209904103972284E-3</v>
      </c>
      <c r="E47" t="s">
        <v>234</v>
      </c>
      <c r="F47" t="s">
        <v>234</v>
      </c>
      <c r="G47" t="s">
        <v>234</v>
      </c>
      <c r="H47">
        <v>44616</v>
      </c>
      <c r="I47" t="s">
        <v>451</v>
      </c>
      <c r="J47" t="s">
        <v>234</v>
      </c>
      <c r="K47" t="s">
        <v>451</v>
      </c>
      <c r="L47" t="s">
        <v>450</v>
      </c>
      <c r="M47" t="s">
        <v>450</v>
      </c>
      <c r="N47" t="s">
        <v>1373</v>
      </c>
      <c r="O47" t="s">
        <v>234</v>
      </c>
      <c r="P47" t="s">
        <v>1373</v>
      </c>
      <c r="Q47" t="s">
        <v>1374</v>
      </c>
      <c r="R47" t="s">
        <v>1374</v>
      </c>
      <c r="S47" t="s">
        <v>331</v>
      </c>
      <c r="T47" t="s">
        <v>452</v>
      </c>
      <c r="U47" t="s">
        <v>453</v>
      </c>
      <c r="V47" t="s">
        <v>764</v>
      </c>
      <c r="W47" t="s">
        <v>2427</v>
      </c>
      <c r="X47" t="s">
        <v>2426</v>
      </c>
      <c r="Y47" t="s">
        <v>2427</v>
      </c>
      <c r="Z47" t="s">
        <v>457</v>
      </c>
      <c r="AA47" t="s">
        <v>234</v>
      </c>
      <c r="AB47" t="s">
        <v>457</v>
      </c>
      <c r="AC47" t="s">
        <v>456</v>
      </c>
      <c r="AD47" t="s">
        <v>456</v>
      </c>
      <c r="AE47" t="s">
        <v>457</v>
      </c>
      <c r="AF47" t="s">
        <v>234</v>
      </c>
      <c r="AG47" t="s">
        <v>457</v>
      </c>
      <c r="AH47" t="s">
        <v>458</v>
      </c>
      <c r="AI47" t="s">
        <v>458</v>
      </c>
      <c r="AJ47" t="s">
        <v>366</v>
      </c>
      <c r="AK47" t="s">
        <v>284</v>
      </c>
      <c r="AL47" t="s">
        <v>1655</v>
      </c>
      <c r="AM47" t="s">
        <v>234</v>
      </c>
      <c r="AN47" t="s">
        <v>1655</v>
      </c>
      <c r="AO47" t="s">
        <v>234</v>
      </c>
      <c r="AP47" t="s">
        <v>250</v>
      </c>
      <c r="AQ47" t="s">
        <v>234</v>
      </c>
      <c r="AR47" t="s">
        <v>234</v>
      </c>
      <c r="AS47" t="s">
        <v>308</v>
      </c>
      <c r="AT47" t="s">
        <v>234</v>
      </c>
      <c r="AU47" t="s">
        <v>302</v>
      </c>
      <c r="AV47">
        <v>0</v>
      </c>
      <c r="AW47">
        <v>1</v>
      </c>
      <c r="AX47">
        <v>0</v>
      </c>
      <c r="AY47">
        <v>0</v>
      </c>
      <c r="AZ47">
        <v>0</v>
      </c>
      <c r="BA47">
        <v>0</v>
      </c>
      <c r="BB47">
        <v>0</v>
      </c>
      <c r="BC47">
        <v>0</v>
      </c>
      <c r="BD47" t="s">
        <v>303</v>
      </c>
      <c r="BE47" t="s">
        <v>752</v>
      </c>
      <c r="BF47" t="s">
        <v>287</v>
      </c>
      <c r="BG47">
        <v>1</v>
      </c>
      <c r="BH47">
        <v>0</v>
      </c>
      <c r="BI47">
        <v>0</v>
      </c>
      <c r="BJ47">
        <v>0</v>
      </c>
      <c r="BK47">
        <v>0</v>
      </c>
      <c r="BL47">
        <v>0</v>
      </c>
      <c r="BM47">
        <v>0</v>
      </c>
      <c r="BN47">
        <v>0</v>
      </c>
      <c r="BO47">
        <v>0</v>
      </c>
      <c r="BP47">
        <v>0</v>
      </c>
      <c r="BQ47" t="s">
        <v>234</v>
      </c>
      <c r="BR47" t="s">
        <v>304</v>
      </c>
      <c r="BS47" t="s">
        <v>311</v>
      </c>
      <c r="BT47" t="s">
        <v>234</v>
      </c>
      <c r="BU47" t="s">
        <v>234</v>
      </c>
      <c r="BV47" t="s">
        <v>234</v>
      </c>
      <c r="BW47" t="s">
        <v>234</v>
      </c>
      <c r="BX47" t="s">
        <v>234</v>
      </c>
      <c r="BY47" t="s">
        <v>234</v>
      </c>
      <c r="BZ47" t="s">
        <v>234</v>
      </c>
      <c r="CA47" t="s">
        <v>234</v>
      </c>
      <c r="CB47" t="s">
        <v>234</v>
      </c>
      <c r="CC47" t="s">
        <v>234</v>
      </c>
      <c r="CD47" t="s">
        <v>234</v>
      </c>
      <c r="CE47" t="s">
        <v>234</v>
      </c>
      <c r="CF47" t="s">
        <v>234</v>
      </c>
      <c r="CG47" t="s">
        <v>234</v>
      </c>
      <c r="CH47" t="s">
        <v>234</v>
      </c>
      <c r="CI47" t="s">
        <v>234</v>
      </c>
      <c r="CJ47" t="s">
        <v>234</v>
      </c>
      <c r="CK47" t="s">
        <v>234</v>
      </c>
      <c r="CL47" t="s">
        <v>234</v>
      </c>
      <c r="CM47" t="s">
        <v>234</v>
      </c>
      <c r="CN47" t="s">
        <v>234</v>
      </c>
      <c r="CO47" t="s">
        <v>234</v>
      </c>
      <c r="CP47" t="s">
        <v>234</v>
      </c>
      <c r="CQ47" t="s">
        <v>234</v>
      </c>
      <c r="CR47" t="s">
        <v>234</v>
      </c>
      <c r="CS47" t="s">
        <v>234</v>
      </c>
      <c r="CT47" t="s">
        <v>234</v>
      </c>
      <c r="CU47" t="s">
        <v>234</v>
      </c>
      <c r="CV47" t="s">
        <v>234</v>
      </c>
      <c r="CW47" t="s">
        <v>234</v>
      </c>
      <c r="CX47" t="s">
        <v>234</v>
      </c>
      <c r="CY47" t="s">
        <v>234</v>
      </c>
      <c r="CZ47" t="s">
        <v>234</v>
      </c>
      <c r="DA47" t="s">
        <v>234</v>
      </c>
      <c r="DB47" t="s">
        <v>234</v>
      </c>
      <c r="DC47" t="s">
        <v>234</v>
      </c>
      <c r="DD47" t="s">
        <v>234</v>
      </c>
      <c r="DE47" t="s">
        <v>234</v>
      </c>
      <c r="DF47" t="s">
        <v>234</v>
      </c>
      <c r="DG47" t="s">
        <v>234</v>
      </c>
      <c r="DH47" t="s">
        <v>234</v>
      </c>
      <c r="DI47" t="s">
        <v>234</v>
      </c>
      <c r="DJ47" t="s">
        <v>234</v>
      </c>
      <c r="DK47" t="s">
        <v>234</v>
      </c>
      <c r="DL47" t="s">
        <v>234</v>
      </c>
      <c r="DM47" t="s">
        <v>234</v>
      </c>
      <c r="DN47" t="s">
        <v>234</v>
      </c>
      <c r="DO47" t="s">
        <v>234</v>
      </c>
      <c r="DP47" t="s">
        <v>234</v>
      </c>
      <c r="DQ47" t="s">
        <v>234</v>
      </c>
      <c r="DR47" t="s">
        <v>234</v>
      </c>
      <c r="DS47" t="s">
        <v>234</v>
      </c>
      <c r="DT47" t="s">
        <v>234</v>
      </c>
      <c r="DU47" t="s">
        <v>234</v>
      </c>
      <c r="DV47" t="s">
        <v>234</v>
      </c>
      <c r="DW47" t="s">
        <v>234</v>
      </c>
      <c r="DX47" t="s">
        <v>234</v>
      </c>
      <c r="DY47" t="s">
        <v>234</v>
      </c>
      <c r="DZ47" t="s">
        <v>234</v>
      </c>
      <c r="EA47" t="s">
        <v>234</v>
      </c>
      <c r="EB47" t="s">
        <v>234</v>
      </c>
      <c r="EC47" t="s">
        <v>234</v>
      </c>
      <c r="ED47" t="s">
        <v>234</v>
      </c>
      <c r="EE47" t="s">
        <v>234</v>
      </c>
      <c r="EF47" t="s">
        <v>234</v>
      </c>
      <c r="EG47" t="s">
        <v>234</v>
      </c>
      <c r="EH47" t="s">
        <v>234</v>
      </c>
      <c r="EI47" t="s">
        <v>234</v>
      </c>
      <c r="EJ47" t="s">
        <v>234</v>
      </c>
      <c r="EK47" t="s">
        <v>234</v>
      </c>
      <c r="EL47" t="s">
        <v>234</v>
      </c>
      <c r="EM47" t="s">
        <v>234</v>
      </c>
      <c r="EN47" t="s">
        <v>234</v>
      </c>
      <c r="EO47" t="s">
        <v>3813</v>
      </c>
      <c r="EP47">
        <v>1</v>
      </c>
      <c r="EQ47">
        <v>1</v>
      </c>
      <c r="ER47">
        <v>1</v>
      </c>
      <c r="ES47">
        <v>1</v>
      </c>
      <c r="ET47">
        <v>1</v>
      </c>
      <c r="EU47">
        <v>1</v>
      </c>
      <c r="EV47">
        <v>1</v>
      </c>
      <c r="EW47">
        <v>0</v>
      </c>
      <c r="EX47" t="s">
        <v>1655</v>
      </c>
      <c r="EY47">
        <v>40</v>
      </c>
      <c r="EZ47" t="s">
        <v>3818</v>
      </c>
      <c r="FA47" t="s">
        <v>234</v>
      </c>
      <c r="FB47" t="s">
        <v>234</v>
      </c>
      <c r="FC47" t="s">
        <v>234</v>
      </c>
      <c r="FD47" t="s">
        <v>3818</v>
      </c>
      <c r="FE47" t="s">
        <v>1655</v>
      </c>
      <c r="FF47">
        <v>25</v>
      </c>
      <c r="FG47" t="s">
        <v>1655</v>
      </c>
      <c r="FH47">
        <v>50</v>
      </c>
      <c r="FI47" t="s">
        <v>1655</v>
      </c>
      <c r="FJ47" t="s">
        <v>1655</v>
      </c>
      <c r="FK47">
        <v>30</v>
      </c>
      <c r="FL47" t="s">
        <v>234</v>
      </c>
      <c r="FM47" t="s">
        <v>234</v>
      </c>
      <c r="FN47" t="s">
        <v>3898</v>
      </c>
      <c r="FO47" t="s">
        <v>1655</v>
      </c>
      <c r="FP47" t="s">
        <v>1655</v>
      </c>
      <c r="FQ47">
        <v>125</v>
      </c>
      <c r="FR47" t="s">
        <v>234</v>
      </c>
      <c r="FS47" t="s">
        <v>234</v>
      </c>
      <c r="FT47" t="s">
        <v>3899</v>
      </c>
      <c r="FU47" t="s">
        <v>1655</v>
      </c>
      <c r="FV47" t="s">
        <v>1655</v>
      </c>
      <c r="FW47">
        <v>125</v>
      </c>
      <c r="FX47" t="s">
        <v>234</v>
      </c>
      <c r="FY47" t="s">
        <v>234</v>
      </c>
      <c r="FZ47" t="s">
        <v>234</v>
      </c>
      <c r="GA47" t="s">
        <v>3899</v>
      </c>
      <c r="GB47" t="s">
        <v>1655</v>
      </c>
      <c r="GC47" t="s">
        <v>1655</v>
      </c>
      <c r="GD47" t="s">
        <v>234</v>
      </c>
      <c r="GE47">
        <v>10</v>
      </c>
      <c r="GF47" t="s">
        <v>234</v>
      </c>
      <c r="GG47" t="s">
        <v>234</v>
      </c>
      <c r="GH47" t="s">
        <v>234</v>
      </c>
      <c r="GI47" t="s">
        <v>234</v>
      </c>
      <c r="GJ47" t="s">
        <v>234</v>
      </c>
      <c r="GK47" t="s">
        <v>234</v>
      </c>
      <c r="GL47" t="s">
        <v>1655</v>
      </c>
      <c r="GM47" t="s">
        <v>259</v>
      </c>
      <c r="GN47" t="s">
        <v>3862</v>
      </c>
      <c r="GO47" t="s">
        <v>1655</v>
      </c>
      <c r="GP47" t="s">
        <v>1519</v>
      </c>
      <c r="GQ47">
        <v>0</v>
      </c>
      <c r="GR47">
        <v>1</v>
      </c>
      <c r="GS47">
        <v>0</v>
      </c>
      <c r="GT47">
        <v>0</v>
      </c>
      <c r="GU47">
        <v>0</v>
      </c>
      <c r="GV47">
        <v>0</v>
      </c>
      <c r="GW47">
        <v>0</v>
      </c>
      <c r="GX47">
        <v>0</v>
      </c>
      <c r="GY47">
        <v>0</v>
      </c>
      <c r="GZ47">
        <v>0</v>
      </c>
      <c r="HA47">
        <v>0</v>
      </c>
      <c r="HB47">
        <v>0</v>
      </c>
      <c r="HC47">
        <v>0</v>
      </c>
      <c r="HD47" t="s">
        <v>234</v>
      </c>
      <c r="HE47" t="s">
        <v>3942</v>
      </c>
      <c r="HF47">
        <v>1</v>
      </c>
      <c r="HG47">
        <v>0</v>
      </c>
      <c r="HH47">
        <v>0</v>
      </c>
      <c r="HI47">
        <v>1</v>
      </c>
      <c r="HJ47">
        <v>0</v>
      </c>
      <c r="HK47">
        <v>0</v>
      </c>
      <c r="HL47">
        <v>1</v>
      </c>
      <c r="HM47">
        <v>0</v>
      </c>
      <c r="HN47" t="s">
        <v>1445</v>
      </c>
      <c r="HO47" t="s">
        <v>1445</v>
      </c>
      <c r="HP47" t="s">
        <v>1655</v>
      </c>
      <c r="HQ47" t="s">
        <v>331</v>
      </c>
      <c r="HR47" t="s">
        <v>305</v>
      </c>
      <c r="HS47" t="s">
        <v>332</v>
      </c>
      <c r="HT47" t="s">
        <v>314</v>
      </c>
      <c r="HU47" t="s">
        <v>1445</v>
      </c>
      <c r="HV47" t="s">
        <v>234</v>
      </c>
      <c r="HW47" t="s">
        <v>234</v>
      </c>
      <c r="HX47" t="s">
        <v>234</v>
      </c>
      <c r="HY47" t="s">
        <v>234</v>
      </c>
      <c r="HZ47" t="s">
        <v>234</v>
      </c>
      <c r="IA47" t="s">
        <v>234</v>
      </c>
      <c r="IB47" t="s">
        <v>234</v>
      </c>
      <c r="IC47" t="s">
        <v>234</v>
      </c>
      <c r="ID47" t="s">
        <v>1586</v>
      </c>
      <c r="IE47">
        <v>0</v>
      </c>
      <c r="IF47">
        <v>0</v>
      </c>
      <c r="IG47">
        <v>1</v>
      </c>
      <c r="IH47">
        <v>0</v>
      </c>
      <c r="II47">
        <v>0</v>
      </c>
      <c r="IJ47">
        <v>0</v>
      </c>
      <c r="IK47">
        <v>0</v>
      </c>
      <c r="IL47">
        <v>0</v>
      </c>
      <c r="IM47" t="s">
        <v>234</v>
      </c>
      <c r="IN47" t="s">
        <v>1655</v>
      </c>
      <c r="IO47" t="s">
        <v>234</v>
      </c>
      <c r="IP47" t="s">
        <v>303</v>
      </c>
      <c r="IQ47">
        <v>0</v>
      </c>
      <c r="IR47">
        <v>1</v>
      </c>
      <c r="IS47">
        <v>0</v>
      </c>
      <c r="IT47">
        <v>0</v>
      </c>
      <c r="IU47">
        <v>0</v>
      </c>
      <c r="IV47">
        <v>0</v>
      </c>
      <c r="IW47">
        <v>0</v>
      </c>
      <c r="IX47">
        <v>0</v>
      </c>
      <c r="IY47" t="s">
        <v>234</v>
      </c>
      <c r="IZ47" t="s">
        <v>234</v>
      </c>
      <c r="JA47" t="s">
        <v>234</v>
      </c>
      <c r="JB47" t="s">
        <v>234</v>
      </c>
      <c r="JC47" t="s">
        <v>234</v>
      </c>
      <c r="JD47" t="s">
        <v>234</v>
      </c>
      <c r="JE47" t="s">
        <v>234</v>
      </c>
      <c r="JF47" t="s">
        <v>234</v>
      </c>
      <c r="JG47" t="s">
        <v>234</v>
      </c>
      <c r="JH47" t="s">
        <v>234</v>
      </c>
      <c r="JI47" t="s">
        <v>234</v>
      </c>
      <c r="JJ47" t="s">
        <v>234</v>
      </c>
      <c r="JK47" t="s">
        <v>234</v>
      </c>
      <c r="JL47" t="s">
        <v>234</v>
      </c>
      <c r="JM47" t="s">
        <v>234</v>
      </c>
      <c r="JN47" t="s">
        <v>234</v>
      </c>
      <c r="JO47" t="s">
        <v>234</v>
      </c>
      <c r="JP47" t="s">
        <v>234</v>
      </c>
      <c r="JQ47" t="s">
        <v>234</v>
      </c>
      <c r="JR47" t="s">
        <v>234</v>
      </c>
      <c r="JS47" t="s">
        <v>234</v>
      </c>
      <c r="JT47" t="s">
        <v>234</v>
      </c>
      <c r="JU47" t="s">
        <v>234</v>
      </c>
      <c r="JV47" t="s">
        <v>234</v>
      </c>
      <c r="JW47" t="s">
        <v>234</v>
      </c>
      <c r="JX47" t="s">
        <v>234</v>
      </c>
      <c r="JY47" t="s">
        <v>234</v>
      </c>
      <c r="JZ47" t="s">
        <v>234</v>
      </c>
      <c r="KA47" t="s">
        <v>234</v>
      </c>
      <c r="KB47" t="s">
        <v>234</v>
      </c>
      <c r="KC47" t="s">
        <v>234</v>
      </c>
      <c r="KD47" t="s">
        <v>234</v>
      </c>
      <c r="KE47" t="s">
        <v>234</v>
      </c>
      <c r="KF47" t="s">
        <v>234</v>
      </c>
      <c r="KG47" t="s">
        <v>234</v>
      </c>
      <c r="KH47" t="s">
        <v>234</v>
      </c>
      <c r="KI47" t="s">
        <v>234</v>
      </c>
      <c r="KJ47" t="s">
        <v>234</v>
      </c>
      <c r="KK47" t="s">
        <v>234</v>
      </c>
      <c r="KL47" t="s">
        <v>234</v>
      </c>
      <c r="KM47" t="s">
        <v>234</v>
      </c>
      <c r="KN47" t="s">
        <v>234</v>
      </c>
      <c r="KO47" t="s">
        <v>234</v>
      </c>
      <c r="KP47" t="s">
        <v>234</v>
      </c>
      <c r="KQ47" t="s">
        <v>234</v>
      </c>
      <c r="KR47" t="s">
        <v>234</v>
      </c>
      <c r="KS47" t="s">
        <v>234</v>
      </c>
      <c r="KT47" t="s">
        <v>234</v>
      </c>
      <c r="KU47" t="s">
        <v>234</v>
      </c>
      <c r="KV47" t="s">
        <v>234</v>
      </c>
      <c r="KW47" t="s">
        <v>234</v>
      </c>
      <c r="KX47" t="s">
        <v>234</v>
      </c>
      <c r="KY47" t="s">
        <v>234</v>
      </c>
      <c r="KZ47" t="s">
        <v>234</v>
      </c>
      <c r="LA47" t="s">
        <v>234</v>
      </c>
      <c r="LB47" t="s">
        <v>234</v>
      </c>
      <c r="LC47" t="s">
        <v>234</v>
      </c>
      <c r="LD47" t="s">
        <v>234</v>
      </c>
      <c r="LE47" t="s">
        <v>234</v>
      </c>
      <c r="LF47" t="s">
        <v>234</v>
      </c>
      <c r="LG47" t="s">
        <v>234</v>
      </c>
      <c r="LH47">
        <v>264451223</v>
      </c>
      <c r="LI47" t="s">
        <v>3943</v>
      </c>
      <c r="LJ47">
        <v>44617.154791666668</v>
      </c>
      <c r="LK47" t="s">
        <v>234</v>
      </c>
      <c r="LL47" t="s">
        <v>234</v>
      </c>
      <c r="LM47" t="s">
        <v>3800</v>
      </c>
      <c r="LN47" t="s">
        <v>3801</v>
      </c>
      <c r="LO47" t="s">
        <v>234</v>
      </c>
      <c r="LP47">
        <v>46</v>
      </c>
    </row>
    <row r="48" spans="1:328" x14ac:dyDescent="0.35">
      <c r="A48">
        <v>44616.325754155092</v>
      </c>
      <c r="B48">
        <v>44616.329154305553</v>
      </c>
      <c r="C48">
        <v>44616</v>
      </c>
      <c r="D48">
        <v>4.8573578013539579E-4</v>
      </c>
      <c r="E48" t="s">
        <v>234</v>
      </c>
      <c r="F48" t="s">
        <v>234</v>
      </c>
      <c r="G48" t="s">
        <v>234</v>
      </c>
      <c r="H48">
        <v>44616</v>
      </c>
      <c r="I48" t="s">
        <v>451</v>
      </c>
      <c r="J48" t="s">
        <v>234</v>
      </c>
      <c r="K48" t="s">
        <v>451</v>
      </c>
      <c r="L48" t="s">
        <v>450</v>
      </c>
      <c r="M48" t="s">
        <v>450</v>
      </c>
      <c r="N48" t="s">
        <v>1373</v>
      </c>
      <c r="O48" t="s">
        <v>234</v>
      </c>
      <c r="P48" t="s">
        <v>1373</v>
      </c>
      <c r="Q48" t="s">
        <v>1374</v>
      </c>
      <c r="R48" t="s">
        <v>1374</v>
      </c>
      <c r="S48" t="s">
        <v>331</v>
      </c>
      <c r="T48" t="s">
        <v>452</v>
      </c>
      <c r="U48" t="s">
        <v>453</v>
      </c>
      <c r="V48" t="s">
        <v>764</v>
      </c>
      <c r="W48" t="s">
        <v>2427</v>
      </c>
      <c r="X48" t="s">
        <v>2426</v>
      </c>
      <c r="Y48" t="s">
        <v>2427</v>
      </c>
      <c r="Z48" t="s">
        <v>457</v>
      </c>
      <c r="AA48" t="s">
        <v>234</v>
      </c>
      <c r="AB48" t="s">
        <v>457</v>
      </c>
      <c r="AC48" t="s">
        <v>456</v>
      </c>
      <c r="AD48" t="s">
        <v>456</v>
      </c>
      <c r="AE48" t="s">
        <v>457</v>
      </c>
      <c r="AF48" t="s">
        <v>234</v>
      </c>
      <c r="AG48" t="s">
        <v>457</v>
      </c>
      <c r="AH48" t="s">
        <v>458</v>
      </c>
      <c r="AI48" t="s">
        <v>458</v>
      </c>
      <c r="AJ48" t="s">
        <v>366</v>
      </c>
      <c r="AK48" t="s">
        <v>284</v>
      </c>
      <c r="AL48" t="s">
        <v>1655</v>
      </c>
      <c r="AM48" t="s">
        <v>234</v>
      </c>
      <c r="AN48" t="s">
        <v>1655</v>
      </c>
      <c r="AO48" t="s">
        <v>234</v>
      </c>
      <c r="AP48" t="s">
        <v>250</v>
      </c>
      <c r="AQ48" t="s">
        <v>234</v>
      </c>
      <c r="AR48" t="s">
        <v>234</v>
      </c>
      <c r="AS48" t="s">
        <v>308</v>
      </c>
      <c r="AT48" t="s">
        <v>234</v>
      </c>
      <c r="AU48" t="s">
        <v>318</v>
      </c>
      <c r="AV48">
        <v>1</v>
      </c>
      <c r="AW48">
        <v>0</v>
      </c>
      <c r="AX48">
        <v>0</v>
      </c>
      <c r="AY48">
        <v>0</v>
      </c>
      <c r="AZ48">
        <v>0</v>
      </c>
      <c r="BA48">
        <v>0</v>
      </c>
      <c r="BB48">
        <v>0</v>
      </c>
      <c r="BC48">
        <v>0</v>
      </c>
      <c r="BD48" t="s">
        <v>309</v>
      </c>
      <c r="BE48" t="s">
        <v>750</v>
      </c>
      <c r="BF48" t="s">
        <v>287</v>
      </c>
      <c r="BG48">
        <v>1</v>
      </c>
      <c r="BH48">
        <v>0</v>
      </c>
      <c r="BI48">
        <v>0</v>
      </c>
      <c r="BJ48">
        <v>0</v>
      </c>
      <c r="BK48">
        <v>0</v>
      </c>
      <c r="BL48">
        <v>0</v>
      </c>
      <c r="BM48">
        <v>0</v>
      </c>
      <c r="BN48">
        <v>0</v>
      </c>
      <c r="BO48">
        <v>0</v>
      </c>
      <c r="BP48">
        <v>0</v>
      </c>
      <c r="BQ48" t="s">
        <v>234</v>
      </c>
      <c r="BR48" t="s">
        <v>304</v>
      </c>
      <c r="BS48" t="s">
        <v>311</v>
      </c>
      <c r="BT48" t="s">
        <v>3944</v>
      </c>
      <c r="BU48">
        <v>1</v>
      </c>
      <c r="BV48">
        <v>1</v>
      </c>
      <c r="BW48">
        <v>1</v>
      </c>
      <c r="BX48">
        <v>1</v>
      </c>
      <c r="BY48">
        <v>1</v>
      </c>
      <c r="BZ48">
        <v>1</v>
      </c>
      <c r="CA48">
        <v>1</v>
      </c>
      <c r="CB48">
        <v>0</v>
      </c>
      <c r="CC48" t="s">
        <v>1500</v>
      </c>
      <c r="CD48">
        <v>250</v>
      </c>
      <c r="CE48">
        <v>125</v>
      </c>
      <c r="CF48" t="s">
        <v>1655</v>
      </c>
      <c r="CG48">
        <v>350</v>
      </c>
      <c r="CH48">
        <v>134.61538461538399</v>
      </c>
      <c r="CI48" t="s">
        <v>1655</v>
      </c>
      <c r="CJ48">
        <v>300</v>
      </c>
      <c r="CK48" t="s">
        <v>3945</v>
      </c>
      <c r="CL48" t="s">
        <v>1445</v>
      </c>
      <c r="CM48">
        <v>400</v>
      </c>
      <c r="CN48" t="s">
        <v>3804</v>
      </c>
      <c r="CO48" t="s">
        <v>1655</v>
      </c>
      <c r="CP48">
        <v>600</v>
      </c>
      <c r="CQ48" t="s">
        <v>3805</v>
      </c>
      <c r="CR48" t="s">
        <v>1655</v>
      </c>
      <c r="CS48">
        <v>650</v>
      </c>
      <c r="CT48" t="s">
        <v>3918</v>
      </c>
      <c r="CU48" t="s">
        <v>1655</v>
      </c>
      <c r="CV48" t="s">
        <v>1504</v>
      </c>
      <c r="CW48" t="s">
        <v>1655</v>
      </c>
      <c r="CX48">
        <v>1000</v>
      </c>
      <c r="CY48" t="s">
        <v>234</v>
      </c>
      <c r="CZ48" t="s">
        <v>234</v>
      </c>
      <c r="DA48" t="s">
        <v>234</v>
      </c>
      <c r="DB48" t="s">
        <v>234</v>
      </c>
      <c r="DC48" t="s">
        <v>234</v>
      </c>
      <c r="DD48" t="s">
        <v>234</v>
      </c>
      <c r="DE48" t="s">
        <v>259</v>
      </c>
      <c r="DF48">
        <v>1000</v>
      </c>
      <c r="DG48" t="s">
        <v>1655</v>
      </c>
      <c r="DH48" t="s">
        <v>1655</v>
      </c>
      <c r="DI48" t="s">
        <v>1519</v>
      </c>
      <c r="DJ48">
        <v>0</v>
      </c>
      <c r="DK48">
        <v>1</v>
      </c>
      <c r="DL48">
        <v>0</v>
      </c>
      <c r="DM48">
        <v>0</v>
      </c>
      <c r="DN48">
        <v>0</v>
      </c>
      <c r="DO48">
        <v>0</v>
      </c>
      <c r="DP48">
        <v>0</v>
      </c>
      <c r="DQ48">
        <v>0</v>
      </c>
      <c r="DR48">
        <v>0</v>
      </c>
      <c r="DS48">
        <v>0</v>
      </c>
      <c r="DT48">
        <v>0</v>
      </c>
      <c r="DU48">
        <v>0</v>
      </c>
      <c r="DV48">
        <v>0</v>
      </c>
      <c r="DW48">
        <v>0</v>
      </c>
      <c r="DX48" t="s">
        <v>234</v>
      </c>
      <c r="DY48" t="s">
        <v>3946</v>
      </c>
      <c r="DZ48">
        <v>0</v>
      </c>
      <c r="EA48">
        <v>0</v>
      </c>
      <c r="EB48">
        <v>1</v>
      </c>
      <c r="EC48">
        <v>0</v>
      </c>
      <c r="ED48">
        <v>1</v>
      </c>
      <c r="EE48">
        <v>0</v>
      </c>
      <c r="EF48">
        <v>0</v>
      </c>
      <c r="EG48">
        <v>0</v>
      </c>
      <c r="EH48" t="s">
        <v>1445</v>
      </c>
      <c r="EI48" t="s">
        <v>1445</v>
      </c>
      <c r="EJ48" t="s">
        <v>1655</v>
      </c>
      <c r="EK48" t="s">
        <v>331</v>
      </c>
      <c r="EL48" t="s">
        <v>305</v>
      </c>
      <c r="EM48" t="s">
        <v>349</v>
      </c>
      <c r="EN48" t="s">
        <v>314</v>
      </c>
      <c r="EO48" t="s">
        <v>234</v>
      </c>
      <c r="EP48" t="s">
        <v>234</v>
      </c>
      <c r="EQ48" t="s">
        <v>234</v>
      </c>
      <c r="ER48" t="s">
        <v>234</v>
      </c>
      <c r="ES48" t="s">
        <v>234</v>
      </c>
      <c r="ET48" t="s">
        <v>234</v>
      </c>
      <c r="EU48" t="s">
        <v>234</v>
      </c>
      <c r="EV48" t="s">
        <v>234</v>
      </c>
      <c r="EW48" t="s">
        <v>234</v>
      </c>
      <c r="EX48" t="s">
        <v>234</v>
      </c>
      <c r="EY48" t="s">
        <v>234</v>
      </c>
      <c r="EZ48" t="s">
        <v>234</v>
      </c>
      <c r="FA48" t="s">
        <v>234</v>
      </c>
      <c r="FB48" t="s">
        <v>234</v>
      </c>
      <c r="FC48" t="s">
        <v>234</v>
      </c>
      <c r="FD48" t="s">
        <v>234</v>
      </c>
      <c r="FE48" t="s">
        <v>234</v>
      </c>
      <c r="FF48" t="s">
        <v>234</v>
      </c>
      <c r="FG48" t="s">
        <v>234</v>
      </c>
      <c r="FH48" t="s">
        <v>234</v>
      </c>
      <c r="FI48" t="s">
        <v>234</v>
      </c>
      <c r="FJ48" t="s">
        <v>234</v>
      </c>
      <c r="FK48" t="s">
        <v>234</v>
      </c>
      <c r="FL48" t="s">
        <v>234</v>
      </c>
      <c r="FM48" t="s">
        <v>234</v>
      </c>
      <c r="FN48" t="s">
        <v>234</v>
      </c>
      <c r="FO48" t="s">
        <v>234</v>
      </c>
      <c r="FP48" t="s">
        <v>234</v>
      </c>
      <c r="FQ48" t="s">
        <v>234</v>
      </c>
      <c r="FR48" t="s">
        <v>234</v>
      </c>
      <c r="FS48" t="s">
        <v>234</v>
      </c>
      <c r="FT48" t="s">
        <v>234</v>
      </c>
      <c r="FU48" t="s">
        <v>234</v>
      </c>
      <c r="FV48" t="s">
        <v>234</v>
      </c>
      <c r="FW48" t="s">
        <v>234</v>
      </c>
      <c r="FX48" t="s">
        <v>234</v>
      </c>
      <c r="FY48" t="s">
        <v>234</v>
      </c>
      <c r="FZ48" t="s">
        <v>234</v>
      </c>
      <c r="GA48" t="s">
        <v>234</v>
      </c>
      <c r="GB48" t="s">
        <v>234</v>
      </c>
      <c r="GC48" t="s">
        <v>234</v>
      </c>
      <c r="GD48" t="s">
        <v>234</v>
      </c>
      <c r="GE48" t="s">
        <v>234</v>
      </c>
      <c r="GF48" t="s">
        <v>234</v>
      </c>
      <c r="GG48" t="s">
        <v>234</v>
      </c>
      <c r="GH48" t="s">
        <v>234</v>
      </c>
      <c r="GI48" t="s">
        <v>234</v>
      </c>
      <c r="GJ48" t="s">
        <v>234</v>
      </c>
      <c r="GK48" t="s">
        <v>234</v>
      </c>
      <c r="GL48" t="s">
        <v>234</v>
      </c>
      <c r="GM48" t="s">
        <v>234</v>
      </c>
      <c r="GN48" t="s">
        <v>234</v>
      </c>
      <c r="GO48" t="s">
        <v>234</v>
      </c>
      <c r="GP48" t="s">
        <v>234</v>
      </c>
      <c r="GQ48" t="s">
        <v>234</v>
      </c>
      <c r="GR48" t="s">
        <v>234</v>
      </c>
      <c r="GS48" t="s">
        <v>234</v>
      </c>
      <c r="GT48" t="s">
        <v>234</v>
      </c>
      <c r="GU48" t="s">
        <v>234</v>
      </c>
      <c r="GV48" t="s">
        <v>234</v>
      </c>
      <c r="GW48" t="s">
        <v>234</v>
      </c>
      <c r="GX48" t="s">
        <v>234</v>
      </c>
      <c r="GY48" t="s">
        <v>234</v>
      </c>
      <c r="GZ48" t="s">
        <v>234</v>
      </c>
      <c r="HA48" t="s">
        <v>234</v>
      </c>
      <c r="HB48" t="s">
        <v>234</v>
      </c>
      <c r="HC48" t="s">
        <v>234</v>
      </c>
      <c r="HD48" t="s">
        <v>234</v>
      </c>
      <c r="HE48" t="s">
        <v>234</v>
      </c>
      <c r="HF48" t="s">
        <v>234</v>
      </c>
      <c r="HG48" t="s">
        <v>234</v>
      </c>
      <c r="HH48" t="s">
        <v>234</v>
      </c>
      <c r="HI48" t="s">
        <v>234</v>
      </c>
      <c r="HJ48" t="s">
        <v>234</v>
      </c>
      <c r="HK48" t="s">
        <v>234</v>
      </c>
      <c r="HL48" t="s">
        <v>234</v>
      </c>
      <c r="HM48" t="s">
        <v>234</v>
      </c>
      <c r="HN48" t="s">
        <v>234</v>
      </c>
      <c r="HO48" t="s">
        <v>234</v>
      </c>
      <c r="HP48" t="s">
        <v>234</v>
      </c>
      <c r="HQ48" t="s">
        <v>234</v>
      </c>
      <c r="HR48" t="s">
        <v>234</v>
      </c>
      <c r="HS48" t="s">
        <v>234</v>
      </c>
      <c r="HT48" t="s">
        <v>234</v>
      </c>
      <c r="HU48" t="s">
        <v>1445</v>
      </c>
      <c r="HV48" t="s">
        <v>234</v>
      </c>
      <c r="HW48" t="s">
        <v>234</v>
      </c>
      <c r="HX48" t="s">
        <v>234</v>
      </c>
      <c r="HY48" t="s">
        <v>234</v>
      </c>
      <c r="HZ48" t="s">
        <v>234</v>
      </c>
      <c r="IA48" t="s">
        <v>234</v>
      </c>
      <c r="IB48" t="s">
        <v>234</v>
      </c>
      <c r="IC48" t="s">
        <v>234</v>
      </c>
      <c r="ID48" t="s">
        <v>1586</v>
      </c>
      <c r="IE48">
        <v>0</v>
      </c>
      <c r="IF48">
        <v>0</v>
      </c>
      <c r="IG48">
        <v>1</v>
      </c>
      <c r="IH48">
        <v>0</v>
      </c>
      <c r="II48">
        <v>0</v>
      </c>
      <c r="IJ48">
        <v>0</v>
      </c>
      <c r="IK48">
        <v>0</v>
      </c>
      <c r="IL48">
        <v>0</v>
      </c>
      <c r="IM48" t="s">
        <v>234</v>
      </c>
      <c r="IN48" t="s">
        <v>1655</v>
      </c>
      <c r="IO48" t="s">
        <v>234</v>
      </c>
      <c r="IP48" t="s">
        <v>309</v>
      </c>
      <c r="IQ48">
        <v>1</v>
      </c>
      <c r="IR48">
        <v>0</v>
      </c>
      <c r="IS48">
        <v>0</v>
      </c>
      <c r="IT48">
        <v>0</v>
      </c>
      <c r="IU48">
        <v>0</v>
      </c>
      <c r="IV48">
        <v>0</v>
      </c>
      <c r="IW48">
        <v>0</v>
      </c>
      <c r="IX48">
        <v>0</v>
      </c>
      <c r="IY48" t="s">
        <v>234</v>
      </c>
      <c r="IZ48" t="s">
        <v>234</v>
      </c>
      <c r="JA48" t="s">
        <v>234</v>
      </c>
      <c r="JB48" t="s">
        <v>234</v>
      </c>
      <c r="JC48" t="s">
        <v>234</v>
      </c>
      <c r="JD48" t="s">
        <v>234</v>
      </c>
      <c r="JE48" t="s">
        <v>234</v>
      </c>
      <c r="JF48" t="s">
        <v>234</v>
      </c>
      <c r="JG48" t="s">
        <v>234</v>
      </c>
      <c r="JH48" t="s">
        <v>234</v>
      </c>
      <c r="JI48" t="s">
        <v>234</v>
      </c>
      <c r="JJ48" t="s">
        <v>234</v>
      </c>
      <c r="JK48" t="s">
        <v>234</v>
      </c>
      <c r="JL48" t="s">
        <v>234</v>
      </c>
      <c r="JM48" t="s">
        <v>234</v>
      </c>
      <c r="JN48" t="s">
        <v>234</v>
      </c>
      <c r="JO48" t="s">
        <v>234</v>
      </c>
      <c r="JP48" t="s">
        <v>234</v>
      </c>
      <c r="JQ48" t="s">
        <v>234</v>
      </c>
      <c r="JR48" t="s">
        <v>234</v>
      </c>
      <c r="JS48" t="s">
        <v>234</v>
      </c>
      <c r="JT48" t="s">
        <v>234</v>
      </c>
      <c r="JU48" t="s">
        <v>234</v>
      </c>
      <c r="JV48" t="s">
        <v>234</v>
      </c>
      <c r="JW48" t="s">
        <v>234</v>
      </c>
      <c r="JX48" t="s">
        <v>234</v>
      </c>
      <c r="JY48" t="s">
        <v>234</v>
      </c>
      <c r="JZ48" t="s">
        <v>234</v>
      </c>
      <c r="KA48" t="s">
        <v>234</v>
      </c>
      <c r="KB48" t="s">
        <v>234</v>
      </c>
      <c r="KC48" t="s">
        <v>234</v>
      </c>
      <c r="KD48" t="s">
        <v>234</v>
      </c>
      <c r="KE48" t="s">
        <v>234</v>
      </c>
      <c r="KF48" t="s">
        <v>234</v>
      </c>
      <c r="KG48" t="s">
        <v>234</v>
      </c>
      <c r="KH48" t="s">
        <v>234</v>
      </c>
      <c r="KI48" t="s">
        <v>234</v>
      </c>
      <c r="KJ48" t="s">
        <v>234</v>
      </c>
      <c r="KK48" t="s">
        <v>234</v>
      </c>
      <c r="KL48" t="s">
        <v>234</v>
      </c>
      <c r="KM48" t="s">
        <v>234</v>
      </c>
      <c r="KN48" t="s">
        <v>234</v>
      </c>
      <c r="KO48" t="s">
        <v>234</v>
      </c>
      <c r="KP48" t="s">
        <v>234</v>
      </c>
      <c r="KQ48" t="s">
        <v>234</v>
      </c>
      <c r="KR48" t="s">
        <v>234</v>
      </c>
      <c r="KS48" t="s">
        <v>234</v>
      </c>
      <c r="KT48" t="s">
        <v>234</v>
      </c>
      <c r="KU48" t="s">
        <v>234</v>
      </c>
      <c r="KV48" t="s">
        <v>234</v>
      </c>
      <c r="KW48" t="s">
        <v>234</v>
      </c>
      <c r="KX48" t="s">
        <v>234</v>
      </c>
      <c r="KY48" t="s">
        <v>234</v>
      </c>
      <c r="KZ48" t="s">
        <v>234</v>
      </c>
      <c r="LA48" t="s">
        <v>234</v>
      </c>
      <c r="LB48" t="s">
        <v>234</v>
      </c>
      <c r="LC48" t="s">
        <v>234</v>
      </c>
      <c r="LD48" t="s">
        <v>234</v>
      </c>
      <c r="LE48" t="s">
        <v>234</v>
      </c>
      <c r="LF48" t="s">
        <v>3443</v>
      </c>
      <c r="LG48" t="s">
        <v>234</v>
      </c>
      <c r="LH48">
        <v>264451225</v>
      </c>
      <c r="LI48" t="s">
        <v>3947</v>
      </c>
      <c r="LJ48">
        <v>44617.154814814807</v>
      </c>
      <c r="LK48" t="s">
        <v>234</v>
      </c>
      <c r="LL48" t="s">
        <v>234</v>
      </c>
      <c r="LM48" t="s">
        <v>3800</v>
      </c>
      <c r="LN48" t="s">
        <v>3801</v>
      </c>
      <c r="LO48" t="s">
        <v>234</v>
      </c>
      <c r="LP48">
        <v>47</v>
      </c>
    </row>
    <row r="49" spans="1:328" x14ac:dyDescent="0.35">
      <c r="A49">
        <v>44616.329551724542</v>
      </c>
      <c r="B49">
        <v>44616.334396736107</v>
      </c>
      <c r="C49">
        <v>44616</v>
      </c>
      <c r="D49">
        <v>3.4607225461513735E-4</v>
      </c>
      <c r="E49" t="s">
        <v>234</v>
      </c>
      <c r="F49" t="s">
        <v>234</v>
      </c>
      <c r="G49" t="s">
        <v>234</v>
      </c>
      <c r="H49">
        <v>44616</v>
      </c>
      <c r="I49" t="s">
        <v>451</v>
      </c>
      <c r="J49" t="s">
        <v>234</v>
      </c>
      <c r="K49" t="s">
        <v>451</v>
      </c>
      <c r="L49" t="s">
        <v>450</v>
      </c>
      <c r="M49" t="s">
        <v>450</v>
      </c>
      <c r="N49" t="s">
        <v>1373</v>
      </c>
      <c r="O49" t="s">
        <v>234</v>
      </c>
      <c r="P49" t="s">
        <v>1373</v>
      </c>
      <c r="Q49" t="s">
        <v>1374</v>
      </c>
      <c r="R49" t="s">
        <v>1374</v>
      </c>
      <c r="S49" t="s">
        <v>331</v>
      </c>
      <c r="T49" t="s">
        <v>452</v>
      </c>
      <c r="U49" t="s">
        <v>453</v>
      </c>
      <c r="V49" t="s">
        <v>764</v>
      </c>
      <c r="W49" t="s">
        <v>2427</v>
      </c>
      <c r="X49" t="s">
        <v>2426</v>
      </c>
      <c r="Y49" t="s">
        <v>2427</v>
      </c>
      <c r="Z49" t="s">
        <v>457</v>
      </c>
      <c r="AA49" t="s">
        <v>234</v>
      </c>
      <c r="AB49" t="s">
        <v>457</v>
      </c>
      <c r="AC49" t="s">
        <v>456</v>
      </c>
      <c r="AD49" t="s">
        <v>456</v>
      </c>
      <c r="AE49" t="s">
        <v>457</v>
      </c>
      <c r="AF49" t="s">
        <v>234</v>
      </c>
      <c r="AG49" t="s">
        <v>457</v>
      </c>
      <c r="AH49" t="s">
        <v>458</v>
      </c>
      <c r="AI49" t="s">
        <v>458</v>
      </c>
      <c r="AJ49" t="s">
        <v>366</v>
      </c>
      <c r="AK49" t="s">
        <v>284</v>
      </c>
      <c r="AL49" t="s">
        <v>1655</v>
      </c>
      <c r="AM49" t="s">
        <v>234</v>
      </c>
      <c r="AN49" t="s">
        <v>1655</v>
      </c>
      <c r="AO49" t="s">
        <v>234</v>
      </c>
      <c r="AP49" t="s">
        <v>250</v>
      </c>
      <c r="AQ49" t="s">
        <v>234</v>
      </c>
      <c r="AR49" t="s">
        <v>234</v>
      </c>
      <c r="AS49" t="s">
        <v>308</v>
      </c>
      <c r="AT49" t="s">
        <v>234</v>
      </c>
      <c r="AU49" t="s">
        <v>3875</v>
      </c>
      <c r="AV49">
        <v>1</v>
      </c>
      <c r="AW49">
        <v>1</v>
      </c>
      <c r="AX49">
        <v>0</v>
      </c>
      <c r="AY49">
        <v>0</v>
      </c>
      <c r="AZ49">
        <v>0</v>
      </c>
      <c r="BA49">
        <v>0</v>
      </c>
      <c r="BB49">
        <v>0</v>
      </c>
      <c r="BC49">
        <v>0</v>
      </c>
      <c r="BD49" t="s">
        <v>309</v>
      </c>
      <c r="BE49" t="s">
        <v>750</v>
      </c>
      <c r="BF49" t="s">
        <v>287</v>
      </c>
      <c r="BG49">
        <v>1</v>
      </c>
      <c r="BH49">
        <v>0</v>
      </c>
      <c r="BI49">
        <v>0</v>
      </c>
      <c r="BJ49">
        <v>0</v>
      </c>
      <c r="BK49">
        <v>0</v>
      </c>
      <c r="BL49">
        <v>0</v>
      </c>
      <c r="BM49">
        <v>0</v>
      </c>
      <c r="BN49">
        <v>0</v>
      </c>
      <c r="BO49">
        <v>0</v>
      </c>
      <c r="BP49">
        <v>0</v>
      </c>
      <c r="BQ49" t="s">
        <v>234</v>
      </c>
      <c r="BR49" t="s">
        <v>304</v>
      </c>
      <c r="BS49" t="s">
        <v>311</v>
      </c>
      <c r="BT49" t="s">
        <v>3944</v>
      </c>
      <c r="BU49">
        <v>1</v>
      </c>
      <c r="BV49">
        <v>1</v>
      </c>
      <c r="BW49">
        <v>1</v>
      </c>
      <c r="BX49">
        <v>1</v>
      </c>
      <c r="BY49">
        <v>1</v>
      </c>
      <c r="BZ49">
        <v>1</v>
      </c>
      <c r="CA49">
        <v>1</v>
      </c>
      <c r="CB49">
        <v>0</v>
      </c>
      <c r="CC49" t="s">
        <v>1500</v>
      </c>
      <c r="CD49">
        <v>250</v>
      </c>
      <c r="CE49">
        <v>125</v>
      </c>
      <c r="CF49" t="s">
        <v>1655</v>
      </c>
      <c r="CG49">
        <v>350</v>
      </c>
      <c r="CH49">
        <v>134.61538461538399</v>
      </c>
      <c r="CI49" t="s">
        <v>1655</v>
      </c>
      <c r="CJ49">
        <v>250</v>
      </c>
      <c r="CK49" t="s">
        <v>3803</v>
      </c>
      <c r="CL49" t="s">
        <v>1655</v>
      </c>
      <c r="CM49">
        <v>350</v>
      </c>
      <c r="CN49" t="s">
        <v>3917</v>
      </c>
      <c r="CO49" t="s">
        <v>1655</v>
      </c>
      <c r="CP49">
        <v>500</v>
      </c>
      <c r="CQ49" t="s">
        <v>3948</v>
      </c>
      <c r="CR49" t="s">
        <v>1655</v>
      </c>
      <c r="CS49">
        <v>650</v>
      </c>
      <c r="CT49" t="s">
        <v>3918</v>
      </c>
      <c r="CU49" t="s">
        <v>1655</v>
      </c>
      <c r="CV49" t="s">
        <v>1507</v>
      </c>
      <c r="CW49" t="s">
        <v>1655</v>
      </c>
      <c r="CX49">
        <v>1200</v>
      </c>
      <c r="CY49" t="s">
        <v>234</v>
      </c>
      <c r="CZ49" t="s">
        <v>234</v>
      </c>
      <c r="DA49" t="s">
        <v>234</v>
      </c>
      <c r="DB49" t="s">
        <v>234</v>
      </c>
      <c r="DC49" t="s">
        <v>234</v>
      </c>
      <c r="DD49" t="s">
        <v>234</v>
      </c>
      <c r="DE49" t="s">
        <v>259</v>
      </c>
      <c r="DF49">
        <v>1200</v>
      </c>
      <c r="DG49" t="s">
        <v>1655</v>
      </c>
      <c r="DH49" t="s">
        <v>1655</v>
      </c>
      <c r="DI49" t="s">
        <v>1517</v>
      </c>
      <c r="DJ49">
        <v>1</v>
      </c>
      <c r="DK49">
        <v>0</v>
      </c>
      <c r="DL49">
        <v>0</v>
      </c>
      <c r="DM49">
        <v>0</v>
      </c>
      <c r="DN49">
        <v>0</v>
      </c>
      <c r="DO49">
        <v>0</v>
      </c>
      <c r="DP49">
        <v>0</v>
      </c>
      <c r="DQ49">
        <v>0</v>
      </c>
      <c r="DR49">
        <v>0</v>
      </c>
      <c r="DS49">
        <v>0</v>
      </c>
      <c r="DT49">
        <v>0</v>
      </c>
      <c r="DU49">
        <v>0</v>
      </c>
      <c r="DV49">
        <v>0</v>
      </c>
      <c r="DW49">
        <v>0</v>
      </c>
      <c r="DX49" t="s">
        <v>234</v>
      </c>
      <c r="DY49" t="s">
        <v>3949</v>
      </c>
      <c r="DZ49">
        <v>1</v>
      </c>
      <c r="EA49">
        <v>0</v>
      </c>
      <c r="EB49">
        <v>0</v>
      </c>
      <c r="EC49">
        <v>1</v>
      </c>
      <c r="ED49">
        <v>1</v>
      </c>
      <c r="EE49">
        <v>0</v>
      </c>
      <c r="EF49">
        <v>0</v>
      </c>
      <c r="EG49">
        <v>0</v>
      </c>
      <c r="EH49" t="s">
        <v>1445</v>
      </c>
      <c r="EI49" t="s">
        <v>1445</v>
      </c>
      <c r="EJ49" t="s">
        <v>1655</v>
      </c>
      <c r="EK49" t="s">
        <v>331</v>
      </c>
      <c r="EL49" t="s">
        <v>305</v>
      </c>
      <c r="EM49" t="s">
        <v>349</v>
      </c>
      <c r="EN49" t="s">
        <v>314</v>
      </c>
      <c r="EO49" t="s">
        <v>3813</v>
      </c>
      <c r="EP49">
        <v>1</v>
      </c>
      <c r="EQ49">
        <v>1</v>
      </c>
      <c r="ER49">
        <v>1</v>
      </c>
      <c r="ES49">
        <v>1</v>
      </c>
      <c r="ET49">
        <v>1</v>
      </c>
      <c r="EU49">
        <v>1</v>
      </c>
      <c r="EV49">
        <v>1</v>
      </c>
      <c r="EW49">
        <v>0</v>
      </c>
      <c r="EX49" t="s">
        <v>1655</v>
      </c>
      <c r="EY49">
        <v>60</v>
      </c>
      <c r="EZ49" t="s">
        <v>3877</v>
      </c>
      <c r="FA49" t="s">
        <v>234</v>
      </c>
      <c r="FB49" t="s">
        <v>234</v>
      </c>
      <c r="FC49" t="s">
        <v>234</v>
      </c>
      <c r="FD49" t="s">
        <v>3877</v>
      </c>
      <c r="FE49" t="s">
        <v>1655</v>
      </c>
      <c r="FF49">
        <v>50</v>
      </c>
      <c r="FG49" t="s">
        <v>1655</v>
      </c>
      <c r="FH49">
        <v>50</v>
      </c>
      <c r="FI49" t="s">
        <v>1655</v>
      </c>
      <c r="FJ49" t="s">
        <v>1655</v>
      </c>
      <c r="FK49">
        <v>30</v>
      </c>
      <c r="FL49" t="s">
        <v>234</v>
      </c>
      <c r="FM49" t="s">
        <v>234</v>
      </c>
      <c r="FN49" t="s">
        <v>3898</v>
      </c>
      <c r="FO49" t="s">
        <v>1655</v>
      </c>
      <c r="FP49" t="s">
        <v>1655</v>
      </c>
      <c r="FQ49">
        <v>75</v>
      </c>
      <c r="FR49" t="s">
        <v>234</v>
      </c>
      <c r="FS49" t="s">
        <v>234</v>
      </c>
      <c r="FT49" t="s">
        <v>3854</v>
      </c>
      <c r="FU49" t="s">
        <v>1655</v>
      </c>
      <c r="FV49" t="s">
        <v>1655</v>
      </c>
      <c r="FW49">
        <v>100</v>
      </c>
      <c r="FX49" t="s">
        <v>234</v>
      </c>
      <c r="FY49" t="s">
        <v>234</v>
      </c>
      <c r="FZ49" t="s">
        <v>234</v>
      </c>
      <c r="GA49" t="s">
        <v>3816</v>
      </c>
      <c r="GB49" t="s">
        <v>1655</v>
      </c>
      <c r="GC49" t="s">
        <v>1655</v>
      </c>
      <c r="GD49" t="s">
        <v>234</v>
      </c>
      <c r="GE49">
        <v>25</v>
      </c>
      <c r="GF49" t="s">
        <v>234</v>
      </c>
      <c r="GG49" t="s">
        <v>234</v>
      </c>
      <c r="GH49" t="s">
        <v>234</v>
      </c>
      <c r="GI49" t="s">
        <v>234</v>
      </c>
      <c r="GJ49" t="s">
        <v>234</v>
      </c>
      <c r="GK49" t="s">
        <v>234</v>
      </c>
      <c r="GL49" t="s">
        <v>1655</v>
      </c>
      <c r="GM49" t="s">
        <v>259</v>
      </c>
      <c r="GN49" t="s">
        <v>3911</v>
      </c>
      <c r="GO49" t="s">
        <v>1445</v>
      </c>
      <c r="GP49" t="s">
        <v>234</v>
      </c>
      <c r="GQ49" t="s">
        <v>234</v>
      </c>
      <c r="GR49" t="s">
        <v>234</v>
      </c>
      <c r="GS49" t="s">
        <v>234</v>
      </c>
      <c r="GT49" t="s">
        <v>234</v>
      </c>
      <c r="GU49" t="s">
        <v>234</v>
      </c>
      <c r="GV49" t="s">
        <v>234</v>
      </c>
      <c r="GW49" t="s">
        <v>234</v>
      </c>
      <c r="GX49" t="s">
        <v>234</v>
      </c>
      <c r="GY49" t="s">
        <v>234</v>
      </c>
      <c r="GZ49" t="s">
        <v>234</v>
      </c>
      <c r="HA49" t="s">
        <v>234</v>
      </c>
      <c r="HB49" t="s">
        <v>234</v>
      </c>
      <c r="HC49" t="s">
        <v>234</v>
      </c>
      <c r="HD49" t="s">
        <v>234</v>
      </c>
      <c r="HE49" t="s">
        <v>234</v>
      </c>
      <c r="HF49" t="s">
        <v>234</v>
      </c>
      <c r="HG49" t="s">
        <v>234</v>
      </c>
      <c r="HH49" t="s">
        <v>234</v>
      </c>
      <c r="HI49" t="s">
        <v>234</v>
      </c>
      <c r="HJ49" t="s">
        <v>234</v>
      </c>
      <c r="HK49" t="s">
        <v>234</v>
      </c>
      <c r="HL49" t="s">
        <v>234</v>
      </c>
      <c r="HM49" t="s">
        <v>234</v>
      </c>
      <c r="HN49" t="s">
        <v>1445</v>
      </c>
      <c r="HO49" t="s">
        <v>1445</v>
      </c>
      <c r="HP49" t="s">
        <v>1655</v>
      </c>
      <c r="HQ49" t="s">
        <v>331</v>
      </c>
      <c r="HR49" t="s">
        <v>305</v>
      </c>
      <c r="HS49" t="s">
        <v>349</v>
      </c>
      <c r="HT49" t="s">
        <v>314</v>
      </c>
      <c r="HU49" t="s">
        <v>1445</v>
      </c>
      <c r="HV49" t="s">
        <v>234</v>
      </c>
      <c r="HW49" t="s">
        <v>234</v>
      </c>
      <c r="HX49" t="s">
        <v>234</v>
      </c>
      <c r="HY49" t="s">
        <v>234</v>
      </c>
      <c r="HZ49" t="s">
        <v>234</v>
      </c>
      <c r="IA49" t="s">
        <v>234</v>
      </c>
      <c r="IB49" t="s">
        <v>234</v>
      </c>
      <c r="IC49" t="s">
        <v>234</v>
      </c>
      <c r="ID49" t="s">
        <v>1586</v>
      </c>
      <c r="IE49">
        <v>0</v>
      </c>
      <c r="IF49">
        <v>0</v>
      </c>
      <c r="IG49">
        <v>1</v>
      </c>
      <c r="IH49">
        <v>0</v>
      </c>
      <c r="II49">
        <v>0</v>
      </c>
      <c r="IJ49">
        <v>0</v>
      </c>
      <c r="IK49">
        <v>0</v>
      </c>
      <c r="IL49">
        <v>0</v>
      </c>
      <c r="IM49" t="s">
        <v>234</v>
      </c>
      <c r="IN49" t="s">
        <v>1655</v>
      </c>
      <c r="IO49" t="s">
        <v>234</v>
      </c>
      <c r="IP49" t="s">
        <v>3878</v>
      </c>
      <c r="IQ49">
        <v>1</v>
      </c>
      <c r="IR49">
        <v>1</v>
      </c>
      <c r="IS49">
        <v>0</v>
      </c>
      <c r="IT49">
        <v>0</v>
      </c>
      <c r="IU49">
        <v>0</v>
      </c>
      <c r="IV49">
        <v>0</v>
      </c>
      <c r="IW49">
        <v>0</v>
      </c>
      <c r="IX49">
        <v>0</v>
      </c>
      <c r="IY49" t="s">
        <v>234</v>
      </c>
      <c r="IZ49" t="s">
        <v>234</v>
      </c>
      <c r="JA49" t="s">
        <v>234</v>
      </c>
      <c r="JB49" t="s">
        <v>234</v>
      </c>
      <c r="JC49" t="s">
        <v>234</v>
      </c>
      <c r="JD49" t="s">
        <v>234</v>
      </c>
      <c r="JE49" t="s">
        <v>234</v>
      </c>
      <c r="JF49" t="s">
        <v>234</v>
      </c>
      <c r="JG49" t="s">
        <v>234</v>
      </c>
      <c r="JH49" t="s">
        <v>234</v>
      </c>
      <c r="JI49" t="s">
        <v>234</v>
      </c>
      <c r="JJ49" t="s">
        <v>234</v>
      </c>
      <c r="JK49" t="s">
        <v>234</v>
      </c>
      <c r="JL49" t="s">
        <v>234</v>
      </c>
      <c r="JM49" t="s">
        <v>234</v>
      </c>
      <c r="JN49" t="s">
        <v>234</v>
      </c>
      <c r="JO49" t="s">
        <v>234</v>
      </c>
      <c r="JP49" t="s">
        <v>234</v>
      </c>
      <c r="JQ49" t="s">
        <v>234</v>
      </c>
      <c r="JR49" t="s">
        <v>234</v>
      </c>
      <c r="JS49" t="s">
        <v>234</v>
      </c>
      <c r="JT49" t="s">
        <v>234</v>
      </c>
      <c r="JU49" t="s">
        <v>234</v>
      </c>
      <c r="JV49" t="s">
        <v>234</v>
      </c>
      <c r="JW49" t="s">
        <v>234</v>
      </c>
      <c r="JX49" t="s">
        <v>234</v>
      </c>
      <c r="JY49" t="s">
        <v>234</v>
      </c>
      <c r="JZ49" t="s">
        <v>234</v>
      </c>
      <c r="KA49" t="s">
        <v>234</v>
      </c>
      <c r="KB49" t="s">
        <v>234</v>
      </c>
      <c r="KC49" t="s">
        <v>234</v>
      </c>
      <c r="KD49" t="s">
        <v>234</v>
      </c>
      <c r="KE49" t="s">
        <v>234</v>
      </c>
      <c r="KF49" t="s">
        <v>234</v>
      </c>
      <c r="KG49" t="s">
        <v>234</v>
      </c>
      <c r="KH49" t="s">
        <v>234</v>
      </c>
      <c r="KI49" t="s">
        <v>234</v>
      </c>
      <c r="KJ49" t="s">
        <v>234</v>
      </c>
      <c r="KK49" t="s">
        <v>234</v>
      </c>
      <c r="KL49" t="s">
        <v>234</v>
      </c>
      <c r="KM49" t="s">
        <v>234</v>
      </c>
      <c r="KN49" t="s">
        <v>234</v>
      </c>
      <c r="KO49" t="s">
        <v>234</v>
      </c>
      <c r="KP49" t="s">
        <v>234</v>
      </c>
      <c r="KQ49" t="s">
        <v>234</v>
      </c>
      <c r="KR49" t="s">
        <v>234</v>
      </c>
      <c r="KS49" t="s">
        <v>234</v>
      </c>
      <c r="KT49" t="s">
        <v>234</v>
      </c>
      <c r="KU49" t="s">
        <v>234</v>
      </c>
      <c r="KV49" t="s">
        <v>234</v>
      </c>
      <c r="KW49" t="s">
        <v>234</v>
      </c>
      <c r="KX49" t="s">
        <v>234</v>
      </c>
      <c r="KY49" t="s">
        <v>234</v>
      </c>
      <c r="KZ49" t="s">
        <v>234</v>
      </c>
      <c r="LA49" t="s">
        <v>234</v>
      </c>
      <c r="LB49" t="s">
        <v>234</v>
      </c>
      <c r="LC49" t="s">
        <v>234</v>
      </c>
      <c r="LD49" t="s">
        <v>234</v>
      </c>
      <c r="LE49" t="s">
        <v>234</v>
      </c>
      <c r="LF49" t="s">
        <v>3443</v>
      </c>
      <c r="LG49" t="s">
        <v>234</v>
      </c>
      <c r="LH49">
        <v>264451227</v>
      </c>
      <c r="LI49" t="s">
        <v>3950</v>
      </c>
      <c r="LJ49">
        <v>44617.15483796296</v>
      </c>
      <c r="LK49" t="s">
        <v>234</v>
      </c>
      <c r="LL49" t="s">
        <v>234</v>
      </c>
      <c r="LM49" t="s">
        <v>3800</v>
      </c>
      <c r="LN49" t="s">
        <v>3801</v>
      </c>
      <c r="LO49" t="s">
        <v>234</v>
      </c>
      <c r="LP49">
        <v>48</v>
      </c>
    </row>
    <row r="50" spans="1:328" x14ac:dyDescent="0.35">
      <c r="A50">
        <v>44616.335333657407</v>
      </c>
      <c r="B50">
        <v>44616.340668449076</v>
      </c>
      <c r="C50">
        <v>44616</v>
      </c>
      <c r="D50">
        <v>3.8105654779688587E-4</v>
      </c>
      <c r="E50" t="s">
        <v>234</v>
      </c>
      <c r="F50" t="s">
        <v>234</v>
      </c>
      <c r="G50" t="s">
        <v>234</v>
      </c>
      <c r="H50">
        <v>44616</v>
      </c>
      <c r="I50" t="s">
        <v>451</v>
      </c>
      <c r="J50" t="s">
        <v>234</v>
      </c>
      <c r="K50" t="s">
        <v>451</v>
      </c>
      <c r="L50" t="s">
        <v>450</v>
      </c>
      <c r="M50" t="s">
        <v>450</v>
      </c>
      <c r="N50" t="s">
        <v>1373</v>
      </c>
      <c r="O50" t="s">
        <v>234</v>
      </c>
      <c r="P50" t="s">
        <v>1373</v>
      </c>
      <c r="Q50" t="s">
        <v>1374</v>
      </c>
      <c r="R50" t="s">
        <v>1374</v>
      </c>
      <c r="S50" t="s">
        <v>331</v>
      </c>
      <c r="T50" t="s">
        <v>452</v>
      </c>
      <c r="U50" t="s">
        <v>453</v>
      </c>
      <c r="V50" t="s">
        <v>764</v>
      </c>
      <c r="W50" t="s">
        <v>2427</v>
      </c>
      <c r="X50" t="s">
        <v>2426</v>
      </c>
      <c r="Y50" t="s">
        <v>2427</v>
      </c>
      <c r="Z50" t="s">
        <v>457</v>
      </c>
      <c r="AA50" t="s">
        <v>234</v>
      </c>
      <c r="AB50" t="s">
        <v>457</v>
      </c>
      <c r="AC50" t="s">
        <v>456</v>
      </c>
      <c r="AD50" t="s">
        <v>456</v>
      </c>
      <c r="AE50" t="s">
        <v>457</v>
      </c>
      <c r="AF50" t="s">
        <v>234</v>
      </c>
      <c r="AG50" t="s">
        <v>457</v>
      </c>
      <c r="AH50" t="s">
        <v>458</v>
      </c>
      <c r="AI50" t="s">
        <v>458</v>
      </c>
      <c r="AJ50" t="s">
        <v>366</v>
      </c>
      <c r="AK50" t="s">
        <v>284</v>
      </c>
      <c r="AL50" t="s">
        <v>1655</v>
      </c>
      <c r="AM50" t="s">
        <v>234</v>
      </c>
      <c r="AN50" t="s">
        <v>1655</v>
      </c>
      <c r="AO50" t="s">
        <v>234</v>
      </c>
      <c r="AP50" t="s">
        <v>250</v>
      </c>
      <c r="AQ50" t="s">
        <v>234</v>
      </c>
      <c r="AR50" t="s">
        <v>234</v>
      </c>
      <c r="AS50" t="s">
        <v>308</v>
      </c>
      <c r="AT50" t="s">
        <v>234</v>
      </c>
      <c r="AU50" t="s">
        <v>3875</v>
      </c>
      <c r="AV50">
        <v>1</v>
      </c>
      <c r="AW50">
        <v>1</v>
      </c>
      <c r="AX50">
        <v>0</v>
      </c>
      <c r="AY50">
        <v>0</v>
      </c>
      <c r="AZ50">
        <v>0</v>
      </c>
      <c r="BA50">
        <v>0</v>
      </c>
      <c r="BB50">
        <v>0</v>
      </c>
      <c r="BC50">
        <v>0</v>
      </c>
      <c r="BD50" t="s">
        <v>309</v>
      </c>
      <c r="BE50" t="s">
        <v>750</v>
      </c>
      <c r="BF50" t="s">
        <v>287</v>
      </c>
      <c r="BG50">
        <v>1</v>
      </c>
      <c r="BH50">
        <v>0</v>
      </c>
      <c r="BI50">
        <v>0</v>
      </c>
      <c r="BJ50">
        <v>0</v>
      </c>
      <c r="BK50">
        <v>0</v>
      </c>
      <c r="BL50">
        <v>0</v>
      </c>
      <c r="BM50">
        <v>0</v>
      </c>
      <c r="BN50">
        <v>0</v>
      </c>
      <c r="BO50">
        <v>0</v>
      </c>
      <c r="BP50">
        <v>0</v>
      </c>
      <c r="BQ50" t="s">
        <v>234</v>
      </c>
      <c r="BR50" t="s">
        <v>304</v>
      </c>
      <c r="BS50" t="s">
        <v>393</v>
      </c>
      <c r="BT50" t="s">
        <v>3944</v>
      </c>
      <c r="BU50">
        <v>1</v>
      </c>
      <c r="BV50">
        <v>1</v>
      </c>
      <c r="BW50">
        <v>1</v>
      </c>
      <c r="BX50">
        <v>1</v>
      </c>
      <c r="BY50">
        <v>1</v>
      </c>
      <c r="BZ50">
        <v>1</v>
      </c>
      <c r="CA50">
        <v>1</v>
      </c>
      <c r="CB50">
        <v>0</v>
      </c>
      <c r="CC50" t="s">
        <v>1500</v>
      </c>
      <c r="CD50">
        <v>250</v>
      </c>
      <c r="CE50">
        <v>125</v>
      </c>
      <c r="CF50" t="s">
        <v>1655</v>
      </c>
      <c r="CG50">
        <v>300</v>
      </c>
      <c r="CH50">
        <v>115.384615384615</v>
      </c>
      <c r="CI50" t="s">
        <v>1655</v>
      </c>
      <c r="CJ50">
        <v>250</v>
      </c>
      <c r="CK50" t="s">
        <v>3803</v>
      </c>
      <c r="CL50" t="s">
        <v>1655</v>
      </c>
      <c r="CM50">
        <v>350</v>
      </c>
      <c r="CN50" t="s">
        <v>3917</v>
      </c>
      <c r="CO50" t="s">
        <v>1655</v>
      </c>
      <c r="CP50">
        <v>600</v>
      </c>
      <c r="CQ50" t="s">
        <v>3805</v>
      </c>
      <c r="CR50" t="s">
        <v>1655</v>
      </c>
      <c r="CS50">
        <v>350</v>
      </c>
      <c r="CT50" t="s">
        <v>3951</v>
      </c>
      <c r="CU50" t="s">
        <v>1655</v>
      </c>
      <c r="CV50" t="s">
        <v>1507</v>
      </c>
      <c r="CW50" t="s">
        <v>1655</v>
      </c>
      <c r="CX50">
        <v>1200</v>
      </c>
      <c r="CY50" t="s">
        <v>234</v>
      </c>
      <c r="CZ50" t="s">
        <v>234</v>
      </c>
      <c r="DA50" t="s">
        <v>234</v>
      </c>
      <c r="DB50" t="s">
        <v>234</v>
      </c>
      <c r="DC50" t="s">
        <v>234</v>
      </c>
      <c r="DD50" t="s">
        <v>234</v>
      </c>
      <c r="DE50" t="s">
        <v>259</v>
      </c>
      <c r="DF50">
        <v>1200</v>
      </c>
      <c r="DG50" t="s">
        <v>1655</v>
      </c>
      <c r="DH50" t="s">
        <v>1655</v>
      </c>
      <c r="DI50" t="s">
        <v>1519</v>
      </c>
      <c r="DJ50">
        <v>0</v>
      </c>
      <c r="DK50">
        <v>1</v>
      </c>
      <c r="DL50">
        <v>0</v>
      </c>
      <c r="DM50">
        <v>0</v>
      </c>
      <c r="DN50">
        <v>0</v>
      </c>
      <c r="DO50">
        <v>0</v>
      </c>
      <c r="DP50">
        <v>0</v>
      </c>
      <c r="DQ50">
        <v>0</v>
      </c>
      <c r="DR50">
        <v>0</v>
      </c>
      <c r="DS50">
        <v>0</v>
      </c>
      <c r="DT50">
        <v>0</v>
      </c>
      <c r="DU50">
        <v>0</v>
      </c>
      <c r="DV50">
        <v>0</v>
      </c>
      <c r="DW50">
        <v>0</v>
      </c>
      <c r="DX50" t="s">
        <v>234</v>
      </c>
      <c r="DY50" t="s">
        <v>3952</v>
      </c>
      <c r="DZ50">
        <v>1</v>
      </c>
      <c r="EA50">
        <v>0</v>
      </c>
      <c r="EB50">
        <v>1</v>
      </c>
      <c r="EC50">
        <v>0</v>
      </c>
      <c r="ED50">
        <v>1</v>
      </c>
      <c r="EE50">
        <v>1</v>
      </c>
      <c r="EF50">
        <v>0</v>
      </c>
      <c r="EG50">
        <v>0</v>
      </c>
      <c r="EH50" t="s">
        <v>1445</v>
      </c>
      <c r="EI50" t="s">
        <v>1445</v>
      </c>
      <c r="EJ50" t="s">
        <v>1655</v>
      </c>
      <c r="EK50" t="s">
        <v>331</v>
      </c>
      <c r="EL50" t="s">
        <v>305</v>
      </c>
      <c r="EM50" t="s">
        <v>332</v>
      </c>
      <c r="EN50" t="s">
        <v>314</v>
      </c>
      <c r="EO50" t="s">
        <v>3813</v>
      </c>
      <c r="EP50">
        <v>1</v>
      </c>
      <c r="EQ50">
        <v>1</v>
      </c>
      <c r="ER50">
        <v>1</v>
      </c>
      <c r="ES50">
        <v>1</v>
      </c>
      <c r="ET50">
        <v>1</v>
      </c>
      <c r="EU50">
        <v>1</v>
      </c>
      <c r="EV50">
        <v>1</v>
      </c>
      <c r="EW50">
        <v>0</v>
      </c>
      <c r="EX50" t="s">
        <v>1655</v>
      </c>
      <c r="EY50">
        <v>35</v>
      </c>
      <c r="EZ50" t="s">
        <v>3897</v>
      </c>
      <c r="FA50" t="s">
        <v>234</v>
      </c>
      <c r="FB50" t="s">
        <v>234</v>
      </c>
      <c r="FC50" t="s">
        <v>234</v>
      </c>
      <c r="FD50" t="s">
        <v>3897</v>
      </c>
      <c r="FE50" t="s">
        <v>1655</v>
      </c>
      <c r="FF50">
        <v>25</v>
      </c>
      <c r="FG50" t="s">
        <v>1655</v>
      </c>
      <c r="FH50">
        <v>50</v>
      </c>
      <c r="FI50" t="s">
        <v>1655</v>
      </c>
      <c r="FJ50" t="s">
        <v>1655</v>
      </c>
      <c r="FK50">
        <v>25</v>
      </c>
      <c r="FL50" t="s">
        <v>234</v>
      </c>
      <c r="FM50" t="s">
        <v>234</v>
      </c>
      <c r="FN50" t="s">
        <v>3911</v>
      </c>
      <c r="FO50" t="s">
        <v>1655</v>
      </c>
      <c r="FP50" t="s">
        <v>1655</v>
      </c>
      <c r="FQ50">
        <v>100</v>
      </c>
      <c r="FR50" t="s">
        <v>234</v>
      </c>
      <c r="FS50" t="s">
        <v>234</v>
      </c>
      <c r="FT50" t="s">
        <v>3816</v>
      </c>
      <c r="FU50" t="s">
        <v>1655</v>
      </c>
      <c r="FV50" t="s">
        <v>1655</v>
      </c>
      <c r="FW50">
        <v>100</v>
      </c>
      <c r="FX50" t="s">
        <v>234</v>
      </c>
      <c r="FY50" t="s">
        <v>234</v>
      </c>
      <c r="FZ50" t="s">
        <v>234</v>
      </c>
      <c r="GA50" t="s">
        <v>3816</v>
      </c>
      <c r="GB50" t="s">
        <v>1655</v>
      </c>
      <c r="GC50" t="s">
        <v>1655</v>
      </c>
      <c r="GD50" t="s">
        <v>234</v>
      </c>
      <c r="GE50">
        <v>25</v>
      </c>
      <c r="GF50" t="s">
        <v>234</v>
      </c>
      <c r="GG50" t="s">
        <v>234</v>
      </c>
      <c r="GH50" t="s">
        <v>234</v>
      </c>
      <c r="GI50" t="s">
        <v>234</v>
      </c>
      <c r="GJ50" t="s">
        <v>234</v>
      </c>
      <c r="GK50" t="s">
        <v>234</v>
      </c>
      <c r="GL50" t="s">
        <v>1655</v>
      </c>
      <c r="GM50" t="s">
        <v>259</v>
      </c>
      <c r="GN50" t="s">
        <v>3911</v>
      </c>
      <c r="GO50" t="s">
        <v>1445</v>
      </c>
      <c r="GP50" t="s">
        <v>234</v>
      </c>
      <c r="GQ50" t="s">
        <v>234</v>
      </c>
      <c r="GR50" t="s">
        <v>234</v>
      </c>
      <c r="GS50" t="s">
        <v>234</v>
      </c>
      <c r="GT50" t="s">
        <v>234</v>
      </c>
      <c r="GU50" t="s">
        <v>234</v>
      </c>
      <c r="GV50" t="s">
        <v>234</v>
      </c>
      <c r="GW50" t="s">
        <v>234</v>
      </c>
      <c r="GX50" t="s">
        <v>234</v>
      </c>
      <c r="GY50" t="s">
        <v>234</v>
      </c>
      <c r="GZ50" t="s">
        <v>234</v>
      </c>
      <c r="HA50" t="s">
        <v>234</v>
      </c>
      <c r="HB50" t="s">
        <v>234</v>
      </c>
      <c r="HC50" t="s">
        <v>234</v>
      </c>
      <c r="HD50" t="s">
        <v>234</v>
      </c>
      <c r="HE50" t="s">
        <v>234</v>
      </c>
      <c r="HF50" t="s">
        <v>234</v>
      </c>
      <c r="HG50" t="s">
        <v>234</v>
      </c>
      <c r="HH50" t="s">
        <v>234</v>
      </c>
      <c r="HI50" t="s">
        <v>234</v>
      </c>
      <c r="HJ50" t="s">
        <v>234</v>
      </c>
      <c r="HK50" t="s">
        <v>234</v>
      </c>
      <c r="HL50" t="s">
        <v>234</v>
      </c>
      <c r="HM50" t="s">
        <v>234</v>
      </c>
      <c r="HN50" t="s">
        <v>1445</v>
      </c>
      <c r="HO50" t="s">
        <v>1445</v>
      </c>
      <c r="HP50" t="s">
        <v>1655</v>
      </c>
      <c r="HQ50" t="s">
        <v>331</v>
      </c>
      <c r="HR50" t="s">
        <v>305</v>
      </c>
      <c r="HS50" t="s">
        <v>332</v>
      </c>
      <c r="HT50" t="s">
        <v>314</v>
      </c>
      <c r="HU50" t="s">
        <v>1445</v>
      </c>
      <c r="HV50" t="s">
        <v>234</v>
      </c>
      <c r="HW50" t="s">
        <v>234</v>
      </c>
      <c r="HX50" t="s">
        <v>234</v>
      </c>
      <c r="HY50" t="s">
        <v>234</v>
      </c>
      <c r="HZ50" t="s">
        <v>234</v>
      </c>
      <c r="IA50" t="s">
        <v>234</v>
      </c>
      <c r="IB50" t="s">
        <v>234</v>
      </c>
      <c r="IC50" t="s">
        <v>234</v>
      </c>
      <c r="ID50" t="s">
        <v>1586</v>
      </c>
      <c r="IE50">
        <v>0</v>
      </c>
      <c r="IF50">
        <v>0</v>
      </c>
      <c r="IG50">
        <v>1</v>
      </c>
      <c r="IH50">
        <v>0</v>
      </c>
      <c r="II50">
        <v>0</v>
      </c>
      <c r="IJ50">
        <v>0</v>
      </c>
      <c r="IK50">
        <v>0</v>
      </c>
      <c r="IL50">
        <v>0</v>
      </c>
      <c r="IM50" t="s">
        <v>234</v>
      </c>
      <c r="IN50" t="s">
        <v>1655</v>
      </c>
      <c r="IO50" t="s">
        <v>234</v>
      </c>
      <c r="IP50" t="s">
        <v>309</v>
      </c>
      <c r="IQ50">
        <v>1</v>
      </c>
      <c r="IR50">
        <v>0</v>
      </c>
      <c r="IS50">
        <v>0</v>
      </c>
      <c r="IT50">
        <v>0</v>
      </c>
      <c r="IU50">
        <v>0</v>
      </c>
      <c r="IV50">
        <v>0</v>
      </c>
      <c r="IW50">
        <v>0</v>
      </c>
      <c r="IX50">
        <v>0</v>
      </c>
      <c r="IY50" t="s">
        <v>234</v>
      </c>
      <c r="IZ50" t="s">
        <v>234</v>
      </c>
      <c r="JA50" t="s">
        <v>234</v>
      </c>
      <c r="JB50" t="s">
        <v>234</v>
      </c>
      <c r="JC50" t="s">
        <v>234</v>
      </c>
      <c r="JD50" t="s">
        <v>234</v>
      </c>
      <c r="JE50" t="s">
        <v>234</v>
      </c>
      <c r="JF50" t="s">
        <v>234</v>
      </c>
      <c r="JG50" t="s">
        <v>234</v>
      </c>
      <c r="JH50" t="s">
        <v>234</v>
      </c>
      <c r="JI50" t="s">
        <v>234</v>
      </c>
      <c r="JJ50" t="s">
        <v>234</v>
      </c>
      <c r="JK50" t="s">
        <v>234</v>
      </c>
      <c r="JL50" t="s">
        <v>234</v>
      </c>
      <c r="JM50" t="s">
        <v>234</v>
      </c>
      <c r="JN50" t="s">
        <v>234</v>
      </c>
      <c r="JO50" t="s">
        <v>234</v>
      </c>
      <c r="JP50" t="s">
        <v>234</v>
      </c>
      <c r="JQ50" t="s">
        <v>234</v>
      </c>
      <c r="JR50" t="s">
        <v>234</v>
      </c>
      <c r="JS50" t="s">
        <v>234</v>
      </c>
      <c r="JT50" t="s">
        <v>234</v>
      </c>
      <c r="JU50" t="s">
        <v>234</v>
      </c>
      <c r="JV50" t="s">
        <v>234</v>
      </c>
      <c r="JW50" t="s">
        <v>234</v>
      </c>
      <c r="JX50" t="s">
        <v>234</v>
      </c>
      <c r="JY50" t="s">
        <v>234</v>
      </c>
      <c r="JZ50" t="s">
        <v>234</v>
      </c>
      <c r="KA50" t="s">
        <v>234</v>
      </c>
      <c r="KB50" t="s">
        <v>234</v>
      </c>
      <c r="KC50" t="s">
        <v>234</v>
      </c>
      <c r="KD50" t="s">
        <v>234</v>
      </c>
      <c r="KE50" t="s">
        <v>234</v>
      </c>
      <c r="KF50" t="s">
        <v>234</v>
      </c>
      <c r="KG50" t="s">
        <v>234</v>
      </c>
      <c r="KH50" t="s">
        <v>234</v>
      </c>
      <c r="KI50" t="s">
        <v>234</v>
      </c>
      <c r="KJ50" t="s">
        <v>234</v>
      </c>
      <c r="KK50" t="s">
        <v>234</v>
      </c>
      <c r="KL50" t="s">
        <v>234</v>
      </c>
      <c r="KM50" t="s">
        <v>234</v>
      </c>
      <c r="KN50" t="s">
        <v>234</v>
      </c>
      <c r="KO50" t="s">
        <v>234</v>
      </c>
      <c r="KP50" t="s">
        <v>234</v>
      </c>
      <c r="KQ50" t="s">
        <v>234</v>
      </c>
      <c r="KR50" t="s">
        <v>234</v>
      </c>
      <c r="KS50" t="s">
        <v>234</v>
      </c>
      <c r="KT50" t="s">
        <v>234</v>
      </c>
      <c r="KU50" t="s">
        <v>234</v>
      </c>
      <c r="KV50" t="s">
        <v>234</v>
      </c>
      <c r="KW50" t="s">
        <v>234</v>
      </c>
      <c r="KX50" t="s">
        <v>234</v>
      </c>
      <c r="KY50" t="s">
        <v>234</v>
      </c>
      <c r="KZ50" t="s">
        <v>234</v>
      </c>
      <c r="LA50" t="s">
        <v>234</v>
      </c>
      <c r="LB50" t="s">
        <v>234</v>
      </c>
      <c r="LC50" t="s">
        <v>234</v>
      </c>
      <c r="LD50" t="s">
        <v>234</v>
      </c>
      <c r="LE50" t="s">
        <v>234</v>
      </c>
      <c r="LF50" t="s">
        <v>3443</v>
      </c>
      <c r="LG50" t="s">
        <v>234</v>
      </c>
      <c r="LH50">
        <v>264451229</v>
      </c>
      <c r="LI50" t="s">
        <v>3953</v>
      </c>
      <c r="LJ50">
        <v>44617.154861111107</v>
      </c>
      <c r="LK50" t="s">
        <v>234</v>
      </c>
      <c r="LL50" t="s">
        <v>234</v>
      </c>
      <c r="LM50" t="s">
        <v>3800</v>
      </c>
      <c r="LN50" t="s">
        <v>3801</v>
      </c>
      <c r="LO50" t="s">
        <v>234</v>
      </c>
      <c r="LP50">
        <v>49</v>
      </c>
    </row>
    <row r="51" spans="1:328" x14ac:dyDescent="0.35">
      <c r="A51">
        <v>44616.342104016207</v>
      </c>
      <c r="B51">
        <v>44616.346841342587</v>
      </c>
      <c r="C51">
        <v>44616</v>
      </c>
      <c r="D51">
        <v>6.7676091150912858E-4</v>
      </c>
      <c r="E51" t="s">
        <v>234</v>
      </c>
      <c r="F51" t="s">
        <v>234</v>
      </c>
      <c r="G51" t="s">
        <v>234</v>
      </c>
      <c r="H51">
        <v>44616</v>
      </c>
      <c r="I51" t="s">
        <v>451</v>
      </c>
      <c r="J51" t="s">
        <v>234</v>
      </c>
      <c r="K51" t="s">
        <v>451</v>
      </c>
      <c r="L51" t="s">
        <v>450</v>
      </c>
      <c r="M51" t="s">
        <v>450</v>
      </c>
      <c r="N51" t="s">
        <v>1373</v>
      </c>
      <c r="O51" t="s">
        <v>234</v>
      </c>
      <c r="P51" t="s">
        <v>1373</v>
      </c>
      <c r="Q51" t="s">
        <v>1374</v>
      </c>
      <c r="R51" t="s">
        <v>1374</v>
      </c>
      <c r="S51" t="s">
        <v>331</v>
      </c>
      <c r="T51" t="s">
        <v>452</v>
      </c>
      <c r="U51" t="s">
        <v>453</v>
      </c>
      <c r="V51" t="s">
        <v>764</v>
      </c>
      <c r="W51" t="s">
        <v>2427</v>
      </c>
      <c r="X51" t="s">
        <v>2426</v>
      </c>
      <c r="Y51" t="s">
        <v>2427</v>
      </c>
      <c r="Z51" t="s">
        <v>457</v>
      </c>
      <c r="AA51" t="s">
        <v>234</v>
      </c>
      <c r="AB51" t="s">
        <v>457</v>
      </c>
      <c r="AC51" t="s">
        <v>456</v>
      </c>
      <c r="AD51" t="s">
        <v>456</v>
      </c>
      <c r="AE51" t="s">
        <v>457</v>
      </c>
      <c r="AF51" t="s">
        <v>234</v>
      </c>
      <c r="AG51" t="s">
        <v>457</v>
      </c>
      <c r="AH51" t="s">
        <v>458</v>
      </c>
      <c r="AI51" t="s">
        <v>458</v>
      </c>
      <c r="AJ51" t="s">
        <v>366</v>
      </c>
      <c r="AK51" t="s">
        <v>284</v>
      </c>
      <c r="AL51" t="s">
        <v>1655</v>
      </c>
      <c r="AM51" t="s">
        <v>234</v>
      </c>
      <c r="AN51" t="s">
        <v>1655</v>
      </c>
      <c r="AO51" t="s">
        <v>234</v>
      </c>
      <c r="AP51" t="s">
        <v>250</v>
      </c>
      <c r="AQ51" t="s">
        <v>234</v>
      </c>
      <c r="AR51" t="s">
        <v>234</v>
      </c>
      <c r="AS51" t="s">
        <v>308</v>
      </c>
      <c r="AT51" t="s">
        <v>234</v>
      </c>
      <c r="AU51" t="s">
        <v>318</v>
      </c>
      <c r="AV51">
        <v>1</v>
      </c>
      <c r="AW51">
        <v>0</v>
      </c>
      <c r="AX51">
        <v>0</v>
      </c>
      <c r="AY51">
        <v>0</v>
      </c>
      <c r="AZ51">
        <v>0</v>
      </c>
      <c r="BA51">
        <v>0</v>
      </c>
      <c r="BB51">
        <v>0</v>
      </c>
      <c r="BC51">
        <v>0</v>
      </c>
      <c r="BD51" t="s">
        <v>309</v>
      </c>
      <c r="BE51" t="s">
        <v>750</v>
      </c>
      <c r="BF51" t="s">
        <v>287</v>
      </c>
      <c r="BG51">
        <v>1</v>
      </c>
      <c r="BH51">
        <v>0</v>
      </c>
      <c r="BI51">
        <v>0</v>
      </c>
      <c r="BJ51">
        <v>0</v>
      </c>
      <c r="BK51">
        <v>0</v>
      </c>
      <c r="BL51">
        <v>0</v>
      </c>
      <c r="BM51">
        <v>0</v>
      </c>
      <c r="BN51">
        <v>0</v>
      </c>
      <c r="BO51">
        <v>0</v>
      </c>
      <c r="BP51">
        <v>0</v>
      </c>
      <c r="BQ51" t="s">
        <v>234</v>
      </c>
      <c r="BR51" t="s">
        <v>304</v>
      </c>
      <c r="BS51" t="s">
        <v>311</v>
      </c>
      <c r="BT51" t="s">
        <v>3944</v>
      </c>
      <c r="BU51">
        <v>1</v>
      </c>
      <c r="BV51">
        <v>1</v>
      </c>
      <c r="BW51">
        <v>1</v>
      </c>
      <c r="BX51">
        <v>1</v>
      </c>
      <c r="BY51">
        <v>1</v>
      </c>
      <c r="BZ51">
        <v>1</v>
      </c>
      <c r="CA51">
        <v>1</v>
      </c>
      <c r="CB51">
        <v>0</v>
      </c>
      <c r="CC51" t="s">
        <v>1500</v>
      </c>
      <c r="CD51">
        <v>250</v>
      </c>
      <c r="CE51">
        <v>125</v>
      </c>
      <c r="CF51" t="s">
        <v>1655</v>
      </c>
      <c r="CG51">
        <v>350</v>
      </c>
      <c r="CH51">
        <v>134.61538461538399</v>
      </c>
      <c r="CI51" t="s">
        <v>1655</v>
      </c>
      <c r="CJ51">
        <v>300</v>
      </c>
      <c r="CK51" t="s">
        <v>3945</v>
      </c>
      <c r="CL51" t="s">
        <v>1445</v>
      </c>
      <c r="CM51">
        <v>400</v>
      </c>
      <c r="CN51" t="s">
        <v>3804</v>
      </c>
      <c r="CO51" t="s">
        <v>1655</v>
      </c>
      <c r="CP51">
        <v>600</v>
      </c>
      <c r="CQ51" t="s">
        <v>3805</v>
      </c>
      <c r="CR51" t="s">
        <v>1655</v>
      </c>
      <c r="CS51">
        <v>650</v>
      </c>
      <c r="CT51" t="s">
        <v>3918</v>
      </c>
      <c r="CU51" t="s">
        <v>1655</v>
      </c>
      <c r="CV51" t="s">
        <v>1504</v>
      </c>
      <c r="CW51" t="s">
        <v>1655</v>
      </c>
      <c r="CX51">
        <v>1000</v>
      </c>
      <c r="CY51" t="s">
        <v>234</v>
      </c>
      <c r="CZ51" t="s">
        <v>234</v>
      </c>
      <c r="DA51" t="s">
        <v>234</v>
      </c>
      <c r="DB51" t="s">
        <v>234</v>
      </c>
      <c r="DC51" t="s">
        <v>234</v>
      </c>
      <c r="DD51" t="s">
        <v>234</v>
      </c>
      <c r="DE51" t="s">
        <v>259</v>
      </c>
      <c r="DF51">
        <v>1000</v>
      </c>
      <c r="DG51" t="s">
        <v>1655</v>
      </c>
      <c r="DH51" t="s">
        <v>1655</v>
      </c>
      <c r="DI51" t="s">
        <v>1519</v>
      </c>
      <c r="DJ51">
        <v>0</v>
      </c>
      <c r="DK51">
        <v>1</v>
      </c>
      <c r="DL51">
        <v>0</v>
      </c>
      <c r="DM51">
        <v>0</v>
      </c>
      <c r="DN51">
        <v>0</v>
      </c>
      <c r="DO51">
        <v>0</v>
      </c>
      <c r="DP51">
        <v>0</v>
      </c>
      <c r="DQ51">
        <v>0</v>
      </c>
      <c r="DR51">
        <v>0</v>
      </c>
      <c r="DS51">
        <v>0</v>
      </c>
      <c r="DT51">
        <v>0</v>
      </c>
      <c r="DU51">
        <v>0</v>
      </c>
      <c r="DV51">
        <v>0</v>
      </c>
      <c r="DW51">
        <v>0</v>
      </c>
      <c r="DX51" t="s">
        <v>234</v>
      </c>
      <c r="DY51" t="s">
        <v>3954</v>
      </c>
      <c r="DZ51">
        <v>0</v>
      </c>
      <c r="EA51">
        <v>0</v>
      </c>
      <c r="EB51">
        <v>1</v>
      </c>
      <c r="EC51">
        <v>1</v>
      </c>
      <c r="ED51">
        <v>0</v>
      </c>
      <c r="EE51">
        <v>0</v>
      </c>
      <c r="EF51">
        <v>0</v>
      </c>
      <c r="EG51">
        <v>0</v>
      </c>
      <c r="EH51" t="s">
        <v>1445</v>
      </c>
      <c r="EI51" t="s">
        <v>1445</v>
      </c>
      <c r="EJ51" t="s">
        <v>1655</v>
      </c>
      <c r="EK51" t="s">
        <v>331</v>
      </c>
      <c r="EL51" t="s">
        <v>305</v>
      </c>
      <c r="EM51" t="s">
        <v>349</v>
      </c>
      <c r="EN51" t="s">
        <v>314</v>
      </c>
      <c r="EO51" t="s">
        <v>234</v>
      </c>
      <c r="EP51" t="s">
        <v>234</v>
      </c>
      <c r="EQ51" t="s">
        <v>234</v>
      </c>
      <c r="ER51" t="s">
        <v>234</v>
      </c>
      <c r="ES51" t="s">
        <v>234</v>
      </c>
      <c r="ET51" t="s">
        <v>234</v>
      </c>
      <c r="EU51" t="s">
        <v>234</v>
      </c>
      <c r="EV51" t="s">
        <v>234</v>
      </c>
      <c r="EW51" t="s">
        <v>234</v>
      </c>
      <c r="EX51" t="s">
        <v>234</v>
      </c>
      <c r="EY51" t="s">
        <v>234</v>
      </c>
      <c r="EZ51" t="s">
        <v>234</v>
      </c>
      <c r="FA51" t="s">
        <v>234</v>
      </c>
      <c r="FB51" t="s">
        <v>234</v>
      </c>
      <c r="FC51" t="s">
        <v>234</v>
      </c>
      <c r="FD51" t="s">
        <v>234</v>
      </c>
      <c r="FE51" t="s">
        <v>234</v>
      </c>
      <c r="FF51" t="s">
        <v>234</v>
      </c>
      <c r="FG51" t="s">
        <v>234</v>
      </c>
      <c r="FH51" t="s">
        <v>234</v>
      </c>
      <c r="FI51" t="s">
        <v>234</v>
      </c>
      <c r="FJ51" t="s">
        <v>234</v>
      </c>
      <c r="FK51" t="s">
        <v>234</v>
      </c>
      <c r="FL51" t="s">
        <v>234</v>
      </c>
      <c r="FM51" t="s">
        <v>234</v>
      </c>
      <c r="FN51" t="s">
        <v>234</v>
      </c>
      <c r="FO51" t="s">
        <v>234</v>
      </c>
      <c r="FP51" t="s">
        <v>234</v>
      </c>
      <c r="FQ51" t="s">
        <v>234</v>
      </c>
      <c r="FR51" t="s">
        <v>234</v>
      </c>
      <c r="FS51" t="s">
        <v>234</v>
      </c>
      <c r="FT51" t="s">
        <v>234</v>
      </c>
      <c r="FU51" t="s">
        <v>234</v>
      </c>
      <c r="FV51" t="s">
        <v>234</v>
      </c>
      <c r="FW51" t="s">
        <v>234</v>
      </c>
      <c r="FX51" t="s">
        <v>234</v>
      </c>
      <c r="FY51" t="s">
        <v>234</v>
      </c>
      <c r="FZ51" t="s">
        <v>234</v>
      </c>
      <c r="GA51" t="s">
        <v>234</v>
      </c>
      <c r="GB51" t="s">
        <v>234</v>
      </c>
      <c r="GC51" t="s">
        <v>234</v>
      </c>
      <c r="GD51" t="s">
        <v>234</v>
      </c>
      <c r="GE51" t="s">
        <v>234</v>
      </c>
      <c r="GF51" t="s">
        <v>234</v>
      </c>
      <c r="GG51" t="s">
        <v>234</v>
      </c>
      <c r="GH51" t="s">
        <v>234</v>
      </c>
      <c r="GI51" t="s">
        <v>234</v>
      </c>
      <c r="GJ51" t="s">
        <v>234</v>
      </c>
      <c r="GK51" t="s">
        <v>234</v>
      </c>
      <c r="GL51" t="s">
        <v>234</v>
      </c>
      <c r="GM51" t="s">
        <v>234</v>
      </c>
      <c r="GN51" t="s">
        <v>234</v>
      </c>
      <c r="GO51" t="s">
        <v>234</v>
      </c>
      <c r="GP51" t="s">
        <v>234</v>
      </c>
      <c r="GQ51" t="s">
        <v>234</v>
      </c>
      <c r="GR51" t="s">
        <v>234</v>
      </c>
      <c r="GS51" t="s">
        <v>234</v>
      </c>
      <c r="GT51" t="s">
        <v>234</v>
      </c>
      <c r="GU51" t="s">
        <v>234</v>
      </c>
      <c r="GV51" t="s">
        <v>234</v>
      </c>
      <c r="GW51" t="s">
        <v>234</v>
      </c>
      <c r="GX51" t="s">
        <v>234</v>
      </c>
      <c r="GY51" t="s">
        <v>234</v>
      </c>
      <c r="GZ51" t="s">
        <v>234</v>
      </c>
      <c r="HA51" t="s">
        <v>234</v>
      </c>
      <c r="HB51" t="s">
        <v>234</v>
      </c>
      <c r="HC51" t="s">
        <v>234</v>
      </c>
      <c r="HD51" t="s">
        <v>234</v>
      </c>
      <c r="HE51" t="s">
        <v>234</v>
      </c>
      <c r="HF51" t="s">
        <v>234</v>
      </c>
      <c r="HG51" t="s">
        <v>234</v>
      </c>
      <c r="HH51" t="s">
        <v>234</v>
      </c>
      <c r="HI51" t="s">
        <v>234</v>
      </c>
      <c r="HJ51" t="s">
        <v>234</v>
      </c>
      <c r="HK51" t="s">
        <v>234</v>
      </c>
      <c r="HL51" t="s">
        <v>234</v>
      </c>
      <c r="HM51" t="s">
        <v>234</v>
      </c>
      <c r="HN51" t="s">
        <v>234</v>
      </c>
      <c r="HO51" t="s">
        <v>234</v>
      </c>
      <c r="HP51" t="s">
        <v>234</v>
      </c>
      <c r="HQ51" t="s">
        <v>234</v>
      </c>
      <c r="HR51" t="s">
        <v>234</v>
      </c>
      <c r="HS51" t="s">
        <v>234</v>
      </c>
      <c r="HT51" t="s">
        <v>234</v>
      </c>
      <c r="HU51" t="s">
        <v>1445</v>
      </c>
      <c r="HV51" t="s">
        <v>234</v>
      </c>
      <c r="HW51" t="s">
        <v>234</v>
      </c>
      <c r="HX51" t="s">
        <v>234</v>
      </c>
      <c r="HY51" t="s">
        <v>234</v>
      </c>
      <c r="HZ51" t="s">
        <v>234</v>
      </c>
      <c r="IA51" t="s">
        <v>234</v>
      </c>
      <c r="IB51" t="s">
        <v>234</v>
      </c>
      <c r="IC51" t="s">
        <v>234</v>
      </c>
      <c r="ID51" t="s">
        <v>1586</v>
      </c>
      <c r="IE51">
        <v>0</v>
      </c>
      <c r="IF51">
        <v>0</v>
      </c>
      <c r="IG51">
        <v>1</v>
      </c>
      <c r="IH51">
        <v>0</v>
      </c>
      <c r="II51">
        <v>0</v>
      </c>
      <c r="IJ51">
        <v>0</v>
      </c>
      <c r="IK51">
        <v>0</v>
      </c>
      <c r="IL51">
        <v>0</v>
      </c>
      <c r="IM51" t="s">
        <v>234</v>
      </c>
      <c r="IN51" t="s">
        <v>1655</v>
      </c>
      <c r="IO51" t="s">
        <v>234</v>
      </c>
      <c r="IP51" t="s">
        <v>309</v>
      </c>
      <c r="IQ51">
        <v>1</v>
      </c>
      <c r="IR51">
        <v>0</v>
      </c>
      <c r="IS51">
        <v>0</v>
      </c>
      <c r="IT51">
        <v>0</v>
      </c>
      <c r="IU51">
        <v>0</v>
      </c>
      <c r="IV51">
        <v>0</v>
      </c>
      <c r="IW51">
        <v>0</v>
      </c>
      <c r="IX51">
        <v>0</v>
      </c>
      <c r="IY51" t="s">
        <v>234</v>
      </c>
      <c r="IZ51" t="s">
        <v>234</v>
      </c>
      <c r="JA51" t="s">
        <v>234</v>
      </c>
      <c r="JB51" t="s">
        <v>234</v>
      </c>
      <c r="JC51" t="s">
        <v>234</v>
      </c>
      <c r="JD51" t="s">
        <v>234</v>
      </c>
      <c r="JE51" t="s">
        <v>234</v>
      </c>
      <c r="JF51" t="s">
        <v>234</v>
      </c>
      <c r="JG51" t="s">
        <v>234</v>
      </c>
      <c r="JH51" t="s">
        <v>234</v>
      </c>
      <c r="JI51" t="s">
        <v>234</v>
      </c>
      <c r="JJ51" t="s">
        <v>234</v>
      </c>
      <c r="JK51" t="s">
        <v>234</v>
      </c>
      <c r="JL51" t="s">
        <v>234</v>
      </c>
      <c r="JM51" t="s">
        <v>234</v>
      </c>
      <c r="JN51" t="s">
        <v>234</v>
      </c>
      <c r="JO51" t="s">
        <v>234</v>
      </c>
      <c r="JP51" t="s">
        <v>234</v>
      </c>
      <c r="JQ51" t="s">
        <v>234</v>
      </c>
      <c r="JR51" t="s">
        <v>234</v>
      </c>
      <c r="JS51" t="s">
        <v>234</v>
      </c>
      <c r="JT51" t="s">
        <v>234</v>
      </c>
      <c r="JU51" t="s">
        <v>234</v>
      </c>
      <c r="JV51" t="s">
        <v>234</v>
      </c>
      <c r="JW51" t="s">
        <v>234</v>
      </c>
      <c r="JX51" t="s">
        <v>234</v>
      </c>
      <c r="JY51" t="s">
        <v>234</v>
      </c>
      <c r="JZ51" t="s">
        <v>234</v>
      </c>
      <c r="KA51" t="s">
        <v>234</v>
      </c>
      <c r="KB51" t="s">
        <v>234</v>
      </c>
      <c r="KC51" t="s">
        <v>234</v>
      </c>
      <c r="KD51" t="s">
        <v>234</v>
      </c>
      <c r="KE51" t="s">
        <v>234</v>
      </c>
      <c r="KF51" t="s">
        <v>234</v>
      </c>
      <c r="KG51" t="s">
        <v>234</v>
      </c>
      <c r="KH51" t="s">
        <v>234</v>
      </c>
      <c r="KI51" t="s">
        <v>234</v>
      </c>
      <c r="KJ51" t="s">
        <v>234</v>
      </c>
      <c r="KK51" t="s">
        <v>234</v>
      </c>
      <c r="KL51" t="s">
        <v>234</v>
      </c>
      <c r="KM51" t="s">
        <v>234</v>
      </c>
      <c r="KN51" t="s">
        <v>234</v>
      </c>
      <c r="KO51" t="s">
        <v>234</v>
      </c>
      <c r="KP51" t="s">
        <v>234</v>
      </c>
      <c r="KQ51" t="s">
        <v>234</v>
      </c>
      <c r="KR51" t="s">
        <v>234</v>
      </c>
      <c r="KS51" t="s">
        <v>234</v>
      </c>
      <c r="KT51" t="s">
        <v>234</v>
      </c>
      <c r="KU51" t="s">
        <v>234</v>
      </c>
      <c r="KV51" t="s">
        <v>234</v>
      </c>
      <c r="KW51" t="s">
        <v>234</v>
      </c>
      <c r="KX51" t="s">
        <v>234</v>
      </c>
      <c r="KY51" t="s">
        <v>234</v>
      </c>
      <c r="KZ51" t="s">
        <v>234</v>
      </c>
      <c r="LA51" t="s">
        <v>234</v>
      </c>
      <c r="LB51" t="s">
        <v>234</v>
      </c>
      <c r="LC51" t="s">
        <v>234</v>
      </c>
      <c r="LD51" t="s">
        <v>234</v>
      </c>
      <c r="LE51" t="s">
        <v>234</v>
      </c>
      <c r="LF51" t="s">
        <v>3443</v>
      </c>
      <c r="LG51" t="s">
        <v>234</v>
      </c>
      <c r="LH51">
        <v>264451230</v>
      </c>
      <c r="LI51" t="s">
        <v>3955</v>
      </c>
      <c r="LJ51">
        <v>44617.15488425926</v>
      </c>
      <c r="LK51" t="s">
        <v>234</v>
      </c>
      <c r="LL51" t="s">
        <v>234</v>
      </c>
      <c r="LM51" t="s">
        <v>3800</v>
      </c>
      <c r="LN51" t="s">
        <v>3801</v>
      </c>
      <c r="LO51" t="s">
        <v>234</v>
      </c>
      <c r="LP51">
        <v>50</v>
      </c>
    </row>
    <row r="52" spans="1:328" x14ac:dyDescent="0.35">
      <c r="A52">
        <v>44616.347576458327</v>
      </c>
      <c r="B52">
        <v>44616.351474953713</v>
      </c>
      <c r="C52">
        <v>44616</v>
      </c>
      <c r="D52">
        <v>5.569279123197443E-4</v>
      </c>
      <c r="E52" t="s">
        <v>234</v>
      </c>
      <c r="F52" t="s">
        <v>234</v>
      </c>
      <c r="G52" t="s">
        <v>234</v>
      </c>
      <c r="H52">
        <v>44616</v>
      </c>
      <c r="I52" t="s">
        <v>451</v>
      </c>
      <c r="J52" t="s">
        <v>234</v>
      </c>
      <c r="K52" t="s">
        <v>451</v>
      </c>
      <c r="L52" t="s">
        <v>450</v>
      </c>
      <c r="M52" t="s">
        <v>450</v>
      </c>
      <c r="N52" t="s">
        <v>1373</v>
      </c>
      <c r="O52" t="s">
        <v>234</v>
      </c>
      <c r="P52" t="s">
        <v>1373</v>
      </c>
      <c r="Q52" t="s">
        <v>1374</v>
      </c>
      <c r="R52" t="s">
        <v>1374</v>
      </c>
      <c r="S52" t="s">
        <v>331</v>
      </c>
      <c r="T52" t="s">
        <v>452</v>
      </c>
      <c r="U52" t="s">
        <v>453</v>
      </c>
      <c r="V52" t="s">
        <v>764</v>
      </c>
      <c r="W52" t="s">
        <v>2427</v>
      </c>
      <c r="X52" t="s">
        <v>2426</v>
      </c>
      <c r="Y52" t="s">
        <v>2427</v>
      </c>
      <c r="Z52" t="s">
        <v>457</v>
      </c>
      <c r="AA52" t="s">
        <v>234</v>
      </c>
      <c r="AB52" t="s">
        <v>457</v>
      </c>
      <c r="AC52" t="s">
        <v>456</v>
      </c>
      <c r="AD52" t="s">
        <v>456</v>
      </c>
      <c r="AE52" t="s">
        <v>457</v>
      </c>
      <c r="AF52" t="s">
        <v>234</v>
      </c>
      <c r="AG52" t="s">
        <v>457</v>
      </c>
      <c r="AH52" t="s">
        <v>458</v>
      </c>
      <c r="AI52" t="s">
        <v>458</v>
      </c>
      <c r="AJ52" t="s">
        <v>366</v>
      </c>
      <c r="AK52" t="s">
        <v>284</v>
      </c>
      <c r="AL52" t="s">
        <v>1655</v>
      </c>
      <c r="AM52" t="s">
        <v>234</v>
      </c>
      <c r="AN52" t="s">
        <v>1655</v>
      </c>
      <c r="AO52" t="s">
        <v>234</v>
      </c>
      <c r="AP52" t="s">
        <v>250</v>
      </c>
      <c r="AQ52" t="s">
        <v>234</v>
      </c>
      <c r="AR52" t="s">
        <v>234</v>
      </c>
      <c r="AS52" t="s">
        <v>308</v>
      </c>
      <c r="AT52" t="s">
        <v>234</v>
      </c>
      <c r="AU52" t="s">
        <v>318</v>
      </c>
      <c r="AV52">
        <v>1</v>
      </c>
      <c r="AW52">
        <v>0</v>
      </c>
      <c r="AX52">
        <v>0</v>
      </c>
      <c r="AY52">
        <v>0</v>
      </c>
      <c r="AZ52">
        <v>0</v>
      </c>
      <c r="BA52">
        <v>0</v>
      </c>
      <c r="BB52">
        <v>0</v>
      </c>
      <c r="BC52">
        <v>0</v>
      </c>
      <c r="BD52" t="s">
        <v>309</v>
      </c>
      <c r="BE52" t="s">
        <v>750</v>
      </c>
      <c r="BF52" t="s">
        <v>287</v>
      </c>
      <c r="BG52">
        <v>1</v>
      </c>
      <c r="BH52">
        <v>0</v>
      </c>
      <c r="BI52">
        <v>0</v>
      </c>
      <c r="BJ52">
        <v>0</v>
      </c>
      <c r="BK52">
        <v>0</v>
      </c>
      <c r="BL52">
        <v>0</v>
      </c>
      <c r="BM52">
        <v>0</v>
      </c>
      <c r="BN52">
        <v>0</v>
      </c>
      <c r="BO52">
        <v>0</v>
      </c>
      <c r="BP52">
        <v>0</v>
      </c>
      <c r="BQ52" t="s">
        <v>234</v>
      </c>
      <c r="BR52" t="s">
        <v>304</v>
      </c>
      <c r="BS52" t="s">
        <v>311</v>
      </c>
      <c r="BT52" t="s">
        <v>3944</v>
      </c>
      <c r="BU52">
        <v>1</v>
      </c>
      <c r="BV52">
        <v>1</v>
      </c>
      <c r="BW52">
        <v>1</v>
      </c>
      <c r="BX52">
        <v>1</v>
      </c>
      <c r="BY52">
        <v>1</v>
      </c>
      <c r="BZ52">
        <v>1</v>
      </c>
      <c r="CA52">
        <v>1</v>
      </c>
      <c r="CB52">
        <v>0</v>
      </c>
      <c r="CC52" t="s">
        <v>1500</v>
      </c>
      <c r="CD52">
        <v>250</v>
      </c>
      <c r="CE52">
        <v>125</v>
      </c>
      <c r="CF52" t="s">
        <v>1655</v>
      </c>
      <c r="CG52">
        <v>350</v>
      </c>
      <c r="CH52">
        <v>134.61538461538399</v>
      </c>
      <c r="CI52" t="s">
        <v>1655</v>
      </c>
      <c r="CJ52">
        <v>300</v>
      </c>
      <c r="CK52" t="s">
        <v>3945</v>
      </c>
      <c r="CL52" t="s">
        <v>1445</v>
      </c>
      <c r="CM52">
        <v>400</v>
      </c>
      <c r="CN52" t="s">
        <v>3804</v>
      </c>
      <c r="CO52" t="s">
        <v>1655</v>
      </c>
      <c r="CP52">
        <v>600</v>
      </c>
      <c r="CQ52" t="s">
        <v>3805</v>
      </c>
      <c r="CR52" t="s">
        <v>1655</v>
      </c>
      <c r="CS52">
        <v>650</v>
      </c>
      <c r="CT52" t="s">
        <v>3918</v>
      </c>
      <c r="CU52" t="s">
        <v>1655</v>
      </c>
      <c r="CV52" t="s">
        <v>1504</v>
      </c>
      <c r="CW52" t="s">
        <v>1655</v>
      </c>
      <c r="CX52">
        <v>1000</v>
      </c>
      <c r="CY52" t="s">
        <v>234</v>
      </c>
      <c r="CZ52" t="s">
        <v>234</v>
      </c>
      <c r="DA52" t="s">
        <v>234</v>
      </c>
      <c r="DB52" t="s">
        <v>234</v>
      </c>
      <c r="DC52" t="s">
        <v>234</v>
      </c>
      <c r="DD52" t="s">
        <v>234</v>
      </c>
      <c r="DE52" t="s">
        <v>259</v>
      </c>
      <c r="DF52">
        <v>1000</v>
      </c>
      <c r="DG52" t="s">
        <v>1655</v>
      </c>
      <c r="DH52" t="s">
        <v>1655</v>
      </c>
      <c r="DI52" t="s">
        <v>3956</v>
      </c>
      <c r="DJ52">
        <v>0</v>
      </c>
      <c r="DK52">
        <v>1</v>
      </c>
      <c r="DL52">
        <v>0</v>
      </c>
      <c r="DM52">
        <v>0</v>
      </c>
      <c r="DN52">
        <v>1</v>
      </c>
      <c r="DO52">
        <v>0</v>
      </c>
      <c r="DP52">
        <v>0</v>
      </c>
      <c r="DQ52">
        <v>0</v>
      </c>
      <c r="DR52">
        <v>0</v>
      </c>
      <c r="DS52">
        <v>0</v>
      </c>
      <c r="DT52">
        <v>0</v>
      </c>
      <c r="DU52">
        <v>0</v>
      </c>
      <c r="DV52">
        <v>0</v>
      </c>
      <c r="DW52">
        <v>0</v>
      </c>
      <c r="DX52" t="s">
        <v>234</v>
      </c>
      <c r="DY52" t="s">
        <v>3957</v>
      </c>
      <c r="DZ52">
        <v>1</v>
      </c>
      <c r="EA52">
        <v>1</v>
      </c>
      <c r="EB52">
        <v>1</v>
      </c>
      <c r="EC52">
        <v>0</v>
      </c>
      <c r="ED52">
        <v>1</v>
      </c>
      <c r="EE52">
        <v>0</v>
      </c>
      <c r="EF52">
        <v>0</v>
      </c>
      <c r="EG52">
        <v>0</v>
      </c>
      <c r="EH52" t="s">
        <v>1445</v>
      </c>
      <c r="EI52" t="s">
        <v>1445</v>
      </c>
      <c r="EJ52" t="s">
        <v>1655</v>
      </c>
      <c r="EK52" t="s">
        <v>331</v>
      </c>
      <c r="EL52" t="s">
        <v>305</v>
      </c>
      <c r="EM52" t="s">
        <v>349</v>
      </c>
      <c r="EN52" t="s">
        <v>314</v>
      </c>
      <c r="EO52" t="s">
        <v>234</v>
      </c>
      <c r="EP52" t="s">
        <v>234</v>
      </c>
      <c r="EQ52" t="s">
        <v>234</v>
      </c>
      <c r="ER52" t="s">
        <v>234</v>
      </c>
      <c r="ES52" t="s">
        <v>234</v>
      </c>
      <c r="ET52" t="s">
        <v>234</v>
      </c>
      <c r="EU52" t="s">
        <v>234</v>
      </c>
      <c r="EV52" t="s">
        <v>234</v>
      </c>
      <c r="EW52" t="s">
        <v>234</v>
      </c>
      <c r="EX52" t="s">
        <v>234</v>
      </c>
      <c r="EY52" t="s">
        <v>234</v>
      </c>
      <c r="EZ52" t="s">
        <v>234</v>
      </c>
      <c r="FA52" t="s">
        <v>234</v>
      </c>
      <c r="FB52" t="s">
        <v>234</v>
      </c>
      <c r="FC52" t="s">
        <v>234</v>
      </c>
      <c r="FD52" t="s">
        <v>234</v>
      </c>
      <c r="FE52" t="s">
        <v>234</v>
      </c>
      <c r="FF52" t="s">
        <v>234</v>
      </c>
      <c r="FG52" t="s">
        <v>234</v>
      </c>
      <c r="FH52" t="s">
        <v>234</v>
      </c>
      <c r="FI52" t="s">
        <v>234</v>
      </c>
      <c r="FJ52" t="s">
        <v>234</v>
      </c>
      <c r="FK52" t="s">
        <v>234</v>
      </c>
      <c r="FL52" t="s">
        <v>234</v>
      </c>
      <c r="FM52" t="s">
        <v>234</v>
      </c>
      <c r="FN52" t="s">
        <v>234</v>
      </c>
      <c r="FO52" t="s">
        <v>234</v>
      </c>
      <c r="FP52" t="s">
        <v>234</v>
      </c>
      <c r="FQ52" t="s">
        <v>234</v>
      </c>
      <c r="FR52" t="s">
        <v>234</v>
      </c>
      <c r="FS52" t="s">
        <v>234</v>
      </c>
      <c r="FT52" t="s">
        <v>234</v>
      </c>
      <c r="FU52" t="s">
        <v>234</v>
      </c>
      <c r="FV52" t="s">
        <v>234</v>
      </c>
      <c r="FW52" t="s">
        <v>234</v>
      </c>
      <c r="FX52" t="s">
        <v>234</v>
      </c>
      <c r="FY52" t="s">
        <v>234</v>
      </c>
      <c r="FZ52" t="s">
        <v>234</v>
      </c>
      <c r="GA52" t="s">
        <v>234</v>
      </c>
      <c r="GB52" t="s">
        <v>234</v>
      </c>
      <c r="GC52" t="s">
        <v>234</v>
      </c>
      <c r="GD52" t="s">
        <v>234</v>
      </c>
      <c r="GE52" t="s">
        <v>234</v>
      </c>
      <c r="GF52" t="s">
        <v>234</v>
      </c>
      <c r="GG52" t="s">
        <v>234</v>
      </c>
      <c r="GH52" t="s">
        <v>234</v>
      </c>
      <c r="GI52" t="s">
        <v>234</v>
      </c>
      <c r="GJ52" t="s">
        <v>234</v>
      </c>
      <c r="GK52" t="s">
        <v>234</v>
      </c>
      <c r="GL52" t="s">
        <v>234</v>
      </c>
      <c r="GM52" t="s">
        <v>234</v>
      </c>
      <c r="GN52" t="s">
        <v>234</v>
      </c>
      <c r="GO52" t="s">
        <v>234</v>
      </c>
      <c r="GP52" t="s">
        <v>234</v>
      </c>
      <c r="GQ52" t="s">
        <v>234</v>
      </c>
      <c r="GR52" t="s">
        <v>234</v>
      </c>
      <c r="GS52" t="s">
        <v>234</v>
      </c>
      <c r="GT52" t="s">
        <v>234</v>
      </c>
      <c r="GU52" t="s">
        <v>234</v>
      </c>
      <c r="GV52" t="s">
        <v>234</v>
      </c>
      <c r="GW52" t="s">
        <v>234</v>
      </c>
      <c r="GX52" t="s">
        <v>234</v>
      </c>
      <c r="GY52" t="s">
        <v>234</v>
      </c>
      <c r="GZ52" t="s">
        <v>234</v>
      </c>
      <c r="HA52" t="s">
        <v>234</v>
      </c>
      <c r="HB52" t="s">
        <v>234</v>
      </c>
      <c r="HC52" t="s">
        <v>234</v>
      </c>
      <c r="HD52" t="s">
        <v>234</v>
      </c>
      <c r="HE52" t="s">
        <v>234</v>
      </c>
      <c r="HF52" t="s">
        <v>234</v>
      </c>
      <c r="HG52" t="s">
        <v>234</v>
      </c>
      <c r="HH52" t="s">
        <v>234</v>
      </c>
      <c r="HI52" t="s">
        <v>234</v>
      </c>
      <c r="HJ52" t="s">
        <v>234</v>
      </c>
      <c r="HK52" t="s">
        <v>234</v>
      </c>
      <c r="HL52" t="s">
        <v>234</v>
      </c>
      <c r="HM52" t="s">
        <v>234</v>
      </c>
      <c r="HN52" t="s">
        <v>234</v>
      </c>
      <c r="HO52" t="s">
        <v>234</v>
      </c>
      <c r="HP52" t="s">
        <v>234</v>
      </c>
      <c r="HQ52" t="s">
        <v>234</v>
      </c>
      <c r="HR52" t="s">
        <v>234</v>
      </c>
      <c r="HS52" t="s">
        <v>234</v>
      </c>
      <c r="HT52" t="s">
        <v>234</v>
      </c>
      <c r="HU52" t="s">
        <v>1445</v>
      </c>
      <c r="HV52" t="s">
        <v>234</v>
      </c>
      <c r="HW52" t="s">
        <v>234</v>
      </c>
      <c r="HX52" t="s">
        <v>234</v>
      </c>
      <c r="HY52" t="s">
        <v>234</v>
      </c>
      <c r="HZ52" t="s">
        <v>234</v>
      </c>
      <c r="IA52" t="s">
        <v>234</v>
      </c>
      <c r="IB52" t="s">
        <v>234</v>
      </c>
      <c r="IC52" t="s">
        <v>234</v>
      </c>
      <c r="ID52" t="s">
        <v>1586</v>
      </c>
      <c r="IE52">
        <v>0</v>
      </c>
      <c r="IF52">
        <v>0</v>
      </c>
      <c r="IG52">
        <v>1</v>
      </c>
      <c r="IH52">
        <v>0</v>
      </c>
      <c r="II52">
        <v>0</v>
      </c>
      <c r="IJ52">
        <v>0</v>
      </c>
      <c r="IK52">
        <v>0</v>
      </c>
      <c r="IL52">
        <v>0</v>
      </c>
      <c r="IM52" t="s">
        <v>234</v>
      </c>
      <c r="IN52" t="s">
        <v>1655</v>
      </c>
      <c r="IO52" t="s">
        <v>234</v>
      </c>
      <c r="IP52" t="s">
        <v>309</v>
      </c>
      <c r="IQ52">
        <v>1</v>
      </c>
      <c r="IR52">
        <v>0</v>
      </c>
      <c r="IS52">
        <v>0</v>
      </c>
      <c r="IT52">
        <v>0</v>
      </c>
      <c r="IU52">
        <v>0</v>
      </c>
      <c r="IV52">
        <v>0</v>
      </c>
      <c r="IW52">
        <v>0</v>
      </c>
      <c r="IX52">
        <v>0</v>
      </c>
      <c r="IY52" t="s">
        <v>234</v>
      </c>
      <c r="IZ52" t="s">
        <v>234</v>
      </c>
      <c r="JA52" t="s">
        <v>234</v>
      </c>
      <c r="JB52" t="s">
        <v>234</v>
      </c>
      <c r="JC52" t="s">
        <v>234</v>
      </c>
      <c r="JD52" t="s">
        <v>234</v>
      </c>
      <c r="JE52" t="s">
        <v>234</v>
      </c>
      <c r="JF52" t="s">
        <v>234</v>
      </c>
      <c r="JG52" t="s">
        <v>234</v>
      </c>
      <c r="JH52" t="s">
        <v>234</v>
      </c>
      <c r="JI52" t="s">
        <v>234</v>
      </c>
      <c r="JJ52" t="s">
        <v>234</v>
      </c>
      <c r="JK52" t="s">
        <v>234</v>
      </c>
      <c r="JL52" t="s">
        <v>234</v>
      </c>
      <c r="JM52" t="s">
        <v>234</v>
      </c>
      <c r="JN52" t="s">
        <v>234</v>
      </c>
      <c r="JO52" t="s">
        <v>234</v>
      </c>
      <c r="JP52" t="s">
        <v>234</v>
      </c>
      <c r="JQ52" t="s">
        <v>234</v>
      </c>
      <c r="JR52" t="s">
        <v>234</v>
      </c>
      <c r="JS52" t="s">
        <v>234</v>
      </c>
      <c r="JT52" t="s">
        <v>234</v>
      </c>
      <c r="JU52" t="s">
        <v>234</v>
      </c>
      <c r="JV52" t="s">
        <v>234</v>
      </c>
      <c r="JW52" t="s">
        <v>234</v>
      </c>
      <c r="JX52" t="s">
        <v>234</v>
      </c>
      <c r="JY52" t="s">
        <v>234</v>
      </c>
      <c r="JZ52" t="s">
        <v>234</v>
      </c>
      <c r="KA52" t="s">
        <v>234</v>
      </c>
      <c r="KB52" t="s">
        <v>234</v>
      </c>
      <c r="KC52" t="s">
        <v>234</v>
      </c>
      <c r="KD52" t="s">
        <v>234</v>
      </c>
      <c r="KE52" t="s">
        <v>234</v>
      </c>
      <c r="KF52" t="s">
        <v>234</v>
      </c>
      <c r="KG52" t="s">
        <v>234</v>
      </c>
      <c r="KH52" t="s">
        <v>234</v>
      </c>
      <c r="KI52" t="s">
        <v>234</v>
      </c>
      <c r="KJ52" t="s">
        <v>234</v>
      </c>
      <c r="KK52" t="s">
        <v>234</v>
      </c>
      <c r="KL52" t="s">
        <v>234</v>
      </c>
      <c r="KM52" t="s">
        <v>234</v>
      </c>
      <c r="KN52" t="s">
        <v>234</v>
      </c>
      <c r="KO52" t="s">
        <v>234</v>
      </c>
      <c r="KP52" t="s">
        <v>234</v>
      </c>
      <c r="KQ52" t="s">
        <v>234</v>
      </c>
      <c r="KR52" t="s">
        <v>234</v>
      </c>
      <c r="KS52" t="s">
        <v>234</v>
      </c>
      <c r="KT52" t="s">
        <v>234</v>
      </c>
      <c r="KU52" t="s">
        <v>234</v>
      </c>
      <c r="KV52" t="s">
        <v>234</v>
      </c>
      <c r="KW52" t="s">
        <v>234</v>
      </c>
      <c r="KX52" t="s">
        <v>234</v>
      </c>
      <c r="KY52" t="s">
        <v>234</v>
      </c>
      <c r="KZ52" t="s">
        <v>234</v>
      </c>
      <c r="LA52" t="s">
        <v>234</v>
      </c>
      <c r="LB52" t="s">
        <v>234</v>
      </c>
      <c r="LC52" t="s">
        <v>234</v>
      </c>
      <c r="LD52" t="s">
        <v>234</v>
      </c>
      <c r="LE52" t="s">
        <v>234</v>
      </c>
      <c r="LF52" t="s">
        <v>3443</v>
      </c>
      <c r="LG52" t="s">
        <v>234</v>
      </c>
      <c r="LH52">
        <v>264451231</v>
      </c>
      <c r="LI52" t="s">
        <v>3958</v>
      </c>
      <c r="LJ52">
        <v>44617.154907407406</v>
      </c>
      <c r="LK52" t="s">
        <v>234</v>
      </c>
      <c r="LL52" t="s">
        <v>234</v>
      </c>
      <c r="LM52" t="s">
        <v>3800</v>
      </c>
      <c r="LN52" t="s">
        <v>3801</v>
      </c>
      <c r="LO52" t="s">
        <v>234</v>
      </c>
      <c r="LP52">
        <v>51</v>
      </c>
    </row>
    <row r="53" spans="1:328" x14ac:dyDescent="0.35">
      <c r="A53">
        <v>44616.352254837962</v>
      </c>
      <c r="B53">
        <v>44616.35520140046</v>
      </c>
      <c r="C53">
        <v>44616</v>
      </c>
      <c r="D53">
        <v>4.2093749964676263E-4</v>
      </c>
      <c r="E53" t="s">
        <v>234</v>
      </c>
      <c r="F53" t="s">
        <v>234</v>
      </c>
      <c r="G53" t="s">
        <v>234</v>
      </c>
      <c r="H53">
        <v>44616</v>
      </c>
      <c r="I53" t="s">
        <v>451</v>
      </c>
      <c r="J53" t="s">
        <v>234</v>
      </c>
      <c r="K53" t="s">
        <v>451</v>
      </c>
      <c r="L53" t="s">
        <v>450</v>
      </c>
      <c r="M53" t="s">
        <v>450</v>
      </c>
      <c r="N53" t="s">
        <v>1373</v>
      </c>
      <c r="O53" t="s">
        <v>234</v>
      </c>
      <c r="P53" t="s">
        <v>1373</v>
      </c>
      <c r="Q53" t="s">
        <v>1374</v>
      </c>
      <c r="R53" t="s">
        <v>1374</v>
      </c>
      <c r="S53" t="s">
        <v>331</v>
      </c>
      <c r="T53" t="s">
        <v>452</v>
      </c>
      <c r="U53" t="s">
        <v>453</v>
      </c>
      <c r="V53" t="s">
        <v>764</v>
      </c>
      <c r="W53" t="s">
        <v>2427</v>
      </c>
      <c r="X53" t="s">
        <v>2426</v>
      </c>
      <c r="Y53" t="s">
        <v>2427</v>
      </c>
      <c r="Z53" t="s">
        <v>457</v>
      </c>
      <c r="AA53" t="s">
        <v>234</v>
      </c>
      <c r="AB53" t="s">
        <v>457</v>
      </c>
      <c r="AC53" t="s">
        <v>456</v>
      </c>
      <c r="AD53" t="s">
        <v>456</v>
      </c>
      <c r="AE53" t="s">
        <v>457</v>
      </c>
      <c r="AF53" t="s">
        <v>234</v>
      </c>
      <c r="AG53" t="s">
        <v>457</v>
      </c>
      <c r="AH53" t="s">
        <v>458</v>
      </c>
      <c r="AI53" t="s">
        <v>458</v>
      </c>
      <c r="AJ53" t="s">
        <v>366</v>
      </c>
      <c r="AK53" t="s">
        <v>284</v>
      </c>
      <c r="AL53" t="s">
        <v>1655</v>
      </c>
      <c r="AM53" t="s">
        <v>234</v>
      </c>
      <c r="AN53" t="s">
        <v>1655</v>
      </c>
      <c r="AO53" t="s">
        <v>234</v>
      </c>
      <c r="AP53" t="s">
        <v>250</v>
      </c>
      <c r="AQ53" t="s">
        <v>234</v>
      </c>
      <c r="AR53" t="s">
        <v>234</v>
      </c>
      <c r="AS53" t="s">
        <v>308</v>
      </c>
      <c r="AT53" t="s">
        <v>234</v>
      </c>
      <c r="AU53" t="s">
        <v>302</v>
      </c>
      <c r="AV53">
        <v>0</v>
      </c>
      <c r="AW53">
        <v>1</v>
      </c>
      <c r="AX53">
        <v>0</v>
      </c>
      <c r="AY53">
        <v>0</v>
      </c>
      <c r="AZ53">
        <v>0</v>
      </c>
      <c r="BA53">
        <v>0</v>
      </c>
      <c r="BB53">
        <v>0</v>
      </c>
      <c r="BC53">
        <v>0</v>
      </c>
      <c r="BD53" t="s">
        <v>303</v>
      </c>
      <c r="BE53" t="s">
        <v>752</v>
      </c>
      <c r="BF53" t="s">
        <v>287</v>
      </c>
      <c r="BG53">
        <v>1</v>
      </c>
      <c r="BH53">
        <v>0</v>
      </c>
      <c r="BI53">
        <v>0</v>
      </c>
      <c r="BJ53">
        <v>0</v>
      </c>
      <c r="BK53">
        <v>0</v>
      </c>
      <c r="BL53">
        <v>0</v>
      </c>
      <c r="BM53">
        <v>0</v>
      </c>
      <c r="BN53">
        <v>0</v>
      </c>
      <c r="BO53">
        <v>0</v>
      </c>
      <c r="BP53">
        <v>0</v>
      </c>
      <c r="BQ53" t="s">
        <v>234</v>
      </c>
      <c r="BR53" t="s">
        <v>304</v>
      </c>
      <c r="BS53" t="s">
        <v>311</v>
      </c>
      <c r="BT53" t="s">
        <v>234</v>
      </c>
      <c r="BU53" t="s">
        <v>234</v>
      </c>
      <c r="BV53" t="s">
        <v>234</v>
      </c>
      <c r="BW53" t="s">
        <v>234</v>
      </c>
      <c r="BX53" t="s">
        <v>234</v>
      </c>
      <c r="BY53" t="s">
        <v>234</v>
      </c>
      <c r="BZ53" t="s">
        <v>234</v>
      </c>
      <c r="CA53" t="s">
        <v>234</v>
      </c>
      <c r="CB53" t="s">
        <v>234</v>
      </c>
      <c r="CC53" t="s">
        <v>234</v>
      </c>
      <c r="CD53" t="s">
        <v>234</v>
      </c>
      <c r="CE53" t="s">
        <v>234</v>
      </c>
      <c r="CF53" t="s">
        <v>234</v>
      </c>
      <c r="CG53" t="s">
        <v>234</v>
      </c>
      <c r="CH53" t="s">
        <v>234</v>
      </c>
      <c r="CI53" t="s">
        <v>234</v>
      </c>
      <c r="CJ53" t="s">
        <v>234</v>
      </c>
      <c r="CK53" t="s">
        <v>234</v>
      </c>
      <c r="CL53" t="s">
        <v>234</v>
      </c>
      <c r="CM53" t="s">
        <v>234</v>
      </c>
      <c r="CN53" t="s">
        <v>234</v>
      </c>
      <c r="CO53" t="s">
        <v>234</v>
      </c>
      <c r="CP53" t="s">
        <v>234</v>
      </c>
      <c r="CQ53" t="s">
        <v>234</v>
      </c>
      <c r="CR53" t="s">
        <v>234</v>
      </c>
      <c r="CS53" t="s">
        <v>234</v>
      </c>
      <c r="CT53" t="s">
        <v>234</v>
      </c>
      <c r="CU53" t="s">
        <v>234</v>
      </c>
      <c r="CV53" t="s">
        <v>234</v>
      </c>
      <c r="CW53" t="s">
        <v>234</v>
      </c>
      <c r="CX53" t="s">
        <v>234</v>
      </c>
      <c r="CY53" t="s">
        <v>234</v>
      </c>
      <c r="CZ53" t="s">
        <v>234</v>
      </c>
      <c r="DA53" t="s">
        <v>234</v>
      </c>
      <c r="DB53" t="s">
        <v>234</v>
      </c>
      <c r="DC53" t="s">
        <v>234</v>
      </c>
      <c r="DD53" t="s">
        <v>234</v>
      </c>
      <c r="DE53" t="s">
        <v>234</v>
      </c>
      <c r="DF53" t="s">
        <v>234</v>
      </c>
      <c r="DG53" t="s">
        <v>234</v>
      </c>
      <c r="DH53" t="s">
        <v>234</v>
      </c>
      <c r="DI53" t="s">
        <v>234</v>
      </c>
      <c r="DJ53" t="s">
        <v>234</v>
      </c>
      <c r="DK53" t="s">
        <v>234</v>
      </c>
      <c r="DL53" t="s">
        <v>234</v>
      </c>
      <c r="DM53" t="s">
        <v>234</v>
      </c>
      <c r="DN53" t="s">
        <v>234</v>
      </c>
      <c r="DO53" t="s">
        <v>234</v>
      </c>
      <c r="DP53" t="s">
        <v>234</v>
      </c>
      <c r="DQ53" t="s">
        <v>234</v>
      </c>
      <c r="DR53" t="s">
        <v>234</v>
      </c>
      <c r="DS53" t="s">
        <v>234</v>
      </c>
      <c r="DT53" t="s">
        <v>234</v>
      </c>
      <c r="DU53" t="s">
        <v>234</v>
      </c>
      <c r="DV53" t="s">
        <v>234</v>
      </c>
      <c r="DW53" t="s">
        <v>234</v>
      </c>
      <c r="DX53" t="s">
        <v>234</v>
      </c>
      <c r="DY53" t="s">
        <v>234</v>
      </c>
      <c r="DZ53" t="s">
        <v>234</v>
      </c>
      <c r="EA53" t="s">
        <v>234</v>
      </c>
      <c r="EB53" t="s">
        <v>234</v>
      </c>
      <c r="EC53" t="s">
        <v>234</v>
      </c>
      <c r="ED53" t="s">
        <v>234</v>
      </c>
      <c r="EE53" t="s">
        <v>234</v>
      </c>
      <c r="EF53" t="s">
        <v>234</v>
      </c>
      <c r="EG53" t="s">
        <v>234</v>
      </c>
      <c r="EH53" t="s">
        <v>234</v>
      </c>
      <c r="EI53" t="s">
        <v>234</v>
      </c>
      <c r="EJ53" t="s">
        <v>234</v>
      </c>
      <c r="EK53" t="s">
        <v>234</v>
      </c>
      <c r="EL53" t="s">
        <v>234</v>
      </c>
      <c r="EM53" t="s">
        <v>234</v>
      </c>
      <c r="EN53" t="s">
        <v>234</v>
      </c>
      <c r="EO53" t="s">
        <v>3813</v>
      </c>
      <c r="EP53">
        <v>1</v>
      </c>
      <c r="EQ53">
        <v>1</v>
      </c>
      <c r="ER53">
        <v>1</v>
      </c>
      <c r="ES53">
        <v>1</v>
      </c>
      <c r="ET53">
        <v>1</v>
      </c>
      <c r="EU53">
        <v>1</v>
      </c>
      <c r="EV53">
        <v>1</v>
      </c>
      <c r="EW53">
        <v>0</v>
      </c>
      <c r="EX53" t="s">
        <v>1655</v>
      </c>
      <c r="EY53">
        <v>40</v>
      </c>
      <c r="EZ53" t="s">
        <v>3818</v>
      </c>
      <c r="FA53" t="s">
        <v>234</v>
      </c>
      <c r="FB53" t="s">
        <v>234</v>
      </c>
      <c r="FC53" t="s">
        <v>234</v>
      </c>
      <c r="FD53" t="s">
        <v>3818</v>
      </c>
      <c r="FE53" t="s">
        <v>1655</v>
      </c>
      <c r="FF53">
        <v>25</v>
      </c>
      <c r="FG53" t="s">
        <v>1655</v>
      </c>
      <c r="FH53">
        <v>50</v>
      </c>
      <c r="FI53" t="s">
        <v>1655</v>
      </c>
      <c r="FJ53" t="s">
        <v>1655</v>
      </c>
      <c r="FK53">
        <v>25</v>
      </c>
      <c r="FL53" t="s">
        <v>234</v>
      </c>
      <c r="FM53" t="s">
        <v>234</v>
      </c>
      <c r="FN53" t="s">
        <v>3911</v>
      </c>
      <c r="FO53" t="s">
        <v>1655</v>
      </c>
      <c r="FP53" t="s">
        <v>1655</v>
      </c>
      <c r="FQ53">
        <v>100</v>
      </c>
      <c r="FR53" t="s">
        <v>234</v>
      </c>
      <c r="FS53" t="s">
        <v>234</v>
      </c>
      <c r="FT53" t="s">
        <v>3816</v>
      </c>
      <c r="FU53" t="s">
        <v>1655</v>
      </c>
      <c r="FV53" t="s">
        <v>1655</v>
      </c>
      <c r="FW53">
        <v>75</v>
      </c>
      <c r="FX53" t="s">
        <v>234</v>
      </c>
      <c r="FY53" t="s">
        <v>234</v>
      </c>
      <c r="FZ53" t="s">
        <v>234</v>
      </c>
      <c r="GA53" t="s">
        <v>3854</v>
      </c>
      <c r="GB53" t="s">
        <v>1655</v>
      </c>
      <c r="GC53" t="s">
        <v>1655</v>
      </c>
      <c r="GD53" t="s">
        <v>234</v>
      </c>
      <c r="GE53">
        <v>25</v>
      </c>
      <c r="GF53" t="s">
        <v>234</v>
      </c>
      <c r="GG53" t="s">
        <v>234</v>
      </c>
      <c r="GH53" t="s">
        <v>234</v>
      </c>
      <c r="GI53" t="s">
        <v>234</v>
      </c>
      <c r="GJ53" t="s">
        <v>234</v>
      </c>
      <c r="GK53" t="s">
        <v>234</v>
      </c>
      <c r="GL53" t="s">
        <v>1655</v>
      </c>
      <c r="GM53" t="s">
        <v>259</v>
      </c>
      <c r="GN53" t="s">
        <v>3911</v>
      </c>
      <c r="GO53" t="s">
        <v>1655</v>
      </c>
      <c r="GP53" t="s">
        <v>1528</v>
      </c>
      <c r="GQ53">
        <v>0</v>
      </c>
      <c r="GR53">
        <v>0</v>
      </c>
      <c r="GS53">
        <v>0</v>
      </c>
      <c r="GT53">
        <v>1</v>
      </c>
      <c r="GU53">
        <v>0</v>
      </c>
      <c r="GV53">
        <v>0</v>
      </c>
      <c r="GW53">
        <v>0</v>
      </c>
      <c r="GX53">
        <v>0</v>
      </c>
      <c r="GY53">
        <v>0</v>
      </c>
      <c r="GZ53">
        <v>0</v>
      </c>
      <c r="HA53">
        <v>0</v>
      </c>
      <c r="HB53">
        <v>0</v>
      </c>
      <c r="HC53">
        <v>0</v>
      </c>
      <c r="HD53" t="s">
        <v>234</v>
      </c>
      <c r="HE53" t="s">
        <v>3959</v>
      </c>
      <c r="HF53">
        <v>1</v>
      </c>
      <c r="HG53">
        <v>0</v>
      </c>
      <c r="HH53">
        <v>1</v>
      </c>
      <c r="HI53">
        <v>0</v>
      </c>
      <c r="HJ53">
        <v>1</v>
      </c>
      <c r="HK53">
        <v>0</v>
      </c>
      <c r="HL53">
        <v>0</v>
      </c>
      <c r="HM53">
        <v>0</v>
      </c>
      <c r="HN53" t="s">
        <v>1445</v>
      </c>
      <c r="HO53" t="s">
        <v>1445</v>
      </c>
      <c r="HP53" t="s">
        <v>1655</v>
      </c>
      <c r="HQ53" t="s">
        <v>331</v>
      </c>
      <c r="HR53" t="s">
        <v>305</v>
      </c>
      <c r="HS53" t="s">
        <v>349</v>
      </c>
      <c r="HT53" t="s">
        <v>314</v>
      </c>
      <c r="HU53" t="s">
        <v>1445</v>
      </c>
      <c r="HV53" t="s">
        <v>234</v>
      </c>
      <c r="HW53" t="s">
        <v>234</v>
      </c>
      <c r="HX53" t="s">
        <v>234</v>
      </c>
      <c r="HY53" t="s">
        <v>234</v>
      </c>
      <c r="HZ53" t="s">
        <v>234</v>
      </c>
      <c r="IA53" t="s">
        <v>234</v>
      </c>
      <c r="IB53" t="s">
        <v>234</v>
      </c>
      <c r="IC53" t="s">
        <v>234</v>
      </c>
      <c r="ID53" t="s">
        <v>1586</v>
      </c>
      <c r="IE53">
        <v>0</v>
      </c>
      <c r="IF53">
        <v>0</v>
      </c>
      <c r="IG53">
        <v>1</v>
      </c>
      <c r="IH53">
        <v>0</v>
      </c>
      <c r="II53">
        <v>0</v>
      </c>
      <c r="IJ53">
        <v>0</v>
      </c>
      <c r="IK53">
        <v>0</v>
      </c>
      <c r="IL53">
        <v>0</v>
      </c>
      <c r="IM53" t="s">
        <v>234</v>
      </c>
      <c r="IN53" t="s">
        <v>1655</v>
      </c>
      <c r="IO53" t="s">
        <v>234</v>
      </c>
      <c r="IP53" t="s">
        <v>303</v>
      </c>
      <c r="IQ53">
        <v>0</v>
      </c>
      <c r="IR53">
        <v>1</v>
      </c>
      <c r="IS53">
        <v>0</v>
      </c>
      <c r="IT53">
        <v>0</v>
      </c>
      <c r="IU53">
        <v>0</v>
      </c>
      <c r="IV53">
        <v>0</v>
      </c>
      <c r="IW53">
        <v>0</v>
      </c>
      <c r="IX53">
        <v>0</v>
      </c>
      <c r="IY53" t="s">
        <v>234</v>
      </c>
      <c r="IZ53" t="s">
        <v>234</v>
      </c>
      <c r="JA53" t="s">
        <v>234</v>
      </c>
      <c r="JB53" t="s">
        <v>234</v>
      </c>
      <c r="JC53" t="s">
        <v>234</v>
      </c>
      <c r="JD53" t="s">
        <v>234</v>
      </c>
      <c r="JE53" t="s">
        <v>234</v>
      </c>
      <c r="JF53" t="s">
        <v>234</v>
      </c>
      <c r="JG53" t="s">
        <v>234</v>
      </c>
      <c r="JH53" t="s">
        <v>234</v>
      </c>
      <c r="JI53" t="s">
        <v>234</v>
      </c>
      <c r="JJ53" t="s">
        <v>234</v>
      </c>
      <c r="JK53" t="s">
        <v>234</v>
      </c>
      <c r="JL53" t="s">
        <v>234</v>
      </c>
      <c r="JM53" t="s">
        <v>234</v>
      </c>
      <c r="JN53" t="s">
        <v>234</v>
      </c>
      <c r="JO53" t="s">
        <v>234</v>
      </c>
      <c r="JP53" t="s">
        <v>234</v>
      </c>
      <c r="JQ53" t="s">
        <v>234</v>
      </c>
      <c r="JR53" t="s">
        <v>234</v>
      </c>
      <c r="JS53" t="s">
        <v>234</v>
      </c>
      <c r="JT53" t="s">
        <v>234</v>
      </c>
      <c r="JU53" t="s">
        <v>234</v>
      </c>
      <c r="JV53" t="s">
        <v>234</v>
      </c>
      <c r="JW53" t="s">
        <v>234</v>
      </c>
      <c r="JX53" t="s">
        <v>234</v>
      </c>
      <c r="JY53" t="s">
        <v>234</v>
      </c>
      <c r="JZ53" t="s">
        <v>234</v>
      </c>
      <c r="KA53" t="s">
        <v>234</v>
      </c>
      <c r="KB53" t="s">
        <v>234</v>
      </c>
      <c r="KC53" t="s">
        <v>234</v>
      </c>
      <c r="KD53" t="s">
        <v>234</v>
      </c>
      <c r="KE53" t="s">
        <v>234</v>
      </c>
      <c r="KF53" t="s">
        <v>234</v>
      </c>
      <c r="KG53" t="s">
        <v>234</v>
      </c>
      <c r="KH53" t="s">
        <v>234</v>
      </c>
      <c r="KI53" t="s">
        <v>234</v>
      </c>
      <c r="KJ53" t="s">
        <v>234</v>
      </c>
      <c r="KK53" t="s">
        <v>234</v>
      </c>
      <c r="KL53" t="s">
        <v>234</v>
      </c>
      <c r="KM53" t="s">
        <v>234</v>
      </c>
      <c r="KN53" t="s">
        <v>234</v>
      </c>
      <c r="KO53" t="s">
        <v>234</v>
      </c>
      <c r="KP53" t="s">
        <v>234</v>
      </c>
      <c r="KQ53" t="s">
        <v>234</v>
      </c>
      <c r="KR53" t="s">
        <v>234</v>
      </c>
      <c r="KS53" t="s">
        <v>234</v>
      </c>
      <c r="KT53" t="s">
        <v>234</v>
      </c>
      <c r="KU53" t="s">
        <v>234</v>
      </c>
      <c r="KV53" t="s">
        <v>234</v>
      </c>
      <c r="KW53" t="s">
        <v>234</v>
      </c>
      <c r="KX53" t="s">
        <v>234</v>
      </c>
      <c r="KY53" t="s">
        <v>234</v>
      </c>
      <c r="KZ53" t="s">
        <v>234</v>
      </c>
      <c r="LA53" t="s">
        <v>234</v>
      </c>
      <c r="LB53" t="s">
        <v>234</v>
      </c>
      <c r="LC53" t="s">
        <v>234</v>
      </c>
      <c r="LD53" t="s">
        <v>234</v>
      </c>
      <c r="LE53" t="s">
        <v>234</v>
      </c>
      <c r="LF53" t="s">
        <v>3443</v>
      </c>
      <c r="LG53" t="s">
        <v>234</v>
      </c>
      <c r="LH53">
        <v>264451233</v>
      </c>
      <c r="LI53" t="s">
        <v>3960</v>
      </c>
      <c r="LJ53">
        <v>44617.154953703714</v>
      </c>
      <c r="LK53" t="s">
        <v>234</v>
      </c>
      <c r="LL53" t="s">
        <v>234</v>
      </c>
      <c r="LM53" t="s">
        <v>3800</v>
      </c>
      <c r="LN53" t="s">
        <v>3801</v>
      </c>
      <c r="LO53" t="s">
        <v>234</v>
      </c>
      <c r="LP53">
        <v>52</v>
      </c>
    </row>
    <row r="54" spans="1:328" x14ac:dyDescent="0.35">
      <c r="A54">
        <v>44616.356511296297</v>
      </c>
      <c r="B54">
        <v>44616.359958090281</v>
      </c>
      <c r="C54">
        <v>44616</v>
      </c>
      <c r="D54">
        <v>4.9239914057709806E-4</v>
      </c>
      <c r="E54" t="s">
        <v>234</v>
      </c>
      <c r="F54" t="s">
        <v>234</v>
      </c>
      <c r="G54" t="s">
        <v>234</v>
      </c>
      <c r="H54">
        <v>44616</v>
      </c>
      <c r="I54" t="s">
        <v>451</v>
      </c>
      <c r="J54" t="s">
        <v>234</v>
      </c>
      <c r="K54" t="s">
        <v>451</v>
      </c>
      <c r="L54" t="s">
        <v>450</v>
      </c>
      <c r="M54" t="s">
        <v>450</v>
      </c>
      <c r="N54" t="s">
        <v>1373</v>
      </c>
      <c r="O54" t="s">
        <v>234</v>
      </c>
      <c r="P54" t="s">
        <v>1373</v>
      </c>
      <c r="Q54" t="s">
        <v>1374</v>
      </c>
      <c r="R54" t="s">
        <v>1374</v>
      </c>
      <c r="S54" t="s">
        <v>331</v>
      </c>
      <c r="T54" t="s">
        <v>452</v>
      </c>
      <c r="U54" t="s">
        <v>453</v>
      </c>
      <c r="V54" t="s">
        <v>764</v>
      </c>
      <c r="W54" t="s">
        <v>2427</v>
      </c>
      <c r="X54" t="s">
        <v>2426</v>
      </c>
      <c r="Y54" t="s">
        <v>2427</v>
      </c>
      <c r="Z54" t="s">
        <v>457</v>
      </c>
      <c r="AA54" t="s">
        <v>234</v>
      </c>
      <c r="AB54" t="s">
        <v>457</v>
      </c>
      <c r="AC54" t="s">
        <v>456</v>
      </c>
      <c r="AD54" t="s">
        <v>456</v>
      </c>
      <c r="AE54" t="s">
        <v>457</v>
      </c>
      <c r="AF54" t="s">
        <v>234</v>
      </c>
      <c r="AG54" t="s">
        <v>457</v>
      </c>
      <c r="AH54" t="s">
        <v>458</v>
      </c>
      <c r="AI54" t="s">
        <v>458</v>
      </c>
      <c r="AJ54" t="s">
        <v>366</v>
      </c>
      <c r="AK54" t="s">
        <v>284</v>
      </c>
      <c r="AL54" t="s">
        <v>1655</v>
      </c>
      <c r="AM54" t="s">
        <v>234</v>
      </c>
      <c r="AN54" t="s">
        <v>1655</v>
      </c>
      <c r="AO54" t="s">
        <v>234</v>
      </c>
      <c r="AP54" t="s">
        <v>250</v>
      </c>
      <c r="AQ54" t="s">
        <v>234</v>
      </c>
      <c r="AR54" t="s">
        <v>234</v>
      </c>
      <c r="AS54" t="s">
        <v>308</v>
      </c>
      <c r="AT54" t="s">
        <v>234</v>
      </c>
      <c r="AU54" t="s">
        <v>302</v>
      </c>
      <c r="AV54">
        <v>0</v>
      </c>
      <c r="AW54">
        <v>1</v>
      </c>
      <c r="AX54">
        <v>0</v>
      </c>
      <c r="AY54">
        <v>0</v>
      </c>
      <c r="AZ54">
        <v>0</v>
      </c>
      <c r="BA54">
        <v>0</v>
      </c>
      <c r="BB54">
        <v>0</v>
      </c>
      <c r="BC54">
        <v>0</v>
      </c>
      <c r="BD54" t="s">
        <v>303</v>
      </c>
      <c r="BE54" t="s">
        <v>752</v>
      </c>
      <c r="BF54" t="s">
        <v>287</v>
      </c>
      <c r="BG54">
        <v>1</v>
      </c>
      <c r="BH54">
        <v>0</v>
      </c>
      <c r="BI54">
        <v>0</v>
      </c>
      <c r="BJ54">
        <v>0</v>
      </c>
      <c r="BK54">
        <v>0</v>
      </c>
      <c r="BL54">
        <v>0</v>
      </c>
      <c r="BM54">
        <v>0</v>
      </c>
      <c r="BN54">
        <v>0</v>
      </c>
      <c r="BO54">
        <v>0</v>
      </c>
      <c r="BP54">
        <v>0</v>
      </c>
      <c r="BQ54" t="s">
        <v>234</v>
      </c>
      <c r="BR54" t="s">
        <v>304</v>
      </c>
      <c r="BS54" t="s">
        <v>311</v>
      </c>
      <c r="BT54" t="s">
        <v>234</v>
      </c>
      <c r="BU54" t="s">
        <v>234</v>
      </c>
      <c r="BV54" t="s">
        <v>234</v>
      </c>
      <c r="BW54" t="s">
        <v>234</v>
      </c>
      <c r="BX54" t="s">
        <v>234</v>
      </c>
      <c r="BY54" t="s">
        <v>234</v>
      </c>
      <c r="BZ54" t="s">
        <v>234</v>
      </c>
      <c r="CA54" t="s">
        <v>234</v>
      </c>
      <c r="CB54" t="s">
        <v>234</v>
      </c>
      <c r="CC54" t="s">
        <v>234</v>
      </c>
      <c r="CD54" t="s">
        <v>234</v>
      </c>
      <c r="CE54" t="s">
        <v>234</v>
      </c>
      <c r="CF54" t="s">
        <v>234</v>
      </c>
      <c r="CG54" t="s">
        <v>234</v>
      </c>
      <c r="CH54" t="s">
        <v>234</v>
      </c>
      <c r="CI54" t="s">
        <v>234</v>
      </c>
      <c r="CJ54" t="s">
        <v>234</v>
      </c>
      <c r="CK54" t="s">
        <v>234</v>
      </c>
      <c r="CL54" t="s">
        <v>234</v>
      </c>
      <c r="CM54" t="s">
        <v>234</v>
      </c>
      <c r="CN54" t="s">
        <v>234</v>
      </c>
      <c r="CO54" t="s">
        <v>234</v>
      </c>
      <c r="CP54" t="s">
        <v>234</v>
      </c>
      <c r="CQ54" t="s">
        <v>234</v>
      </c>
      <c r="CR54" t="s">
        <v>234</v>
      </c>
      <c r="CS54" t="s">
        <v>234</v>
      </c>
      <c r="CT54" t="s">
        <v>234</v>
      </c>
      <c r="CU54" t="s">
        <v>234</v>
      </c>
      <c r="CV54" t="s">
        <v>234</v>
      </c>
      <c r="CW54" t="s">
        <v>234</v>
      </c>
      <c r="CX54" t="s">
        <v>234</v>
      </c>
      <c r="CY54" t="s">
        <v>234</v>
      </c>
      <c r="CZ54" t="s">
        <v>234</v>
      </c>
      <c r="DA54" t="s">
        <v>234</v>
      </c>
      <c r="DB54" t="s">
        <v>234</v>
      </c>
      <c r="DC54" t="s">
        <v>234</v>
      </c>
      <c r="DD54" t="s">
        <v>234</v>
      </c>
      <c r="DE54" t="s">
        <v>234</v>
      </c>
      <c r="DF54" t="s">
        <v>234</v>
      </c>
      <c r="DG54" t="s">
        <v>234</v>
      </c>
      <c r="DH54" t="s">
        <v>234</v>
      </c>
      <c r="DI54" t="s">
        <v>234</v>
      </c>
      <c r="DJ54" t="s">
        <v>234</v>
      </c>
      <c r="DK54" t="s">
        <v>234</v>
      </c>
      <c r="DL54" t="s">
        <v>234</v>
      </c>
      <c r="DM54" t="s">
        <v>234</v>
      </c>
      <c r="DN54" t="s">
        <v>234</v>
      </c>
      <c r="DO54" t="s">
        <v>234</v>
      </c>
      <c r="DP54" t="s">
        <v>234</v>
      </c>
      <c r="DQ54" t="s">
        <v>234</v>
      </c>
      <c r="DR54" t="s">
        <v>234</v>
      </c>
      <c r="DS54" t="s">
        <v>234</v>
      </c>
      <c r="DT54" t="s">
        <v>234</v>
      </c>
      <c r="DU54" t="s">
        <v>234</v>
      </c>
      <c r="DV54" t="s">
        <v>234</v>
      </c>
      <c r="DW54" t="s">
        <v>234</v>
      </c>
      <c r="DX54" t="s">
        <v>234</v>
      </c>
      <c r="DY54" t="s">
        <v>234</v>
      </c>
      <c r="DZ54" t="s">
        <v>234</v>
      </c>
      <c r="EA54" t="s">
        <v>234</v>
      </c>
      <c r="EB54" t="s">
        <v>234</v>
      </c>
      <c r="EC54" t="s">
        <v>234</v>
      </c>
      <c r="ED54" t="s">
        <v>234</v>
      </c>
      <c r="EE54" t="s">
        <v>234</v>
      </c>
      <c r="EF54" t="s">
        <v>234</v>
      </c>
      <c r="EG54" t="s">
        <v>234</v>
      </c>
      <c r="EH54" t="s">
        <v>234</v>
      </c>
      <c r="EI54" t="s">
        <v>234</v>
      </c>
      <c r="EJ54" t="s">
        <v>234</v>
      </c>
      <c r="EK54" t="s">
        <v>234</v>
      </c>
      <c r="EL54" t="s">
        <v>234</v>
      </c>
      <c r="EM54" t="s">
        <v>234</v>
      </c>
      <c r="EN54" t="s">
        <v>234</v>
      </c>
      <c r="EO54" t="s">
        <v>3813</v>
      </c>
      <c r="EP54">
        <v>1</v>
      </c>
      <c r="EQ54">
        <v>1</v>
      </c>
      <c r="ER54">
        <v>1</v>
      </c>
      <c r="ES54">
        <v>1</v>
      </c>
      <c r="ET54">
        <v>1</v>
      </c>
      <c r="EU54">
        <v>1</v>
      </c>
      <c r="EV54">
        <v>1</v>
      </c>
      <c r="EW54">
        <v>0</v>
      </c>
      <c r="EX54" t="s">
        <v>1655</v>
      </c>
      <c r="EY54">
        <v>35</v>
      </c>
      <c r="EZ54" t="s">
        <v>3897</v>
      </c>
      <c r="FA54" t="s">
        <v>234</v>
      </c>
      <c r="FB54" t="s">
        <v>234</v>
      </c>
      <c r="FC54" t="s">
        <v>234</v>
      </c>
      <c r="FD54" t="s">
        <v>3897</v>
      </c>
      <c r="FE54" t="s">
        <v>1655</v>
      </c>
      <c r="FF54">
        <v>25</v>
      </c>
      <c r="FG54" t="s">
        <v>1655</v>
      </c>
      <c r="FH54">
        <v>75</v>
      </c>
      <c r="FI54" t="s">
        <v>1655</v>
      </c>
      <c r="FJ54" t="s">
        <v>1655</v>
      </c>
      <c r="FK54">
        <v>50</v>
      </c>
      <c r="FL54" t="s">
        <v>234</v>
      </c>
      <c r="FM54" t="s">
        <v>234</v>
      </c>
      <c r="FN54" t="s">
        <v>3814</v>
      </c>
      <c r="FO54" t="s">
        <v>1655</v>
      </c>
      <c r="FP54" t="s">
        <v>1655</v>
      </c>
      <c r="FQ54">
        <v>100</v>
      </c>
      <c r="FR54" t="s">
        <v>234</v>
      </c>
      <c r="FS54" t="s">
        <v>234</v>
      </c>
      <c r="FT54" t="s">
        <v>3816</v>
      </c>
      <c r="FU54" t="s">
        <v>1655</v>
      </c>
      <c r="FV54" t="s">
        <v>1655</v>
      </c>
      <c r="FW54">
        <v>100</v>
      </c>
      <c r="FX54" t="s">
        <v>234</v>
      </c>
      <c r="FY54" t="s">
        <v>234</v>
      </c>
      <c r="FZ54" t="s">
        <v>234</v>
      </c>
      <c r="GA54" t="s">
        <v>3816</v>
      </c>
      <c r="GB54" t="s">
        <v>1655</v>
      </c>
      <c r="GC54" t="s">
        <v>1655</v>
      </c>
      <c r="GD54" t="s">
        <v>234</v>
      </c>
      <c r="GE54">
        <v>25</v>
      </c>
      <c r="GF54" t="s">
        <v>234</v>
      </c>
      <c r="GG54" t="s">
        <v>234</v>
      </c>
      <c r="GH54" t="s">
        <v>234</v>
      </c>
      <c r="GI54" t="s">
        <v>234</v>
      </c>
      <c r="GJ54" t="s">
        <v>234</v>
      </c>
      <c r="GK54" t="s">
        <v>234</v>
      </c>
      <c r="GL54" t="s">
        <v>1655</v>
      </c>
      <c r="GM54" t="s">
        <v>259</v>
      </c>
      <c r="GN54" t="s">
        <v>3911</v>
      </c>
      <c r="GO54" t="s">
        <v>1655</v>
      </c>
      <c r="GP54" t="s">
        <v>1528</v>
      </c>
      <c r="GQ54">
        <v>0</v>
      </c>
      <c r="GR54">
        <v>0</v>
      </c>
      <c r="GS54">
        <v>0</v>
      </c>
      <c r="GT54">
        <v>1</v>
      </c>
      <c r="GU54">
        <v>0</v>
      </c>
      <c r="GV54">
        <v>0</v>
      </c>
      <c r="GW54">
        <v>0</v>
      </c>
      <c r="GX54">
        <v>0</v>
      </c>
      <c r="GY54">
        <v>0</v>
      </c>
      <c r="GZ54">
        <v>0</v>
      </c>
      <c r="HA54">
        <v>0</v>
      </c>
      <c r="HB54">
        <v>0</v>
      </c>
      <c r="HC54">
        <v>0</v>
      </c>
      <c r="HD54" t="s">
        <v>234</v>
      </c>
      <c r="HE54" t="s">
        <v>3961</v>
      </c>
      <c r="HF54">
        <v>1</v>
      </c>
      <c r="HG54">
        <v>0</v>
      </c>
      <c r="HH54">
        <v>1</v>
      </c>
      <c r="HI54">
        <v>1</v>
      </c>
      <c r="HJ54">
        <v>1</v>
      </c>
      <c r="HK54">
        <v>0</v>
      </c>
      <c r="HL54">
        <v>0</v>
      </c>
      <c r="HM54">
        <v>0</v>
      </c>
      <c r="HN54" t="s">
        <v>1445</v>
      </c>
      <c r="HO54" t="s">
        <v>1445</v>
      </c>
      <c r="HP54" t="s">
        <v>1655</v>
      </c>
      <c r="HQ54" t="s">
        <v>331</v>
      </c>
      <c r="HR54" t="s">
        <v>305</v>
      </c>
      <c r="HS54" t="s">
        <v>349</v>
      </c>
      <c r="HT54" t="s">
        <v>314</v>
      </c>
      <c r="HU54" t="s">
        <v>1445</v>
      </c>
      <c r="HV54" t="s">
        <v>234</v>
      </c>
      <c r="HW54" t="s">
        <v>234</v>
      </c>
      <c r="HX54" t="s">
        <v>234</v>
      </c>
      <c r="HY54" t="s">
        <v>234</v>
      </c>
      <c r="HZ54" t="s">
        <v>234</v>
      </c>
      <c r="IA54" t="s">
        <v>234</v>
      </c>
      <c r="IB54" t="s">
        <v>234</v>
      </c>
      <c r="IC54" t="s">
        <v>234</v>
      </c>
      <c r="ID54" t="s">
        <v>1586</v>
      </c>
      <c r="IE54">
        <v>0</v>
      </c>
      <c r="IF54">
        <v>0</v>
      </c>
      <c r="IG54">
        <v>1</v>
      </c>
      <c r="IH54">
        <v>0</v>
      </c>
      <c r="II54">
        <v>0</v>
      </c>
      <c r="IJ54">
        <v>0</v>
      </c>
      <c r="IK54">
        <v>0</v>
      </c>
      <c r="IL54">
        <v>0</v>
      </c>
      <c r="IM54" t="s">
        <v>234</v>
      </c>
      <c r="IN54" t="s">
        <v>1655</v>
      </c>
      <c r="IO54" t="s">
        <v>234</v>
      </c>
      <c r="IP54" t="s">
        <v>303</v>
      </c>
      <c r="IQ54">
        <v>0</v>
      </c>
      <c r="IR54">
        <v>1</v>
      </c>
      <c r="IS54">
        <v>0</v>
      </c>
      <c r="IT54">
        <v>0</v>
      </c>
      <c r="IU54">
        <v>0</v>
      </c>
      <c r="IV54">
        <v>0</v>
      </c>
      <c r="IW54">
        <v>0</v>
      </c>
      <c r="IX54">
        <v>0</v>
      </c>
      <c r="IY54" t="s">
        <v>234</v>
      </c>
      <c r="IZ54" t="s">
        <v>234</v>
      </c>
      <c r="JA54" t="s">
        <v>234</v>
      </c>
      <c r="JB54" t="s">
        <v>234</v>
      </c>
      <c r="JC54" t="s">
        <v>234</v>
      </c>
      <c r="JD54" t="s">
        <v>234</v>
      </c>
      <c r="JE54" t="s">
        <v>234</v>
      </c>
      <c r="JF54" t="s">
        <v>234</v>
      </c>
      <c r="JG54" t="s">
        <v>234</v>
      </c>
      <c r="JH54" t="s">
        <v>234</v>
      </c>
      <c r="JI54" t="s">
        <v>234</v>
      </c>
      <c r="JJ54" t="s">
        <v>234</v>
      </c>
      <c r="JK54" t="s">
        <v>234</v>
      </c>
      <c r="JL54" t="s">
        <v>234</v>
      </c>
      <c r="JM54" t="s">
        <v>234</v>
      </c>
      <c r="JN54" t="s">
        <v>234</v>
      </c>
      <c r="JO54" t="s">
        <v>234</v>
      </c>
      <c r="JP54" t="s">
        <v>234</v>
      </c>
      <c r="JQ54" t="s">
        <v>234</v>
      </c>
      <c r="JR54" t="s">
        <v>234</v>
      </c>
      <c r="JS54" t="s">
        <v>234</v>
      </c>
      <c r="JT54" t="s">
        <v>234</v>
      </c>
      <c r="JU54" t="s">
        <v>234</v>
      </c>
      <c r="JV54" t="s">
        <v>234</v>
      </c>
      <c r="JW54" t="s">
        <v>234</v>
      </c>
      <c r="JX54" t="s">
        <v>234</v>
      </c>
      <c r="JY54" t="s">
        <v>234</v>
      </c>
      <c r="JZ54" t="s">
        <v>234</v>
      </c>
      <c r="KA54" t="s">
        <v>234</v>
      </c>
      <c r="KB54" t="s">
        <v>234</v>
      </c>
      <c r="KC54" t="s">
        <v>234</v>
      </c>
      <c r="KD54" t="s">
        <v>234</v>
      </c>
      <c r="KE54" t="s">
        <v>234</v>
      </c>
      <c r="KF54" t="s">
        <v>234</v>
      </c>
      <c r="KG54" t="s">
        <v>234</v>
      </c>
      <c r="KH54" t="s">
        <v>234</v>
      </c>
      <c r="KI54" t="s">
        <v>234</v>
      </c>
      <c r="KJ54" t="s">
        <v>234</v>
      </c>
      <c r="KK54" t="s">
        <v>234</v>
      </c>
      <c r="KL54" t="s">
        <v>234</v>
      </c>
      <c r="KM54" t="s">
        <v>234</v>
      </c>
      <c r="KN54" t="s">
        <v>234</v>
      </c>
      <c r="KO54" t="s">
        <v>234</v>
      </c>
      <c r="KP54" t="s">
        <v>234</v>
      </c>
      <c r="KQ54" t="s">
        <v>234</v>
      </c>
      <c r="KR54" t="s">
        <v>234</v>
      </c>
      <c r="KS54" t="s">
        <v>234</v>
      </c>
      <c r="KT54" t="s">
        <v>234</v>
      </c>
      <c r="KU54" t="s">
        <v>234</v>
      </c>
      <c r="KV54" t="s">
        <v>234</v>
      </c>
      <c r="KW54" t="s">
        <v>234</v>
      </c>
      <c r="KX54" t="s">
        <v>234</v>
      </c>
      <c r="KY54" t="s">
        <v>234</v>
      </c>
      <c r="KZ54" t="s">
        <v>234</v>
      </c>
      <c r="LA54" t="s">
        <v>234</v>
      </c>
      <c r="LB54" t="s">
        <v>234</v>
      </c>
      <c r="LC54" t="s">
        <v>234</v>
      </c>
      <c r="LD54" t="s">
        <v>234</v>
      </c>
      <c r="LE54" t="s">
        <v>234</v>
      </c>
      <c r="LF54" t="s">
        <v>3443</v>
      </c>
      <c r="LG54" t="s">
        <v>234</v>
      </c>
      <c r="LH54">
        <v>264451239</v>
      </c>
      <c r="LI54" t="s">
        <v>3962</v>
      </c>
      <c r="LJ54">
        <v>44617.155023148152</v>
      </c>
      <c r="LK54" t="s">
        <v>234</v>
      </c>
      <c r="LL54" t="s">
        <v>234</v>
      </c>
      <c r="LM54" t="s">
        <v>3800</v>
      </c>
      <c r="LN54" t="s">
        <v>3801</v>
      </c>
      <c r="LO54" t="s">
        <v>234</v>
      </c>
      <c r="LP54">
        <v>53</v>
      </c>
    </row>
    <row r="55" spans="1:328" x14ac:dyDescent="0.35">
      <c r="A55">
        <v>44616.360550081023</v>
      </c>
      <c r="B55">
        <v>44616.362860960653</v>
      </c>
      <c r="C55">
        <v>44616</v>
      </c>
      <c r="D55">
        <v>2.3108796303858981E-3</v>
      </c>
      <c r="E55" t="s">
        <v>234</v>
      </c>
      <c r="F55" t="s">
        <v>234</v>
      </c>
      <c r="G55" t="s">
        <v>234</v>
      </c>
      <c r="H55">
        <v>44616</v>
      </c>
      <c r="I55" t="s">
        <v>451</v>
      </c>
      <c r="J55" t="s">
        <v>234</v>
      </c>
      <c r="K55" t="s">
        <v>451</v>
      </c>
      <c r="L55" t="s">
        <v>450</v>
      </c>
      <c r="M55" t="s">
        <v>450</v>
      </c>
      <c r="N55" t="s">
        <v>1373</v>
      </c>
      <c r="O55" t="s">
        <v>234</v>
      </c>
      <c r="P55" t="s">
        <v>1373</v>
      </c>
      <c r="Q55" t="s">
        <v>1374</v>
      </c>
      <c r="R55" t="s">
        <v>1374</v>
      </c>
      <c r="S55" t="s">
        <v>331</v>
      </c>
      <c r="T55" t="s">
        <v>452</v>
      </c>
      <c r="U55" t="s">
        <v>453</v>
      </c>
      <c r="V55" t="s">
        <v>764</v>
      </c>
      <c r="W55" t="s">
        <v>2427</v>
      </c>
      <c r="X55" t="s">
        <v>2426</v>
      </c>
      <c r="Y55" t="s">
        <v>2427</v>
      </c>
      <c r="Z55" t="s">
        <v>457</v>
      </c>
      <c r="AA55" t="s">
        <v>234</v>
      </c>
      <c r="AB55" t="s">
        <v>457</v>
      </c>
      <c r="AC55" t="s">
        <v>456</v>
      </c>
      <c r="AD55" t="s">
        <v>456</v>
      </c>
      <c r="AE55" t="s">
        <v>457</v>
      </c>
      <c r="AF55" t="s">
        <v>234</v>
      </c>
      <c r="AG55" t="s">
        <v>457</v>
      </c>
      <c r="AH55" t="s">
        <v>458</v>
      </c>
      <c r="AI55" t="s">
        <v>458</v>
      </c>
      <c r="AJ55" t="s">
        <v>366</v>
      </c>
      <c r="AK55" t="s">
        <v>248</v>
      </c>
      <c r="AL55" t="s">
        <v>1655</v>
      </c>
      <c r="AM55" t="s">
        <v>234</v>
      </c>
      <c r="AN55" t="s">
        <v>1655</v>
      </c>
      <c r="AO55" t="s">
        <v>234</v>
      </c>
      <c r="AP55" t="s">
        <v>274</v>
      </c>
      <c r="AQ55" t="s">
        <v>234</v>
      </c>
      <c r="AR55" t="s">
        <v>234</v>
      </c>
      <c r="AS55" t="s">
        <v>234</v>
      </c>
      <c r="AT55" t="s">
        <v>234</v>
      </c>
      <c r="AU55" t="s">
        <v>234</v>
      </c>
      <c r="AV55" t="s">
        <v>234</v>
      </c>
      <c r="AW55" t="s">
        <v>234</v>
      </c>
      <c r="AX55" t="s">
        <v>234</v>
      </c>
      <c r="AY55" t="s">
        <v>234</v>
      </c>
      <c r="AZ55" t="s">
        <v>234</v>
      </c>
      <c r="BA55" t="s">
        <v>234</v>
      </c>
      <c r="BB55" t="s">
        <v>234</v>
      </c>
      <c r="BC55" t="s">
        <v>234</v>
      </c>
      <c r="BD55" t="s">
        <v>234</v>
      </c>
      <c r="BE55" t="s">
        <v>234</v>
      </c>
      <c r="BF55" t="s">
        <v>234</v>
      </c>
      <c r="BG55" t="s">
        <v>234</v>
      </c>
      <c r="BH55" t="s">
        <v>234</v>
      </c>
      <c r="BI55" t="s">
        <v>234</v>
      </c>
      <c r="BJ55" t="s">
        <v>234</v>
      </c>
      <c r="BK55" t="s">
        <v>234</v>
      </c>
      <c r="BL55" t="s">
        <v>234</v>
      </c>
      <c r="BM55" t="s">
        <v>234</v>
      </c>
      <c r="BN55" t="s">
        <v>234</v>
      </c>
      <c r="BO55" t="s">
        <v>234</v>
      </c>
      <c r="BP55" t="s">
        <v>234</v>
      </c>
      <c r="BQ55" t="s">
        <v>234</v>
      </c>
      <c r="BR55" t="s">
        <v>234</v>
      </c>
      <c r="BS55" t="s">
        <v>234</v>
      </c>
      <c r="BT55" t="s">
        <v>234</v>
      </c>
      <c r="BU55" t="s">
        <v>234</v>
      </c>
      <c r="BV55" t="s">
        <v>234</v>
      </c>
      <c r="BW55" t="s">
        <v>234</v>
      </c>
      <c r="BX55" t="s">
        <v>234</v>
      </c>
      <c r="BY55" t="s">
        <v>234</v>
      </c>
      <c r="BZ55" t="s">
        <v>234</v>
      </c>
      <c r="CA55" t="s">
        <v>234</v>
      </c>
      <c r="CB55" t="s">
        <v>234</v>
      </c>
      <c r="CC55" t="s">
        <v>234</v>
      </c>
      <c r="CD55" t="s">
        <v>234</v>
      </c>
      <c r="CE55" t="s">
        <v>234</v>
      </c>
      <c r="CF55" t="s">
        <v>234</v>
      </c>
      <c r="CG55" t="s">
        <v>234</v>
      </c>
      <c r="CH55" t="s">
        <v>234</v>
      </c>
      <c r="CI55" t="s">
        <v>234</v>
      </c>
      <c r="CJ55" t="s">
        <v>234</v>
      </c>
      <c r="CK55" t="s">
        <v>234</v>
      </c>
      <c r="CL55" t="s">
        <v>234</v>
      </c>
      <c r="CM55" t="s">
        <v>234</v>
      </c>
      <c r="CN55" t="s">
        <v>234</v>
      </c>
      <c r="CO55" t="s">
        <v>234</v>
      </c>
      <c r="CP55" t="s">
        <v>234</v>
      </c>
      <c r="CQ55" t="s">
        <v>234</v>
      </c>
      <c r="CR55" t="s">
        <v>234</v>
      </c>
      <c r="CS55" t="s">
        <v>234</v>
      </c>
      <c r="CT55" t="s">
        <v>234</v>
      </c>
      <c r="CU55" t="s">
        <v>234</v>
      </c>
      <c r="CV55" t="s">
        <v>234</v>
      </c>
      <c r="CW55" t="s">
        <v>234</v>
      </c>
      <c r="CX55" t="s">
        <v>234</v>
      </c>
      <c r="CY55" t="s">
        <v>234</v>
      </c>
      <c r="CZ55" t="s">
        <v>234</v>
      </c>
      <c r="DA55" t="s">
        <v>234</v>
      </c>
      <c r="DB55" t="s">
        <v>234</v>
      </c>
      <c r="DC55" t="s">
        <v>234</v>
      </c>
      <c r="DD55" t="s">
        <v>234</v>
      </c>
      <c r="DE55" t="s">
        <v>234</v>
      </c>
      <c r="DF55" t="s">
        <v>234</v>
      </c>
      <c r="DG55" t="s">
        <v>234</v>
      </c>
      <c r="DH55" t="s">
        <v>234</v>
      </c>
      <c r="DI55" t="s">
        <v>234</v>
      </c>
      <c r="DJ55" t="s">
        <v>234</v>
      </c>
      <c r="DK55" t="s">
        <v>234</v>
      </c>
      <c r="DL55" t="s">
        <v>234</v>
      </c>
      <c r="DM55" t="s">
        <v>234</v>
      </c>
      <c r="DN55" t="s">
        <v>234</v>
      </c>
      <c r="DO55" t="s">
        <v>234</v>
      </c>
      <c r="DP55" t="s">
        <v>234</v>
      </c>
      <c r="DQ55" t="s">
        <v>234</v>
      </c>
      <c r="DR55" t="s">
        <v>234</v>
      </c>
      <c r="DS55" t="s">
        <v>234</v>
      </c>
      <c r="DT55" t="s">
        <v>234</v>
      </c>
      <c r="DU55" t="s">
        <v>234</v>
      </c>
      <c r="DV55" t="s">
        <v>234</v>
      </c>
      <c r="DW55" t="s">
        <v>234</v>
      </c>
      <c r="DX55" t="s">
        <v>234</v>
      </c>
      <c r="DY55" t="s">
        <v>234</v>
      </c>
      <c r="DZ55" t="s">
        <v>234</v>
      </c>
      <c r="EA55" t="s">
        <v>234</v>
      </c>
      <c r="EB55" t="s">
        <v>234</v>
      </c>
      <c r="EC55" t="s">
        <v>234</v>
      </c>
      <c r="ED55" t="s">
        <v>234</v>
      </c>
      <c r="EE55" t="s">
        <v>234</v>
      </c>
      <c r="EF55" t="s">
        <v>234</v>
      </c>
      <c r="EG55" t="s">
        <v>234</v>
      </c>
      <c r="EH55" t="s">
        <v>234</v>
      </c>
      <c r="EI55" t="s">
        <v>234</v>
      </c>
      <c r="EJ55" t="s">
        <v>234</v>
      </c>
      <c r="EK55" t="s">
        <v>234</v>
      </c>
      <c r="EL55" t="s">
        <v>234</v>
      </c>
      <c r="EM55" t="s">
        <v>234</v>
      </c>
      <c r="EN55" t="s">
        <v>234</v>
      </c>
      <c r="EO55" t="s">
        <v>234</v>
      </c>
      <c r="EP55" t="s">
        <v>234</v>
      </c>
      <c r="EQ55" t="s">
        <v>234</v>
      </c>
      <c r="ER55" t="s">
        <v>234</v>
      </c>
      <c r="ES55" t="s">
        <v>234</v>
      </c>
      <c r="ET55" t="s">
        <v>234</v>
      </c>
      <c r="EU55" t="s">
        <v>234</v>
      </c>
      <c r="EV55" t="s">
        <v>234</v>
      </c>
      <c r="EW55" t="s">
        <v>234</v>
      </c>
      <c r="EX55" t="s">
        <v>234</v>
      </c>
      <c r="EY55" t="s">
        <v>234</v>
      </c>
      <c r="EZ55" t="s">
        <v>234</v>
      </c>
      <c r="FA55" t="s">
        <v>234</v>
      </c>
      <c r="FB55" t="s">
        <v>234</v>
      </c>
      <c r="FC55" t="s">
        <v>234</v>
      </c>
      <c r="FD55" t="s">
        <v>234</v>
      </c>
      <c r="FE55" t="s">
        <v>234</v>
      </c>
      <c r="FF55" t="s">
        <v>234</v>
      </c>
      <c r="FG55" t="s">
        <v>234</v>
      </c>
      <c r="FH55" t="s">
        <v>234</v>
      </c>
      <c r="FI55" t="s">
        <v>234</v>
      </c>
      <c r="FJ55" t="s">
        <v>234</v>
      </c>
      <c r="FK55" t="s">
        <v>234</v>
      </c>
      <c r="FL55" t="s">
        <v>234</v>
      </c>
      <c r="FM55" t="s">
        <v>234</v>
      </c>
      <c r="FN55" t="s">
        <v>234</v>
      </c>
      <c r="FO55" t="s">
        <v>234</v>
      </c>
      <c r="FP55" t="s">
        <v>234</v>
      </c>
      <c r="FQ55" t="s">
        <v>234</v>
      </c>
      <c r="FR55" t="s">
        <v>234</v>
      </c>
      <c r="FS55" t="s">
        <v>234</v>
      </c>
      <c r="FT55" t="s">
        <v>234</v>
      </c>
      <c r="FU55" t="s">
        <v>234</v>
      </c>
      <c r="FV55" t="s">
        <v>234</v>
      </c>
      <c r="FW55" t="s">
        <v>234</v>
      </c>
      <c r="FX55" t="s">
        <v>234</v>
      </c>
      <c r="FY55" t="s">
        <v>234</v>
      </c>
      <c r="FZ55" t="s">
        <v>234</v>
      </c>
      <c r="GA55" t="s">
        <v>234</v>
      </c>
      <c r="GB55" t="s">
        <v>234</v>
      </c>
      <c r="GC55" t="s">
        <v>234</v>
      </c>
      <c r="GD55" t="s">
        <v>234</v>
      </c>
      <c r="GE55" t="s">
        <v>234</v>
      </c>
      <c r="GF55" t="s">
        <v>234</v>
      </c>
      <c r="GG55" t="s">
        <v>234</v>
      </c>
      <c r="GH55" t="s">
        <v>234</v>
      </c>
      <c r="GI55" t="s">
        <v>234</v>
      </c>
      <c r="GJ55" t="s">
        <v>234</v>
      </c>
      <c r="GK55" t="s">
        <v>234</v>
      </c>
      <c r="GL55" t="s">
        <v>234</v>
      </c>
      <c r="GM55" t="s">
        <v>234</v>
      </c>
      <c r="GN55" t="s">
        <v>234</v>
      </c>
      <c r="GO55" t="s">
        <v>234</v>
      </c>
      <c r="GP55" t="s">
        <v>234</v>
      </c>
      <c r="GQ55" t="s">
        <v>234</v>
      </c>
      <c r="GR55" t="s">
        <v>234</v>
      </c>
      <c r="GS55" t="s">
        <v>234</v>
      </c>
      <c r="GT55" t="s">
        <v>234</v>
      </c>
      <c r="GU55" t="s">
        <v>234</v>
      </c>
      <c r="GV55" t="s">
        <v>234</v>
      </c>
      <c r="GW55" t="s">
        <v>234</v>
      </c>
      <c r="GX55" t="s">
        <v>234</v>
      </c>
      <c r="GY55" t="s">
        <v>234</v>
      </c>
      <c r="GZ55" t="s">
        <v>234</v>
      </c>
      <c r="HA55" t="s">
        <v>234</v>
      </c>
      <c r="HB55" t="s">
        <v>234</v>
      </c>
      <c r="HC55" t="s">
        <v>234</v>
      </c>
      <c r="HD55" t="s">
        <v>234</v>
      </c>
      <c r="HE55" t="s">
        <v>234</v>
      </c>
      <c r="HF55" t="s">
        <v>234</v>
      </c>
      <c r="HG55" t="s">
        <v>234</v>
      </c>
      <c r="HH55" t="s">
        <v>234</v>
      </c>
      <c r="HI55" t="s">
        <v>234</v>
      </c>
      <c r="HJ55" t="s">
        <v>234</v>
      </c>
      <c r="HK55" t="s">
        <v>234</v>
      </c>
      <c r="HL55" t="s">
        <v>234</v>
      </c>
      <c r="HM55" t="s">
        <v>234</v>
      </c>
      <c r="HN55" t="s">
        <v>234</v>
      </c>
      <c r="HO55" t="s">
        <v>234</v>
      </c>
      <c r="HP55" t="s">
        <v>234</v>
      </c>
      <c r="HQ55" t="s">
        <v>234</v>
      </c>
      <c r="HR55" t="s">
        <v>234</v>
      </c>
      <c r="HS55" t="s">
        <v>234</v>
      </c>
      <c r="HT55" t="s">
        <v>234</v>
      </c>
      <c r="HU55" t="s">
        <v>234</v>
      </c>
      <c r="HV55" t="s">
        <v>234</v>
      </c>
      <c r="HW55" t="s">
        <v>234</v>
      </c>
      <c r="HX55" t="s">
        <v>234</v>
      </c>
      <c r="HY55" t="s">
        <v>234</v>
      </c>
      <c r="HZ55" t="s">
        <v>234</v>
      </c>
      <c r="IA55" t="s">
        <v>234</v>
      </c>
      <c r="IB55" t="s">
        <v>234</v>
      </c>
      <c r="IC55" t="s">
        <v>234</v>
      </c>
      <c r="ID55" t="s">
        <v>234</v>
      </c>
      <c r="IE55" t="s">
        <v>234</v>
      </c>
      <c r="IF55" t="s">
        <v>234</v>
      </c>
      <c r="IG55" t="s">
        <v>234</v>
      </c>
      <c r="IH55" t="s">
        <v>234</v>
      </c>
      <c r="II55" t="s">
        <v>234</v>
      </c>
      <c r="IJ55" t="s">
        <v>234</v>
      </c>
      <c r="IK55" t="s">
        <v>234</v>
      </c>
      <c r="IL55" t="s">
        <v>234</v>
      </c>
      <c r="IM55" t="s">
        <v>234</v>
      </c>
      <c r="IN55" t="s">
        <v>234</v>
      </c>
      <c r="IO55" t="s">
        <v>234</v>
      </c>
      <c r="IP55" t="s">
        <v>234</v>
      </c>
      <c r="IQ55" t="s">
        <v>234</v>
      </c>
      <c r="IR55" t="s">
        <v>234</v>
      </c>
      <c r="IS55" t="s">
        <v>234</v>
      </c>
      <c r="IT55" t="s">
        <v>234</v>
      </c>
      <c r="IU55" t="s">
        <v>234</v>
      </c>
      <c r="IV55" t="s">
        <v>234</v>
      </c>
      <c r="IW55" t="s">
        <v>234</v>
      </c>
      <c r="IX55" t="s">
        <v>234</v>
      </c>
      <c r="IY55" t="s">
        <v>1655</v>
      </c>
      <c r="IZ55" t="s">
        <v>1713</v>
      </c>
      <c r="JA55" t="s">
        <v>319</v>
      </c>
      <c r="JB55" t="s">
        <v>234</v>
      </c>
      <c r="JC55" t="s">
        <v>320</v>
      </c>
      <c r="JD55" t="s">
        <v>321</v>
      </c>
      <c r="JE55" t="s">
        <v>321</v>
      </c>
      <c r="JF55" t="s">
        <v>255</v>
      </c>
      <c r="JG55" t="s">
        <v>234</v>
      </c>
      <c r="JH55" t="s">
        <v>256</v>
      </c>
      <c r="JI55" t="s">
        <v>258</v>
      </c>
      <c r="JJ55" t="s">
        <v>258</v>
      </c>
      <c r="JK55" t="s">
        <v>3810</v>
      </c>
      <c r="JL55" t="s">
        <v>234</v>
      </c>
      <c r="JM55" t="s">
        <v>234</v>
      </c>
      <c r="JN55" t="s">
        <v>234</v>
      </c>
      <c r="JO55" t="s">
        <v>234</v>
      </c>
      <c r="JP55" t="s">
        <v>234</v>
      </c>
      <c r="JQ55">
        <v>0</v>
      </c>
      <c r="JR55" t="s">
        <v>3811</v>
      </c>
      <c r="JS55" t="s">
        <v>234</v>
      </c>
      <c r="JT55" t="s">
        <v>259</v>
      </c>
      <c r="JU55" t="s">
        <v>3811</v>
      </c>
      <c r="JV55" t="s">
        <v>261</v>
      </c>
      <c r="JW55" t="s">
        <v>375</v>
      </c>
      <c r="JX55" t="s">
        <v>249</v>
      </c>
      <c r="JY55" t="s">
        <v>1723</v>
      </c>
      <c r="JZ55">
        <v>0</v>
      </c>
      <c r="KA55">
        <v>0</v>
      </c>
      <c r="KB55">
        <v>0</v>
      </c>
      <c r="KC55">
        <v>1</v>
      </c>
      <c r="KD55">
        <v>0</v>
      </c>
      <c r="KE55">
        <v>0</v>
      </c>
      <c r="KF55">
        <v>0</v>
      </c>
      <c r="KG55">
        <v>0</v>
      </c>
      <c r="KH55">
        <v>0</v>
      </c>
      <c r="KI55">
        <v>0</v>
      </c>
      <c r="KJ55">
        <v>0</v>
      </c>
      <c r="KK55">
        <v>0</v>
      </c>
      <c r="KL55" t="s">
        <v>234</v>
      </c>
      <c r="KM55" t="s">
        <v>249</v>
      </c>
      <c r="KN55" t="s">
        <v>1559</v>
      </c>
      <c r="KO55">
        <v>0</v>
      </c>
      <c r="KP55">
        <v>1</v>
      </c>
      <c r="KQ55">
        <v>0</v>
      </c>
      <c r="KR55" t="s">
        <v>234</v>
      </c>
      <c r="KS55" t="s">
        <v>1567</v>
      </c>
      <c r="KT55">
        <v>0</v>
      </c>
      <c r="KU55">
        <v>0</v>
      </c>
      <c r="KV55">
        <v>1</v>
      </c>
      <c r="KW55">
        <v>0</v>
      </c>
      <c r="KX55">
        <v>0</v>
      </c>
      <c r="KY55">
        <v>0</v>
      </c>
      <c r="KZ55" t="s">
        <v>234</v>
      </c>
      <c r="LA55" t="s">
        <v>234</v>
      </c>
      <c r="LB55" t="s">
        <v>234</v>
      </c>
      <c r="LC55" t="s">
        <v>234</v>
      </c>
      <c r="LD55" t="s">
        <v>234</v>
      </c>
      <c r="LE55" t="s">
        <v>234</v>
      </c>
      <c r="LF55" t="s">
        <v>3443</v>
      </c>
      <c r="LG55" t="s">
        <v>234</v>
      </c>
      <c r="LH55">
        <v>264451246</v>
      </c>
      <c r="LI55" t="s">
        <v>3963</v>
      </c>
      <c r="LJ55">
        <v>44617.155069444438</v>
      </c>
      <c r="LK55" t="s">
        <v>234</v>
      </c>
      <c r="LL55" t="s">
        <v>234</v>
      </c>
      <c r="LM55" t="s">
        <v>3800</v>
      </c>
      <c r="LN55" t="s">
        <v>3801</v>
      </c>
      <c r="LO55" t="s">
        <v>234</v>
      </c>
      <c r="LP55">
        <v>54</v>
      </c>
    </row>
    <row r="56" spans="1:328" x14ac:dyDescent="0.35">
      <c r="A56">
        <v>44616.36291048611</v>
      </c>
      <c r="B56">
        <v>44616.365553263888</v>
      </c>
      <c r="C56">
        <v>44616</v>
      </c>
      <c r="D56">
        <v>2.6427777775097638E-3</v>
      </c>
      <c r="E56" t="s">
        <v>234</v>
      </c>
      <c r="F56" t="s">
        <v>234</v>
      </c>
      <c r="G56" t="s">
        <v>234</v>
      </c>
      <c r="H56">
        <v>44616</v>
      </c>
      <c r="I56" t="s">
        <v>451</v>
      </c>
      <c r="J56" t="s">
        <v>234</v>
      </c>
      <c r="K56" t="s">
        <v>451</v>
      </c>
      <c r="L56" t="s">
        <v>450</v>
      </c>
      <c r="M56" t="s">
        <v>450</v>
      </c>
      <c r="N56" t="s">
        <v>1373</v>
      </c>
      <c r="O56" t="s">
        <v>234</v>
      </c>
      <c r="P56" t="s">
        <v>1373</v>
      </c>
      <c r="Q56" t="s">
        <v>1374</v>
      </c>
      <c r="R56" t="s">
        <v>1374</v>
      </c>
      <c r="S56" t="s">
        <v>331</v>
      </c>
      <c r="T56" t="s">
        <v>452</v>
      </c>
      <c r="U56" t="s">
        <v>453</v>
      </c>
      <c r="V56" t="s">
        <v>764</v>
      </c>
      <c r="W56" t="s">
        <v>2427</v>
      </c>
      <c r="X56" t="s">
        <v>2426</v>
      </c>
      <c r="Y56" t="s">
        <v>2427</v>
      </c>
      <c r="Z56" t="s">
        <v>457</v>
      </c>
      <c r="AA56" t="s">
        <v>234</v>
      </c>
      <c r="AB56" t="s">
        <v>457</v>
      </c>
      <c r="AC56" t="s">
        <v>456</v>
      </c>
      <c r="AD56" t="s">
        <v>456</v>
      </c>
      <c r="AE56" t="s">
        <v>457</v>
      </c>
      <c r="AF56" t="s">
        <v>234</v>
      </c>
      <c r="AG56" t="s">
        <v>457</v>
      </c>
      <c r="AH56" t="s">
        <v>458</v>
      </c>
      <c r="AI56" t="s">
        <v>458</v>
      </c>
      <c r="AJ56" t="s">
        <v>366</v>
      </c>
      <c r="AK56" t="s">
        <v>248</v>
      </c>
      <c r="AL56" t="s">
        <v>1655</v>
      </c>
      <c r="AM56" t="s">
        <v>234</v>
      </c>
      <c r="AN56" t="s">
        <v>1655</v>
      </c>
      <c r="AO56" t="s">
        <v>234</v>
      </c>
      <c r="AP56" t="s">
        <v>274</v>
      </c>
      <c r="AQ56" t="s">
        <v>234</v>
      </c>
      <c r="AR56" t="s">
        <v>234</v>
      </c>
      <c r="AS56" t="s">
        <v>234</v>
      </c>
      <c r="AT56" t="s">
        <v>234</v>
      </c>
      <c r="AU56" t="s">
        <v>234</v>
      </c>
      <c r="AV56" t="s">
        <v>234</v>
      </c>
      <c r="AW56" t="s">
        <v>234</v>
      </c>
      <c r="AX56" t="s">
        <v>234</v>
      </c>
      <c r="AY56" t="s">
        <v>234</v>
      </c>
      <c r="AZ56" t="s">
        <v>234</v>
      </c>
      <c r="BA56" t="s">
        <v>234</v>
      </c>
      <c r="BB56" t="s">
        <v>234</v>
      </c>
      <c r="BC56" t="s">
        <v>234</v>
      </c>
      <c r="BD56" t="s">
        <v>234</v>
      </c>
      <c r="BE56" t="s">
        <v>234</v>
      </c>
      <c r="BF56" t="s">
        <v>234</v>
      </c>
      <c r="BG56" t="s">
        <v>234</v>
      </c>
      <c r="BH56" t="s">
        <v>234</v>
      </c>
      <c r="BI56" t="s">
        <v>234</v>
      </c>
      <c r="BJ56" t="s">
        <v>234</v>
      </c>
      <c r="BK56" t="s">
        <v>234</v>
      </c>
      <c r="BL56" t="s">
        <v>234</v>
      </c>
      <c r="BM56" t="s">
        <v>234</v>
      </c>
      <c r="BN56" t="s">
        <v>234</v>
      </c>
      <c r="BO56" t="s">
        <v>234</v>
      </c>
      <c r="BP56" t="s">
        <v>234</v>
      </c>
      <c r="BQ56" t="s">
        <v>234</v>
      </c>
      <c r="BR56" t="s">
        <v>234</v>
      </c>
      <c r="BS56" t="s">
        <v>234</v>
      </c>
      <c r="BT56" t="s">
        <v>234</v>
      </c>
      <c r="BU56" t="s">
        <v>234</v>
      </c>
      <c r="BV56" t="s">
        <v>234</v>
      </c>
      <c r="BW56" t="s">
        <v>234</v>
      </c>
      <c r="BX56" t="s">
        <v>234</v>
      </c>
      <c r="BY56" t="s">
        <v>234</v>
      </c>
      <c r="BZ56" t="s">
        <v>234</v>
      </c>
      <c r="CA56" t="s">
        <v>234</v>
      </c>
      <c r="CB56" t="s">
        <v>234</v>
      </c>
      <c r="CC56" t="s">
        <v>234</v>
      </c>
      <c r="CD56" t="s">
        <v>234</v>
      </c>
      <c r="CE56" t="s">
        <v>234</v>
      </c>
      <c r="CF56" t="s">
        <v>234</v>
      </c>
      <c r="CG56" t="s">
        <v>234</v>
      </c>
      <c r="CH56" t="s">
        <v>234</v>
      </c>
      <c r="CI56" t="s">
        <v>234</v>
      </c>
      <c r="CJ56" t="s">
        <v>234</v>
      </c>
      <c r="CK56" t="s">
        <v>234</v>
      </c>
      <c r="CL56" t="s">
        <v>234</v>
      </c>
      <c r="CM56" t="s">
        <v>234</v>
      </c>
      <c r="CN56" t="s">
        <v>234</v>
      </c>
      <c r="CO56" t="s">
        <v>234</v>
      </c>
      <c r="CP56" t="s">
        <v>234</v>
      </c>
      <c r="CQ56" t="s">
        <v>234</v>
      </c>
      <c r="CR56" t="s">
        <v>234</v>
      </c>
      <c r="CS56" t="s">
        <v>234</v>
      </c>
      <c r="CT56" t="s">
        <v>234</v>
      </c>
      <c r="CU56" t="s">
        <v>234</v>
      </c>
      <c r="CV56" t="s">
        <v>234</v>
      </c>
      <c r="CW56" t="s">
        <v>234</v>
      </c>
      <c r="CX56" t="s">
        <v>234</v>
      </c>
      <c r="CY56" t="s">
        <v>234</v>
      </c>
      <c r="CZ56" t="s">
        <v>234</v>
      </c>
      <c r="DA56" t="s">
        <v>234</v>
      </c>
      <c r="DB56" t="s">
        <v>234</v>
      </c>
      <c r="DC56" t="s">
        <v>234</v>
      </c>
      <c r="DD56" t="s">
        <v>234</v>
      </c>
      <c r="DE56" t="s">
        <v>234</v>
      </c>
      <c r="DF56" t="s">
        <v>234</v>
      </c>
      <c r="DG56" t="s">
        <v>234</v>
      </c>
      <c r="DH56" t="s">
        <v>234</v>
      </c>
      <c r="DI56" t="s">
        <v>234</v>
      </c>
      <c r="DJ56" t="s">
        <v>234</v>
      </c>
      <c r="DK56" t="s">
        <v>234</v>
      </c>
      <c r="DL56" t="s">
        <v>234</v>
      </c>
      <c r="DM56" t="s">
        <v>234</v>
      </c>
      <c r="DN56" t="s">
        <v>234</v>
      </c>
      <c r="DO56" t="s">
        <v>234</v>
      </c>
      <c r="DP56" t="s">
        <v>234</v>
      </c>
      <c r="DQ56" t="s">
        <v>234</v>
      </c>
      <c r="DR56" t="s">
        <v>234</v>
      </c>
      <c r="DS56" t="s">
        <v>234</v>
      </c>
      <c r="DT56" t="s">
        <v>234</v>
      </c>
      <c r="DU56" t="s">
        <v>234</v>
      </c>
      <c r="DV56" t="s">
        <v>234</v>
      </c>
      <c r="DW56" t="s">
        <v>234</v>
      </c>
      <c r="DX56" t="s">
        <v>234</v>
      </c>
      <c r="DY56" t="s">
        <v>234</v>
      </c>
      <c r="DZ56" t="s">
        <v>234</v>
      </c>
      <c r="EA56" t="s">
        <v>234</v>
      </c>
      <c r="EB56" t="s">
        <v>234</v>
      </c>
      <c r="EC56" t="s">
        <v>234</v>
      </c>
      <c r="ED56" t="s">
        <v>234</v>
      </c>
      <c r="EE56" t="s">
        <v>234</v>
      </c>
      <c r="EF56" t="s">
        <v>234</v>
      </c>
      <c r="EG56" t="s">
        <v>234</v>
      </c>
      <c r="EH56" t="s">
        <v>234</v>
      </c>
      <c r="EI56" t="s">
        <v>234</v>
      </c>
      <c r="EJ56" t="s">
        <v>234</v>
      </c>
      <c r="EK56" t="s">
        <v>234</v>
      </c>
      <c r="EL56" t="s">
        <v>234</v>
      </c>
      <c r="EM56" t="s">
        <v>234</v>
      </c>
      <c r="EN56" t="s">
        <v>234</v>
      </c>
      <c r="EO56" t="s">
        <v>234</v>
      </c>
      <c r="EP56" t="s">
        <v>234</v>
      </c>
      <c r="EQ56" t="s">
        <v>234</v>
      </c>
      <c r="ER56" t="s">
        <v>234</v>
      </c>
      <c r="ES56" t="s">
        <v>234</v>
      </c>
      <c r="ET56" t="s">
        <v>234</v>
      </c>
      <c r="EU56" t="s">
        <v>234</v>
      </c>
      <c r="EV56" t="s">
        <v>234</v>
      </c>
      <c r="EW56" t="s">
        <v>234</v>
      </c>
      <c r="EX56" t="s">
        <v>234</v>
      </c>
      <c r="EY56" t="s">
        <v>234</v>
      </c>
      <c r="EZ56" t="s">
        <v>234</v>
      </c>
      <c r="FA56" t="s">
        <v>234</v>
      </c>
      <c r="FB56" t="s">
        <v>234</v>
      </c>
      <c r="FC56" t="s">
        <v>234</v>
      </c>
      <c r="FD56" t="s">
        <v>234</v>
      </c>
      <c r="FE56" t="s">
        <v>234</v>
      </c>
      <c r="FF56" t="s">
        <v>234</v>
      </c>
      <c r="FG56" t="s">
        <v>234</v>
      </c>
      <c r="FH56" t="s">
        <v>234</v>
      </c>
      <c r="FI56" t="s">
        <v>234</v>
      </c>
      <c r="FJ56" t="s">
        <v>234</v>
      </c>
      <c r="FK56" t="s">
        <v>234</v>
      </c>
      <c r="FL56" t="s">
        <v>234</v>
      </c>
      <c r="FM56" t="s">
        <v>234</v>
      </c>
      <c r="FN56" t="s">
        <v>234</v>
      </c>
      <c r="FO56" t="s">
        <v>234</v>
      </c>
      <c r="FP56" t="s">
        <v>234</v>
      </c>
      <c r="FQ56" t="s">
        <v>234</v>
      </c>
      <c r="FR56" t="s">
        <v>234</v>
      </c>
      <c r="FS56" t="s">
        <v>234</v>
      </c>
      <c r="FT56" t="s">
        <v>234</v>
      </c>
      <c r="FU56" t="s">
        <v>234</v>
      </c>
      <c r="FV56" t="s">
        <v>234</v>
      </c>
      <c r="FW56" t="s">
        <v>234</v>
      </c>
      <c r="FX56" t="s">
        <v>234</v>
      </c>
      <c r="FY56" t="s">
        <v>234</v>
      </c>
      <c r="FZ56" t="s">
        <v>234</v>
      </c>
      <c r="GA56" t="s">
        <v>234</v>
      </c>
      <c r="GB56" t="s">
        <v>234</v>
      </c>
      <c r="GC56" t="s">
        <v>234</v>
      </c>
      <c r="GD56" t="s">
        <v>234</v>
      </c>
      <c r="GE56" t="s">
        <v>234</v>
      </c>
      <c r="GF56" t="s">
        <v>234</v>
      </c>
      <c r="GG56" t="s">
        <v>234</v>
      </c>
      <c r="GH56" t="s">
        <v>234</v>
      </c>
      <c r="GI56" t="s">
        <v>234</v>
      </c>
      <c r="GJ56" t="s">
        <v>234</v>
      </c>
      <c r="GK56" t="s">
        <v>234</v>
      </c>
      <c r="GL56" t="s">
        <v>234</v>
      </c>
      <c r="GM56" t="s">
        <v>234</v>
      </c>
      <c r="GN56" t="s">
        <v>234</v>
      </c>
      <c r="GO56" t="s">
        <v>234</v>
      </c>
      <c r="GP56" t="s">
        <v>234</v>
      </c>
      <c r="GQ56" t="s">
        <v>234</v>
      </c>
      <c r="GR56" t="s">
        <v>234</v>
      </c>
      <c r="GS56" t="s">
        <v>234</v>
      </c>
      <c r="GT56" t="s">
        <v>234</v>
      </c>
      <c r="GU56" t="s">
        <v>234</v>
      </c>
      <c r="GV56" t="s">
        <v>234</v>
      </c>
      <c r="GW56" t="s">
        <v>234</v>
      </c>
      <c r="GX56" t="s">
        <v>234</v>
      </c>
      <c r="GY56" t="s">
        <v>234</v>
      </c>
      <c r="GZ56" t="s">
        <v>234</v>
      </c>
      <c r="HA56" t="s">
        <v>234</v>
      </c>
      <c r="HB56" t="s">
        <v>234</v>
      </c>
      <c r="HC56" t="s">
        <v>234</v>
      </c>
      <c r="HD56" t="s">
        <v>234</v>
      </c>
      <c r="HE56" t="s">
        <v>234</v>
      </c>
      <c r="HF56" t="s">
        <v>234</v>
      </c>
      <c r="HG56" t="s">
        <v>234</v>
      </c>
      <c r="HH56" t="s">
        <v>234</v>
      </c>
      <c r="HI56" t="s">
        <v>234</v>
      </c>
      <c r="HJ56" t="s">
        <v>234</v>
      </c>
      <c r="HK56" t="s">
        <v>234</v>
      </c>
      <c r="HL56" t="s">
        <v>234</v>
      </c>
      <c r="HM56" t="s">
        <v>234</v>
      </c>
      <c r="HN56" t="s">
        <v>234</v>
      </c>
      <c r="HO56" t="s">
        <v>234</v>
      </c>
      <c r="HP56" t="s">
        <v>234</v>
      </c>
      <c r="HQ56" t="s">
        <v>234</v>
      </c>
      <c r="HR56" t="s">
        <v>234</v>
      </c>
      <c r="HS56" t="s">
        <v>234</v>
      </c>
      <c r="HT56" t="s">
        <v>234</v>
      </c>
      <c r="HU56" t="s">
        <v>234</v>
      </c>
      <c r="HV56" t="s">
        <v>234</v>
      </c>
      <c r="HW56" t="s">
        <v>234</v>
      </c>
      <c r="HX56" t="s">
        <v>234</v>
      </c>
      <c r="HY56" t="s">
        <v>234</v>
      </c>
      <c r="HZ56" t="s">
        <v>234</v>
      </c>
      <c r="IA56" t="s">
        <v>234</v>
      </c>
      <c r="IB56" t="s">
        <v>234</v>
      </c>
      <c r="IC56" t="s">
        <v>234</v>
      </c>
      <c r="ID56" t="s">
        <v>234</v>
      </c>
      <c r="IE56" t="s">
        <v>234</v>
      </c>
      <c r="IF56" t="s">
        <v>234</v>
      </c>
      <c r="IG56" t="s">
        <v>234</v>
      </c>
      <c r="IH56" t="s">
        <v>234</v>
      </c>
      <c r="II56" t="s">
        <v>234</v>
      </c>
      <c r="IJ56" t="s">
        <v>234</v>
      </c>
      <c r="IK56" t="s">
        <v>234</v>
      </c>
      <c r="IL56" t="s">
        <v>234</v>
      </c>
      <c r="IM56" t="s">
        <v>234</v>
      </c>
      <c r="IN56" t="s">
        <v>234</v>
      </c>
      <c r="IO56" t="s">
        <v>234</v>
      </c>
      <c r="IP56" t="s">
        <v>234</v>
      </c>
      <c r="IQ56" t="s">
        <v>234</v>
      </c>
      <c r="IR56" t="s">
        <v>234</v>
      </c>
      <c r="IS56" t="s">
        <v>234</v>
      </c>
      <c r="IT56" t="s">
        <v>234</v>
      </c>
      <c r="IU56" t="s">
        <v>234</v>
      </c>
      <c r="IV56" t="s">
        <v>234</v>
      </c>
      <c r="IW56" t="s">
        <v>234</v>
      </c>
      <c r="IX56" t="s">
        <v>234</v>
      </c>
      <c r="IY56" t="s">
        <v>1655</v>
      </c>
      <c r="IZ56" t="s">
        <v>1713</v>
      </c>
      <c r="JA56" t="s">
        <v>319</v>
      </c>
      <c r="JB56" t="s">
        <v>234</v>
      </c>
      <c r="JC56" t="s">
        <v>320</v>
      </c>
      <c r="JD56" t="s">
        <v>321</v>
      </c>
      <c r="JE56" t="s">
        <v>321</v>
      </c>
      <c r="JF56" t="s">
        <v>255</v>
      </c>
      <c r="JG56" t="s">
        <v>234</v>
      </c>
      <c r="JH56" t="s">
        <v>256</v>
      </c>
      <c r="JI56" t="s">
        <v>258</v>
      </c>
      <c r="JJ56" t="s">
        <v>258</v>
      </c>
      <c r="JK56" t="s">
        <v>3810</v>
      </c>
      <c r="JL56" t="s">
        <v>234</v>
      </c>
      <c r="JM56" t="s">
        <v>234</v>
      </c>
      <c r="JN56" t="s">
        <v>234</v>
      </c>
      <c r="JO56" t="s">
        <v>234</v>
      </c>
      <c r="JP56" t="s">
        <v>234</v>
      </c>
      <c r="JQ56">
        <v>0</v>
      </c>
      <c r="JR56" t="s">
        <v>3811</v>
      </c>
      <c r="JS56" t="s">
        <v>234</v>
      </c>
      <c r="JT56" t="s">
        <v>259</v>
      </c>
      <c r="JU56" t="s">
        <v>3811</v>
      </c>
      <c r="JV56" t="s">
        <v>261</v>
      </c>
      <c r="JW56" t="s">
        <v>375</v>
      </c>
      <c r="JX56" t="s">
        <v>261</v>
      </c>
      <c r="JY56" t="s">
        <v>234</v>
      </c>
      <c r="JZ56" t="s">
        <v>234</v>
      </c>
      <c r="KA56" t="s">
        <v>234</v>
      </c>
      <c r="KB56" t="s">
        <v>234</v>
      </c>
      <c r="KC56" t="s">
        <v>234</v>
      </c>
      <c r="KD56" t="s">
        <v>234</v>
      </c>
      <c r="KE56" t="s">
        <v>234</v>
      </c>
      <c r="KF56" t="s">
        <v>234</v>
      </c>
      <c r="KG56" t="s">
        <v>234</v>
      </c>
      <c r="KH56" t="s">
        <v>234</v>
      </c>
      <c r="KI56" t="s">
        <v>234</v>
      </c>
      <c r="KJ56" t="s">
        <v>234</v>
      </c>
      <c r="KK56" t="s">
        <v>234</v>
      </c>
      <c r="KL56" t="s">
        <v>234</v>
      </c>
      <c r="KM56" t="s">
        <v>249</v>
      </c>
      <c r="KN56" t="s">
        <v>1559</v>
      </c>
      <c r="KO56">
        <v>0</v>
      </c>
      <c r="KP56">
        <v>1</v>
      </c>
      <c r="KQ56">
        <v>0</v>
      </c>
      <c r="KR56" t="s">
        <v>234</v>
      </c>
      <c r="KS56" t="s">
        <v>1567</v>
      </c>
      <c r="KT56">
        <v>0</v>
      </c>
      <c r="KU56">
        <v>0</v>
      </c>
      <c r="KV56">
        <v>1</v>
      </c>
      <c r="KW56">
        <v>0</v>
      </c>
      <c r="KX56">
        <v>0</v>
      </c>
      <c r="KY56">
        <v>0</v>
      </c>
      <c r="KZ56" t="s">
        <v>234</v>
      </c>
      <c r="LA56" t="s">
        <v>234</v>
      </c>
      <c r="LB56" t="s">
        <v>234</v>
      </c>
      <c r="LC56" t="s">
        <v>234</v>
      </c>
      <c r="LD56" t="s">
        <v>234</v>
      </c>
      <c r="LE56" t="s">
        <v>234</v>
      </c>
      <c r="LF56" t="s">
        <v>3443</v>
      </c>
      <c r="LG56" t="s">
        <v>234</v>
      </c>
      <c r="LH56">
        <v>264451301</v>
      </c>
      <c r="LI56" t="s">
        <v>3964</v>
      </c>
      <c r="LJ56">
        <v>44617.155497685177</v>
      </c>
      <c r="LK56" t="s">
        <v>234</v>
      </c>
      <c r="LL56" t="s">
        <v>234</v>
      </c>
      <c r="LM56" t="s">
        <v>3800</v>
      </c>
      <c r="LN56" t="s">
        <v>3801</v>
      </c>
      <c r="LO56" t="s">
        <v>234</v>
      </c>
      <c r="LP56">
        <v>55</v>
      </c>
    </row>
    <row r="57" spans="1:328" x14ac:dyDescent="0.35">
      <c r="A57">
        <v>44616.365613506947</v>
      </c>
      <c r="B57">
        <v>44616.368714791657</v>
      </c>
      <c r="C57">
        <v>44616</v>
      </c>
      <c r="D57">
        <v>3.1012847102829255E-3</v>
      </c>
      <c r="E57" t="s">
        <v>234</v>
      </c>
      <c r="F57" t="s">
        <v>234</v>
      </c>
      <c r="G57" t="s">
        <v>234</v>
      </c>
      <c r="H57">
        <v>44616</v>
      </c>
      <c r="I57" t="s">
        <v>451</v>
      </c>
      <c r="J57" t="s">
        <v>234</v>
      </c>
      <c r="K57" t="s">
        <v>451</v>
      </c>
      <c r="L57" t="s">
        <v>450</v>
      </c>
      <c r="M57" t="s">
        <v>450</v>
      </c>
      <c r="N57" t="s">
        <v>1373</v>
      </c>
      <c r="O57" t="s">
        <v>234</v>
      </c>
      <c r="P57" t="s">
        <v>1373</v>
      </c>
      <c r="Q57" t="s">
        <v>1374</v>
      </c>
      <c r="R57" t="s">
        <v>1374</v>
      </c>
      <c r="S57" t="s">
        <v>331</v>
      </c>
      <c r="T57" t="s">
        <v>452</v>
      </c>
      <c r="U57" t="s">
        <v>453</v>
      </c>
      <c r="V57" t="s">
        <v>764</v>
      </c>
      <c r="W57" t="s">
        <v>2427</v>
      </c>
      <c r="X57" t="s">
        <v>2426</v>
      </c>
      <c r="Y57" t="s">
        <v>2427</v>
      </c>
      <c r="Z57" t="s">
        <v>457</v>
      </c>
      <c r="AA57" t="s">
        <v>234</v>
      </c>
      <c r="AB57" t="s">
        <v>457</v>
      </c>
      <c r="AC57" t="s">
        <v>456</v>
      </c>
      <c r="AD57" t="s">
        <v>456</v>
      </c>
      <c r="AE57" t="s">
        <v>457</v>
      </c>
      <c r="AF57" t="s">
        <v>234</v>
      </c>
      <c r="AG57" t="s">
        <v>457</v>
      </c>
      <c r="AH57" t="s">
        <v>458</v>
      </c>
      <c r="AI57" t="s">
        <v>458</v>
      </c>
      <c r="AJ57" t="s">
        <v>366</v>
      </c>
      <c r="AK57" t="s">
        <v>248</v>
      </c>
      <c r="AL57" t="s">
        <v>1655</v>
      </c>
      <c r="AM57" t="s">
        <v>234</v>
      </c>
      <c r="AN57" t="s">
        <v>1655</v>
      </c>
      <c r="AO57" t="s">
        <v>234</v>
      </c>
      <c r="AP57" t="s">
        <v>274</v>
      </c>
      <c r="AQ57" t="s">
        <v>234</v>
      </c>
      <c r="AR57" t="s">
        <v>234</v>
      </c>
      <c r="AS57" t="s">
        <v>234</v>
      </c>
      <c r="AT57" t="s">
        <v>234</v>
      </c>
      <c r="AU57" t="s">
        <v>234</v>
      </c>
      <c r="AV57" t="s">
        <v>234</v>
      </c>
      <c r="AW57" t="s">
        <v>234</v>
      </c>
      <c r="AX57" t="s">
        <v>234</v>
      </c>
      <c r="AY57" t="s">
        <v>234</v>
      </c>
      <c r="AZ57" t="s">
        <v>234</v>
      </c>
      <c r="BA57" t="s">
        <v>234</v>
      </c>
      <c r="BB57" t="s">
        <v>234</v>
      </c>
      <c r="BC57" t="s">
        <v>234</v>
      </c>
      <c r="BD57" t="s">
        <v>234</v>
      </c>
      <c r="BE57" t="s">
        <v>234</v>
      </c>
      <c r="BF57" t="s">
        <v>234</v>
      </c>
      <c r="BG57" t="s">
        <v>234</v>
      </c>
      <c r="BH57" t="s">
        <v>234</v>
      </c>
      <c r="BI57" t="s">
        <v>234</v>
      </c>
      <c r="BJ57" t="s">
        <v>234</v>
      </c>
      <c r="BK57" t="s">
        <v>234</v>
      </c>
      <c r="BL57" t="s">
        <v>234</v>
      </c>
      <c r="BM57" t="s">
        <v>234</v>
      </c>
      <c r="BN57" t="s">
        <v>234</v>
      </c>
      <c r="BO57" t="s">
        <v>234</v>
      </c>
      <c r="BP57" t="s">
        <v>234</v>
      </c>
      <c r="BQ57" t="s">
        <v>234</v>
      </c>
      <c r="BR57" t="s">
        <v>234</v>
      </c>
      <c r="BS57" t="s">
        <v>234</v>
      </c>
      <c r="BT57" t="s">
        <v>234</v>
      </c>
      <c r="BU57" t="s">
        <v>234</v>
      </c>
      <c r="BV57" t="s">
        <v>234</v>
      </c>
      <c r="BW57" t="s">
        <v>234</v>
      </c>
      <c r="BX57" t="s">
        <v>234</v>
      </c>
      <c r="BY57" t="s">
        <v>234</v>
      </c>
      <c r="BZ57" t="s">
        <v>234</v>
      </c>
      <c r="CA57" t="s">
        <v>234</v>
      </c>
      <c r="CB57" t="s">
        <v>234</v>
      </c>
      <c r="CC57" t="s">
        <v>234</v>
      </c>
      <c r="CD57" t="s">
        <v>234</v>
      </c>
      <c r="CE57" t="s">
        <v>234</v>
      </c>
      <c r="CF57" t="s">
        <v>234</v>
      </c>
      <c r="CG57" t="s">
        <v>234</v>
      </c>
      <c r="CH57" t="s">
        <v>234</v>
      </c>
      <c r="CI57" t="s">
        <v>234</v>
      </c>
      <c r="CJ57" t="s">
        <v>234</v>
      </c>
      <c r="CK57" t="s">
        <v>234</v>
      </c>
      <c r="CL57" t="s">
        <v>234</v>
      </c>
      <c r="CM57" t="s">
        <v>234</v>
      </c>
      <c r="CN57" t="s">
        <v>234</v>
      </c>
      <c r="CO57" t="s">
        <v>234</v>
      </c>
      <c r="CP57" t="s">
        <v>234</v>
      </c>
      <c r="CQ57" t="s">
        <v>234</v>
      </c>
      <c r="CR57" t="s">
        <v>234</v>
      </c>
      <c r="CS57" t="s">
        <v>234</v>
      </c>
      <c r="CT57" t="s">
        <v>234</v>
      </c>
      <c r="CU57" t="s">
        <v>234</v>
      </c>
      <c r="CV57" t="s">
        <v>234</v>
      </c>
      <c r="CW57" t="s">
        <v>234</v>
      </c>
      <c r="CX57" t="s">
        <v>234</v>
      </c>
      <c r="CY57" t="s">
        <v>234</v>
      </c>
      <c r="CZ57" t="s">
        <v>234</v>
      </c>
      <c r="DA57" t="s">
        <v>234</v>
      </c>
      <c r="DB57" t="s">
        <v>234</v>
      </c>
      <c r="DC57" t="s">
        <v>234</v>
      </c>
      <c r="DD57" t="s">
        <v>234</v>
      </c>
      <c r="DE57" t="s">
        <v>234</v>
      </c>
      <c r="DF57" t="s">
        <v>234</v>
      </c>
      <c r="DG57" t="s">
        <v>234</v>
      </c>
      <c r="DH57" t="s">
        <v>234</v>
      </c>
      <c r="DI57" t="s">
        <v>234</v>
      </c>
      <c r="DJ57" t="s">
        <v>234</v>
      </c>
      <c r="DK57" t="s">
        <v>234</v>
      </c>
      <c r="DL57" t="s">
        <v>234</v>
      </c>
      <c r="DM57" t="s">
        <v>234</v>
      </c>
      <c r="DN57" t="s">
        <v>234</v>
      </c>
      <c r="DO57" t="s">
        <v>234</v>
      </c>
      <c r="DP57" t="s">
        <v>234</v>
      </c>
      <c r="DQ57" t="s">
        <v>234</v>
      </c>
      <c r="DR57" t="s">
        <v>234</v>
      </c>
      <c r="DS57" t="s">
        <v>234</v>
      </c>
      <c r="DT57" t="s">
        <v>234</v>
      </c>
      <c r="DU57" t="s">
        <v>234</v>
      </c>
      <c r="DV57" t="s">
        <v>234</v>
      </c>
      <c r="DW57" t="s">
        <v>234</v>
      </c>
      <c r="DX57" t="s">
        <v>234</v>
      </c>
      <c r="DY57" t="s">
        <v>234</v>
      </c>
      <c r="DZ57" t="s">
        <v>234</v>
      </c>
      <c r="EA57" t="s">
        <v>234</v>
      </c>
      <c r="EB57" t="s">
        <v>234</v>
      </c>
      <c r="EC57" t="s">
        <v>234</v>
      </c>
      <c r="ED57" t="s">
        <v>234</v>
      </c>
      <c r="EE57" t="s">
        <v>234</v>
      </c>
      <c r="EF57" t="s">
        <v>234</v>
      </c>
      <c r="EG57" t="s">
        <v>234</v>
      </c>
      <c r="EH57" t="s">
        <v>234</v>
      </c>
      <c r="EI57" t="s">
        <v>234</v>
      </c>
      <c r="EJ57" t="s">
        <v>234</v>
      </c>
      <c r="EK57" t="s">
        <v>234</v>
      </c>
      <c r="EL57" t="s">
        <v>234</v>
      </c>
      <c r="EM57" t="s">
        <v>234</v>
      </c>
      <c r="EN57" t="s">
        <v>234</v>
      </c>
      <c r="EO57" t="s">
        <v>234</v>
      </c>
      <c r="EP57" t="s">
        <v>234</v>
      </c>
      <c r="EQ57" t="s">
        <v>234</v>
      </c>
      <c r="ER57" t="s">
        <v>234</v>
      </c>
      <c r="ES57" t="s">
        <v>234</v>
      </c>
      <c r="ET57" t="s">
        <v>234</v>
      </c>
      <c r="EU57" t="s">
        <v>234</v>
      </c>
      <c r="EV57" t="s">
        <v>234</v>
      </c>
      <c r="EW57" t="s">
        <v>234</v>
      </c>
      <c r="EX57" t="s">
        <v>234</v>
      </c>
      <c r="EY57" t="s">
        <v>234</v>
      </c>
      <c r="EZ57" t="s">
        <v>234</v>
      </c>
      <c r="FA57" t="s">
        <v>234</v>
      </c>
      <c r="FB57" t="s">
        <v>234</v>
      </c>
      <c r="FC57" t="s">
        <v>234</v>
      </c>
      <c r="FD57" t="s">
        <v>234</v>
      </c>
      <c r="FE57" t="s">
        <v>234</v>
      </c>
      <c r="FF57" t="s">
        <v>234</v>
      </c>
      <c r="FG57" t="s">
        <v>234</v>
      </c>
      <c r="FH57" t="s">
        <v>234</v>
      </c>
      <c r="FI57" t="s">
        <v>234</v>
      </c>
      <c r="FJ57" t="s">
        <v>234</v>
      </c>
      <c r="FK57" t="s">
        <v>234</v>
      </c>
      <c r="FL57" t="s">
        <v>234</v>
      </c>
      <c r="FM57" t="s">
        <v>234</v>
      </c>
      <c r="FN57" t="s">
        <v>234</v>
      </c>
      <c r="FO57" t="s">
        <v>234</v>
      </c>
      <c r="FP57" t="s">
        <v>234</v>
      </c>
      <c r="FQ57" t="s">
        <v>234</v>
      </c>
      <c r="FR57" t="s">
        <v>234</v>
      </c>
      <c r="FS57" t="s">
        <v>234</v>
      </c>
      <c r="FT57" t="s">
        <v>234</v>
      </c>
      <c r="FU57" t="s">
        <v>234</v>
      </c>
      <c r="FV57" t="s">
        <v>234</v>
      </c>
      <c r="FW57" t="s">
        <v>234</v>
      </c>
      <c r="FX57" t="s">
        <v>234</v>
      </c>
      <c r="FY57" t="s">
        <v>234</v>
      </c>
      <c r="FZ57" t="s">
        <v>234</v>
      </c>
      <c r="GA57" t="s">
        <v>234</v>
      </c>
      <c r="GB57" t="s">
        <v>234</v>
      </c>
      <c r="GC57" t="s">
        <v>234</v>
      </c>
      <c r="GD57" t="s">
        <v>234</v>
      </c>
      <c r="GE57" t="s">
        <v>234</v>
      </c>
      <c r="GF57" t="s">
        <v>234</v>
      </c>
      <c r="GG57" t="s">
        <v>234</v>
      </c>
      <c r="GH57" t="s">
        <v>234</v>
      </c>
      <c r="GI57" t="s">
        <v>234</v>
      </c>
      <c r="GJ57" t="s">
        <v>234</v>
      </c>
      <c r="GK57" t="s">
        <v>234</v>
      </c>
      <c r="GL57" t="s">
        <v>234</v>
      </c>
      <c r="GM57" t="s">
        <v>234</v>
      </c>
      <c r="GN57" t="s">
        <v>234</v>
      </c>
      <c r="GO57" t="s">
        <v>234</v>
      </c>
      <c r="GP57" t="s">
        <v>234</v>
      </c>
      <c r="GQ57" t="s">
        <v>234</v>
      </c>
      <c r="GR57" t="s">
        <v>234</v>
      </c>
      <c r="GS57" t="s">
        <v>234</v>
      </c>
      <c r="GT57" t="s">
        <v>234</v>
      </c>
      <c r="GU57" t="s">
        <v>234</v>
      </c>
      <c r="GV57" t="s">
        <v>234</v>
      </c>
      <c r="GW57" t="s">
        <v>234</v>
      </c>
      <c r="GX57" t="s">
        <v>234</v>
      </c>
      <c r="GY57" t="s">
        <v>234</v>
      </c>
      <c r="GZ57" t="s">
        <v>234</v>
      </c>
      <c r="HA57" t="s">
        <v>234</v>
      </c>
      <c r="HB57" t="s">
        <v>234</v>
      </c>
      <c r="HC57" t="s">
        <v>234</v>
      </c>
      <c r="HD57" t="s">
        <v>234</v>
      </c>
      <c r="HE57" t="s">
        <v>234</v>
      </c>
      <c r="HF57" t="s">
        <v>234</v>
      </c>
      <c r="HG57" t="s">
        <v>234</v>
      </c>
      <c r="HH57" t="s">
        <v>234</v>
      </c>
      <c r="HI57" t="s">
        <v>234</v>
      </c>
      <c r="HJ57" t="s">
        <v>234</v>
      </c>
      <c r="HK57" t="s">
        <v>234</v>
      </c>
      <c r="HL57" t="s">
        <v>234</v>
      </c>
      <c r="HM57" t="s">
        <v>234</v>
      </c>
      <c r="HN57" t="s">
        <v>234</v>
      </c>
      <c r="HO57" t="s">
        <v>234</v>
      </c>
      <c r="HP57" t="s">
        <v>234</v>
      </c>
      <c r="HQ57" t="s">
        <v>234</v>
      </c>
      <c r="HR57" t="s">
        <v>234</v>
      </c>
      <c r="HS57" t="s">
        <v>234</v>
      </c>
      <c r="HT57" t="s">
        <v>234</v>
      </c>
      <c r="HU57" t="s">
        <v>234</v>
      </c>
      <c r="HV57" t="s">
        <v>234</v>
      </c>
      <c r="HW57" t="s">
        <v>234</v>
      </c>
      <c r="HX57" t="s">
        <v>234</v>
      </c>
      <c r="HY57" t="s">
        <v>234</v>
      </c>
      <c r="HZ57" t="s">
        <v>234</v>
      </c>
      <c r="IA57" t="s">
        <v>234</v>
      </c>
      <c r="IB57" t="s">
        <v>234</v>
      </c>
      <c r="IC57" t="s">
        <v>234</v>
      </c>
      <c r="ID57" t="s">
        <v>234</v>
      </c>
      <c r="IE57" t="s">
        <v>234</v>
      </c>
      <c r="IF57" t="s">
        <v>234</v>
      </c>
      <c r="IG57" t="s">
        <v>234</v>
      </c>
      <c r="IH57" t="s">
        <v>234</v>
      </c>
      <c r="II57" t="s">
        <v>234</v>
      </c>
      <c r="IJ57" t="s">
        <v>234</v>
      </c>
      <c r="IK57" t="s">
        <v>234</v>
      </c>
      <c r="IL57" t="s">
        <v>234</v>
      </c>
      <c r="IM57" t="s">
        <v>234</v>
      </c>
      <c r="IN57" t="s">
        <v>234</v>
      </c>
      <c r="IO57" t="s">
        <v>234</v>
      </c>
      <c r="IP57" t="s">
        <v>234</v>
      </c>
      <c r="IQ57" t="s">
        <v>234</v>
      </c>
      <c r="IR57" t="s">
        <v>234</v>
      </c>
      <c r="IS57" t="s">
        <v>234</v>
      </c>
      <c r="IT57" t="s">
        <v>234</v>
      </c>
      <c r="IU57" t="s">
        <v>234</v>
      </c>
      <c r="IV57" t="s">
        <v>234</v>
      </c>
      <c r="IW57" t="s">
        <v>234</v>
      </c>
      <c r="IX57" t="s">
        <v>234</v>
      </c>
      <c r="IY57" t="s">
        <v>1655</v>
      </c>
      <c r="IZ57" t="s">
        <v>1713</v>
      </c>
      <c r="JA57" t="s">
        <v>344</v>
      </c>
      <c r="JB57" t="s">
        <v>234</v>
      </c>
      <c r="JC57" t="s">
        <v>345</v>
      </c>
      <c r="JD57" t="s">
        <v>3809</v>
      </c>
      <c r="JE57" t="s">
        <v>3809</v>
      </c>
      <c r="JF57" t="s">
        <v>255</v>
      </c>
      <c r="JG57" t="s">
        <v>234</v>
      </c>
      <c r="JH57" t="s">
        <v>256</v>
      </c>
      <c r="JI57" t="s">
        <v>258</v>
      </c>
      <c r="JJ57" t="s">
        <v>258</v>
      </c>
      <c r="JK57" t="s">
        <v>3810</v>
      </c>
      <c r="JL57" t="s">
        <v>234</v>
      </c>
      <c r="JM57" t="s">
        <v>234</v>
      </c>
      <c r="JN57" t="s">
        <v>234</v>
      </c>
      <c r="JO57" t="s">
        <v>234</v>
      </c>
      <c r="JP57" t="s">
        <v>234</v>
      </c>
      <c r="JQ57">
        <v>0</v>
      </c>
      <c r="JR57" t="s">
        <v>3811</v>
      </c>
      <c r="JS57" t="s">
        <v>234</v>
      </c>
      <c r="JT57" t="s">
        <v>259</v>
      </c>
      <c r="JU57" t="s">
        <v>3811</v>
      </c>
      <c r="JV57" t="s">
        <v>261</v>
      </c>
      <c r="JW57" t="s">
        <v>375</v>
      </c>
      <c r="JX57" t="s">
        <v>249</v>
      </c>
      <c r="JY57" t="s">
        <v>1723</v>
      </c>
      <c r="JZ57">
        <v>0</v>
      </c>
      <c r="KA57">
        <v>0</v>
      </c>
      <c r="KB57">
        <v>0</v>
      </c>
      <c r="KC57">
        <v>1</v>
      </c>
      <c r="KD57">
        <v>0</v>
      </c>
      <c r="KE57">
        <v>0</v>
      </c>
      <c r="KF57">
        <v>0</v>
      </c>
      <c r="KG57">
        <v>0</v>
      </c>
      <c r="KH57">
        <v>0</v>
      </c>
      <c r="KI57">
        <v>0</v>
      </c>
      <c r="KJ57">
        <v>0</v>
      </c>
      <c r="KK57">
        <v>0</v>
      </c>
      <c r="KL57" t="s">
        <v>234</v>
      </c>
      <c r="KM57" t="s">
        <v>249</v>
      </c>
      <c r="KN57" t="s">
        <v>1559</v>
      </c>
      <c r="KO57">
        <v>0</v>
      </c>
      <c r="KP57">
        <v>1</v>
      </c>
      <c r="KQ57">
        <v>0</v>
      </c>
      <c r="KR57" t="s">
        <v>234</v>
      </c>
      <c r="KS57" t="s">
        <v>1567</v>
      </c>
      <c r="KT57">
        <v>0</v>
      </c>
      <c r="KU57">
        <v>0</v>
      </c>
      <c r="KV57">
        <v>1</v>
      </c>
      <c r="KW57">
        <v>0</v>
      </c>
      <c r="KX57">
        <v>0</v>
      </c>
      <c r="KY57">
        <v>0</v>
      </c>
      <c r="KZ57" t="s">
        <v>234</v>
      </c>
      <c r="LA57" t="s">
        <v>234</v>
      </c>
      <c r="LB57" t="s">
        <v>234</v>
      </c>
      <c r="LC57" t="s">
        <v>234</v>
      </c>
      <c r="LD57" t="s">
        <v>234</v>
      </c>
      <c r="LE57" t="s">
        <v>234</v>
      </c>
      <c r="LF57" t="s">
        <v>3443</v>
      </c>
      <c r="LG57" t="s">
        <v>234</v>
      </c>
      <c r="LH57">
        <v>264451305</v>
      </c>
      <c r="LI57" t="s">
        <v>3965</v>
      </c>
      <c r="LJ57">
        <v>44617.155509259261</v>
      </c>
      <c r="LK57" t="s">
        <v>234</v>
      </c>
      <c r="LL57" t="s">
        <v>234</v>
      </c>
      <c r="LM57" t="s">
        <v>3800</v>
      </c>
      <c r="LN57" t="s">
        <v>3801</v>
      </c>
      <c r="LO57" t="s">
        <v>234</v>
      </c>
      <c r="LP57">
        <v>56</v>
      </c>
    </row>
    <row r="58" spans="1:328" x14ac:dyDescent="0.35">
      <c r="A58">
        <v>44616.368836504633</v>
      </c>
      <c r="B58">
        <v>44616.370918541666</v>
      </c>
      <c r="C58">
        <v>44616</v>
      </c>
      <c r="D58">
        <v>2.0820370336878113E-3</v>
      </c>
      <c r="E58" t="s">
        <v>234</v>
      </c>
      <c r="F58" t="s">
        <v>234</v>
      </c>
      <c r="G58" t="s">
        <v>234</v>
      </c>
      <c r="H58">
        <v>44616</v>
      </c>
      <c r="I58" t="s">
        <v>451</v>
      </c>
      <c r="J58" t="s">
        <v>234</v>
      </c>
      <c r="K58" t="s">
        <v>451</v>
      </c>
      <c r="L58" t="s">
        <v>450</v>
      </c>
      <c r="M58" t="s">
        <v>450</v>
      </c>
      <c r="N58" t="s">
        <v>1373</v>
      </c>
      <c r="O58" t="s">
        <v>234</v>
      </c>
      <c r="P58" t="s">
        <v>1373</v>
      </c>
      <c r="Q58" t="s">
        <v>1374</v>
      </c>
      <c r="R58" t="s">
        <v>1374</v>
      </c>
      <c r="S58" t="s">
        <v>331</v>
      </c>
      <c r="T58" t="s">
        <v>452</v>
      </c>
      <c r="U58" t="s">
        <v>453</v>
      </c>
      <c r="V58" t="s">
        <v>764</v>
      </c>
      <c r="W58" t="s">
        <v>2427</v>
      </c>
      <c r="X58" t="s">
        <v>2426</v>
      </c>
      <c r="Y58" t="s">
        <v>2427</v>
      </c>
      <c r="Z58" t="s">
        <v>457</v>
      </c>
      <c r="AA58" t="s">
        <v>234</v>
      </c>
      <c r="AB58" t="s">
        <v>457</v>
      </c>
      <c r="AC58" t="s">
        <v>456</v>
      </c>
      <c r="AD58" t="s">
        <v>456</v>
      </c>
      <c r="AE58" t="s">
        <v>457</v>
      </c>
      <c r="AF58" t="s">
        <v>234</v>
      </c>
      <c r="AG58" t="s">
        <v>457</v>
      </c>
      <c r="AH58" t="s">
        <v>458</v>
      </c>
      <c r="AI58" t="s">
        <v>458</v>
      </c>
      <c r="AJ58" t="s">
        <v>366</v>
      </c>
      <c r="AK58" t="s">
        <v>248</v>
      </c>
      <c r="AL58" t="s">
        <v>1655</v>
      </c>
      <c r="AM58" t="s">
        <v>234</v>
      </c>
      <c r="AN58" t="s">
        <v>1655</v>
      </c>
      <c r="AO58" t="s">
        <v>234</v>
      </c>
      <c r="AP58" t="s">
        <v>274</v>
      </c>
      <c r="AQ58" t="s">
        <v>234</v>
      </c>
      <c r="AR58" t="s">
        <v>234</v>
      </c>
      <c r="AS58" t="s">
        <v>234</v>
      </c>
      <c r="AT58" t="s">
        <v>234</v>
      </c>
      <c r="AU58" t="s">
        <v>234</v>
      </c>
      <c r="AV58" t="s">
        <v>234</v>
      </c>
      <c r="AW58" t="s">
        <v>234</v>
      </c>
      <c r="AX58" t="s">
        <v>234</v>
      </c>
      <c r="AY58" t="s">
        <v>234</v>
      </c>
      <c r="AZ58" t="s">
        <v>234</v>
      </c>
      <c r="BA58" t="s">
        <v>234</v>
      </c>
      <c r="BB58" t="s">
        <v>234</v>
      </c>
      <c r="BC58" t="s">
        <v>234</v>
      </c>
      <c r="BD58" t="s">
        <v>234</v>
      </c>
      <c r="BE58" t="s">
        <v>234</v>
      </c>
      <c r="BF58" t="s">
        <v>234</v>
      </c>
      <c r="BG58" t="s">
        <v>234</v>
      </c>
      <c r="BH58" t="s">
        <v>234</v>
      </c>
      <c r="BI58" t="s">
        <v>234</v>
      </c>
      <c r="BJ58" t="s">
        <v>234</v>
      </c>
      <c r="BK58" t="s">
        <v>234</v>
      </c>
      <c r="BL58" t="s">
        <v>234</v>
      </c>
      <c r="BM58" t="s">
        <v>234</v>
      </c>
      <c r="BN58" t="s">
        <v>234</v>
      </c>
      <c r="BO58" t="s">
        <v>234</v>
      </c>
      <c r="BP58" t="s">
        <v>234</v>
      </c>
      <c r="BQ58" t="s">
        <v>234</v>
      </c>
      <c r="BR58" t="s">
        <v>234</v>
      </c>
      <c r="BS58" t="s">
        <v>234</v>
      </c>
      <c r="BT58" t="s">
        <v>234</v>
      </c>
      <c r="BU58" t="s">
        <v>234</v>
      </c>
      <c r="BV58" t="s">
        <v>234</v>
      </c>
      <c r="BW58" t="s">
        <v>234</v>
      </c>
      <c r="BX58" t="s">
        <v>234</v>
      </c>
      <c r="BY58" t="s">
        <v>234</v>
      </c>
      <c r="BZ58" t="s">
        <v>234</v>
      </c>
      <c r="CA58" t="s">
        <v>234</v>
      </c>
      <c r="CB58" t="s">
        <v>234</v>
      </c>
      <c r="CC58" t="s">
        <v>234</v>
      </c>
      <c r="CD58" t="s">
        <v>234</v>
      </c>
      <c r="CE58" t="s">
        <v>234</v>
      </c>
      <c r="CF58" t="s">
        <v>234</v>
      </c>
      <c r="CG58" t="s">
        <v>234</v>
      </c>
      <c r="CH58" t="s">
        <v>234</v>
      </c>
      <c r="CI58" t="s">
        <v>234</v>
      </c>
      <c r="CJ58" t="s">
        <v>234</v>
      </c>
      <c r="CK58" t="s">
        <v>234</v>
      </c>
      <c r="CL58" t="s">
        <v>234</v>
      </c>
      <c r="CM58" t="s">
        <v>234</v>
      </c>
      <c r="CN58" t="s">
        <v>234</v>
      </c>
      <c r="CO58" t="s">
        <v>234</v>
      </c>
      <c r="CP58" t="s">
        <v>234</v>
      </c>
      <c r="CQ58" t="s">
        <v>234</v>
      </c>
      <c r="CR58" t="s">
        <v>234</v>
      </c>
      <c r="CS58" t="s">
        <v>234</v>
      </c>
      <c r="CT58" t="s">
        <v>234</v>
      </c>
      <c r="CU58" t="s">
        <v>234</v>
      </c>
      <c r="CV58" t="s">
        <v>234</v>
      </c>
      <c r="CW58" t="s">
        <v>234</v>
      </c>
      <c r="CX58" t="s">
        <v>234</v>
      </c>
      <c r="CY58" t="s">
        <v>234</v>
      </c>
      <c r="CZ58" t="s">
        <v>234</v>
      </c>
      <c r="DA58" t="s">
        <v>234</v>
      </c>
      <c r="DB58" t="s">
        <v>234</v>
      </c>
      <c r="DC58" t="s">
        <v>234</v>
      </c>
      <c r="DD58" t="s">
        <v>234</v>
      </c>
      <c r="DE58" t="s">
        <v>234</v>
      </c>
      <c r="DF58" t="s">
        <v>234</v>
      </c>
      <c r="DG58" t="s">
        <v>234</v>
      </c>
      <c r="DH58" t="s">
        <v>234</v>
      </c>
      <c r="DI58" t="s">
        <v>234</v>
      </c>
      <c r="DJ58" t="s">
        <v>234</v>
      </c>
      <c r="DK58" t="s">
        <v>234</v>
      </c>
      <c r="DL58" t="s">
        <v>234</v>
      </c>
      <c r="DM58" t="s">
        <v>234</v>
      </c>
      <c r="DN58" t="s">
        <v>234</v>
      </c>
      <c r="DO58" t="s">
        <v>234</v>
      </c>
      <c r="DP58" t="s">
        <v>234</v>
      </c>
      <c r="DQ58" t="s">
        <v>234</v>
      </c>
      <c r="DR58" t="s">
        <v>234</v>
      </c>
      <c r="DS58" t="s">
        <v>234</v>
      </c>
      <c r="DT58" t="s">
        <v>234</v>
      </c>
      <c r="DU58" t="s">
        <v>234</v>
      </c>
      <c r="DV58" t="s">
        <v>234</v>
      </c>
      <c r="DW58" t="s">
        <v>234</v>
      </c>
      <c r="DX58" t="s">
        <v>234</v>
      </c>
      <c r="DY58" t="s">
        <v>234</v>
      </c>
      <c r="DZ58" t="s">
        <v>234</v>
      </c>
      <c r="EA58" t="s">
        <v>234</v>
      </c>
      <c r="EB58" t="s">
        <v>234</v>
      </c>
      <c r="EC58" t="s">
        <v>234</v>
      </c>
      <c r="ED58" t="s">
        <v>234</v>
      </c>
      <c r="EE58" t="s">
        <v>234</v>
      </c>
      <c r="EF58" t="s">
        <v>234</v>
      </c>
      <c r="EG58" t="s">
        <v>234</v>
      </c>
      <c r="EH58" t="s">
        <v>234</v>
      </c>
      <c r="EI58" t="s">
        <v>234</v>
      </c>
      <c r="EJ58" t="s">
        <v>234</v>
      </c>
      <c r="EK58" t="s">
        <v>234</v>
      </c>
      <c r="EL58" t="s">
        <v>234</v>
      </c>
      <c r="EM58" t="s">
        <v>234</v>
      </c>
      <c r="EN58" t="s">
        <v>234</v>
      </c>
      <c r="EO58" t="s">
        <v>234</v>
      </c>
      <c r="EP58" t="s">
        <v>234</v>
      </c>
      <c r="EQ58" t="s">
        <v>234</v>
      </c>
      <c r="ER58" t="s">
        <v>234</v>
      </c>
      <c r="ES58" t="s">
        <v>234</v>
      </c>
      <c r="ET58" t="s">
        <v>234</v>
      </c>
      <c r="EU58" t="s">
        <v>234</v>
      </c>
      <c r="EV58" t="s">
        <v>234</v>
      </c>
      <c r="EW58" t="s">
        <v>234</v>
      </c>
      <c r="EX58" t="s">
        <v>234</v>
      </c>
      <c r="EY58" t="s">
        <v>234</v>
      </c>
      <c r="EZ58" t="s">
        <v>234</v>
      </c>
      <c r="FA58" t="s">
        <v>234</v>
      </c>
      <c r="FB58" t="s">
        <v>234</v>
      </c>
      <c r="FC58" t="s">
        <v>234</v>
      </c>
      <c r="FD58" t="s">
        <v>234</v>
      </c>
      <c r="FE58" t="s">
        <v>234</v>
      </c>
      <c r="FF58" t="s">
        <v>234</v>
      </c>
      <c r="FG58" t="s">
        <v>234</v>
      </c>
      <c r="FH58" t="s">
        <v>234</v>
      </c>
      <c r="FI58" t="s">
        <v>234</v>
      </c>
      <c r="FJ58" t="s">
        <v>234</v>
      </c>
      <c r="FK58" t="s">
        <v>234</v>
      </c>
      <c r="FL58" t="s">
        <v>234</v>
      </c>
      <c r="FM58" t="s">
        <v>234</v>
      </c>
      <c r="FN58" t="s">
        <v>234</v>
      </c>
      <c r="FO58" t="s">
        <v>234</v>
      </c>
      <c r="FP58" t="s">
        <v>234</v>
      </c>
      <c r="FQ58" t="s">
        <v>234</v>
      </c>
      <c r="FR58" t="s">
        <v>234</v>
      </c>
      <c r="FS58" t="s">
        <v>234</v>
      </c>
      <c r="FT58" t="s">
        <v>234</v>
      </c>
      <c r="FU58" t="s">
        <v>234</v>
      </c>
      <c r="FV58" t="s">
        <v>234</v>
      </c>
      <c r="FW58" t="s">
        <v>234</v>
      </c>
      <c r="FX58" t="s">
        <v>234</v>
      </c>
      <c r="FY58" t="s">
        <v>234</v>
      </c>
      <c r="FZ58" t="s">
        <v>234</v>
      </c>
      <c r="GA58" t="s">
        <v>234</v>
      </c>
      <c r="GB58" t="s">
        <v>234</v>
      </c>
      <c r="GC58" t="s">
        <v>234</v>
      </c>
      <c r="GD58" t="s">
        <v>234</v>
      </c>
      <c r="GE58" t="s">
        <v>234</v>
      </c>
      <c r="GF58" t="s">
        <v>234</v>
      </c>
      <c r="GG58" t="s">
        <v>234</v>
      </c>
      <c r="GH58" t="s">
        <v>234</v>
      </c>
      <c r="GI58" t="s">
        <v>234</v>
      </c>
      <c r="GJ58" t="s">
        <v>234</v>
      </c>
      <c r="GK58" t="s">
        <v>234</v>
      </c>
      <c r="GL58" t="s">
        <v>234</v>
      </c>
      <c r="GM58" t="s">
        <v>234</v>
      </c>
      <c r="GN58" t="s">
        <v>234</v>
      </c>
      <c r="GO58" t="s">
        <v>234</v>
      </c>
      <c r="GP58" t="s">
        <v>234</v>
      </c>
      <c r="GQ58" t="s">
        <v>234</v>
      </c>
      <c r="GR58" t="s">
        <v>234</v>
      </c>
      <c r="GS58" t="s">
        <v>234</v>
      </c>
      <c r="GT58" t="s">
        <v>234</v>
      </c>
      <c r="GU58" t="s">
        <v>234</v>
      </c>
      <c r="GV58" t="s">
        <v>234</v>
      </c>
      <c r="GW58" t="s">
        <v>234</v>
      </c>
      <c r="GX58" t="s">
        <v>234</v>
      </c>
      <c r="GY58" t="s">
        <v>234</v>
      </c>
      <c r="GZ58" t="s">
        <v>234</v>
      </c>
      <c r="HA58" t="s">
        <v>234</v>
      </c>
      <c r="HB58" t="s">
        <v>234</v>
      </c>
      <c r="HC58" t="s">
        <v>234</v>
      </c>
      <c r="HD58" t="s">
        <v>234</v>
      </c>
      <c r="HE58" t="s">
        <v>234</v>
      </c>
      <c r="HF58" t="s">
        <v>234</v>
      </c>
      <c r="HG58" t="s">
        <v>234</v>
      </c>
      <c r="HH58" t="s">
        <v>234</v>
      </c>
      <c r="HI58" t="s">
        <v>234</v>
      </c>
      <c r="HJ58" t="s">
        <v>234</v>
      </c>
      <c r="HK58" t="s">
        <v>234</v>
      </c>
      <c r="HL58" t="s">
        <v>234</v>
      </c>
      <c r="HM58" t="s">
        <v>234</v>
      </c>
      <c r="HN58" t="s">
        <v>234</v>
      </c>
      <c r="HO58" t="s">
        <v>234</v>
      </c>
      <c r="HP58" t="s">
        <v>234</v>
      </c>
      <c r="HQ58" t="s">
        <v>234</v>
      </c>
      <c r="HR58" t="s">
        <v>234</v>
      </c>
      <c r="HS58" t="s">
        <v>234</v>
      </c>
      <c r="HT58" t="s">
        <v>234</v>
      </c>
      <c r="HU58" t="s">
        <v>234</v>
      </c>
      <c r="HV58" t="s">
        <v>234</v>
      </c>
      <c r="HW58" t="s">
        <v>234</v>
      </c>
      <c r="HX58" t="s">
        <v>234</v>
      </c>
      <c r="HY58" t="s">
        <v>234</v>
      </c>
      <c r="HZ58" t="s">
        <v>234</v>
      </c>
      <c r="IA58" t="s">
        <v>234</v>
      </c>
      <c r="IB58" t="s">
        <v>234</v>
      </c>
      <c r="IC58" t="s">
        <v>234</v>
      </c>
      <c r="ID58" t="s">
        <v>234</v>
      </c>
      <c r="IE58" t="s">
        <v>234</v>
      </c>
      <c r="IF58" t="s">
        <v>234</v>
      </c>
      <c r="IG58" t="s">
        <v>234</v>
      </c>
      <c r="IH58" t="s">
        <v>234</v>
      </c>
      <c r="II58" t="s">
        <v>234</v>
      </c>
      <c r="IJ58" t="s">
        <v>234</v>
      </c>
      <c r="IK58" t="s">
        <v>234</v>
      </c>
      <c r="IL58" t="s">
        <v>234</v>
      </c>
      <c r="IM58" t="s">
        <v>234</v>
      </c>
      <c r="IN58" t="s">
        <v>234</v>
      </c>
      <c r="IO58" t="s">
        <v>234</v>
      </c>
      <c r="IP58" t="s">
        <v>234</v>
      </c>
      <c r="IQ58" t="s">
        <v>234</v>
      </c>
      <c r="IR58" t="s">
        <v>234</v>
      </c>
      <c r="IS58" t="s">
        <v>234</v>
      </c>
      <c r="IT58" t="s">
        <v>234</v>
      </c>
      <c r="IU58" t="s">
        <v>234</v>
      </c>
      <c r="IV58" t="s">
        <v>234</v>
      </c>
      <c r="IW58" t="s">
        <v>234</v>
      </c>
      <c r="IX58" t="s">
        <v>234</v>
      </c>
      <c r="IY58" t="s">
        <v>1655</v>
      </c>
      <c r="IZ58" t="s">
        <v>1713</v>
      </c>
      <c r="JA58" t="s">
        <v>319</v>
      </c>
      <c r="JB58" t="s">
        <v>234</v>
      </c>
      <c r="JC58" t="s">
        <v>320</v>
      </c>
      <c r="JD58" t="s">
        <v>321</v>
      </c>
      <c r="JE58" t="s">
        <v>321</v>
      </c>
      <c r="JF58" t="s">
        <v>255</v>
      </c>
      <c r="JG58" t="s">
        <v>234</v>
      </c>
      <c r="JH58" t="s">
        <v>325</v>
      </c>
      <c r="JI58" t="s">
        <v>258</v>
      </c>
      <c r="JJ58" t="s">
        <v>258</v>
      </c>
      <c r="JK58" t="s">
        <v>3810</v>
      </c>
      <c r="JL58" t="s">
        <v>234</v>
      </c>
      <c r="JM58" t="s">
        <v>234</v>
      </c>
      <c r="JN58" t="s">
        <v>234</v>
      </c>
      <c r="JO58" t="s">
        <v>234</v>
      </c>
      <c r="JP58" t="s">
        <v>234</v>
      </c>
      <c r="JQ58">
        <v>0</v>
      </c>
      <c r="JR58" t="s">
        <v>3811</v>
      </c>
      <c r="JS58" t="s">
        <v>234</v>
      </c>
      <c r="JT58" t="s">
        <v>259</v>
      </c>
      <c r="JU58" t="s">
        <v>3811</v>
      </c>
      <c r="JV58" t="s">
        <v>261</v>
      </c>
      <c r="JW58" t="s">
        <v>375</v>
      </c>
      <c r="JX58" t="s">
        <v>261</v>
      </c>
      <c r="JY58" t="s">
        <v>234</v>
      </c>
      <c r="JZ58" t="s">
        <v>234</v>
      </c>
      <c r="KA58" t="s">
        <v>234</v>
      </c>
      <c r="KB58" t="s">
        <v>234</v>
      </c>
      <c r="KC58" t="s">
        <v>234</v>
      </c>
      <c r="KD58" t="s">
        <v>234</v>
      </c>
      <c r="KE58" t="s">
        <v>234</v>
      </c>
      <c r="KF58" t="s">
        <v>234</v>
      </c>
      <c r="KG58" t="s">
        <v>234</v>
      </c>
      <c r="KH58" t="s">
        <v>234</v>
      </c>
      <c r="KI58" t="s">
        <v>234</v>
      </c>
      <c r="KJ58" t="s">
        <v>234</v>
      </c>
      <c r="KK58" t="s">
        <v>234</v>
      </c>
      <c r="KL58" t="s">
        <v>234</v>
      </c>
      <c r="KM58" t="s">
        <v>249</v>
      </c>
      <c r="KN58" t="s">
        <v>1559</v>
      </c>
      <c r="KO58">
        <v>0</v>
      </c>
      <c r="KP58">
        <v>1</v>
      </c>
      <c r="KQ58">
        <v>0</v>
      </c>
      <c r="KR58" t="s">
        <v>234</v>
      </c>
      <c r="KS58" t="s">
        <v>1567</v>
      </c>
      <c r="KT58">
        <v>0</v>
      </c>
      <c r="KU58">
        <v>0</v>
      </c>
      <c r="KV58">
        <v>1</v>
      </c>
      <c r="KW58">
        <v>0</v>
      </c>
      <c r="KX58">
        <v>0</v>
      </c>
      <c r="KY58">
        <v>0</v>
      </c>
      <c r="KZ58" t="s">
        <v>234</v>
      </c>
      <c r="LA58" t="s">
        <v>234</v>
      </c>
      <c r="LB58" t="s">
        <v>234</v>
      </c>
      <c r="LC58" t="s">
        <v>234</v>
      </c>
      <c r="LD58" t="s">
        <v>234</v>
      </c>
      <c r="LE58" t="s">
        <v>234</v>
      </c>
      <c r="LF58" t="s">
        <v>3443</v>
      </c>
      <c r="LG58" t="s">
        <v>234</v>
      </c>
      <c r="LH58">
        <v>264451306</v>
      </c>
      <c r="LI58" t="s">
        <v>3966</v>
      </c>
      <c r="LJ58">
        <v>44617.15552083333</v>
      </c>
      <c r="LK58" t="s">
        <v>234</v>
      </c>
      <c r="LL58" t="s">
        <v>234</v>
      </c>
      <c r="LM58" t="s">
        <v>3800</v>
      </c>
      <c r="LN58" t="s">
        <v>3801</v>
      </c>
      <c r="LO58" t="s">
        <v>234</v>
      </c>
      <c r="LP58">
        <v>57</v>
      </c>
    </row>
    <row r="59" spans="1:328" x14ac:dyDescent="0.35">
      <c r="A59">
        <v>44616.370988252318</v>
      </c>
      <c r="B59">
        <v>44616.372914317129</v>
      </c>
      <c r="C59">
        <v>44616</v>
      </c>
      <c r="D59">
        <v>1.9260648114141077E-3</v>
      </c>
      <c r="E59" t="s">
        <v>234</v>
      </c>
      <c r="F59" t="s">
        <v>234</v>
      </c>
      <c r="G59" t="s">
        <v>234</v>
      </c>
      <c r="H59">
        <v>44616</v>
      </c>
      <c r="I59" t="s">
        <v>451</v>
      </c>
      <c r="J59" t="s">
        <v>234</v>
      </c>
      <c r="K59" t="s">
        <v>451</v>
      </c>
      <c r="L59" t="s">
        <v>450</v>
      </c>
      <c r="M59" t="s">
        <v>450</v>
      </c>
      <c r="N59" t="s">
        <v>1373</v>
      </c>
      <c r="O59" t="s">
        <v>234</v>
      </c>
      <c r="P59" t="s">
        <v>1373</v>
      </c>
      <c r="Q59" t="s">
        <v>1374</v>
      </c>
      <c r="R59" t="s">
        <v>1374</v>
      </c>
      <c r="S59" t="s">
        <v>331</v>
      </c>
      <c r="T59" t="s">
        <v>452</v>
      </c>
      <c r="U59" t="s">
        <v>453</v>
      </c>
      <c r="V59" t="s">
        <v>764</v>
      </c>
      <c r="W59" t="s">
        <v>2427</v>
      </c>
      <c r="X59" t="s">
        <v>2426</v>
      </c>
      <c r="Y59" t="s">
        <v>2427</v>
      </c>
      <c r="Z59" t="s">
        <v>457</v>
      </c>
      <c r="AA59" t="s">
        <v>234</v>
      </c>
      <c r="AB59" t="s">
        <v>457</v>
      </c>
      <c r="AC59" t="s">
        <v>456</v>
      </c>
      <c r="AD59" t="s">
        <v>456</v>
      </c>
      <c r="AE59" t="s">
        <v>457</v>
      </c>
      <c r="AF59" t="s">
        <v>234</v>
      </c>
      <c r="AG59" t="s">
        <v>457</v>
      </c>
      <c r="AH59" t="s">
        <v>458</v>
      </c>
      <c r="AI59" t="s">
        <v>458</v>
      </c>
      <c r="AJ59" t="s">
        <v>366</v>
      </c>
      <c r="AK59" t="s">
        <v>248</v>
      </c>
      <c r="AL59" t="s">
        <v>1655</v>
      </c>
      <c r="AM59" t="s">
        <v>234</v>
      </c>
      <c r="AN59" t="s">
        <v>1655</v>
      </c>
      <c r="AO59" t="s">
        <v>234</v>
      </c>
      <c r="AP59" t="s">
        <v>250</v>
      </c>
      <c r="AQ59" t="s">
        <v>234</v>
      </c>
      <c r="AR59" t="s">
        <v>234</v>
      </c>
      <c r="AS59" t="s">
        <v>234</v>
      </c>
      <c r="AT59" t="s">
        <v>234</v>
      </c>
      <c r="AU59" t="s">
        <v>234</v>
      </c>
      <c r="AV59" t="s">
        <v>234</v>
      </c>
      <c r="AW59" t="s">
        <v>234</v>
      </c>
      <c r="AX59" t="s">
        <v>234</v>
      </c>
      <c r="AY59" t="s">
        <v>234</v>
      </c>
      <c r="AZ59" t="s">
        <v>234</v>
      </c>
      <c r="BA59" t="s">
        <v>234</v>
      </c>
      <c r="BB59" t="s">
        <v>234</v>
      </c>
      <c r="BC59" t="s">
        <v>234</v>
      </c>
      <c r="BD59" t="s">
        <v>234</v>
      </c>
      <c r="BE59" t="s">
        <v>234</v>
      </c>
      <c r="BF59" t="s">
        <v>234</v>
      </c>
      <c r="BG59" t="s">
        <v>234</v>
      </c>
      <c r="BH59" t="s">
        <v>234</v>
      </c>
      <c r="BI59" t="s">
        <v>234</v>
      </c>
      <c r="BJ59" t="s">
        <v>234</v>
      </c>
      <c r="BK59" t="s">
        <v>234</v>
      </c>
      <c r="BL59" t="s">
        <v>234</v>
      </c>
      <c r="BM59" t="s">
        <v>234</v>
      </c>
      <c r="BN59" t="s">
        <v>234</v>
      </c>
      <c r="BO59" t="s">
        <v>234</v>
      </c>
      <c r="BP59" t="s">
        <v>234</v>
      </c>
      <c r="BQ59" t="s">
        <v>234</v>
      </c>
      <c r="BR59" t="s">
        <v>234</v>
      </c>
      <c r="BS59" t="s">
        <v>234</v>
      </c>
      <c r="BT59" t="s">
        <v>234</v>
      </c>
      <c r="BU59" t="s">
        <v>234</v>
      </c>
      <c r="BV59" t="s">
        <v>234</v>
      </c>
      <c r="BW59" t="s">
        <v>234</v>
      </c>
      <c r="BX59" t="s">
        <v>234</v>
      </c>
      <c r="BY59" t="s">
        <v>234</v>
      </c>
      <c r="BZ59" t="s">
        <v>234</v>
      </c>
      <c r="CA59" t="s">
        <v>234</v>
      </c>
      <c r="CB59" t="s">
        <v>234</v>
      </c>
      <c r="CC59" t="s">
        <v>234</v>
      </c>
      <c r="CD59" t="s">
        <v>234</v>
      </c>
      <c r="CE59" t="s">
        <v>234</v>
      </c>
      <c r="CF59" t="s">
        <v>234</v>
      </c>
      <c r="CG59" t="s">
        <v>234</v>
      </c>
      <c r="CH59" t="s">
        <v>234</v>
      </c>
      <c r="CI59" t="s">
        <v>234</v>
      </c>
      <c r="CJ59" t="s">
        <v>234</v>
      </c>
      <c r="CK59" t="s">
        <v>234</v>
      </c>
      <c r="CL59" t="s">
        <v>234</v>
      </c>
      <c r="CM59" t="s">
        <v>234</v>
      </c>
      <c r="CN59" t="s">
        <v>234</v>
      </c>
      <c r="CO59" t="s">
        <v>234</v>
      </c>
      <c r="CP59" t="s">
        <v>234</v>
      </c>
      <c r="CQ59" t="s">
        <v>234</v>
      </c>
      <c r="CR59" t="s">
        <v>234</v>
      </c>
      <c r="CS59" t="s">
        <v>234</v>
      </c>
      <c r="CT59" t="s">
        <v>234</v>
      </c>
      <c r="CU59" t="s">
        <v>234</v>
      </c>
      <c r="CV59" t="s">
        <v>234</v>
      </c>
      <c r="CW59" t="s">
        <v>234</v>
      </c>
      <c r="CX59" t="s">
        <v>234</v>
      </c>
      <c r="CY59" t="s">
        <v>234</v>
      </c>
      <c r="CZ59" t="s">
        <v>234</v>
      </c>
      <c r="DA59" t="s">
        <v>234</v>
      </c>
      <c r="DB59" t="s">
        <v>234</v>
      </c>
      <c r="DC59" t="s">
        <v>234</v>
      </c>
      <c r="DD59" t="s">
        <v>234</v>
      </c>
      <c r="DE59" t="s">
        <v>234</v>
      </c>
      <c r="DF59" t="s">
        <v>234</v>
      </c>
      <c r="DG59" t="s">
        <v>234</v>
      </c>
      <c r="DH59" t="s">
        <v>234</v>
      </c>
      <c r="DI59" t="s">
        <v>234</v>
      </c>
      <c r="DJ59" t="s">
        <v>234</v>
      </c>
      <c r="DK59" t="s">
        <v>234</v>
      </c>
      <c r="DL59" t="s">
        <v>234</v>
      </c>
      <c r="DM59" t="s">
        <v>234</v>
      </c>
      <c r="DN59" t="s">
        <v>234</v>
      </c>
      <c r="DO59" t="s">
        <v>234</v>
      </c>
      <c r="DP59" t="s">
        <v>234</v>
      </c>
      <c r="DQ59" t="s">
        <v>234</v>
      </c>
      <c r="DR59" t="s">
        <v>234</v>
      </c>
      <c r="DS59" t="s">
        <v>234</v>
      </c>
      <c r="DT59" t="s">
        <v>234</v>
      </c>
      <c r="DU59" t="s">
        <v>234</v>
      </c>
      <c r="DV59" t="s">
        <v>234</v>
      </c>
      <c r="DW59" t="s">
        <v>234</v>
      </c>
      <c r="DX59" t="s">
        <v>234</v>
      </c>
      <c r="DY59" t="s">
        <v>234</v>
      </c>
      <c r="DZ59" t="s">
        <v>234</v>
      </c>
      <c r="EA59" t="s">
        <v>234</v>
      </c>
      <c r="EB59" t="s">
        <v>234</v>
      </c>
      <c r="EC59" t="s">
        <v>234</v>
      </c>
      <c r="ED59" t="s">
        <v>234</v>
      </c>
      <c r="EE59" t="s">
        <v>234</v>
      </c>
      <c r="EF59" t="s">
        <v>234</v>
      </c>
      <c r="EG59" t="s">
        <v>234</v>
      </c>
      <c r="EH59" t="s">
        <v>234</v>
      </c>
      <c r="EI59" t="s">
        <v>234</v>
      </c>
      <c r="EJ59" t="s">
        <v>234</v>
      </c>
      <c r="EK59" t="s">
        <v>234</v>
      </c>
      <c r="EL59" t="s">
        <v>234</v>
      </c>
      <c r="EM59" t="s">
        <v>234</v>
      </c>
      <c r="EN59" t="s">
        <v>234</v>
      </c>
      <c r="EO59" t="s">
        <v>234</v>
      </c>
      <c r="EP59" t="s">
        <v>234</v>
      </c>
      <c r="EQ59" t="s">
        <v>234</v>
      </c>
      <c r="ER59" t="s">
        <v>234</v>
      </c>
      <c r="ES59" t="s">
        <v>234</v>
      </c>
      <c r="ET59" t="s">
        <v>234</v>
      </c>
      <c r="EU59" t="s">
        <v>234</v>
      </c>
      <c r="EV59" t="s">
        <v>234</v>
      </c>
      <c r="EW59" t="s">
        <v>234</v>
      </c>
      <c r="EX59" t="s">
        <v>234</v>
      </c>
      <c r="EY59" t="s">
        <v>234</v>
      </c>
      <c r="EZ59" t="s">
        <v>234</v>
      </c>
      <c r="FA59" t="s">
        <v>234</v>
      </c>
      <c r="FB59" t="s">
        <v>234</v>
      </c>
      <c r="FC59" t="s">
        <v>234</v>
      </c>
      <c r="FD59" t="s">
        <v>234</v>
      </c>
      <c r="FE59" t="s">
        <v>234</v>
      </c>
      <c r="FF59" t="s">
        <v>234</v>
      </c>
      <c r="FG59" t="s">
        <v>234</v>
      </c>
      <c r="FH59" t="s">
        <v>234</v>
      </c>
      <c r="FI59" t="s">
        <v>234</v>
      </c>
      <c r="FJ59" t="s">
        <v>234</v>
      </c>
      <c r="FK59" t="s">
        <v>234</v>
      </c>
      <c r="FL59" t="s">
        <v>234</v>
      </c>
      <c r="FM59" t="s">
        <v>234</v>
      </c>
      <c r="FN59" t="s">
        <v>234</v>
      </c>
      <c r="FO59" t="s">
        <v>234</v>
      </c>
      <c r="FP59" t="s">
        <v>234</v>
      </c>
      <c r="FQ59" t="s">
        <v>234</v>
      </c>
      <c r="FR59" t="s">
        <v>234</v>
      </c>
      <c r="FS59" t="s">
        <v>234</v>
      </c>
      <c r="FT59" t="s">
        <v>234</v>
      </c>
      <c r="FU59" t="s">
        <v>234</v>
      </c>
      <c r="FV59" t="s">
        <v>234</v>
      </c>
      <c r="FW59" t="s">
        <v>234</v>
      </c>
      <c r="FX59" t="s">
        <v>234</v>
      </c>
      <c r="FY59" t="s">
        <v>234</v>
      </c>
      <c r="FZ59" t="s">
        <v>234</v>
      </c>
      <c r="GA59" t="s">
        <v>234</v>
      </c>
      <c r="GB59" t="s">
        <v>234</v>
      </c>
      <c r="GC59" t="s">
        <v>234</v>
      </c>
      <c r="GD59" t="s">
        <v>234</v>
      </c>
      <c r="GE59" t="s">
        <v>234</v>
      </c>
      <c r="GF59" t="s">
        <v>234</v>
      </c>
      <c r="GG59" t="s">
        <v>234</v>
      </c>
      <c r="GH59" t="s">
        <v>234</v>
      </c>
      <c r="GI59" t="s">
        <v>234</v>
      </c>
      <c r="GJ59" t="s">
        <v>234</v>
      </c>
      <c r="GK59" t="s">
        <v>234</v>
      </c>
      <c r="GL59" t="s">
        <v>234</v>
      </c>
      <c r="GM59" t="s">
        <v>234</v>
      </c>
      <c r="GN59" t="s">
        <v>234</v>
      </c>
      <c r="GO59" t="s">
        <v>234</v>
      </c>
      <c r="GP59" t="s">
        <v>234</v>
      </c>
      <c r="GQ59" t="s">
        <v>234</v>
      </c>
      <c r="GR59" t="s">
        <v>234</v>
      </c>
      <c r="GS59" t="s">
        <v>234</v>
      </c>
      <c r="GT59" t="s">
        <v>234</v>
      </c>
      <c r="GU59" t="s">
        <v>234</v>
      </c>
      <c r="GV59" t="s">
        <v>234</v>
      </c>
      <c r="GW59" t="s">
        <v>234</v>
      </c>
      <c r="GX59" t="s">
        <v>234</v>
      </c>
      <c r="GY59" t="s">
        <v>234</v>
      </c>
      <c r="GZ59" t="s">
        <v>234</v>
      </c>
      <c r="HA59" t="s">
        <v>234</v>
      </c>
      <c r="HB59" t="s">
        <v>234</v>
      </c>
      <c r="HC59" t="s">
        <v>234</v>
      </c>
      <c r="HD59" t="s">
        <v>234</v>
      </c>
      <c r="HE59" t="s">
        <v>234</v>
      </c>
      <c r="HF59" t="s">
        <v>234</v>
      </c>
      <c r="HG59" t="s">
        <v>234</v>
      </c>
      <c r="HH59" t="s">
        <v>234</v>
      </c>
      <c r="HI59" t="s">
        <v>234</v>
      </c>
      <c r="HJ59" t="s">
        <v>234</v>
      </c>
      <c r="HK59" t="s">
        <v>234</v>
      </c>
      <c r="HL59" t="s">
        <v>234</v>
      </c>
      <c r="HM59" t="s">
        <v>234</v>
      </c>
      <c r="HN59" t="s">
        <v>234</v>
      </c>
      <c r="HO59" t="s">
        <v>234</v>
      </c>
      <c r="HP59" t="s">
        <v>234</v>
      </c>
      <c r="HQ59" t="s">
        <v>234</v>
      </c>
      <c r="HR59" t="s">
        <v>234</v>
      </c>
      <c r="HS59" t="s">
        <v>234</v>
      </c>
      <c r="HT59" t="s">
        <v>234</v>
      </c>
      <c r="HU59" t="s">
        <v>234</v>
      </c>
      <c r="HV59" t="s">
        <v>234</v>
      </c>
      <c r="HW59" t="s">
        <v>234</v>
      </c>
      <c r="HX59" t="s">
        <v>234</v>
      </c>
      <c r="HY59" t="s">
        <v>234</v>
      </c>
      <c r="HZ59" t="s">
        <v>234</v>
      </c>
      <c r="IA59" t="s">
        <v>234</v>
      </c>
      <c r="IB59" t="s">
        <v>234</v>
      </c>
      <c r="IC59" t="s">
        <v>234</v>
      </c>
      <c r="ID59" t="s">
        <v>234</v>
      </c>
      <c r="IE59" t="s">
        <v>234</v>
      </c>
      <c r="IF59" t="s">
        <v>234</v>
      </c>
      <c r="IG59" t="s">
        <v>234</v>
      </c>
      <c r="IH59" t="s">
        <v>234</v>
      </c>
      <c r="II59" t="s">
        <v>234</v>
      </c>
      <c r="IJ59" t="s">
        <v>234</v>
      </c>
      <c r="IK59" t="s">
        <v>234</v>
      </c>
      <c r="IL59" t="s">
        <v>234</v>
      </c>
      <c r="IM59" t="s">
        <v>234</v>
      </c>
      <c r="IN59" t="s">
        <v>234</v>
      </c>
      <c r="IO59" t="s">
        <v>234</v>
      </c>
      <c r="IP59" t="s">
        <v>234</v>
      </c>
      <c r="IQ59" t="s">
        <v>234</v>
      </c>
      <c r="IR59" t="s">
        <v>234</v>
      </c>
      <c r="IS59" t="s">
        <v>234</v>
      </c>
      <c r="IT59" t="s">
        <v>234</v>
      </c>
      <c r="IU59" t="s">
        <v>234</v>
      </c>
      <c r="IV59" t="s">
        <v>234</v>
      </c>
      <c r="IW59" t="s">
        <v>234</v>
      </c>
      <c r="IX59" t="s">
        <v>234</v>
      </c>
      <c r="IY59" t="s">
        <v>1655</v>
      </c>
      <c r="IZ59" t="s">
        <v>1713</v>
      </c>
      <c r="JA59" t="s">
        <v>319</v>
      </c>
      <c r="JB59" t="s">
        <v>234</v>
      </c>
      <c r="JC59" t="s">
        <v>320</v>
      </c>
      <c r="JD59" t="s">
        <v>321</v>
      </c>
      <c r="JE59" t="s">
        <v>321</v>
      </c>
      <c r="JF59" t="s">
        <v>255</v>
      </c>
      <c r="JG59" t="s">
        <v>234</v>
      </c>
      <c r="JH59" t="s">
        <v>352</v>
      </c>
      <c r="JI59" t="s">
        <v>258</v>
      </c>
      <c r="JJ59" t="s">
        <v>258</v>
      </c>
      <c r="JK59" t="s">
        <v>3810</v>
      </c>
      <c r="JL59" t="s">
        <v>234</v>
      </c>
      <c r="JM59" t="s">
        <v>234</v>
      </c>
      <c r="JN59" t="s">
        <v>234</v>
      </c>
      <c r="JO59" t="s">
        <v>234</v>
      </c>
      <c r="JP59" t="s">
        <v>234</v>
      </c>
      <c r="JQ59">
        <v>0</v>
      </c>
      <c r="JR59" t="s">
        <v>3811</v>
      </c>
      <c r="JS59" t="s">
        <v>234</v>
      </c>
      <c r="JT59" t="s">
        <v>259</v>
      </c>
      <c r="JU59" t="s">
        <v>3811</v>
      </c>
      <c r="JV59" t="s">
        <v>261</v>
      </c>
      <c r="JW59" t="s">
        <v>375</v>
      </c>
      <c r="JX59" t="s">
        <v>261</v>
      </c>
      <c r="JY59" t="s">
        <v>234</v>
      </c>
      <c r="JZ59" t="s">
        <v>234</v>
      </c>
      <c r="KA59" t="s">
        <v>234</v>
      </c>
      <c r="KB59" t="s">
        <v>234</v>
      </c>
      <c r="KC59" t="s">
        <v>234</v>
      </c>
      <c r="KD59" t="s">
        <v>234</v>
      </c>
      <c r="KE59" t="s">
        <v>234</v>
      </c>
      <c r="KF59" t="s">
        <v>234</v>
      </c>
      <c r="KG59" t="s">
        <v>234</v>
      </c>
      <c r="KH59" t="s">
        <v>234</v>
      </c>
      <c r="KI59" t="s">
        <v>234</v>
      </c>
      <c r="KJ59" t="s">
        <v>234</v>
      </c>
      <c r="KK59" t="s">
        <v>234</v>
      </c>
      <c r="KL59" t="s">
        <v>234</v>
      </c>
      <c r="KM59" t="s">
        <v>249</v>
      </c>
      <c r="KN59" t="s">
        <v>1559</v>
      </c>
      <c r="KO59">
        <v>0</v>
      </c>
      <c r="KP59">
        <v>1</v>
      </c>
      <c r="KQ59">
        <v>0</v>
      </c>
      <c r="KR59" t="s">
        <v>234</v>
      </c>
      <c r="KS59" t="s">
        <v>1567</v>
      </c>
      <c r="KT59">
        <v>0</v>
      </c>
      <c r="KU59">
        <v>0</v>
      </c>
      <c r="KV59">
        <v>1</v>
      </c>
      <c r="KW59">
        <v>0</v>
      </c>
      <c r="KX59">
        <v>0</v>
      </c>
      <c r="KY59">
        <v>0</v>
      </c>
      <c r="KZ59" t="s">
        <v>234</v>
      </c>
      <c r="LA59" t="s">
        <v>234</v>
      </c>
      <c r="LB59" t="s">
        <v>234</v>
      </c>
      <c r="LC59" t="s">
        <v>234</v>
      </c>
      <c r="LD59" t="s">
        <v>234</v>
      </c>
      <c r="LE59" t="s">
        <v>234</v>
      </c>
      <c r="LF59" t="s">
        <v>3443</v>
      </c>
      <c r="LG59" t="s">
        <v>234</v>
      </c>
      <c r="LH59">
        <v>264451307</v>
      </c>
      <c r="LI59" t="s">
        <v>3967</v>
      </c>
      <c r="LJ59">
        <v>44617.155543981477</v>
      </c>
      <c r="LK59" t="s">
        <v>234</v>
      </c>
      <c r="LL59" t="s">
        <v>234</v>
      </c>
      <c r="LM59" t="s">
        <v>3800</v>
      </c>
      <c r="LN59" t="s">
        <v>3801</v>
      </c>
      <c r="LO59" t="s">
        <v>234</v>
      </c>
      <c r="LP59">
        <v>58</v>
      </c>
    </row>
    <row r="60" spans="1:328" x14ac:dyDescent="0.35">
      <c r="A60">
        <v>44614.398296006948</v>
      </c>
      <c r="B60">
        <v>44614.409501469912</v>
      </c>
      <c r="C60">
        <v>44614</v>
      </c>
      <c r="D60">
        <v>1.8675771607377101E-3</v>
      </c>
      <c r="E60" t="s">
        <v>234</v>
      </c>
      <c r="F60" t="s">
        <v>234</v>
      </c>
      <c r="G60" t="s">
        <v>234</v>
      </c>
      <c r="H60">
        <v>44614</v>
      </c>
      <c r="I60" t="s">
        <v>3446</v>
      </c>
      <c r="J60" t="s">
        <v>234</v>
      </c>
      <c r="K60" t="s">
        <v>3446</v>
      </c>
      <c r="L60" t="s">
        <v>3447</v>
      </c>
      <c r="M60" t="s">
        <v>3447</v>
      </c>
      <c r="N60" t="s">
        <v>3455</v>
      </c>
      <c r="O60" t="s">
        <v>234</v>
      </c>
      <c r="P60" t="s">
        <v>3455</v>
      </c>
      <c r="Q60" t="s">
        <v>3456</v>
      </c>
      <c r="R60" t="s">
        <v>3456</v>
      </c>
      <c r="S60" t="s">
        <v>1791</v>
      </c>
      <c r="T60" t="s">
        <v>1975</v>
      </c>
      <c r="U60" t="s">
        <v>1974</v>
      </c>
      <c r="V60" t="s">
        <v>1976</v>
      </c>
      <c r="W60" t="s">
        <v>3106</v>
      </c>
      <c r="X60" t="s">
        <v>3105</v>
      </c>
      <c r="Y60" t="s">
        <v>3106</v>
      </c>
      <c r="Z60" t="s">
        <v>246</v>
      </c>
      <c r="AA60" t="s">
        <v>3968</v>
      </c>
      <c r="AB60" t="s">
        <v>246</v>
      </c>
      <c r="AC60" t="s">
        <v>1390</v>
      </c>
      <c r="AD60" t="s">
        <v>3969</v>
      </c>
      <c r="AE60" t="s">
        <v>246</v>
      </c>
      <c r="AF60" t="s">
        <v>3970</v>
      </c>
      <c r="AG60" t="s">
        <v>246</v>
      </c>
      <c r="AH60" t="s">
        <v>1390</v>
      </c>
      <c r="AI60" t="s">
        <v>3971</v>
      </c>
      <c r="AJ60" t="s">
        <v>366</v>
      </c>
      <c r="AK60" t="s">
        <v>284</v>
      </c>
      <c r="AL60" t="s">
        <v>1655</v>
      </c>
      <c r="AM60" t="s">
        <v>234</v>
      </c>
      <c r="AN60" t="s">
        <v>1655</v>
      </c>
      <c r="AO60" t="s">
        <v>234</v>
      </c>
      <c r="AP60" t="s">
        <v>250</v>
      </c>
      <c r="AQ60" t="s">
        <v>234</v>
      </c>
      <c r="AR60" t="s">
        <v>234</v>
      </c>
      <c r="AS60" t="s">
        <v>308</v>
      </c>
      <c r="AT60" t="s">
        <v>234</v>
      </c>
      <c r="AU60" t="s">
        <v>3875</v>
      </c>
      <c r="AV60">
        <v>1</v>
      </c>
      <c r="AW60">
        <v>1</v>
      </c>
      <c r="AX60">
        <v>0</v>
      </c>
      <c r="AY60">
        <v>0</v>
      </c>
      <c r="AZ60">
        <v>0</v>
      </c>
      <c r="BA60">
        <v>0</v>
      </c>
      <c r="BB60">
        <v>0</v>
      </c>
      <c r="BC60">
        <v>0</v>
      </c>
      <c r="BD60" t="s">
        <v>309</v>
      </c>
      <c r="BE60" t="s">
        <v>750</v>
      </c>
      <c r="BF60" t="s">
        <v>3880</v>
      </c>
      <c r="BG60">
        <v>1</v>
      </c>
      <c r="BH60">
        <v>0</v>
      </c>
      <c r="BI60">
        <v>0</v>
      </c>
      <c r="BJ60">
        <v>0</v>
      </c>
      <c r="BK60">
        <v>1</v>
      </c>
      <c r="BL60">
        <v>0</v>
      </c>
      <c r="BM60">
        <v>0</v>
      </c>
      <c r="BN60">
        <v>0</v>
      </c>
      <c r="BO60">
        <v>0</v>
      </c>
      <c r="BP60">
        <v>0</v>
      </c>
      <c r="BQ60" t="s">
        <v>234</v>
      </c>
      <c r="BR60" t="s">
        <v>288</v>
      </c>
      <c r="BS60" t="s">
        <v>289</v>
      </c>
      <c r="BT60" t="s">
        <v>3972</v>
      </c>
      <c r="BU60">
        <v>1</v>
      </c>
      <c r="BV60">
        <v>1</v>
      </c>
      <c r="BW60">
        <v>0</v>
      </c>
      <c r="BX60">
        <v>1</v>
      </c>
      <c r="BY60">
        <v>0</v>
      </c>
      <c r="BZ60">
        <v>0</v>
      </c>
      <c r="CA60">
        <v>1</v>
      </c>
      <c r="CB60">
        <v>0</v>
      </c>
      <c r="CC60" t="s">
        <v>1500</v>
      </c>
      <c r="CD60">
        <v>280</v>
      </c>
      <c r="CE60">
        <v>140</v>
      </c>
      <c r="CF60" t="s">
        <v>1655</v>
      </c>
      <c r="CG60">
        <v>450</v>
      </c>
      <c r="CH60">
        <v>173.07692307692301</v>
      </c>
      <c r="CI60" t="s">
        <v>1655</v>
      </c>
      <c r="CJ60" t="s">
        <v>234</v>
      </c>
      <c r="CK60" t="s">
        <v>234</v>
      </c>
      <c r="CL60" t="s">
        <v>234</v>
      </c>
      <c r="CM60">
        <v>450</v>
      </c>
      <c r="CN60" t="s">
        <v>3837</v>
      </c>
      <c r="CO60" t="s">
        <v>1655</v>
      </c>
      <c r="CP60" t="s">
        <v>234</v>
      </c>
      <c r="CQ60" t="s">
        <v>234</v>
      </c>
      <c r="CR60" t="s">
        <v>234</v>
      </c>
      <c r="CS60" t="s">
        <v>234</v>
      </c>
      <c r="CT60" t="s">
        <v>234</v>
      </c>
      <c r="CU60" t="s">
        <v>234</v>
      </c>
      <c r="CV60" t="s">
        <v>1504</v>
      </c>
      <c r="CW60" t="s">
        <v>1655</v>
      </c>
      <c r="CX60">
        <v>1100</v>
      </c>
      <c r="CY60" t="s">
        <v>234</v>
      </c>
      <c r="CZ60" t="s">
        <v>234</v>
      </c>
      <c r="DA60" t="s">
        <v>234</v>
      </c>
      <c r="DB60" t="s">
        <v>234</v>
      </c>
      <c r="DC60" t="s">
        <v>234</v>
      </c>
      <c r="DD60" t="s">
        <v>234</v>
      </c>
      <c r="DE60" t="s">
        <v>259</v>
      </c>
      <c r="DF60">
        <v>1100</v>
      </c>
      <c r="DG60" t="s">
        <v>1655</v>
      </c>
      <c r="DH60" t="s">
        <v>1655</v>
      </c>
      <c r="DI60" t="s">
        <v>3973</v>
      </c>
      <c r="DJ60">
        <v>0</v>
      </c>
      <c r="DK60">
        <v>0</v>
      </c>
      <c r="DL60">
        <v>0</v>
      </c>
      <c r="DM60">
        <v>0</v>
      </c>
      <c r="DN60">
        <v>1</v>
      </c>
      <c r="DO60">
        <v>1</v>
      </c>
      <c r="DP60">
        <v>0</v>
      </c>
      <c r="DQ60">
        <v>0</v>
      </c>
      <c r="DR60">
        <v>0</v>
      </c>
      <c r="DS60">
        <v>0</v>
      </c>
      <c r="DT60">
        <v>0</v>
      </c>
      <c r="DU60">
        <v>0</v>
      </c>
      <c r="DV60">
        <v>0</v>
      </c>
      <c r="DW60">
        <v>0</v>
      </c>
      <c r="DX60" t="s">
        <v>234</v>
      </c>
      <c r="DY60" t="s">
        <v>1460</v>
      </c>
      <c r="DZ60">
        <v>0</v>
      </c>
      <c r="EA60">
        <v>1</v>
      </c>
      <c r="EB60">
        <v>0</v>
      </c>
      <c r="EC60">
        <v>0</v>
      </c>
      <c r="ED60">
        <v>0</v>
      </c>
      <c r="EE60">
        <v>0</v>
      </c>
      <c r="EF60">
        <v>0</v>
      </c>
      <c r="EG60">
        <v>0</v>
      </c>
      <c r="EH60" t="s">
        <v>1445</v>
      </c>
      <c r="EI60" t="s">
        <v>1445</v>
      </c>
      <c r="EJ60" t="s">
        <v>1655</v>
      </c>
      <c r="EK60" t="s">
        <v>1791</v>
      </c>
      <c r="EL60" t="s">
        <v>305</v>
      </c>
      <c r="EM60" t="s">
        <v>1981</v>
      </c>
      <c r="EN60" t="s">
        <v>314</v>
      </c>
      <c r="EO60" t="s">
        <v>3932</v>
      </c>
      <c r="EP60">
        <v>1</v>
      </c>
      <c r="EQ60">
        <v>0</v>
      </c>
      <c r="ER60">
        <v>0</v>
      </c>
      <c r="ES60">
        <v>0</v>
      </c>
      <c r="ET60">
        <v>0</v>
      </c>
      <c r="EU60">
        <v>1</v>
      </c>
      <c r="EV60">
        <v>0</v>
      </c>
      <c r="EW60">
        <v>0</v>
      </c>
      <c r="EX60" t="s">
        <v>1655</v>
      </c>
      <c r="EY60">
        <v>60</v>
      </c>
      <c r="EZ60" t="s">
        <v>3877</v>
      </c>
      <c r="FA60" t="s">
        <v>234</v>
      </c>
      <c r="FB60" t="s">
        <v>234</v>
      </c>
      <c r="FC60" t="s">
        <v>234</v>
      </c>
      <c r="FD60" t="s">
        <v>3877</v>
      </c>
      <c r="FE60" t="s">
        <v>1655</v>
      </c>
      <c r="FF60" t="s">
        <v>234</v>
      </c>
      <c r="FG60" t="s">
        <v>234</v>
      </c>
      <c r="FH60" t="s">
        <v>234</v>
      </c>
      <c r="FI60" t="s">
        <v>234</v>
      </c>
      <c r="FJ60" t="s">
        <v>234</v>
      </c>
      <c r="FK60" t="s">
        <v>234</v>
      </c>
      <c r="FL60" t="s">
        <v>234</v>
      </c>
      <c r="FM60" t="s">
        <v>234</v>
      </c>
      <c r="FN60" t="s">
        <v>234</v>
      </c>
      <c r="FO60" t="s">
        <v>234</v>
      </c>
      <c r="FP60" t="s">
        <v>234</v>
      </c>
      <c r="FQ60" t="s">
        <v>234</v>
      </c>
      <c r="FR60" t="s">
        <v>234</v>
      </c>
      <c r="FS60" t="s">
        <v>234</v>
      </c>
      <c r="FT60" t="s">
        <v>234</v>
      </c>
      <c r="FU60" t="s">
        <v>234</v>
      </c>
      <c r="FV60" t="s">
        <v>234</v>
      </c>
      <c r="FW60" t="s">
        <v>234</v>
      </c>
      <c r="FX60" t="s">
        <v>234</v>
      </c>
      <c r="FY60" t="s">
        <v>234</v>
      </c>
      <c r="FZ60" t="s">
        <v>234</v>
      </c>
      <c r="GA60" t="s">
        <v>234</v>
      </c>
      <c r="GB60" t="s">
        <v>234</v>
      </c>
      <c r="GC60" t="s">
        <v>1655</v>
      </c>
      <c r="GD60" t="s">
        <v>234</v>
      </c>
      <c r="GE60">
        <v>10</v>
      </c>
      <c r="GF60" t="s">
        <v>234</v>
      </c>
      <c r="GG60" t="s">
        <v>234</v>
      </c>
      <c r="GH60" t="s">
        <v>234</v>
      </c>
      <c r="GI60" t="s">
        <v>234</v>
      </c>
      <c r="GJ60" t="s">
        <v>234</v>
      </c>
      <c r="GK60" t="s">
        <v>234</v>
      </c>
      <c r="GL60" t="s">
        <v>1655</v>
      </c>
      <c r="GM60" t="s">
        <v>259</v>
      </c>
      <c r="GN60" t="s">
        <v>3862</v>
      </c>
      <c r="GO60" t="s">
        <v>1655</v>
      </c>
      <c r="GP60" t="s">
        <v>1531</v>
      </c>
      <c r="GQ60">
        <v>0</v>
      </c>
      <c r="GR60">
        <v>0</v>
      </c>
      <c r="GS60">
        <v>0</v>
      </c>
      <c r="GT60">
        <v>0</v>
      </c>
      <c r="GU60">
        <v>1</v>
      </c>
      <c r="GV60">
        <v>0</v>
      </c>
      <c r="GW60">
        <v>0</v>
      </c>
      <c r="GX60">
        <v>0</v>
      </c>
      <c r="GY60">
        <v>0</v>
      </c>
      <c r="GZ60">
        <v>0</v>
      </c>
      <c r="HA60">
        <v>0</v>
      </c>
      <c r="HB60">
        <v>0</v>
      </c>
      <c r="HC60">
        <v>0</v>
      </c>
      <c r="HD60" t="s">
        <v>234</v>
      </c>
      <c r="HE60" t="s">
        <v>1018</v>
      </c>
      <c r="HF60">
        <v>1</v>
      </c>
      <c r="HG60">
        <v>0</v>
      </c>
      <c r="HH60">
        <v>0</v>
      </c>
      <c r="HI60">
        <v>0</v>
      </c>
      <c r="HJ60">
        <v>0</v>
      </c>
      <c r="HK60">
        <v>0</v>
      </c>
      <c r="HL60">
        <v>0</v>
      </c>
      <c r="HM60">
        <v>0</v>
      </c>
      <c r="HN60" t="s">
        <v>1445</v>
      </c>
      <c r="HO60" t="s">
        <v>1445</v>
      </c>
      <c r="HP60" t="s">
        <v>1655</v>
      </c>
      <c r="HQ60" t="s">
        <v>1791</v>
      </c>
      <c r="HR60" t="s">
        <v>305</v>
      </c>
      <c r="HS60" t="s">
        <v>1981</v>
      </c>
      <c r="HT60" t="s">
        <v>314</v>
      </c>
      <c r="HU60" t="s">
        <v>1445</v>
      </c>
      <c r="HV60" t="s">
        <v>234</v>
      </c>
      <c r="HW60" t="s">
        <v>234</v>
      </c>
      <c r="HX60" t="s">
        <v>234</v>
      </c>
      <c r="HY60" t="s">
        <v>234</v>
      </c>
      <c r="HZ60" t="s">
        <v>234</v>
      </c>
      <c r="IA60" t="s">
        <v>234</v>
      </c>
      <c r="IB60" t="s">
        <v>234</v>
      </c>
      <c r="IC60" t="s">
        <v>234</v>
      </c>
      <c r="ID60" t="s">
        <v>1451</v>
      </c>
      <c r="IE60">
        <v>0</v>
      </c>
      <c r="IF60">
        <v>1</v>
      </c>
      <c r="IG60">
        <v>0</v>
      </c>
      <c r="IH60">
        <v>0</v>
      </c>
      <c r="II60">
        <v>0</v>
      </c>
      <c r="IJ60">
        <v>0</v>
      </c>
      <c r="IK60">
        <v>0</v>
      </c>
      <c r="IL60">
        <v>0</v>
      </c>
      <c r="IM60" t="s">
        <v>234</v>
      </c>
      <c r="IN60" t="s">
        <v>1655</v>
      </c>
      <c r="IO60" t="s">
        <v>234</v>
      </c>
      <c r="IP60" t="s">
        <v>3878</v>
      </c>
      <c r="IQ60">
        <v>1</v>
      </c>
      <c r="IR60">
        <v>1</v>
      </c>
      <c r="IS60">
        <v>0</v>
      </c>
      <c r="IT60">
        <v>0</v>
      </c>
      <c r="IU60">
        <v>0</v>
      </c>
      <c r="IV60">
        <v>0</v>
      </c>
      <c r="IW60">
        <v>0</v>
      </c>
      <c r="IX60">
        <v>0</v>
      </c>
      <c r="IY60" t="s">
        <v>234</v>
      </c>
      <c r="IZ60" t="s">
        <v>234</v>
      </c>
      <c r="JA60" t="s">
        <v>234</v>
      </c>
      <c r="JB60" t="s">
        <v>234</v>
      </c>
      <c r="JC60" t="s">
        <v>234</v>
      </c>
      <c r="JD60" t="s">
        <v>234</v>
      </c>
      <c r="JE60" t="s">
        <v>234</v>
      </c>
      <c r="JF60" t="s">
        <v>234</v>
      </c>
      <c r="JG60" t="s">
        <v>234</v>
      </c>
      <c r="JH60" t="s">
        <v>234</v>
      </c>
      <c r="JI60" t="s">
        <v>234</v>
      </c>
      <c r="JJ60" t="s">
        <v>234</v>
      </c>
      <c r="JK60" t="s">
        <v>234</v>
      </c>
      <c r="JL60" t="s">
        <v>234</v>
      </c>
      <c r="JM60" t="s">
        <v>234</v>
      </c>
      <c r="JN60" t="s">
        <v>234</v>
      </c>
      <c r="JO60" t="s">
        <v>234</v>
      </c>
      <c r="JP60" t="s">
        <v>234</v>
      </c>
      <c r="JQ60" t="s">
        <v>234</v>
      </c>
      <c r="JR60" t="s">
        <v>234</v>
      </c>
      <c r="JS60" t="s">
        <v>234</v>
      </c>
      <c r="JT60" t="s">
        <v>234</v>
      </c>
      <c r="JU60" t="s">
        <v>234</v>
      </c>
      <c r="JV60" t="s">
        <v>234</v>
      </c>
      <c r="JW60" t="s">
        <v>234</v>
      </c>
      <c r="JX60" t="s">
        <v>234</v>
      </c>
      <c r="JY60" t="s">
        <v>234</v>
      </c>
      <c r="JZ60" t="s">
        <v>234</v>
      </c>
      <c r="KA60" t="s">
        <v>234</v>
      </c>
      <c r="KB60" t="s">
        <v>234</v>
      </c>
      <c r="KC60" t="s">
        <v>234</v>
      </c>
      <c r="KD60" t="s">
        <v>234</v>
      </c>
      <c r="KE60" t="s">
        <v>234</v>
      </c>
      <c r="KF60" t="s">
        <v>234</v>
      </c>
      <c r="KG60" t="s">
        <v>234</v>
      </c>
      <c r="KH60" t="s">
        <v>234</v>
      </c>
      <c r="KI60" t="s">
        <v>234</v>
      </c>
      <c r="KJ60" t="s">
        <v>234</v>
      </c>
      <c r="KK60" t="s">
        <v>234</v>
      </c>
      <c r="KL60" t="s">
        <v>234</v>
      </c>
      <c r="KM60" t="s">
        <v>234</v>
      </c>
      <c r="KN60" t="s">
        <v>234</v>
      </c>
      <c r="KO60" t="s">
        <v>234</v>
      </c>
      <c r="KP60" t="s">
        <v>234</v>
      </c>
      <c r="KQ60" t="s">
        <v>234</v>
      </c>
      <c r="KR60" t="s">
        <v>234</v>
      </c>
      <c r="KS60" t="s">
        <v>234</v>
      </c>
      <c r="KT60" t="s">
        <v>234</v>
      </c>
      <c r="KU60" t="s">
        <v>234</v>
      </c>
      <c r="KV60" t="s">
        <v>234</v>
      </c>
      <c r="KW60" t="s">
        <v>234</v>
      </c>
      <c r="KX60" t="s">
        <v>234</v>
      </c>
      <c r="KY60" t="s">
        <v>234</v>
      </c>
      <c r="KZ60" t="s">
        <v>234</v>
      </c>
      <c r="LA60" t="s">
        <v>234</v>
      </c>
      <c r="LB60" t="s">
        <v>234</v>
      </c>
      <c r="LC60" t="s">
        <v>234</v>
      </c>
      <c r="LD60" t="s">
        <v>234</v>
      </c>
      <c r="LE60" t="s">
        <v>234</v>
      </c>
      <c r="LF60" t="s">
        <v>3443</v>
      </c>
      <c r="LG60" t="s">
        <v>234</v>
      </c>
      <c r="LH60">
        <v>264591292</v>
      </c>
      <c r="LI60" t="s">
        <v>3974</v>
      </c>
      <c r="LJ60">
        <v>44617.560601851852</v>
      </c>
      <c r="LK60" t="s">
        <v>234</v>
      </c>
      <c r="LL60" t="s">
        <v>234</v>
      </c>
      <c r="LM60" t="s">
        <v>3800</v>
      </c>
      <c r="LN60" t="s">
        <v>3801</v>
      </c>
      <c r="LO60" t="s">
        <v>234</v>
      </c>
      <c r="LP60">
        <v>59</v>
      </c>
    </row>
    <row r="61" spans="1:328" x14ac:dyDescent="0.35">
      <c r="A61">
        <v>44614.41189221065</v>
      </c>
      <c r="B61">
        <v>44614.420654652778</v>
      </c>
      <c r="C61">
        <v>44614</v>
      </c>
      <c r="D61">
        <v>2.1906105321249925E-3</v>
      </c>
      <c r="E61" t="s">
        <v>234</v>
      </c>
      <c r="F61" t="s">
        <v>234</v>
      </c>
      <c r="G61" t="s">
        <v>234</v>
      </c>
      <c r="H61">
        <v>44614</v>
      </c>
      <c r="I61" t="s">
        <v>3446</v>
      </c>
      <c r="J61" t="s">
        <v>234</v>
      </c>
      <c r="K61" t="s">
        <v>3446</v>
      </c>
      <c r="L61" t="s">
        <v>3447</v>
      </c>
      <c r="M61" t="s">
        <v>3447</v>
      </c>
      <c r="N61" t="s">
        <v>3455</v>
      </c>
      <c r="O61" t="s">
        <v>234</v>
      </c>
      <c r="P61" t="s">
        <v>3455</v>
      </c>
      <c r="Q61" t="s">
        <v>3456</v>
      </c>
      <c r="R61" t="s">
        <v>3456</v>
      </c>
      <c r="S61" t="s">
        <v>1791</v>
      </c>
      <c r="T61" t="s">
        <v>1975</v>
      </c>
      <c r="U61" t="s">
        <v>1974</v>
      </c>
      <c r="V61" t="s">
        <v>1976</v>
      </c>
      <c r="W61" t="s">
        <v>3106</v>
      </c>
      <c r="X61" t="s">
        <v>3105</v>
      </c>
      <c r="Y61" t="s">
        <v>3106</v>
      </c>
      <c r="Z61" t="s">
        <v>246</v>
      </c>
      <c r="AA61" t="s">
        <v>3968</v>
      </c>
      <c r="AB61" t="s">
        <v>246</v>
      </c>
      <c r="AC61" t="s">
        <v>1390</v>
      </c>
      <c r="AD61" t="s">
        <v>3969</v>
      </c>
      <c r="AE61" t="s">
        <v>246</v>
      </c>
      <c r="AF61" t="s">
        <v>3970</v>
      </c>
      <c r="AG61" t="s">
        <v>246</v>
      </c>
      <c r="AH61" t="s">
        <v>1390</v>
      </c>
      <c r="AI61" t="s">
        <v>3971</v>
      </c>
      <c r="AJ61" t="s">
        <v>366</v>
      </c>
      <c r="AK61" t="s">
        <v>284</v>
      </c>
      <c r="AL61" t="s">
        <v>1655</v>
      </c>
      <c r="AM61" t="s">
        <v>234</v>
      </c>
      <c r="AN61" t="s">
        <v>1655</v>
      </c>
      <c r="AO61" t="s">
        <v>234</v>
      </c>
      <c r="AP61" t="s">
        <v>250</v>
      </c>
      <c r="AQ61" t="s">
        <v>234</v>
      </c>
      <c r="AR61" t="s">
        <v>234</v>
      </c>
      <c r="AS61" t="s">
        <v>308</v>
      </c>
      <c r="AT61" t="s">
        <v>234</v>
      </c>
      <c r="AU61" t="s">
        <v>302</v>
      </c>
      <c r="AV61">
        <v>0</v>
      </c>
      <c r="AW61">
        <v>1</v>
      </c>
      <c r="AX61">
        <v>0</v>
      </c>
      <c r="AY61">
        <v>0</v>
      </c>
      <c r="AZ61">
        <v>0</v>
      </c>
      <c r="BA61">
        <v>0</v>
      </c>
      <c r="BB61">
        <v>0</v>
      </c>
      <c r="BC61">
        <v>0</v>
      </c>
      <c r="BD61" t="s">
        <v>303</v>
      </c>
      <c r="BE61" t="s">
        <v>752</v>
      </c>
      <c r="BF61" t="s">
        <v>3880</v>
      </c>
      <c r="BG61">
        <v>1</v>
      </c>
      <c r="BH61">
        <v>0</v>
      </c>
      <c r="BI61">
        <v>0</v>
      </c>
      <c r="BJ61">
        <v>0</v>
      </c>
      <c r="BK61">
        <v>1</v>
      </c>
      <c r="BL61">
        <v>0</v>
      </c>
      <c r="BM61">
        <v>0</v>
      </c>
      <c r="BN61">
        <v>0</v>
      </c>
      <c r="BO61">
        <v>0</v>
      </c>
      <c r="BP61">
        <v>0</v>
      </c>
      <c r="BQ61" t="s">
        <v>234</v>
      </c>
      <c r="BR61" t="s">
        <v>317</v>
      </c>
      <c r="BS61" t="s">
        <v>289</v>
      </c>
      <c r="BT61" t="s">
        <v>234</v>
      </c>
      <c r="BU61" t="s">
        <v>234</v>
      </c>
      <c r="BV61" t="s">
        <v>234</v>
      </c>
      <c r="BW61" t="s">
        <v>234</v>
      </c>
      <c r="BX61" t="s">
        <v>234</v>
      </c>
      <c r="BY61" t="s">
        <v>234</v>
      </c>
      <c r="BZ61" t="s">
        <v>234</v>
      </c>
      <c r="CA61" t="s">
        <v>234</v>
      </c>
      <c r="CB61" t="s">
        <v>234</v>
      </c>
      <c r="CC61" t="s">
        <v>234</v>
      </c>
      <c r="CD61" t="s">
        <v>234</v>
      </c>
      <c r="CE61" t="s">
        <v>234</v>
      </c>
      <c r="CF61" t="s">
        <v>234</v>
      </c>
      <c r="CG61" t="s">
        <v>234</v>
      </c>
      <c r="CH61" t="s">
        <v>234</v>
      </c>
      <c r="CI61" t="s">
        <v>234</v>
      </c>
      <c r="CJ61" t="s">
        <v>234</v>
      </c>
      <c r="CK61" t="s">
        <v>234</v>
      </c>
      <c r="CL61" t="s">
        <v>234</v>
      </c>
      <c r="CM61" t="s">
        <v>234</v>
      </c>
      <c r="CN61" t="s">
        <v>234</v>
      </c>
      <c r="CO61" t="s">
        <v>234</v>
      </c>
      <c r="CP61" t="s">
        <v>234</v>
      </c>
      <c r="CQ61" t="s">
        <v>234</v>
      </c>
      <c r="CR61" t="s">
        <v>234</v>
      </c>
      <c r="CS61" t="s">
        <v>234</v>
      </c>
      <c r="CT61" t="s">
        <v>234</v>
      </c>
      <c r="CU61" t="s">
        <v>234</v>
      </c>
      <c r="CV61" t="s">
        <v>234</v>
      </c>
      <c r="CW61" t="s">
        <v>234</v>
      </c>
      <c r="CX61" t="s">
        <v>234</v>
      </c>
      <c r="CY61" t="s">
        <v>234</v>
      </c>
      <c r="CZ61" t="s">
        <v>234</v>
      </c>
      <c r="DA61" t="s">
        <v>234</v>
      </c>
      <c r="DB61" t="s">
        <v>234</v>
      </c>
      <c r="DC61" t="s">
        <v>234</v>
      </c>
      <c r="DD61" t="s">
        <v>234</v>
      </c>
      <c r="DE61" t="s">
        <v>234</v>
      </c>
      <c r="DF61" t="s">
        <v>234</v>
      </c>
      <c r="DG61" t="s">
        <v>234</v>
      </c>
      <c r="DH61" t="s">
        <v>234</v>
      </c>
      <c r="DI61" t="s">
        <v>234</v>
      </c>
      <c r="DJ61" t="s">
        <v>234</v>
      </c>
      <c r="DK61" t="s">
        <v>234</v>
      </c>
      <c r="DL61" t="s">
        <v>234</v>
      </c>
      <c r="DM61" t="s">
        <v>234</v>
      </c>
      <c r="DN61" t="s">
        <v>234</v>
      </c>
      <c r="DO61" t="s">
        <v>234</v>
      </c>
      <c r="DP61" t="s">
        <v>234</v>
      </c>
      <c r="DQ61" t="s">
        <v>234</v>
      </c>
      <c r="DR61" t="s">
        <v>234</v>
      </c>
      <c r="DS61" t="s">
        <v>234</v>
      </c>
      <c r="DT61" t="s">
        <v>234</v>
      </c>
      <c r="DU61" t="s">
        <v>234</v>
      </c>
      <c r="DV61" t="s">
        <v>234</v>
      </c>
      <c r="DW61" t="s">
        <v>234</v>
      </c>
      <c r="DX61" t="s">
        <v>234</v>
      </c>
      <c r="DY61" t="s">
        <v>234</v>
      </c>
      <c r="DZ61" t="s">
        <v>234</v>
      </c>
      <c r="EA61" t="s">
        <v>234</v>
      </c>
      <c r="EB61" t="s">
        <v>234</v>
      </c>
      <c r="EC61" t="s">
        <v>234</v>
      </c>
      <c r="ED61" t="s">
        <v>234</v>
      </c>
      <c r="EE61" t="s">
        <v>234</v>
      </c>
      <c r="EF61" t="s">
        <v>234</v>
      </c>
      <c r="EG61" t="s">
        <v>234</v>
      </c>
      <c r="EH61" t="s">
        <v>234</v>
      </c>
      <c r="EI61" t="s">
        <v>234</v>
      </c>
      <c r="EJ61" t="s">
        <v>234</v>
      </c>
      <c r="EK61" t="s">
        <v>234</v>
      </c>
      <c r="EL61" t="s">
        <v>234</v>
      </c>
      <c r="EM61" t="s">
        <v>234</v>
      </c>
      <c r="EN61" t="s">
        <v>234</v>
      </c>
      <c r="EO61" t="s">
        <v>3975</v>
      </c>
      <c r="EP61">
        <v>0</v>
      </c>
      <c r="EQ61">
        <v>1</v>
      </c>
      <c r="ER61">
        <v>1</v>
      </c>
      <c r="ES61">
        <v>0</v>
      </c>
      <c r="ET61">
        <v>1</v>
      </c>
      <c r="EU61">
        <v>0</v>
      </c>
      <c r="EV61">
        <v>1</v>
      </c>
      <c r="EW61">
        <v>0</v>
      </c>
      <c r="EX61" t="s">
        <v>234</v>
      </c>
      <c r="EY61" t="s">
        <v>234</v>
      </c>
      <c r="EZ61" t="s">
        <v>234</v>
      </c>
      <c r="FA61" t="s">
        <v>234</v>
      </c>
      <c r="FB61" t="s">
        <v>234</v>
      </c>
      <c r="FC61" t="s">
        <v>234</v>
      </c>
      <c r="FD61" t="s">
        <v>234</v>
      </c>
      <c r="FE61" t="s">
        <v>234</v>
      </c>
      <c r="FF61">
        <v>25</v>
      </c>
      <c r="FG61" t="s">
        <v>1655</v>
      </c>
      <c r="FH61" t="s">
        <v>234</v>
      </c>
      <c r="FI61" t="s">
        <v>234</v>
      </c>
      <c r="FJ61" t="s">
        <v>1655</v>
      </c>
      <c r="FK61">
        <v>35</v>
      </c>
      <c r="FL61" t="s">
        <v>234</v>
      </c>
      <c r="FM61" t="s">
        <v>234</v>
      </c>
      <c r="FN61" t="s">
        <v>3897</v>
      </c>
      <c r="FO61" t="s">
        <v>1655</v>
      </c>
      <c r="FP61" t="s">
        <v>1655</v>
      </c>
      <c r="FQ61">
        <v>125</v>
      </c>
      <c r="FR61" t="s">
        <v>234</v>
      </c>
      <c r="FS61" t="s">
        <v>234</v>
      </c>
      <c r="FT61" t="s">
        <v>3899</v>
      </c>
      <c r="FU61" t="s">
        <v>1655</v>
      </c>
      <c r="FV61" t="s">
        <v>1655</v>
      </c>
      <c r="FW61">
        <v>125</v>
      </c>
      <c r="FX61" t="s">
        <v>234</v>
      </c>
      <c r="FY61" t="s">
        <v>234</v>
      </c>
      <c r="FZ61" t="s">
        <v>234</v>
      </c>
      <c r="GA61" t="s">
        <v>3899</v>
      </c>
      <c r="GB61" t="s">
        <v>1655</v>
      </c>
      <c r="GC61" t="s">
        <v>234</v>
      </c>
      <c r="GD61" t="s">
        <v>234</v>
      </c>
      <c r="GE61" t="s">
        <v>234</v>
      </c>
      <c r="GF61" t="s">
        <v>234</v>
      </c>
      <c r="GG61" t="s">
        <v>234</v>
      </c>
      <c r="GH61" t="s">
        <v>234</v>
      </c>
      <c r="GI61" t="s">
        <v>234</v>
      </c>
      <c r="GJ61" t="s">
        <v>234</v>
      </c>
      <c r="GK61" t="s">
        <v>234</v>
      </c>
      <c r="GL61" t="s">
        <v>234</v>
      </c>
      <c r="GM61" t="s">
        <v>234</v>
      </c>
      <c r="GN61" t="s">
        <v>234</v>
      </c>
      <c r="GO61" t="s">
        <v>1655</v>
      </c>
      <c r="GP61" t="s">
        <v>1528</v>
      </c>
      <c r="GQ61">
        <v>0</v>
      </c>
      <c r="GR61">
        <v>0</v>
      </c>
      <c r="GS61">
        <v>0</v>
      </c>
      <c r="GT61">
        <v>1</v>
      </c>
      <c r="GU61">
        <v>0</v>
      </c>
      <c r="GV61">
        <v>0</v>
      </c>
      <c r="GW61">
        <v>0</v>
      </c>
      <c r="GX61">
        <v>0</v>
      </c>
      <c r="GY61">
        <v>0</v>
      </c>
      <c r="GZ61">
        <v>0</v>
      </c>
      <c r="HA61">
        <v>0</v>
      </c>
      <c r="HB61">
        <v>0</v>
      </c>
      <c r="HC61">
        <v>0</v>
      </c>
      <c r="HD61" t="s">
        <v>234</v>
      </c>
      <c r="HE61" t="s">
        <v>1053</v>
      </c>
      <c r="HF61">
        <v>0</v>
      </c>
      <c r="HG61">
        <v>0</v>
      </c>
      <c r="HH61">
        <v>0</v>
      </c>
      <c r="HI61">
        <v>0</v>
      </c>
      <c r="HJ61">
        <v>0</v>
      </c>
      <c r="HK61">
        <v>0</v>
      </c>
      <c r="HL61">
        <v>1</v>
      </c>
      <c r="HM61">
        <v>0</v>
      </c>
      <c r="HN61" t="s">
        <v>1445</v>
      </c>
      <c r="HO61" t="s">
        <v>1445</v>
      </c>
      <c r="HP61" t="s">
        <v>1655</v>
      </c>
      <c r="HQ61" t="s">
        <v>406</v>
      </c>
      <c r="HR61" t="s">
        <v>314</v>
      </c>
      <c r="HS61" t="s">
        <v>413</v>
      </c>
      <c r="HT61" t="s">
        <v>314</v>
      </c>
      <c r="HU61" t="s">
        <v>1445</v>
      </c>
      <c r="HV61" t="s">
        <v>234</v>
      </c>
      <c r="HW61" t="s">
        <v>234</v>
      </c>
      <c r="HX61" t="s">
        <v>234</v>
      </c>
      <c r="HY61" t="s">
        <v>234</v>
      </c>
      <c r="HZ61" t="s">
        <v>234</v>
      </c>
      <c r="IA61" t="s">
        <v>234</v>
      </c>
      <c r="IB61" t="s">
        <v>234</v>
      </c>
      <c r="IC61" t="s">
        <v>234</v>
      </c>
      <c r="ID61" t="s">
        <v>1451</v>
      </c>
      <c r="IE61">
        <v>0</v>
      </c>
      <c r="IF61">
        <v>1</v>
      </c>
      <c r="IG61">
        <v>0</v>
      </c>
      <c r="IH61">
        <v>0</v>
      </c>
      <c r="II61">
        <v>0</v>
      </c>
      <c r="IJ61">
        <v>0</v>
      </c>
      <c r="IK61">
        <v>0</v>
      </c>
      <c r="IL61">
        <v>0</v>
      </c>
      <c r="IM61" t="s">
        <v>234</v>
      </c>
      <c r="IN61" t="s">
        <v>1655</v>
      </c>
      <c r="IO61" t="s">
        <v>234</v>
      </c>
      <c r="IP61" t="s">
        <v>303</v>
      </c>
      <c r="IQ61">
        <v>0</v>
      </c>
      <c r="IR61">
        <v>1</v>
      </c>
      <c r="IS61">
        <v>0</v>
      </c>
      <c r="IT61">
        <v>0</v>
      </c>
      <c r="IU61">
        <v>0</v>
      </c>
      <c r="IV61">
        <v>0</v>
      </c>
      <c r="IW61">
        <v>0</v>
      </c>
      <c r="IX61">
        <v>0</v>
      </c>
      <c r="IY61" t="s">
        <v>234</v>
      </c>
      <c r="IZ61" t="s">
        <v>234</v>
      </c>
      <c r="JA61" t="s">
        <v>234</v>
      </c>
      <c r="JB61" t="s">
        <v>234</v>
      </c>
      <c r="JC61" t="s">
        <v>234</v>
      </c>
      <c r="JD61" t="s">
        <v>234</v>
      </c>
      <c r="JE61" t="s">
        <v>234</v>
      </c>
      <c r="JF61" t="s">
        <v>234</v>
      </c>
      <c r="JG61" t="s">
        <v>234</v>
      </c>
      <c r="JH61" t="s">
        <v>234</v>
      </c>
      <c r="JI61" t="s">
        <v>234</v>
      </c>
      <c r="JJ61" t="s">
        <v>234</v>
      </c>
      <c r="JK61" t="s">
        <v>234</v>
      </c>
      <c r="JL61" t="s">
        <v>234</v>
      </c>
      <c r="JM61" t="s">
        <v>234</v>
      </c>
      <c r="JN61" t="s">
        <v>234</v>
      </c>
      <c r="JO61" t="s">
        <v>234</v>
      </c>
      <c r="JP61" t="s">
        <v>234</v>
      </c>
      <c r="JQ61" t="s">
        <v>234</v>
      </c>
      <c r="JR61" t="s">
        <v>234</v>
      </c>
      <c r="JS61" t="s">
        <v>234</v>
      </c>
      <c r="JT61" t="s">
        <v>234</v>
      </c>
      <c r="JU61" t="s">
        <v>234</v>
      </c>
      <c r="JV61" t="s">
        <v>234</v>
      </c>
      <c r="JW61" t="s">
        <v>234</v>
      </c>
      <c r="JX61" t="s">
        <v>234</v>
      </c>
      <c r="JY61" t="s">
        <v>234</v>
      </c>
      <c r="JZ61" t="s">
        <v>234</v>
      </c>
      <c r="KA61" t="s">
        <v>234</v>
      </c>
      <c r="KB61" t="s">
        <v>234</v>
      </c>
      <c r="KC61" t="s">
        <v>234</v>
      </c>
      <c r="KD61" t="s">
        <v>234</v>
      </c>
      <c r="KE61" t="s">
        <v>234</v>
      </c>
      <c r="KF61" t="s">
        <v>234</v>
      </c>
      <c r="KG61" t="s">
        <v>234</v>
      </c>
      <c r="KH61" t="s">
        <v>234</v>
      </c>
      <c r="KI61" t="s">
        <v>234</v>
      </c>
      <c r="KJ61" t="s">
        <v>234</v>
      </c>
      <c r="KK61" t="s">
        <v>234</v>
      </c>
      <c r="KL61" t="s">
        <v>234</v>
      </c>
      <c r="KM61" t="s">
        <v>234</v>
      </c>
      <c r="KN61" t="s">
        <v>234</v>
      </c>
      <c r="KO61" t="s">
        <v>234</v>
      </c>
      <c r="KP61" t="s">
        <v>234</v>
      </c>
      <c r="KQ61" t="s">
        <v>234</v>
      </c>
      <c r="KR61" t="s">
        <v>234</v>
      </c>
      <c r="KS61" t="s">
        <v>234</v>
      </c>
      <c r="KT61" t="s">
        <v>234</v>
      </c>
      <c r="KU61" t="s">
        <v>234</v>
      </c>
      <c r="KV61" t="s">
        <v>234</v>
      </c>
      <c r="KW61" t="s">
        <v>234</v>
      </c>
      <c r="KX61" t="s">
        <v>234</v>
      </c>
      <c r="KY61" t="s">
        <v>234</v>
      </c>
      <c r="KZ61" t="s">
        <v>234</v>
      </c>
      <c r="LA61" t="s">
        <v>234</v>
      </c>
      <c r="LB61" t="s">
        <v>234</v>
      </c>
      <c r="LC61" t="s">
        <v>234</v>
      </c>
      <c r="LD61" t="s">
        <v>234</v>
      </c>
      <c r="LE61" t="s">
        <v>234</v>
      </c>
      <c r="LF61" t="s">
        <v>3443</v>
      </c>
      <c r="LG61" t="s">
        <v>234</v>
      </c>
      <c r="LH61">
        <v>264591303</v>
      </c>
      <c r="LI61" t="s">
        <v>3976</v>
      </c>
      <c r="LJ61">
        <v>44617.560624999998</v>
      </c>
      <c r="LK61" t="s">
        <v>234</v>
      </c>
      <c r="LL61" t="s">
        <v>234</v>
      </c>
      <c r="LM61" t="s">
        <v>3800</v>
      </c>
      <c r="LN61" t="s">
        <v>3801</v>
      </c>
      <c r="LO61" t="s">
        <v>234</v>
      </c>
      <c r="LP61">
        <v>60</v>
      </c>
    </row>
    <row r="62" spans="1:328" x14ac:dyDescent="0.35">
      <c r="A62">
        <v>44614.438680868057</v>
      </c>
      <c r="B62">
        <v>44614.445484282413</v>
      </c>
      <c r="C62">
        <v>44614</v>
      </c>
      <c r="D62">
        <v>8.504267943862942E-4</v>
      </c>
      <c r="E62" t="s">
        <v>234</v>
      </c>
      <c r="F62" t="s">
        <v>234</v>
      </c>
      <c r="G62" t="s">
        <v>234</v>
      </c>
      <c r="H62">
        <v>44614</v>
      </c>
      <c r="I62" t="s">
        <v>3446</v>
      </c>
      <c r="J62" t="s">
        <v>234</v>
      </c>
      <c r="K62" t="s">
        <v>3446</v>
      </c>
      <c r="L62" t="s">
        <v>3447</v>
      </c>
      <c r="M62" t="s">
        <v>3447</v>
      </c>
      <c r="N62" t="s">
        <v>3455</v>
      </c>
      <c r="O62" t="s">
        <v>234</v>
      </c>
      <c r="P62" t="s">
        <v>3455</v>
      </c>
      <c r="Q62" t="s">
        <v>3456</v>
      </c>
      <c r="R62" t="s">
        <v>3456</v>
      </c>
      <c r="S62" t="s">
        <v>1791</v>
      </c>
      <c r="T62" t="s">
        <v>1975</v>
      </c>
      <c r="U62" t="s">
        <v>1974</v>
      </c>
      <c r="V62" t="s">
        <v>1976</v>
      </c>
      <c r="W62" t="s">
        <v>3106</v>
      </c>
      <c r="X62" t="s">
        <v>3105</v>
      </c>
      <c r="Y62" t="s">
        <v>3106</v>
      </c>
      <c r="Z62" t="s">
        <v>246</v>
      </c>
      <c r="AA62" t="s">
        <v>3977</v>
      </c>
      <c r="AB62" t="s">
        <v>246</v>
      </c>
      <c r="AC62" t="s">
        <v>1390</v>
      </c>
      <c r="AD62" t="s">
        <v>3969</v>
      </c>
      <c r="AE62" t="s">
        <v>246</v>
      </c>
      <c r="AF62" t="s">
        <v>3970</v>
      </c>
      <c r="AG62" t="s">
        <v>246</v>
      </c>
      <c r="AH62" t="s">
        <v>1390</v>
      </c>
      <c r="AI62" t="s">
        <v>3971</v>
      </c>
      <c r="AJ62" t="s">
        <v>366</v>
      </c>
      <c r="AK62" t="s">
        <v>284</v>
      </c>
      <c r="AL62" t="s">
        <v>1655</v>
      </c>
      <c r="AM62" t="s">
        <v>234</v>
      </c>
      <c r="AN62" t="s">
        <v>1655</v>
      </c>
      <c r="AO62" t="s">
        <v>234</v>
      </c>
      <c r="AP62" t="s">
        <v>250</v>
      </c>
      <c r="AQ62" t="s">
        <v>234</v>
      </c>
      <c r="AR62" t="s">
        <v>234</v>
      </c>
      <c r="AS62" t="s">
        <v>308</v>
      </c>
      <c r="AT62" t="s">
        <v>234</v>
      </c>
      <c r="AU62" t="s">
        <v>3875</v>
      </c>
      <c r="AV62">
        <v>1</v>
      </c>
      <c r="AW62">
        <v>1</v>
      </c>
      <c r="AX62">
        <v>0</v>
      </c>
      <c r="AY62">
        <v>0</v>
      </c>
      <c r="AZ62">
        <v>0</v>
      </c>
      <c r="BA62">
        <v>0</v>
      </c>
      <c r="BB62">
        <v>0</v>
      </c>
      <c r="BC62">
        <v>0</v>
      </c>
      <c r="BD62" t="s">
        <v>309</v>
      </c>
      <c r="BE62" t="s">
        <v>750</v>
      </c>
      <c r="BF62" t="s">
        <v>3880</v>
      </c>
      <c r="BG62">
        <v>1</v>
      </c>
      <c r="BH62">
        <v>0</v>
      </c>
      <c r="BI62">
        <v>0</v>
      </c>
      <c r="BJ62">
        <v>0</v>
      </c>
      <c r="BK62">
        <v>1</v>
      </c>
      <c r="BL62">
        <v>0</v>
      </c>
      <c r="BM62">
        <v>0</v>
      </c>
      <c r="BN62">
        <v>0</v>
      </c>
      <c r="BO62">
        <v>0</v>
      </c>
      <c r="BP62">
        <v>0</v>
      </c>
      <c r="BQ62" t="s">
        <v>234</v>
      </c>
      <c r="BR62" t="s">
        <v>317</v>
      </c>
      <c r="BS62" t="s">
        <v>311</v>
      </c>
      <c r="BT62" t="s">
        <v>3807</v>
      </c>
      <c r="BU62">
        <v>1</v>
      </c>
      <c r="BV62">
        <v>1</v>
      </c>
      <c r="BW62">
        <v>1</v>
      </c>
      <c r="BX62">
        <v>1</v>
      </c>
      <c r="BY62">
        <v>1</v>
      </c>
      <c r="BZ62">
        <v>0</v>
      </c>
      <c r="CA62">
        <v>1</v>
      </c>
      <c r="CB62">
        <v>0</v>
      </c>
      <c r="CC62" t="s">
        <v>1500</v>
      </c>
      <c r="CD62">
        <v>350</v>
      </c>
      <c r="CE62">
        <v>175</v>
      </c>
      <c r="CF62" t="s">
        <v>1655</v>
      </c>
      <c r="CG62">
        <v>500</v>
      </c>
      <c r="CH62">
        <v>192.30769230769201</v>
      </c>
      <c r="CI62" t="s">
        <v>1655</v>
      </c>
      <c r="CJ62">
        <v>350</v>
      </c>
      <c r="CK62" t="s">
        <v>3842</v>
      </c>
      <c r="CL62" t="s">
        <v>1655</v>
      </c>
      <c r="CM62">
        <v>450</v>
      </c>
      <c r="CN62" t="s">
        <v>3837</v>
      </c>
      <c r="CO62" t="s">
        <v>1655</v>
      </c>
      <c r="CP62">
        <v>700</v>
      </c>
      <c r="CQ62" t="s">
        <v>3827</v>
      </c>
      <c r="CR62" t="s">
        <v>1655</v>
      </c>
      <c r="CS62" t="s">
        <v>234</v>
      </c>
      <c r="CT62" t="s">
        <v>234</v>
      </c>
      <c r="CU62" t="s">
        <v>234</v>
      </c>
      <c r="CV62" t="s">
        <v>1504</v>
      </c>
      <c r="CW62" t="s">
        <v>1655</v>
      </c>
      <c r="CX62">
        <v>1100</v>
      </c>
      <c r="CY62" t="s">
        <v>234</v>
      </c>
      <c r="CZ62" t="s">
        <v>234</v>
      </c>
      <c r="DA62" t="s">
        <v>234</v>
      </c>
      <c r="DB62" t="s">
        <v>234</v>
      </c>
      <c r="DC62" t="s">
        <v>234</v>
      </c>
      <c r="DD62" t="s">
        <v>234</v>
      </c>
      <c r="DE62" t="s">
        <v>259</v>
      </c>
      <c r="DF62">
        <v>1100</v>
      </c>
      <c r="DG62" t="s">
        <v>1655</v>
      </c>
      <c r="DH62" t="s">
        <v>1655</v>
      </c>
      <c r="DI62" t="s">
        <v>3891</v>
      </c>
      <c r="DJ62">
        <v>0</v>
      </c>
      <c r="DK62">
        <v>0</v>
      </c>
      <c r="DL62">
        <v>0</v>
      </c>
      <c r="DM62">
        <v>0</v>
      </c>
      <c r="DN62">
        <v>1</v>
      </c>
      <c r="DO62">
        <v>1</v>
      </c>
      <c r="DP62">
        <v>0</v>
      </c>
      <c r="DQ62">
        <v>0</v>
      </c>
      <c r="DR62">
        <v>0</v>
      </c>
      <c r="DS62">
        <v>0</v>
      </c>
      <c r="DT62">
        <v>0</v>
      </c>
      <c r="DU62">
        <v>0</v>
      </c>
      <c r="DV62">
        <v>0</v>
      </c>
      <c r="DW62">
        <v>0</v>
      </c>
      <c r="DX62" t="s">
        <v>234</v>
      </c>
      <c r="DY62" t="s">
        <v>1460</v>
      </c>
      <c r="DZ62">
        <v>0</v>
      </c>
      <c r="EA62">
        <v>1</v>
      </c>
      <c r="EB62">
        <v>0</v>
      </c>
      <c r="EC62">
        <v>0</v>
      </c>
      <c r="ED62">
        <v>0</v>
      </c>
      <c r="EE62">
        <v>0</v>
      </c>
      <c r="EF62">
        <v>0</v>
      </c>
      <c r="EG62">
        <v>0</v>
      </c>
      <c r="EH62" t="s">
        <v>1655</v>
      </c>
      <c r="EI62" t="s">
        <v>1445</v>
      </c>
      <c r="EJ62" t="s">
        <v>1655</v>
      </c>
      <c r="EK62" t="s">
        <v>1791</v>
      </c>
      <c r="EL62" t="s">
        <v>305</v>
      </c>
      <c r="EM62" t="s">
        <v>1981</v>
      </c>
      <c r="EN62" t="s">
        <v>314</v>
      </c>
      <c r="EO62" t="s">
        <v>3932</v>
      </c>
      <c r="EP62">
        <v>1</v>
      </c>
      <c r="EQ62">
        <v>0</v>
      </c>
      <c r="ER62">
        <v>0</v>
      </c>
      <c r="ES62">
        <v>0</v>
      </c>
      <c r="ET62">
        <v>0</v>
      </c>
      <c r="EU62">
        <v>1</v>
      </c>
      <c r="EV62">
        <v>0</v>
      </c>
      <c r="EW62">
        <v>0</v>
      </c>
      <c r="EX62" t="s">
        <v>1655</v>
      </c>
      <c r="EY62">
        <v>65</v>
      </c>
      <c r="EZ62" t="s">
        <v>3978</v>
      </c>
      <c r="FA62" t="s">
        <v>234</v>
      </c>
      <c r="FB62" t="s">
        <v>234</v>
      </c>
      <c r="FC62" t="s">
        <v>234</v>
      </c>
      <c r="FD62" t="s">
        <v>3978</v>
      </c>
      <c r="FE62" t="s">
        <v>1655</v>
      </c>
      <c r="FF62" t="s">
        <v>234</v>
      </c>
      <c r="FG62" t="s">
        <v>234</v>
      </c>
      <c r="FH62" t="s">
        <v>234</v>
      </c>
      <c r="FI62" t="s">
        <v>234</v>
      </c>
      <c r="FJ62" t="s">
        <v>234</v>
      </c>
      <c r="FK62" t="s">
        <v>234</v>
      </c>
      <c r="FL62" t="s">
        <v>234</v>
      </c>
      <c r="FM62" t="s">
        <v>234</v>
      </c>
      <c r="FN62" t="s">
        <v>234</v>
      </c>
      <c r="FO62" t="s">
        <v>234</v>
      </c>
      <c r="FP62" t="s">
        <v>234</v>
      </c>
      <c r="FQ62" t="s">
        <v>234</v>
      </c>
      <c r="FR62" t="s">
        <v>234</v>
      </c>
      <c r="FS62" t="s">
        <v>234</v>
      </c>
      <c r="FT62" t="s">
        <v>234</v>
      </c>
      <c r="FU62" t="s">
        <v>234</v>
      </c>
      <c r="FV62" t="s">
        <v>234</v>
      </c>
      <c r="FW62" t="s">
        <v>234</v>
      </c>
      <c r="FX62" t="s">
        <v>234</v>
      </c>
      <c r="FY62" t="s">
        <v>234</v>
      </c>
      <c r="FZ62" t="s">
        <v>234</v>
      </c>
      <c r="GA62" t="s">
        <v>234</v>
      </c>
      <c r="GB62" t="s">
        <v>234</v>
      </c>
      <c r="GC62" t="s">
        <v>1655</v>
      </c>
      <c r="GD62" t="s">
        <v>234</v>
      </c>
      <c r="GE62">
        <v>10</v>
      </c>
      <c r="GF62" t="s">
        <v>234</v>
      </c>
      <c r="GG62" t="s">
        <v>234</v>
      </c>
      <c r="GH62" t="s">
        <v>234</v>
      </c>
      <c r="GI62" t="s">
        <v>234</v>
      </c>
      <c r="GJ62" t="s">
        <v>234</v>
      </c>
      <c r="GK62" t="s">
        <v>234</v>
      </c>
      <c r="GL62" t="s">
        <v>1655</v>
      </c>
      <c r="GM62" t="s">
        <v>259</v>
      </c>
      <c r="GN62" t="s">
        <v>3862</v>
      </c>
      <c r="GO62" t="s">
        <v>1655</v>
      </c>
      <c r="GP62" t="s">
        <v>3973</v>
      </c>
      <c r="GQ62">
        <v>0</v>
      </c>
      <c r="GR62">
        <v>0</v>
      </c>
      <c r="GS62">
        <v>0</v>
      </c>
      <c r="GT62">
        <v>1</v>
      </c>
      <c r="GU62">
        <v>1</v>
      </c>
      <c r="GV62">
        <v>0</v>
      </c>
      <c r="GW62">
        <v>0</v>
      </c>
      <c r="GX62">
        <v>0</v>
      </c>
      <c r="GY62">
        <v>0</v>
      </c>
      <c r="GZ62">
        <v>0</v>
      </c>
      <c r="HA62">
        <v>0</v>
      </c>
      <c r="HB62">
        <v>0</v>
      </c>
      <c r="HC62">
        <v>0</v>
      </c>
      <c r="HD62" t="s">
        <v>234</v>
      </c>
      <c r="HE62" t="s">
        <v>1018</v>
      </c>
      <c r="HF62">
        <v>1</v>
      </c>
      <c r="HG62">
        <v>0</v>
      </c>
      <c r="HH62">
        <v>0</v>
      </c>
      <c r="HI62">
        <v>0</v>
      </c>
      <c r="HJ62">
        <v>0</v>
      </c>
      <c r="HK62">
        <v>0</v>
      </c>
      <c r="HL62">
        <v>0</v>
      </c>
      <c r="HM62">
        <v>0</v>
      </c>
      <c r="HN62" t="s">
        <v>1655</v>
      </c>
      <c r="HO62" t="s">
        <v>1445</v>
      </c>
      <c r="HP62" t="s">
        <v>1655</v>
      </c>
      <c r="HQ62" t="s">
        <v>1791</v>
      </c>
      <c r="HR62" t="s">
        <v>305</v>
      </c>
      <c r="HS62" t="s">
        <v>2020</v>
      </c>
      <c r="HT62" t="s">
        <v>314</v>
      </c>
      <c r="HU62" t="s">
        <v>1445</v>
      </c>
      <c r="HV62" t="s">
        <v>234</v>
      </c>
      <c r="HW62" t="s">
        <v>234</v>
      </c>
      <c r="HX62" t="s">
        <v>234</v>
      </c>
      <c r="HY62" t="s">
        <v>234</v>
      </c>
      <c r="HZ62" t="s">
        <v>234</v>
      </c>
      <c r="IA62" t="s">
        <v>234</v>
      </c>
      <c r="IB62" t="s">
        <v>234</v>
      </c>
      <c r="IC62" t="s">
        <v>234</v>
      </c>
      <c r="ID62" t="s">
        <v>3979</v>
      </c>
      <c r="IE62">
        <v>0</v>
      </c>
      <c r="IF62">
        <v>1</v>
      </c>
      <c r="IG62">
        <v>1</v>
      </c>
      <c r="IH62">
        <v>0</v>
      </c>
      <c r="II62">
        <v>0</v>
      </c>
      <c r="IJ62">
        <v>0</v>
      </c>
      <c r="IK62">
        <v>0</v>
      </c>
      <c r="IL62">
        <v>0</v>
      </c>
      <c r="IM62" t="s">
        <v>234</v>
      </c>
      <c r="IN62" t="s">
        <v>1655</v>
      </c>
      <c r="IO62" t="s">
        <v>234</v>
      </c>
      <c r="IP62" t="s">
        <v>309</v>
      </c>
      <c r="IQ62">
        <v>1</v>
      </c>
      <c r="IR62">
        <v>0</v>
      </c>
      <c r="IS62">
        <v>0</v>
      </c>
      <c r="IT62">
        <v>0</v>
      </c>
      <c r="IU62">
        <v>0</v>
      </c>
      <c r="IV62">
        <v>0</v>
      </c>
      <c r="IW62">
        <v>0</v>
      </c>
      <c r="IX62">
        <v>0</v>
      </c>
      <c r="IY62" t="s">
        <v>234</v>
      </c>
      <c r="IZ62" t="s">
        <v>234</v>
      </c>
      <c r="JA62" t="s">
        <v>234</v>
      </c>
      <c r="JB62" t="s">
        <v>234</v>
      </c>
      <c r="JC62" t="s">
        <v>234</v>
      </c>
      <c r="JD62" t="s">
        <v>234</v>
      </c>
      <c r="JE62" t="s">
        <v>234</v>
      </c>
      <c r="JF62" t="s">
        <v>234</v>
      </c>
      <c r="JG62" t="s">
        <v>234</v>
      </c>
      <c r="JH62" t="s">
        <v>234</v>
      </c>
      <c r="JI62" t="s">
        <v>234</v>
      </c>
      <c r="JJ62" t="s">
        <v>234</v>
      </c>
      <c r="JK62" t="s">
        <v>234</v>
      </c>
      <c r="JL62" t="s">
        <v>234</v>
      </c>
      <c r="JM62" t="s">
        <v>234</v>
      </c>
      <c r="JN62" t="s">
        <v>234</v>
      </c>
      <c r="JO62" t="s">
        <v>234</v>
      </c>
      <c r="JP62" t="s">
        <v>234</v>
      </c>
      <c r="JQ62" t="s">
        <v>234</v>
      </c>
      <c r="JR62" t="s">
        <v>234</v>
      </c>
      <c r="JS62" t="s">
        <v>234</v>
      </c>
      <c r="JT62" t="s">
        <v>234</v>
      </c>
      <c r="JU62" t="s">
        <v>234</v>
      </c>
      <c r="JV62" t="s">
        <v>234</v>
      </c>
      <c r="JW62" t="s">
        <v>234</v>
      </c>
      <c r="JX62" t="s">
        <v>234</v>
      </c>
      <c r="JY62" t="s">
        <v>234</v>
      </c>
      <c r="JZ62" t="s">
        <v>234</v>
      </c>
      <c r="KA62" t="s">
        <v>234</v>
      </c>
      <c r="KB62" t="s">
        <v>234</v>
      </c>
      <c r="KC62" t="s">
        <v>234</v>
      </c>
      <c r="KD62" t="s">
        <v>234</v>
      </c>
      <c r="KE62" t="s">
        <v>234</v>
      </c>
      <c r="KF62" t="s">
        <v>234</v>
      </c>
      <c r="KG62" t="s">
        <v>234</v>
      </c>
      <c r="KH62" t="s">
        <v>234</v>
      </c>
      <c r="KI62" t="s">
        <v>234</v>
      </c>
      <c r="KJ62" t="s">
        <v>234</v>
      </c>
      <c r="KK62" t="s">
        <v>234</v>
      </c>
      <c r="KL62" t="s">
        <v>234</v>
      </c>
      <c r="KM62" t="s">
        <v>234</v>
      </c>
      <c r="KN62" t="s">
        <v>234</v>
      </c>
      <c r="KO62" t="s">
        <v>234</v>
      </c>
      <c r="KP62" t="s">
        <v>234</v>
      </c>
      <c r="KQ62" t="s">
        <v>234</v>
      </c>
      <c r="KR62" t="s">
        <v>234</v>
      </c>
      <c r="KS62" t="s">
        <v>234</v>
      </c>
      <c r="KT62" t="s">
        <v>234</v>
      </c>
      <c r="KU62" t="s">
        <v>234</v>
      </c>
      <c r="KV62" t="s">
        <v>234</v>
      </c>
      <c r="KW62" t="s">
        <v>234</v>
      </c>
      <c r="KX62" t="s">
        <v>234</v>
      </c>
      <c r="KY62" t="s">
        <v>234</v>
      </c>
      <c r="KZ62" t="s">
        <v>234</v>
      </c>
      <c r="LA62" t="s">
        <v>234</v>
      </c>
      <c r="LB62" t="s">
        <v>234</v>
      </c>
      <c r="LC62" t="s">
        <v>234</v>
      </c>
      <c r="LD62" t="s">
        <v>234</v>
      </c>
      <c r="LE62" t="s">
        <v>234</v>
      </c>
      <c r="LF62" t="s">
        <v>3443</v>
      </c>
      <c r="LG62" t="s">
        <v>234</v>
      </c>
      <c r="LH62">
        <v>264591313</v>
      </c>
      <c r="LI62" t="s">
        <v>3980</v>
      </c>
      <c r="LJ62">
        <v>44617.560648148137</v>
      </c>
      <c r="LK62" t="s">
        <v>234</v>
      </c>
      <c r="LL62" t="s">
        <v>234</v>
      </c>
      <c r="LM62" t="s">
        <v>3800</v>
      </c>
      <c r="LN62" t="s">
        <v>3801</v>
      </c>
      <c r="LO62" t="s">
        <v>234</v>
      </c>
      <c r="LP62">
        <v>61</v>
      </c>
    </row>
    <row r="63" spans="1:328" x14ac:dyDescent="0.35">
      <c r="A63">
        <v>44614.445561886583</v>
      </c>
      <c r="B63">
        <v>44614.449525462973</v>
      </c>
      <c r="C63">
        <v>44614</v>
      </c>
      <c r="D63">
        <v>1.9817881948256399E-3</v>
      </c>
      <c r="E63" t="s">
        <v>234</v>
      </c>
      <c r="F63" t="s">
        <v>234</v>
      </c>
      <c r="G63" t="s">
        <v>234</v>
      </c>
      <c r="H63">
        <v>44614</v>
      </c>
      <c r="I63" t="s">
        <v>3446</v>
      </c>
      <c r="J63" t="s">
        <v>234</v>
      </c>
      <c r="K63" t="s">
        <v>3446</v>
      </c>
      <c r="L63" t="s">
        <v>3447</v>
      </c>
      <c r="M63" t="s">
        <v>3447</v>
      </c>
      <c r="N63" t="s">
        <v>3455</v>
      </c>
      <c r="O63" t="s">
        <v>234</v>
      </c>
      <c r="P63" t="s">
        <v>3455</v>
      </c>
      <c r="Q63" t="s">
        <v>3456</v>
      </c>
      <c r="R63" t="s">
        <v>3456</v>
      </c>
      <c r="S63" t="s">
        <v>1791</v>
      </c>
      <c r="T63" t="s">
        <v>1975</v>
      </c>
      <c r="U63" t="s">
        <v>1974</v>
      </c>
      <c r="V63" t="s">
        <v>1976</v>
      </c>
      <c r="W63" t="s">
        <v>3106</v>
      </c>
      <c r="X63" t="s">
        <v>3105</v>
      </c>
      <c r="Y63" t="s">
        <v>3106</v>
      </c>
      <c r="Z63" t="s">
        <v>246</v>
      </c>
      <c r="AA63" t="s">
        <v>3977</v>
      </c>
      <c r="AB63" t="s">
        <v>246</v>
      </c>
      <c r="AC63" t="s">
        <v>1390</v>
      </c>
      <c r="AD63" t="s">
        <v>3969</v>
      </c>
      <c r="AE63" t="s">
        <v>246</v>
      </c>
      <c r="AF63" t="s">
        <v>3970</v>
      </c>
      <c r="AG63" t="s">
        <v>246</v>
      </c>
      <c r="AH63" t="s">
        <v>1390</v>
      </c>
      <c r="AI63" t="s">
        <v>3971</v>
      </c>
      <c r="AJ63" t="s">
        <v>366</v>
      </c>
      <c r="AK63" t="s">
        <v>284</v>
      </c>
      <c r="AL63" t="s">
        <v>1655</v>
      </c>
      <c r="AM63" t="s">
        <v>234</v>
      </c>
      <c r="AN63" t="s">
        <v>1655</v>
      </c>
      <c r="AO63" t="s">
        <v>234</v>
      </c>
      <c r="AP63" t="s">
        <v>250</v>
      </c>
      <c r="AQ63" t="s">
        <v>234</v>
      </c>
      <c r="AR63" t="s">
        <v>234</v>
      </c>
      <c r="AS63" t="s">
        <v>308</v>
      </c>
      <c r="AT63" t="s">
        <v>234</v>
      </c>
      <c r="AU63" t="s">
        <v>318</v>
      </c>
      <c r="AV63">
        <v>1</v>
      </c>
      <c r="AW63">
        <v>0</v>
      </c>
      <c r="AX63">
        <v>0</v>
      </c>
      <c r="AY63">
        <v>0</v>
      </c>
      <c r="AZ63">
        <v>0</v>
      </c>
      <c r="BA63">
        <v>0</v>
      </c>
      <c r="BB63">
        <v>0</v>
      </c>
      <c r="BC63">
        <v>0</v>
      </c>
      <c r="BD63" t="s">
        <v>309</v>
      </c>
      <c r="BE63" t="s">
        <v>750</v>
      </c>
      <c r="BF63" t="s">
        <v>3880</v>
      </c>
      <c r="BG63">
        <v>1</v>
      </c>
      <c r="BH63">
        <v>0</v>
      </c>
      <c r="BI63">
        <v>0</v>
      </c>
      <c r="BJ63">
        <v>0</v>
      </c>
      <c r="BK63">
        <v>1</v>
      </c>
      <c r="BL63">
        <v>0</v>
      </c>
      <c r="BM63">
        <v>0</v>
      </c>
      <c r="BN63">
        <v>0</v>
      </c>
      <c r="BO63">
        <v>0</v>
      </c>
      <c r="BP63">
        <v>0</v>
      </c>
      <c r="BQ63" t="s">
        <v>234</v>
      </c>
      <c r="BR63" t="s">
        <v>317</v>
      </c>
      <c r="BS63" t="s">
        <v>289</v>
      </c>
      <c r="BT63" t="s">
        <v>3797</v>
      </c>
      <c r="BU63">
        <v>0</v>
      </c>
      <c r="BV63">
        <v>1</v>
      </c>
      <c r="BW63">
        <v>0</v>
      </c>
      <c r="BX63">
        <v>1</v>
      </c>
      <c r="BY63">
        <v>0</v>
      </c>
      <c r="BZ63">
        <v>0</v>
      </c>
      <c r="CA63">
        <v>0</v>
      </c>
      <c r="CB63">
        <v>0</v>
      </c>
      <c r="CC63" t="s">
        <v>1500</v>
      </c>
      <c r="CD63" t="s">
        <v>234</v>
      </c>
      <c r="CE63" t="s">
        <v>234</v>
      </c>
      <c r="CF63" t="s">
        <v>234</v>
      </c>
      <c r="CG63">
        <v>500</v>
      </c>
      <c r="CH63">
        <v>192.30769230769201</v>
      </c>
      <c r="CI63" t="s">
        <v>1655</v>
      </c>
      <c r="CJ63" t="s">
        <v>234</v>
      </c>
      <c r="CK63" t="s">
        <v>234</v>
      </c>
      <c r="CL63" t="s">
        <v>234</v>
      </c>
      <c r="CM63">
        <v>450</v>
      </c>
      <c r="CN63" t="s">
        <v>3837</v>
      </c>
      <c r="CO63" t="s">
        <v>1655</v>
      </c>
      <c r="CP63" t="s">
        <v>234</v>
      </c>
      <c r="CQ63" t="s">
        <v>234</v>
      </c>
      <c r="CR63" t="s">
        <v>234</v>
      </c>
      <c r="CS63" t="s">
        <v>234</v>
      </c>
      <c r="CT63" t="s">
        <v>234</v>
      </c>
      <c r="CU63" t="s">
        <v>234</v>
      </c>
      <c r="CV63" t="s">
        <v>234</v>
      </c>
      <c r="CW63" t="s">
        <v>234</v>
      </c>
      <c r="CX63" t="s">
        <v>234</v>
      </c>
      <c r="CY63" t="s">
        <v>234</v>
      </c>
      <c r="CZ63" t="s">
        <v>234</v>
      </c>
      <c r="DA63" t="s">
        <v>234</v>
      </c>
      <c r="DB63" t="s">
        <v>234</v>
      </c>
      <c r="DC63" t="s">
        <v>234</v>
      </c>
      <c r="DD63" t="s">
        <v>234</v>
      </c>
      <c r="DE63" t="s">
        <v>234</v>
      </c>
      <c r="DF63" t="s">
        <v>234</v>
      </c>
      <c r="DG63" t="s">
        <v>234</v>
      </c>
      <c r="DH63" t="s">
        <v>1655</v>
      </c>
      <c r="DI63" t="s">
        <v>3973</v>
      </c>
      <c r="DJ63">
        <v>0</v>
      </c>
      <c r="DK63">
        <v>0</v>
      </c>
      <c r="DL63">
        <v>0</v>
      </c>
      <c r="DM63">
        <v>0</v>
      </c>
      <c r="DN63">
        <v>1</v>
      </c>
      <c r="DO63">
        <v>1</v>
      </c>
      <c r="DP63">
        <v>0</v>
      </c>
      <c r="DQ63">
        <v>0</v>
      </c>
      <c r="DR63">
        <v>0</v>
      </c>
      <c r="DS63">
        <v>0</v>
      </c>
      <c r="DT63">
        <v>0</v>
      </c>
      <c r="DU63">
        <v>0</v>
      </c>
      <c r="DV63">
        <v>0</v>
      </c>
      <c r="DW63">
        <v>0</v>
      </c>
      <c r="DX63" t="s">
        <v>234</v>
      </c>
      <c r="DY63" t="s">
        <v>1460</v>
      </c>
      <c r="DZ63">
        <v>0</v>
      </c>
      <c r="EA63">
        <v>1</v>
      </c>
      <c r="EB63">
        <v>0</v>
      </c>
      <c r="EC63">
        <v>0</v>
      </c>
      <c r="ED63">
        <v>0</v>
      </c>
      <c r="EE63">
        <v>0</v>
      </c>
      <c r="EF63">
        <v>0</v>
      </c>
      <c r="EG63">
        <v>0</v>
      </c>
      <c r="EH63" t="s">
        <v>1445</v>
      </c>
      <c r="EI63" t="s">
        <v>1445</v>
      </c>
      <c r="EJ63" t="s">
        <v>1655</v>
      </c>
      <c r="EK63" t="s">
        <v>1791</v>
      </c>
      <c r="EL63" t="s">
        <v>305</v>
      </c>
      <c r="EM63" t="s">
        <v>1981</v>
      </c>
      <c r="EN63" t="s">
        <v>314</v>
      </c>
      <c r="EO63" t="s">
        <v>234</v>
      </c>
      <c r="EP63" t="s">
        <v>234</v>
      </c>
      <c r="EQ63" t="s">
        <v>234</v>
      </c>
      <c r="ER63" t="s">
        <v>234</v>
      </c>
      <c r="ES63" t="s">
        <v>234</v>
      </c>
      <c r="ET63" t="s">
        <v>234</v>
      </c>
      <c r="EU63" t="s">
        <v>234</v>
      </c>
      <c r="EV63" t="s">
        <v>234</v>
      </c>
      <c r="EW63" t="s">
        <v>234</v>
      </c>
      <c r="EX63" t="s">
        <v>234</v>
      </c>
      <c r="EY63" t="s">
        <v>234</v>
      </c>
      <c r="EZ63" t="s">
        <v>234</v>
      </c>
      <c r="FA63" t="s">
        <v>234</v>
      </c>
      <c r="FB63" t="s">
        <v>234</v>
      </c>
      <c r="FC63" t="s">
        <v>234</v>
      </c>
      <c r="FD63" t="s">
        <v>234</v>
      </c>
      <c r="FE63" t="s">
        <v>234</v>
      </c>
      <c r="FF63" t="s">
        <v>234</v>
      </c>
      <c r="FG63" t="s">
        <v>234</v>
      </c>
      <c r="FH63" t="s">
        <v>234</v>
      </c>
      <c r="FI63" t="s">
        <v>234</v>
      </c>
      <c r="FJ63" t="s">
        <v>234</v>
      </c>
      <c r="FK63" t="s">
        <v>234</v>
      </c>
      <c r="FL63" t="s">
        <v>234</v>
      </c>
      <c r="FM63" t="s">
        <v>234</v>
      </c>
      <c r="FN63" t="s">
        <v>234</v>
      </c>
      <c r="FO63" t="s">
        <v>234</v>
      </c>
      <c r="FP63" t="s">
        <v>234</v>
      </c>
      <c r="FQ63" t="s">
        <v>234</v>
      </c>
      <c r="FR63" t="s">
        <v>234</v>
      </c>
      <c r="FS63" t="s">
        <v>234</v>
      </c>
      <c r="FT63" t="s">
        <v>234</v>
      </c>
      <c r="FU63" t="s">
        <v>234</v>
      </c>
      <c r="FV63" t="s">
        <v>234</v>
      </c>
      <c r="FW63" t="s">
        <v>234</v>
      </c>
      <c r="FX63" t="s">
        <v>234</v>
      </c>
      <c r="FY63" t="s">
        <v>234</v>
      </c>
      <c r="FZ63" t="s">
        <v>234</v>
      </c>
      <c r="GA63" t="s">
        <v>234</v>
      </c>
      <c r="GB63" t="s">
        <v>234</v>
      </c>
      <c r="GC63" t="s">
        <v>234</v>
      </c>
      <c r="GD63" t="s">
        <v>234</v>
      </c>
      <c r="GE63" t="s">
        <v>234</v>
      </c>
      <c r="GF63" t="s">
        <v>234</v>
      </c>
      <c r="GG63" t="s">
        <v>234</v>
      </c>
      <c r="GH63" t="s">
        <v>234</v>
      </c>
      <c r="GI63" t="s">
        <v>234</v>
      </c>
      <c r="GJ63" t="s">
        <v>234</v>
      </c>
      <c r="GK63" t="s">
        <v>234</v>
      </c>
      <c r="GL63" t="s">
        <v>234</v>
      </c>
      <c r="GM63" t="s">
        <v>234</v>
      </c>
      <c r="GN63" t="s">
        <v>234</v>
      </c>
      <c r="GO63" t="s">
        <v>234</v>
      </c>
      <c r="GP63" t="s">
        <v>234</v>
      </c>
      <c r="GQ63" t="s">
        <v>234</v>
      </c>
      <c r="GR63" t="s">
        <v>234</v>
      </c>
      <c r="GS63" t="s">
        <v>234</v>
      </c>
      <c r="GT63" t="s">
        <v>234</v>
      </c>
      <c r="GU63" t="s">
        <v>234</v>
      </c>
      <c r="GV63" t="s">
        <v>234</v>
      </c>
      <c r="GW63" t="s">
        <v>234</v>
      </c>
      <c r="GX63" t="s">
        <v>234</v>
      </c>
      <c r="GY63" t="s">
        <v>234</v>
      </c>
      <c r="GZ63" t="s">
        <v>234</v>
      </c>
      <c r="HA63" t="s">
        <v>234</v>
      </c>
      <c r="HB63" t="s">
        <v>234</v>
      </c>
      <c r="HC63" t="s">
        <v>234</v>
      </c>
      <c r="HD63" t="s">
        <v>234</v>
      </c>
      <c r="HE63" t="s">
        <v>234</v>
      </c>
      <c r="HF63" t="s">
        <v>234</v>
      </c>
      <c r="HG63" t="s">
        <v>234</v>
      </c>
      <c r="HH63" t="s">
        <v>234</v>
      </c>
      <c r="HI63" t="s">
        <v>234</v>
      </c>
      <c r="HJ63" t="s">
        <v>234</v>
      </c>
      <c r="HK63" t="s">
        <v>234</v>
      </c>
      <c r="HL63" t="s">
        <v>234</v>
      </c>
      <c r="HM63" t="s">
        <v>234</v>
      </c>
      <c r="HN63" t="s">
        <v>234</v>
      </c>
      <c r="HO63" t="s">
        <v>234</v>
      </c>
      <c r="HP63" t="s">
        <v>234</v>
      </c>
      <c r="HQ63" t="s">
        <v>234</v>
      </c>
      <c r="HR63" t="s">
        <v>234</v>
      </c>
      <c r="HS63" t="s">
        <v>234</v>
      </c>
      <c r="HT63" t="s">
        <v>234</v>
      </c>
      <c r="HU63" t="s">
        <v>1445</v>
      </c>
      <c r="HV63" t="s">
        <v>234</v>
      </c>
      <c r="HW63" t="s">
        <v>234</v>
      </c>
      <c r="HX63" t="s">
        <v>234</v>
      </c>
      <c r="HY63" t="s">
        <v>234</v>
      </c>
      <c r="HZ63" t="s">
        <v>234</v>
      </c>
      <c r="IA63" t="s">
        <v>234</v>
      </c>
      <c r="IB63" t="s">
        <v>234</v>
      </c>
      <c r="IC63" t="s">
        <v>234</v>
      </c>
      <c r="ID63" t="s">
        <v>3979</v>
      </c>
      <c r="IE63">
        <v>0</v>
      </c>
      <c r="IF63">
        <v>1</v>
      </c>
      <c r="IG63">
        <v>1</v>
      </c>
      <c r="IH63">
        <v>0</v>
      </c>
      <c r="II63">
        <v>0</v>
      </c>
      <c r="IJ63">
        <v>0</v>
      </c>
      <c r="IK63">
        <v>0</v>
      </c>
      <c r="IL63">
        <v>0</v>
      </c>
      <c r="IM63" t="s">
        <v>234</v>
      </c>
      <c r="IN63" t="s">
        <v>1655</v>
      </c>
      <c r="IO63" t="s">
        <v>234</v>
      </c>
      <c r="IP63" t="s">
        <v>309</v>
      </c>
      <c r="IQ63">
        <v>1</v>
      </c>
      <c r="IR63">
        <v>0</v>
      </c>
      <c r="IS63">
        <v>0</v>
      </c>
      <c r="IT63">
        <v>0</v>
      </c>
      <c r="IU63">
        <v>0</v>
      </c>
      <c r="IV63">
        <v>0</v>
      </c>
      <c r="IW63">
        <v>0</v>
      </c>
      <c r="IX63">
        <v>0</v>
      </c>
      <c r="IY63" t="s">
        <v>234</v>
      </c>
      <c r="IZ63" t="s">
        <v>234</v>
      </c>
      <c r="JA63" t="s">
        <v>234</v>
      </c>
      <c r="JB63" t="s">
        <v>234</v>
      </c>
      <c r="JC63" t="s">
        <v>234</v>
      </c>
      <c r="JD63" t="s">
        <v>234</v>
      </c>
      <c r="JE63" t="s">
        <v>234</v>
      </c>
      <c r="JF63" t="s">
        <v>234</v>
      </c>
      <c r="JG63" t="s">
        <v>234</v>
      </c>
      <c r="JH63" t="s">
        <v>234</v>
      </c>
      <c r="JI63" t="s">
        <v>234</v>
      </c>
      <c r="JJ63" t="s">
        <v>234</v>
      </c>
      <c r="JK63" t="s">
        <v>234</v>
      </c>
      <c r="JL63" t="s">
        <v>234</v>
      </c>
      <c r="JM63" t="s">
        <v>234</v>
      </c>
      <c r="JN63" t="s">
        <v>234</v>
      </c>
      <c r="JO63" t="s">
        <v>234</v>
      </c>
      <c r="JP63" t="s">
        <v>234</v>
      </c>
      <c r="JQ63" t="s">
        <v>234</v>
      </c>
      <c r="JR63" t="s">
        <v>234</v>
      </c>
      <c r="JS63" t="s">
        <v>234</v>
      </c>
      <c r="JT63" t="s">
        <v>234</v>
      </c>
      <c r="JU63" t="s">
        <v>234</v>
      </c>
      <c r="JV63" t="s">
        <v>234</v>
      </c>
      <c r="JW63" t="s">
        <v>234</v>
      </c>
      <c r="JX63" t="s">
        <v>234</v>
      </c>
      <c r="JY63" t="s">
        <v>234</v>
      </c>
      <c r="JZ63" t="s">
        <v>234</v>
      </c>
      <c r="KA63" t="s">
        <v>234</v>
      </c>
      <c r="KB63" t="s">
        <v>234</v>
      </c>
      <c r="KC63" t="s">
        <v>234</v>
      </c>
      <c r="KD63" t="s">
        <v>234</v>
      </c>
      <c r="KE63" t="s">
        <v>234</v>
      </c>
      <c r="KF63" t="s">
        <v>234</v>
      </c>
      <c r="KG63" t="s">
        <v>234</v>
      </c>
      <c r="KH63" t="s">
        <v>234</v>
      </c>
      <c r="KI63" t="s">
        <v>234</v>
      </c>
      <c r="KJ63" t="s">
        <v>234</v>
      </c>
      <c r="KK63" t="s">
        <v>234</v>
      </c>
      <c r="KL63" t="s">
        <v>234</v>
      </c>
      <c r="KM63" t="s">
        <v>234</v>
      </c>
      <c r="KN63" t="s">
        <v>234</v>
      </c>
      <c r="KO63" t="s">
        <v>234</v>
      </c>
      <c r="KP63" t="s">
        <v>234</v>
      </c>
      <c r="KQ63" t="s">
        <v>234</v>
      </c>
      <c r="KR63" t="s">
        <v>234</v>
      </c>
      <c r="KS63" t="s">
        <v>234</v>
      </c>
      <c r="KT63" t="s">
        <v>234</v>
      </c>
      <c r="KU63" t="s">
        <v>234</v>
      </c>
      <c r="KV63" t="s">
        <v>234</v>
      </c>
      <c r="KW63" t="s">
        <v>234</v>
      </c>
      <c r="KX63" t="s">
        <v>234</v>
      </c>
      <c r="KY63" t="s">
        <v>234</v>
      </c>
      <c r="KZ63" t="s">
        <v>234</v>
      </c>
      <c r="LA63" t="s">
        <v>234</v>
      </c>
      <c r="LB63" t="s">
        <v>234</v>
      </c>
      <c r="LC63" t="s">
        <v>234</v>
      </c>
      <c r="LD63" t="s">
        <v>234</v>
      </c>
      <c r="LE63" t="s">
        <v>234</v>
      </c>
      <c r="LF63" t="s">
        <v>3443</v>
      </c>
      <c r="LG63" t="s">
        <v>234</v>
      </c>
      <c r="LH63">
        <v>264591323</v>
      </c>
      <c r="LI63" t="s">
        <v>3981</v>
      </c>
      <c r="LJ63">
        <v>44617.560659722221</v>
      </c>
      <c r="LK63" t="s">
        <v>234</v>
      </c>
      <c r="LL63" t="s">
        <v>234</v>
      </c>
      <c r="LM63" t="s">
        <v>3800</v>
      </c>
      <c r="LN63" t="s">
        <v>3801</v>
      </c>
      <c r="LO63" t="s">
        <v>234</v>
      </c>
      <c r="LP63">
        <v>62</v>
      </c>
    </row>
    <row r="64" spans="1:328" x14ac:dyDescent="0.35">
      <c r="A64">
        <v>44614.449850567129</v>
      </c>
      <c r="B64">
        <v>44614.452984444448</v>
      </c>
      <c r="C64">
        <v>44614</v>
      </c>
      <c r="D64">
        <v>3.1338773187599145E-3</v>
      </c>
      <c r="E64" t="s">
        <v>234</v>
      </c>
      <c r="F64" t="s">
        <v>234</v>
      </c>
      <c r="G64" t="s">
        <v>234</v>
      </c>
      <c r="H64">
        <v>44614</v>
      </c>
      <c r="I64" t="s">
        <v>3446</v>
      </c>
      <c r="J64" t="s">
        <v>234</v>
      </c>
      <c r="K64" t="s">
        <v>3446</v>
      </c>
      <c r="L64" t="s">
        <v>3447</v>
      </c>
      <c r="M64" t="s">
        <v>3447</v>
      </c>
      <c r="N64" t="s">
        <v>3455</v>
      </c>
      <c r="O64" t="s">
        <v>234</v>
      </c>
      <c r="P64" t="s">
        <v>3455</v>
      </c>
      <c r="Q64" t="s">
        <v>3456</v>
      </c>
      <c r="R64" t="s">
        <v>3456</v>
      </c>
      <c r="S64" t="s">
        <v>1791</v>
      </c>
      <c r="T64" t="s">
        <v>1975</v>
      </c>
      <c r="U64" t="s">
        <v>1974</v>
      </c>
      <c r="V64" t="s">
        <v>1976</v>
      </c>
      <c r="W64" t="s">
        <v>3106</v>
      </c>
      <c r="X64" t="s">
        <v>3105</v>
      </c>
      <c r="Y64" t="s">
        <v>3106</v>
      </c>
      <c r="Z64" t="s">
        <v>246</v>
      </c>
      <c r="AA64" t="s">
        <v>3977</v>
      </c>
      <c r="AB64" t="s">
        <v>246</v>
      </c>
      <c r="AC64" t="s">
        <v>1390</v>
      </c>
      <c r="AD64" t="s">
        <v>3969</v>
      </c>
      <c r="AE64" t="s">
        <v>246</v>
      </c>
      <c r="AF64" t="s">
        <v>3982</v>
      </c>
      <c r="AG64" t="s">
        <v>246</v>
      </c>
      <c r="AH64" t="s">
        <v>1390</v>
      </c>
      <c r="AI64" t="s">
        <v>3971</v>
      </c>
      <c r="AJ64" t="s">
        <v>366</v>
      </c>
      <c r="AK64" t="s">
        <v>248</v>
      </c>
      <c r="AL64" t="s">
        <v>1655</v>
      </c>
      <c r="AM64" t="s">
        <v>234</v>
      </c>
      <c r="AN64" t="s">
        <v>1655</v>
      </c>
      <c r="AO64" t="s">
        <v>234</v>
      </c>
      <c r="AP64" t="s">
        <v>250</v>
      </c>
      <c r="AQ64" t="s">
        <v>234</v>
      </c>
      <c r="AR64" t="s">
        <v>234</v>
      </c>
      <c r="AS64" t="s">
        <v>234</v>
      </c>
      <c r="AT64" t="s">
        <v>234</v>
      </c>
      <c r="AU64" t="s">
        <v>234</v>
      </c>
      <c r="AV64" t="s">
        <v>234</v>
      </c>
      <c r="AW64" t="s">
        <v>234</v>
      </c>
      <c r="AX64" t="s">
        <v>234</v>
      </c>
      <c r="AY64" t="s">
        <v>234</v>
      </c>
      <c r="AZ64" t="s">
        <v>234</v>
      </c>
      <c r="BA64" t="s">
        <v>234</v>
      </c>
      <c r="BB64" t="s">
        <v>234</v>
      </c>
      <c r="BC64" t="s">
        <v>234</v>
      </c>
      <c r="BD64" t="s">
        <v>234</v>
      </c>
      <c r="BE64" t="s">
        <v>234</v>
      </c>
      <c r="BF64" t="s">
        <v>234</v>
      </c>
      <c r="BG64" t="s">
        <v>234</v>
      </c>
      <c r="BH64" t="s">
        <v>234</v>
      </c>
      <c r="BI64" t="s">
        <v>234</v>
      </c>
      <c r="BJ64" t="s">
        <v>234</v>
      </c>
      <c r="BK64" t="s">
        <v>234</v>
      </c>
      <c r="BL64" t="s">
        <v>234</v>
      </c>
      <c r="BM64" t="s">
        <v>234</v>
      </c>
      <c r="BN64" t="s">
        <v>234</v>
      </c>
      <c r="BO64" t="s">
        <v>234</v>
      </c>
      <c r="BP64" t="s">
        <v>234</v>
      </c>
      <c r="BQ64" t="s">
        <v>234</v>
      </c>
      <c r="BR64" t="s">
        <v>234</v>
      </c>
      <c r="BS64" t="s">
        <v>234</v>
      </c>
      <c r="BT64" t="s">
        <v>234</v>
      </c>
      <c r="BU64" t="s">
        <v>234</v>
      </c>
      <c r="BV64" t="s">
        <v>234</v>
      </c>
      <c r="BW64" t="s">
        <v>234</v>
      </c>
      <c r="BX64" t="s">
        <v>234</v>
      </c>
      <c r="BY64" t="s">
        <v>234</v>
      </c>
      <c r="BZ64" t="s">
        <v>234</v>
      </c>
      <c r="CA64" t="s">
        <v>234</v>
      </c>
      <c r="CB64" t="s">
        <v>234</v>
      </c>
      <c r="CC64" t="s">
        <v>234</v>
      </c>
      <c r="CD64" t="s">
        <v>234</v>
      </c>
      <c r="CE64" t="s">
        <v>234</v>
      </c>
      <c r="CF64" t="s">
        <v>234</v>
      </c>
      <c r="CG64" t="s">
        <v>234</v>
      </c>
      <c r="CH64" t="s">
        <v>234</v>
      </c>
      <c r="CI64" t="s">
        <v>234</v>
      </c>
      <c r="CJ64" t="s">
        <v>234</v>
      </c>
      <c r="CK64" t="s">
        <v>234</v>
      </c>
      <c r="CL64" t="s">
        <v>234</v>
      </c>
      <c r="CM64" t="s">
        <v>234</v>
      </c>
      <c r="CN64" t="s">
        <v>234</v>
      </c>
      <c r="CO64" t="s">
        <v>234</v>
      </c>
      <c r="CP64" t="s">
        <v>234</v>
      </c>
      <c r="CQ64" t="s">
        <v>234</v>
      </c>
      <c r="CR64" t="s">
        <v>234</v>
      </c>
      <c r="CS64" t="s">
        <v>234</v>
      </c>
      <c r="CT64" t="s">
        <v>234</v>
      </c>
      <c r="CU64" t="s">
        <v>234</v>
      </c>
      <c r="CV64" t="s">
        <v>234</v>
      </c>
      <c r="CW64" t="s">
        <v>234</v>
      </c>
      <c r="CX64" t="s">
        <v>234</v>
      </c>
      <c r="CY64" t="s">
        <v>234</v>
      </c>
      <c r="CZ64" t="s">
        <v>234</v>
      </c>
      <c r="DA64" t="s">
        <v>234</v>
      </c>
      <c r="DB64" t="s">
        <v>234</v>
      </c>
      <c r="DC64" t="s">
        <v>234</v>
      </c>
      <c r="DD64" t="s">
        <v>234</v>
      </c>
      <c r="DE64" t="s">
        <v>234</v>
      </c>
      <c r="DF64" t="s">
        <v>234</v>
      </c>
      <c r="DG64" t="s">
        <v>234</v>
      </c>
      <c r="DH64" t="s">
        <v>234</v>
      </c>
      <c r="DI64" t="s">
        <v>234</v>
      </c>
      <c r="DJ64" t="s">
        <v>234</v>
      </c>
      <c r="DK64" t="s">
        <v>234</v>
      </c>
      <c r="DL64" t="s">
        <v>234</v>
      </c>
      <c r="DM64" t="s">
        <v>234</v>
      </c>
      <c r="DN64" t="s">
        <v>234</v>
      </c>
      <c r="DO64" t="s">
        <v>234</v>
      </c>
      <c r="DP64" t="s">
        <v>234</v>
      </c>
      <c r="DQ64" t="s">
        <v>234</v>
      </c>
      <c r="DR64" t="s">
        <v>234</v>
      </c>
      <c r="DS64" t="s">
        <v>234</v>
      </c>
      <c r="DT64" t="s">
        <v>234</v>
      </c>
      <c r="DU64" t="s">
        <v>234</v>
      </c>
      <c r="DV64" t="s">
        <v>234</v>
      </c>
      <c r="DW64" t="s">
        <v>234</v>
      </c>
      <c r="DX64" t="s">
        <v>234</v>
      </c>
      <c r="DY64" t="s">
        <v>234</v>
      </c>
      <c r="DZ64" t="s">
        <v>234</v>
      </c>
      <c r="EA64" t="s">
        <v>234</v>
      </c>
      <c r="EB64" t="s">
        <v>234</v>
      </c>
      <c r="EC64" t="s">
        <v>234</v>
      </c>
      <c r="ED64" t="s">
        <v>234</v>
      </c>
      <c r="EE64" t="s">
        <v>234</v>
      </c>
      <c r="EF64" t="s">
        <v>234</v>
      </c>
      <c r="EG64" t="s">
        <v>234</v>
      </c>
      <c r="EH64" t="s">
        <v>234</v>
      </c>
      <c r="EI64" t="s">
        <v>234</v>
      </c>
      <c r="EJ64" t="s">
        <v>234</v>
      </c>
      <c r="EK64" t="s">
        <v>234</v>
      </c>
      <c r="EL64" t="s">
        <v>234</v>
      </c>
      <c r="EM64" t="s">
        <v>234</v>
      </c>
      <c r="EN64" t="s">
        <v>234</v>
      </c>
      <c r="EO64" t="s">
        <v>234</v>
      </c>
      <c r="EP64" t="s">
        <v>234</v>
      </c>
      <c r="EQ64" t="s">
        <v>234</v>
      </c>
      <c r="ER64" t="s">
        <v>234</v>
      </c>
      <c r="ES64" t="s">
        <v>234</v>
      </c>
      <c r="ET64" t="s">
        <v>234</v>
      </c>
      <c r="EU64" t="s">
        <v>234</v>
      </c>
      <c r="EV64" t="s">
        <v>234</v>
      </c>
      <c r="EW64" t="s">
        <v>234</v>
      </c>
      <c r="EX64" t="s">
        <v>234</v>
      </c>
      <c r="EY64" t="s">
        <v>234</v>
      </c>
      <c r="EZ64" t="s">
        <v>234</v>
      </c>
      <c r="FA64" t="s">
        <v>234</v>
      </c>
      <c r="FB64" t="s">
        <v>234</v>
      </c>
      <c r="FC64" t="s">
        <v>234</v>
      </c>
      <c r="FD64" t="s">
        <v>234</v>
      </c>
      <c r="FE64" t="s">
        <v>234</v>
      </c>
      <c r="FF64" t="s">
        <v>234</v>
      </c>
      <c r="FG64" t="s">
        <v>234</v>
      </c>
      <c r="FH64" t="s">
        <v>234</v>
      </c>
      <c r="FI64" t="s">
        <v>234</v>
      </c>
      <c r="FJ64" t="s">
        <v>234</v>
      </c>
      <c r="FK64" t="s">
        <v>234</v>
      </c>
      <c r="FL64" t="s">
        <v>234</v>
      </c>
      <c r="FM64" t="s">
        <v>234</v>
      </c>
      <c r="FN64" t="s">
        <v>234</v>
      </c>
      <c r="FO64" t="s">
        <v>234</v>
      </c>
      <c r="FP64" t="s">
        <v>234</v>
      </c>
      <c r="FQ64" t="s">
        <v>234</v>
      </c>
      <c r="FR64" t="s">
        <v>234</v>
      </c>
      <c r="FS64" t="s">
        <v>234</v>
      </c>
      <c r="FT64" t="s">
        <v>234</v>
      </c>
      <c r="FU64" t="s">
        <v>234</v>
      </c>
      <c r="FV64" t="s">
        <v>234</v>
      </c>
      <c r="FW64" t="s">
        <v>234</v>
      </c>
      <c r="FX64" t="s">
        <v>234</v>
      </c>
      <c r="FY64" t="s">
        <v>234</v>
      </c>
      <c r="FZ64" t="s">
        <v>234</v>
      </c>
      <c r="GA64" t="s">
        <v>234</v>
      </c>
      <c r="GB64" t="s">
        <v>234</v>
      </c>
      <c r="GC64" t="s">
        <v>234</v>
      </c>
      <c r="GD64" t="s">
        <v>234</v>
      </c>
      <c r="GE64" t="s">
        <v>234</v>
      </c>
      <c r="GF64" t="s">
        <v>234</v>
      </c>
      <c r="GG64" t="s">
        <v>234</v>
      </c>
      <c r="GH64" t="s">
        <v>234</v>
      </c>
      <c r="GI64" t="s">
        <v>234</v>
      </c>
      <c r="GJ64" t="s">
        <v>234</v>
      </c>
      <c r="GK64" t="s">
        <v>234</v>
      </c>
      <c r="GL64" t="s">
        <v>234</v>
      </c>
      <c r="GM64" t="s">
        <v>234</v>
      </c>
      <c r="GN64" t="s">
        <v>234</v>
      </c>
      <c r="GO64" t="s">
        <v>234</v>
      </c>
      <c r="GP64" t="s">
        <v>234</v>
      </c>
      <c r="GQ64" t="s">
        <v>234</v>
      </c>
      <c r="GR64" t="s">
        <v>234</v>
      </c>
      <c r="GS64" t="s">
        <v>234</v>
      </c>
      <c r="GT64" t="s">
        <v>234</v>
      </c>
      <c r="GU64" t="s">
        <v>234</v>
      </c>
      <c r="GV64" t="s">
        <v>234</v>
      </c>
      <c r="GW64" t="s">
        <v>234</v>
      </c>
      <c r="GX64" t="s">
        <v>234</v>
      </c>
      <c r="GY64" t="s">
        <v>234</v>
      </c>
      <c r="GZ64" t="s">
        <v>234</v>
      </c>
      <c r="HA64" t="s">
        <v>234</v>
      </c>
      <c r="HB64" t="s">
        <v>234</v>
      </c>
      <c r="HC64" t="s">
        <v>234</v>
      </c>
      <c r="HD64" t="s">
        <v>234</v>
      </c>
      <c r="HE64" t="s">
        <v>234</v>
      </c>
      <c r="HF64" t="s">
        <v>234</v>
      </c>
      <c r="HG64" t="s">
        <v>234</v>
      </c>
      <c r="HH64" t="s">
        <v>234</v>
      </c>
      <c r="HI64" t="s">
        <v>234</v>
      </c>
      <c r="HJ64" t="s">
        <v>234</v>
      </c>
      <c r="HK64" t="s">
        <v>234</v>
      </c>
      <c r="HL64" t="s">
        <v>234</v>
      </c>
      <c r="HM64" t="s">
        <v>234</v>
      </c>
      <c r="HN64" t="s">
        <v>234</v>
      </c>
      <c r="HO64" t="s">
        <v>234</v>
      </c>
      <c r="HP64" t="s">
        <v>234</v>
      </c>
      <c r="HQ64" t="s">
        <v>234</v>
      </c>
      <c r="HR64" t="s">
        <v>234</v>
      </c>
      <c r="HS64" t="s">
        <v>234</v>
      </c>
      <c r="HT64" t="s">
        <v>234</v>
      </c>
      <c r="HU64" t="s">
        <v>234</v>
      </c>
      <c r="HV64" t="s">
        <v>234</v>
      </c>
      <c r="HW64" t="s">
        <v>234</v>
      </c>
      <c r="HX64" t="s">
        <v>234</v>
      </c>
      <c r="HY64" t="s">
        <v>234</v>
      </c>
      <c r="HZ64" t="s">
        <v>234</v>
      </c>
      <c r="IA64" t="s">
        <v>234</v>
      </c>
      <c r="IB64" t="s">
        <v>234</v>
      </c>
      <c r="IC64" t="s">
        <v>234</v>
      </c>
      <c r="ID64" t="s">
        <v>234</v>
      </c>
      <c r="IE64" t="s">
        <v>234</v>
      </c>
      <c r="IF64" t="s">
        <v>234</v>
      </c>
      <c r="IG64" t="s">
        <v>234</v>
      </c>
      <c r="IH64" t="s">
        <v>234</v>
      </c>
      <c r="II64" t="s">
        <v>234</v>
      </c>
      <c r="IJ64" t="s">
        <v>234</v>
      </c>
      <c r="IK64" t="s">
        <v>234</v>
      </c>
      <c r="IL64" t="s">
        <v>234</v>
      </c>
      <c r="IM64" t="s">
        <v>234</v>
      </c>
      <c r="IN64" t="s">
        <v>234</v>
      </c>
      <c r="IO64" t="s">
        <v>234</v>
      </c>
      <c r="IP64" t="s">
        <v>234</v>
      </c>
      <c r="IQ64" t="s">
        <v>234</v>
      </c>
      <c r="IR64" t="s">
        <v>234</v>
      </c>
      <c r="IS64" t="s">
        <v>234</v>
      </c>
      <c r="IT64" t="s">
        <v>234</v>
      </c>
      <c r="IU64" t="s">
        <v>234</v>
      </c>
      <c r="IV64" t="s">
        <v>234</v>
      </c>
      <c r="IW64" t="s">
        <v>234</v>
      </c>
      <c r="IX64" t="s">
        <v>234</v>
      </c>
      <c r="IY64" t="s">
        <v>1655</v>
      </c>
      <c r="IZ64" t="s">
        <v>1713</v>
      </c>
      <c r="JA64" t="s">
        <v>344</v>
      </c>
      <c r="JB64" t="s">
        <v>234</v>
      </c>
      <c r="JC64" t="s">
        <v>345</v>
      </c>
      <c r="JD64" t="s">
        <v>3809</v>
      </c>
      <c r="JE64" t="s">
        <v>3809</v>
      </c>
      <c r="JF64" t="s">
        <v>255</v>
      </c>
      <c r="JG64" t="s">
        <v>234</v>
      </c>
      <c r="JH64" t="s">
        <v>325</v>
      </c>
      <c r="JI64" t="s">
        <v>258</v>
      </c>
      <c r="JJ64" t="s">
        <v>258</v>
      </c>
      <c r="JK64" t="s">
        <v>3810</v>
      </c>
      <c r="JL64" t="s">
        <v>234</v>
      </c>
      <c r="JM64" t="s">
        <v>234</v>
      </c>
      <c r="JN64" t="s">
        <v>234</v>
      </c>
      <c r="JO64" t="s">
        <v>234</v>
      </c>
      <c r="JP64" t="s">
        <v>234</v>
      </c>
      <c r="JQ64">
        <v>0</v>
      </c>
      <c r="JR64" t="s">
        <v>3811</v>
      </c>
      <c r="JS64" t="s">
        <v>234</v>
      </c>
      <c r="JT64" t="s">
        <v>259</v>
      </c>
      <c r="JU64" t="s">
        <v>3811</v>
      </c>
      <c r="JV64" t="s">
        <v>261</v>
      </c>
      <c r="JW64" t="s">
        <v>375</v>
      </c>
      <c r="JX64" t="s">
        <v>261</v>
      </c>
      <c r="JY64" t="s">
        <v>234</v>
      </c>
      <c r="JZ64" t="s">
        <v>234</v>
      </c>
      <c r="KA64" t="s">
        <v>234</v>
      </c>
      <c r="KB64" t="s">
        <v>234</v>
      </c>
      <c r="KC64" t="s">
        <v>234</v>
      </c>
      <c r="KD64" t="s">
        <v>234</v>
      </c>
      <c r="KE64" t="s">
        <v>234</v>
      </c>
      <c r="KF64" t="s">
        <v>234</v>
      </c>
      <c r="KG64" t="s">
        <v>234</v>
      </c>
      <c r="KH64" t="s">
        <v>234</v>
      </c>
      <c r="KI64" t="s">
        <v>234</v>
      </c>
      <c r="KJ64" t="s">
        <v>234</v>
      </c>
      <c r="KK64" t="s">
        <v>234</v>
      </c>
      <c r="KL64" t="s">
        <v>234</v>
      </c>
      <c r="KM64" t="s">
        <v>249</v>
      </c>
      <c r="KN64" t="s">
        <v>246</v>
      </c>
      <c r="KO64">
        <v>0</v>
      </c>
      <c r="KP64">
        <v>0</v>
      </c>
      <c r="KQ64">
        <v>1</v>
      </c>
      <c r="KR64" t="s">
        <v>3983</v>
      </c>
      <c r="KS64" t="s">
        <v>1565</v>
      </c>
      <c r="KT64">
        <v>0</v>
      </c>
      <c r="KU64">
        <v>1</v>
      </c>
      <c r="KV64">
        <v>0</v>
      </c>
      <c r="KW64">
        <v>0</v>
      </c>
      <c r="KX64">
        <v>0</v>
      </c>
      <c r="KY64">
        <v>0</v>
      </c>
      <c r="KZ64" t="s">
        <v>234</v>
      </c>
      <c r="LA64" t="s">
        <v>234</v>
      </c>
      <c r="LB64" t="s">
        <v>234</v>
      </c>
      <c r="LC64" t="s">
        <v>234</v>
      </c>
      <c r="LD64" t="s">
        <v>234</v>
      </c>
      <c r="LE64" t="s">
        <v>234</v>
      </c>
      <c r="LF64" t="s">
        <v>3443</v>
      </c>
      <c r="LG64" t="s">
        <v>234</v>
      </c>
      <c r="LH64">
        <v>264591329</v>
      </c>
      <c r="LI64" t="s">
        <v>3984</v>
      </c>
      <c r="LJ64">
        <v>44617.560671296298</v>
      </c>
      <c r="LK64" t="s">
        <v>234</v>
      </c>
      <c r="LL64" t="s">
        <v>234</v>
      </c>
      <c r="LM64" t="s">
        <v>3800</v>
      </c>
      <c r="LN64" t="s">
        <v>3801</v>
      </c>
      <c r="LO64" t="s">
        <v>234</v>
      </c>
      <c r="LP64">
        <v>63</v>
      </c>
    </row>
    <row r="65" spans="1:328" x14ac:dyDescent="0.35">
      <c r="A65">
        <v>44614.453053668978</v>
      </c>
      <c r="B65">
        <v>44614.455249722218</v>
      </c>
      <c r="C65">
        <v>44614</v>
      </c>
      <c r="D65">
        <v>2.1960532394587062E-3</v>
      </c>
      <c r="E65" t="s">
        <v>234</v>
      </c>
      <c r="F65" t="s">
        <v>234</v>
      </c>
      <c r="G65" t="s">
        <v>234</v>
      </c>
      <c r="H65">
        <v>44614</v>
      </c>
      <c r="I65" t="s">
        <v>3446</v>
      </c>
      <c r="J65" t="s">
        <v>234</v>
      </c>
      <c r="K65" t="s">
        <v>3446</v>
      </c>
      <c r="L65" t="s">
        <v>3447</v>
      </c>
      <c r="M65" t="s">
        <v>3447</v>
      </c>
      <c r="N65" t="s">
        <v>3455</v>
      </c>
      <c r="O65" t="s">
        <v>234</v>
      </c>
      <c r="P65" t="s">
        <v>3455</v>
      </c>
      <c r="Q65" t="s">
        <v>3456</v>
      </c>
      <c r="R65" t="s">
        <v>3456</v>
      </c>
      <c r="S65" t="s">
        <v>1791</v>
      </c>
      <c r="T65" t="s">
        <v>1975</v>
      </c>
      <c r="U65" t="s">
        <v>1974</v>
      </c>
      <c r="V65" t="s">
        <v>1976</v>
      </c>
      <c r="W65" t="s">
        <v>3106</v>
      </c>
      <c r="X65" t="s">
        <v>3105</v>
      </c>
      <c r="Y65" t="s">
        <v>3106</v>
      </c>
      <c r="Z65" t="s">
        <v>246</v>
      </c>
      <c r="AA65" t="s">
        <v>3977</v>
      </c>
      <c r="AB65" t="s">
        <v>246</v>
      </c>
      <c r="AC65" t="s">
        <v>1390</v>
      </c>
      <c r="AD65" t="s">
        <v>3969</v>
      </c>
      <c r="AE65" t="s">
        <v>246</v>
      </c>
      <c r="AF65" t="s">
        <v>3970</v>
      </c>
      <c r="AG65" t="s">
        <v>246</v>
      </c>
      <c r="AH65" t="s">
        <v>1390</v>
      </c>
      <c r="AI65" t="s">
        <v>3971</v>
      </c>
      <c r="AJ65" t="s">
        <v>366</v>
      </c>
      <c r="AK65" t="s">
        <v>248</v>
      </c>
      <c r="AL65" t="s">
        <v>1655</v>
      </c>
      <c r="AM65" t="s">
        <v>234</v>
      </c>
      <c r="AN65" t="s">
        <v>1655</v>
      </c>
      <c r="AO65" t="s">
        <v>234</v>
      </c>
      <c r="AP65" t="s">
        <v>274</v>
      </c>
      <c r="AQ65" t="s">
        <v>234</v>
      </c>
      <c r="AR65" t="s">
        <v>234</v>
      </c>
      <c r="AS65" t="s">
        <v>234</v>
      </c>
      <c r="AT65" t="s">
        <v>234</v>
      </c>
      <c r="AU65" t="s">
        <v>234</v>
      </c>
      <c r="AV65" t="s">
        <v>234</v>
      </c>
      <c r="AW65" t="s">
        <v>234</v>
      </c>
      <c r="AX65" t="s">
        <v>234</v>
      </c>
      <c r="AY65" t="s">
        <v>234</v>
      </c>
      <c r="AZ65" t="s">
        <v>234</v>
      </c>
      <c r="BA65" t="s">
        <v>234</v>
      </c>
      <c r="BB65" t="s">
        <v>234</v>
      </c>
      <c r="BC65" t="s">
        <v>234</v>
      </c>
      <c r="BD65" t="s">
        <v>234</v>
      </c>
      <c r="BE65" t="s">
        <v>234</v>
      </c>
      <c r="BF65" t="s">
        <v>234</v>
      </c>
      <c r="BG65" t="s">
        <v>234</v>
      </c>
      <c r="BH65" t="s">
        <v>234</v>
      </c>
      <c r="BI65" t="s">
        <v>234</v>
      </c>
      <c r="BJ65" t="s">
        <v>234</v>
      </c>
      <c r="BK65" t="s">
        <v>234</v>
      </c>
      <c r="BL65" t="s">
        <v>234</v>
      </c>
      <c r="BM65" t="s">
        <v>234</v>
      </c>
      <c r="BN65" t="s">
        <v>234</v>
      </c>
      <c r="BO65" t="s">
        <v>234</v>
      </c>
      <c r="BP65" t="s">
        <v>234</v>
      </c>
      <c r="BQ65" t="s">
        <v>234</v>
      </c>
      <c r="BR65" t="s">
        <v>234</v>
      </c>
      <c r="BS65" t="s">
        <v>234</v>
      </c>
      <c r="BT65" t="s">
        <v>234</v>
      </c>
      <c r="BU65" t="s">
        <v>234</v>
      </c>
      <c r="BV65" t="s">
        <v>234</v>
      </c>
      <c r="BW65" t="s">
        <v>234</v>
      </c>
      <c r="BX65" t="s">
        <v>234</v>
      </c>
      <c r="BY65" t="s">
        <v>234</v>
      </c>
      <c r="BZ65" t="s">
        <v>234</v>
      </c>
      <c r="CA65" t="s">
        <v>234</v>
      </c>
      <c r="CB65" t="s">
        <v>234</v>
      </c>
      <c r="CC65" t="s">
        <v>234</v>
      </c>
      <c r="CD65" t="s">
        <v>234</v>
      </c>
      <c r="CE65" t="s">
        <v>234</v>
      </c>
      <c r="CF65" t="s">
        <v>234</v>
      </c>
      <c r="CG65" t="s">
        <v>234</v>
      </c>
      <c r="CH65" t="s">
        <v>234</v>
      </c>
      <c r="CI65" t="s">
        <v>234</v>
      </c>
      <c r="CJ65" t="s">
        <v>234</v>
      </c>
      <c r="CK65" t="s">
        <v>234</v>
      </c>
      <c r="CL65" t="s">
        <v>234</v>
      </c>
      <c r="CM65" t="s">
        <v>234</v>
      </c>
      <c r="CN65" t="s">
        <v>234</v>
      </c>
      <c r="CO65" t="s">
        <v>234</v>
      </c>
      <c r="CP65" t="s">
        <v>234</v>
      </c>
      <c r="CQ65" t="s">
        <v>234</v>
      </c>
      <c r="CR65" t="s">
        <v>234</v>
      </c>
      <c r="CS65" t="s">
        <v>234</v>
      </c>
      <c r="CT65" t="s">
        <v>234</v>
      </c>
      <c r="CU65" t="s">
        <v>234</v>
      </c>
      <c r="CV65" t="s">
        <v>234</v>
      </c>
      <c r="CW65" t="s">
        <v>234</v>
      </c>
      <c r="CX65" t="s">
        <v>234</v>
      </c>
      <c r="CY65" t="s">
        <v>234</v>
      </c>
      <c r="CZ65" t="s">
        <v>234</v>
      </c>
      <c r="DA65" t="s">
        <v>234</v>
      </c>
      <c r="DB65" t="s">
        <v>234</v>
      </c>
      <c r="DC65" t="s">
        <v>234</v>
      </c>
      <c r="DD65" t="s">
        <v>234</v>
      </c>
      <c r="DE65" t="s">
        <v>234</v>
      </c>
      <c r="DF65" t="s">
        <v>234</v>
      </c>
      <c r="DG65" t="s">
        <v>234</v>
      </c>
      <c r="DH65" t="s">
        <v>234</v>
      </c>
      <c r="DI65" t="s">
        <v>234</v>
      </c>
      <c r="DJ65" t="s">
        <v>234</v>
      </c>
      <c r="DK65" t="s">
        <v>234</v>
      </c>
      <c r="DL65" t="s">
        <v>234</v>
      </c>
      <c r="DM65" t="s">
        <v>234</v>
      </c>
      <c r="DN65" t="s">
        <v>234</v>
      </c>
      <c r="DO65" t="s">
        <v>234</v>
      </c>
      <c r="DP65" t="s">
        <v>234</v>
      </c>
      <c r="DQ65" t="s">
        <v>234</v>
      </c>
      <c r="DR65" t="s">
        <v>234</v>
      </c>
      <c r="DS65" t="s">
        <v>234</v>
      </c>
      <c r="DT65" t="s">
        <v>234</v>
      </c>
      <c r="DU65" t="s">
        <v>234</v>
      </c>
      <c r="DV65" t="s">
        <v>234</v>
      </c>
      <c r="DW65" t="s">
        <v>234</v>
      </c>
      <c r="DX65" t="s">
        <v>234</v>
      </c>
      <c r="DY65" t="s">
        <v>234</v>
      </c>
      <c r="DZ65" t="s">
        <v>234</v>
      </c>
      <c r="EA65" t="s">
        <v>234</v>
      </c>
      <c r="EB65" t="s">
        <v>234</v>
      </c>
      <c r="EC65" t="s">
        <v>234</v>
      </c>
      <c r="ED65" t="s">
        <v>234</v>
      </c>
      <c r="EE65" t="s">
        <v>234</v>
      </c>
      <c r="EF65" t="s">
        <v>234</v>
      </c>
      <c r="EG65" t="s">
        <v>234</v>
      </c>
      <c r="EH65" t="s">
        <v>234</v>
      </c>
      <c r="EI65" t="s">
        <v>234</v>
      </c>
      <c r="EJ65" t="s">
        <v>234</v>
      </c>
      <c r="EK65" t="s">
        <v>234</v>
      </c>
      <c r="EL65" t="s">
        <v>234</v>
      </c>
      <c r="EM65" t="s">
        <v>234</v>
      </c>
      <c r="EN65" t="s">
        <v>234</v>
      </c>
      <c r="EO65" t="s">
        <v>234</v>
      </c>
      <c r="EP65" t="s">
        <v>234</v>
      </c>
      <c r="EQ65" t="s">
        <v>234</v>
      </c>
      <c r="ER65" t="s">
        <v>234</v>
      </c>
      <c r="ES65" t="s">
        <v>234</v>
      </c>
      <c r="ET65" t="s">
        <v>234</v>
      </c>
      <c r="EU65" t="s">
        <v>234</v>
      </c>
      <c r="EV65" t="s">
        <v>234</v>
      </c>
      <c r="EW65" t="s">
        <v>234</v>
      </c>
      <c r="EX65" t="s">
        <v>234</v>
      </c>
      <c r="EY65" t="s">
        <v>234</v>
      </c>
      <c r="EZ65" t="s">
        <v>234</v>
      </c>
      <c r="FA65" t="s">
        <v>234</v>
      </c>
      <c r="FB65" t="s">
        <v>234</v>
      </c>
      <c r="FC65" t="s">
        <v>234</v>
      </c>
      <c r="FD65" t="s">
        <v>234</v>
      </c>
      <c r="FE65" t="s">
        <v>234</v>
      </c>
      <c r="FF65" t="s">
        <v>234</v>
      </c>
      <c r="FG65" t="s">
        <v>234</v>
      </c>
      <c r="FH65" t="s">
        <v>234</v>
      </c>
      <c r="FI65" t="s">
        <v>234</v>
      </c>
      <c r="FJ65" t="s">
        <v>234</v>
      </c>
      <c r="FK65" t="s">
        <v>234</v>
      </c>
      <c r="FL65" t="s">
        <v>234</v>
      </c>
      <c r="FM65" t="s">
        <v>234</v>
      </c>
      <c r="FN65" t="s">
        <v>234</v>
      </c>
      <c r="FO65" t="s">
        <v>234</v>
      </c>
      <c r="FP65" t="s">
        <v>234</v>
      </c>
      <c r="FQ65" t="s">
        <v>234</v>
      </c>
      <c r="FR65" t="s">
        <v>234</v>
      </c>
      <c r="FS65" t="s">
        <v>234</v>
      </c>
      <c r="FT65" t="s">
        <v>234</v>
      </c>
      <c r="FU65" t="s">
        <v>234</v>
      </c>
      <c r="FV65" t="s">
        <v>234</v>
      </c>
      <c r="FW65" t="s">
        <v>234</v>
      </c>
      <c r="FX65" t="s">
        <v>234</v>
      </c>
      <c r="FY65" t="s">
        <v>234</v>
      </c>
      <c r="FZ65" t="s">
        <v>234</v>
      </c>
      <c r="GA65" t="s">
        <v>234</v>
      </c>
      <c r="GB65" t="s">
        <v>234</v>
      </c>
      <c r="GC65" t="s">
        <v>234</v>
      </c>
      <c r="GD65" t="s">
        <v>234</v>
      </c>
      <c r="GE65" t="s">
        <v>234</v>
      </c>
      <c r="GF65" t="s">
        <v>234</v>
      </c>
      <c r="GG65" t="s">
        <v>234</v>
      </c>
      <c r="GH65" t="s">
        <v>234</v>
      </c>
      <c r="GI65" t="s">
        <v>234</v>
      </c>
      <c r="GJ65" t="s">
        <v>234</v>
      </c>
      <c r="GK65" t="s">
        <v>234</v>
      </c>
      <c r="GL65" t="s">
        <v>234</v>
      </c>
      <c r="GM65" t="s">
        <v>234</v>
      </c>
      <c r="GN65" t="s">
        <v>234</v>
      </c>
      <c r="GO65" t="s">
        <v>234</v>
      </c>
      <c r="GP65" t="s">
        <v>234</v>
      </c>
      <c r="GQ65" t="s">
        <v>234</v>
      </c>
      <c r="GR65" t="s">
        <v>234</v>
      </c>
      <c r="GS65" t="s">
        <v>234</v>
      </c>
      <c r="GT65" t="s">
        <v>234</v>
      </c>
      <c r="GU65" t="s">
        <v>234</v>
      </c>
      <c r="GV65" t="s">
        <v>234</v>
      </c>
      <c r="GW65" t="s">
        <v>234</v>
      </c>
      <c r="GX65" t="s">
        <v>234</v>
      </c>
      <c r="GY65" t="s">
        <v>234</v>
      </c>
      <c r="GZ65" t="s">
        <v>234</v>
      </c>
      <c r="HA65" t="s">
        <v>234</v>
      </c>
      <c r="HB65" t="s">
        <v>234</v>
      </c>
      <c r="HC65" t="s">
        <v>234</v>
      </c>
      <c r="HD65" t="s">
        <v>234</v>
      </c>
      <c r="HE65" t="s">
        <v>234</v>
      </c>
      <c r="HF65" t="s">
        <v>234</v>
      </c>
      <c r="HG65" t="s">
        <v>234</v>
      </c>
      <c r="HH65" t="s">
        <v>234</v>
      </c>
      <c r="HI65" t="s">
        <v>234</v>
      </c>
      <c r="HJ65" t="s">
        <v>234</v>
      </c>
      <c r="HK65" t="s">
        <v>234</v>
      </c>
      <c r="HL65" t="s">
        <v>234</v>
      </c>
      <c r="HM65" t="s">
        <v>234</v>
      </c>
      <c r="HN65" t="s">
        <v>234</v>
      </c>
      <c r="HO65" t="s">
        <v>234</v>
      </c>
      <c r="HP65" t="s">
        <v>234</v>
      </c>
      <c r="HQ65" t="s">
        <v>234</v>
      </c>
      <c r="HR65" t="s">
        <v>234</v>
      </c>
      <c r="HS65" t="s">
        <v>234</v>
      </c>
      <c r="HT65" t="s">
        <v>234</v>
      </c>
      <c r="HU65" t="s">
        <v>234</v>
      </c>
      <c r="HV65" t="s">
        <v>234</v>
      </c>
      <c r="HW65" t="s">
        <v>234</v>
      </c>
      <c r="HX65" t="s">
        <v>234</v>
      </c>
      <c r="HY65" t="s">
        <v>234</v>
      </c>
      <c r="HZ65" t="s">
        <v>234</v>
      </c>
      <c r="IA65" t="s">
        <v>234</v>
      </c>
      <c r="IB65" t="s">
        <v>234</v>
      </c>
      <c r="IC65" t="s">
        <v>234</v>
      </c>
      <c r="ID65" t="s">
        <v>234</v>
      </c>
      <c r="IE65" t="s">
        <v>234</v>
      </c>
      <c r="IF65" t="s">
        <v>234</v>
      </c>
      <c r="IG65" t="s">
        <v>234</v>
      </c>
      <c r="IH65" t="s">
        <v>234</v>
      </c>
      <c r="II65" t="s">
        <v>234</v>
      </c>
      <c r="IJ65" t="s">
        <v>234</v>
      </c>
      <c r="IK65" t="s">
        <v>234</v>
      </c>
      <c r="IL65" t="s">
        <v>234</v>
      </c>
      <c r="IM65" t="s">
        <v>234</v>
      </c>
      <c r="IN65" t="s">
        <v>234</v>
      </c>
      <c r="IO65" t="s">
        <v>234</v>
      </c>
      <c r="IP65" t="s">
        <v>234</v>
      </c>
      <c r="IQ65" t="s">
        <v>234</v>
      </c>
      <c r="IR65" t="s">
        <v>234</v>
      </c>
      <c r="IS65" t="s">
        <v>234</v>
      </c>
      <c r="IT65" t="s">
        <v>234</v>
      </c>
      <c r="IU65" t="s">
        <v>234</v>
      </c>
      <c r="IV65" t="s">
        <v>234</v>
      </c>
      <c r="IW65" t="s">
        <v>234</v>
      </c>
      <c r="IX65" t="s">
        <v>234</v>
      </c>
      <c r="IY65" t="s">
        <v>1655</v>
      </c>
      <c r="IZ65" t="s">
        <v>1713</v>
      </c>
      <c r="JA65" t="s">
        <v>344</v>
      </c>
      <c r="JB65" t="s">
        <v>234</v>
      </c>
      <c r="JC65" t="s">
        <v>345</v>
      </c>
      <c r="JD65" t="s">
        <v>3809</v>
      </c>
      <c r="JE65" t="s">
        <v>3809</v>
      </c>
      <c r="JF65" t="s">
        <v>255</v>
      </c>
      <c r="JG65" t="s">
        <v>234</v>
      </c>
      <c r="JH65" t="s">
        <v>256</v>
      </c>
      <c r="JI65" t="s">
        <v>258</v>
      </c>
      <c r="JJ65" t="s">
        <v>258</v>
      </c>
      <c r="JK65" t="s">
        <v>3810</v>
      </c>
      <c r="JL65" t="s">
        <v>234</v>
      </c>
      <c r="JM65" t="s">
        <v>234</v>
      </c>
      <c r="JN65" t="s">
        <v>234</v>
      </c>
      <c r="JO65" t="s">
        <v>234</v>
      </c>
      <c r="JP65" t="s">
        <v>234</v>
      </c>
      <c r="JQ65">
        <v>0</v>
      </c>
      <c r="JR65" t="s">
        <v>3811</v>
      </c>
      <c r="JS65" t="s">
        <v>234</v>
      </c>
      <c r="JT65" t="s">
        <v>259</v>
      </c>
      <c r="JU65" t="s">
        <v>3811</v>
      </c>
      <c r="JV65" t="s">
        <v>261</v>
      </c>
      <c r="JW65" t="s">
        <v>280</v>
      </c>
      <c r="JX65" t="s">
        <v>261</v>
      </c>
      <c r="JY65" t="s">
        <v>234</v>
      </c>
      <c r="JZ65" t="s">
        <v>234</v>
      </c>
      <c r="KA65" t="s">
        <v>234</v>
      </c>
      <c r="KB65" t="s">
        <v>234</v>
      </c>
      <c r="KC65" t="s">
        <v>234</v>
      </c>
      <c r="KD65" t="s">
        <v>234</v>
      </c>
      <c r="KE65" t="s">
        <v>234</v>
      </c>
      <c r="KF65" t="s">
        <v>234</v>
      </c>
      <c r="KG65" t="s">
        <v>234</v>
      </c>
      <c r="KH65" t="s">
        <v>234</v>
      </c>
      <c r="KI65" t="s">
        <v>234</v>
      </c>
      <c r="KJ65" t="s">
        <v>234</v>
      </c>
      <c r="KK65" t="s">
        <v>234</v>
      </c>
      <c r="KL65" t="s">
        <v>234</v>
      </c>
      <c r="KM65" t="s">
        <v>261</v>
      </c>
      <c r="KN65" t="s">
        <v>234</v>
      </c>
      <c r="KO65" t="s">
        <v>234</v>
      </c>
      <c r="KP65" t="s">
        <v>234</v>
      </c>
      <c r="KQ65" t="s">
        <v>234</v>
      </c>
      <c r="KR65" t="s">
        <v>234</v>
      </c>
      <c r="KS65" t="s">
        <v>234</v>
      </c>
      <c r="KT65" t="s">
        <v>234</v>
      </c>
      <c r="KU65" t="s">
        <v>234</v>
      </c>
      <c r="KV65" t="s">
        <v>234</v>
      </c>
      <c r="KW65" t="s">
        <v>234</v>
      </c>
      <c r="KX65" t="s">
        <v>234</v>
      </c>
      <c r="KY65" t="s">
        <v>234</v>
      </c>
      <c r="KZ65" t="s">
        <v>234</v>
      </c>
      <c r="LA65" t="s">
        <v>234</v>
      </c>
      <c r="LB65" t="s">
        <v>234</v>
      </c>
      <c r="LC65" t="s">
        <v>234</v>
      </c>
      <c r="LD65" t="s">
        <v>234</v>
      </c>
      <c r="LE65" t="s">
        <v>234</v>
      </c>
      <c r="LF65" t="s">
        <v>3443</v>
      </c>
      <c r="LG65" t="s">
        <v>234</v>
      </c>
      <c r="LH65">
        <v>264591333</v>
      </c>
      <c r="LI65" t="s">
        <v>3985</v>
      </c>
      <c r="LJ65">
        <v>44617.560682870368</v>
      </c>
      <c r="LK65" t="s">
        <v>234</v>
      </c>
      <c r="LL65" t="s">
        <v>234</v>
      </c>
      <c r="LM65" t="s">
        <v>3800</v>
      </c>
      <c r="LN65" t="s">
        <v>3801</v>
      </c>
      <c r="LO65" t="s">
        <v>234</v>
      </c>
      <c r="LP65">
        <v>64</v>
      </c>
    </row>
    <row r="66" spans="1:328" x14ac:dyDescent="0.35">
      <c r="A66">
        <v>44614.455312060178</v>
      </c>
      <c r="B66">
        <v>44614.458401863427</v>
      </c>
      <c r="C66">
        <v>44614</v>
      </c>
      <c r="D66">
        <v>3.0898032491677441E-3</v>
      </c>
      <c r="E66" t="s">
        <v>234</v>
      </c>
      <c r="F66" t="s">
        <v>234</v>
      </c>
      <c r="G66" t="s">
        <v>234</v>
      </c>
      <c r="H66">
        <v>44614</v>
      </c>
      <c r="I66" t="s">
        <v>3446</v>
      </c>
      <c r="J66" t="s">
        <v>234</v>
      </c>
      <c r="K66" t="s">
        <v>3446</v>
      </c>
      <c r="L66" t="s">
        <v>3447</v>
      </c>
      <c r="M66" t="s">
        <v>3447</v>
      </c>
      <c r="N66" t="s">
        <v>3455</v>
      </c>
      <c r="O66" t="s">
        <v>234</v>
      </c>
      <c r="P66" t="s">
        <v>3455</v>
      </c>
      <c r="Q66" t="s">
        <v>3456</v>
      </c>
      <c r="R66" t="s">
        <v>3456</v>
      </c>
      <c r="S66" t="s">
        <v>1791</v>
      </c>
      <c r="T66" t="s">
        <v>1975</v>
      </c>
      <c r="U66" t="s">
        <v>1974</v>
      </c>
      <c r="V66" t="s">
        <v>1976</v>
      </c>
      <c r="W66" t="s">
        <v>3106</v>
      </c>
      <c r="X66" t="s">
        <v>3105</v>
      </c>
      <c r="Y66" t="s">
        <v>3106</v>
      </c>
      <c r="Z66" t="s">
        <v>246</v>
      </c>
      <c r="AA66" t="s">
        <v>3977</v>
      </c>
      <c r="AB66" t="s">
        <v>246</v>
      </c>
      <c r="AC66" t="s">
        <v>1390</v>
      </c>
      <c r="AD66" t="s">
        <v>3969</v>
      </c>
      <c r="AE66" t="s">
        <v>246</v>
      </c>
      <c r="AF66" t="s">
        <v>3970</v>
      </c>
      <c r="AG66" t="s">
        <v>246</v>
      </c>
      <c r="AH66" t="s">
        <v>1390</v>
      </c>
      <c r="AI66" t="s">
        <v>3971</v>
      </c>
      <c r="AJ66" t="s">
        <v>366</v>
      </c>
      <c r="AK66" t="s">
        <v>248</v>
      </c>
      <c r="AL66" t="s">
        <v>1655</v>
      </c>
      <c r="AM66" t="s">
        <v>234</v>
      </c>
      <c r="AN66" t="s">
        <v>1655</v>
      </c>
      <c r="AO66" t="s">
        <v>234</v>
      </c>
      <c r="AP66" t="s">
        <v>250</v>
      </c>
      <c r="AQ66" t="s">
        <v>234</v>
      </c>
      <c r="AR66" t="s">
        <v>234</v>
      </c>
      <c r="AS66" t="s">
        <v>234</v>
      </c>
      <c r="AT66" t="s">
        <v>234</v>
      </c>
      <c r="AU66" t="s">
        <v>234</v>
      </c>
      <c r="AV66" t="s">
        <v>234</v>
      </c>
      <c r="AW66" t="s">
        <v>234</v>
      </c>
      <c r="AX66" t="s">
        <v>234</v>
      </c>
      <c r="AY66" t="s">
        <v>234</v>
      </c>
      <c r="AZ66" t="s">
        <v>234</v>
      </c>
      <c r="BA66" t="s">
        <v>234</v>
      </c>
      <c r="BB66" t="s">
        <v>234</v>
      </c>
      <c r="BC66" t="s">
        <v>234</v>
      </c>
      <c r="BD66" t="s">
        <v>234</v>
      </c>
      <c r="BE66" t="s">
        <v>234</v>
      </c>
      <c r="BF66" t="s">
        <v>234</v>
      </c>
      <c r="BG66" t="s">
        <v>234</v>
      </c>
      <c r="BH66" t="s">
        <v>234</v>
      </c>
      <c r="BI66" t="s">
        <v>234</v>
      </c>
      <c r="BJ66" t="s">
        <v>234</v>
      </c>
      <c r="BK66" t="s">
        <v>234</v>
      </c>
      <c r="BL66" t="s">
        <v>234</v>
      </c>
      <c r="BM66" t="s">
        <v>234</v>
      </c>
      <c r="BN66" t="s">
        <v>234</v>
      </c>
      <c r="BO66" t="s">
        <v>234</v>
      </c>
      <c r="BP66" t="s">
        <v>234</v>
      </c>
      <c r="BQ66" t="s">
        <v>234</v>
      </c>
      <c r="BR66" t="s">
        <v>234</v>
      </c>
      <c r="BS66" t="s">
        <v>234</v>
      </c>
      <c r="BT66" t="s">
        <v>234</v>
      </c>
      <c r="BU66" t="s">
        <v>234</v>
      </c>
      <c r="BV66" t="s">
        <v>234</v>
      </c>
      <c r="BW66" t="s">
        <v>234</v>
      </c>
      <c r="BX66" t="s">
        <v>234</v>
      </c>
      <c r="BY66" t="s">
        <v>234</v>
      </c>
      <c r="BZ66" t="s">
        <v>234</v>
      </c>
      <c r="CA66" t="s">
        <v>234</v>
      </c>
      <c r="CB66" t="s">
        <v>234</v>
      </c>
      <c r="CC66" t="s">
        <v>234</v>
      </c>
      <c r="CD66" t="s">
        <v>234</v>
      </c>
      <c r="CE66" t="s">
        <v>234</v>
      </c>
      <c r="CF66" t="s">
        <v>234</v>
      </c>
      <c r="CG66" t="s">
        <v>234</v>
      </c>
      <c r="CH66" t="s">
        <v>234</v>
      </c>
      <c r="CI66" t="s">
        <v>234</v>
      </c>
      <c r="CJ66" t="s">
        <v>234</v>
      </c>
      <c r="CK66" t="s">
        <v>234</v>
      </c>
      <c r="CL66" t="s">
        <v>234</v>
      </c>
      <c r="CM66" t="s">
        <v>234</v>
      </c>
      <c r="CN66" t="s">
        <v>234</v>
      </c>
      <c r="CO66" t="s">
        <v>234</v>
      </c>
      <c r="CP66" t="s">
        <v>234</v>
      </c>
      <c r="CQ66" t="s">
        <v>234</v>
      </c>
      <c r="CR66" t="s">
        <v>234</v>
      </c>
      <c r="CS66" t="s">
        <v>234</v>
      </c>
      <c r="CT66" t="s">
        <v>234</v>
      </c>
      <c r="CU66" t="s">
        <v>234</v>
      </c>
      <c r="CV66" t="s">
        <v>234</v>
      </c>
      <c r="CW66" t="s">
        <v>234</v>
      </c>
      <c r="CX66" t="s">
        <v>234</v>
      </c>
      <c r="CY66" t="s">
        <v>234</v>
      </c>
      <c r="CZ66" t="s">
        <v>234</v>
      </c>
      <c r="DA66" t="s">
        <v>234</v>
      </c>
      <c r="DB66" t="s">
        <v>234</v>
      </c>
      <c r="DC66" t="s">
        <v>234</v>
      </c>
      <c r="DD66" t="s">
        <v>234</v>
      </c>
      <c r="DE66" t="s">
        <v>234</v>
      </c>
      <c r="DF66" t="s">
        <v>234</v>
      </c>
      <c r="DG66" t="s">
        <v>234</v>
      </c>
      <c r="DH66" t="s">
        <v>234</v>
      </c>
      <c r="DI66" t="s">
        <v>234</v>
      </c>
      <c r="DJ66" t="s">
        <v>234</v>
      </c>
      <c r="DK66" t="s">
        <v>234</v>
      </c>
      <c r="DL66" t="s">
        <v>234</v>
      </c>
      <c r="DM66" t="s">
        <v>234</v>
      </c>
      <c r="DN66" t="s">
        <v>234</v>
      </c>
      <c r="DO66" t="s">
        <v>234</v>
      </c>
      <c r="DP66" t="s">
        <v>234</v>
      </c>
      <c r="DQ66" t="s">
        <v>234</v>
      </c>
      <c r="DR66" t="s">
        <v>234</v>
      </c>
      <c r="DS66" t="s">
        <v>234</v>
      </c>
      <c r="DT66" t="s">
        <v>234</v>
      </c>
      <c r="DU66" t="s">
        <v>234</v>
      </c>
      <c r="DV66" t="s">
        <v>234</v>
      </c>
      <c r="DW66" t="s">
        <v>234</v>
      </c>
      <c r="DX66" t="s">
        <v>234</v>
      </c>
      <c r="DY66" t="s">
        <v>234</v>
      </c>
      <c r="DZ66" t="s">
        <v>234</v>
      </c>
      <c r="EA66" t="s">
        <v>234</v>
      </c>
      <c r="EB66" t="s">
        <v>234</v>
      </c>
      <c r="EC66" t="s">
        <v>234</v>
      </c>
      <c r="ED66" t="s">
        <v>234</v>
      </c>
      <c r="EE66" t="s">
        <v>234</v>
      </c>
      <c r="EF66" t="s">
        <v>234</v>
      </c>
      <c r="EG66" t="s">
        <v>234</v>
      </c>
      <c r="EH66" t="s">
        <v>234</v>
      </c>
      <c r="EI66" t="s">
        <v>234</v>
      </c>
      <c r="EJ66" t="s">
        <v>234</v>
      </c>
      <c r="EK66" t="s">
        <v>234</v>
      </c>
      <c r="EL66" t="s">
        <v>234</v>
      </c>
      <c r="EM66" t="s">
        <v>234</v>
      </c>
      <c r="EN66" t="s">
        <v>234</v>
      </c>
      <c r="EO66" t="s">
        <v>234</v>
      </c>
      <c r="EP66" t="s">
        <v>234</v>
      </c>
      <c r="EQ66" t="s">
        <v>234</v>
      </c>
      <c r="ER66" t="s">
        <v>234</v>
      </c>
      <c r="ES66" t="s">
        <v>234</v>
      </c>
      <c r="ET66" t="s">
        <v>234</v>
      </c>
      <c r="EU66" t="s">
        <v>234</v>
      </c>
      <c r="EV66" t="s">
        <v>234</v>
      </c>
      <c r="EW66" t="s">
        <v>234</v>
      </c>
      <c r="EX66" t="s">
        <v>234</v>
      </c>
      <c r="EY66" t="s">
        <v>234</v>
      </c>
      <c r="EZ66" t="s">
        <v>234</v>
      </c>
      <c r="FA66" t="s">
        <v>234</v>
      </c>
      <c r="FB66" t="s">
        <v>234</v>
      </c>
      <c r="FC66" t="s">
        <v>234</v>
      </c>
      <c r="FD66" t="s">
        <v>234</v>
      </c>
      <c r="FE66" t="s">
        <v>234</v>
      </c>
      <c r="FF66" t="s">
        <v>234</v>
      </c>
      <c r="FG66" t="s">
        <v>234</v>
      </c>
      <c r="FH66" t="s">
        <v>234</v>
      </c>
      <c r="FI66" t="s">
        <v>234</v>
      </c>
      <c r="FJ66" t="s">
        <v>234</v>
      </c>
      <c r="FK66" t="s">
        <v>234</v>
      </c>
      <c r="FL66" t="s">
        <v>234</v>
      </c>
      <c r="FM66" t="s">
        <v>234</v>
      </c>
      <c r="FN66" t="s">
        <v>234</v>
      </c>
      <c r="FO66" t="s">
        <v>234</v>
      </c>
      <c r="FP66" t="s">
        <v>234</v>
      </c>
      <c r="FQ66" t="s">
        <v>234</v>
      </c>
      <c r="FR66" t="s">
        <v>234</v>
      </c>
      <c r="FS66" t="s">
        <v>234</v>
      </c>
      <c r="FT66" t="s">
        <v>234</v>
      </c>
      <c r="FU66" t="s">
        <v>234</v>
      </c>
      <c r="FV66" t="s">
        <v>234</v>
      </c>
      <c r="FW66" t="s">
        <v>234</v>
      </c>
      <c r="FX66" t="s">
        <v>234</v>
      </c>
      <c r="FY66" t="s">
        <v>234</v>
      </c>
      <c r="FZ66" t="s">
        <v>234</v>
      </c>
      <c r="GA66" t="s">
        <v>234</v>
      </c>
      <c r="GB66" t="s">
        <v>234</v>
      </c>
      <c r="GC66" t="s">
        <v>234</v>
      </c>
      <c r="GD66" t="s">
        <v>234</v>
      </c>
      <c r="GE66" t="s">
        <v>234</v>
      </c>
      <c r="GF66" t="s">
        <v>234</v>
      </c>
      <c r="GG66" t="s">
        <v>234</v>
      </c>
      <c r="GH66" t="s">
        <v>234</v>
      </c>
      <c r="GI66" t="s">
        <v>234</v>
      </c>
      <c r="GJ66" t="s">
        <v>234</v>
      </c>
      <c r="GK66" t="s">
        <v>234</v>
      </c>
      <c r="GL66" t="s">
        <v>234</v>
      </c>
      <c r="GM66" t="s">
        <v>234</v>
      </c>
      <c r="GN66" t="s">
        <v>234</v>
      </c>
      <c r="GO66" t="s">
        <v>234</v>
      </c>
      <c r="GP66" t="s">
        <v>234</v>
      </c>
      <c r="GQ66" t="s">
        <v>234</v>
      </c>
      <c r="GR66" t="s">
        <v>234</v>
      </c>
      <c r="GS66" t="s">
        <v>234</v>
      </c>
      <c r="GT66" t="s">
        <v>234</v>
      </c>
      <c r="GU66" t="s">
        <v>234</v>
      </c>
      <c r="GV66" t="s">
        <v>234</v>
      </c>
      <c r="GW66" t="s">
        <v>234</v>
      </c>
      <c r="GX66" t="s">
        <v>234</v>
      </c>
      <c r="GY66" t="s">
        <v>234</v>
      </c>
      <c r="GZ66" t="s">
        <v>234</v>
      </c>
      <c r="HA66" t="s">
        <v>234</v>
      </c>
      <c r="HB66" t="s">
        <v>234</v>
      </c>
      <c r="HC66" t="s">
        <v>234</v>
      </c>
      <c r="HD66" t="s">
        <v>234</v>
      </c>
      <c r="HE66" t="s">
        <v>234</v>
      </c>
      <c r="HF66" t="s">
        <v>234</v>
      </c>
      <c r="HG66" t="s">
        <v>234</v>
      </c>
      <c r="HH66" t="s">
        <v>234</v>
      </c>
      <c r="HI66" t="s">
        <v>234</v>
      </c>
      <c r="HJ66" t="s">
        <v>234</v>
      </c>
      <c r="HK66" t="s">
        <v>234</v>
      </c>
      <c r="HL66" t="s">
        <v>234</v>
      </c>
      <c r="HM66" t="s">
        <v>234</v>
      </c>
      <c r="HN66" t="s">
        <v>234</v>
      </c>
      <c r="HO66" t="s">
        <v>234</v>
      </c>
      <c r="HP66" t="s">
        <v>234</v>
      </c>
      <c r="HQ66" t="s">
        <v>234</v>
      </c>
      <c r="HR66" t="s">
        <v>234</v>
      </c>
      <c r="HS66" t="s">
        <v>234</v>
      </c>
      <c r="HT66" t="s">
        <v>234</v>
      </c>
      <c r="HU66" t="s">
        <v>234</v>
      </c>
      <c r="HV66" t="s">
        <v>234</v>
      </c>
      <c r="HW66" t="s">
        <v>234</v>
      </c>
      <c r="HX66" t="s">
        <v>234</v>
      </c>
      <c r="HY66" t="s">
        <v>234</v>
      </c>
      <c r="HZ66" t="s">
        <v>234</v>
      </c>
      <c r="IA66" t="s">
        <v>234</v>
      </c>
      <c r="IB66" t="s">
        <v>234</v>
      </c>
      <c r="IC66" t="s">
        <v>234</v>
      </c>
      <c r="ID66" t="s">
        <v>234</v>
      </c>
      <c r="IE66" t="s">
        <v>234</v>
      </c>
      <c r="IF66" t="s">
        <v>234</v>
      </c>
      <c r="IG66" t="s">
        <v>234</v>
      </c>
      <c r="IH66" t="s">
        <v>234</v>
      </c>
      <c r="II66" t="s">
        <v>234</v>
      </c>
      <c r="IJ66" t="s">
        <v>234</v>
      </c>
      <c r="IK66" t="s">
        <v>234</v>
      </c>
      <c r="IL66" t="s">
        <v>234</v>
      </c>
      <c r="IM66" t="s">
        <v>234</v>
      </c>
      <c r="IN66" t="s">
        <v>234</v>
      </c>
      <c r="IO66" t="s">
        <v>234</v>
      </c>
      <c r="IP66" t="s">
        <v>234</v>
      </c>
      <c r="IQ66" t="s">
        <v>234</v>
      </c>
      <c r="IR66" t="s">
        <v>234</v>
      </c>
      <c r="IS66" t="s">
        <v>234</v>
      </c>
      <c r="IT66" t="s">
        <v>234</v>
      </c>
      <c r="IU66" t="s">
        <v>234</v>
      </c>
      <c r="IV66" t="s">
        <v>234</v>
      </c>
      <c r="IW66" t="s">
        <v>234</v>
      </c>
      <c r="IX66" t="s">
        <v>234</v>
      </c>
      <c r="IY66" t="s">
        <v>1655</v>
      </c>
      <c r="IZ66" t="s">
        <v>1713</v>
      </c>
      <c r="JA66" t="s">
        <v>344</v>
      </c>
      <c r="JB66" t="s">
        <v>234</v>
      </c>
      <c r="JC66" t="s">
        <v>345</v>
      </c>
      <c r="JD66" t="s">
        <v>3809</v>
      </c>
      <c r="JE66" t="s">
        <v>3809</v>
      </c>
      <c r="JF66" t="s">
        <v>255</v>
      </c>
      <c r="JG66" t="s">
        <v>234</v>
      </c>
      <c r="JH66" t="s">
        <v>325</v>
      </c>
      <c r="JI66" t="s">
        <v>258</v>
      </c>
      <c r="JJ66" t="s">
        <v>258</v>
      </c>
      <c r="JK66" t="s">
        <v>3810</v>
      </c>
      <c r="JL66" t="s">
        <v>234</v>
      </c>
      <c r="JM66" t="s">
        <v>234</v>
      </c>
      <c r="JN66" t="s">
        <v>234</v>
      </c>
      <c r="JO66" t="s">
        <v>234</v>
      </c>
      <c r="JP66" t="s">
        <v>234</v>
      </c>
      <c r="JQ66">
        <v>0</v>
      </c>
      <c r="JR66" t="s">
        <v>3811</v>
      </c>
      <c r="JS66" t="s">
        <v>234</v>
      </c>
      <c r="JT66" t="s">
        <v>259</v>
      </c>
      <c r="JU66" t="s">
        <v>3811</v>
      </c>
      <c r="JV66" t="s">
        <v>261</v>
      </c>
      <c r="JW66" t="s">
        <v>280</v>
      </c>
      <c r="JX66" t="s">
        <v>261</v>
      </c>
      <c r="JY66" t="s">
        <v>234</v>
      </c>
      <c r="JZ66" t="s">
        <v>234</v>
      </c>
      <c r="KA66" t="s">
        <v>234</v>
      </c>
      <c r="KB66" t="s">
        <v>234</v>
      </c>
      <c r="KC66" t="s">
        <v>234</v>
      </c>
      <c r="KD66" t="s">
        <v>234</v>
      </c>
      <c r="KE66" t="s">
        <v>234</v>
      </c>
      <c r="KF66" t="s">
        <v>234</v>
      </c>
      <c r="KG66" t="s">
        <v>234</v>
      </c>
      <c r="KH66" t="s">
        <v>234</v>
      </c>
      <c r="KI66" t="s">
        <v>234</v>
      </c>
      <c r="KJ66" t="s">
        <v>234</v>
      </c>
      <c r="KK66" t="s">
        <v>234</v>
      </c>
      <c r="KL66" t="s">
        <v>234</v>
      </c>
      <c r="KM66" t="s">
        <v>249</v>
      </c>
      <c r="KN66" t="s">
        <v>246</v>
      </c>
      <c r="KO66">
        <v>0</v>
      </c>
      <c r="KP66">
        <v>0</v>
      </c>
      <c r="KQ66">
        <v>1</v>
      </c>
      <c r="KR66" t="s">
        <v>3986</v>
      </c>
      <c r="KS66" t="s">
        <v>1565</v>
      </c>
      <c r="KT66">
        <v>0</v>
      </c>
      <c r="KU66">
        <v>1</v>
      </c>
      <c r="KV66">
        <v>0</v>
      </c>
      <c r="KW66">
        <v>0</v>
      </c>
      <c r="KX66">
        <v>0</v>
      </c>
      <c r="KY66">
        <v>0</v>
      </c>
      <c r="KZ66" t="s">
        <v>234</v>
      </c>
      <c r="LA66" t="s">
        <v>234</v>
      </c>
      <c r="LB66" t="s">
        <v>234</v>
      </c>
      <c r="LC66" t="s">
        <v>234</v>
      </c>
      <c r="LD66" t="s">
        <v>234</v>
      </c>
      <c r="LE66" t="s">
        <v>234</v>
      </c>
      <c r="LF66" t="s">
        <v>3443</v>
      </c>
      <c r="LG66" t="s">
        <v>234</v>
      </c>
      <c r="LH66">
        <v>264591344</v>
      </c>
      <c r="LI66" t="s">
        <v>3987</v>
      </c>
      <c r="LJ66">
        <v>44617.560694444437</v>
      </c>
      <c r="LK66" t="s">
        <v>234</v>
      </c>
      <c r="LL66" t="s">
        <v>234</v>
      </c>
      <c r="LM66" t="s">
        <v>3800</v>
      </c>
      <c r="LN66" t="s">
        <v>3801</v>
      </c>
      <c r="LO66" t="s">
        <v>234</v>
      </c>
      <c r="LP66">
        <v>65</v>
      </c>
    </row>
    <row r="67" spans="1:328" x14ac:dyDescent="0.35">
      <c r="A67">
        <v>44614.458455868058</v>
      </c>
      <c r="B67">
        <v>44614.460949745371</v>
      </c>
      <c r="C67">
        <v>44614</v>
      </c>
      <c r="D67">
        <v>2.4938773130998015E-3</v>
      </c>
      <c r="E67" t="s">
        <v>234</v>
      </c>
      <c r="F67" t="s">
        <v>234</v>
      </c>
      <c r="G67" t="s">
        <v>234</v>
      </c>
      <c r="H67">
        <v>44614</v>
      </c>
      <c r="I67" t="s">
        <v>3446</v>
      </c>
      <c r="J67" t="s">
        <v>234</v>
      </c>
      <c r="K67" t="s">
        <v>3446</v>
      </c>
      <c r="L67" t="s">
        <v>3447</v>
      </c>
      <c r="M67" t="s">
        <v>3447</v>
      </c>
      <c r="N67" t="s">
        <v>3455</v>
      </c>
      <c r="O67" t="s">
        <v>234</v>
      </c>
      <c r="P67" t="s">
        <v>3455</v>
      </c>
      <c r="Q67" t="s">
        <v>3456</v>
      </c>
      <c r="R67" t="s">
        <v>3456</v>
      </c>
      <c r="S67" t="s">
        <v>1791</v>
      </c>
      <c r="T67" t="s">
        <v>1975</v>
      </c>
      <c r="U67" t="s">
        <v>1974</v>
      </c>
      <c r="V67" t="s">
        <v>1976</v>
      </c>
      <c r="W67" t="s">
        <v>3106</v>
      </c>
      <c r="X67" t="s">
        <v>3105</v>
      </c>
      <c r="Y67" t="s">
        <v>3106</v>
      </c>
      <c r="Z67" t="s">
        <v>246</v>
      </c>
      <c r="AA67" t="s">
        <v>3977</v>
      </c>
      <c r="AB67" t="s">
        <v>246</v>
      </c>
      <c r="AC67" t="s">
        <v>1390</v>
      </c>
      <c r="AD67" t="s">
        <v>3969</v>
      </c>
      <c r="AE67" t="s">
        <v>246</v>
      </c>
      <c r="AF67" t="s">
        <v>3982</v>
      </c>
      <c r="AG67" t="s">
        <v>246</v>
      </c>
      <c r="AH67" t="s">
        <v>1390</v>
      </c>
      <c r="AI67" t="s">
        <v>3971</v>
      </c>
      <c r="AJ67" t="s">
        <v>366</v>
      </c>
      <c r="AK67" t="s">
        <v>248</v>
      </c>
      <c r="AL67" t="s">
        <v>1655</v>
      </c>
      <c r="AM67" t="s">
        <v>234</v>
      </c>
      <c r="AN67" t="s">
        <v>1655</v>
      </c>
      <c r="AO67" t="s">
        <v>234</v>
      </c>
      <c r="AP67" t="s">
        <v>274</v>
      </c>
      <c r="AQ67" t="s">
        <v>234</v>
      </c>
      <c r="AR67" t="s">
        <v>234</v>
      </c>
      <c r="AS67" t="s">
        <v>234</v>
      </c>
      <c r="AT67" t="s">
        <v>234</v>
      </c>
      <c r="AU67" t="s">
        <v>234</v>
      </c>
      <c r="AV67" t="s">
        <v>234</v>
      </c>
      <c r="AW67" t="s">
        <v>234</v>
      </c>
      <c r="AX67" t="s">
        <v>234</v>
      </c>
      <c r="AY67" t="s">
        <v>234</v>
      </c>
      <c r="AZ67" t="s">
        <v>234</v>
      </c>
      <c r="BA67" t="s">
        <v>234</v>
      </c>
      <c r="BB67" t="s">
        <v>234</v>
      </c>
      <c r="BC67" t="s">
        <v>234</v>
      </c>
      <c r="BD67" t="s">
        <v>234</v>
      </c>
      <c r="BE67" t="s">
        <v>234</v>
      </c>
      <c r="BF67" t="s">
        <v>234</v>
      </c>
      <c r="BG67" t="s">
        <v>234</v>
      </c>
      <c r="BH67" t="s">
        <v>234</v>
      </c>
      <c r="BI67" t="s">
        <v>234</v>
      </c>
      <c r="BJ67" t="s">
        <v>234</v>
      </c>
      <c r="BK67" t="s">
        <v>234</v>
      </c>
      <c r="BL67" t="s">
        <v>234</v>
      </c>
      <c r="BM67" t="s">
        <v>234</v>
      </c>
      <c r="BN67" t="s">
        <v>234</v>
      </c>
      <c r="BO67" t="s">
        <v>234</v>
      </c>
      <c r="BP67" t="s">
        <v>234</v>
      </c>
      <c r="BQ67" t="s">
        <v>234</v>
      </c>
      <c r="BR67" t="s">
        <v>234</v>
      </c>
      <c r="BS67" t="s">
        <v>234</v>
      </c>
      <c r="BT67" t="s">
        <v>234</v>
      </c>
      <c r="BU67" t="s">
        <v>234</v>
      </c>
      <c r="BV67" t="s">
        <v>234</v>
      </c>
      <c r="BW67" t="s">
        <v>234</v>
      </c>
      <c r="BX67" t="s">
        <v>234</v>
      </c>
      <c r="BY67" t="s">
        <v>234</v>
      </c>
      <c r="BZ67" t="s">
        <v>234</v>
      </c>
      <c r="CA67" t="s">
        <v>234</v>
      </c>
      <c r="CB67" t="s">
        <v>234</v>
      </c>
      <c r="CC67" t="s">
        <v>234</v>
      </c>
      <c r="CD67" t="s">
        <v>234</v>
      </c>
      <c r="CE67" t="s">
        <v>234</v>
      </c>
      <c r="CF67" t="s">
        <v>234</v>
      </c>
      <c r="CG67" t="s">
        <v>234</v>
      </c>
      <c r="CH67" t="s">
        <v>234</v>
      </c>
      <c r="CI67" t="s">
        <v>234</v>
      </c>
      <c r="CJ67" t="s">
        <v>234</v>
      </c>
      <c r="CK67" t="s">
        <v>234</v>
      </c>
      <c r="CL67" t="s">
        <v>234</v>
      </c>
      <c r="CM67" t="s">
        <v>234</v>
      </c>
      <c r="CN67" t="s">
        <v>234</v>
      </c>
      <c r="CO67" t="s">
        <v>234</v>
      </c>
      <c r="CP67" t="s">
        <v>234</v>
      </c>
      <c r="CQ67" t="s">
        <v>234</v>
      </c>
      <c r="CR67" t="s">
        <v>234</v>
      </c>
      <c r="CS67" t="s">
        <v>234</v>
      </c>
      <c r="CT67" t="s">
        <v>234</v>
      </c>
      <c r="CU67" t="s">
        <v>234</v>
      </c>
      <c r="CV67" t="s">
        <v>234</v>
      </c>
      <c r="CW67" t="s">
        <v>234</v>
      </c>
      <c r="CX67" t="s">
        <v>234</v>
      </c>
      <c r="CY67" t="s">
        <v>234</v>
      </c>
      <c r="CZ67" t="s">
        <v>234</v>
      </c>
      <c r="DA67" t="s">
        <v>234</v>
      </c>
      <c r="DB67" t="s">
        <v>234</v>
      </c>
      <c r="DC67" t="s">
        <v>234</v>
      </c>
      <c r="DD67" t="s">
        <v>234</v>
      </c>
      <c r="DE67" t="s">
        <v>234</v>
      </c>
      <c r="DF67" t="s">
        <v>234</v>
      </c>
      <c r="DG67" t="s">
        <v>234</v>
      </c>
      <c r="DH67" t="s">
        <v>234</v>
      </c>
      <c r="DI67" t="s">
        <v>234</v>
      </c>
      <c r="DJ67" t="s">
        <v>234</v>
      </c>
      <c r="DK67" t="s">
        <v>234</v>
      </c>
      <c r="DL67" t="s">
        <v>234</v>
      </c>
      <c r="DM67" t="s">
        <v>234</v>
      </c>
      <c r="DN67" t="s">
        <v>234</v>
      </c>
      <c r="DO67" t="s">
        <v>234</v>
      </c>
      <c r="DP67" t="s">
        <v>234</v>
      </c>
      <c r="DQ67" t="s">
        <v>234</v>
      </c>
      <c r="DR67" t="s">
        <v>234</v>
      </c>
      <c r="DS67" t="s">
        <v>234</v>
      </c>
      <c r="DT67" t="s">
        <v>234</v>
      </c>
      <c r="DU67" t="s">
        <v>234</v>
      </c>
      <c r="DV67" t="s">
        <v>234</v>
      </c>
      <c r="DW67" t="s">
        <v>234</v>
      </c>
      <c r="DX67" t="s">
        <v>234</v>
      </c>
      <c r="DY67" t="s">
        <v>234</v>
      </c>
      <c r="DZ67" t="s">
        <v>234</v>
      </c>
      <c r="EA67" t="s">
        <v>234</v>
      </c>
      <c r="EB67" t="s">
        <v>234</v>
      </c>
      <c r="EC67" t="s">
        <v>234</v>
      </c>
      <c r="ED67" t="s">
        <v>234</v>
      </c>
      <c r="EE67" t="s">
        <v>234</v>
      </c>
      <c r="EF67" t="s">
        <v>234</v>
      </c>
      <c r="EG67" t="s">
        <v>234</v>
      </c>
      <c r="EH67" t="s">
        <v>234</v>
      </c>
      <c r="EI67" t="s">
        <v>234</v>
      </c>
      <c r="EJ67" t="s">
        <v>234</v>
      </c>
      <c r="EK67" t="s">
        <v>234</v>
      </c>
      <c r="EL67" t="s">
        <v>234</v>
      </c>
      <c r="EM67" t="s">
        <v>234</v>
      </c>
      <c r="EN67" t="s">
        <v>234</v>
      </c>
      <c r="EO67" t="s">
        <v>234</v>
      </c>
      <c r="EP67" t="s">
        <v>234</v>
      </c>
      <c r="EQ67" t="s">
        <v>234</v>
      </c>
      <c r="ER67" t="s">
        <v>234</v>
      </c>
      <c r="ES67" t="s">
        <v>234</v>
      </c>
      <c r="ET67" t="s">
        <v>234</v>
      </c>
      <c r="EU67" t="s">
        <v>234</v>
      </c>
      <c r="EV67" t="s">
        <v>234</v>
      </c>
      <c r="EW67" t="s">
        <v>234</v>
      </c>
      <c r="EX67" t="s">
        <v>234</v>
      </c>
      <c r="EY67" t="s">
        <v>234</v>
      </c>
      <c r="EZ67" t="s">
        <v>234</v>
      </c>
      <c r="FA67" t="s">
        <v>234</v>
      </c>
      <c r="FB67" t="s">
        <v>234</v>
      </c>
      <c r="FC67" t="s">
        <v>234</v>
      </c>
      <c r="FD67" t="s">
        <v>234</v>
      </c>
      <c r="FE67" t="s">
        <v>234</v>
      </c>
      <c r="FF67" t="s">
        <v>234</v>
      </c>
      <c r="FG67" t="s">
        <v>234</v>
      </c>
      <c r="FH67" t="s">
        <v>234</v>
      </c>
      <c r="FI67" t="s">
        <v>234</v>
      </c>
      <c r="FJ67" t="s">
        <v>234</v>
      </c>
      <c r="FK67" t="s">
        <v>234</v>
      </c>
      <c r="FL67" t="s">
        <v>234</v>
      </c>
      <c r="FM67" t="s">
        <v>234</v>
      </c>
      <c r="FN67" t="s">
        <v>234</v>
      </c>
      <c r="FO67" t="s">
        <v>234</v>
      </c>
      <c r="FP67" t="s">
        <v>234</v>
      </c>
      <c r="FQ67" t="s">
        <v>234</v>
      </c>
      <c r="FR67" t="s">
        <v>234</v>
      </c>
      <c r="FS67" t="s">
        <v>234</v>
      </c>
      <c r="FT67" t="s">
        <v>234</v>
      </c>
      <c r="FU67" t="s">
        <v>234</v>
      </c>
      <c r="FV67" t="s">
        <v>234</v>
      </c>
      <c r="FW67" t="s">
        <v>234</v>
      </c>
      <c r="FX67" t="s">
        <v>234</v>
      </c>
      <c r="FY67" t="s">
        <v>234</v>
      </c>
      <c r="FZ67" t="s">
        <v>234</v>
      </c>
      <c r="GA67" t="s">
        <v>234</v>
      </c>
      <c r="GB67" t="s">
        <v>234</v>
      </c>
      <c r="GC67" t="s">
        <v>234</v>
      </c>
      <c r="GD67" t="s">
        <v>234</v>
      </c>
      <c r="GE67" t="s">
        <v>234</v>
      </c>
      <c r="GF67" t="s">
        <v>234</v>
      </c>
      <c r="GG67" t="s">
        <v>234</v>
      </c>
      <c r="GH67" t="s">
        <v>234</v>
      </c>
      <c r="GI67" t="s">
        <v>234</v>
      </c>
      <c r="GJ67" t="s">
        <v>234</v>
      </c>
      <c r="GK67" t="s">
        <v>234</v>
      </c>
      <c r="GL67" t="s">
        <v>234</v>
      </c>
      <c r="GM67" t="s">
        <v>234</v>
      </c>
      <c r="GN67" t="s">
        <v>234</v>
      </c>
      <c r="GO67" t="s">
        <v>234</v>
      </c>
      <c r="GP67" t="s">
        <v>234</v>
      </c>
      <c r="GQ67" t="s">
        <v>234</v>
      </c>
      <c r="GR67" t="s">
        <v>234</v>
      </c>
      <c r="GS67" t="s">
        <v>234</v>
      </c>
      <c r="GT67" t="s">
        <v>234</v>
      </c>
      <c r="GU67" t="s">
        <v>234</v>
      </c>
      <c r="GV67" t="s">
        <v>234</v>
      </c>
      <c r="GW67" t="s">
        <v>234</v>
      </c>
      <c r="GX67" t="s">
        <v>234</v>
      </c>
      <c r="GY67" t="s">
        <v>234</v>
      </c>
      <c r="GZ67" t="s">
        <v>234</v>
      </c>
      <c r="HA67" t="s">
        <v>234</v>
      </c>
      <c r="HB67" t="s">
        <v>234</v>
      </c>
      <c r="HC67" t="s">
        <v>234</v>
      </c>
      <c r="HD67" t="s">
        <v>234</v>
      </c>
      <c r="HE67" t="s">
        <v>234</v>
      </c>
      <c r="HF67" t="s">
        <v>234</v>
      </c>
      <c r="HG67" t="s">
        <v>234</v>
      </c>
      <c r="HH67" t="s">
        <v>234</v>
      </c>
      <c r="HI67" t="s">
        <v>234</v>
      </c>
      <c r="HJ67" t="s">
        <v>234</v>
      </c>
      <c r="HK67" t="s">
        <v>234</v>
      </c>
      <c r="HL67" t="s">
        <v>234</v>
      </c>
      <c r="HM67" t="s">
        <v>234</v>
      </c>
      <c r="HN67" t="s">
        <v>234</v>
      </c>
      <c r="HO67" t="s">
        <v>234</v>
      </c>
      <c r="HP67" t="s">
        <v>234</v>
      </c>
      <c r="HQ67" t="s">
        <v>234</v>
      </c>
      <c r="HR67" t="s">
        <v>234</v>
      </c>
      <c r="HS67" t="s">
        <v>234</v>
      </c>
      <c r="HT67" t="s">
        <v>234</v>
      </c>
      <c r="HU67" t="s">
        <v>234</v>
      </c>
      <c r="HV67" t="s">
        <v>234</v>
      </c>
      <c r="HW67" t="s">
        <v>234</v>
      </c>
      <c r="HX67" t="s">
        <v>234</v>
      </c>
      <c r="HY67" t="s">
        <v>234</v>
      </c>
      <c r="HZ67" t="s">
        <v>234</v>
      </c>
      <c r="IA67" t="s">
        <v>234</v>
      </c>
      <c r="IB67" t="s">
        <v>234</v>
      </c>
      <c r="IC67" t="s">
        <v>234</v>
      </c>
      <c r="ID67" t="s">
        <v>234</v>
      </c>
      <c r="IE67" t="s">
        <v>234</v>
      </c>
      <c r="IF67" t="s">
        <v>234</v>
      </c>
      <c r="IG67" t="s">
        <v>234</v>
      </c>
      <c r="IH67" t="s">
        <v>234</v>
      </c>
      <c r="II67" t="s">
        <v>234</v>
      </c>
      <c r="IJ67" t="s">
        <v>234</v>
      </c>
      <c r="IK67" t="s">
        <v>234</v>
      </c>
      <c r="IL67" t="s">
        <v>234</v>
      </c>
      <c r="IM67" t="s">
        <v>234</v>
      </c>
      <c r="IN67" t="s">
        <v>234</v>
      </c>
      <c r="IO67" t="s">
        <v>234</v>
      </c>
      <c r="IP67" t="s">
        <v>234</v>
      </c>
      <c r="IQ67" t="s">
        <v>234</v>
      </c>
      <c r="IR67" t="s">
        <v>234</v>
      </c>
      <c r="IS67" t="s">
        <v>234</v>
      </c>
      <c r="IT67" t="s">
        <v>234</v>
      </c>
      <c r="IU67" t="s">
        <v>234</v>
      </c>
      <c r="IV67" t="s">
        <v>234</v>
      </c>
      <c r="IW67" t="s">
        <v>234</v>
      </c>
      <c r="IX67" t="s">
        <v>234</v>
      </c>
      <c r="IY67" t="s">
        <v>1655</v>
      </c>
      <c r="IZ67" t="s">
        <v>1713</v>
      </c>
      <c r="JA67" t="s">
        <v>344</v>
      </c>
      <c r="JB67" t="s">
        <v>234</v>
      </c>
      <c r="JC67" t="s">
        <v>345</v>
      </c>
      <c r="JD67" t="s">
        <v>3809</v>
      </c>
      <c r="JE67" t="s">
        <v>3809</v>
      </c>
      <c r="JF67" t="s">
        <v>255</v>
      </c>
      <c r="JG67" t="s">
        <v>234</v>
      </c>
      <c r="JH67" t="s">
        <v>325</v>
      </c>
      <c r="JI67" t="s">
        <v>323</v>
      </c>
      <c r="JJ67" t="s">
        <v>323</v>
      </c>
      <c r="JK67" t="s">
        <v>3865</v>
      </c>
      <c r="JL67" t="s">
        <v>234</v>
      </c>
      <c r="JM67" t="s">
        <v>234</v>
      </c>
      <c r="JN67" t="s">
        <v>234</v>
      </c>
      <c r="JO67" t="s">
        <v>234</v>
      </c>
      <c r="JP67" t="s">
        <v>234</v>
      </c>
      <c r="JQ67">
        <v>0</v>
      </c>
      <c r="JR67" t="s">
        <v>3811</v>
      </c>
      <c r="JS67" t="s">
        <v>234</v>
      </c>
      <c r="JT67" t="s">
        <v>259</v>
      </c>
      <c r="JU67" t="s">
        <v>3811</v>
      </c>
      <c r="JV67" t="s">
        <v>261</v>
      </c>
      <c r="JW67" t="s">
        <v>280</v>
      </c>
      <c r="JX67" t="s">
        <v>249</v>
      </c>
      <c r="JY67" t="s">
        <v>1522</v>
      </c>
      <c r="JZ67">
        <v>0</v>
      </c>
      <c r="KA67">
        <v>0</v>
      </c>
      <c r="KB67">
        <v>1</v>
      </c>
      <c r="KC67">
        <v>0</v>
      </c>
      <c r="KD67">
        <v>0</v>
      </c>
      <c r="KE67">
        <v>0</v>
      </c>
      <c r="KF67">
        <v>0</v>
      </c>
      <c r="KG67">
        <v>0</v>
      </c>
      <c r="KH67">
        <v>0</v>
      </c>
      <c r="KI67">
        <v>0</v>
      </c>
      <c r="KJ67">
        <v>0</v>
      </c>
      <c r="KK67">
        <v>0</v>
      </c>
      <c r="KL67" t="s">
        <v>234</v>
      </c>
      <c r="KM67" t="s">
        <v>261</v>
      </c>
      <c r="KN67" t="s">
        <v>234</v>
      </c>
      <c r="KO67" t="s">
        <v>234</v>
      </c>
      <c r="KP67" t="s">
        <v>234</v>
      </c>
      <c r="KQ67" t="s">
        <v>234</v>
      </c>
      <c r="KR67" t="s">
        <v>234</v>
      </c>
      <c r="KS67" t="s">
        <v>234</v>
      </c>
      <c r="KT67" t="s">
        <v>234</v>
      </c>
      <c r="KU67" t="s">
        <v>234</v>
      </c>
      <c r="KV67" t="s">
        <v>234</v>
      </c>
      <c r="KW67" t="s">
        <v>234</v>
      </c>
      <c r="KX67" t="s">
        <v>234</v>
      </c>
      <c r="KY67" t="s">
        <v>234</v>
      </c>
      <c r="KZ67" t="s">
        <v>234</v>
      </c>
      <c r="LA67" t="s">
        <v>234</v>
      </c>
      <c r="LB67" t="s">
        <v>234</v>
      </c>
      <c r="LC67" t="s">
        <v>234</v>
      </c>
      <c r="LD67" t="s">
        <v>234</v>
      </c>
      <c r="LE67" t="s">
        <v>234</v>
      </c>
      <c r="LF67" t="s">
        <v>3443</v>
      </c>
      <c r="LG67" t="s">
        <v>234</v>
      </c>
      <c r="LH67">
        <v>264591351</v>
      </c>
      <c r="LI67" t="s">
        <v>3988</v>
      </c>
      <c r="LJ67">
        <v>44617.560706018521</v>
      </c>
      <c r="LK67" t="s">
        <v>234</v>
      </c>
      <c r="LL67" t="s">
        <v>234</v>
      </c>
      <c r="LM67" t="s">
        <v>3800</v>
      </c>
      <c r="LN67" t="s">
        <v>3801</v>
      </c>
      <c r="LO67" t="s">
        <v>234</v>
      </c>
      <c r="LP67">
        <v>66</v>
      </c>
    </row>
    <row r="68" spans="1:328" x14ac:dyDescent="0.35">
      <c r="A68">
        <v>44614.461014456021</v>
      </c>
      <c r="B68">
        <v>44614.4633555787</v>
      </c>
      <c r="C68">
        <v>44614</v>
      </c>
      <c r="D68">
        <v>2.3411226793541573E-3</v>
      </c>
      <c r="E68" t="s">
        <v>234</v>
      </c>
      <c r="F68" t="s">
        <v>234</v>
      </c>
      <c r="G68" t="s">
        <v>234</v>
      </c>
      <c r="H68">
        <v>44614</v>
      </c>
      <c r="I68" t="s">
        <v>3446</v>
      </c>
      <c r="J68" t="s">
        <v>234</v>
      </c>
      <c r="K68" t="s">
        <v>3446</v>
      </c>
      <c r="L68" t="s">
        <v>3447</v>
      </c>
      <c r="M68" t="s">
        <v>3447</v>
      </c>
      <c r="N68" t="s">
        <v>3455</v>
      </c>
      <c r="O68" t="s">
        <v>234</v>
      </c>
      <c r="P68" t="s">
        <v>3455</v>
      </c>
      <c r="Q68" t="s">
        <v>3456</v>
      </c>
      <c r="R68" t="s">
        <v>3456</v>
      </c>
      <c r="S68" t="s">
        <v>1791</v>
      </c>
      <c r="T68" t="s">
        <v>1975</v>
      </c>
      <c r="U68" t="s">
        <v>1974</v>
      </c>
      <c r="V68" t="s">
        <v>1976</v>
      </c>
      <c r="W68" t="s">
        <v>3106</v>
      </c>
      <c r="X68" t="s">
        <v>3105</v>
      </c>
      <c r="Y68" t="s">
        <v>3106</v>
      </c>
      <c r="Z68" t="s">
        <v>246</v>
      </c>
      <c r="AA68" t="s">
        <v>3977</v>
      </c>
      <c r="AB68" t="s">
        <v>246</v>
      </c>
      <c r="AC68" t="s">
        <v>1390</v>
      </c>
      <c r="AD68" t="s">
        <v>3969</v>
      </c>
      <c r="AE68" t="s">
        <v>246</v>
      </c>
      <c r="AF68" t="s">
        <v>3970</v>
      </c>
      <c r="AG68" t="s">
        <v>246</v>
      </c>
      <c r="AH68" t="s">
        <v>1390</v>
      </c>
      <c r="AI68" t="s">
        <v>3971</v>
      </c>
      <c r="AJ68" t="s">
        <v>366</v>
      </c>
      <c r="AK68" t="s">
        <v>248</v>
      </c>
      <c r="AL68" t="s">
        <v>1655</v>
      </c>
      <c r="AM68" t="s">
        <v>234</v>
      </c>
      <c r="AN68" t="s">
        <v>1655</v>
      </c>
      <c r="AO68" t="s">
        <v>234</v>
      </c>
      <c r="AP68" t="s">
        <v>250</v>
      </c>
      <c r="AQ68" t="s">
        <v>234</v>
      </c>
      <c r="AR68" t="s">
        <v>234</v>
      </c>
      <c r="AS68" t="s">
        <v>234</v>
      </c>
      <c r="AT68" t="s">
        <v>234</v>
      </c>
      <c r="AU68" t="s">
        <v>234</v>
      </c>
      <c r="AV68" t="s">
        <v>234</v>
      </c>
      <c r="AW68" t="s">
        <v>234</v>
      </c>
      <c r="AX68" t="s">
        <v>234</v>
      </c>
      <c r="AY68" t="s">
        <v>234</v>
      </c>
      <c r="AZ68" t="s">
        <v>234</v>
      </c>
      <c r="BA68" t="s">
        <v>234</v>
      </c>
      <c r="BB68" t="s">
        <v>234</v>
      </c>
      <c r="BC68" t="s">
        <v>234</v>
      </c>
      <c r="BD68" t="s">
        <v>234</v>
      </c>
      <c r="BE68" t="s">
        <v>234</v>
      </c>
      <c r="BF68" t="s">
        <v>234</v>
      </c>
      <c r="BG68" t="s">
        <v>234</v>
      </c>
      <c r="BH68" t="s">
        <v>234</v>
      </c>
      <c r="BI68" t="s">
        <v>234</v>
      </c>
      <c r="BJ68" t="s">
        <v>234</v>
      </c>
      <c r="BK68" t="s">
        <v>234</v>
      </c>
      <c r="BL68" t="s">
        <v>234</v>
      </c>
      <c r="BM68" t="s">
        <v>234</v>
      </c>
      <c r="BN68" t="s">
        <v>234</v>
      </c>
      <c r="BO68" t="s">
        <v>234</v>
      </c>
      <c r="BP68" t="s">
        <v>234</v>
      </c>
      <c r="BQ68" t="s">
        <v>234</v>
      </c>
      <c r="BR68" t="s">
        <v>234</v>
      </c>
      <c r="BS68" t="s">
        <v>234</v>
      </c>
      <c r="BT68" t="s">
        <v>234</v>
      </c>
      <c r="BU68" t="s">
        <v>234</v>
      </c>
      <c r="BV68" t="s">
        <v>234</v>
      </c>
      <c r="BW68" t="s">
        <v>234</v>
      </c>
      <c r="BX68" t="s">
        <v>234</v>
      </c>
      <c r="BY68" t="s">
        <v>234</v>
      </c>
      <c r="BZ68" t="s">
        <v>234</v>
      </c>
      <c r="CA68" t="s">
        <v>234</v>
      </c>
      <c r="CB68" t="s">
        <v>234</v>
      </c>
      <c r="CC68" t="s">
        <v>234</v>
      </c>
      <c r="CD68" t="s">
        <v>234</v>
      </c>
      <c r="CE68" t="s">
        <v>234</v>
      </c>
      <c r="CF68" t="s">
        <v>234</v>
      </c>
      <c r="CG68" t="s">
        <v>234</v>
      </c>
      <c r="CH68" t="s">
        <v>234</v>
      </c>
      <c r="CI68" t="s">
        <v>234</v>
      </c>
      <c r="CJ68" t="s">
        <v>234</v>
      </c>
      <c r="CK68" t="s">
        <v>234</v>
      </c>
      <c r="CL68" t="s">
        <v>234</v>
      </c>
      <c r="CM68" t="s">
        <v>234</v>
      </c>
      <c r="CN68" t="s">
        <v>234</v>
      </c>
      <c r="CO68" t="s">
        <v>234</v>
      </c>
      <c r="CP68" t="s">
        <v>234</v>
      </c>
      <c r="CQ68" t="s">
        <v>234</v>
      </c>
      <c r="CR68" t="s">
        <v>234</v>
      </c>
      <c r="CS68" t="s">
        <v>234</v>
      </c>
      <c r="CT68" t="s">
        <v>234</v>
      </c>
      <c r="CU68" t="s">
        <v>234</v>
      </c>
      <c r="CV68" t="s">
        <v>234</v>
      </c>
      <c r="CW68" t="s">
        <v>234</v>
      </c>
      <c r="CX68" t="s">
        <v>234</v>
      </c>
      <c r="CY68" t="s">
        <v>234</v>
      </c>
      <c r="CZ68" t="s">
        <v>234</v>
      </c>
      <c r="DA68" t="s">
        <v>234</v>
      </c>
      <c r="DB68" t="s">
        <v>234</v>
      </c>
      <c r="DC68" t="s">
        <v>234</v>
      </c>
      <c r="DD68" t="s">
        <v>234</v>
      </c>
      <c r="DE68" t="s">
        <v>234</v>
      </c>
      <c r="DF68" t="s">
        <v>234</v>
      </c>
      <c r="DG68" t="s">
        <v>234</v>
      </c>
      <c r="DH68" t="s">
        <v>234</v>
      </c>
      <c r="DI68" t="s">
        <v>234</v>
      </c>
      <c r="DJ68" t="s">
        <v>234</v>
      </c>
      <c r="DK68" t="s">
        <v>234</v>
      </c>
      <c r="DL68" t="s">
        <v>234</v>
      </c>
      <c r="DM68" t="s">
        <v>234</v>
      </c>
      <c r="DN68" t="s">
        <v>234</v>
      </c>
      <c r="DO68" t="s">
        <v>234</v>
      </c>
      <c r="DP68" t="s">
        <v>234</v>
      </c>
      <c r="DQ68" t="s">
        <v>234</v>
      </c>
      <c r="DR68" t="s">
        <v>234</v>
      </c>
      <c r="DS68" t="s">
        <v>234</v>
      </c>
      <c r="DT68" t="s">
        <v>234</v>
      </c>
      <c r="DU68" t="s">
        <v>234</v>
      </c>
      <c r="DV68" t="s">
        <v>234</v>
      </c>
      <c r="DW68" t="s">
        <v>234</v>
      </c>
      <c r="DX68" t="s">
        <v>234</v>
      </c>
      <c r="DY68" t="s">
        <v>234</v>
      </c>
      <c r="DZ68" t="s">
        <v>234</v>
      </c>
      <c r="EA68" t="s">
        <v>234</v>
      </c>
      <c r="EB68" t="s">
        <v>234</v>
      </c>
      <c r="EC68" t="s">
        <v>234</v>
      </c>
      <c r="ED68" t="s">
        <v>234</v>
      </c>
      <c r="EE68" t="s">
        <v>234</v>
      </c>
      <c r="EF68" t="s">
        <v>234</v>
      </c>
      <c r="EG68" t="s">
        <v>234</v>
      </c>
      <c r="EH68" t="s">
        <v>234</v>
      </c>
      <c r="EI68" t="s">
        <v>234</v>
      </c>
      <c r="EJ68" t="s">
        <v>234</v>
      </c>
      <c r="EK68" t="s">
        <v>234</v>
      </c>
      <c r="EL68" t="s">
        <v>234</v>
      </c>
      <c r="EM68" t="s">
        <v>234</v>
      </c>
      <c r="EN68" t="s">
        <v>234</v>
      </c>
      <c r="EO68" t="s">
        <v>234</v>
      </c>
      <c r="EP68" t="s">
        <v>234</v>
      </c>
      <c r="EQ68" t="s">
        <v>234</v>
      </c>
      <c r="ER68" t="s">
        <v>234</v>
      </c>
      <c r="ES68" t="s">
        <v>234</v>
      </c>
      <c r="ET68" t="s">
        <v>234</v>
      </c>
      <c r="EU68" t="s">
        <v>234</v>
      </c>
      <c r="EV68" t="s">
        <v>234</v>
      </c>
      <c r="EW68" t="s">
        <v>234</v>
      </c>
      <c r="EX68" t="s">
        <v>234</v>
      </c>
      <c r="EY68" t="s">
        <v>234</v>
      </c>
      <c r="EZ68" t="s">
        <v>234</v>
      </c>
      <c r="FA68" t="s">
        <v>234</v>
      </c>
      <c r="FB68" t="s">
        <v>234</v>
      </c>
      <c r="FC68" t="s">
        <v>234</v>
      </c>
      <c r="FD68" t="s">
        <v>234</v>
      </c>
      <c r="FE68" t="s">
        <v>234</v>
      </c>
      <c r="FF68" t="s">
        <v>234</v>
      </c>
      <c r="FG68" t="s">
        <v>234</v>
      </c>
      <c r="FH68" t="s">
        <v>234</v>
      </c>
      <c r="FI68" t="s">
        <v>234</v>
      </c>
      <c r="FJ68" t="s">
        <v>234</v>
      </c>
      <c r="FK68" t="s">
        <v>234</v>
      </c>
      <c r="FL68" t="s">
        <v>234</v>
      </c>
      <c r="FM68" t="s">
        <v>234</v>
      </c>
      <c r="FN68" t="s">
        <v>234</v>
      </c>
      <c r="FO68" t="s">
        <v>234</v>
      </c>
      <c r="FP68" t="s">
        <v>234</v>
      </c>
      <c r="FQ68" t="s">
        <v>234</v>
      </c>
      <c r="FR68" t="s">
        <v>234</v>
      </c>
      <c r="FS68" t="s">
        <v>234</v>
      </c>
      <c r="FT68" t="s">
        <v>234</v>
      </c>
      <c r="FU68" t="s">
        <v>234</v>
      </c>
      <c r="FV68" t="s">
        <v>234</v>
      </c>
      <c r="FW68" t="s">
        <v>234</v>
      </c>
      <c r="FX68" t="s">
        <v>234</v>
      </c>
      <c r="FY68" t="s">
        <v>234</v>
      </c>
      <c r="FZ68" t="s">
        <v>234</v>
      </c>
      <c r="GA68" t="s">
        <v>234</v>
      </c>
      <c r="GB68" t="s">
        <v>234</v>
      </c>
      <c r="GC68" t="s">
        <v>234</v>
      </c>
      <c r="GD68" t="s">
        <v>234</v>
      </c>
      <c r="GE68" t="s">
        <v>234</v>
      </c>
      <c r="GF68" t="s">
        <v>234</v>
      </c>
      <c r="GG68" t="s">
        <v>234</v>
      </c>
      <c r="GH68" t="s">
        <v>234</v>
      </c>
      <c r="GI68" t="s">
        <v>234</v>
      </c>
      <c r="GJ68" t="s">
        <v>234</v>
      </c>
      <c r="GK68" t="s">
        <v>234</v>
      </c>
      <c r="GL68" t="s">
        <v>234</v>
      </c>
      <c r="GM68" t="s">
        <v>234</v>
      </c>
      <c r="GN68" t="s">
        <v>234</v>
      </c>
      <c r="GO68" t="s">
        <v>234</v>
      </c>
      <c r="GP68" t="s">
        <v>234</v>
      </c>
      <c r="GQ68" t="s">
        <v>234</v>
      </c>
      <c r="GR68" t="s">
        <v>234</v>
      </c>
      <c r="GS68" t="s">
        <v>234</v>
      </c>
      <c r="GT68" t="s">
        <v>234</v>
      </c>
      <c r="GU68" t="s">
        <v>234</v>
      </c>
      <c r="GV68" t="s">
        <v>234</v>
      </c>
      <c r="GW68" t="s">
        <v>234</v>
      </c>
      <c r="GX68" t="s">
        <v>234</v>
      </c>
      <c r="GY68" t="s">
        <v>234</v>
      </c>
      <c r="GZ68" t="s">
        <v>234</v>
      </c>
      <c r="HA68" t="s">
        <v>234</v>
      </c>
      <c r="HB68" t="s">
        <v>234</v>
      </c>
      <c r="HC68" t="s">
        <v>234</v>
      </c>
      <c r="HD68" t="s">
        <v>234</v>
      </c>
      <c r="HE68" t="s">
        <v>234</v>
      </c>
      <c r="HF68" t="s">
        <v>234</v>
      </c>
      <c r="HG68" t="s">
        <v>234</v>
      </c>
      <c r="HH68" t="s">
        <v>234</v>
      </c>
      <c r="HI68" t="s">
        <v>234</v>
      </c>
      <c r="HJ68" t="s">
        <v>234</v>
      </c>
      <c r="HK68" t="s">
        <v>234</v>
      </c>
      <c r="HL68" t="s">
        <v>234</v>
      </c>
      <c r="HM68" t="s">
        <v>234</v>
      </c>
      <c r="HN68" t="s">
        <v>234</v>
      </c>
      <c r="HO68" t="s">
        <v>234</v>
      </c>
      <c r="HP68" t="s">
        <v>234</v>
      </c>
      <c r="HQ68" t="s">
        <v>234</v>
      </c>
      <c r="HR68" t="s">
        <v>234</v>
      </c>
      <c r="HS68" t="s">
        <v>234</v>
      </c>
      <c r="HT68" t="s">
        <v>234</v>
      </c>
      <c r="HU68" t="s">
        <v>234</v>
      </c>
      <c r="HV68" t="s">
        <v>234</v>
      </c>
      <c r="HW68" t="s">
        <v>234</v>
      </c>
      <c r="HX68" t="s">
        <v>234</v>
      </c>
      <c r="HY68" t="s">
        <v>234</v>
      </c>
      <c r="HZ68" t="s">
        <v>234</v>
      </c>
      <c r="IA68" t="s">
        <v>234</v>
      </c>
      <c r="IB68" t="s">
        <v>234</v>
      </c>
      <c r="IC68" t="s">
        <v>234</v>
      </c>
      <c r="ID68" t="s">
        <v>234</v>
      </c>
      <c r="IE68" t="s">
        <v>234</v>
      </c>
      <c r="IF68" t="s">
        <v>234</v>
      </c>
      <c r="IG68" t="s">
        <v>234</v>
      </c>
      <c r="IH68" t="s">
        <v>234</v>
      </c>
      <c r="II68" t="s">
        <v>234</v>
      </c>
      <c r="IJ68" t="s">
        <v>234</v>
      </c>
      <c r="IK68" t="s">
        <v>234</v>
      </c>
      <c r="IL68" t="s">
        <v>234</v>
      </c>
      <c r="IM68" t="s">
        <v>234</v>
      </c>
      <c r="IN68" t="s">
        <v>234</v>
      </c>
      <c r="IO68" t="s">
        <v>234</v>
      </c>
      <c r="IP68" t="s">
        <v>234</v>
      </c>
      <c r="IQ68" t="s">
        <v>234</v>
      </c>
      <c r="IR68" t="s">
        <v>234</v>
      </c>
      <c r="IS68" t="s">
        <v>234</v>
      </c>
      <c r="IT68" t="s">
        <v>234</v>
      </c>
      <c r="IU68" t="s">
        <v>234</v>
      </c>
      <c r="IV68" t="s">
        <v>234</v>
      </c>
      <c r="IW68" t="s">
        <v>234</v>
      </c>
      <c r="IX68" t="s">
        <v>234</v>
      </c>
      <c r="IY68" t="s">
        <v>1655</v>
      </c>
      <c r="IZ68" t="s">
        <v>1713</v>
      </c>
      <c r="JA68" t="s">
        <v>344</v>
      </c>
      <c r="JB68" t="s">
        <v>234</v>
      </c>
      <c r="JC68" t="s">
        <v>345</v>
      </c>
      <c r="JD68" t="s">
        <v>3809</v>
      </c>
      <c r="JE68" t="s">
        <v>3809</v>
      </c>
      <c r="JF68" t="s">
        <v>255</v>
      </c>
      <c r="JG68" t="s">
        <v>234</v>
      </c>
      <c r="JH68" t="s">
        <v>256</v>
      </c>
      <c r="JI68" t="s">
        <v>258</v>
      </c>
      <c r="JJ68" t="s">
        <v>258</v>
      </c>
      <c r="JK68" t="s">
        <v>3810</v>
      </c>
      <c r="JL68" t="s">
        <v>234</v>
      </c>
      <c r="JM68" t="s">
        <v>234</v>
      </c>
      <c r="JN68" t="s">
        <v>234</v>
      </c>
      <c r="JO68" t="s">
        <v>234</v>
      </c>
      <c r="JP68" t="s">
        <v>234</v>
      </c>
      <c r="JQ68">
        <v>0</v>
      </c>
      <c r="JR68" t="s">
        <v>3811</v>
      </c>
      <c r="JS68" t="s">
        <v>234</v>
      </c>
      <c r="JT68" t="s">
        <v>259</v>
      </c>
      <c r="JU68" t="s">
        <v>3811</v>
      </c>
      <c r="JV68" t="s">
        <v>261</v>
      </c>
      <c r="JW68" t="s">
        <v>280</v>
      </c>
      <c r="JX68" t="s">
        <v>261</v>
      </c>
      <c r="JY68" t="s">
        <v>234</v>
      </c>
      <c r="JZ68" t="s">
        <v>234</v>
      </c>
      <c r="KA68" t="s">
        <v>234</v>
      </c>
      <c r="KB68" t="s">
        <v>234</v>
      </c>
      <c r="KC68" t="s">
        <v>234</v>
      </c>
      <c r="KD68" t="s">
        <v>234</v>
      </c>
      <c r="KE68" t="s">
        <v>234</v>
      </c>
      <c r="KF68" t="s">
        <v>234</v>
      </c>
      <c r="KG68" t="s">
        <v>234</v>
      </c>
      <c r="KH68" t="s">
        <v>234</v>
      </c>
      <c r="KI68" t="s">
        <v>234</v>
      </c>
      <c r="KJ68" t="s">
        <v>234</v>
      </c>
      <c r="KK68" t="s">
        <v>234</v>
      </c>
      <c r="KL68" t="s">
        <v>234</v>
      </c>
      <c r="KM68" t="s">
        <v>261</v>
      </c>
      <c r="KN68" t="s">
        <v>234</v>
      </c>
      <c r="KO68" t="s">
        <v>234</v>
      </c>
      <c r="KP68" t="s">
        <v>234</v>
      </c>
      <c r="KQ68" t="s">
        <v>234</v>
      </c>
      <c r="KR68" t="s">
        <v>234</v>
      </c>
      <c r="KS68" t="s">
        <v>234</v>
      </c>
      <c r="KT68" t="s">
        <v>234</v>
      </c>
      <c r="KU68" t="s">
        <v>234</v>
      </c>
      <c r="KV68" t="s">
        <v>234</v>
      </c>
      <c r="KW68" t="s">
        <v>234</v>
      </c>
      <c r="KX68" t="s">
        <v>234</v>
      </c>
      <c r="KY68" t="s">
        <v>234</v>
      </c>
      <c r="KZ68" t="s">
        <v>234</v>
      </c>
      <c r="LA68" t="s">
        <v>234</v>
      </c>
      <c r="LB68" t="s">
        <v>234</v>
      </c>
      <c r="LC68" t="s">
        <v>234</v>
      </c>
      <c r="LD68" t="s">
        <v>234</v>
      </c>
      <c r="LE68" t="s">
        <v>234</v>
      </c>
      <c r="LF68" t="s">
        <v>3443</v>
      </c>
      <c r="LG68" t="s">
        <v>234</v>
      </c>
      <c r="LH68">
        <v>264591362</v>
      </c>
      <c r="LI68" t="s">
        <v>3989</v>
      </c>
      <c r="LJ68">
        <v>44617.560729166667</v>
      </c>
      <c r="LK68" t="s">
        <v>234</v>
      </c>
      <c r="LL68" t="s">
        <v>234</v>
      </c>
      <c r="LM68" t="s">
        <v>3800</v>
      </c>
      <c r="LN68" t="s">
        <v>3801</v>
      </c>
      <c r="LO68" t="s">
        <v>234</v>
      </c>
      <c r="LP68">
        <v>67</v>
      </c>
    </row>
    <row r="69" spans="1:328" x14ac:dyDescent="0.35">
      <c r="A69">
        <v>44616.399975972221</v>
      </c>
      <c r="B69">
        <v>44616.40595108796</v>
      </c>
      <c r="C69">
        <v>44616</v>
      </c>
      <c r="D69">
        <v>7.4688946733658668E-4</v>
      </c>
      <c r="E69" t="s">
        <v>234</v>
      </c>
      <c r="F69" t="s">
        <v>234</v>
      </c>
      <c r="G69" t="s">
        <v>234</v>
      </c>
      <c r="H69">
        <v>44616</v>
      </c>
      <c r="I69" t="s">
        <v>3446</v>
      </c>
      <c r="J69" t="s">
        <v>234</v>
      </c>
      <c r="K69" t="s">
        <v>3446</v>
      </c>
      <c r="L69" t="s">
        <v>3447</v>
      </c>
      <c r="M69" t="s">
        <v>3447</v>
      </c>
      <c r="N69" t="s">
        <v>3455</v>
      </c>
      <c r="O69" t="s">
        <v>234</v>
      </c>
      <c r="P69" t="s">
        <v>3455</v>
      </c>
      <c r="Q69" t="s">
        <v>3456</v>
      </c>
      <c r="R69" t="s">
        <v>3456</v>
      </c>
      <c r="S69" t="s">
        <v>1791</v>
      </c>
      <c r="T69" t="s">
        <v>1975</v>
      </c>
      <c r="U69" t="s">
        <v>1974</v>
      </c>
      <c r="V69" t="s">
        <v>1976</v>
      </c>
      <c r="W69" t="s">
        <v>2753</v>
      </c>
      <c r="X69" t="s">
        <v>2752</v>
      </c>
      <c r="Y69" t="s">
        <v>2753</v>
      </c>
      <c r="Z69" t="s">
        <v>246</v>
      </c>
      <c r="AA69" t="s">
        <v>3990</v>
      </c>
      <c r="AB69" t="s">
        <v>246</v>
      </c>
      <c r="AC69" t="s">
        <v>1390</v>
      </c>
      <c r="AD69" t="s">
        <v>3458</v>
      </c>
      <c r="AE69" t="s">
        <v>246</v>
      </c>
      <c r="AF69" t="s">
        <v>3991</v>
      </c>
      <c r="AG69" t="s">
        <v>246</v>
      </c>
      <c r="AH69" t="s">
        <v>1390</v>
      </c>
      <c r="AI69" t="s">
        <v>3457</v>
      </c>
      <c r="AJ69" t="s">
        <v>366</v>
      </c>
      <c r="AK69" t="s">
        <v>284</v>
      </c>
      <c r="AL69" t="s">
        <v>1655</v>
      </c>
      <c r="AM69" t="s">
        <v>234</v>
      </c>
      <c r="AN69" t="s">
        <v>1655</v>
      </c>
      <c r="AO69" t="s">
        <v>234</v>
      </c>
      <c r="AP69" t="s">
        <v>250</v>
      </c>
      <c r="AQ69" t="s">
        <v>234</v>
      </c>
      <c r="AR69" t="s">
        <v>234</v>
      </c>
      <c r="AS69" t="s">
        <v>308</v>
      </c>
      <c r="AT69" t="s">
        <v>234</v>
      </c>
      <c r="AU69" t="s">
        <v>3875</v>
      </c>
      <c r="AV69">
        <v>1</v>
      </c>
      <c r="AW69">
        <v>1</v>
      </c>
      <c r="AX69">
        <v>0</v>
      </c>
      <c r="AY69">
        <v>0</v>
      </c>
      <c r="AZ69">
        <v>0</v>
      </c>
      <c r="BA69">
        <v>0</v>
      </c>
      <c r="BB69">
        <v>0</v>
      </c>
      <c r="BC69">
        <v>0</v>
      </c>
      <c r="BD69" t="s">
        <v>309</v>
      </c>
      <c r="BE69" t="s">
        <v>750</v>
      </c>
      <c r="BF69" t="s">
        <v>3880</v>
      </c>
      <c r="BG69">
        <v>1</v>
      </c>
      <c r="BH69">
        <v>0</v>
      </c>
      <c r="BI69">
        <v>0</v>
      </c>
      <c r="BJ69">
        <v>0</v>
      </c>
      <c r="BK69">
        <v>1</v>
      </c>
      <c r="BL69">
        <v>0</v>
      </c>
      <c r="BM69">
        <v>0</v>
      </c>
      <c r="BN69">
        <v>0</v>
      </c>
      <c r="BO69">
        <v>0</v>
      </c>
      <c r="BP69">
        <v>0</v>
      </c>
      <c r="BQ69" t="s">
        <v>234</v>
      </c>
      <c r="BR69" t="s">
        <v>317</v>
      </c>
      <c r="BS69" t="s">
        <v>289</v>
      </c>
      <c r="BT69" t="s">
        <v>3807</v>
      </c>
      <c r="BU69">
        <v>1</v>
      </c>
      <c r="BV69">
        <v>1</v>
      </c>
      <c r="BW69">
        <v>1</v>
      </c>
      <c r="BX69">
        <v>1</v>
      </c>
      <c r="BY69">
        <v>1</v>
      </c>
      <c r="BZ69">
        <v>0</v>
      </c>
      <c r="CA69">
        <v>1</v>
      </c>
      <c r="CB69">
        <v>0</v>
      </c>
      <c r="CC69" t="s">
        <v>1500</v>
      </c>
      <c r="CD69">
        <v>350</v>
      </c>
      <c r="CE69">
        <v>175</v>
      </c>
      <c r="CF69" t="s">
        <v>1655</v>
      </c>
      <c r="CG69">
        <v>450</v>
      </c>
      <c r="CH69">
        <v>173.07692307692301</v>
      </c>
      <c r="CI69" t="s">
        <v>1655</v>
      </c>
      <c r="CJ69">
        <v>350</v>
      </c>
      <c r="CK69" t="s">
        <v>3842</v>
      </c>
      <c r="CL69" t="s">
        <v>1655</v>
      </c>
      <c r="CM69">
        <v>450</v>
      </c>
      <c r="CN69" t="s">
        <v>3837</v>
      </c>
      <c r="CO69" t="s">
        <v>1655</v>
      </c>
      <c r="CP69">
        <v>700</v>
      </c>
      <c r="CQ69" t="s">
        <v>3827</v>
      </c>
      <c r="CR69" t="s">
        <v>1655</v>
      </c>
      <c r="CS69" t="s">
        <v>234</v>
      </c>
      <c r="CT69" t="s">
        <v>234</v>
      </c>
      <c r="CU69" t="s">
        <v>234</v>
      </c>
      <c r="CV69" t="s">
        <v>1504</v>
      </c>
      <c r="CW69" t="s">
        <v>1655</v>
      </c>
      <c r="CX69">
        <v>1200</v>
      </c>
      <c r="CY69" t="s">
        <v>234</v>
      </c>
      <c r="CZ69" t="s">
        <v>234</v>
      </c>
      <c r="DA69" t="s">
        <v>234</v>
      </c>
      <c r="DB69" t="s">
        <v>234</v>
      </c>
      <c r="DC69" t="s">
        <v>234</v>
      </c>
      <c r="DD69" t="s">
        <v>234</v>
      </c>
      <c r="DE69" t="s">
        <v>259</v>
      </c>
      <c r="DF69">
        <v>1200</v>
      </c>
      <c r="DG69" t="s">
        <v>1655</v>
      </c>
      <c r="DH69" t="s">
        <v>1655</v>
      </c>
      <c r="DI69" t="s">
        <v>3891</v>
      </c>
      <c r="DJ69">
        <v>0</v>
      </c>
      <c r="DK69">
        <v>0</v>
      </c>
      <c r="DL69">
        <v>0</v>
      </c>
      <c r="DM69">
        <v>0</v>
      </c>
      <c r="DN69">
        <v>1</v>
      </c>
      <c r="DO69">
        <v>1</v>
      </c>
      <c r="DP69">
        <v>0</v>
      </c>
      <c r="DQ69">
        <v>0</v>
      </c>
      <c r="DR69">
        <v>0</v>
      </c>
      <c r="DS69">
        <v>0</v>
      </c>
      <c r="DT69">
        <v>0</v>
      </c>
      <c r="DU69">
        <v>0</v>
      </c>
      <c r="DV69">
        <v>0</v>
      </c>
      <c r="DW69">
        <v>0</v>
      </c>
      <c r="DX69" t="s">
        <v>234</v>
      </c>
      <c r="DY69" t="s">
        <v>1460</v>
      </c>
      <c r="DZ69">
        <v>0</v>
      </c>
      <c r="EA69">
        <v>1</v>
      </c>
      <c r="EB69">
        <v>0</v>
      </c>
      <c r="EC69">
        <v>0</v>
      </c>
      <c r="ED69">
        <v>0</v>
      </c>
      <c r="EE69">
        <v>0</v>
      </c>
      <c r="EF69">
        <v>0</v>
      </c>
      <c r="EG69">
        <v>0</v>
      </c>
      <c r="EH69" t="s">
        <v>1445</v>
      </c>
      <c r="EI69" t="s">
        <v>1445</v>
      </c>
      <c r="EJ69" t="s">
        <v>1655</v>
      </c>
      <c r="EK69" t="s">
        <v>1791</v>
      </c>
      <c r="EL69" t="s">
        <v>305</v>
      </c>
      <c r="EM69" t="s">
        <v>1981</v>
      </c>
      <c r="EN69" t="s">
        <v>314</v>
      </c>
      <c r="EO69" t="s">
        <v>3932</v>
      </c>
      <c r="EP69">
        <v>1</v>
      </c>
      <c r="EQ69">
        <v>0</v>
      </c>
      <c r="ER69">
        <v>0</v>
      </c>
      <c r="ES69">
        <v>0</v>
      </c>
      <c r="ET69">
        <v>0</v>
      </c>
      <c r="EU69">
        <v>1</v>
      </c>
      <c r="EV69">
        <v>0</v>
      </c>
      <c r="EW69">
        <v>0</v>
      </c>
      <c r="EX69" t="s">
        <v>1655</v>
      </c>
      <c r="EY69">
        <v>65</v>
      </c>
      <c r="EZ69" t="s">
        <v>3978</v>
      </c>
      <c r="FA69" t="s">
        <v>234</v>
      </c>
      <c r="FB69" t="s">
        <v>234</v>
      </c>
      <c r="FC69" t="s">
        <v>234</v>
      </c>
      <c r="FD69" t="s">
        <v>3978</v>
      </c>
      <c r="FE69" t="s">
        <v>1655</v>
      </c>
      <c r="FF69" t="s">
        <v>234</v>
      </c>
      <c r="FG69" t="s">
        <v>234</v>
      </c>
      <c r="FH69" t="s">
        <v>234</v>
      </c>
      <c r="FI69" t="s">
        <v>234</v>
      </c>
      <c r="FJ69" t="s">
        <v>234</v>
      </c>
      <c r="FK69" t="s">
        <v>234</v>
      </c>
      <c r="FL69" t="s">
        <v>234</v>
      </c>
      <c r="FM69" t="s">
        <v>234</v>
      </c>
      <c r="FN69" t="s">
        <v>234</v>
      </c>
      <c r="FO69" t="s">
        <v>234</v>
      </c>
      <c r="FP69" t="s">
        <v>234</v>
      </c>
      <c r="FQ69" t="s">
        <v>234</v>
      </c>
      <c r="FR69" t="s">
        <v>234</v>
      </c>
      <c r="FS69" t="s">
        <v>234</v>
      </c>
      <c r="FT69" t="s">
        <v>234</v>
      </c>
      <c r="FU69" t="s">
        <v>234</v>
      </c>
      <c r="FV69" t="s">
        <v>234</v>
      </c>
      <c r="FW69" t="s">
        <v>234</v>
      </c>
      <c r="FX69" t="s">
        <v>234</v>
      </c>
      <c r="FY69" t="s">
        <v>234</v>
      </c>
      <c r="FZ69" t="s">
        <v>234</v>
      </c>
      <c r="GA69" t="s">
        <v>234</v>
      </c>
      <c r="GB69" t="s">
        <v>234</v>
      </c>
      <c r="GC69" t="s">
        <v>1655</v>
      </c>
      <c r="GD69" t="s">
        <v>234</v>
      </c>
      <c r="GE69">
        <v>10</v>
      </c>
      <c r="GF69" t="s">
        <v>234</v>
      </c>
      <c r="GG69" t="s">
        <v>234</v>
      </c>
      <c r="GH69" t="s">
        <v>234</v>
      </c>
      <c r="GI69" t="s">
        <v>234</v>
      </c>
      <c r="GJ69" t="s">
        <v>234</v>
      </c>
      <c r="GK69" t="s">
        <v>234</v>
      </c>
      <c r="GL69" t="s">
        <v>1655</v>
      </c>
      <c r="GM69" t="s">
        <v>259</v>
      </c>
      <c r="GN69" t="s">
        <v>3862</v>
      </c>
      <c r="GO69" t="s">
        <v>1655</v>
      </c>
      <c r="GP69" t="s">
        <v>3891</v>
      </c>
      <c r="GQ69">
        <v>0</v>
      </c>
      <c r="GR69">
        <v>0</v>
      </c>
      <c r="GS69">
        <v>0</v>
      </c>
      <c r="GT69">
        <v>1</v>
      </c>
      <c r="GU69">
        <v>1</v>
      </c>
      <c r="GV69">
        <v>0</v>
      </c>
      <c r="GW69">
        <v>0</v>
      </c>
      <c r="GX69">
        <v>0</v>
      </c>
      <c r="GY69">
        <v>0</v>
      </c>
      <c r="GZ69">
        <v>0</v>
      </c>
      <c r="HA69">
        <v>0</v>
      </c>
      <c r="HB69">
        <v>0</v>
      </c>
      <c r="HC69">
        <v>0</v>
      </c>
      <c r="HD69" t="s">
        <v>234</v>
      </c>
      <c r="HE69" t="s">
        <v>1018</v>
      </c>
      <c r="HF69">
        <v>1</v>
      </c>
      <c r="HG69">
        <v>0</v>
      </c>
      <c r="HH69">
        <v>0</v>
      </c>
      <c r="HI69">
        <v>0</v>
      </c>
      <c r="HJ69">
        <v>0</v>
      </c>
      <c r="HK69">
        <v>0</v>
      </c>
      <c r="HL69">
        <v>0</v>
      </c>
      <c r="HM69">
        <v>0</v>
      </c>
      <c r="HN69" t="s">
        <v>1445</v>
      </c>
      <c r="HO69" t="s">
        <v>1445</v>
      </c>
      <c r="HP69" t="s">
        <v>1655</v>
      </c>
      <c r="HQ69" t="s">
        <v>1791</v>
      </c>
      <c r="HR69" t="s">
        <v>305</v>
      </c>
      <c r="HS69" t="s">
        <v>1981</v>
      </c>
      <c r="HT69" t="s">
        <v>314</v>
      </c>
      <c r="HU69" t="s">
        <v>1445</v>
      </c>
      <c r="HV69" t="s">
        <v>234</v>
      </c>
      <c r="HW69" t="s">
        <v>234</v>
      </c>
      <c r="HX69" t="s">
        <v>234</v>
      </c>
      <c r="HY69" t="s">
        <v>234</v>
      </c>
      <c r="HZ69" t="s">
        <v>234</v>
      </c>
      <c r="IA69" t="s">
        <v>234</v>
      </c>
      <c r="IB69" t="s">
        <v>234</v>
      </c>
      <c r="IC69" t="s">
        <v>234</v>
      </c>
      <c r="ID69" t="s">
        <v>1588</v>
      </c>
      <c r="IE69">
        <v>0</v>
      </c>
      <c r="IF69">
        <v>0</v>
      </c>
      <c r="IG69">
        <v>0</v>
      </c>
      <c r="IH69">
        <v>1</v>
      </c>
      <c r="II69">
        <v>0</v>
      </c>
      <c r="IJ69">
        <v>0</v>
      </c>
      <c r="IK69">
        <v>0</v>
      </c>
      <c r="IL69">
        <v>0</v>
      </c>
      <c r="IM69" t="s">
        <v>234</v>
      </c>
      <c r="IN69" t="s">
        <v>1655</v>
      </c>
      <c r="IO69" t="s">
        <v>234</v>
      </c>
      <c r="IP69" t="s">
        <v>3878</v>
      </c>
      <c r="IQ69">
        <v>1</v>
      </c>
      <c r="IR69">
        <v>1</v>
      </c>
      <c r="IS69">
        <v>0</v>
      </c>
      <c r="IT69">
        <v>0</v>
      </c>
      <c r="IU69">
        <v>0</v>
      </c>
      <c r="IV69">
        <v>0</v>
      </c>
      <c r="IW69">
        <v>0</v>
      </c>
      <c r="IX69">
        <v>0</v>
      </c>
      <c r="IY69" t="s">
        <v>234</v>
      </c>
      <c r="IZ69" t="s">
        <v>234</v>
      </c>
      <c r="JA69" t="s">
        <v>234</v>
      </c>
      <c r="JB69" t="s">
        <v>234</v>
      </c>
      <c r="JC69" t="s">
        <v>234</v>
      </c>
      <c r="JD69" t="s">
        <v>234</v>
      </c>
      <c r="JE69" t="s">
        <v>234</v>
      </c>
      <c r="JF69" t="s">
        <v>234</v>
      </c>
      <c r="JG69" t="s">
        <v>234</v>
      </c>
      <c r="JH69" t="s">
        <v>234</v>
      </c>
      <c r="JI69" t="s">
        <v>234</v>
      </c>
      <c r="JJ69" t="s">
        <v>234</v>
      </c>
      <c r="JK69" t="s">
        <v>234</v>
      </c>
      <c r="JL69" t="s">
        <v>234</v>
      </c>
      <c r="JM69" t="s">
        <v>234</v>
      </c>
      <c r="JN69" t="s">
        <v>234</v>
      </c>
      <c r="JO69" t="s">
        <v>234</v>
      </c>
      <c r="JP69" t="s">
        <v>234</v>
      </c>
      <c r="JQ69" t="s">
        <v>234</v>
      </c>
      <c r="JR69" t="s">
        <v>234</v>
      </c>
      <c r="JS69" t="s">
        <v>234</v>
      </c>
      <c r="JT69" t="s">
        <v>234</v>
      </c>
      <c r="JU69" t="s">
        <v>234</v>
      </c>
      <c r="JV69" t="s">
        <v>234</v>
      </c>
      <c r="JW69" t="s">
        <v>234</v>
      </c>
      <c r="JX69" t="s">
        <v>234</v>
      </c>
      <c r="JY69" t="s">
        <v>234</v>
      </c>
      <c r="JZ69" t="s">
        <v>234</v>
      </c>
      <c r="KA69" t="s">
        <v>234</v>
      </c>
      <c r="KB69" t="s">
        <v>234</v>
      </c>
      <c r="KC69" t="s">
        <v>234</v>
      </c>
      <c r="KD69" t="s">
        <v>234</v>
      </c>
      <c r="KE69" t="s">
        <v>234</v>
      </c>
      <c r="KF69" t="s">
        <v>234</v>
      </c>
      <c r="KG69" t="s">
        <v>234</v>
      </c>
      <c r="KH69" t="s">
        <v>234</v>
      </c>
      <c r="KI69" t="s">
        <v>234</v>
      </c>
      <c r="KJ69" t="s">
        <v>234</v>
      </c>
      <c r="KK69" t="s">
        <v>234</v>
      </c>
      <c r="KL69" t="s">
        <v>234</v>
      </c>
      <c r="KM69" t="s">
        <v>234</v>
      </c>
      <c r="KN69" t="s">
        <v>234</v>
      </c>
      <c r="KO69" t="s">
        <v>234</v>
      </c>
      <c r="KP69" t="s">
        <v>234</v>
      </c>
      <c r="KQ69" t="s">
        <v>234</v>
      </c>
      <c r="KR69" t="s">
        <v>234</v>
      </c>
      <c r="KS69" t="s">
        <v>234</v>
      </c>
      <c r="KT69" t="s">
        <v>234</v>
      </c>
      <c r="KU69" t="s">
        <v>234</v>
      </c>
      <c r="KV69" t="s">
        <v>234</v>
      </c>
      <c r="KW69" t="s">
        <v>234</v>
      </c>
      <c r="KX69" t="s">
        <v>234</v>
      </c>
      <c r="KY69" t="s">
        <v>234</v>
      </c>
      <c r="KZ69" t="s">
        <v>234</v>
      </c>
      <c r="LA69" t="s">
        <v>234</v>
      </c>
      <c r="LB69" t="s">
        <v>234</v>
      </c>
      <c r="LC69" t="s">
        <v>234</v>
      </c>
      <c r="LD69" t="s">
        <v>234</v>
      </c>
      <c r="LE69" t="s">
        <v>234</v>
      </c>
      <c r="LF69" t="s">
        <v>3443</v>
      </c>
      <c r="LG69" t="s">
        <v>234</v>
      </c>
      <c r="LH69">
        <v>264591368</v>
      </c>
      <c r="LI69" t="s">
        <v>3992</v>
      </c>
      <c r="LJ69">
        <v>44617.560740740737</v>
      </c>
      <c r="LK69" t="s">
        <v>234</v>
      </c>
      <c r="LL69" t="s">
        <v>234</v>
      </c>
      <c r="LM69" t="s">
        <v>3800</v>
      </c>
      <c r="LN69" t="s">
        <v>3801</v>
      </c>
      <c r="LO69" t="s">
        <v>234</v>
      </c>
      <c r="LP69">
        <v>68</v>
      </c>
    </row>
    <row r="70" spans="1:328" x14ac:dyDescent="0.35">
      <c r="A70">
        <v>44616.406025393517</v>
      </c>
      <c r="B70">
        <v>44616.411159641197</v>
      </c>
      <c r="C70">
        <v>44616</v>
      </c>
      <c r="D70">
        <v>5.7047196444020502E-4</v>
      </c>
      <c r="E70" t="s">
        <v>234</v>
      </c>
      <c r="F70" t="s">
        <v>234</v>
      </c>
      <c r="G70" t="s">
        <v>234</v>
      </c>
      <c r="H70">
        <v>44616</v>
      </c>
      <c r="I70" t="s">
        <v>3446</v>
      </c>
      <c r="J70" t="s">
        <v>234</v>
      </c>
      <c r="K70" t="s">
        <v>3446</v>
      </c>
      <c r="L70" t="s">
        <v>3447</v>
      </c>
      <c r="M70" t="s">
        <v>3447</v>
      </c>
      <c r="N70" t="s">
        <v>3455</v>
      </c>
      <c r="O70" t="s">
        <v>234</v>
      </c>
      <c r="P70" t="s">
        <v>3455</v>
      </c>
      <c r="Q70" t="s">
        <v>3456</v>
      </c>
      <c r="R70" t="s">
        <v>3456</v>
      </c>
      <c r="S70" t="s">
        <v>1791</v>
      </c>
      <c r="T70" t="s">
        <v>1975</v>
      </c>
      <c r="U70" t="s">
        <v>1974</v>
      </c>
      <c r="V70" t="s">
        <v>1976</v>
      </c>
      <c r="W70" t="s">
        <v>2753</v>
      </c>
      <c r="X70" t="s">
        <v>2752</v>
      </c>
      <c r="Y70" t="s">
        <v>2753</v>
      </c>
      <c r="Z70" t="s">
        <v>246</v>
      </c>
      <c r="AA70" t="s">
        <v>3990</v>
      </c>
      <c r="AB70" t="s">
        <v>246</v>
      </c>
      <c r="AC70" t="s">
        <v>1390</v>
      </c>
      <c r="AD70" t="s">
        <v>3458</v>
      </c>
      <c r="AE70" t="s">
        <v>246</v>
      </c>
      <c r="AF70" t="s">
        <v>3991</v>
      </c>
      <c r="AG70" t="s">
        <v>246</v>
      </c>
      <c r="AH70" t="s">
        <v>1390</v>
      </c>
      <c r="AI70" t="s">
        <v>3457</v>
      </c>
      <c r="AJ70" t="s">
        <v>366</v>
      </c>
      <c r="AK70" t="s">
        <v>284</v>
      </c>
      <c r="AL70" t="s">
        <v>1655</v>
      </c>
      <c r="AM70" t="s">
        <v>234</v>
      </c>
      <c r="AN70" t="s">
        <v>1655</v>
      </c>
      <c r="AO70" t="s">
        <v>234</v>
      </c>
      <c r="AP70" t="s">
        <v>250</v>
      </c>
      <c r="AQ70" t="s">
        <v>234</v>
      </c>
      <c r="AR70" t="s">
        <v>234</v>
      </c>
      <c r="AS70" t="s">
        <v>308</v>
      </c>
      <c r="AT70" t="s">
        <v>234</v>
      </c>
      <c r="AU70" t="s">
        <v>3875</v>
      </c>
      <c r="AV70">
        <v>1</v>
      </c>
      <c r="AW70">
        <v>1</v>
      </c>
      <c r="AX70">
        <v>0</v>
      </c>
      <c r="AY70">
        <v>0</v>
      </c>
      <c r="AZ70">
        <v>0</v>
      </c>
      <c r="BA70">
        <v>0</v>
      </c>
      <c r="BB70">
        <v>0</v>
      </c>
      <c r="BC70">
        <v>0</v>
      </c>
      <c r="BD70" t="s">
        <v>309</v>
      </c>
      <c r="BE70" t="s">
        <v>750</v>
      </c>
      <c r="BF70" t="s">
        <v>3880</v>
      </c>
      <c r="BG70">
        <v>1</v>
      </c>
      <c r="BH70">
        <v>0</v>
      </c>
      <c r="BI70">
        <v>0</v>
      </c>
      <c r="BJ70">
        <v>0</v>
      </c>
      <c r="BK70">
        <v>1</v>
      </c>
      <c r="BL70">
        <v>0</v>
      </c>
      <c r="BM70">
        <v>0</v>
      </c>
      <c r="BN70">
        <v>0</v>
      </c>
      <c r="BO70">
        <v>0</v>
      </c>
      <c r="BP70">
        <v>0</v>
      </c>
      <c r="BQ70" t="s">
        <v>234</v>
      </c>
      <c r="BR70" t="s">
        <v>317</v>
      </c>
      <c r="BS70" t="s">
        <v>289</v>
      </c>
      <c r="BT70" t="s">
        <v>3993</v>
      </c>
      <c r="BU70">
        <v>0</v>
      </c>
      <c r="BV70">
        <v>1</v>
      </c>
      <c r="BW70">
        <v>1</v>
      </c>
      <c r="BX70">
        <v>1</v>
      </c>
      <c r="BY70">
        <v>1</v>
      </c>
      <c r="BZ70">
        <v>0</v>
      </c>
      <c r="CA70">
        <v>1</v>
      </c>
      <c r="CB70">
        <v>0</v>
      </c>
      <c r="CC70" t="s">
        <v>1500</v>
      </c>
      <c r="CD70" t="s">
        <v>234</v>
      </c>
      <c r="CE70" t="s">
        <v>234</v>
      </c>
      <c r="CF70" t="s">
        <v>234</v>
      </c>
      <c r="CG70">
        <v>450</v>
      </c>
      <c r="CH70">
        <v>173.07692307692301</v>
      </c>
      <c r="CI70" t="s">
        <v>1655</v>
      </c>
      <c r="CJ70">
        <v>350</v>
      </c>
      <c r="CK70" t="s">
        <v>3842</v>
      </c>
      <c r="CL70" t="s">
        <v>1655</v>
      </c>
      <c r="CM70">
        <v>450</v>
      </c>
      <c r="CN70" t="s">
        <v>3837</v>
      </c>
      <c r="CO70" t="s">
        <v>1655</v>
      </c>
      <c r="CP70">
        <v>700</v>
      </c>
      <c r="CQ70" t="s">
        <v>3827</v>
      </c>
      <c r="CR70" t="s">
        <v>1655</v>
      </c>
      <c r="CS70" t="s">
        <v>234</v>
      </c>
      <c r="CT70" t="s">
        <v>234</v>
      </c>
      <c r="CU70" t="s">
        <v>234</v>
      </c>
      <c r="CV70" t="s">
        <v>1504</v>
      </c>
      <c r="CW70" t="s">
        <v>1655</v>
      </c>
      <c r="CX70">
        <v>1250</v>
      </c>
      <c r="CY70" t="s">
        <v>234</v>
      </c>
      <c r="CZ70" t="s">
        <v>234</v>
      </c>
      <c r="DA70" t="s">
        <v>234</v>
      </c>
      <c r="DB70" t="s">
        <v>234</v>
      </c>
      <c r="DC70" t="s">
        <v>234</v>
      </c>
      <c r="DD70" t="s">
        <v>234</v>
      </c>
      <c r="DE70" t="s">
        <v>259</v>
      </c>
      <c r="DF70">
        <v>1250</v>
      </c>
      <c r="DG70" t="s">
        <v>1655</v>
      </c>
      <c r="DH70" t="s">
        <v>1445</v>
      </c>
      <c r="DI70" t="s">
        <v>234</v>
      </c>
      <c r="DJ70" t="s">
        <v>234</v>
      </c>
      <c r="DK70" t="s">
        <v>234</v>
      </c>
      <c r="DL70" t="s">
        <v>234</v>
      </c>
      <c r="DM70" t="s">
        <v>234</v>
      </c>
      <c r="DN70" t="s">
        <v>234</v>
      </c>
      <c r="DO70" t="s">
        <v>234</v>
      </c>
      <c r="DP70" t="s">
        <v>234</v>
      </c>
      <c r="DQ70" t="s">
        <v>234</v>
      </c>
      <c r="DR70" t="s">
        <v>234</v>
      </c>
      <c r="DS70" t="s">
        <v>234</v>
      </c>
      <c r="DT70" t="s">
        <v>234</v>
      </c>
      <c r="DU70" t="s">
        <v>234</v>
      </c>
      <c r="DV70" t="s">
        <v>234</v>
      </c>
      <c r="DW70" t="s">
        <v>234</v>
      </c>
      <c r="DX70" t="s">
        <v>234</v>
      </c>
      <c r="DY70" t="s">
        <v>234</v>
      </c>
      <c r="DZ70" t="s">
        <v>234</v>
      </c>
      <c r="EA70" t="s">
        <v>234</v>
      </c>
      <c r="EB70" t="s">
        <v>234</v>
      </c>
      <c r="EC70" t="s">
        <v>234</v>
      </c>
      <c r="ED70" t="s">
        <v>234</v>
      </c>
      <c r="EE70" t="s">
        <v>234</v>
      </c>
      <c r="EF70" t="s">
        <v>234</v>
      </c>
      <c r="EG70" t="s">
        <v>234</v>
      </c>
      <c r="EH70" t="s">
        <v>1655</v>
      </c>
      <c r="EI70" t="s">
        <v>1445</v>
      </c>
      <c r="EJ70" t="s">
        <v>1655</v>
      </c>
      <c r="EK70" t="s">
        <v>1791</v>
      </c>
      <c r="EL70" t="s">
        <v>305</v>
      </c>
      <c r="EM70" t="s">
        <v>1981</v>
      </c>
      <c r="EN70" t="s">
        <v>314</v>
      </c>
      <c r="EO70" t="s">
        <v>3994</v>
      </c>
      <c r="EP70">
        <v>1</v>
      </c>
      <c r="EQ70">
        <v>1</v>
      </c>
      <c r="ER70">
        <v>0</v>
      </c>
      <c r="ES70">
        <v>0</v>
      </c>
      <c r="ET70">
        <v>1</v>
      </c>
      <c r="EU70">
        <v>1</v>
      </c>
      <c r="EV70">
        <v>0</v>
      </c>
      <c r="EW70">
        <v>0</v>
      </c>
      <c r="EX70" t="s">
        <v>1655</v>
      </c>
      <c r="EY70">
        <v>65</v>
      </c>
      <c r="EZ70" t="s">
        <v>3978</v>
      </c>
      <c r="FA70" t="s">
        <v>234</v>
      </c>
      <c r="FB70" t="s">
        <v>234</v>
      </c>
      <c r="FC70" t="s">
        <v>234</v>
      </c>
      <c r="FD70" t="s">
        <v>3978</v>
      </c>
      <c r="FE70" t="s">
        <v>1655</v>
      </c>
      <c r="FF70">
        <v>25</v>
      </c>
      <c r="FG70" t="s">
        <v>1655</v>
      </c>
      <c r="FH70" t="s">
        <v>234</v>
      </c>
      <c r="FI70" t="s">
        <v>234</v>
      </c>
      <c r="FJ70" t="s">
        <v>234</v>
      </c>
      <c r="FK70" t="s">
        <v>234</v>
      </c>
      <c r="FL70" t="s">
        <v>234</v>
      </c>
      <c r="FM70" t="s">
        <v>234</v>
      </c>
      <c r="FN70" t="s">
        <v>234</v>
      </c>
      <c r="FO70" t="s">
        <v>234</v>
      </c>
      <c r="FP70" t="s">
        <v>234</v>
      </c>
      <c r="FQ70" t="s">
        <v>234</v>
      </c>
      <c r="FR70" t="s">
        <v>234</v>
      </c>
      <c r="FS70" t="s">
        <v>234</v>
      </c>
      <c r="FT70" t="s">
        <v>234</v>
      </c>
      <c r="FU70" t="s">
        <v>234</v>
      </c>
      <c r="FV70" t="s">
        <v>1655</v>
      </c>
      <c r="FW70">
        <v>125</v>
      </c>
      <c r="FX70" t="s">
        <v>234</v>
      </c>
      <c r="FY70" t="s">
        <v>234</v>
      </c>
      <c r="FZ70" t="s">
        <v>234</v>
      </c>
      <c r="GA70" t="s">
        <v>3899</v>
      </c>
      <c r="GB70" t="s">
        <v>1655</v>
      </c>
      <c r="GC70" t="s">
        <v>1655</v>
      </c>
      <c r="GD70" t="s">
        <v>234</v>
      </c>
      <c r="GE70">
        <v>10</v>
      </c>
      <c r="GF70" t="s">
        <v>234</v>
      </c>
      <c r="GG70" t="s">
        <v>234</v>
      </c>
      <c r="GH70" t="s">
        <v>234</v>
      </c>
      <c r="GI70" t="s">
        <v>234</v>
      </c>
      <c r="GJ70" t="s">
        <v>234</v>
      </c>
      <c r="GK70" t="s">
        <v>234</v>
      </c>
      <c r="GL70" t="s">
        <v>1655</v>
      </c>
      <c r="GM70" t="s">
        <v>259</v>
      </c>
      <c r="GN70" t="s">
        <v>3862</v>
      </c>
      <c r="GO70" t="s">
        <v>1655</v>
      </c>
      <c r="GP70" t="s">
        <v>3891</v>
      </c>
      <c r="GQ70">
        <v>0</v>
      </c>
      <c r="GR70">
        <v>0</v>
      </c>
      <c r="GS70">
        <v>0</v>
      </c>
      <c r="GT70">
        <v>1</v>
      </c>
      <c r="GU70">
        <v>1</v>
      </c>
      <c r="GV70">
        <v>0</v>
      </c>
      <c r="GW70">
        <v>0</v>
      </c>
      <c r="GX70">
        <v>0</v>
      </c>
      <c r="GY70">
        <v>0</v>
      </c>
      <c r="GZ70">
        <v>0</v>
      </c>
      <c r="HA70">
        <v>0</v>
      </c>
      <c r="HB70">
        <v>0</v>
      </c>
      <c r="HC70">
        <v>0</v>
      </c>
      <c r="HD70" t="s">
        <v>234</v>
      </c>
      <c r="HE70" t="s">
        <v>1018</v>
      </c>
      <c r="HF70">
        <v>1</v>
      </c>
      <c r="HG70">
        <v>0</v>
      </c>
      <c r="HH70">
        <v>0</v>
      </c>
      <c r="HI70">
        <v>0</v>
      </c>
      <c r="HJ70">
        <v>0</v>
      </c>
      <c r="HK70">
        <v>0</v>
      </c>
      <c r="HL70">
        <v>0</v>
      </c>
      <c r="HM70">
        <v>0</v>
      </c>
      <c r="HN70" t="s">
        <v>1445</v>
      </c>
      <c r="HO70" t="s">
        <v>1445</v>
      </c>
      <c r="HP70" t="s">
        <v>1655</v>
      </c>
      <c r="HQ70" t="s">
        <v>406</v>
      </c>
      <c r="HR70" t="s">
        <v>314</v>
      </c>
      <c r="HS70" t="s">
        <v>413</v>
      </c>
      <c r="HT70" t="s">
        <v>314</v>
      </c>
      <c r="HU70" t="s">
        <v>1445</v>
      </c>
      <c r="HV70" t="s">
        <v>234</v>
      </c>
      <c r="HW70" t="s">
        <v>234</v>
      </c>
      <c r="HX70" t="s">
        <v>234</v>
      </c>
      <c r="HY70" t="s">
        <v>234</v>
      </c>
      <c r="HZ70" t="s">
        <v>234</v>
      </c>
      <c r="IA70" t="s">
        <v>234</v>
      </c>
      <c r="IB70" t="s">
        <v>234</v>
      </c>
      <c r="IC70" t="s">
        <v>234</v>
      </c>
      <c r="ID70" t="s">
        <v>3995</v>
      </c>
      <c r="IE70">
        <v>0</v>
      </c>
      <c r="IF70">
        <v>0</v>
      </c>
      <c r="IG70">
        <v>1</v>
      </c>
      <c r="IH70">
        <v>1</v>
      </c>
      <c r="II70">
        <v>0</v>
      </c>
      <c r="IJ70">
        <v>0</v>
      </c>
      <c r="IK70">
        <v>0</v>
      </c>
      <c r="IL70">
        <v>0</v>
      </c>
      <c r="IM70" t="s">
        <v>234</v>
      </c>
      <c r="IN70" t="s">
        <v>1655</v>
      </c>
      <c r="IO70" t="s">
        <v>234</v>
      </c>
      <c r="IP70" t="s">
        <v>309</v>
      </c>
      <c r="IQ70">
        <v>1</v>
      </c>
      <c r="IR70">
        <v>0</v>
      </c>
      <c r="IS70">
        <v>0</v>
      </c>
      <c r="IT70">
        <v>0</v>
      </c>
      <c r="IU70">
        <v>0</v>
      </c>
      <c r="IV70">
        <v>0</v>
      </c>
      <c r="IW70">
        <v>0</v>
      </c>
      <c r="IX70">
        <v>0</v>
      </c>
      <c r="IY70" t="s">
        <v>234</v>
      </c>
      <c r="IZ70" t="s">
        <v>234</v>
      </c>
      <c r="JA70" t="s">
        <v>234</v>
      </c>
      <c r="JB70" t="s">
        <v>234</v>
      </c>
      <c r="JC70" t="s">
        <v>234</v>
      </c>
      <c r="JD70" t="s">
        <v>234</v>
      </c>
      <c r="JE70" t="s">
        <v>234</v>
      </c>
      <c r="JF70" t="s">
        <v>234</v>
      </c>
      <c r="JG70" t="s">
        <v>234</v>
      </c>
      <c r="JH70" t="s">
        <v>234</v>
      </c>
      <c r="JI70" t="s">
        <v>234</v>
      </c>
      <c r="JJ70" t="s">
        <v>234</v>
      </c>
      <c r="JK70" t="s">
        <v>234</v>
      </c>
      <c r="JL70" t="s">
        <v>234</v>
      </c>
      <c r="JM70" t="s">
        <v>234</v>
      </c>
      <c r="JN70" t="s">
        <v>234</v>
      </c>
      <c r="JO70" t="s">
        <v>234</v>
      </c>
      <c r="JP70" t="s">
        <v>234</v>
      </c>
      <c r="JQ70" t="s">
        <v>234</v>
      </c>
      <c r="JR70" t="s">
        <v>234</v>
      </c>
      <c r="JS70" t="s">
        <v>234</v>
      </c>
      <c r="JT70" t="s">
        <v>234</v>
      </c>
      <c r="JU70" t="s">
        <v>234</v>
      </c>
      <c r="JV70" t="s">
        <v>234</v>
      </c>
      <c r="JW70" t="s">
        <v>234</v>
      </c>
      <c r="JX70" t="s">
        <v>234</v>
      </c>
      <c r="JY70" t="s">
        <v>234</v>
      </c>
      <c r="JZ70" t="s">
        <v>234</v>
      </c>
      <c r="KA70" t="s">
        <v>234</v>
      </c>
      <c r="KB70" t="s">
        <v>234</v>
      </c>
      <c r="KC70" t="s">
        <v>234</v>
      </c>
      <c r="KD70" t="s">
        <v>234</v>
      </c>
      <c r="KE70" t="s">
        <v>234</v>
      </c>
      <c r="KF70" t="s">
        <v>234</v>
      </c>
      <c r="KG70" t="s">
        <v>234</v>
      </c>
      <c r="KH70" t="s">
        <v>234</v>
      </c>
      <c r="KI70" t="s">
        <v>234</v>
      </c>
      <c r="KJ70" t="s">
        <v>234</v>
      </c>
      <c r="KK70" t="s">
        <v>234</v>
      </c>
      <c r="KL70" t="s">
        <v>234</v>
      </c>
      <c r="KM70" t="s">
        <v>234</v>
      </c>
      <c r="KN70" t="s">
        <v>234</v>
      </c>
      <c r="KO70" t="s">
        <v>234</v>
      </c>
      <c r="KP70" t="s">
        <v>234</v>
      </c>
      <c r="KQ70" t="s">
        <v>234</v>
      </c>
      <c r="KR70" t="s">
        <v>234</v>
      </c>
      <c r="KS70" t="s">
        <v>234</v>
      </c>
      <c r="KT70" t="s">
        <v>234</v>
      </c>
      <c r="KU70" t="s">
        <v>234</v>
      </c>
      <c r="KV70" t="s">
        <v>234</v>
      </c>
      <c r="KW70" t="s">
        <v>234</v>
      </c>
      <c r="KX70" t="s">
        <v>234</v>
      </c>
      <c r="KY70" t="s">
        <v>234</v>
      </c>
      <c r="KZ70" t="s">
        <v>234</v>
      </c>
      <c r="LA70" t="s">
        <v>234</v>
      </c>
      <c r="LB70" t="s">
        <v>234</v>
      </c>
      <c r="LC70" t="s">
        <v>234</v>
      </c>
      <c r="LD70" t="s">
        <v>234</v>
      </c>
      <c r="LE70" t="s">
        <v>234</v>
      </c>
      <c r="LF70" t="s">
        <v>3443</v>
      </c>
      <c r="LG70" t="s">
        <v>234</v>
      </c>
      <c r="LH70">
        <v>264591372</v>
      </c>
      <c r="LI70" t="s">
        <v>3996</v>
      </c>
      <c r="LJ70">
        <v>44617.560752314806</v>
      </c>
      <c r="LK70" t="s">
        <v>234</v>
      </c>
      <c r="LL70" t="s">
        <v>234</v>
      </c>
      <c r="LM70" t="s">
        <v>3800</v>
      </c>
      <c r="LN70" t="s">
        <v>3801</v>
      </c>
      <c r="LO70" t="s">
        <v>234</v>
      </c>
      <c r="LP70">
        <v>69</v>
      </c>
    </row>
    <row r="71" spans="1:328" x14ac:dyDescent="0.35">
      <c r="A71">
        <v>44616.411469814811</v>
      </c>
      <c r="B71">
        <v>44616.416096423607</v>
      </c>
      <c r="C71">
        <v>44616</v>
      </c>
      <c r="D71">
        <v>4.6266087956610137E-4</v>
      </c>
      <c r="E71" t="s">
        <v>234</v>
      </c>
      <c r="F71" t="s">
        <v>234</v>
      </c>
      <c r="G71" t="s">
        <v>234</v>
      </c>
      <c r="H71">
        <v>44616</v>
      </c>
      <c r="I71" t="s">
        <v>3446</v>
      </c>
      <c r="J71" t="s">
        <v>234</v>
      </c>
      <c r="K71" t="s">
        <v>3446</v>
      </c>
      <c r="L71" t="s">
        <v>3447</v>
      </c>
      <c r="M71" t="s">
        <v>3447</v>
      </c>
      <c r="N71" t="s">
        <v>3455</v>
      </c>
      <c r="O71" t="s">
        <v>234</v>
      </c>
      <c r="P71" t="s">
        <v>3455</v>
      </c>
      <c r="Q71" t="s">
        <v>3456</v>
      </c>
      <c r="R71" t="s">
        <v>3456</v>
      </c>
      <c r="S71" t="s">
        <v>1791</v>
      </c>
      <c r="T71" t="s">
        <v>1975</v>
      </c>
      <c r="U71" t="s">
        <v>1974</v>
      </c>
      <c r="V71" t="s">
        <v>1976</v>
      </c>
      <c r="W71" t="s">
        <v>2753</v>
      </c>
      <c r="X71" t="s">
        <v>2752</v>
      </c>
      <c r="Y71" t="s">
        <v>2753</v>
      </c>
      <c r="Z71" t="s">
        <v>246</v>
      </c>
      <c r="AA71" t="s">
        <v>3990</v>
      </c>
      <c r="AB71" t="s">
        <v>246</v>
      </c>
      <c r="AC71" t="s">
        <v>1390</v>
      </c>
      <c r="AD71" t="s">
        <v>3458</v>
      </c>
      <c r="AE71" t="s">
        <v>246</v>
      </c>
      <c r="AF71" t="s">
        <v>3991</v>
      </c>
      <c r="AG71" t="s">
        <v>246</v>
      </c>
      <c r="AH71" t="s">
        <v>1390</v>
      </c>
      <c r="AI71" t="s">
        <v>3457</v>
      </c>
      <c r="AJ71" t="s">
        <v>366</v>
      </c>
      <c r="AK71" t="s">
        <v>284</v>
      </c>
      <c r="AL71" t="s">
        <v>1655</v>
      </c>
      <c r="AM71" t="s">
        <v>234</v>
      </c>
      <c r="AN71" t="s">
        <v>1655</v>
      </c>
      <c r="AO71" t="s">
        <v>234</v>
      </c>
      <c r="AP71" t="s">
        <v>250</v>
      </c>
      <c r="AQ71" t="s">
        <v>234</v>
      </c>
      <c r="AR71" t="s">
        <v>234</v>
      </c>
      <c r="AS71" t="s">
        <v>308</v>
      </c>
      <c r="AT71" t="s">
        <v>234</v>
      </c>
      <c r="AU71" t="s">
        <v>3875</v>
      </c>
      <c r="AV71">
        <v>1</v>
      </c>
      <c r="AW71">
        <v>1</v>
      </c>
      <c r="AX71">
        <v>0</v>
      </c>
      <c r="AY71">
        <v>0</v>
      </c>
      <c r="AZ71">
        <v>0</v>
      </c>
      <c r="BA71">
        <v>0</v>
      </c>
      <c r="BB71">
        <v>0</v>
      </c>
      <c r="BC71">
        <v>0</v>
      </c>
      <c r="BD71" t="s">
        <v>309</v>
      </c>
      <c r="BE71" t="s">
        <v>750</v>
      </c>
      <c r="BF71" t="s">
        <v>3880</v>
      </c>
      <c r="BG71">
        <v>1</v>
      </c>
      <c r="BH71">
        <v>0</v>
      </c>
      <c r="BI71">
        <v>0</v>
      </c>
      <c r="BJ71">
        <v>0</v>
      </c>
      <c r="BK71">
        <v>1</v>
      </c>
      <c r="BL71">
        <v>0</v>
      </c>
      <c r="BM71">
        <v>0</v>
      </c>
      <c r="BN71">
        <v>0</v>
      </c>
      <c r="BO71">
        <v>0</v>
      </c>
      <c r="BP71">
        <v>0</v>
      </c>
      <c r="BQ71" t="s">
        <v>234</v>
      </c>
      <c r="BR71" t="s">
        <v>317</v>
      </c>
      <c r="BS71" t="s">
        <v>289</v>
      </c>
      <c r="BT71" t="s">
        <v>3997</v>
      </c>
      <c r="BU71">
        <v>1</v>
      </c>
      <c r="BV71">
        <v>1</v>
      </c>
      <c r="BW71">
        <v>0</v>
      </c>
      <c r="BX71">
        <v>1</v>
      </c>
      <c r="BY71">
        <v>1</v>
      </c>
      <c r="BZ71">
        <v>0</v>
      </c>
      <c r="CA71">
        <v>1</v>
      </c>
      <c r="CB71">
        <v>0</v>
      </c>
      <c r="CC71" t="s">
        <v>1500</v>
      </c>
      <c r="CD71">
        <v>350</v>
      </c>
      <c r="CE71">
        <v>175</v>
      </c>
      <c r="CF71" t="s">
        <v>1655</v>
      </c>
      <c r="CG71">
        <v>450</v>
      </c>
      <c r="CH71">
        <v>173.07692307692301</v>
      </c>
      <c r="CI71" t="s">
        <v>1655</v>
      </c>
      <c r="CJ71" t="s">
        <v>234</v>
      </c>
      <c r="CK71" t="s">
        <v>234</v>
      </c>
      <c r="CL71" t="s">
        <v>234</v>
      </c>
      <c r="CM71">
        <v>450</v>
      </c>
      <c r="CN71" t="s">
        <v>3837</v>
      </c>
      <c r="CO71" t="s">
        <v>1655</v>
      </c>
      <c r="CP71">
        <v>700</v>
      </c>
      <c r="CQ71" t="s">
        <v>3827</v>
      </c>
      <c r="CR71" t="s">
        <v>1655</v>
      </c>
      <c r="CS71" t="s">
        <v>234</v>
      </c>
      <c r="CT71" t="s">
        <v>234</v>
      </c>
      <c r="CU71" t="s">
        <v>234</v>
      </c>
      <c r="CV71" t="s">
        <v>1504</v>
      </c>
      <c r="CW71" t="s">
        <v>1655</v>
      </c>
      <c r="CX71">
        <v>1200</v>
      </c>
      <c r="CY71" t="s">
        <v>234</v>
      </c>
      <c r="CZ71" t="s">
        <v>234</v>
      </c>
      <c r="DA71" t="s">
        <v>234</v>
      </c>
      <c r="DB71" t="s">
        <v>234</v>
      </c>
      <c r="DC71" t="s">
        <v>234</v>
      </c>
      <c r="DD71" t="s">
        <v>234</v>
      </c>
      <c r="DE71" t="s">
        <v>259</v>
      </c>
      <c r="DF71">
        <v>1200</v>
      </c>
      <c r="DG71" t="s">
        <v>1655</v>
      </c>
      <c r="DH71" t="s">
        <v>1655</v>
      </c>
      <c r="DI71" t="s">
        <v>3891</v>
      </c>
      <c r="DJ71">
        <v>0</v>
      </c>
      <c r="DK71">
        <v>0</v>
      </c>
      <c r="DL71">
        <v>0</v>
      </c>
      <c r="DM71">
        <v>0</v>
      </c>
      <c r="DN71">
        <v>1</v>
      </c>
      <c r="DO71">
        <v>1</v>
      </c>
      <c r="DP71">
        <v>0</v>
      </c>
      <c r="DQ71">
        <v>0</v>
      </c>
      <c r="DR71">
        <v>0</v>
      </c>
      <c r="DS71">
        <v>0</v>
      </c>
      <c r="DT71">
        <v>0</v>
      </c>
      <c r="DU71">
        <v>0</v>
      </c>
      <c r="DV71">
        <v>0</v>
      </c>
      <c r="DW71">
        <v>0</v>
      </c>
      <c r="DX71" t="s">
        <v>234</v>
      </c>
      <c r="DY71" t="s">
        <v>1460</v>
      </c>
      <c r="DZ71">
        <v>0</v>
      </c>
      <c r="EA71">
        <v>1</v>
      </c>
      <c r="EB71">
        <v>0</v>
      </c>
      <c r="EC71">
        <v>0</v>
      </c>
      <c r="ED71">
        <v>0</v>
      </c>
      <c r="EE71">
        <v>0</v>
      </c>
      <c r="EF71">
        <v>0</v>
      </c>
      <c r="EG71">
        <v>0</v>
      </c>
      <c r="EH71" t="s">
        <v>1445</v>
      </c>
      <c r="EI71" t="s">
        <v>1445</v>
      </c>
      <c r="EJ71" t="s">
        <v>1655</v>
      </c>
      <c r="EK71" t="s">
        <v>1791</v>
      </c>
      <c r="EL71" t="s">
        <v>305</v>
      </c>
      <c r="EM71" t="s">
        <v>1981</v>
      </c>
      <c r="EN71" t="s">
        <v>314</v>
      </c>
      <c r="EO71" t="s">
        <v>3998</v>
      </c>
      <c r="EP71">
        <v>1</v>
      </c>
      <c r="EQ71">
        <v>1</v>
      </c>
      <c r="ER71">
        <v>1</v>
      </c>
      <c r="ES71">
        <v>0</v>
      </c>
      <c r="ET71">
        <v>0</v>
      </c>
      <c r="EU71">
        <v>1</v>
      </c>
      <c r="EV71">
        <v>1</v>
      </c>
      <c r="EW71">
        <v>0</v>
      </c>
      <c r="EX71" t="s">
        <v>1655</v>
      </c>
      <c r="EY71">
        <v>70</v>
      </c>
      <c r="EZ71" t="s">
        <v>3999</v>
      </c>
      <c r="FA71" t="s">
        <v>234</v>
      </c>
      <c r="FB71" t="s">
        <v>234</v>
      </c>
      <c r="FC71" t="s">
        <v>234</v>
      </c>
      <c r="FD71" t="s">
        <v>3999</v>
      </c>
      <c r="FE71" t="s">
        <v>1655</v>
      </c>
      <c r="FF71">
        <v>25</v>
      </c>
      <c r="FG71" t="s">
        <v>1655</v>
      </c>
      <c r="FH71" t="s">
        <v>234</v>
      </c>
      <c r="FI71" t="s">
        <v>234</v>
      </c>
      <c r="FJ71" t="s">
        <v>1655</v>
      </c>
      <c r="FK71">
        <v>35</v>
      </c>
      <c r="FL71" t="s">
        <v>234</v>
      </c>
      <c r="FM71" t="s">
        <v>234</v>
      </c>
      <c r="FN71" t="s">
        <v>3897</v>
      </c>
      <c r="FO71" t="s">
        <v>1655</v>
      </c>
      <c r="FP71" t="s">
        <v>1655</v>
      </c>
      <c r="FQ71">
        <v>125</v>
      </c>
      <c r="FR71" t="s">
        <v>234</v>
      </c>
      <c r="FS71" t="s">
        <v>234</v>
      </c>
      <c r="FT71" t="s">
        <v>3899</v>
      </c>
      <c r="FU71" t="s">
        <v>1655</v>
      </c>
      <c r="FV71" t="s">
        <v>234</v>
      </c>
      <c r="FW71" t="s">
        <v>234</v>
      </c>
      <c r="FX71" t="s">
        <v>234</v>
      </c>
      <c r="FY71" t="s">
        <v>234</v>
      </c>
      <c r="FZ71" t="s">
        <v>234</v>
      </c>
      <c r="GA71" t="s">
        <v>234</v>
      </c>
      <c r="GB71" t="s">
        <v>234</v>
      </c>
      <c r="GC71" t="s">
        <v>1655</v>
      </c>
      <c r="GD71" t="s">
        <v>234</v>
      </c>
      <c r="GE71">
        <v>10</v>
      </c>
      <c r="GF71" t="s">
        <v>234</v>
      </c>
      <c r="GG71" t="s">
        <v>234</v>
      </c>
      <c r="GH71" t="s">
        <v>234</v>
      </c>
      <c r="GI71" t="s">
        <v>234</v>
      </c>
      <c r="GJ71" t="s">
        <v>234</v>
      </c>
      <c r="GK71" t="s">
        <v>234</v>
      </c>
      <c r="GL71" t="s">
        <v>1655</v>
      </c>
      <c r="GM71" t="s">
        <v>259</v>
      </c>
      <c r="GN71" t="s">
        <v>3862</v>
      </c>
      <c r="GO71" t="s">
        <v>1655</v>
      </c>
      <c r="GP71" t="s">
        <v>4000</v>
      </c>
      <c r="GQ71">
        <v>1</v>
      </c>
      <c r="GR71">
        <v>0</v>
      </c>
      <c r="GS71">
        <v>0</v>
      </c>
      <c r="GT71">
        <v>1</v>
      </c>
      <c r="GU71">
        <v>0</v>
      </c>
      <c r="GV71">
        <v>0</v>
      </c>
      <c r="GW71">
        <v>0</v>
      </c>
      <c r="GX71">
        <v>0</v>
      </c>
      <c r="GY71">
        <v>0</v>
      </c>
      <c r="GZ71">
        <v>0</v>
      </c>
      <c r="HA71">
        <v>0</v>
      </c>
      <c r="HB71">
        <v>0</v>
      </c>
      <c r="HC71">
        <v>0</v>
      </c>
      <c r="HD71" t="s">
        <v>234</v>
      </c>
      <c r="HE71" t="s">
        <v>1018</v>
      </c>
      <c r="HF71">
        <v>1</v>
      </c>
      <c r="HG71">
        <v>0</v>
      </c>
      <c r="HH71">
        <v>0</v>
      </c>
      <c r="HI71">
        <v>0</v>
      </c>
      <c r="HJ71">
        <v>0</v>
      </c>
      <c r="HK71">
        <v>0</v>
      </c>
      <c r="HL71">
        <v>0</v>
      </c>
      <c r="HM71">
        <v>0</v>
      </c>
      <c r="HN71" t="s">
        <v>1445</v>
      </c>
      <c r="HO71" t="s">
        <v>1445</v>
      </c>
      <c r="HP71" t="s">
        <v>1655</v>
      </c>
      <c r="HQ71" t="s">
        <v>1791</v>
      </c>
      <c r="HR71" t="s">
        <v>305</v>
      </c>
      <c r="HS71" t="s">
        <v>1981</v>
      </c>
      <c r="HT71" t="s">
        <v>314</v>
      </c>
      <c r="HU71" t="s">
        <v>1445</v>
      </c>
      <c r="HV71" t="s">
        <v>234</v>
      </c>
      <c r="HW71" t="s">
        <v>234</v>
      </c>
      <c r="HX71" t="s">
        <v>234</v>
      </c>
      <c r="HY71" t="s">
        <v>234</v>
      </c>
      <c r="HZ71" t="s">
        <v>234</v>
      </c>
      <c r="IA71" t="s">
        <v>234</v>
      </c>
      <c r="IB71" t="s">
        <v>234</v>
      </c>
      <c r="IC71" t="s">
        <v>234</v>
      </c>
      <c r="ID71" t="s">
        <v>1451</v>
      </c>
      <c r="IE71">
        <v>0</v>
      </c>
      <c r="IF71">
        <v>1</v>
      </c>
      <c r="IG71">
        <v>0</v>
      </c>
      <c r="IH71">
        <v>0</v>
      </c>
      <c r="II71">
        <v>0</v>
      </c>
      <c r="IJ71">
        <v>0</v>
      </c>
      <c r="IK71">
        <v>0</v>
      </c>
      <c r="IL71">
        <v>0</v>
      </c>
      <c r="IM71" t="s">
        <v>234</v>
      </c>
      <c r="IN71" t="s">
        <v>1655</v>
      </c>
      <c r="IO71" t="s">
        <v>234</v>
      </c>
      <c r="IP71" t="s">
        <v>3878</v>
      </c>
      <c r="IQ71">
        <v>1</v>
      </c>
      <c r="IR71">
        <v>1</v>
      </c>
      <c r="IS71">
        <v>0</v>
      </c>
      <c r="IT71">
        <v>0</v>
      </c>
      <c r="IU71">
        <v>0</v>
      </c>
      <c r="IV71">
        <v>0</v>
      </c>
      <c r="IW71">
        <v>0</v>
      </c>
      <c r="IX71">
        <v>0</v>
      </c>
      <c r="IY71" t="s">
        <v>234</v>
      </c>
      <c r="IZ71" t="s">
        <v>234</v>
      </c>
      <c r="JA71" t="s">
        <v>234</v>
      </c>
      <c r="JB71" t="s">
        <v>234</v>
      </c>
      <c r="JC71" t="s">
        <v>234</v>
      </c>
      <c r="JD71" t="s">
        <v>234</v>
      </c>
      <c r="JE71" t="s">
        <v>234</v>
      </c>
      <c r="JF71" t="s">
        <v>234</v>
      </c>
      <c r="JG71" t="s">
        <v>234</v>
      </c>
      <c r="JH71" t="s">
        <v>234</v>
      </c>
      <c r="JI71" t="s">
        <v>234</v>
      </c>
      <c r="JJ71" t="s">
        <v>234</v>
      </c>
      <c r="JK71" t="s">
        <v>234</v>
      </c>
      <c r="JL71" t="s">
        <v>234</v>
      </c>
      <c r="JM71" t="s">
        <v>234</v>
      </c>
      <c r="JN71" t="s">
        <v>234</v>
      </c>
      <c r="JO71" t="s">
        <v>234</v>
      </c>
      <c r="JP71" t="s">
        <v>234</v>
      </c>
      <c r="JQ71" t="s">
        <v>234</v>
      </c>
      <c r="JR71" t="s">
        <v>234</v>
      </c>
      <c r="JS71" t="s">
        <v>234</v>
      </c>
      <c r="JT71" t="s">
        <v>234</v>
      </c>
      <c r="JU71" t="s">
        <v>234</v>
      </c>
      <c r="JV71" t="s">
        <v>234</v>
      </c>
      <c r="JW71" t="s">
        <v>234</v>
      </c>
      <c r="JX71" t="s">
        <v>234</v>
      </c>
      <c r="JY71" t="s">
        <v>234</v>
      </c>
      <c r="JZ71" t="s">
        <v>234</v>
      </c>
      <c r="KA71" t="s">
        <v>234</v>
      </c>
      <c r="KB71" t="s">
        <v>234</v>
      </c>
      <c r="KC71" t="s">
        <v>234</v>
      </c>
      <c r="KD71" t="s">
        <v>234</v>
      </c>
      <c r="KE71" t="s">
        <v>234</v>
      </c>
      <c r="KF71" t="s">
        <v>234</v>
      </c>
      <c r="KG71" t="s">
        <v>234</v>
      </c>
      <c r="KH71" t="s">
        <v>234</v>
      </c>
      <c r="KI71" t="s">
        <v>234</v>
      </c>
      <c r="KJ71" t="s">
        <v>234</v>
      </c>
      <c r="KK71" t="s">
        <v>234</v>
      </c>
      <c r="KL71" t="s">
        <v>234</v>
      </c>
      <c r="KM71" t="s">
        <v>234</v>
      </c>
      <c r="KN71" t="s">
        <v>234</v>
      </c>
      <c r="KO71" t="s">
        <v>234</v>
      </c>
      <c r="KP71" t="s">
        <v>234</v>
      </c>
      <c r="KQ71" t="s">
        <v>234</v>
      </c>
      <c r="KR71" t="s">
        <v>234</v>
      </c>
      <c r="KS71" t="s">
        <v>234</v>
      </c>
      <c r="KT71" t="s">
        <v>234</v>
      </c>
      <c r="KU71" t="s">
        <v>234</v>
      </c>
      <c r="KV71" t="s">
        <v>234</v>
      </c>
      <c r="KW71" t="s">
        <v>234</v>
      </c>
      <c r="KX71" t="s">
        <v>234</v>
      </c>
      <c r="KY71" t="s">
        <v>234</v>
      </c>
      <c r="KZ71" t="s">
        <v>234</v>
      </c>
      <c r="LA71" t="s">
        <v>234</v>
      </c>
      <c r="LB71" t="s">
        <v>234</v>
      </c>
      <c r="LC71" t="s">
        <v>234</v>
      </c>
      <c r="LD71" t="s">
        <v>234</v>
      </c>
      <c r="LE71" t="s">
        <v>234</v>
      </c>
      <c r="LF71" t="s">
        <v>3443</v>
      </c>
      <c r="LG71" t="s">
        <v>234</v>
      </c>
      <c r="LH71">
        <v>264591399</v>
      </c>
      <c r="LI71" t="s">
        <v>4001</v>
      </c>
      <c r="LJ71">
        <v>44617.56082175926</v>
      </c>
      <c r="LK71" t="s">
        <v>234</v>
      </c>
      <c r="LL71" t="s">
        <v>234</v>
      </c>
      <c r="LM71" t="s">
        <v>3800</v>
      </c>
      <c r="LN71" t="s">
        <v>3801</v>
      </c>
      <c r="LO71" t="s">
        <v>234</v>
      </c>
      <c r="LP71">
        <v>70</v>
      </c>
    </row>
    <row r="72" spans="1:328" x14ac:dyDescent="0.35">
      <c r="A72">
        <v>44616.416184050933</v>
      </c>
      <c r="B72">
        <v>44616.422286250003</v>
      </c>
      <c r="C72">
        <v>44616</v>
      </c>
      <c r="D72">
        <v>6.1021990695735444E-4</v>
      </c>
      <c r="E72" t="s">
        <v>234</v>
      </c>
      <c r="F72" t="s">
        <v>234</v>
      </c>
      <c r="G72" t="s">
        <v>234</v>
      </c>
      <c r="H72">
        <v>44616</v>
      </c>
      <c r="I72" t="s">
        <v>3446</v>
      </c>
      <c r="J72" t="s">
        <v>234</v>
      </c>
      <c r="K72" t="s">
        <v>3446</v>
      </c>
      <c r="L72" t="s">
        <v>3447</v>
      </c>
      <c r="M72" t="s">
        <v>3447</v>
      </c>
      <c r="N72" t="s">
        <v>3455</v>
      </c>
      <c r="O72" t="s">
        <v>234</v>
      </c>
      <c r="P72" t="s">
        <v>3455</v>
      </c>
      <c r="Q72" t="s">
        <v>3456</v>
      </c>
      <c r="R72" t="s">
        <v>3456</v>
      </c>
      <c r="S72" t="s">
        <v>1791</v>
      </c>
      <c r="T72" t="s">
        <v>1975</v>
      </c>
      <c r="U72" t="s">
        <v>1974</v>
      </c>
      <c r="V72" t="s">
        <v>1976</v>
      </c>
      <c r="W72" t="s">
        <v>2753</v>
      </c>
      <c r="X72" t="s">
        <v>2752</v>
      </c>
      <c r="Y72" t="s">
        <v>2753</v>
      </c>
      <c r="Z72" t="s">
        <v>246</v>
      </c>
      <c r="AA72" t="s">
        <v>3990</v>
      </c>
      <c r="AB72" t="s">
        <v>246</v>
      </c>
      <c r="AC72" t="s">
        <v>1390</v>
      </c>
      <c r="AD72" t="s">
        <v>3458</v>
      </c>
      <c r="AE72" t="s">
        <v>246</v>
      </c>
      <c r="AF72" t="s">
        <v>3991</v>
      </c>
      <c r="AG72" t="s">
        <v>246</v>
      </c>
      <c r="AH72" t="s">
        <v>1390</v>
      </c>
      <c r="AI72" t="s">
        <v>3457</v>
      </c>
      <c r="AJ72" t="s">
        <v>366</v>
      </c>
      <c r="AK72" t="s">
        <v>284</v>
      </c>
      <c r="AL72" t="s">
        <v>1655</v>
      </c>
      <c r="AM72" t="s">
        <v>234</v>
      </c>
      <c r="AN72" t="s">
        <v>1655</v>
      </c>
      <c r="AO72" t="s">
        <v>234</v>
      </c>
      <c r="AP72" t="s">
        <v>250</v>
      </c>
      <c r="AQ72" t="s">
        <v>234</v>
      </c>
      <c r="AR72" t="s">
        <v>234</v>
      </c>
      <c r="AS72" t="s">
        <v>308</v>
      </c>
      <c r="AT72" t="s">
        <v>234</v>
      </c>
      <c r="AU72" t="s">
        <v>3875</v>
      </c>
      <c r="AV72">
        <v>1</v>
      </c>
      <c r="AW72">
        <v>1</v>
      </c>
      <c r="AX72">
        <v>0</v>
      </c>
      <c r="AY72">
        <v>0</v>
      </c>
      <c r="AZ72">
        <v>0</v>
      </c>
      <c r="BA72">
        <v>0</v>
      </c>
      <c r="BB72">
        <v>0</v>
      </c>
      <c r="BC72">
        <v>0</v>
      </c>
      <c r="BD72" t="s">
        <v>309</v>
      </c>
      <c r="BE72" t="s">
        <v>750</v>
      </c>
      <c r="BF72" t="s">
        <v>3880</v>
      </c>
      <c r="BG72">
        <v>1</v>
      </c>
      <c r="BH72">
        <v>0</v>
      </c>
      <c r="BI72">
        <v>0</v>
      </c>
      <c r="BJ72">
        <v>0</v>
      </c>
      <c r="BK72">
        <v>1</v>
      </c>
      <c r="BL72">
        <v>0</v>
      </c>
      <c r="BM72">
        <v>0</v>
      </c>
      <c r="BN72">
        <v>0</v>
      </c>
      <c r="BO72">
        <v>0</v>
      </c>
      <c r="BP72">
        <v>0</v>
      </c>
      <c r="BQ72" t="s">
        <v>234</v>
      </c>
      <c r="BR72" t="s">
        <v>317</v>
      </c>
      <c r="BS72" t="s">
        <v>289</v>
      </c>
      <c r="BT72" t="s">
        <v>3997</v>
      </c>
      <c r="BU72">
        <v>1</v>
      </c>
      <c r="BV72">
        <v>1</v>
      </c>
      <c r="BW72">
        <v>0</v>
      </c>
      <c r="BX72">
        <v>1</v>
      </c>
      <c r="BY72">
        <v>1</v>
      </c>
      <c r="BZ72">
        <v>0</v>
      </c>
      <c r="CA72">
        <v>1</v>
      </c>
      <c r="CB72">
        <v>0</v>
      </c>
      <c r="CC72" t="s">
        <v>1500</v>
      </c>
      <c r="CD72">
        <v>350</v>
      </c>
      <c r="CE72">
        <v>175</v>
      </c>
      <c r="CF72" t="s">
        <v>1655</v>
      </c>
      <c r="CG72">
        <v>450</v>
      </c>
      <c r="CH72">
        <v>173.07692307692301</v>
      </c>
      <c r="CI72" t="s">
        <v>1655</v>
      </c>
      <c r="CJ72" t="s">
        <v>234</v>
      </c>
      <c r="CK72" t="s">
        <v>234</v>
      </c>
      <c r="CL72" t="s">
        <v>234</v>
      </c>
      <c r="CM72">
        <v>450</v>
      </c>
      <c r="CN72" t="s">
        <v>3837</v>
      </c>
      <c r="CO72" t="s">
        <v>1655</v>
      </c>
      <c r="CP72">
        <v>700</v>
      </c>
      <c r="CQ72" t="s">
        <v>3827</v>
      </c>
      <c r="CR72" t="s">
        <v>1655</v>
      </c>
      <c r="CS72" t="s">
        <v>234</v>
      </c>
      <c r="CT72" t="s">
        <v>234</v>
      </c>
      <c r="CU72" t="s">
        <v>234</v>
      </c>
      <c r="CV72" t="s">
        <v>1504</v>
      </c>
      <c r="CW72" t="s">
        <v>1655</v>
      </c>
      <c r="CX72">
        <v>1200</v>
      </c>
      <c r="CY72" t="s">
        <v>234</v>
      </c>
      <c r="CZ72" t="s">
        <v>234</v>
      </c>
      <c r="DA72" t="s">
        <v>234</v>
      </c>
      <c r="DB72" t="s">
        <v>234</v>
      </c>
      <c r="DC72" t="s">
        <v>234</v>
      </c>
      <c r="DD72" t="s">
        <v>234</v>
      </c>
      <c r="DE72" t="s">
        <v>259</v>
      </c>
      <c r="DF72">
        <v>1200</v>
      </c>
      <c r="DG72" t="s">
        <v>1655</v>
      </c>
      <c r="DH72" t="s">
        <v>1655</v>
      </c>
      <c r="DI72" t="s">
        <v>4002</v>
      </c>
      <c r="DJ72">
        <v>0</v>
      </c>
      <c r="DK72">
        <v>0</v>
      </c>
      <c r="DL72">
        <v>0</v>
      </c>
      <c r="DM72">
        <v>0</v>
      </c>
      <c r="DN72">
        <v>1</v>
      </c>
      <c r="DO72">
        <v>0</v>
      </c>
      <c r="DP72">
        <v>1</v>
      </c>
      <c r="DQ72">
        <v>0</v>
      </c>
      <c r="DR72">
        <v>0</v>
      </c>
      <c r="DS72">
        <v>0</v>
      </c>
      <c r="DT72">
        <v>0</v>
      </c>
      <c r="DU72">
        <v>0</v>
      </c>
      <c r="DV72">
        <v>0</v>
      </c>
      <c r="DW72">
        <v>0</v>
      </c>
      <c r="DX72" t="s">
        <v>234</v>
      </c>
      <c r="DY72" t="s">
        <v>1460</v>
      </c>
      <c r="DZ72">
        <v>0</v>
      </c>
      <c r="EA72">
        <v>1</v>
      </c>
      <c r="EB72">
        <v>0</v>
      </c>
      <c r="EC72">
        <v>0</v>
      </c>
      <c r="ED72">
        <v>0</v>
      </c>
      <c r="EE72">
        <v>0</v>
      </c>
      <c r="EF72">
        <v>0</v>
      </c>
      <c r="EG72">
        <v>0</v>
      </c>
      <c r="EH72" t="s">
        <v>1445</v>
      </c>
      <c r="EI72" t="s">
        <v>1445</v>
      </c>
      <c r="EJ72" t="s">
        <v>1655</v>
      </c>
      <c r="EK72" t="s">
        <v>1791</v>
      </c>
      <c r="EL72" t="s">
        <v>305</v>
      </c>
      <c r="EM72" t="s">
        <v>1981</v>
      </c>
      <c r="EN72" t="s">
        <v>314</v>
      </c>
      <c r="EO72" t="s">
        <v>4003</v>
      </c>
      <c r="EP72">
        <v>1</v>
      </c>
      <c r="EQ72">
        <v>1</v>
      </c>
      <c r="ER72">
        <v>1</v>
      </c>
      <c r="ES72">
        <v>0</v>
      </c>
      <c r="ET72">
        <v>1</v>
      </c>
      <c r="EU72">
        <v>0</v>
      </c>
      <c r="EV72">
        <v>1</v>
      </c>
      <c r="EW72">
        <v>0</v>
      </c>
      <c r="EX72" t="s">
        <v>1655</v>
      </c>
      <c r="EY72">
        <v>70</v>
      </c>
      <c r="EZ72" t="s">
        <v>3999</v>
      </c>
      <c r="FA72" t="s">
        <v>234</v>
      </c>
      <c r="FB72" t="s">
        <v>234</v>
      </c>
      <c r="FC72" t="s">
        <v>234</v>
      </c>
      <c r="FD72" t="s">
        <v>3999</v>
      </c>
      <c r="FE72" t="s">
        <v>1655</v>
      </c>
      <c r="FF72">
        <v>25</v>
      </c>
      <c r="FG72" t="s">
        <v>1655</v>
      </c>
      <c r="FH72" t="s">
        <v>234</v>
      </c>
      <c r="FI72" t="s">
        <v>234</v>
      </c>
      <c r="FJ72" t="s">
        <v>1655</v>
      </c>
      <c r="FK72">
        <v>35</v>
      </c>
      <c r="FL72" t="s">
        <v>234</v>
      </c>
      <c r="FM72" t="s">
        <v>234</v>
      </c>
      <c r="FN72" t="s">
        <v>3897</v>
      </c>
      <c r="FO72" t="s">
        <v>1655</v>
      </c>
      <c r="FP72" t="s">
        <v>1655</v>
      </c>
      <c r="FQ72">
        <v>125</v>
      </c>
      <c r="FR72" t="s">
        <v>234</v>
      </c>
      <c r="FS72" t="s">
        <v>234</v>
      </c>
      <c r="FT72" t="s">
        <v>3899</v>
      </c>
      <c r="FU72" t="s">
        <v>1655</v>
      </c>
      <c r="FV72" t="s">
        <v>1655</v>
      </c>
      <c r="FW72">
        <v>125</v>
      </c>
      <c r="FX72" t="s">
        <v>234</v>
      </c>
      <c r="FY72" t="s">
        <v>234</v>
      </c>
      <c r="FZ72" t="s">
        <v>234</v>
      </c>
      <c r="GA72" t="s">
        <v>3899</v>
      </c>
      <c r="GB72" t="s">
        <v>1655</v>
      </c>
      <c r="GC72" t="s">
        <v>234</v>
      </c>
      <c r="GD72" t="s">
        <v>234</v>
      </c>
      <c r="GE72" t="s">
        <v>234</v>
      </c>
      <c r="GF72" t="s">
        <v>234</v>
      </c>
      <c r="GG72" t="s">
        <v>234</v>
      </c>
      <c r="GH72" t="s">
        <v>234</v>
      </c>
      <c r="GI72" t="s">
        <v>234</v>
      </c>
      <c r="GJ72" t="s">
        <v>234</v>
      </c>
      <c r="GK72" t="s">
        <v>234</v>
      </c>
      <c r="GL72" t="s">
        <v>234</v>
      </c>
      <c r="GM72" t="s">
        <v>234</v>
      </c>
      <c r="GN72" t="s">
        <v>234</v>
      </c>
      <c r="GO72" t="s">
        <v>1655</v>
      </c>
      <c r="GP72" t="s">
        <v>1531</v>
      </c>
      <c r="GQ72">
        <v>0</v>
      </c>
      <c r="GR72">
        <v>0</v>
      </c>
      <c r="GS72">
        <v>0</v>
      </c>
      <c r="GT72">
        <v>0</v>
      </c>
      <c r="GU72">
        <v>1</v>
      </c>
      <c r="GV72">
        <v>0</v>
      </c>
      <c r="GW72">
        <v>0</v>
      </c>
      <c r="GX72">
        <v>0</v>
      </c>
      <c r="GY72">
        <v>0</v>
      </c>
      <c r="GZ72">
        <v>0</v>
      </c>
      <c r="HA72">
        <v>0</v>
      </c>
      <c r="HB72">
        <v>0</v>
      </c>
      <c r="HC72">
        <v>0</v>
      </c>
      <c r="HD72" t="s">
        <v>234</v>
      </c>
      <c r="HE72" t="s">
        <v>1018</v>
      </c>
      <c r="HF72">
        <v>1</v>
      </c>
      <c r="HG72">
        <v>0</v>
      </c>
      <c r="HH72">
        <v>0</v>
      </c>
      <c r="HI72">
        <v>0</v>
      </c>
      <c r="HJ72">
        <v>0</v>
      </c>
      <c r="HK72">
        <v>0</v>
      </c>
      <c r="HL72">
        <v>0</v>
      </c>
      <c r="HM72">
        <v>0</v>
      </c>
      <c r="HN72" t="s">
        <v>1445</v>
      </c>
      <c r="HO72" t="s">
        <v>1445</v>
      </c>
      <c r="HP72" t="s">
        <v>1655</v>
      </c>
      <c r="HQ72" t="s">
        <v>1791</v>
      </c>
      <c r="HR72" t="s">
        <v>305</v>
      </c>
      <c r="HS72" t="s">
        <v>1981</v>
      </c>
      <c r="HT72" t="s">
        <v>314</v>
      </c>
      <c r="HU72" t="s">
        <v>1445</v>
      </c>
      <c r="HV72" t="s">
        <v>234</v>
      </c>
      <c r="HW72" t="s">
        <v>234</v>
      </c>
      <c r="HX72" t="s">
        <v>234</v>
      </c>
      <c r="HY72" t="s">
        <v>234</v>
      </c>
      <c r="HZ72" t="s">
        <v>234</v>
      </c>
      <c r="IA72" t="s">
        <v>234</v>
      </c>
      <c r="IB72" t="s">
        <v>234</v>
      </c>
      <c r="IC72" t="s">
        <v>234</v>
      </c>
      <c r="ID72" t="s">
        <v>1451</v>
      </c>
      <c r="IE72">
        <v>0</v>
      </c>
      <c r="IF72">
        <v>1</v>
      </c>
      <c r="IG72">
        <v>0</v>
      </c>
      <c r="IH72">
        <v>0</v>
      </c>
      <c r="II72">
        <v>0</v>
      </c>
      <c r="IJ72">
        <v>0</v>
      </c>
      <c r="IK72">
        <v>0</v>
      </c>
      <c r="IL72">
        <v>0</v>
      </c>
      <c r="IM72" t="s">
        <v>234</v>
      </c>
      <c r="IN72" t="s">
        <v>1655</v>
      </c>
      <c r="IO72" t="s">
        <v>234</v>
      </c>
      <c r="IP72" t="s">
        <v>3878</v>
      </c>
      <c r="IQ72">
        <v>1</v>
      </c>
      <c r="IR72">
        <v>1</v>
      </c>
      <c r="IS72">
        <v>0</v>
      </c>
      <c r="IT72">
        <v>0</v>
      </c>
      <c r="IU72">
        <v>0</v>
      </c>
      <c r="IV72">
        <v>0</v>
      </c>
      <c r="IW72">
        <v>0</v>
      </c>
      <c r="IX72">
        <v>0</v>
      </c>
      <c r="IY72" t="s">
        <v>234</v>
      </c>
      <c r="IZ72" t="s">
        <v>234</v>
      </c>
      <c r="JA72" t="s">
        <v>234</v>
      </c>
      <c r="JB72" t="s">
        <v>234</v>
      </c>
      <c r="JC72" t="s">
        <v>234</v>
      </c>
      <c r="JD72" t="s">
        <v>234</v>
      </c>
      <c r="JE72" t="s">
        <v>234</v>
      </c>
      <c r="JF72" t="s">
        <v>234</v>
      </c>
      <c r="JG72" t="s">
        <v>234</v>
      </c>
      <c r="JH72" t="s">
        <v>234</v>
      </c>
      <c r="JI72" t="s">
        <v>234</v>
      </c>
      <c r="JJ72" t="s">
        <v>234</v>
      </c>
      <c r="JK72" t="s">
        <v>234</v>
      </c>
      <c r="JL72" t="s">
        <v>234</v>
      </c>
      <c r="JM72" t="s">
        <v>234</v>
      </c>
      <c r="JN72" t="s">
        <v>234</v>
      </c>
      <c r="JO72" t="s">
        <v>234</v>
      </c>
      <c r="JP72" t="s">
        <v>234</v>
      </c>
      <c r="JQ72" t="s">
        <v>234</v>
      </c>
      <c r="JR72" t="s">
        <v>234</v>
      </c>
      <c r="JS72" t="s">
        <v>234</v>
      </c>
      <c r="JT72" t="s">
        <v>234</v>
      </c>
      <c r="JU72" t="s">
        <v>234</v>
      </c>
      <c r="JV72" t="s">
        <v>234</v>
      </c>
      <c r="JW72" t="s">
        <v>234</v>
      </c>
      <c r="JX72" t="s">
        <v>234</v>
      </c>
      <c r="JY72" t="s">
        <v>234</v>
      </c>
      <c r="JZ72" t="s">
        <v>234</v>
      </c>
      <c r="KA72" t="s">
        <v>234</v>
      </c>
      <c r="KB72" t="s">
        <v>234</v>
      </c>
      <c r="KC72" t="s">
        <v>234</v>
      </c>
      <c r="KD72" t="s">
        <v>234</v>
      </c>
      <c r="KE72" t="s">
        <v>234</v>
      </c>
      <c r="KF72" t="s">
        <v>234</v>
      </c>
      <c r="KG72" t="s">
        <v>234</v>
      </c>
      <c r="KH72" t="s">
        <v>234</v>
      </c>
      <c r="KI72" t="s">
        <v>234</v>
      </c>
      <c r="KJ72" t="s">
        <v>234</v>
      </c>
      <c r="KK72" t="s">
        <v>234</v>
      </c>
      <c r="KL72" t="s">
        <v>234</v>
      </c>
      <c r="KM72" t="s">
        <v>234</v>
      </c>
      <c r="KN72" t="s">
        <v>234</v>
      </c>
      <c r="KO72" t="s">
        <v>234</v>
      </c>
      <c r="KP72" t="s">
        <v>234</v>
      </c>
      <c r="KQ72" t="s">
        <v>234</v>
      </c>
      <c r="KR72" t="s">
        <v>234</v>
      </c>
      <c r="KS72" t="s">
        <v>234</v>
      </c>
      <c r="KT72" t="s">
        <v>234</v>
      </c>
      <c r="KU72" t="s">
        <v>234</v>
      </c>
      <c r="KV72" t="s">
        <v>234</v>
      </c>
      <c r="KW72" t="s">
        <v>234</v>
      </c>
      <c r="KX72" t="s">
        <v>234</v>
      </c>
      <c r="KY72" t="s">
        <v>234</v>
      </c>
      <c r="KZ72" t="s">
        <v>234</v>
      </c>
      <c r="LA72" t="s">
        <v>234</v>
      </c>
      <c r="LB72" t="s">
        <v>234</v>
      </c>
      <c r="LC72" t="s">
        <v>234</v>
      </c>
      <c r="LD72" t="s">
        <v>234</v>
      </c>
      <c r="LE72" t="s">
        <v>234</v>
      </c>
      <c r="LF72" t="s">
        <v>3443</v>
      </c>
      <c r="LG72" t="s">
        <v>234</v>
      </c>
      <c r="LH72">
        <v>264591406</v>
      </c>
      <c r="LI72" t="s">
        <v>4004</v>
      </c>
      <c r="LJ72">
        <v>44617.560844907413</v>
      </c>
      <c r="LK72" t="s">
        <v>234</v>
      </c>
      <c r="LL72" t="s">
        <v>234</v>
      </c>
      <c r="LM72" t="s">
        <v>3800</v>
      </c>
      <c r="LN72" t="s">
        <v>3801</v>
      </c>
      <c r="LO72" t="s">
        <v>234</v>
      </c>
      <c r="LP72">
        <v>71</v>
      </c>
    </row>
    <row r="73" spans="1:328" x14ac:dyDescent="0.35">
      <c r="A73">
        <v>44616.422362546298</v>
      </c>
      <c r="B73">
        <v>44616.430034155092</v>
      </c>
      <c r="C73">
        <v>44616</v>
      </c>
      <c r="D73">
        <v>8.5240097703515657E-4</v>
      </c>
      <c r="E73" t="s">
        <v>234</v>
      </c>
      <c r="F73" t="s">
        <v>234</v>
      </c>
      <c r="G73" t="s">
        <v>234</v>
      </c>
      <c r="H73">
        <v>44616</v>
      </c>
      <c r="I73" t="s">
        <v>3446</v>
      </c>
      <c r="J73" t="s">
        <v>234</v>
      </c>
      <c r="K73" t="s">
        <v>3446</v>
      </c>
      <c r="L73" t="s">
        <v>3447</v>
      </c>
      <c r="M73" t="s">
        <v>3447</v>
      </c>
      <c r="N73" t="s">
        <v>3455</v>
      </c>
      <c r="O73" t="s">
        <v>234</v>
      </c>
      <c r="P73" t="s">
        <v>3455</v>
      </c>
      <c r="Q73" t="s">
        <v>3456</v>
      </c>
      <c r="R73" t="s">
        <v>3456</v>
      </c>
      <c r="S73" t="s">
        <v>1791</v>
      </c>
      <c r="T73" t="s">
        <v>1975</v>
      </c>
      <c r="U73" t="s">
        <v>1974</v>
      </c>
      <c r="V73" t="s">
        <v>1976</v>
      </c>
      <c r="W73" t="s">
        <v>2753</v>
      </c>
      <c r="X73" t="s">
        <v>2752</v>
      </c>
      <c r="Y73" t="s">
        <v>2753</v>
      </c>
      <c r="Z73" t="s">
        <v>246</v>
      </c>
      <c r="AA73" t="s">
        <v>3990</v>
      </c>
      <c r="AB73" t="s">
        <v>246</v>
      </c>
      <c r="AC73" t="s">
        <v>1390</v>
      </c>
      <c r="AD73" t="s">
        <v>3458</v>
      </c>
      <c r="AE73" t="s">
        <v>246</v>
      </c>
      <c r="AF73" t="s">
        <v>3991</v>
      </c>
      <c r="AG73" t="s">
        <v>246</v>
      </c>
      <c r="AH73" t="s">
        <v>1390</v>
      </c>
      <c r="AI73" t="s">
        <v>3457</v>
      </c>
      <c r="AJ73" t="s">
        <v>366</v>
      </c>
      <c r="AK73" t="s">
        <v>284</v>
      </c>
      <c r="AL73" t="s">
        <v>1655</v>
      </c>
      <c r="AM73" t="s">
        <v>234</v>
      </c>
      <c r="AN73" t="s">
        <v>1655</v>
      </c>
      <c r="AO73" t="s">
        <v>234</v>
      </c>
      <c r="AP73" t="s">
        <v>250</v>
      </c>
      <c r="AQ73" t="s">
        <v>234</v>
      </c>
      <c r="AR73" t="s">
        <v>234</v>
      </c>
      <c r="AS73" t="s">
        <v>308</v>
      </c>
      <c r="AT73" t="s">
        <v>234</v>
      </c>
      <c r="AU73" t="s">
        <v>3875</v>
      </c>
      <c r="AV73">
        <v>1</v>
      </c>
      <c r="AW73">
        <v>1</v>
      </c>
      <c r="AX73">
        <v>0</v>
      </c>
      <c r="AY73">
        <v>0</v>
      </c>
      <c r="AZ73">
        <v>0</v>
      </c>
      <c r="BA73">
        <v>0</v>
      </c>
      <c r="BB73">
        <v>0</v>
      </c>
      <c r="BC73">
        <v>0</v>
      </c>
      <c r="BD73" t="s">
        <v>309</v>
      </c>
      <c r="BE73" t="s">
        <v>750</v>
      </c>
      <c r="BF73" t="s">
        <v>3880</v>
      </c>
      <c r="BG73">
        <v>1</v>
      </c>
      <c r="BH73">
        <v>0</v>
      </c>
      <c r="BI73">
        <v>0</v>
      </c>
      <c r="BJ73">
        <v>0</v>
      </c>
      <c r="BK73">
        <v>1</v>
      </c>
      <c r="BL73">
        <v>0</v>
      </c>
      <c r="BM73">
        <v>0</v>
      </c>
      <c r="BN73">
        <v>0</v>
      </c>
      <c r="BO73">
        <v>0</v>
      </c>
      <c r="BP73">
        <v>0</v>
      </c>
      <c r="BQ73" t="s">
        <v>234</v>
      </c>
      <c r="BR73" t="s">
        <v>288</v>
      </c>
      <c r="BS73" t="s">
        <v>289</v>
      </c>
      <c r="BT73" t="s">
        <v>4005</v>
      </c>
      <c r="BU73">
        <v>1</v>
      </c>
      <c r="BV73">
        <v>1</v>
      </c>
      <c r="BW73">
        <v>0</v>
      </c>
      <c r="BX73">
        <v>1</v>
      </c>
      <c r="BY73">
        <v>1</v>
      </c>
      <c r="BZ73">
        <v>0</v>
      </c>
      <c r="CA73">
        <v>1</v>
      </c>
      <c r="CB73">
        <v>0</v>
      </c>
      <c r="CC73" t="s">
        <v>1500</v>
      </c>
      <c r="CD73">
        <v>350</v>
      </c>
      <c r="CE73">
        <v>175</v>
      </c>
      <c r="CF73" t="s">
        <v>1655</v>
      </c>
      <c r="CG73">
        <v>450</v>
      </c>
      <c r="CH73">
        <v>173.07692307692301</v>
      </c>
      <c r="CI73" t="s">
        <v>1655</v>
      </c>
      <c r="CJ73" t="s">
        <v>234</v>
      </c>
      <c r="CK73" t="s">
        <v>234</v>
      </c>
      <c r="CL73" t="s">
        <v>234</v>
      </c>
      <c r="CM73">
        <v>450</v>
      </c>
      <c r="CN73" t="s">
        <v>3837</v>
      </c>
      <c r="CO73" t="s">
        <v>1655</v>
      </c>
      <c r="CP73">
        <v>700</v>
      </c>
      <c r="CQ73" t="s">
        <v>3827</v>
      </c>
      <c r="CR73" t="s">
        <v>1655</v>
      </c>
      <c r="CS73" t="s">
        <v>234</v>
      </c>
      <c r="CT73" t="s">
        <v>234</v>
      </c>
      <c r="CU73" t="s">
        <v>234</v>
      </c>
      <c r="CV73" t="s">
        <v>1504</v>
      </c>
      <c r="CW73" t="s">
        <v>1655</v>
      </c>
      <c r="CX73">
        <v>1200</v>
      </c>
      <c r="CY73" t="s">
        <v>234</v>
      </c>
      <c r="CZ73" t="s">
        <v>234</v>
      </c>
      <c r="DA73" t="s">
        <v>234</v>
      </c>
      <c r="DB73" t="s">
        <v>234</v>
      </c>
      <c r="DC73" t="s">
        <v>234</v>
      </c>
      <c r="DD73" t="s">
        <v>234</v>
      </c>
      <c r="DE73" t="s">
        <v>259</v>
      </c>
      <c r="DF73">
        <v>1200</v>
      </c>
      <c r="DG73" t="s">
        <v>1655</v>
      </c>
      <c r="DH73" t="s">
        <v>1655</v>
      </c>
      <c r="DI73" t="s">
        <v>1531</v>
      </c>
      <c r="DJ73">
        <v>0</v>
      </c>
      <c r="DK73">
        <v>0</v>
      </c>
      <c r="DL73">
        <v>0</v>
      </c>
      <c r="DM73">
        <v>0</v>
      </c>
      <c r="DN73">
        <v>0</v>
      </c>
      <c r="DO73">
        <v>1</v>
      </c>
      <c r="DP73">
        <v>0</v>
      </c>
      <c r="DQ73">
        <v>0</v>
      </c>
      <c r="DR73">
        <v>0</v>
      </c>
      <c r="DS73">
        <v>0</v>
      </c>
      <c r="DT73">
        <v>0</v>
      </c>
      <c r="DU73">
        <v>0</v>
      </c>
      <c r="DV73">
        <v>0</v>
      </c>
      <c r="DW73">
        <v>0</v>
      </c>
      <c r="DX73" t="s">
        <v>234</v>
      </c>
      <c r="DY73" t="s">
        <v>1460</v>
      </c>
      <c r="DZ73">
        <v>0</v>
      </c>
      <c r="EA73">
        <v>1</v>
      </c>
      <c r="EB73">
        <v>0</v>
      </c>
      <c r="EC73">
        <v>0</v>
      </c>
      <c r="ED73">
        <v>0</v>
      </c>
      <c r="EE73">
        <v>0</v>
      </c>
      <c r="EF73">
        <v>0</v>
      </c>
      <c r="EG73">
        <v>0</v>
      </c>
      <c r="EH73" t="s">
        <v>1445</v>
      </c>
      <c r="EI73" t="s">
        <v>1445</v>
      </c>
      <c r="EJ73" t="s">
        <v>1655</v>
      </c>
      <c r="EK73" t="s">
        <v>1791</v>
      </c>
      <c r="EL73" t="s">
        <v>305</v>
      </c>
      <c r="EM73" t="s">
        <v>1981</v>
      </c>
      <c r="EN73" t="s">
        <v>314</v>
      </c>
      <c r="EO73" t="s">
        <v>4006</v>
      </c>
      <c r="EP73">
        <v>1</v>
      </c>
      <c r="EQ73">
        <v>1</v>
      </c>
      <c r="ER73">
        <v>0</v>
      </c>
      <c r="ES73">
        <v>0</v>
      </c>
      <c r="ET73">
        <v>0</v>
      </c>
      <c r="EU73">
        <v>1</v>
      </c>
      <c r="EV73">
        <v>1</v>
      </c>
      <c r="EW73">
        <v>0</v>
      </c>
      <c r="EX73" t="s">
        <v>1655</v>
      </c>
      <c r="EY73">
        <v>65</v>
      </c>
      <c r="EZ73" t="s">
        <v>3978</v>
      </c>
      <c r="FA73" t="s">
        <v>234</v>
      </c>
      <c r="FB73" t="s">
        <v>234</v>
      </c>
      <c r="FC73" t="s">
        <v>234</v>
      </c>
      <c r="FD73" t="s">
        <v>3978</v>
      </c>
      <c r="FE73" t="s">
        <v>1655</v>
      </c>
      <c r="FF73">
        <v>25</v>
      </c>
      <c r="FG73" t="s">
        <v>1655</v>
      </c>
      <c r="FH73" t="s">
        <v>234</v>
      </c>
      <c r="FI73" t="s">
        <v>234</v>
      </c>
      <c r="FJ73" t="s">
        <v>1655</v>
      </c>
      <c r="FK73">
        <v>40</v>
      </c>
      <c r="FL73" t="s">
        <v>234</v>
      </c>
      <c r="FM73" t="s">
        <v>234</v>
      </c>
      <c r="FN73" t="s">
        <v>3818</v>
      </c>
      <c r="FO73" t="s">
        <v>1655</v>
      </c>
      <c r="FP73" t="s">
        <v>234</v>
      </c>
      <c r="FQ73" t="s">
        <v>234</v>
      </c>
      <c r="FR73" t="s">
        <v>234</v>
      </c>
      <c r="FS73" t="s">
        <v>234</v>
      </c>
      <c r="FT73" t="s">
        <v>234</v>
      </c>
      <c r="FU73" t="s">
        <v>234</v>
      </c>
      <c r="FV73" t="s">
        <v>234</v>
      </c>
      <c r="FW73" t="s">
        <v>234</v>
      </c>
      <c r="FX73" t="s">
        <v>234</v>
      </c>
      <c r="FY73" t="s">
        <v>234</v>
      </c>
      <c r="FZ73" t="s">
        <v>234</v>
      </c>
      <c r="GA73" t="s">
        <v>234</v>
      </c>
      <c r="GB73" t="s">
        <v>234</v>
      </c>
      <c r="GC73" t="s">
        <v>1655</v>
      </c>
      <c r="GD73" t="s">
        <v>234</v>
      </c>
      <c r="GE73">
        <v>10</v>
      </c>
      <c r="GF73" t="s">
        <v>234</v>
      </c>
      <c r="GG73" t="s">
        <v>234</v>
      </c>
      <c r="GH73" t="s">
        <v>234</v>
      </c>
      <c r="GI73" t="s">
        <v>234</v>
      </c>
      <c r="GJ73" t="s">
        <v>234</v>
      </c>
      <c r="GK73" t="s">
        <v>234</v>
      </c>
      <c r="GL73" t="s">
        <v>1655</v>
      </c>
      <c r="GM73" t="s">
        <v>259</v>
      </c>
      <c r="GN73" t="s">
        <v>3862</v>
      </c>
      <c r="GO73" t="s">
        <v>1445</v>
      </c>
      <c r="GP73" t="s">
        <v>234</v>
      </c>
      <c r="GQ73" t="s">
        <v>234</v>
      </c>
      <c r="GR73" t="s">
        <v>234</v>
      </c>
      <c r="GS73" t="s">
        <v>234</v>
      </c>
      <c r="GT73" t="s">
        <v>234</v>
      </c>
      <c r="GU73" t="s">
        <v>234</v>
      </c>
      <c r="GV73" t="s">
        <v>234</v>
      </c>
      <c r="GW73" t="s">
        <v>234</v>
      </c>
      <c r="GX73" t="s">
        <v>234</v>
      </c>
      <c r="GY73" t="s">
        <v>234</v>
      </c>
      <c r="GZ73" t="s">
        <v>234</v>
      </c>
      <c r="HA73" t="s">
        <v>234</v>
      </c>
      <c r="HB73" t="s">
        <v>234</v>
      </c>
      <c r="HC73" t="s">
        <v>234</v>
      </c>
      <c r="HD73" t="s">
        <v>234</v>
      </c>
      <c r="HE73" t="s">
        <v>234</v>
      </c>
      <c r="HF73" t="s">
        <v>234</v>
      </c>
      <c r="HG73" t="s">
        <v>234</v>
      </c>
      <c r="HH73" t="s">
        <v>234</v>
      </c>
      <c r="HI73" t="s">
        <v>234</v>
      </c>
      <c r="HJ73" t="s">
        <v>234</v>
      </c>
      <c r="HK73" t="s">
        <v>234</v>
      </c>
      <c r="HL73" t="s">
        <v>234</v>
      </c>
      <c r="HM73" t="s">
        <v>234</v>
      </c>
      <c r="HN73" t="s">
        <v>1445</v>
      </c>
      <c r="HO73" t="s">
        <v>1445</v>
      </c>
      <c r="HP73" t="s">
        <v>1655</v>
      </c>
      <c r="HQ73" t="s">
        <v>1791</v>
      </c>
      <c r="HR73" t="s">
        <v>305</v>
      </c>
      <c r="HS73" t="s">
        <v>1981</v>
      </c>
      <c r="HT73" t="s">
        <v>314</v>
      </c>
      <c r="HU73" t="s">
        <v>1445</v>
      </c>
      <c r="HV73" t="s">
        <v>234</v>
      </c>
      <c r="HW73" t="s">
        <v>234</v>
      </c>
      <c r="HX73" t="s">
        <v>234</v>
      </c>
      <c r="HY73" t="s">
        <v>234</v>
      </c>
      <c r="HZ73" t="s">
        <v>234</v>
      </c>
      <c r="IA73" t="s">
        <v>234</v>
      </c>
      <c r="IB73" t="s">
        <v>234</v>
      </c>
      <c r="IC73" t="s">
        <v>234</v>
      </c>
      <c r="ID73" t="s">
        <v>1451</v>
      </c>
      <c r="IE73">
        <v>0</v>
      </c>
      <c r="IF73">
        <v>1</v>
      </c>
      <c r="IG73">
        <v>0</v>
      </c>
      <c r="IH73">
        <v>0</v>
      </c>
      <c r="II73">
        <v>0</v>
      </c>
      <c r="IJ73">
        <v>0</v>
      </c>
      <c r="IK73">
        <v>0</v>
      </c>
      <c r="IL73">
        <v>0</v>
      </c>
      <c r="IM73" t="s">
        <v>234</v>
      </c>
      <c r="IN73" t="s">
        <v>1655</v>
      </c>
      <c r="IO73" t="s">
        <v>234</v>
      </c>
      <c r="IP73" t="s">
        <v>309</v>
      </c>
      <c r="IQ73">
        <v>1</v>
      </c>
      <c r="IR73">
        <v>0</v>
      </c>
      <c r="IS73">
        <v>0</v>
      </c>
      <c r="IT73">
        <v>0</v>
      </c>
      <c r="IU73">
        <v>0</v>
      </c>
      <c r="IV73">
        <v>0</v>
      </c>
      <c r="IW73">
        <v>0</v>
      </c>
      <c r="IX73">
        <v>0</v>
      </c>
      <c r="IY73" t="s">
        <v>234</v>
      </c>
      <c r="IZ73" t="s">
        <v>234</v>
      </c>
      <c r="JA73" t="s">
        <v>234</v>
      </c>
      <c r="JB73" t="s">
        <v>234</v>
      </c>
      <c r="JC73" t="s">
        <v>234</v>
      </c>
      <c r="JD73" t="s">
        <v>234</v>
      </c>
      <c r="JE73" t="s">
        <v>234</v>
      </c>
      <c r="JF73" t="s">
        <v>234</v>
      </c>
      <c r="JG73" t="s">
        <v>234</v>
      </c>
      <c r="JH73" t="s">
        <v>234</v>
      </c>
      <c r="JI73" t="s">
        <v>234</v>
      </c>
      <c r="JJ73" t="s">
        <v>234</v>
      </c>
      <c r="JK73" t="s">
        <v>234</v>
      </c>
      <c r="JL73" t="s">
        <v>234</v>
      </c>
      <c r="JM73" t="s">
        <v>234</v>
      </c>
      <c r="JN73" t="s">
        <v>234</v>
      </c>
      <c r="JO73" t="s">
        <v>234</v>
      </c>
      <c r="JP73" t="s">
        <v>234</v>
      </c>
      <c r="JQ73" t="s">
        <v>234</v>
      </c>
      <c r="JR73" t="s">
        <v>234</v>
      </c>
      <c r="JS73" t="s">
        <v>234</v>
      </c>
      <c r="JT73" t="s">
        <v>234</v>
      </c>
      <c r="JU73" t="s">
        <v>234</v>
      </c>
      <c r="JV73" t="s">
        <v>234</v>
      </c>
      <c r="JW73" t="s">
        <v>234</v>
      </c>
      <c r="JX73" t="s">
        <v>234</v>
      </c>
      <c r="JY73" t="s">
        <v>234</v>
      </c>
      <c r="JZ73" t="s">
        <v>234</v>
      </c>
      <c r="KA73" t="s">
        <v>234</v>
      </c>
      <c r="KB73" t="s">
        <v>234</v>
      </c>
      <c r="KC73" t="s">
        <v>234</v>
      </c>
      <c r="KD73" t="s">
        <v>234</v>
      </c>
      <c r="KE73" t="s">
        <v>234</v>
      </c>
      <c r="KF73" t="s">
        <v>234</v>
      </c>
      <c r="KG73" t="s">
        <v>234</v>
      </c>
      <c r="KH73" t="s">
        <v>234</v>
      </c>
      <c r="KI73" t="s">
        <v>234</v>
      </c>
      <c r="KJ73" t="s">
        <v>234</v>
      </c>
      <c r="KK73" t="s">
        <v>234</v>
      </c>
      <c r="KL73" t="s">
        <v>234</v>
      </c>
      <c r="KM73" t="s">
        <v>234</v>
      </c>
      <c r="KN73" t="s">
        <v>234</v>
      </c>
      <c r="KO73" t="s">
        <v>234</v>
      </c>
      <c r="KP73" t="s">
        <v>234</v>
      </c>
      <c r="KQ73" t="s">
        <v>234</v>
      </c>
      <c r="KR73" t="s">
        <v>234</v>
      </c>
      <c r="KS73" t="s">
        <v>234</v>
      </c>
      <c r="KT73" t="s">
        <v>234</v>
      </c>
      <c r="KU73" t="s">
        <v>234</v>
      </c>
      <c r="KV73" t="s">
        <v>234</v>
      </c>
      <c r="KW73" t="s">
        <v>234</v>
      </c>
      <c r="KX73" t="s">
        <v>234</v>
      </c>
      <c r="KY73" t="s">
        <v>234</v>
      </c>
      <c r="KZ73" t="s">
        <v>234</v>
      </c>
      <c r="LA73" t="s">
        <v>234</v>
      </c>
      <c r="LB73" t="s">
        <v>234</v>
      </c>
      <c r="LC73" t="s">
        <v>234</v>
      </c>
      <c r="LD73" t="s">
        <v>234</v>
      </c>
      <c r="LE73" t="s">
        <v>234</v>
      </c>
      <c r="LF73" t="s">
        <v>3443</v>
      </c>
      <c r="LG73" t="s">
        <v>234</v>
      </c>
      <c r="LH73">
        <v>264591412</v>
      </c>
      <c r="LI73" t="s">
        <v>4007</v>
      </c>
      <c r="LJ73">
        <v>44617.560856481483</v>
      </c>
      <c r="LK73" t="s">
        <v>234</v>
      </c>
      <c r="LL73" t="s">
        <v>234</v>
      </c>
      <c r="LM73" t="s">
        <v>3800</v>
      </c>
      <c r="LN73" t="s">
        <v>3801</v>
      </c>
      <c r="LO73" t="s">
        <v>234</v>
      </c>
      <c r="LP73">
        <v>72</v>
      </c>
    </row>
    <row r="74" spans="1:328" x14ac:dyDescent="0.35">
      <c r="A74">
        <v>44616.430110578702</v>
      </c>
      <c r="B74">
        <v>44616.432114895833</v>
      </c>
      <c r="C74">
        <v>44616</v>
      </c>
      <c r="D74">
        <v>2.0043171316501684E-3</v>
      </c>
      <c r="E74" t="s">
        <v>234</v>
      </c>
      <c r="F74" t="s">
        <v>234</v>
      </c>
      <c r="G74" t="s">
        <v>234</v>
      </c>
      <c r="H74">
        <v>44616</v>
      </c>
      <c r="I74" t="s">
        <v>3446</v>
      </c>
      <c r="J74" t="s">
        <v>234</v>
      </c>
      <c r="K74" t="s">
        <v>3446</v>
      </c>
      <c r="L74" t="s">
        <v>3447</v>
      </c>
      <c r="M74" t="s">
        <v>3447</v>
      </c>
      <c r="N74" t="s">
        <v>3455</v>
      </c>
      <c r="O74" t="s">
        <v>234</v>
      </c>
      <c r="P74" t="s">
        <v>3455</v>
      </c>
      <c r="Q74" t="s">
        <v>3456</v>
      </c>
      <c r="R74" t="s">
        <v>3456</v>
      </c>
      <c r="S74" t="s">
        <v>1791</v>
      </c>
      <c r="T74" t="s">
        <v>1975</v>
      </c>
      <c r="U74" t="s">
        <v>1974</v>
      </c>
      <c r="V74" t="s">
        <v>1976</v>
      </c>
      <c r="W74" t="s">
        <v>2753</v>
      </c>
      <c r="X74" t="s">
        <v>2752</v>
      </c>
      <c r="Y74" t="s">
        <v>2753</v>
      </c>
      <c r="Z74" t="s">
        <v>246</v>
      </c>
      <c r="AA74" t="s">
        <v>3990</v>
      </c>
      <c r="AB74" t="s">
        <v>246</v>
      </c>
      <c r="AC74" t="s">
        <v>1390</v>
      </c>
      <c r="AD74" t="s">
        <v>3458</v>
      </c>
      <c r="AE74" t="s">
        <v>246</v>
      </c>
      <c r="AF74" t="s">
        <v>3991</v>
      </c>
      <c r="AG74" t="s">
        <v>246</v>
      </c>
      <c r="AH74" t="s">
        <v>1390</v>
      </c>
      <c r="AI74" t="s">
        <v>3457</v>
      </c>
      <c r="AJ74" t="s">
        <v>366</v>
      </c>
      <c r="AK74" t="s">
        <v>248</v>
      </c>
      <c r="AL74" t="s">
        <v>1655</v>
      </c>
      <c r="AM74" t="s">
        <v>234</v>
      </c>
      <c r="AN74" t="s">
        <v>1655</v>
      </c>
      <c r="AO74" t="s">
        <v>234</v>
      </c>
      <c r="AP74" t="s">
        <v>250</v>
      </c>
      <c r="AQ74" t="s">
        <v>234</v>
      </c>
      <c r="AR74" t="s">
        <v>234</v>
      </c>
      <c r="AS74" t="s">
        <v>234</v>
      </c>
      <c r="AT74" t="s">
        <v>234</v>
      </c>
      <c r="AU74" t="s">
        <v>234</v>
      </c>
      <c r="AV74" t="s">
        <v>234</v>
      </c>
      <c r="AW74" t="s">
        <v>234</v>
      </c>
      <c r="AX74" t="s">
        <v>234</v>
      </c>
      <c r="AY74" t="s">
        <v>234</v>
      </c>
      <c r="AZ74" t="s">
        <v>234</v>
      </c>
      <c r="BA74" t="s">
        <v>234</v>
      </c>
      <c r="BB74" t="s">
        <v>234</v>
      </c>
      <c r="BC74" t="s">
        <v>234</v>
      </c>
      <c r="BD74" t="s">
        <v>234</v>
      </c>
      <c r="BE74" t="s">
        <v>234</v>
      </c>
      <c r="BF74" t="s">
        <v>234</v>
      </c>
      <c r="BG74" t="s">
        <v>234</v>
      </c>
      <c r="BH74" t="s">
        <v>234</v>
      </c>
      <c r="BI74" t="s">
        <v>234</v>
      </c>
      <c r="BJ74" t="s">
        <v>234</v>
      </c>
      <c r="BK74" t="s">
        <v>234</v>
      </c>
      <c r="BL74" t="s">
        <v>234</v>
      </c>
      <c r="BM74" t="s">
        <v>234</v>
      </c>
      <c r="BN74" t="s">
        <v>234</v>
      </c>
      <c r="BO74" t="s">
        <v>234</v>
      </c>
      <c r="BP74" t="s">
        <v>234</v>
      </c>
      <c r="BQ74" t="s">
        <v>234</v>
      </c>
      <c r="BR74" t="s">
        <v>234</v>
      </c>
      <c r="BS74" t="s">
        <v>234</v>
      </c>
      <c r="BT74" t="s">
        <v>234</v>
      </c>
      <c r="BU74" t="s">
        <v>234</v>
      </c>
      <c r="BV74" t="s">
        <v>234</v>
      </c>
      <c r="BW74" t="s">
        <v>234</v>
      </c>
      <c r="BX74" t="s">
        <v>234</v>
      </c>
      <c r="BY74" t="s">
        <v>234</v>
      </c>
      <c r="BZ74" t="s">
        <v>234</v>
      </c>
      <c r="CA74" t="s">
        <v>234</v>
      </c>
      <c r="CB74" t="s">
        <v>234</v>
      </c>
      <c r="CC74" t="s">
        <v>234</v>
      </c>
      <c r="CD74" t="s">
        <v>234</v>
      </c>
      <c r="CE74" t="s">
        <v>234</v>
      </c>
      <c r="CF74" t="s">
        <v>234</v>
      </c>
      <c r="CG74" t="s">
        <v>234</v>
      </c>
      <c r="CH74" t="s">
        <v>234</v>
      </c>
      <c r="CI74" t="s">
        <v>234</v>
      </c>
      <c r="CJ74" t="s">
        <v>234</v>
      </c>
      <c r="CK74" t="s">
        <v>234</v>
      </c>
      <c r="CL74" t="s">
        <v>234</v>
      </c>
      <c r="CM74" t="s">
        <v>234</v>
      </c>
      <c r="CN74" t="s">
        <v>234</v>
      </c>
      <c r="CO74" t="s">
        <v>234</v>
      </c>
      <c r="CP74" t="s">
        <v>234</v>
      </c>
      <c r="CQ74" t="s">
        <v>234</v>
      </c>
      <c r="CR74" t="s">
        <v>234</v>
      </c>
      <c r="CS74" t="s">
        <v>234</v>
      </c>
      <c r="CT74" t="s">
        <v>234</v>
      </c>
      <c r="CU74" t="s">
        <v>234</v>
      </c>
      <c r="CV74" t="s">
        <v>234</v>
      </c>
      <c r="CW74" t="s">
        <v>234</v>
      </c>
      <c r="CX74" t="s">
        <v>234</v>
      </c>
      <c r="CY74" t="s">
        <v>234</v>
      </c>
      <c r="CZ74" t="s">
        <v>234</v>
      </c>
      <c r="DA74" t="s">
        <v>234</v>
      </c>
      <c r="DB74" t="s">
        <v>234</v>
      </c>
      <c r="DC74" t="s">
        <v>234</v>
      </c>
      <c r="DD74" t="s">
        <v>234</v>
      </c>
      <c r="DE74" t="s">
        <v>234</v>
      </c>
      <c r="DF74" t="s">
        <v>234</v>
      </c>
      <c r="DG74" t="s">
        <v>234</v>
      </c>
      <c r="DH74" t="s">
        <v>234</v>
      </c>
      <c r="DI74" t="s">
        <v>234</v>
      </c>
      <c r="DJ74" t="s">
        <v>234</v>
      </c>
      <c r="DK74" t="s">
        <v>234</v>
      </c>
      <c r="DL74" t="s">
        <v>234</v>
      </c>
      <c r="DM74" t="s">
        <v>234</v>
      </c>
      <c r="DN74" t="s">
        <v>234</v>
      </c>
      <c r="DO74" t="s">
        <v>234</v>
      </c>
      <c r="DP74" t="s">
        <v>234</v>
      </c>
      <c r="DQ74" t="s">
        <v>234</v>
      </c>
      <c r="DR74" t="s">
        <v>234</v>
      </c>
      <c r="DS74" t="s">
        <v>234</v>
      </c>
      <c r="DT74" t="s">
        <v>234</v>
      </c>
      <c r="DU74" t="s">
        <v>234</v>
      </c>
      <c r="DV74" t="s">
        <v>234</v>
      </c>
      <c r="DW74" t="s">
        <v>234</v>
      </c>
      <c r="DX74" t="s">
        <v>234</v>
      </c>
      <c r="DY74" t="s">
        <v>234</v>
      </c>
      <c r="DZ74" t="s">
        <v>234</v>
      </c>
      <c r="EA74" t="s">
        <v>234</v>
      </c>
      <c r="EB74" t="s">
        <v>234</v>
      </c>
      <c r="EC74" t="s">
        <v>234</v>
      </c>
      <c r="ED74" t="s">
        <v>234</v>
      </c>
      <c r="EE74" t="s">
        <v>234</v>
      </c>
      <c r="EF74" t="s">
        <v>234</v>
      </c>
      <c r="EG74" t="s">
        <v>234</v>
      </c>
      <c r="EH74" t="s">
        <v>234</v>
      </c>
      <c r="EI74" t="s">
        <v>234</v>
      </c>
      <c r="EJ74" t="s">
        <v>234</v>
      </c>
      <c r="EK74" t="s">
        <v>234</v>
      </c>
      <c r="EL74" t="s">
        <v>234</v>
      </c>
      <c r="EM74" t="s">
        <v>234</v>
      </c>
      <c r="EN74" t="s">
        <v>234</v>
      </c>
      <c r="EO74" t="s">
        <v>234</v>
      </c>
      <c r="EP74" t="s">
        <v>234</v>
      </c>
      <c r="EQ74" t="s">
        <v>234</v>
      </c>
      <c r="ER74" t="s">
        <v>234</v>
      </c>
      <c r="ES74" t="s">
        <v>234</v>
      </c>
      <c r="ET74" t="s">
        <v>234</v>
      </c>
      <c r="EU74" t="s">
        <v>234</v>
      </c>
      <c r="EV74" t="s">
        <v>234</v>
      </c>
      <c r="EW74" t="s">
        <v>234</v>
      </c>
      <c r="EX74" t="s">
        <v>234</v>
      </c>
      <c r="EY74" t="s">
        <v>234</v>
      </c>
      <c r="EZ74" t="s">
        <v>234</v>
      </c>
      <c r="FA74" t="s">
        <v>234</v>
      </c>
      <c r="FB74" t="s">
        <v>234</v>
      </c>
      <c r="FC74" t="s">
        <v>234</v>
      </c>
      <c r="FD74" t="s">
        <v>234</v>
      </c>
      <c r="FE74" t="s">
        <v>234</v>
      </c>
      <c r="FF74" t="s">
        <v>234</v>
      </c>
      <c r="FG74" t="s">
        <v>234</v>
      </c>
      <c r="FH74" t="s">
        <v>234</v>
      </c>
      <c r="FI74" t="s">
        <v>234</v>
      </c>
      <c r="FJ74" t="s">
        <v>234</v>
      </c>
      <c r="FK74" t="s">
        <v>234</v>
      </c>
      <c r="FL74" t="s">
        <v>234</v>
      </c>
      <c r="FM74" t="s">
        <v>234</v>
      </c>
      <c r="FN74" t="s">
        <v>234</v>
      </c>
      <c r="FO74" t="s">
        <v>234</v>
      </c>
      <c r="FP74" t="s">
        <v>234</v>
      </c>
      <c r="FQ74" t="s">
        <v>234</v>
      </c>
      <c r="FR74" t="s">
        <v>234</v>
      </c>
      <c r="FS74" t="s">
        <v>234</v>
      </c>
      <c r="FT74" t="s">
        <v>234</v>
      </c>
      <c r="FU74" t="s">
        <v>234</v>
      </c>
      <c r="FV74" t="s">
        <v>234</v>
      </c>
      <c r="FW74" t="s">
        <v>234</v>
      </c>
      <c r="FX74" t="s">
        <v>234</v>
      </c>
      <c r="FY74" t="s">
        <v>234</v>
      </c>
      <c r="FZ74" t="s">
        <v>234</v>
      </c>
      <c r="GA74" t="s">
        <v>234</v>
      </c>
      <c r="GB74" t="s">
        <v>234</v>
      </c>
      <c r="GC74" t="s">
        <v>234</v>
      </c>
      <c r="GD74" t="s">
        <v>234</v>
      </c>
      <c r="GE74" t="s">
        <v>234</v>
      </c>
      <c r="GF74" t="s">
        <v>234</v>
      </c>
      <c r="GG74" t="s">
        <v>234</v>
      </c>
      <c r="GH74" t="s">
        <v>234</v>
      </c>
      <c r="GI74" t="s">
        <v>234</v>
      </c>
      <c r="GJ74" t="s">
        <v>234</v>
      </c>
      <c r="GK74" t="s">
        <v>234</v>
      </c>
      <c r="GL74" t="s">
        <v>234</v>
      </c>
      <c r="GM74" t="s">
        <v>234</v>
      </c>
      <c r="GN74" t="s">
        <v>234</v>
      </c>
      <c r="GO74" t="s">
        <v>234</v>
      </c>
      <c r="GP74" t="s">
        <v>234</v>
      </c>
      <c r="GQ74" t="s">
        <v>234</v>
      </c>
      <c r="GR74" t="s">
        <v>234</v>
      </c>
      <c r="GS74" t="s">
        <v>234</v>
      </c>
      <c r="GT74" t="s">
        <v>234</v>
      </c>
      <c r="GU74" t="s">
        <v>234</v>
      </c>
      <c r="GV74" t="s">
        <v>234</v>
      </c>
      <c r="GW74" t="s">
        <v>234</v>
      </c>
      <c r="GX74" t="s">
        <v>234</v>
      </c>
      <c r="GY74" t="s">
        <v>234</v>
      </c>
      <c r="GZ74" t="s">
        <v>234</v>
      </c>
      <c r="HA74" t="s">
        <v>234</v>
      </c>
      <c r="HB74" t="s">
        <v>234</v>
      </c>
      <c r="HC74" t="s">
        <v>234</v>
      </c>
      <c r="HD74" t="s">
        <v>234</v>
      </c>
      <c r="HE74" t="s">
        <v>234</v>
      </c>
      <c r="HF74" t="s">
        <v>234</v>
      </c>
      <c r="HG74" t="s">
        <v>234</v>
      </c>
      <c r="HH74" t="s">
        <v>234</v>
      </c>
      <c r="HI74" t="s">
        <v>234</v>
      </c>
      <c r="HJ74" t="s">
        <v>234</v>
      </c>
      <c r="HK74" t="s">
        <v>234</v>
      </c>
      <c r="HL74" t="s">
        <v>234</v>
      </c>
      <c r="HM74" t="s">
        <v>234</v>
      </c>
      <c r="HN74" t="s">
        <v>234</v>
      </c>
      <c r="HO74" t="s">
        <v>234</v>
      </c>
      <c r="HP74" t="s">
        <v>234</v>
      </c>
      <c r="HQ74" t="s">
        <v>234</v>
      </c>
      <c r="HR74" t="s">
        <v>234</v>
      </c>
      <c r="HS74" t="s">
        <v>234</v>
      </c>
      <c r="HT74" t="s">
        <v>234</v>
      </c>
      <c r="HU74" t="s">
        <v>234</v>
      </c>
      <c r="HV74" t="s">
        <v>234</v>
      </c>
      <c r="HW74" t="s">
        <v>234</v>
      </c>
      <c r="HX74" t="s">
        <v>234</v>
      </c>
      <c r="HY74" t="s">
        <v>234</v>
      </c>
      <c r="HZ74" t="s">
        <v>234</v>
      </c>
      <c r="IA74" t="s">
        <v>234</v>
      </c>
      <c r="IB74" t="s">
        <v>234</v>
      </c>
      <c r="IC74" t="s">
        <v>234</v>
      </c>
      <c r="ID74" t="s">
        <v>234</v>
      </c>
      <c r="IE74" t="s">
        <v>234</v>
      </c>
      <c r="IF74" t="s">
        <v>234</v>
      </c>
      <c r="IG74" t="s">
        <v>234</v>
      </c>
      <c r="IH74" t="s">
        <v>234</v>
      </c>
      <c r="II74" t="s">
        <v>234</v>
      </c>
      <c r="IJ74" t="s">
        <v>234</v>
      </c>
      <c r="IK74" t="s">
        <v>234</v>
      </c>
      <c r="IL74" t="s">
        <v>234</v>
      </c>
      <c r="IM74" t="s">
        <v>234</v>
      </c>
      <c r="IN74" t="s">
        <v>234</v>
      </c>
      <c r="IO74" t="s">
        <v>234</v>
      </c>
      <c r="IP74" t="s">
        <v>234</v>
      </c>
      <c r="IQ74" t="s">
        <v>234</v>
      </c>
      <c r="IR74" t="s">
        <v>234</v>
      </c>
      <c r="IS74" t="s">
        <v>234</v>
      </c>
      <c r="IT74" t="s">
        <v>234</v>
      </c>
      <c r="IU74" t="s">
        <v>234</v>
      </c>
      <c r="IV74" t="s">
        <v>234</v>
      </c>
      <c r="IW74" t="s">
        <v>234</v>
      </c>
      <c r="IX74" t="s">
        <v>234</v>
      </c>
      <c r="IY74" t="s">
        <v>1655</v>
      </c>
      <c r="IZ74" t="s">
        <v>1713</v>
      </c>
      <c r="JA74" t="s">
        <v>344</v>
      </c>
      <c r="JB74" t="s">
        <v>234</v>
      </c>
      <c r="JC74" t="s">
        <v>345</v>
      </c>
      <c r="JD74" t="s">
        <v>3809</v>
      </c>
      <c r="JE74" t="s">
        <v>3809</v>
      </c>
      <c r="JF74" t="s">
        <v>255</v>
      </c>
      <c r="JG74" t="s">
        <v>234</v>
      </c>
      <c r="JH74" t="s">
        <v>325</v>
      </c>
      <c r="JI74" t="s">
        <v>258</v>
      </c>
      <c r="JJ74" t="s">
        <v>258</v>
      </c>
      <c r="JK74" t="s">
        <v>3810</v>
      </c>
      <c r="JL74" t="s">
        <v>234</v>
      </c>
      <c r="JM74" t="s">
        <v>234</v>
      </c>
      <c r="JN74" t="s">
        <v>234</v>
      </c>
      <c r="JO74" t="s">
        <v>234</v>
      </c>
      <c r="JP74" t="s">
        <v>234</v>
      </c>
      <c r="JQ74">
        <v>0</v>
      </c>
      <c r="JR74" t="s">
        <v>3811</v>
      </c>
      <c r="JS74" t="s">
        <v>234</v>
      </c>
      <c r="JT74" t="s">
        <v>259</v>
      </c>
      <c r="JU74" t="s">
        <v>3811</v>
      </c>
      <c r="JV74" t="s">
        <v>261</v>
      </c>
      <c r="JW74" t="s">
        <v>280</v>
      </c>
      <c r="JX74" t="s">
        <v>261</v>
      </c>
      <c r="JY74" t="s">
        <v>234</v>
      </c>
      <c r="JZ74" t="s">
        <v>234</v>
      </c>
      <c r="KA74" t="s">
        <v>234</v>
      </c>
      <c r="KB74" t="s">
        <v>234</v>
      </c>
      <c r="KC74" t="s">
        <v>234</v>
      </c>
      <c r="KD74" t="s">
        <v>234</v>
      </c>
      <c r="KE74" t="s">
        <v>234</v>
      </c>
      <c r="KF74" t="s">
        <v>234</v>
      </c>
      <c r="KG74" t="s">
        <v>234</v>
      </c>
      <c r="KH74" t="s">
        <v>234</v>
      </c>
      <c r="KI74" t="s">
        <v>234</v>
      </c>
      <c r="KJ74" t="s">
        <v>234</v>
      </c>
      <c r="KK74" t="s">
        <v>234</v>
      </c>
      <c r="KL74" t="s">
        <v>234</v>
      </c>
      <c r="KM74" t="s">
        <v>261</v>
      </c>
      <c r="KN74" t="s">
        <v>234</v>
      </c>
      <c r="KO74" t="s">
        <v>234</v>
      </c>
      <c r="KP74" t="s">
        <v>234</v>
      </c>
      <c r="KQ74" t="s">
        <v>234</v>
      </c>
      <c r="KR74" t="s">
        <v>234</v>
      </c>
      <c r="KS74" t="s">
        <v>234</v>
      </c>
      <c r="KT74" t="s">
        <v>234</v>
      </c>
      <c r="KU74" t="s">
        <v>234</v>
      </c>
      <c r="KV74" t="s">
        <v>234</v>
      </c>
      <c r="KW74" t="s">
        <v>234</v>
      </c>
      <c r="KX74" t="s">
        <v>234</v>
      </c>
      <c r="KY74" t="s">
        <v>234</v>
      </c>
      <c r="KZ74" t="s">
        <v>234</v>
      </c>
      <c r="LA74" t="s">
        <v>234</v>
      </c>
      <c r="LB74" t="s">
        <v>234</v>
      </c>
      <c r="LC74" t="s">
        <v>234</v>
      </c>
      <c r="LD74" t="s">
        <v>234</v>
      </c>
      <c r="LE74" t="s">
        <v>234</v>
      </c>
      <c r="LF74" t="s">
        <v>3443</v>
      </c>
      <c r="LG74" t="s">
        <v>234</v>
      </c>
      <c r="LH74">
        <v>264591466</v>
      </c>
      <c r="LI74" t="s">
        <v>4008</v>
      </c>
      <c r="LJ74">
        <v>44617.560983796298</v>
      </c>
      <c r="LK74" t="s">
        <v>234</v>
      </c>
      <c r="LL74" t="s">
        <v>234</v>
      </c>
      <c r="LM74" t="s">
        <v>3800</v>
      </c>
      <c r="LN74" t="s">
        <v>3801</v>
      </c>
      <c r="LO74" t="s">
        <v>234</v>
      </c>
      <c r="LP74">
        <v>73</v>
      </c>
    </row>
    <row r="75" spans="1:328" x14ac:dyDescent="0.35">
      <c r="A75">
        <v>44616.432194097222</v>
      </c>
      <c r="B75">
        <v>44616.434072453703</v>
      </c>
      <c r="C75">
        <v>44616</v>
      </c>
      <c r="D75">
        <v>1.8783564810291864E-3</v>
      </c>
      <c r="E75" t="s">
        <v>234</v>
      </c>
      <c r="F75" t="s">
        <v>234</v>
      </c>
      <c r="G75" t="s">
        <v>234</v>
      </c>
      <c r="H75">
        <v>44616</v>
      </c>
      <c r="I75" t="s">
        <v>3446</v>
      </c>
      <c r="J75" t="s">
        <v>234</v>
      </c>
      <c r="K75" t="s">
        <v>3446</v>
      </c>
      <c r="L75" t="s">
        <v>3447</v>
      </c>
      <c r="M75" t="s">
        <v>3447</v>
      </c>
      <c r="N75" t="s">
        <v>3455</v>
      </c>
      <c r="O75" t="s">
        <v>234</v>
      </c>
      <c r="P75" t="s">
        <v>3455</v>
      </c>
      <c r="Q75" t="s">
        <v>3456</v>
      </c>
      <c r="R75" t="s">
        <v>3456</v>
      </c>
      <c r="S75" t="s">
        <v>1791</v>
      </c>
      <c r="T75" t="s">
        <v>1975</v>
      </c>
      <c r="U75" t="s">
        <v>1974</v>
      </c>
      <c r="V75" t="s">
        <v>1976</v>
      </c>
      <c r="W75" t="s">
        <v>2753</v>
      </c>
      <c r="X75" t="s">
        <v>2752</v>
      </c>
      <c r="Y75" t="s">
        <v>2753</v>
      </c>
      <c r="Z75" t="s">
        <v>246</v>
      </c>
      <c r="AA75" t="s">
        <v>3990</v>
      </c>
      <c r="AB75" t="s">
        <v>246</v>
      </c>
      <c r="AC75" t="s">
        <v>1390</v>
      </c>
      <c r="AD75" t="s">
        <v>3458</v>
      </c>
      <c r="AE75" t="s">
        <v>246</v>
      </c>
      <c r="AF75" t="s">
        <v>3991</v>
      </c>
      <c r="AG75" t="s">
        <v>246</v>
      </c>
      <c r="AH75" t="s">
        <v>1390</v>
      </c>
      <c r="AI75" t="s">
        <v>3457</v>
      </c>
      <c r="AJ75" t="s">
        <v>366</v>
      </c>
      <c r="AK75" t="s">
        <v>248</v>
      </c>
      <c r="AL75" t="s">
        <v>1655</v>
      </c>
      <c r="AM75" t="s">
        <v>234</v>
      </c>
      <c r="AN75" t="s">
        <v>1655</v>
      </c>
      <c r="AO75" t="s">
        <v>234</v>
      </c>
      <c r="AP75" t="s">
        <v>274</v>
      </c>
      <c r="AQ75" t="s">
        <v>234</v>
      </c>
      <c r="AR75" t="s">
        <v>234</v>
      </c>
      <c r="AS75" t="s">
        <v>234</v>
      </c>
      <c r="AT75" t="s">
        <v>234</v>
      </c>
      <c r="AU75" t="s">
        <v>234</v>
      </c>
      <c r="AV75" t="s">
        <v>234</v>
      </c>
      <c r="AW75" t="s">
        <v>234</v>
      </c>
      <c r="AX75" t="s">
        <v>234</v>
      </c>
      <c r="AY75" t="s">
        <v>234</v>
      </c>
      <c r="AZ75" t="s">
        <v>234</v>
      </c>
      <c r="BA75" t="s">
        <v>234</v>
      </c>
      <c r="BB75" t="s">
        <v>234</v>
      </c>
      <c r="BC75" t="s">
        <v>234</v>
      </c>
      <c r="BD75" t="s">
        <v>234</v>
      </c>
      <c r="BE75" t="s">
        <v>234</v>
      </c>
      <c r="BF75" t="s">
        <v>234</v>
      </c>
      <c r="BG75" t="s">
        <v>234</v>
      </c>
      <c r="BH75" t="s">
        <v>234</v>
      </c>
      <c r="BI75" t="s">
        <v>234</v>
      </c>
      <c r="BJ75" t="s">
        <v>234</v>
      </c>
      <c r="BK75" t="s">
        <v>234</v>
      </c>
      <c r="BL75" t="s">
        <v>234</v>
      </c>
      <c r="BM75" t="s">
        <v>234</v>
      </c>
      <c r="BN75" t="s">
        <v>234</v>
      </c>
      <c r="BO75" t="s">
        <v>234</v>
      </c>
      <c r="BP75" t="s">
        <v>234</v>
      </c>
      <c r="BQ75" t="s">
        <v>234</v>
      </c>
      <c r="BR75" t="s">
        <v>234</v>
      </c>
      <c r="BS75" t="s">
        <v>234</v>
      </c>
      <c r="BT75" t="s">
        <v>234</v>
      </c>
      <c r="BU75" t="s">
        <v>234</v>
      </c>
      <c r="BV75" t="s">
        <v>234</v>
      </c>
      <c r="BW75" t="s">
        <v>234</v>
      </c>
      <c r="BX75" t="s">
        <v>234</v>
      </c>
      <c r="BY75" t="s">
        <v>234</v>
      </c>
      <c r="BZ75" t="s">
        <v>234</v>
      </c>
      <c r="CA75" t="s">
        <v>234</v>
      </c>
      <c r="CB75" t="s">
        <v>234</v>
      </c>
      <c r="CC75" t="s">
        <v>234</v>
      </c>
      <c r="CD75" t="s">
        <v>234</v>
      </c>
      <c r="CE75" t="s">
        <v>234</v>
      </c>
      <c r="CF75" t="s">
        <v>234</v>
      </c>
      <c r="CG75" t="s">
        <v>234</v>
      </c>
      <c r="CH75" t="s">
        <v>234</v>
      </c>
      <c r="CI75" t="s">
        <v>234</v>
      </c>
      <c r="CJ75" t="s">
        <v>234</v>
      </c>
      <c r="CK75" t="s">
        <v>234</v>
      </c>
      <c r="CL75" t="s">
        <v>234</v>
      </c>
      <c r="CM75" t="s">
        <v>234</v>
      </c>
      <c r="CN75" t="s">
        <v>234</v>
      </c>
      <c r="CO75" t="s">
        <v>234</v>
      </c>
      <c r="CP75" t="s">
        <v>234</v>
      </c>
      <c r="CQ75" t="s">
        <v>234</v>
      </c>
      <c r="CR75" t="s">
        <v>234</v>
      </c>
      <c r="CS75" t="s">
        <v>234</v>
      </c>
      <c r="CT75" t="s">
        <v>234</v>
      </c>
      <c r="CU75" t="s">
        <v>234</v>
      </c>
      <c r="CV75" t="s">
        <v>234</v>
      </c>
      <c r="CW75" t="s">
        <v>234</v>
      </c>
      <c r="CX75" t="s">
        <v>234</v>
      </c>
      <c r="CY75" t="s">
        <v>234</v>
      </c>
      <c r="CZ75" t="s">
        <v>234</v>
      </c>
      <c r="DA75" t="s">
        <v>234</v>
      </c>
      <c r="DB75" t="s">
        <v>234</v>
      </c>
      <c r="DC75" t="s">
        <v>234</v>
      </c>
      <c r="DD75" t="s">
        <v>234</v>
      </c>
      <c r="DE75" t="s">
        <v>234</v>
      </c>
      <c r="DF75" t="s">
        <v>234</v>
      </c>
      <c r="DG75" t="s">
        <v>234</v>
      </c>
      <c r="DH75" t="s">
        <v>234</v>
      </c>
      <c r="DI75" t="s">
        <v>234</v>
      </c>
      <c r="DJ75" t="s">
        <v>234</v>
      </c>
      <c r="DK75" t="s">
        <v>234</v>
      </c>
      <c r="DL75" t="s">
        <v>234</v>
      </c>
      <c r="DM75" t="s">
        <v>234</v>
      </c>
      <c r="DN75" t="s">
        <v>234</v>
      </c>
      <c r="DO75" t="s">
        <v>234</v>
      </c>
      <c r="DP75" t="s">
        <v>234</v>
      </c>
      <c r="DQ75" t="s">
        <v>234</v>
      </c>
      <c r="DR75" t="s">
        <v>234</v>
      </c>
      <c r="DS75" t="s">
        <v>234</v>
      </c>
      <c r="DT75" t="s">
        <v>234</v>
      </c>
      <c r="DU75" t="s">
        <v>234</v>
      </c>
      <c r="DV75" t="s">
        <v>234</v>
      </c>
      <c r="DW75" t="s">
        <v>234</v>
      </c>
      <c r="DX75" t="s">
        <v>234</v>
      </c>
      <c r="DY75" t="s">
        <v>234</v>
      </c>
      <c r="DZ75" t="s">
        <v>234</v>
      </c>
      <c r="EA75" t="s">
        <v>234</v>
      </c>
      <c r="EB75" t="s">
        <v>234</v>
      </c>
      <c r="EC75" t="s">
        <v>234</v>
      </c>
      <c r="ED75" t="s">
        <v>234</v>
      </c>
      <c r="EE75" t="s">
        <v>234</v>
      </c>
      <c r="EF75" t="s">
        <v>234</v>
      </c>
      <c r="EG75" t="s">
        <v>234</v>
      </c>
      <c r="EH75" t="s">
        <v>234</v>
      </c>
      <c r="EI75" t="s">
        <v>234</v>
      </c>
      <c r="EJ75" t="s">
        <v>234</v>
      </c>
      <c r="EK75" t="s">
        <v>234</v>
      </c>
      <c r="EL75" t="s">
        <v>234</v>
      </c>
      <c r="EM75" t="s">
        <v>234</v>
      </c>
      <c r="EN75" t="s">
        <v>234</v>
      </c>
      <c r="EO75" t="s">
        <v>234</v>
      </c>
      <c r="EP75" t="s">
        <v>234</v>
      </c>
      <c r="EQ75" t="s">
        <v>234</v>
      </c>
      <c r="ER75" t="s">
        <v>234</v>
      </c>
      <c r="ES75" t="s">
        <v>234</v>
      </c>
      <c r="ET75" t="s">
        <v>234</v>
      </c>
      <c r="EU75" t="s">
        <v>234</v>
      </c>
      <c r="EV75" t="s">
        <v>234</v>
      </c>
      <c r="EW75" t="s">
        <v>234</v>
      </c>
      <c r="EX75" t="s">
        <v>234</v>
      </c>
      <c r="EY75" t="s">
        <v>234</v>
      </c>
      <c r="EZ75" t="s">
        <v>234</v>
      </c>
      <c r="FA75" t="s">
        <v>234</v>
      </c>
      <c r="FB75" t="s">
        <v>234</v>
      </c>
      <c r="FC75" t="s">
        <v>234</v>
      </c>
      <c r="FD75" t="s">
        <v>234</v>
      </c>
      <c r="FE75" t="s">
        <v>234</v>
      </c>
      <c r="FF75" t="s">
        <v>234</v>
      </c>
      <c r="FG75" t="s">
        <v>234</v>
      </c>
      <c r="FH75" t="s">
        <v>234</v>
      </c>
      <c r="FI75" t="s">
        <v>234</v>
      </c>
      <c r="FJ75" t="s">
        <v>234</v>
      </c>
      <c r="FK75" t="s">
        <v>234</v>
      </c>
      <c r="FL75" t="s">
        <v>234</v>
      </c>
      <c r="FM75" t="s">
        <v>234</v>
      </c>
      <c r="FN75" t="s">
        <v>234</v>
      </c>
      <c r="FO75" t="s">
        <v>234</v>
      </c>
      <c r="FP75" t="s">
        <v>234</v>
      </c>
      <c r="FQ75" t="s">
        <v>234</v>
      </c>
      <c r="FR75" t="s">
        <v>234</v>
      </c>
      <c r="FS75" t="s">
        <v>234</v>
      </c>
      <c r="FT75" t="s">
        <v>234</v>
      </c>
      <c r="FU75" t="s">
        <v>234</v>
      </c>
      <c r="FV75" t="s">
        <v>234</v>
      </c>
      <c r="FW75" t="s">
        <v>234</v>
      </c>
      <c r="FX75" t="s">
        <v>234</v>
      </c>
      <c r="FY75" t="s">
        <v>234</v>
      </c>
      <c r="FZ75" t="s">
        <v>234</v>
      </c>
      <c r="GA75" t="s">
        <v>234</v>
      </c>
      <c r="GB75" t="s">
        <v>234</v>
      </c>
      <c r="GC75" t="s">
        <v>234</v>
      </c>
      <c r="GD75" t="s">
        <v>234</v>
      </c>
      <c r="GE75" t="s">
        <v>234</v>
      </c>
      <c r="GF75" t="s">
        <v>234</v>
      </c>
      <c r="GG75" t="s">
        <v>234</v>
      </c>
      <c r="GH75" t="s">
        <v>234</v>
      </c>
      <c r="GI75" t="s">
        <v>234</v>
      </c>
      <c r="GJ75" t="s">
        <v>234</v>
      </c>
      <c r="GK75" t="s">
        <v>234</v>
      </c>
      <c r="GL75" t="s">
        <v>234</v>
      </c>
      <c r="GM75" t="s">
        <v>234</v>
      </c>
      <c r="GN75" t="s">
        <v>234</v>
      </c>
      <c r="GO75" t="s">
        <v>234</v>
      </c>
      <c r="GP75" t="s">
        <v>234</v>
      </c>
      <c r="GQ75" t="s">
        <v>234</v>
      </c>
      <c r="GR75" t="s">
        <v>234</v>
      </c>
      <c r="GS75" t="s">
        <v>234</v>
      </c>
      <c r="GT75" t="s">
        <v>234</v>
      </c>
      <c r="GU75" t="s">
        <v>234</v>
      </c>
      <c r="GV75" t="s">
        <v>234</v>
      </c>
      <c r="GW75" t="s">
        <v>234</v>
      </c>
      <c r="GX75" t="s">
        <v>234</v>
      </c>
      <c r="GY75" t="s">
        <v>234</v>
      </c>
      <c r="GZ75" t="s">
        <v>234</v>
      </c>
      <c r="HA75" t="s">
        <v>234</v>
      </c>
      <c r="HB75" t="s">
        <v>234</v>
      </c>
      <c r="HC75" t="s">
        <v>234</v>
      </c>
      <c r="HD75" t="s">
        <v>234</v>
      </c>
      <c r="HE75" t="s">
        <v>234</v>
      </c>
      <c r="HF75" t="s">
        <v>234</v>
      </c>
      <c r="HG75" t="s">
        <v>234</v>
      </c>
      <c r="HH75" t="s">
        <v>234</v>
      </c>
      <c r="HI75" t="s">
        <v>234</v>
      </c>
      <c r="HJ75" t="s">
        <v>234</v>
      </c>
      <c r="HK75" t="s">
        <v>234</v>
      </c>
      <c r="HL75" t="s">
        <v>234</v>
      </c>
      <c r="HM75" t="s">
        <v>234</v>
      </c>
      <c r="HN75" t="s">
        <v>234</v>
      </c>
      <c r="HO75" t="s">
        <v>234</v>
      </c>
      <c r="HP75" t="s">
        <v>234</v>
      </c>
      <c r="HQ75" t="s">
        <v>234</v>
      </c>
      <c r="HR75" t="s">
        <v>234</v>
      </c>
      <c r="HS75" t="s">
        <v>234</v>
      </c>
      <c r="HT75" t="s">
        <v>234</v>
      </c>
      <c r="HU75" t="s">
        <v>234</v>
      </c>
      <c r="HV75" t="s">
        <v>234</v>
      </c>
      <c r="HW75" t="s">
        <v>234</v>
      </c>
      <c r="HX75" t="s">
        <v>234</v>
      </c>
      <c r="HY75" t="s">
        <v>234</v>
      </c>
      <c r="HZ75" t="s">
        <v>234</v>
      </c>
      <c r="IA75" t="s">
        <v>234</v>
      </c>
      <c r="IB75" t="s">
        <v>234</v>
      </c>
      <c r="IC75" t="s">
        <v>234</v>
      </c>
      <c r="ID75" t="s">
        <v>234</v>
      </c>
      <c r="IE75" t="s">
        <v>234</v>
      </c>
      <c r="IF75" t="s">
        <v>234</v>
      </c>
      <c r="IG75" t="s">
        <v>234</v>
      </c>
      <c r="IH75" t="s">
        <v>234</v>
      </c>
      <c r="II75" t="s">
        <v>234</v>
      </c>
      <c r="IJ75" t="s">
        <v>234</v>
      </c>
      <c r="IK75" t="s">
        <v>234</v>
      </c>
      <c r="IL75" t="s">
        <v>234</v>
      </c>
      <c r="IM75" t="s">
        <v>234</v>
      </c>
      <c r="IN75" t="s">
        <v>234</v>
      </c>
      <c r="IO75" t="s">
        <v>234</v>
      </c>
      <c r="IP75" t="s">
        <v>234</v>
      </c>
      <c r="IQ75" t="s">
        <v>234</v>
      </c>
      <c r="IR75" t="s">
        <v>234</v>
      </c>
      <c r="IS75" t="s">
        <v>234</v>
      </c>
      <c r="IT75" t="s">
        <v>234</v>
      </c>
      <c r="IU75" t="s">
        <v>234</v>
      </c>
      <c r="IV75" t="s">
        <v>234</v>
      </c>
      <c r="IW75" t="s">
        <v>234</v>
      </c>
      <c r="IX75" t="s">
        <v>234</v>
      </c>
      <c r="IY75" t="s">
        <v>1655</v>
      </c>
      <c r="IZ75" t="s">
        <v>1713</v>
      </c>
      <c r="JA75" t="s">
        <v>344</v>
      </c>
      <c r="JB75" t="s">
        <v>234</v>
      </c>
      <c r="JC75" t="s">
        <v>345</v>
      </c>
      <c r="JD75" t="s">
        <v>3809</v>
      </c>
      <c r="JE75" t="s">
        <v>3809</v>
      </c>
      <c r="JF75" t="s">
        <v>275</v>
      </c>
      <c r="JG75" t="s">
        <v>234</v>
      </c>
      <c r="JH75" t="s">
        <v>256</v>
      </c>
      <c r="JI75" t="s">
        <v>258</v>
      </c>
      <c r="JJ75" t="s">
        <v>258</v>
      </c>
      <c r="JK75" t="s">
        <v>3810</v>
      </c>
      <c r="JL75" t="s">
        <v>234</v>
      </c>
      <c r="JM75" t="s">
        <v>234</v>
      </c>
      <c r="JN75" t="s">
        <v>234</v>
      </c>
      <c r="JO75" t="s">
        <v>234</v>
      </c>
      <c r="JP75" t="s">
        <v>234</v>
      </c>
      <c r="JQ75">
        <v>0</v>
      </c>
      <c r="JR75" t="s">
        <v>3811</v>
      </c>
      <c r="JS75" t="s">
        <v>234</v>
      </c>
      <c r="JT75" t="s">
        <v>259</v>
      </c>
      <c r="JU75" t="s">
        <v>3811</v>
      </c>
      <c r="JV75" t="s">
        <v>261</v>
      </c>
      <c r="JW75" t="s">
        <v>375</v>
      </c>
      <c r="JX75" t="s">
        <v>261</v>
      </c>
      <c r="JY75" t="s">
        <v>234</v>
      </c>
      <c r="JZ75" t="s">
        <v>234</v>
      </c>
      <c r="KA75" t="s">
        <v>234</v>
      </c>
      <c r="KB75" t="s">
        <v>234</v>
      </c>
      <c r="KC75" t="s">
        <v>234</v>
      </c>
      <c r="KD75" t="s">
        <v>234</v>
      </c>
      <c r="KE75" t="s">
        <v>234</v>
      </c>
      <c r="KF75" t="s">
        <v>234</v>
      </c>
      <c r="KG75" t="s">
        <v>234</v>
      </c>
      <c r="KH75" t="s">
        <v>234</v>
      </c>
      <c r="KI75" t="s">
        <v>234</v>
      </c>
      <c r="KJ75" t="s">
        <v>234</v>
      </c>
      <c r="KK75" t="s">
        <v>234</v>
      </c>
      <c r="KL75" t="s">
        <v>234</v>
      </c>
      <c r="KM75" t="s">
        <v>261</v>
      </c>
      <c r="KN75" t="s">
        <v>234</v>
      </c>
      <c r="KO75" t="s">
        <v>234</v>
      </c>
      <c r="KP75" t="s">
        <v>234</v>
      </c>
      <c r="KQ75" t="s">
        <v>234</v>
      </c>
      <c r="KR75" t="s">
        <v>234</v>
      </c>
      <c r="KS75" t="s">
        <v>234</v>
      </c>
      <c r="KT75" t="s">
        <v>234</v>
      </c>
      <c r="KU75" t="s">
        <v>234</v>
      </c>
      <c r="KV75" t="s">
        <v>234</v>
      </c>
      <c r="KW75" t="s">
        <v>234</v>
      </c>
      <c r="KX75" t="s">
        <v>234</v>
      </c>
      <c r="KY75" t="s">
        <v>234</v>
      </c>
      <c r="KZ75" t="s">
        <v>234</v>
      </c>
      <c r="LA75" t="s">
        <v>234</v>
      </c>
      <c r="LB75" t="s">
        <v>234</v>
      </c>
      <c r="LC75" t="s">
        <v>234</v>
      </c>
      <c r="LD75" t="s">
        <v>234</v>
      </c>
      <c r="LE75" t="s">
        <v>234</v>
      </c>
      <c r="LF75" t="s">
        <v>3443</v>
      </c>
      <c r="LG75" t="s">
        <v>234</v>
      </c>
      <c r="LH75">
        <v>264591513</v>
      </c>
      <c r="LI75" t="s">
        <v>4009</v>
      </c>
      <c r="LJ75">
        <v>44617.561180555553</v>
      </c>
      <c r="LK75" t="s">
        <v>234</v>
      </c>
      <c r="LL75" t="s">
        <v>234</v>
      </c>
      <c r="LM75" t="s">
        <v>3800</v>
      </c>
      <c r="LN75" t="s">
        <v>3801</v>
      </c>
      <c r="LO75" t="s">
        <v>234</v>
      </c>
      <c r="LP75">
        <v>74</v>
      </c>
    </row>
    <row r="76" spans="1:328" x14ac:dyDescent="0.35">
      <c r="A76">
        <v>44616.434128622677</v>
      </c>
      <c r="B76">
        <v>44616.437482430563</v>
      </c>
      <c r="C76">
        <v>44616</v>
      </c>
      <c r="D76">
        <v>3.3538078860146925E-3</v>
      </c>
      <c r="E76" t="s">
        <v>234</v>
      </c>
      <c r="F76" t="s">
        <v>234</v>
      </c>
      <c r="G76" t="s">
        <v>234</v>
      </c>
      <c r="H76">
        <v>44616</v>
      </c>
      <c r="I76" t="s">
        <v>3446</v>
      </c>
      <c r="J76" t="s">
        <v>234</v>
      </c>
      <c r="K76" t="s">
        <v>3446</v>
      </c>
      <c r="L76" t="s">
        <v>3447</v>
      </c>
      <c r="M76" t="s">
        <v>3447</v>
      </c>
      <c r="N76" t="s">
        <v>3455</v>
      </c>
      <c r="O76" t="s">
        <v>234</v>
      </c>
      <c r="P76" t="s">
        <v>3455</v>
      </c>
      <c r="Q76" t="s">
        <v>3456</v>
      </c>
      <c r="R76" t="s">
        <v>3456</v>
      </c>
      <c r="S76" t="s">
        <v>1791</v>
      </c>
      <c r="T76" t="s">
        <v>1975</v>
      </c>
      <c r="U76" t="s">
        <v>1974</v>
      </c>
      <c r="V76" t="s">
        <v>1976</v>
      </c>
      <c r="W76" t="s">
        <v>2753</v>
      </c>
      <c r="X76" t="s">
        <v>2752</v>
      </c>
      <c r="Y76" t="s">
        <v>2753</v>
      </c>
      <c r="Z76" t="s">
        <v>246</v>
      </c>
      <c r="AA76" t="s">
        <v>3990</v>
      </c>
      <c r="AB76" t="s">
        <v>246</v>
      </c>
      <c r="AC76" t="s">
        <v>1390</v>
      </c>
      <c r="AD76" t="s">
        <v>3458</v>
      </c>
      <c r="AE76" t="s">
        <v>246</v>
      </c>
      <c r="AF76" t="s">
        <v>3991</v>
      </c>
      <c r="AG76" t="s">
        <v>246</v>
      </c>
      <c r="AH76" t="s">
        <v>1390</v>
      </c>
      <c r="AI76" t="s">
        <v>3457</v>
      </c>
      <c r="AJ76" t="s">
        <v>366</v>
      </c>
      <c r="AK76" t="s">
        <v>248</v>
      </c>
      <c r="AL76" t="s">
        <v>1655</v>
      </c>
      <c r="AM76" t="s">
        <v>234</v>
      </c>
      <c r="AN76" t="s">
        <v>1655</v>
      </c>
      <c r="AO76" t="s">
        <v>234</v>
      </c>
      <c r="AP76" t="s">
        <v>250</v>
      </c>
      <c r="AQ76" t="s">
        <v>234</v>
      </c>
      <c r="AR76" t="s">
        <v>234</v>
      </c>
      <c r="AS76" t="s">
        <v>234</v>
      </c>
      <c r="AT76" t="s">
        <v>234</v>
      </c>
      <c r="AU76" t="s">
        <v>234</v>
      </c>
      <c r="AV76" t="s">
        <v>234</v>
      </c>
      <c r="AW76" t="s">
        <v>234</v>
      </c>
      <c r="AX76" t="s">
        <v>234</v>
      </c>
      <c r="AY76" t="s">
        <v>234</v>
      </c>
      <c r="AZ76" t="s">
        <v>234</v>
      </c>
      <c r="BA76" t="s">
        <v>234</v>
      </c>
      <c r="BB76" t="s">
        <v>234</v>
      </c>
      <c r="BC76" t="s">
        <v>234</v>
      </c>
      <c r="BD76" t="s">
        <v>234</v>
      </c>
      <c r="BE76" t="s">
        <v>234</v>
      </c>
      <c r="BF76" t="s">
        <v>234</v>
      </c>
      <c r="BG76" t="s">
        <v>234</v>
      </c>
      <c r="BH76" t="s">
        <v>234</v>
      </c>
      <c r="BI76" t="s">
        <v>234</v>
      </c>
      <c r="BJ76" t="s">
        <v>234</v>
      </c>
      <c r="BK76" t="s">
        <v>234</v>
      </c>
      <c r="BL76" t="s">
        <v>234</v>
      </c>
      <c r="BM76" t="s">
        <v>234</v>
      </c>
      <c r="BN76" t="s">
        <v>234</v>
      </c>
      <c r="BO76" t="s">
        <v>234</v>
      </c>
      <c r="BP76" t="s">
        <v>234</v>
      </c>
      <c r="BQ76" t="s">
        <v>234</v>
      </c>
      <c r="BR76" t="s">
        <v>234</v>
      </c>
      <c r="BS76" t="s">
        <v>234</v>
      </c>
      <c r="BT76" t="s">
        <v>234</v>
      </c>
      <c r="BU76" t="s">
        <v>234</v>
      </c>
      <c r="BV76" t="s">
        <v>234</v>
      </c>
      <c r="BW76" t="s">
        <v>234</v>
      </c>
      <c r="BX76" t="s">
        <v>234</v>
      </c>
      <c r="BY76" t="s">
        <v>234</v>
      </c>
      <c r="BZ76" t="s">
        <v>234</v>
      </c>
      <c r="CA76" t="s">
        <v>234</v>
      </c>
      <c r="CB76" t="s">
        <v>234</v>
      </c>
      <c r="CC76" t="s">
        <v>234</v>
      </c>
      <c r="CD76" t="s">
        <v>234</v>
      </c>
      <c r="CE76" t="s">
        <v>234</v>
      </c>
      <c r="CF76" t="s">
        <v>234</v>
      </c>
      <c r="CG76" t="s">
        <v>234</v>
      </c>
      <c r="CH76" t="s">
        <v>234</v>
      </c>
      <c r="CI76" t="s">
        <v>234</v>
      </c>
      <c r="CJ76" t="s">
        <v>234</v>
      </c>
      <c r="CK76" t="s">
        <v>234</v>
      </c>
      <c r="CL76" t="s">
        <v>234</v>
      </c>
      <c r="CM76" t="s">
        <v>234</v>
      </c>
      <c r="CN76" t="s">
        <v>234</v>
      </c>
      <c r="CO76" t="s">
        <v>234</v>
      </c>
      <c r="CP76" t="s">
        <v>234</v>
      </c>
      <c r="CQ76" t="s">
        <v>234</v>
      </c>
      <c r="CR76" t="s">
        <v>234</v>
      </c>
      <c r="CS76" t="s">
        <v>234</v>
      </c>
      <c r="CT76" t="s">
        <v>234</v>
      </c>
      <c r="CU76" t="s">
        <v>234</v>
      </c>
      <c r="CV76" t="s">
        <v>234</v>
      </c>
      <c r="CW76" t="s">
        <v>234</v>
      </c>
      <c r="CX76" t="s">
        <v>234</v>
      </c>
      <c r="CY76" t="s">
        <v>234</v>
      </c>
      <c r="CZ76" t="s">
        <v>234</v>
      </c>
      <c r="DA76" t="s">
        <v>234</v>
      </c>
      <c r="DB76" t="s">
        <v>234</v>
      </c>
      <c r="DC76" t="s">
        <v>234</v>
      </c>
      <c r="DD76" t="s">
        <v>234</v>
      </c>
      <c r="DE76" t="s">
        <v>234</v>
      </c>
      <c r="DF76" t="s">
        <v>234</v>
      </c>
      <c r="DG76" t="s">
        <v>234</v>
      </c>
      <c r="DH76" t="s">
        <v>234</v>
      </c>
      <c r="DI76" t="s">
        <v>234</v>
      </c>
      <c r="DJ76" t="s">
        <v>234</v>
      </c>
      <c r="DK76" t="s">
        <v>234</v>
      </c>
      <c r="DL76" t="s">
        <v>234</v>
      </c>
      <c r="DM76" t="s">
        <v>234</v>
      </c>
      <c r="DN76" t="s">
        <v>234</v>
      </c>
      <c r="DO76" t="s">
        <v>234</v>
      </c>
      <c r="DP76" t="s">
        <v>234</v>
      </c>
      <c r="DQ76" t="s">
        <v>234</v>
      </c>
      <c r="DR76" t="s">
        <v>234</v>
      </c>
      <c r="DS76" t="s">
        <v>234</v>
      </c>
      <c r="DT76" t="s">
        <v>234</v>
      </c>
      <c r="DU76" t="s">
        <v>234</v>
      </c>
      <c r="DV76" t="s">
        <v>234</v>
      </c>
      <c r="DW76" t="s">
        <v>234</v>
      </c>
      <c r="DX76" t="s">
        <v>234</v>
      </c>
      <c r="DY76" t="s">
        <v>234</v>
      </c>
      <c r="DZ76" t="s">
        <v>234</v>
      </c>
      <c r="EA76" t="s">
        <v>234</v>
      </c>
      <c r="EB76" t="s">
        <v>234</v>
      </c>
      <c r="EC76" t="s">
        <v>234</v>
      </c>
      <c r="ED76" t="s">
        <v>234</v>
      </c>
      <c r="EE76" t="s">
        <v>234</v>
      </c>
      <c r="EF76" t="s">
        <v>234</v>
      </c>
      <c r="EG76" t="s">
        <v>234</v>
      </c>
      <c r="EH76" t="s">
        <v>234</v>
      </c>
      <c r="EI76" t="s">
        <v>234</v>
      </c>
      <c r="EJ76" t="s">
        <v>234</v>
      </c>
      <c r="EK76" t="s">
        <v>234</v>
      </c>
      <c r="EL76" t="s">
        <v>234</v>
      </c>
      <c r="EM76" t="s">
        <v>234</v>
      </c>
      <c r="EN76" t="s">
        <v>234</v>
      </c>
      <c r="EO76" t="s">
        <v>234</v>
      </c>
      <c r="EP76" t="s">
        <v>234</v>
      </c>
      <c r="EQ76" t="s">
        <v>234</v>
      </c>
      <c r="ER76" t="s">
        <v>234</v>
      </c>
      <c r="ES76" t="s">
        <v>234</v>
      </c>
      <c r="ET76" t="s">
        <v>234</v>
      </c>
      <c r="EU76" t="s">
        <v>234</v>
      </c>
      <c r="EV76" t="s">
        <v>234</v>
      </c>
      <c r="EW76" t="s">
        <v>234</v>
      </c>
      <c r="EX76" t="s">
        <v>234</v>
      </c>
      <c r="EY76" t="s">
        <v>234</v>
      </c>
      <c r="EZ76" t="s">
        <v>234</v>
      </c>
      <c r="FA76" t="s">
        <v>234</v>
      </c>
      <c r="FB76" t="s">
        <v>234</v>
      </c>
      <c r="FC76" t="s">
        <v>234</v>
      </c>
      <c r="FD76" t="s">
        <v>234</v>
      </c>
      <c r="FE76" t="s">
        <v>234</v>
      </c>
      <c r="FF76" t="s">
        <v>234</v>
      </c>
      <c r="FG76" t="s">
        <v>234</v>
      </c>
      <c r="FH76" t="s">
        <v>234</v>
      </c>
      <c r="FI76" t="s">
        <v>234</v>
      </c>
      <c r="FJ76" t="s">
        <v>234</v>
      </c>
      <c r="FK76" t="s">
        <v>234</v>
      </c>
      <c r="FL76" t="s">
        <v>234</v>
      </c>
      <c r="FM76" t="s">
        <v>234</v>
      </c>
      <c r="FN76" t="s">
        <v>234</v>
      </c>
      <c r="FO76" t="s">
        <v>234</v>
      </c>
      <c r="FP76" t="s">
        <v>234</v>
      </c>
      <c r="FQ76" t="s">
        <v>234</v>
      </c>
      <c r="FR76" t="s">
        <v>234</v>
      </c>
      <c r="FS76" t="s">
        <v>234</v>
      </c>
      <c r="FT76" t="s">
        <v>234</v>
      </c>
      <c r="FU76" t="s">
        <v>234</v>
      </c>
      <c r="FV76" t="s">
        <v>234</v>
      </c>
      <c r="FW76" t="s">
        <v>234</v>
      </c>
      <c r="FX76" t="s">
        <v>234</v>
      </c>
      <c r="FY76" t="s">
        <v>234</v>
      </c>
      <c r="FZ76" t="s">
        <v>234</v>
      </c>
      <c r="GA76" t="s">
        <v>234</v>
      </c>
      <c r="GB76" t="s">
        <v>234</v>
      </c>
      <c r="GC76" t="s">
        <v>234</v>
      </c>
      <c r="GD76" t="s">
        <v>234</v>
      </c>
      <c r="GE76" t="s">
        <v>234</v>
      </c>
      <c r="GF76" t="s">
        <v>234</v>
      </c>
      <c r="GG76" t="s">
        <v>234</v>
      </c>
      <c r="GH76" t="s">
        <v>234</v>
      </c>
      <c r="GI76" t="s">
        <v>234</v>
      </c>
      <c r="GJ76" t="s">
        <v>234</v>
      </c>
      <c r="GK76" t="s">
        <v>234</v>
      </c>
      <c r="GL76" t="s">
        <v>234</v>
      </c>
      <c r="GM76" t="s">
        <v>234</v>
      </c>
      <c r="GN76" t="s">
        <v>234</v>
      </c>
      <c r="GO76" t="s">
        <v>234</v>
      </c>
      <c r="GP76" t="s">
        <v>234</v>
      </c>
      <c r="GQ76" t="s">
        <v>234</v>
      </c>
      <c r="GR76" t="s">
        <v>234</v>
      </c>
      <c r="GS76" t="s">
        <v>234</v>
      </c>
      <c r="GT76" t="s">
        <v>234</v>
      </c>
      <c r="GU76" t="s">
        <v>234</v>
      </c>
      <c r="GV76" t="s">
        <v>234</v>
      </c>
      <c r="GW76" t="s">
        <v>234</v>
      </c>
      <c r="GX76" t="s">
        <v>234</v>
      </c>
      <c r="GY76" t="s">
        <v>234</v>
      </c>
      <c r="GZ76" t="s">
        <v>234</v>
      </c>
      <c r="HA76" t="s">
        <v>234</v>
      </c>
      <c r="HB76" t="s">
        <v>234</v>
      </c>
      <c r="HC76" t="s">
        <v>234</v>
      </c>
      <c r="HD76" t="s">
        <v>234</v>
      </c>
      <c r="HE76" t="s">
        <v>234</v>
      </c>
      <c r="HF76" t="s">
        <v>234</v>
      </c>
      <c r="HG76" t="s">
        <v>234</v>
      </c>
      <c r="HH76" t="s">
        <v>234</v>
      </c>
      <c r="HI76" t="s">
        <v>234</v>
      </c>
      <c r="HJ76" t="s">
        <v>234</v>
      </c>
      <c r="HK76" t="s">
        <v>234</v>
      </c>
      <c r="HL76" t="s">
        <v>234</v>
      </c>
      <c r="HM76" t="s">
        <v>234</v>
      </c>
      <c r="HN76" t="s">
        <v>234</v>
      </c>
      <c r="HO76" t="s">
        <v>234</v>
      </c>
      <c r="HP76" t="s">
        <v>234</v>
      </c>
      <c r="HQ76" t="s">
        <v>234</v>
      </c>
      <c r="HR76" t="s">
        <v>234</v>
      </c>
      <c r="HS76" t="s">
        <v>234</v>
      </c>
      <c r="HT76" t="s">
        <v>234</v>
      </c>
      <c r="HU76" t="s">
        <v>234</v>
      </c>
      <c r="HV76" t="s">
        <v>234</v>
      </c>
      <c r="HW76" t="s">
        <v>234</v>
      </c>
      <c r="HX76" t="s">
        <v>234</v>
      </c>
      <c r="HY76" t="s">
        <v>234</v>
      </c>
      <c r="HZ76" t="s">
        <v>234</v>
      </c>
      <c r="IA76" t="s">
        <v>234</v>
      </c>
      <c r="IB76" t="s">
        <v>234</v>
      </c>
      <c r="IC76" t="s">
        <v>234</v>
      </c>
      <c r="ID76" t="s">
        <v>234</v>
      </c>
      <c r="IE76" t="s">
        <v>234</v>
      </c>
      <c r="IF76" t="s">
        <v>234</v>
      </c>
      <c r="IG76" t="s">
        <v>234</v>
      </c>
      <c r="IH76" t="s">
        <v>234</v>
      </c>
      <c r="II76" t="s">
        <v>234</v>
      </c>
      <c r="IJ76" t="s">
        <v>234</v>
      </c>
      <c r="IK76" t="s">
        <v>234</v>
      </c>
      <c r="IL76" t="s">
        <v>234</v>
      </c>
      <c r="IM76" t="s">
        <v>234</v>
      </c>
      <c r="IN76" t="s">
        <v>234</v>
      </c>
      <c r="IO76" t="s">
        <v>234</v>
      </c>
      <c r="IP76" t="s">
        <v>234</v>
      </c>
      <c r="IQ76" t="s">
        <v>234</v>
      </c>
      <c r="IR76" t="s">
        <v>234</v>
      </c>
      <c r="IS76" t="s">
        <v>234</v>
      </c>
      <c r="IT76" t="s">
        <v>234</v>
      </c>
      <c r="IU76" t="s">
        <v>234</v>
      </c>
      <c r="IV76" t="s">
        <v>234</v>
      </c>
      <c r="IW76" t="s">
        <v>234</v>
      </c>
      <c r="IX76" t="s">
        <v>234</v>
      </c>
      <c r="IY76" t="s">
        <v>1655</v>
      </c>
      <c r="IZ76" t="s">
        <v>1713</v>
      </c>
      <c r="JA76" t="s">
        <v>344</v>
      </c>
      <c r="JB76" t="s">
        <v>234</v>
      </c>
      <c r="JC76" t="s">
        <v>345</v>
      </c>
      <c r="JD76" t="s">
        <v>3809</v>
      </c>
      <c r="JE76" t="s">
        <v>3809</v>
      </c>
      <c r="JF76" t="s">
        <v>255</v>
      </c>
      <c r="JG76" t="s">
        <v>234</v>
      </c>
      <c r="JH76" t="s">
        <v>325</v>
      </c>
      <c r="JI76" t="s">
        <v>258</v>
      </c>
      <c r="JJ76" t="s">
        <v>258</v>
      </c>
      <c r="JK76" t="s">
        <v>3810</v>
      </c>
      <c r="JL76" t="s">
        <v>234</v>
      </c>
      <c r="JM76" t="s">
        <v>234</v>
      </c>
      <c r="JN76" t="s">
        <v>234</v>
      </c>
      <c r="JO76" t="s">
        <v>234</v>
      </c>
      <c r="JP76" t="s">
        <v>234</v>
      </c>
      <c r="JQ76">
        <v>0</v>
      </c>
      <c r="JR76" t="s">
        <v>3811</v>
      </c>
      <c r="JS76" t="s">
        <v>234</v>
      </c>
      <c r="JT76" t="s">
        <v>259</v>
      </c>
      <c r="JU76" t="s">
        <v>3811</v>
      </c>
      <c r="JV76" t="s">
        <v>261</v>
      </c>
      <c r="JW76" t="s">
        <v>280</v>
      </c>
      <c r="JX76" t="s">
        <v>249</v>
      </c>
      <c r="JY76" t="s">
        <v>1723</v>
      </c>
      <c r="JZ76">
        <v>0</v>
      </c>
      <c r="KA76">
        <v>0</v>
      </c>
      <c r="KB76">
        <v>0</v>
      </c>
      <c r="KC76">
        <v>1</v>
      </c>
      <c r="KD76">
        <v>0</v>
      </c>
      <c r="KE76">
        <v>0</v>
      </c>
      <c r="KF76">
        <v>0</v>
      </c>
      <c r="KG76">
        <v>0</v>
      </c>
      <c r="KH76">
        <v>0</v>
      </c>
      <c r="KI76">
        <v>0</v>
      </c>
      <c r="KJ76">
        <v>0</v>
      </c>
      <c r="KK76">
        <v>0</v>
      </c>
      <c r="KL76" t="s">
        <v>234</v>
      </c>
      <c r="KM76" t="s">
        <v>261</v>
      </c>
      <c r="KN76" t="s">
        <v>234</v>
      </c>
      <c r="KO76" t="s">
        <v>234</v>
      </c>
      <c r="KP76" t="s">
        <v>234</v>
      </c>
      <c r="KQ76" t="s">
        <v>234</v>
      </c>
      <c r="KR76" t="s">
        <v>234</v>
      </c>
      <c r="KS76" t="s">
        <v>234</v>
      </c>
      <c r="KT76" t="s">
        <v>234</v>
      </c>
      <c r="KU76" t="s">
        <v>234</v>
      </c>
      <c r="KV76" t="s">
        <v>234</v>
      </c>
      <c r="KW76" t="s">
        <v>234</v>
      </c>
      <c r="KX76" t="s">
        <v>234</v>
      </c>
      <c r="KY76" t="s">
        <v>234</v>
      </c>
      <c r="KZ76" t="s">
        <v>234</v>
      </c>
      <c r="LA76" t="s">
        <v>234</v>
      </c>
      <c r="LB76" t="s">
        <v>234</v>
      </c>
      <c r="LC76" t="s">
        <v>234</v>
      </c>
      <c r="LD76" t="s">
        <v>234</v>
      </c>
      <c r="LE76" t="s">
        <v>234</v>
      </c>
      <c r="LF76" t="s">
        <v>3443</v>
      </c>
      <c r="LG76" t="s">
        <v>234</v>
      </c>
      <c r="LH76">
        <v>264591524</v>
      </c>
      <c r="LI76" t="s">
        <v>4010</v>
      </c>
      <c r="LJ76">
        <v>44617.561215277783</v>
      </c>
      <c r="LK76" t="s">
        <v>234</v>
      </c>
      <c r="LL76" t="s">
        <v>234</v>
      </c>
      <c r="LM76" t="s">
        <v>3800</v>
      </c>
      <c r="LN76" t="s">
        <v>3801</v>
      </c>
      <c r="LO76" t="s">
        <v>234</v>
      </c>
      <c r="LP76">
        <v>75</v>
      </c>
    </row>
    <row r="77" spans="1:328" x14ac:dyDescent="0.35">
      <c r="A77">
        <v>44616.437536273152</v>
      </c>
      <c r="B77">
        <v>44616.439444398151</v>
      </c>
      <c r="C77">
        <v>44616</v>
      </c>
      <c r="D77">
        <v>1.9081249993178062E-3</v>
      </c>
      <c r="E77" t="s">
        <v>234</v>
      </c>
      <c r="F77" t="s">
        <v>234</v>
      </c>
      <c r="G77" t="s">
        <v>234</v>
      </c>
      <c r="H77">
        <v>44616</v>
      </c>
      <c r="I77" t="s">
        <v>3446</v>
      </c>
      <c r="J77" t="s">
        <v>234</v>
      </c>
      <c r="K77" t="s">
        <v>3446</v>
      </c>
      <c r="L77" t="s">
        <v>3447</v>
      </c>
      <c r="M77" t="s">
        <v>3447</v>
      </c>
      <c r="N77" t="s">
        <v>3455</v>
      </c>
      <c r="O77" t="s">
        <v>234</v>
      </c>
      <c r="P77" t="s">
        <v>3455</v>
      </c>
      <c r="Q77" t="s">
        <v>3456</v>
      </c>
      <c r="R77" t="s">
        <v>3456</v>
      </c>
      <c r="S77" t="s">
        <v>1791</v>
      </c>
      <c r="T77" t="s">
        <v>1975</v>
      </c>
      <c r="U77" t="s">
        <v>1974</v>
      </c>
      <c r="V77" t="s">
        <v>1976</v>
      </c>
      <c r="W77" t="s">
        <v>2753</v>
      </c>
      <c r="X77" t="s">
        <v>2752</v>
      </c>
      <c r="Y77" t="s">
        <v>2753</v>
      </c>
      <c r="Z77" t="s">
        <v>246</v>
      </c>
      <c r="AA77" t="s">
        <v>4011</v>
      </c>
      <c r="AB77" t="s">
        <v>246</v>
      </c>
      <c r="AC77" t="s">
        <v>1390</v>
      </c>
      <c r="AD77" t="s">
        <v>3458</v>
      </c>
      <c r="AE77" t="s">
        <v>246</v>
      </c>
      <c r="AF77" t="s">
        <v>3991</v>
      </c>
      <c r="AG77" t="s">
        <v>246</v>
      </c>
      <c r="AH77" t="s">
        <v>1390</v>
      </c>
      <c r="AI77" t="s">
        <v>3457</v>
      </c>
      <c r="AJ77" t="s">
        <v>366</v>
      </c>
      <c r="AK77" t="s">
        <v>248</v>
      </c>
      <c r="AL77" t="s">
        <v>1655</v>
      </c>
      <c r="AM77" t="s">
        <v>234</v>
      </c>
      <c r="AN77" t="s">
        <v>1655</v>
      </c>
      <c r="AO77" t="s">
        <v>234</v>
      </c>
      <c r="AP77" t="s">
        <v>250</v>
      </c>
      <c r="AQ77" t="s">
        <v>234</v>
      </c>
      <c r="AR77" t="s">
        <v>234</v>
      </c>
      <c r="AS77" t="s">
        <v>234</v>
      </c>
      <c r="AT77" t="s">
        <v>234</v>
      </c>
      <c r="AU77" t="s">
        <v>234</v>
      </c>
      <c r="AV77" t="s">
        <v>234</v>
      </c>
      <c r="AW77" t="s">
        <v>234</v>
      </c>
      <c r="AX77" t="s">
        <v>234</v>
      </c>
      <c r="AY77" t="s">
        <v>234</v>
      </c>
      <c r="AZ77" t="s">
        <v>234</v>
      </c>
      <c r="BA77" t="s">
        <v>234</v>
      </c>
      <c r="BB77" t="s">
        <v>234</v>
      </c>
      <c r="BC77" t="s">
        <v>234</v>
      </c>
      <c r="BD77" t="s">
        <v>234</v>
      </c>
      <c r="BE77" t="s">
        <v>234</v>
      </c>
      <c r="BF77" t="s">
        <v>234</v>
      </c>
      <c r="BG77" t="s">
        <v>234</v>
      </c>
      <c r="BH77" t="s">
        <v>234</v>
      </c>
      <c r="BI77" t="s">
        <v>234</v>
      </c>
      <c r="BJ77" t="s">
        <v>234</v>
      </c>
      <c r="BK77" t="s">
        <v>234</v>
      </c>
      <c r="BL77" t="s">
        <v>234</v>
      </c>
      <c r="BM77" t="s">
        <v>234</v>
      </c>
      <c r="BN77" t="s">
        <v>234</v>
      </c>
      <c r="BO77" t="s">
        <v>234</v>
      </c>
      <c r="BP77" t="s">
        <v>234</v>
      </c>
      <c r="BQ77" t="s">
        <v>234</v>
      </c>
      <c r="BR77" t="s">
        <v>234</v>
      </c>
      <c r="BS77" t="s">
        <v>234</v>
      </c>
      <c r="BT77" t="s">
        <v>234</v>
      </c>
      <c r="BU77" t="s">
        <v>234</v>
      </c>
      <c r="BV77" t="s">
        <v>234</v>
      </c>
      <c r="BW77" t="s">
        <v>234</v>
      </c>
      <c r="BX77" t="s">
        <v>234</v>
      </c>
      <c r="BY77" t="s">
        <v>234</v>
      </c>
      <c r="BZ77" t="s">
        <v>234</v>
      </c>
      <c r="CA77" t="s">
        <v>234</v>
      </c>
      <c r="CB77" t="s">
        <v>234</v>
      </c>
      <c r="CC77" t="s">
        <v>234</v>
      </c>
      <c r="CD77" t="s">
        <v>234</v>
      </c>
      <c r="CE77" t="s">
        <v>234</v>
      </c>
      <c r="CF77" t="s">
        <v>234</v>
      </c>
      <c r="CG77" t="s">
        <v>234</v>
      </c>
      <c r="CH77" t="s">
        <v>234</v>
      </c>
      <c r="CI77" t="s">
        <v>234</v>
      </c>
      <c r="CJ77" t="s">
        <v>234</v>
      </c>
      <c r="CK77" t="s">
        <v>234</v>
      </c>
      <c r="CL77" t="s">
        <v>234</v>
      </c>
      <c r="CM77" t="s">
        <v>234</v>
      </c>
      <c r="CN77" t="s">
        <v>234</v>
      </c>
      <c r="CO77" t="s">
        <v>234</v>
      </c>
      <c r="CP77" t="s">
        <v>234</v>
      </c>
      <c r="CQ77" t="s">
        <v>234</v>
      </c>
      <c r="CR77" t="s">
        <v>234</v>
      </c>
      <c r="CS77" t="s">
        <v>234</v>
      </c>
      <c r="CT77" t="s">
        <v>234</v>
      </c>
      <c r="CU77" t="s">
        <v>234</v>
      </c>
      <c r="CV77" t="s">
        <v>234</v>
      </c>
      <c r="CW77" t="s">
        <v>234</v>
      </c>
      <c r="CX77" t="s">
        <v>234</v>
      </c>
      <c r="CY77" t="s">
        <v>234</v>
      </c>
      <c r="CZ77" t="s">
        <v>234</v>
      </c>
      <c r="DA77" t="s">
        <v>234</v>
      </c>
      <c r="DB77" t="s">
        <v>234</v>
      </c>
      <c r="DC77" t="s">
        <v>234</v>
      </c>
      <c r="DD77" t="s">
        <v>234</v>
      </c>
      <c r="DE77" t="s">
        <v>234</v>
      </c>
      <c r="DF77" t="s">
        <v>234</v>
      </c>
      <c r="DG77" t="s">
        <v>234</v>
      </c>
      <c r="DH77" t="s">
        <v>234</v>
      </c>
      <c r="DI77" t="s">
        <v>234</v>
      </c>
      <c r="DJ77" t="s">
        <v>234</v>
      </c>
      <c r="DK77" t="s">
        <v>234</v>
      </c>
      <c r="DL77" t="s">
        <v>234</v>
      </c>
      <c r="DM77" t="s">
        <v>234</v>
      </c>
      <c r="DN77" t="s">
        <v>234</v>
      </c>
      <c r="DO77" t="s">
        <v>234</v>
      </c>
      <c r="DP77" t="s">
        <v>234</v>
      </c>
      <c r="DQ77" t="s">
        <v>234</v>
      </c>
      <c r="DR77" t="s">
        <v>234</v>
      </c>
      <c r="DS77" t="s">
        <v>234</v>
      </c>
      <c r="DT77" t="s">
        <v>234</v>
      </c>
      <c r="DU77" t="s">
        <v>234</v>
      </c>
      <c r="DV77" t="s">
        <v>234</v>
      </c>
      <c r="DW77" t="s">
        <v>234</v>
      </c>
      <c r="DX77" t="s">
        <v>234</v>
      </c>
      <c r="DY77" t="s">
        <v>234</v>
      </c>
      <c r="DZ77" t="s">
        <v>234</v>
      </c>
      <c r="EA77" t="s">
        <v>234</v>
      </c>
      <c r="EB77" t="s">
        <v>234</v>
      </c>
      <c r="EC77" t="s">
        <v>234</v>
      </c>
      <c r="ED77" t="s">
        <v>234</v>
      </c>
      <c r="EE77" t="s">
        <v>234</v>
      </c>
      <c r="EF77" t="s">
        <v>234</v>
      </c>
      <c r="EG77" t="s">
        <v>234</v>
      </c>
      <c r="EH77" t="s">
        <v>234</v>
      </c>
      <c r="EI77" t="s">
        <v>234</v>
      </c>
      <c r="EJ77" t="s">
        <v>234</v>
      </c>
      <c r="EK77" t="s">
        <v>234</v>
      </c>
      <c r="EL77" t="s">
        <v>234</v>
      </c>
      <c r="EM77" t="s">
        <v>234</v>
      </c>
      <c r="EN77" t="s">
        <v>234</v>
      </c>
      <c r="EO77" t="s">
        <v>234</v>
      </c>
      <c r="EP77" t="s">
        <v>234</v>
      </c>
      <c r="EQ77" t="s">
        <v>234</v>
      </c>
      <c r="ER77" t="s">
        <v>234</v>
      </c>
      <c r="ES77" t="s">
        <v>234</v>
      </c>
      <c r="ET77" t="s">
        <v>234</v>
      </c>
      <c r="EU77" t="s">
        <v>234</v>
      </c>
      <c r="EV77" t="s">
        <v>234</v>
      </c>
      <c r="EW77" t="s">
        <v>234</v>
      </c>
      <c r="EX77" t="s">
        <v>234</v>
      </c>
      <c r="EY77" t="s">
        <v>234</v>
      </c>
      <c r="EZ77" t="s">
        <v>234</v>
      </c>
      <c r="FA77" t="s">
        <v>234</v>
      </c>
      <c r="FB77" t="s">
        <v>234</v>
      </c>
      <c r="FC77" t="s">
        <v>234</v>
      </c>
      <c r="FD77" t="s">
        <v>234</v>
      </c>
      <c r="FE77" t="s">
        <v>234</v>
      </c>
      <c r="FF77" t="s">
        <v>234</v>
      </c>
      <c r="FG77" t="s">
        <v>234</v>
      </c>
      <c r="FH77" t="s">
        <v>234</v>
      </c>
      <c r="FI77" t="s">
        <v>234</v>
      </c>
      <c r="FJ77" t="s">
        <v>234</v>
      </c>
      <c r="FK77" t="s">
        <v>234</v>
      </c>
      <c r="FL77" t="s">
        <v>234</v>
      </c>
      <c r="FM77" t="s">
        <v>234</v>
      </c>
      <c r="FN77" t="s">
        <v>234</v>
      </c>
      <c r="FO77" t="s">
        <v>234</v>
      </c>
      <c r="FP77" t="s">
        <v>234</v>
      </c>
      <c r="FQ77" t="s">
        <v>234</v>
      </c>
      <c r="FR77" t="s">
        <v>234</v>
      </c>
      <c r="FS77" t="s">
        <v>234</v>
      </c>
      <c r="FT77" t="s">
        <v>234</v>
      </c>
      <c r="FU77" t="s">
        <v>234</v>
      </c>
      <c r="FV77" t="s">
        <v>234</v>
      </c>
      <c r="FW77" t="s">
        <v>234</v>
      </c>
      <c r="FX77" t="s">
        <v>234</v>
      </c>
      <c r="FY77" t="s">
        <v>234</v>
      </c>
      <c r="FZ77" t="s">
        <v>234</v>
      </c>
      <c r="GA77" t="s">
        <v>234</v>
      </c>
      <c r="GB77" t="s">
        <v>234</v>
      </c>
      <c r="GC77" t="s">
        <v>234</v>
      </c>
      <c r="GD77" t="s">
        <v>234</v>
      </c>
      <c r="GE77" t="s">
        <v>234</v>
      </c>
      <c r="GF77" t="s">
        <v>234</v>
      </c>
      <c r="GG77" t="s">
        <v>234</v>
      </c>
      <c r="GH77" t="s">
        <v>234</v>
      </c>
      <c r="GI77" t="s">
        <v>234</v>
      </c>
      <c r="GJ77" t="s">
        <v>234</v>
      </c>
      <c r="GK77" t="s">
        <v>234</v>
      </c>
      <c r="GL77" t="s">
        <v>234</v>
      </c>
      <c r="GM77" t="s">
        <v>234</v>
      </c>
      <c r="GN77" t="s">
        <v>234</v>
      </c>
      <c r="GO77" t="s">
        <v>234</v>
      </c>
      <c r="GP77" t="s">
        <v>234</v>
      </c>
      <c r="GQ77" t="s">
        <v>234</v>
      </c>
      <c r="GR77" t="s">
        <v>234</v>
      </c>
      <c r="GS77" t="s">
        <v>234</v>
      </c>
      <c r="GT77" t="s">
        <v>234</v>
      </c>
      <c r="GU77" t="s">
        <v>234</v>
      </c>
      <c r="GV77" t="s">
        <v>234</v>
      </c>
      <c r="GW77" t="s">
        <v>234</v>
      </c>
      <c r="GX77" t="s">
        <v>234</v>
      </c>
      <c r="GY77" t="s">
        <v>234</v>
      </c>
      <c r="GZ77" t="s">
        <v>234</v>
      </c>
      <c r="HA77" t="s">
        <v>234</v>
      </c>
      <c r="HB77" t="s">
        <v>234</v>
      </c>
      <c r="HC77" t="s">
        <v>234</v>
      </c>
      <c r="HD77" t="s">
        <v>234</v>
      </c>
      <c r="HE77" t="s">
        <v>234</v>
      </c>
      <c r="HF77" t="s">
        <v>234</v>
      </c>
      <c r="HG77" t="s">
        <v>234</v>
      </c>
      <c r="HH77" t="s">
        <v>234</v>
      </c>
      <c r="HI77" t="s">
        <v>234</v>
      </c>
      <c r="HJ77" t="s">
        <v>234</v>
      </c>
      <c r="HK77" t="s">
        <v>234</v>
      </c>
      <c r="HL77" t="s">
        <v>234</v>
      </c>
      <c r="HM77" t="s">
        <v>234</v>
      </c>
      <c r="HN77" t="s">
        <v>234</v>
      </c>
      <c r="HO77" t="s">
        <v>234</v>
      </c>
      <c r="HP77" t="s">
        <v>234</v>
      </c>
      <c r="HQ77" t="s">
        <v>234</v>
      </c>
      <c r="HR77" t="s">
        <v>234</v>
      </c>
      <c r="HS77" t="s">
        <v>234</v>
      </c>
      <c r="HT77" t="s">
        <v>234</v>
      </c>
      <c r="HU77" t="s">
        <v>234</v>
      </c>
      <c r="HV77" t="s">
        <v>234</v>
      </c>
      <c r="HW77" t="s">
        <v>234</v>
      </c>
      <c r="HX77" t="s">
        <v>234</v>
      </c>
      <c r="HY77" t="s">
        <v>234</v>
      </c>
      <c r="HZ77" t="s">
        <v>234</v>
      </c>
      <c r="IA77" t="s">
        <v>234</v>
      </c>
      <c r="IB77" t="s">
        <v>234</v>
      </c>
      <c r="IC77" t="s">
        <v>234</v>
      </c>
      <c r="ID77" t="s">
        <v>234</v>
      </c>
      <c r="IE77" t="s">
        <v>234</v>
      </c>
      <c r="IF77" t="s">
        <v>234</v>
      </c>
      <c r="IG77" t="s">
        <v>234</v>
      </c>
      <c r="IH77" t="s">
        <v>234</v>
      </c>
      <c r="II77" t="s">
        <v>234</v>
      </c>
      <c r="IJ77" t="s">
        <v>234</v>
      </c>
      <c r="IK77" t="s">
        <v>234</v>
      </c>
      <c r="IL77" t="s">
        <v>234</v>
      </c>
      <c r="IM77" t="s">
        <v>234</v>
      </c>
      <c r="IN77" t="s">
        <v>234</v>
      </c>
      <c r="IO77" t="s">
        <v>234</v>
      </c>
      <c r="IP77" t="s">
        <v>234</v>
      </c>
      <c r="IQ77" t="s">
        <v>234</v>
      </c>
      <c r="IR77" t="s">
        <v>234</v>
      </c>
      <c r="IS77" t="s">
        <v>234</v>
      </c>
      <c r="IT77" t="s">
        <v>234</v>
      </c>
      <c r="IU77" t="s">
        <v>234</v>
      </c>
      <c r="IV77" t="s">
        <v>234</v>
      </c>
      <c r="IW77" t="s">
        <v>234</v>
      </c>
      <c r="IX77" t="s">
        <v>234</v>
      </c>
      <c r="IY77" t="s">
        <v>1655</v>
      </c>
      <c r="IZ77" t="s">
        <v>1713</v>
      </c>
      <c r="JA77" t="s">
        <v>344</v>
      </c>
      <c r="JB77" t="s">
        <v>234</v>
      </c>
      <c r="JC77" t="s">
        <v>345</v>
      </c>
      <c r="JD77" t="s">
        <v>3809</v>
      </c>
      <c r="JE77" t="s">
        <v>3809</v>
      </c>
      <c r="JF77" t="s">
        <v>255</v>
      </c>
      <c r="JG77" t="s">
        <v>234</v>
      </c>
      <c r="JH77" t="s">
        <v>256</v>
      </c>
      <c r="JI77" t="s">
        <v>258</v>
      </c>
      <c r="JJ77" t="s">
        <v>258</v>
      </c>
      <c r="JK77" t="s">
        <v>3810</v>
      </c>
      <c r="JL77" t="s">
        <v>234</v>
      </c>
      <c r="JM77" t="s">
        <v>234</v>
      </c>
      <c r="JN77" t="s">
        <v>234</v>
      </c>
      <c r="JO77" t="s">
        <v>234</v>
      </c>
      <c r="JP77" t="s">
        <v>234</v>
      </c>
      <c r="JQ77">
        <v>0</v>
      </c>
      <c r="JR77" t="s">
        <v>3811</v>
      </c>
      <c r="JS77" t="s">
        <v>234</v>
      </c>
      <c r="JT77" t="s">
        <v>259</v>
      </c>
      <c r="JU77" t="s">
        <v>3811</v>
      </c>
      <c r="JV77" t="s">
        <v>261</v>
      </c>
      <c r="JW77" t="s">
        <v>280</v>
      </c>
      <c r="JX77" t="s">
        <v>261</v>
      </c>
      <c r="JY77" t="s">
        <v>234</v>
      </c>
      <c r="JZ77" t="s">
        <v>234</v>
      </c>
      <c r="KA77" t="s">
        <v>234</v>
      </c>
      <c r="KB77" t="s">
        <v>234</v>
      </c>
      <c r="KC77" t="s">
        <v>234</v>
      </c>
      <c r="KD77" t="s">
        <v>234</v>
      </c>
      <c r="KE77" t="s">
        <v>234</v>
      </c>
      <c r="KF77" t="s">
        <v>234</v>
      </c>
      <c r="KG77" t="s">
        <v>234</v>
      </c>
      <c r="KH77" t="s">
        <v>234</v>
      </c>
      <c r="KI77" t="s">
        <v>234</v>
      </c>
      <c r="KJ77" t="s">
        <v>234</v>
      </c>
      <c r="KK77" t="s">
        <v>234</v>
      </c>
      <c r="KL77" t="s">
        <v>234</v>
      </c>
      <c r="KM77" t="s">
        <v>261</v>
      </c>
      <c r="KN77" t="s">
        <v>234</v>
      </c>
      <c r="KO77" t="s">
        <v>234</v>
      </c>
      <c r="KP77" t="s">
        <v>234</v>
      </c>
      <c r="KQ77" t="s">
        <v>234</v>
      </c>
      <c r="KR77" t="s">
        <v>234</v>
      </c>
      <c r="KS77" t="s">
        <v>234</v>
      </c>
      <c r="KT77" t="s">
        <v>234</v>
      </c>
      <c r="KU77" t="s">
        <v>234</v>
      </c>
      <c r="KV77" t="s">
        <v>234</v>
      </c>
      <c r="KW77" t="s">
        <v>234</v>
      </c>
      <c r="KX77" t="s">
        <v>234</v>
      </c>
      <c r="KY77" t="s">
        <v>234</v>
      </c>
      <c r="KZ77" t="s">
        <v>234</v>
      </c>
      <c r="LA77" t="s">
        <v>234</v>
      </c>
      <c r="LB77" t="s">
        <v>234</v>
      </c>
      <c r="LC77" t="s">
        <v>234</v>
      </c>
      <c r="LD77" t="s">
        <v>234</v>
      </c>
      <c r="LE77" t="s">
        <v>234</v>
      </c>
      <c r="LF77" t="s">
        <v>3443</v>
      </c>
      <c r="LG77" t="s">
        <v>234</v>
      </c>
      <c r="LH77">
        <v>264591531</v>
      </c>
      <c r="LI77" t="s">
        <v>4012</v>
      </c>
      <c r="LJ77">
        <v>44617.561226851853</v>
      </c>
      <c r="LK77" t="s">
        <v>234</v>
      </c>
      <c r="LL77" t="s">
        <v>234</v>
      </c>
      <c r="LM77" t="s">
        <v>3800</v>
      </c>
      <c r="LN77" t="s">
        <v>3801</v>
      </c>
      <c r="LO77" t="s">
        <v>234</v>
      </c>
      <c r="LP77">
        <v>76</v>
      </c>
    </row>
    <row r="78" spans="1:328" x14ac:dyDescent="0.35">
      <c r="A78">
        <v>44616.439506608796</v>
      </c>
      <c r="B78">
        <v>44616.442671331017</v>
      </c>
      <c r="C78">
        <v>44616</v>
      </c>
      <c r="D78">
        <v>3.1647222203901038E-3</v>
      </c>
      <c r="E78" t="s">
        <v>234</v>
      </c>
      <c r="F78" t="s">
        <v>234</v>
      </c>
      <c r="G78" t="s">
        <v>234</v>
      </c>
      <c r="H78">
        <v>44616</v>
      </c>
      <c r="I78" t="s">
        <v>3446</v>
      </c>
      <c r="J78" t="s">
        <v>234</v>
      </c>
      <c r="K78" t="s">
        <v>3446</v>
      </c>
      <c r="L78" t="s">
        <v>3447</v>
      </c>
      <c r="M78" t="s">
        <v>3447</v>
      </c>
      <c r="N78" t="s">
        <v>3455</v>
      </c>
      <c r="O78" t="s">
        <v>234</v>
      </c>
      <c r="P78" t="s">
        <v>3455</v>
      </c>
      <c r="Q78" t="s">
        <v>3456</v>
      </c>
      <c r="R78" t="s">
        <v>3456</v>
      </c>
      <c r="S78" t="s">
        <v>1791</v>
      </c>
      <c r="T78" t="s">
        <v>1975</v>
      </c>
      <c r="U78" t="s">
        <v>1974</v>
      </c>
      <c r="V78" t="s">
        <v>1976</v>
      </c>
      <c r="W78" t="s">
        <v>2753</v>
      </c>
      <c r="X78" t="s">
        <v>2752</v>
      </c>
      <c r="Y78" t="s">
        <v>2753</v>
      </c>
      <c r="Z78" t="s">
        <v>246</v>
      </c>
      <c r="AA78" t="s">
        <v>3990</v>
      </c>
      <c r="AB78" t="s">
        <v>246</v>
      </c>
      <c r="AC78" t="s">
        <v>1390</v>
      </c>
      <c r="AD78" t="s">
        <v>3458</v>
      </c>
      <c r="AE78" t="s">
        <v>246</v>
      </c>
      <c r="AF78" t="s">
        <v>3991</v>
      </c>
      <c r="AG78" t="s">
        <v>246</v>
      </c>
      <c r="AH78" t="s">
        <v>1390</v>
      </c>
      <c r="AI78" t="s">
        <v>3457</v>
      </c>
      <c r="AJ78" t="s">
        <v>366</v>
      </c>
      <c r="AK78" t="s">
        <v>248</v>
      </c>
      <c r="AL78" t="s">
        <v>1655</v>
      </c>
      <c r="AM78" t="s">
        <v>234</v>
      </c>
      <c r="AN78" t="s">
        <v>1655</v>
      </c>
      <c r="AO78" t="s">
        <v>234</v>
      </c>
      <c r="AP78" t="s">
        <v>250</v>
      </c>
      <c r="AQ78" t="s">
        <v>234</v>
      </c>
      <c r="AR78" t="s">
        <v>234</v>
      </c>
      <c r="AS78" t="s">
        <v>234</v>
      </c>
      <c r="AT78" t="s">
        <v>234</v>
      </c>
      <c r="AU78" t="s">
        <v>234</v>
      </c>
      <c r="AV78" t="s">
        <v>234</v>
      </c>
      <c r="AW78" t="s">
        <v>234</v>
      </c>
      <c r="AX78" t="s">
        <v>234</v>
      </c>
      <c r="AY78" t="s">
        <v>234</v>
      </c>
      <c r="AZ78" t="s">
        <v>234</v>
      </c>
      <c r="BA78" t="s">
        <v>234</v>
      </c>
      <c r="BB78" t="s">
        <v>234</v>
      </c>
      <c r="BC78" t="s">
        <v>234</v>
      </c>
      <c r="BD78" t="s">
        <v>234</v>
      </c>
      <c r="BE78" t="s">
        <v>234</v>
      </c>
      <c r="BF78" t="s">
        <v>234</v>
      </c>
      <c r="BG78" t="s">
        <v>234</v>
      </c>
      <c r="BH78" t="s">
        <v>234</v>
      </c>
      <c r="BI78" t="s">
        <v>234</v>
      </c>
      <c r="BJ78" t="s">
        <v>234</v>
      </c>
      <c r="BK78" t="s">
        <v>234</v>
      </c>
      <c r="BL78" t="s">
        <v>234</v>
      </c>
      <c r="BM78" t="s">
        <v>234</v>
      </c>
      <c r="BN78" t="s">
        <v>234</v>
      </c>
      <c r="BO78" t="s">
        <v>234</v>
      </c>
      <c r="BP78" t="s">
        <v>234</v>
      </c>
      <c r="BQ78" t="s">
        <v>234</v>
      </c>
      <c r="BR78" t="s">
        <v>234</v>
      </c>
      <c r="BS78" t="s">
        <v>234</v>
      </c>
      <c r="BT78" t="s">
        <v>234</v>
      </c>
      <c r="BU78" t="s">
        <v>234</v>
      </c>
      <c r="BV78" t="s">
        <v>234</v>
      </c>
      <c r="BW78" t="s">
        <v>234</v>
      </c>
      <c r="BX78" t="s">
        <v>234</v>
      </c>
      <c r="BY78" t="s">
        <v>234</v>
      </c>
      <c r="BZ78" t="s">
        <v>234</v>
      </c>
      <c r="CA78" t="s">
        <v>234</v>
      </c>
      <c r="CB78" t="s">
        <v>234</v>
      </c>
      <c r="CC78" t="s">
        <v>234</v>
      </c>
      <c r="CD78" t="s">
        <v>234</v>
      </c>
      <c r="CE78" t="s">
        <v>234</v>
      </c>
      <c r="CF78" t="s">
        <v>234</v>
      </c>
      <c r="CG78" t="s">
        <v>234</v>
      </c>
      <c r="CH78" t="s">
        <v>234</v>
      </c>
      <c r="CI78" t="s">
        <v>234</v>
      </c>
      <c r="CJ78" t="s">
        <v>234</v>
      </c>
      <c r="CK78" t="s">
        <v>234</v>
      </c>
      <c r="CL78" t="s">
        <v>234</v>
      </c>
      <c r="CM78" t="s">
        <v>234</v>
      </c>
      <c r="CN78" t="s">
        <v>234</v>
      </c>
      <c r="CO78" t="s">
        <v>234</v>
      </c>
      <c r="CP78" t="s">
        <v>234</v>
      </c>
      <c r="CQ78" t="s">
        <v>234</v>
      </c>
      <c r="CR78" t="s">
        <v>234</v>
      </c>
      <c r="CS78" t="s">
        <v>234</v>
      </c>
      <c r="CT78" t="s">
        <v>234</v>
      </c>
      <c r="CU78" t="s">
        <v>234</v>
      </c>
      <c r="CV78" t="s">
        <v>234</v>
      </c>
      <c r="CW78" t="s">
        <v>234</v>
      </c>
      <c r="CX78" t="s">
        <v>234</v>
      </c>
      <c r="CY78" t="s">
        <v>234</v>
      </c>
      <c r="CZ78" t="s">
        <v>234</v>
      </c>
      <c r="DA78" t="s">
        <v>234</v>
      </c>
      <c r="DB78" t="s">
        <v>234</v>
      </c>
      <c r="DC78" t="s">
        <v>234</v>
      </c>
      <c r="DD78" t="s">
        <v>234</v>
      </c>
      <c r="DE78" t="s">
        <v>234</v>
      </c>
      <c r="DF78" t="s">
        <v>234</v>
      </c>
      <c r="DG78" t="s">
        <v>234</v>
      </c>
      <c r="DH78" t="s">
        <v>234</v>
      </c>
      <c r="DI78" t="s">
        <v>234</v>
      </c>
      <c r="DJ78" t="s">
        <v>234</v>
      </c>
      <c r="DK78" t="s">
        <v>234</v>
      </c>
      <c r="DL78" t="s">
        <v>234</v>
      </c>
      <c r="DM78" t="s">
        <v>234</v>
      </c>
      <c r="DN78" t="s">
        <v>234</v>
      </c>
      <c r="DO78" t="s">
        <v>234</v>
      </c>
      <c r="DP78" t="s">
        <v>234</v>
      </c>
      <c r="DQ78" t="s">
        <v>234</v>
      </c>
      <c r="DR78" t="s">
        <v>234</v>
      </c>
      <c r="DS78" t="s">
        <v>234</v>
      </c>
      <c r="DT78" t="s">
        <v>234</v>
      </c>
      <c r="DU78" t="s">
        <v>234</v>
      </c>
      <c r="DV78" t="s">
        <v>234</v>
      </c>
      <c r="DW78" t="s">
        <v>234</v>
      </c>
      <c r="DX78" t="s">
        <v>234</v>
      </c>
      <c r="DY78" t="s">
        <v>234</v>
      </c>
      <c r="DZ78" t="s">
        <v>234</v>
      </c>
      <c r="EA78" t="s">
        <v>234</v>
      </c>
      <c r="EB78" t="s">
        <v>234</v>
      </c>
      <c r="EC78" t="s">
        <v>234</v>
      </c>
      <c r="ED78" t="s">
        <v>234</v>
      </c>
      <c r="EE78" t="s">
        <v>234</v>
      </c>
      <c r="EF78" t="s">
        <v>234</v>
      </c>
      <c r="EG78" t="s">
        <v>234</v>
      </c>
      <c r="EH78" t="s">
        <v>234</v>
      </c>
      <c r="EI78" t="s">
        <v>234</v>
      </c>
      <c r="EJ78" t="s">
        <v>234</v>
      </c>
      <c r="EK78" t="s">
        <v>234</v>
      </c>
      <c r="EL78" t="s">
        <v>234</v>
      </c>
      <c r="EM78" t="s">
        <v>234</v>
      </c>
      <c r="EN78" t="s">
        <v>234</v>
      </c>
      <c r="EO78" t="s">
        <v>234</v>
      </c>
      <c r="EP78" t="s">
        <v>234</v>
      </c>
      <c r="EQ78" t="s">
        <v>234</v>
      </c>
      <c r="ER78" t="s">
        <v>234</v>
      </c>
      <c r="ES78" t="s">
        <v>234</v>
      </c>
      <c r="ET78" t="s">
        <v>234</v>
      </c>
      <c r="EU78" t="s">
        <v>234</v>
      </c>
      <c r="EV78" t="s">
        <v>234</v>
      </c>
      <c r="EW78" t="s">
        <v>234</v>
      </c>
      <c r="EX78" t="s">
        <v>234</v>
      </c>
      <c r="EY78" t="s">
        <v>234</v>
      </c>
      <c r="EZ78" t="s">
        <v>234</v>
      </c>
      <c r="FA78" t="s">
        <v>234</v>
      </c>
      <c r="FB78" t="s">
        <v>234</v>
      </c>
      <c r="FC78" t="s">
        <v>234</v>
      </c>
      <c r="FD78" t="s">
        <v>234</v>
      </c>
      <c r="FE78" t="s">
        <v>234</v>
      </c>
      <c r="FF78" t="s">
        <v>234</v>
      </c>
      <c r="FG78" t="s">
        <v>234</v>
      </c>
      <c r="FH78" t="s">
        <v>234</v>
      </c>
      <c r="FI78" t="s">
        <v>234</v>
      </c>
      <c r="FJ78" t="s">
        <v>234</v>
      </c>
      <c r="FK78" t="s">
        <v>234</v>
      </c>
      <c r="FL78" t="s">
        <v>234</v>
      </c>
      <c r="FM78" t="s">
        <v>234</v>
      </c>
      <c r="FN78" t="s">
        <v>234</v>
      </c>
      <c r="FO78" t="s">
        <v>234</v>
      </c>
      <c r="FP78" t="s">
        <v>234</v>
      </c>
      <c r="FQ78" t="s">
        <v>234</v>
      </c>
      <c r="FR78" t="s">
        <v>234</v>
      </c>
      <c r="FS78" t="s">
        <v>234</v>
      </c>
      <c r="FT78" t="s">
        <v>234</v>
      </c>
      <c r="FU78" t="s">
        <v>234</v>
      </c>
      <c r="FV78" t="s">
        <v>234</v>
      </c>
      <c r="FW78" t="s">
        <v>234</v>
      </c>
      <c r="FX78" t="s">
        <v>234</v>
      </c>
      <c r="FY78" t="s">
        <v>234</v>
      </c>
      <c r="FZ78" t="s">
        <v>234</v>
      </c>
      <c r="GA78" t="s">
        <v>234</v>
      </c>
      <c r="GB78" t="s">
        <v>234</v>
      </c>
      <c r="GC78" t="s">
        <v>234</v>
      </c>
      <c r="GD78" t="s">
        <v>234</v>
      </c>
      <c r="GE78" t="s">
        <v>234</v>
      </c>
      <c r="GF78" t="s">
        <v>234</v>
      </c>
      <c r="GG78" t="s">
        <v>234</v>
      </c>
      <c r="GH78" t="s">
        <v>234</v>
      </c>
      <c r="GI78" t="s">
        <v>234</v>
      </c>
      <c r="GJ78" t="s">
        <v>234</v>
      </c>
      <c r="GK78" t="s">
        <v>234</v>
      </c>
      <c r="GL78" t="s">
        <v>234</v>
      </c>
      <c r="GM78" t="s">
        <v>234</v>
      </c>
      <c r="GN78" t="s">
        <v>234</v>
      </c>
      <c r="GO78" t="s">
        <v>234</v>
      </c>
      <c r="GP78" t="s">
        <v>234</v>
      </c>
      <c r="GQ78" t="s">
        <v>234</v>
      </c>
      <c r="GR78" t="s">
        <v>234</v>
      </c>
      <c r="GS78" t="s">
        <v>234</v>
      </c>
      <c r="GT78" t="s">
        <v>234</v>
      </c>
      <c r="GU78" t="s">
        <v>234</v>
      </c>
      <c r="GV78" t="s">
        <v>234</v>
      </c>
      <c r="GW78" t="s">
        <v>234</v>
      </c>
      <c r="GX78" t="s">
        <v>234</v>
      </c>
      <c r="GY78" t="s">
        <v>234</v>
      </c>
      <c r="GZ78" t="s">
        <v>234</v>
      </c>
      <c r="HA78" t="s">
        <v>234</v>
      </c>
      <c r="HB78" t="s">
        <v>234</v>
      </c>
      <c r="HC78" t="s">
        <v>234</v>
      </c>
      <c r="HD78" t="s">
        <v>234</v>
      </c>
      <c r="HE78" t="s">
        <v>234</v>
      </c>
      <c r="HF78" t="s">
        <v>234</v>
      </c>
      <c r="HG78" t="s">
        <v>234</v>
      </c>
      <c r="HH78" t="s">
        <v>234</v>
      </c>
      <c r="HI78" t="s">
        <v>234</v>
      </c>
      <c r="HJ78" t="s">
        <v>234</v>
      </c>
      <c r="HK78" t="s">
        <v>234</v>
      </c>
      <c r="HL78" t="s">
        <v>234</v>
      </c>
      <c r="HM78" t="s">
        <v>234</v>
      </c>
      <c r="HN78" t="s">
        <v>234</v>
      </c>
      <c r="HO78" t="s">
        <v>234</v>
      </c>
      <c r="HP78" t="s">
        <v>234</v>
      </c>
      <c r="HQ78" t="s">
        <v>234</v>
      </c>
      <c r="HR78" t="s">
        <v>234</v>
      </c>
      <c r="HS78" t="s">
        <v>234</v>
      </c>
      <c r="HT78" t="s">
        <v>234</v>
      </c>
      <c r="HU78" t="s">
        <v>234</v>
      </c>
      <c r="HV78" t="s">
        <v>234</v>
      </c>
      <c r="HW78" t="s">
        <v>234</v>
      </c>
      <c r="HX78" t="s">
        <v>234</v>
      </c>
      <c r="HY78" t="s">
        <v>234</v>
      </c>
      <c r="HZ78" t="s">
        <v>234</v>
      </c>
      <c r="IA78" t="s">
        <v>234</v>
      </c>
      <c r="IB78" t="s">
        <v>234</v>
      </c>
      <c r="IC78" t="s">
        <v>234</v>
      </c>
      <c r="ID78" t="s">
        <v>234</v>
      </c>
      <c r="IE78" t="s">
        <v>234</v>
      </c>
      <c r="IF78" t="s">
        <v>234</v>
      </c>
      <c r="IG78" t="s">
        <v>234</v>
      </c>
      <c r="IH78" t="s">
        <v>234</v>
      </c>
      <c r="II78" t="s">
        <v>234</v>
      </c>
      <c r="IJ78" t="s">
        <v>234</v>
      </c>
      <c r="IK78" t="s">
        <v>234</v>
      </c>
      <c r="IL78" t="s">
        <v>234</v>
      </c>
      <c r="IM78" t="s">
        <v>234</v>
      </c>
      <c r="IN78" t="s">
        <v>234</v>
      </c>
      <c r="IO78" t="s">
        <v>234</v>
      </c>
      <c r="IP78" t="s">
        <v>234</v>
      </c>
      <c r="IQ78" t="s">
        <v>234</v>
      </c>
      <c r="IR78" t="s">
        <v>234</v>
      </c>
      <c r="IS78" t="s">
        <v>234</v>
      </c>
      <c r="IT78" t="s">
        <v>234</v>
      </c>
      <c r="IU78" t="s">
        <v>234</v>
      </c>
      <c r="IV78" t="s">
        <v>234</v>
      </c>
      <c r="IW78" t="s">
        <v>234</v>
      </c>
      <c r="IX78" t="s">
        <v>234</v>
      </c>
      <c r="IY78" t="s">
        <v>1655</v>
      </c>
      <c r="IZ78" t="s">
        <v>1713</v>
      </c>
      <c r="JA78" t="s">
        <v>344</v>
      </c>
      <c r="JB78" t="s">
        <v>234</v>
      </c>
      <c r="JC78" t="s">
        <v>345</v>
      </c>
      <c r="JD78" t="s">
        <v>3809</v>
      </c>
      <c r="JE78" t="s">
        <v>3809</v>
      </c>
      <c r="JF78" t="s">
        <v>255</v>
      </c>
      <c r="JG78" t="s">
        <v>234</v>
      </c>
      <c r="JH78" t="s">
        <v>325</v>
      </c>
      <c r="JI78" t="s">
        <v>258</v>
      </c>
      <c r="JJ78" t="s">
        <v>258</v>
      </c>
      <c r="JK78" t="s">
        <v>3810</v>
      </c>
      <c r="JL78" t="s">
        <v>234</v>
      </c>
      <c r="JM78" t="s">
        <v>234</v>
      </c>
      <c r="JN78" t="s">
        <v>234</v>
      </c>
      <c r="JO78" t="s">
        <v>234</v>
      </c>
      <c r="JP78" t="s">
        <v>234</v>
      </c>
      <c r="JQ78">
        <v>0</v>
      </c>
      <c r="JR78" t="s">
        <v>3811</v>
      </c>
      <c r="JS78" t="s">
        <v>234</v>
      </c>
      <c r="JT78" t="s">
        <v>259</v>
      </c>
      <c r="JU78" t="s">
        <v>3811</v>
      </c>
      <c r="JV78" t="s">
        <v>261</v>
      </c>
      <c r="JW78" t="s">
        <v>280</v>
      </c>
      <c r="JX78" t="s">
        <v>261</v>
      </c>
      <c r="JY78" t="s">
        <v>234</v>
      </c>
      <c r="JZ78" t="s">
        <v>234</v>
      </c>
      <c r="KA78" t="s">
        <v>234</v>
      </c>
      <c r="KB78" t="s">
        <v>234</v>
      </c>
      <c r="KC78" t="s">
        <v>234</v>
      </c>
      <c r="KD78" t="s">
        <v>234</v>
      </c>
      <c r="KE78" t="s">
        <v>234</v>
      </c>
      <c r="KF78" t="s">
        <v>234</v>
      </c>
      <c r="KG78" t="s">
        <v>234</v>
      </c>
      <c r="KH78" t="s">
        <v>234</v>
      </c>
      <c r="KI78" t="s">
        <v>234</v>
      </c>
      <c r="KJ78" t="s">
        <v>234</v>
      </c>
      <c r="KK78" t="s">
        <v>234</v>
      </c>
      <c r="KL78" t="s">
        <v>234</v>
      </c>
      <c r="KM78" t="s">
        <v>261</v>
      </c>
      <c r="KN78" t="s">
        <v>234</v>
      </c>
      <c r="KO78" t="s">
        <v>234</v>
      </c>
      <c r="KP78" t="s">
        <v>234</v>
      </c>
      <c r="KQ78" t="s">
        <v>234</v>
      </c>
      <c r="KR78" t="s">
        <v>234</v>
      </c>
      <c r="KS78" t="s">
        <v>234</v>
      </c>
      <c r="KT78" t="s">
        <v>234</v>
      </c>
      <c r="KU78" t="s">
        <v>234</v>
      </c>
      <c r="KV78" t="s">
        <v>234</v>
      </c>
      <c r="KW78" t="s">
        <v>234</v>
      </c>
      <c r="KX78" t="s">
        <v>234</v>
      </c>
      <c r="KY78" t="s">
        <v>234</v>
      </c>
      <c r="KZ78" t="s">
        <v>234</v>
      </c>
      <c r="LA78" t="s">
        <v>234</v>
      </c>
      <c r="LB78" t="s">
        <v>234</v>
      </c>
      <c r="LC78" t="s">
        <v>234</v>
      </c>
      <c r="LD78" t="s">
        <v>234</v>
      </c>
      <c r="LE78" t="s">
        <v>234</v>
      </c>
      <c r="LF78" t="s">
        <v>3443</v>
      </c>
      <c r="LG78" t="s">
        <v>234</v>
      </c>
      <c r="LH78">
        <v>264591534</v>
      </c>
      <c r="LI78" t="s">
        <v>4013</v>
      </c>
      <c r="LJ78">
        <v>44617.561238425929</v>
      </c>
      <c r="LK78" t="s">
        <v>234</v>
      </c>
      <c r="LL78" t="s">
        <v>234</v>
      </c>
      <c r="LM78" t="s">
        <v>3800</v>
      </c>
      <c r="LN78" t="s">
        <v>3801</v>
      </c>
      <c r="LO78" t="s">
        <v>234</v>
      </c>
      <c r="LP78">
        <v>77</v>
      </c>
    </row>
    <row r="79" spans="1:328" x14ac:dyDescent="0.35">
      <c r="A79">
        <v>44614.423157210651</v>
      </c>
      <c r="B79">
        <v>44614.438625532413</v>
      </c>
      <c r="C79">
        <v>44614</v>
      </c>
      <c r="D79">
        <v>3.0936643524910323E-3</v>
      </c>
      <c r="E79" t="s">
        <v>234</v>
      </c>
      <c r="F79" t="s">
        <v>234</v>
      </c>
      <c r="G79" t="s">
        <v>234</v>
      </c>
      <c r="H79">
        <v>44614</v>
      </c>
      <c r="I79" t="s">
        <v>3446</v>
      </c>
      <c r="J79" t="s">
        <v>234</v>
      </c>
      <c r="K79" t="s">
        <v>3446</v>
      </c>
      <c r="L79" t="s">
        <v>3447</v>
      </c>
      <c r="M79" t="s">
        <v>3447</v>
      </c>
      <c r="N79" t="s">
        <v>3455</v>
      </c>
      <c r="O79" t="s">
        <v>234</v>
      </c>
      <c r="P79" t="s">
        <v>3455</v>
      </c>
      <c r="Q79" t="s">
        <v>3456</v>
      </c>
      <c r="R79" t="s">
        <v>3456</v>
      </c>
      <c r="S79" t="s">
        <v>1791</v>
      </c>
      <c r="T79" t="s">
        <v>1975</v>
      </c>
      <c r="U79" t="s">
        <v>1974</v>
      </c>
      <c r="V79" t="s">
        <v>1976</v>
      </c>
      <c r="W79" t="s">
        <v>3106</v>
      </c>
      <c r="X79" t="s">
        <v>3105</v>
      </c>
      <c r="Y79" t="s">
        <v>3106</v>
      </c>
      <c r="Z79" t="s">
        <v>246</v>
      </c>
      <c r="AA79" t="s">
        <v>3968</v>
      </c>
      <c r="AB79" t="s">
        <v>246</v>
      </c>
      <c r="AC79" t="s">
        <v>1390</v>
      </c>
      <c r="AD79" t="s">
        <v>3969</v>
      </c>
      <c r="AE79" t="s">
        <v>246</v>
      </c>
      <c r="AF79" t="s">
        <v>3970</v>
      </c>
      <c r="AG79" t="s">
        <v>246</v>
      </c>
      <c r="AH79" t="s">
        <v>1390</v>
      </c>
      <c r="AI79" t="s">
        <v>3971</v>
      </c>
      <c r="AJ79" t="s">
        <v>366</v>
      </c>
      <c r="AK79" t="s">
        <v>284</v>
      </c>
      <c r="AL79" t="s">
        <v>1655</v>
      </c>
      <c r="AM79" t="s">
        <v>234</v>
      </c>
      <c r="AN79" t="s">
        <v>1655</v>
      </c>
      <c r="AO79" t="s">
        <v>234</v>
      </c>
      <c r="AP79" t="s">
        <v>250</v>
      </c>
      <c r="AQ79" t="s">
        <v>234</v>
      </c>
      <c r="AR79" t="s">
        <v>234</v>
      </c>
      <c r="AS79" t="s">
        <v>308</v>
      </c>
      <c r="AT79" t="s">
        <v>234</v>
      </c>
      <c r="AU79" t="s">
        <v>3875</v>
      </c>
      <c r="AV79">
        <v>1</v>
      </c>
      <c r="AW79">
        <v>1</v>
      </c>
      <c r="AX79">
        <v>0</v>
      </c>
      <c r="AY79">
        <v>0</v>
      </c>
      <c r="AZ79">
        <v>0</v>
      </c>
      <c r="BA79">
        <v>0</v>
      </c>
      <c r="BB79">
        <v>0</v>
      </c>
      <c r="BC79">
        <v>0</v>
      </c>
      <c r="BD79" t="s">
        <v>309</v>
      </c>
      <c r="BE79" t="s">
        <v>750</v>
      </c>
      <c r="BF79" t="s">
        <v>3880</v>
      </c>
      <c r="BG79">
        <v>1</v>
      </c>
      <c r="BH79">
        <v>0</v>
      </c>
      <c r="BI79">
        <v>0</v>
      </c>
      <c r="BJ79">
        <v>0</v>
      </c>
      <c r="BK79">
        <v>1</v>
      </c>
      <c r="BL79">
        <v>0</v>
      </c>
      <c r="BM79">
        <v>0</v>
      </c>
      <c r="BN79">
        <v>0</v>
      </c>
      <c r="BO79">
        <v>0</v>
      </c>
      <c r="BP79">
        <v>0</v>
      </c>
      <c r="BQ79" t="s">
        <v>234</v>
      </c>
      <c r="BR79" t="s">
        <v>288</v>
      </c>
      <c r="BS79" t="s">
        <v>289</v>
      </c>
      <c r="BT79" t="s">
        <v>3886</v>
      </c>
      <c r="BU79">
        <v>0</v>
      </c>
      <c r="BV79">
        <v>1</v>
      </c>
      <c r="BW79">
        <v>0</v>
      </c>
      <c r="BX79">
        <v>1</v>
      </c>
      <c r="BY79">
        <v>0</v>
      </c>
      <c r="BZ79">
        <v>0</v>
      </c>
      <c r="CA79">
        <v>1</v>
      </c>
      <c r="CB79">
        <v>0</v>
      </c>
      <c r="CC79" t="s">
        <v>1500</v>
      </c>
      <c r="CD79" t="s">
        <v>234</v>
      </c>
      <c r="CE79" t="s">
        <v>234</v>
      </c>
      <c r="CF79" t="s">
        <v>234</v>
      </c>
      <c r="CG79">
        <v>450</v>
      </c>
      <c r="CH79">
        <v>173.07692307692301</v>
      </c>
      <c r="CI79" t="s">
        <v>1655</v>
      </c>
      <c r="CJ79" t="s">
        <v>234</v>
      </c>
      <c r="CK79" t="s">
        <v>234</v>
      </c>
      <c r="CL79" t="s">
        <v>234</v>
      </c>
      <c r="CM79">
        <v>450</v>
      </c>
      <c r="CN79" t="s">
        <v>3837</v>
      </c>
      <c r="CO79" t="s">
        <v>1655</v>
      </c>
      <c r="CP79" t="s">
        <v>234</v>
      </c>
      <c r="CQ79" t="s">
        <v>234</v>
      </c>
      <c r="CR79" t="s">
        <v>234</v>
      </c>
      <c r="CS79" t="s">
        <v>234</v>
      </c>
      <c r="CT79" t="s">
        <v>234</v>
      </c>
      <c r="CU79" t="s">
        <v>234</v>
      </c>
      <c r="CV79" t="s">
        <v>1504</v>
      </c>
      <c r="CW79" t="s">
        <v>1655</v>
      </c>
      <c r="CX79">
        <v>1200</v>
      </c>
      <c r="CY79" t="s">
        <v>234</v>
      </c>
      <c r="CZ79" t="s">
        <v>234</v>
      </c>
      <c r="DA79" t="s">
        <v>234</v>
      </c>
      <c r="DB79" t="s">
        <v>234</v>
      </c>
      <c r="DC79" t="s">
        <v>234</v>
      </c>
      <c r="DD79" t="s">
        <v>234</v>
      </c>
      <c r="DE79" t="s">
        <v>259</v>
      </c>
      <c r="DF79">
        <v>1200</v>
      </c>
      <c r="DG79" t="s">
        <v>1655</v>
      </c>
      <c r="DH79" t="s">
        <v>1655</v>
      </c>
      <c r="DI79" t="s">
        <v>1531</v>
      </c>
      <c r="DJ79">
        <v>0</v>
      </c>
      <c r="DK79">
        <v>0</v>
      </c>
      <c r="DL79">
        <v>0</v>
      </c>
      <c r="DM79">
        <v>0</v>
      </c>
      <c r="DN79">
        <v>0</v>
      </c>
      <c r="DO79">
        <v>1</v>
      </c>
      <c r="DP79">
        <v>0</v>
      </c>
      <c r="DQ79">
        <v>0</v>
      </c>
      <c r="DR79">
        <v>0</v>
      </c>
      <c r="DS79">
        <v>0</v>
      </c>
      <c r="DT79">
        <v>0</v>
      </c>
      <c r="DU79">
        <v>0</v>
      </c>
      <c r="DV79">
        <v>0</v>
      </c>
      <c r="DW79">
        <v>0</v>
      </c>
      <c r="DX79" t="s">
        <v>234</v>
      </c>
      <c r="DY79" t="s">
        <v>1460</v>
      </c>
      <c r="DZ79">
        <v>0</v>
      </c>
      <c r="EA79">
        <v>1</v>
      </c>
      <c r="EB79">
        <v>0</v>
      </c>
      <c r="EC79">
        <v>0</v>
      </c>
      <c r="ED79">
        <v>0</v>
      </c>
      <c r="EE79">
        <v>0</v>
      </c>
      <c r="EF79">
        <v>0</v>
      </c>
      <c r="EG79">
        <v>0</v>
      </c>
      <c r="EH79" t="s">
        <v>1655</v>
      </c>
      <c r="EI79" t="s">
        <v>1445</v>
      </c>
      <c r="EJ79" t="s">
        <v>1655</v>
      </c>
      <c r="EK79" t="s">
        <v>406</v>
      </c>
      <c r="EL79" t="s">
        <v>314</v>
      </c>
      <c r="EM79" t="s">
        <v>1875</v>
      </c>
      <c r="EN79" t="s">
        <v>314</v>
      </c>
      <c r="EO79" t="s">
        <v>3932</v>
      </c>
      <c r="EP79">
        <v>1</v>
      </c>
      <c r="EQ79">
        <v>0</v>
      </c>
      <c r="ER79">
        <v>0</v>
      </c>
      <c r="ES79">
        <v>0</v>
      </c>
      <c r="ET79">
        <v>0</v>
      </c>
      <c r="EU79">
        <v>1</v>
      </c>
      <c r="EV79">
        <v>0</v>
      </c>
      <c r="EW79">
        <v>0</v>
      </c>
      <c r="EX79" t="s">
        <v>1655</v>
      </c>
      <c r="EY79">
        <v>65</v>
      </c>
      <c r="EZ79" t="s">
        <v>3978</v>
      </c>
      <c r="FA79" t="s">
        <v>234</v>
      </c>
      <c r="FB79" t="s">
        <v>234</v>
      </c>
      <c r="FC79" t="s">
        <v>234</v>
      </c>
      <c r="FD79" t="s">
        <v>3978</v>
      </c>
      <c r="FE79" t="s">
        <v>1655</v>
      </c>
      <c r="FF79" t="s">
        <v>234</v>
      </c>
      <c r="FG79" t="s">
        <v>234</v>
      </c>
      <c r="FH79" t="s">
        <v>234</v>
      </c>
      <c r="FI79" t="s">
        <v>234</v>
      </c>
      <c r="FJ79" t="s">
        <v>234</v>
      </c>
      <c r="FK79" t="s">
        <v>234</v>
      </c>
      <c r="FL79" t="s">
        <v>234</v>
      </c>
      <c r="FM79" t="s">
        <v>234</v>
      </c>
      <c r="FN79" t="s">
        <v>234</v>
      </c>
      <c r="FO79" t="s">
        <v>234</v>
      </c>
      <c r="FP79" t="s">
        <v>234</v>
      </c>
      <c r="FQ79" t="s">
        <v>234</v>
      </c>
      <c r="FR79" t="s">
        <v>234</v>
      </c>
      <c r="FS79" t="s">
        <v>234</v>
      </c>
      <c r="FT79" t="s">
        <v>234</v>
      </c>
      <c r="FU79" t="s">
        <v>234</v>
      </c>
      <c r="FV79" t="s">
        <v>234</v>
      </c>
      <c r="FW79" t="s">
        <v>234</v>
      </c>
      <c r="FX79" t="s">
        <v>234</v>
      </c>
      <c r="FY79" t="s">
        <v>234</v>
      </c>
      <c r="FZ79" t="s">
        <v>234</v>
      </c>
      <c r="GA79" t="s">
        <v>234</v>
      </c>
      <c r="GB79" t="s">
        <v>234</v>
      </c>
      <c r="GC79" t="s">
        <v>1655</v>
      </c>
      <c r="GD79" t="s">
        <v>234</v>
      </c>
      <c r="GE79">
        <v>10</v>
      </c>
      <c r="GF79" t="s">
        <v>234</v>
      </c>
      <c r="GG79" t="s">
        <v>234</v>
      </c>
      <c r="GH79" t="s">
        <v>234</v>
      </c>
      <c r="GI79" t="s">
        <v>234</v>
      </c>
      <c r="GJ79" t="s">
        <v>234</v>
      </c>
      <c r="GK79" t="s">
        <v>234</v>
      </c>
      <c r="GL79" t="s">
        <v>1655</v>
      </c>
      <c r="GM79" t="s">
        <v>259</v>
      </c>
      <c r="GN79" t="s">
        <v>3862</v>
      </c>
      <c r="GO79" t="s">
        <v>1655</v>
      </c>
      <c r="GP79" t="s">
        <v>1528</v>
      </c>
      <c r="GQ79">
        <v>0</v>
      </c>
      <c r="GR79">
        <v>0</v>
      </c>
      <c r="GS79">
        <v>0</v>
      </c>
      <c r="GT79">
        <v>1</v>
      </c>
      <c r="GU79">
        <v>0</v>
      </c>
      <c r="GV79">
        <v>0</v>
      </c>
      <c r="GW79">
        <v>0</v>
      </c>
      <c r="GX79">
        <v>0</v>
      </c>
      <c r="GY79">
        <v>0</v>
      </c>
      <c r="GZ79">
        <v>0</v>
      </c>
      <c r="HA79">
        <v>0</v>
      </c>
      <c r="HB79">
        <v>0</v>
      </c>
      <c r="HC79">
        <v>0</v>
      </c>
      <c r="HD79" t="s">
        <v>234</v>
      </c>
      <c r="HE79" t="s">
        <v>1018</v>
      </c>
      <c r="HF79">
        <v>1</v>
      </c>
      <c r="HG79">
        <v>0</v>
      </c>
      <c r="HH79">
        <v>0</v>
      </c>
      <c r="HI79">
        <v>0</v>
      </c>
      <c r="HJ79">
        <v>0</v>
      </c>
      <c r="HK79">
        <v>0</v>
      </c>
      <c r="HL79">
        <v>0</v>
      </c>
      <c r="HM79">
        <v>0</v>
      </c>
      <c r="HN79" t="s">
        <v>1655</v>
      </c>
      <c r="HO79" t="s">
        <v>1445</v>
      </c>
      <c r="HP79" t="s">
        <v>1655</v>
      </c>
      <c r="HQ79" t="s">
        <v>406</v>
      </c>
      <c r="HR79" t="s">
        <v>314</v>
      </c>
      <c r="HS79" t="s">
        <v>1875</v>
      </c>
      <c r="HT79" t="s">
        <v>314</v>
      </c>
      <c r="HU79" t="s">
        <v>1445</v>
      </c>
      <c r="HV79" t="s">
        <v>234</v>
      </c>
      <c r="HW79" t="s">
        <v>234</v>
      </c>
      <c r="HX79" t="s">
        <v>234</v>
      </c>
      <c r="HY79" t="s">
        <v>234</v>
      </c>
      <c r="HZ79" t="s">
        <v>234</v>
      </c>
      <c r="IA79" t="s">
        <v>234</v>
      </c>
      <c r="IB79" t="s">
        <v>234</v>
      </c>
      <c r="IC79" t="s">
        <v>234</v>
      </c>
      <c r="ID79" t="s">
        <v>1451</v>
      </c>
      <c r="IE79">
        <v>0</v>
      </c>
      <c r="IF79">
        <v>1</v>
      </c>
      <c r="IG79">
        <v>0</v>
      </c>
      <c r="IH79">
        <v>0</v>
      </c>
      <c r="II79">
        <v>0</v>
      </c>
      <c r="IJ79">
        <v>0</v>
      </c>
      <c r="IK79">
        <v>0</v>
      </c>
      <c r="IL79">
        <v>0</v>
      </c>
      <c r="IM79" t="s">
        <v>234</v>
      </c>
      <c r="IN79" t="s">
        <v>1655</v>
      </c>
      <c r="IO79" t="s">
        <v>234</v>
      </c>
      <c r="IP79" t="s">
        <v>3878</v>
      </c>
      <c r="IQ79">
        <v>1</v>
      </c>
      <c r="IR79">
        <v>1</v>
      </c>
      <c r="IS79">
        <v>0</v>
      </c>
      <c r="IT79">
        <v>0</v>
      </c>
      <c r="IU79">
        <v>0</v>
      </c>
      <c r="IV79">
        <v>0</v>
      </c>
      <c r="IW79">
        <v>0</v>
      </c>
      <c r="IX79">
        <v>0</v>
      </c>
      <c r="IY79" t="s">
        <v>234</v>
      </c>
      <c r="IZ79" t="s">
        <v>234</v>
      </c>
      <c r="JA79" t="s">
        <v>234</v>
      </c>
      <c r="JB79" t="s">
        <v>234</v>
      </c>
      <c r="JC79" t="s">
        <v>234</v>
      </c>
      <c r="JD79" t="s">
        <v>234</v>
      </c>
      <c r="JE79" t="s">
        <v>234</v>
      </c>
      <c r="JF79" t="s">
        <v>234</v>
      </c>
      <c r="JG79" t="s">
        <v>234</v>
      </c>
      <c r="JH79" t="s">
        <v>234</v>
      </c>
      <c r="JI79" t="s">
        <v>234</v>
      </c>
      <c r="JJ79" t="s">
        <v>234</v>
      </c>
      <c r="JK79" t="s">
        <v>234</v>
      </c>
      <c r="JL79" t="s">
        <v>234</v>
      </c>
      <c r="JM79" t="s">
        <v>234</v>
      </c>
      <c r="JN79" t="s">
        <v>234</v>
      </c>
      <c r="JO79" t="s">
        <v>234</v>
      </c>
      <c r="JP79" t="s">
        <v>234</v>
      </c>
      <c r="JQ79" t="s">
        <v>234</v>
      </c>
      <c r="JR79" t="s">
        <v>234</v>
      </c>
      <c r="JS79" t="s">
        <v>234</v>
      </c>
      <c r="JT79" t="s">
        <v>234</v>
      </c>
      <c r="JU79" t="s">
        <v>234</v>
      </c>
      <c r="JV79" t="s">
        <v>234</v>
      </c>
      <c r="JW79" t="s">
        <v>234</v>
      </c>
      <c r="JX79" t="s">
        <v>234</v>
      </c>
      <c r="JY79" t="s">
        <v>234</v>
      </c>
      <c r="JZ79" t="s">
        <v>234</v>
      </c>
      <c r="KA79" t="s">
        <v>234</v>
      </c>
      <c r="KB79" t="s">
        <v>234</v>
      </c>
      <c r="KC79" t="s">
        <v>234</v>
      </c>
      <c r="KD79" t="s">
        <v>234</v>
      </c>
      <c r="KE79" t="s">
        <v>234</v>
      </c>
      <c r="KF79" t="s">
        <v>234</v>
      </c>
      <c r="KG79" t="s">
        <v>234</v>
      </c>
      <c r="KH79" t="s">
        <v>234</v>
      </c>
      <c r="KI79" t="s">
        <v>234</v>
      </c>
      <c r="KJ79" t="s">
        <v>234</v>
      </c>
      <c r="KK79" t="s">
        <v>234</v>
      </c>
      <c r="KL79" t="s">
        <v>234</v>
      </c>
      <c r="KM79" t="s">
        <v>234</v>
      </c>
      <c r="KN79" t="s">
        <v>234</v>
      </c>
      <c r="KO79" t="s">
        <v>234</v>
      </c>
      <c r="KP79" t="s">
        <v>234</v>
      </c>
      <c r="KQ79" t="s">
        <v>234</v>
      </c>
      <c r="KR79" t="s">
        <v>234</v>
      </c>
      <c r="KS79" t="s">
        <v>234</v>
      </c>
      <c r="KT79" t="s">
        <v>234</v>
      </c>
      <c r="KU79" t="s">
        <v>234</v>
      </c>
      <c r="KV79" t="s">
        <v>234</v>
      </c>
      <c r="KW79" t="s">
        <v>234</v>
      </c>
      <c r="KX79" t="s">
        <v>234</v>
      </c>
      <c r="KY79" t="s">
        <v>234</v>
      </c>
      <c r="KZ79" t="s">
        <v>234</v>
      </c>
      <c r="LA79" t="s">
        <v>234</v>
      </c>
      <c r="LB79" t="s">
        <v>234</v>
      </c>
      <c r="LC79" t="s">
        <v>234</v>
      </c>
      <c r="LD79" t="s">
        <v>234</v>
      </c>
      <c r="LE79" t="s">
        <v>234</v>
      </c>
      <c r="LF79" t="s">
        <v>3443</v>
      </c>
      <c r="LG79" t="s">
        <v>234</v>
      </c>
      <c r="LH79">
        <v>264591611</v>
      </c>
      <c r="LI79" t="s">
        <v>4014</v>
      </c>
      <c r="LJ79">
        <v>44617.561493055553</v>
      </c>
      <c r="LK79" t="s">
        <v>234</v>
      </c>
      <c r="LL79" t="s">
        <v>234</v>
      </c>
      <c r="LM79" t="s">
        <v>3800</v>
      </c>
      <c r="LN79" t="s">
        <v>3801</v>
      </c>
      <c r="LO79" t="s">
        <v>234</v>
      </c>
      <c r="LP79">
        <v>78</v>
      </c>
    </row>
    <row r="80" spans="1:328" x14ac:dyDescent="0.35">
      <c r="A80">
        <v>44616.475165706019</v>
      </c>
      <c r="B80">
        <v>44616.514065057869</v>
      </c>
      <c r="C80">
        <v>44616</v>
      </c>
      <c r="D80">
        <v>2.7785251321412424E-3</v>
      </c>
      <c r="E80" t="s">
        <v>234</v>
      </c>
      <c r="F80" t="s">
        <v>234</v>
      </c>
      <c r="G80" t="s">
        <v>3811</v>
      </c>
      <c r="H80">
        <v>44616</v>
      </c>
      <c r="I80" t="s">
        <v>403</v>
      </c>
      <c r="J80" t="s">
        <v>234</v>
      </c>
      <c r="K80" t="s">
        <v>403</v>
      </c>
      <c r="L80" t="s">
        <v>402</v>
      </c>
      <c r="M80" t="s">
        <v>402</v>
      </c>
      <c r="N80" t="s">
        <v>246</v>
      </c>
      <c r="O80" t="s">
        <v>4015</v>
      </c>
      <c r="P80" t="s">
        <v>246</v>
      </c>
      <c r="Q80" t="s">
        <v>433</v>
      </c>
      <c r="R80" t="s">
        <v>4015</v>
      </c>
      <c r="S80" t="s">
        <v>419</v>
      </c>
      <c r="T80" t="s">
        <v>426</v>
      </c>
      <c r="U80" t="s">
        <v>466</v>
      </c>
      <c r="V80" t="s">
        <v>761</v>
      </c>
      <c r="W80" t="s">
        <v>467</v>
      </c>
      <c r="X80" t="s">
        <v>468</v>
      </c>
      <c r="Y80" t="s">
        <v>467</v>
      </c>
      <c r="Z80" t="s">
        <v>470</v>
      </c>
      <c r="AA80" t="s">
        <v>234</v>
      </c>
      <c r="AB80" t="s">
        <v>470</v>
      </c>
      <c r="AC80" t="s">
        <v>469</v>
      </c>
      <c r="AD80" t="s">
        <v>469</v>
      </c>
      <c r="AE80" t="s">
        <v>472</v>
      </c>
      <c r="AF80" t="s">
        <v>234</v>
      </c>
      <c r="AG80" t="s">
        <v>472</v>
      </c>
      <c r="AH80" t="s">
        <v>471</v>
      </c>
      <c r="AI80" t="s">
        <v>471</v>
      </c>
      <c r="AJ80" t="s">
        <v>247</v>
      </c>
      <c r="AK80" t="s">
        <v>284</v>
      </c>
      <c r="AL80" t="s">
        <v>1655</v>
      </c>
      <c r="AM80" t="s">
        <v>234</v>
      </c>
      <c r="AN80" t="s">
        <v>1655</v>
      </c>
      <c r="AO80" t="s">
        <v>234</v>
      </c>
      <c r="AP80" t="s">
        <v>250</v>
      </c>
      <c r="AQ80" t="s">
        <v>234</v>
      </c>
      <c r="AR80" t="s">
        <v>234</v>
      </c>
      <c r="AS80" t="s">
        <v>285</v>
      </c>
      <c r="AT80" t="s">
        <v>234</v>
      </c>
      <c r="AU80" t="s">
        <v>3875</v>
      </c>
      <c r="AV80">
        <v>1</v>
      </c>
      <c r="AW80">
        <v>1</v>
      </c>
      <c r="AX80">
        <v>0</v>
      </c>
      <c r="AY80">
        <v>0</v>
      </c>
      <c r="AZ80">
        <v>0</v>
      </c>
      <c r="BA80">
        <v>0</v>
      </c>
      <c r="BB80">
        <v>0</v>
      </c>
      <c r="BC80">
        <v>0</v>
      </c>
      <c r="BD80" t="s">
        <v>309</v>
      </c>
      <c r="BE80" t="s">
        <v>750</v>
      </c>
      <c r="BF80" t="s">
        <v>287</v>
      </c>
      <c r="BG80">
        <v>1</v>
      </c>
      <c r="BH80">
        <v>0</v>
      </c>
      <c r="BI80">
        <v>0</v>
      </c>
      <c r="BJ80">
        <v>0</v>
      </c>
      <c r="BK80">
        <v>0</v>
      </c>
      <c r="BL80">
        <v>0</v>
      </c>
      <c r="BM80">
        <v>0</v>
      </c>
      <c r="BN80">
        <v>0</v>
      </c>
      <c r="BO80">
        <v>0</v>
      </c>
      <c r="BP80">
        <v>0</v>
      </c>
      <c r="BQ80" t="s">
        <v>234</v>
      </c>
      <c r="BR80" t="s">
        <v>348</v>
      </c>
      <c r="BS80" t="s">
        <v>348</v>
      </c>
      <c r="BT80" t="s">
        <v>3944</v>
      </c>
      <c r="BU80">
        <v>1</v>
      </c>
      <c r="BV80">
        <v>1</v>
      </c>
      <c r="BW80">
        <v>1</v>
      </c>
      <c r="BX80">
        <v>1</v>
      </c>
      <c r="BY80">
        <v>1</v>
      </c>
      <c r="BZ80">
        <v>1</v>
      </c>
      <c r="CA80">
        <v>1</v>
      </c>
      <c r="CB80">
        <v>0</v>
      </c>
      <c r="CC80" t="s">
        <v>1500</v>
      </c>
      <c r="CD80">
        <v>300</v>
      </c>
      <c r="CE80">
        <v>150</v>
      </c>
      <c r="CF80" t="s">
        <v>1445</v>
      </c>
      <c r="CG80">
        <v>375</v>
      </c>
      <c r="CH80">
        <v>144.230769230769</v>
      </c>
      <c r="CI80" t="s">
        <v>1655</v>
      </c>
      <c r="CJ80">
        <v>250</v>
      </c>
      <c r="CK80" t="s">
        <v>3803</v>
      </c>
      <c r="CL80" t="s">
        <v>1655</v>
      </c>
      <c r="CM80">
        <v>400</v>
      </c>
      <c r="CN80" t="s">
        <v>3804</v>
      </c>
      <c r="CO80" t="s">
        <v>1655</v>
      </c>
      <c r="CP80">
        <v>575</v>
      </c>
      <c r="CQ80" t="s">
        <v>4016</v>
      </c>
      <c r="CR80" t="s">
        <v>1445</v>
      </c>
      <c r="CS80">
        <v>650</v>
      </c>
      <c r="CT80" t="s">
        <v>3918</v>
      </c>
      <c r="CU80" t="s">
        <v>1655</v>
      </c>
      <c r="CV80" t="s">
        <v>1504</v>
      </c>
      <c r="CW80" t="s">
        <v>1445</v>
      </c>
      <c r="CX80" t="s">
        <v>234</v>
      </c>
      <c r="CY80" t="s">
        <v>234</v>
      </c>
      <c r="CZ80" t="s">
        <v>342</v>
      </c>
      <c r="DA80" t="s">
        <v>342</v>
      </c>
      <c r="DB80" t="s">
        <v>414</v>
      </c>
      <c r="DC80">
        <v>591</v>
      </c>
      <c r="DD80">
        <v>150</v>
      </c>
      <c r="DE80" t="s">
        <v>4017</v>
      </c>
      <c r="DF80">
        <v>960.65989847715696</v>
      </c>
      <c r="DG80" t="s">
        <v>1655</v>
      </c>
      <c r="DH80" t="s">
        <v>1655</v>
      </c>
      <c r="DI80" t="s">
        <v>4018</v>
      </c>
      <c r="DJ80">
        <v>1</v>
      </c>
      <c r="DK80">
        <v>1</v>
      </c>
      <c r="DL80">
        <v>0</v>
      </c>
      <c r="DM80">
        <v>0</v>
      </c>
      <c r="DN80">
        <v>1</v>
      </c>
      <c r="DO80">
        <v>0</v>
      </c>
      <c r="DP80">
        <v>0</v>
      </c>
      <c r="DQ80">
        <v>1</v>
      </c>
      <c r="DR80">
        <v>0</v>
      </c>
      <c r="DS80">
        <v>0</v>
      </c>
      <c r="DT80">
        <v>0</v>
      </c>
      <c r="DU80">
        <v>0</v>
      </c>
      <c r="DV80">
        <v>0</v>
      </c>
      <c r="DW80">
        <v>0</v>
      </c>
      <c r="DX80" t="s">
        <v>234</v>
      </c>
      <c r="DY80" t="s">
        <v>4019</v>
      </c>
      <c r="DZ80">
        <v>1</v>
      </c>
      <c r="EA80">
        <v>1</v>
      </c>
      <c r="EB80">
        <v>0</v>
      </c>
      <c r="EC80">
        <v>1</v>
      </c>
      <c r="ED80">
        <v>0</v>
      </c>
      <c r="EE80">
        <v>0</v>
      </c>
      <c r="EF80">
        <v>0</v>
      </c>
      <c r="EG80">
        <v>0</v>
      </c>
      <c r="EH80" t="s">
        <v>1655</v>
      </c>
      <c r="EI80" t="s">
        <v>269</v>
      </c>
      <c r="EJ80" t="s">
        <v>1655</v>
      </c>
      <c r="EK80" t="s">
        <v>419</v>
      </c>
      <c r="EL80" t="s">
        <v>305</v>
      </c>
      <c r="EM80" t="s">
        <v>426</v>
      </c>
      <c r="EN80" t="s">
        <v>305</v>
      </c>
      <c r="EO80" t="s">
        <v>3813</v>
      </c>
      <c r="EP80">
        <v>1</v>
      </c>
      <c r="EQ80">
        <v>1</v>
      </c>
      <c r="ER80">
        <v>1</v>
      </c>
      <c r="ES80">
        <v>1</v>
      </c>
      <c r="ET80">
        <v>1</v>
      </c>
      <c r="EU80">
        <v>1</v>
      </c>
      <c r="EV80">
        <v>1</v>
      </c>
      <c r="EW80">
        <v>0</v>
      </c>
      <c r="EX80" t="s">
        <v>1655</v>
      </c>
      <c r="EY80">
        <v>40</v>
      </c>
      <c r="EZ80" t="s">
        <v>3818</v>
      </c>
      <c r="FA80" t="s">
        <v>234</v>
      </c>
      <c r="FB80" t="s">
        <v>234</v>
      </c>
      <c r="FC80" t="s">
        <v>234</v>
      </c>
      <c r="FD80" t="s">
        <v>3818</v>
      </c>
      <c r="FE80" t="s">
        <v>1445</v>
      </c>
      <c r="FF80">
        <v>25</v>
      </c>
      <c r="FG80" t="s">
        <v>1445</v>
      </c>
      <c r="FH80">
        <v>35</v>
      </c>
      <c r="FI80" t="s">
        <v>1655</v>
      </c>
      <c r="FJ80" t="s">
        <v>1655</v>
      </c>
      <c r="FK80">
        <v>75</v>
      </c>
      <c r="FL80" t="s">
        <v>234</v>
      </c>
      <c r="FM80" t="s">
        <v>234</v>
      </c>
      <c r="FN80" t="s">
        <v>3854</v>
      </c>
      <c r="FO80" t="s">
        <v>1655</v>
      </c>
      <c r="FP80" t="s">
        <v>1655</v>
      </c>
      <c r="FQ80">
        <v>75</v>
      </c>
      <c r="FR80" t="s">
        <v>234</v>
      </c>
      <c r="FS80" t="s">
        <v>234</v>
      </c>
      <c r="FT80" t="s">
        <v>3854</v>
      </c>
      <c r="FU80" t="s">
        <v>1445</v>
      </c>
      <c r="FV80" t="s">
        <v>1655</v>
      </c>
      <c r="FW80">
        <v>100</v>
      </c>
      <c r="FX80" t="s">
        <v>234</v>
      </c>
      <c r="FY80" t="s">
        <v>234</v>
      </c>
      <c r="FZ80" t="s">
        <v>234</v>
      </c>
      <c r="GA80">
        <v>100</v>
      </c>
      <c r="GB80" t="s">
        <v>1445</v>
      </c>
      <c r="GC80" t="s">
        <v>1655</v>
      </c>
      <c r="GD80" t="s">
        <v>234</v>
      </c>
      <c r="GE80">
        <v>25</v>
      </c>
      <c r="GF80" t="s">
        <v>234</v>
      </c>
      <c r="GG80" t="s">
        <v>234</v>
      </c>
      <c r="GH80" t="s">
        <v>234</v>
      </c>
      <c r="GI80" t="s">
        <v>234</v>
      </c>
      <c r="GJ80" t="s">
        <v>234</v>
      </c>
      <c r="GK80" t="s">
        <v>234</v>
      </c>
      <c r="GL80" t="s">
        <v>269</v>
      </c>
      <c r="GM80" t="s">
        <v>259</v>
      </c>
      <c r="GN80" t="s">
        <v>3911</v>
      </c>
      <c r="GO80" t="s">
        <v>1445</v>
      </c>
      <c r="GP80" t="s">
        <v>234</v>
      </c>
      <c r="GQ80" t="s">
        <v>234</v>
      </c>
      <c r="GR80" t="s">
        <v>234</v>
      </c>
      <c r="GS80" t="s">
        <v>234</v>
      </c>
      <c r="GT80" t="s">
        <v>234</v>
      </c>
      <c r="GU80" t="s">
        <v>234</v>
      </c>
      <c r="GV80" t="s">
        <v>234</v>
      </c>
      <c r="GW80" t="s">
        <v>234</v>
      </c>
      <c r="GX80" t="s">
        <v>234</v>
      </c>
      <c r="GY80" t="s">
        <v>234</v>
      </c>
      <c r="GZ80" t="s">
        <v>234</v>
      </c>
      <c r="HA80" t="s">
        <v>234</v>
      </c>
      <c r="HB80" t="s">
        <v>234</v>
      </c>
      <c r="HC80" t="s">
        <v>234</v>
      </c>
      <c r="HD80" t="s">
        <v>234</v>
      </c>
      <c r="HE80" t="s">
        <v>234</v>
      </c>
      <c r="HF80" t="s">
        <v>234</v>
      </c>
      <c r="HG80" t="s">
        <v>234</v>
      </c>
      <c r="HH80" t="s">
        <v>234</v>
      </c>
      <c r="HI80" t="s">
        <v>234</v>
      </c>
      <c r="HJ80" t="s">
        <v>234</v>
      </c>
      <c r="HK80" t="s">
        <v>234</v>
      </c>
      <c r="HL80" t="s">
        <v>234</v>
      </c>
      <c r="HM80" t="s">
        <v>234</v>
      </c>
      <c r="HN80" t="s">
        <v>1655</v>
      </c>
      <c r="HO80" t="s">
        <v>269</v>
      </c>
      <c r="HP80" t="s">
        <v>1655</v>
      </c>
      <c r="HQ80" t="s">
        <v>419</v>
      </c>
      <c r="HR80" t="s">
        <v>305</v>
      </c>
      <c r="HS80" t="s">
        <v>426</v>
      </c>
      <c r="HT80" t="s">
        <v>305</v>
      </c>
      <c r="HU80" t="s">
        <v>269</v>
      </c>
      <c r="HV80" t="s">
        <v>234</v>
      </c>
      <c r="HW80" t="s">
        <v>234</v>
      </c>
      <c r="HX80" t="s">
        <v>234</v>
      </c>
      <c r="HY80" t="s">
        <v>234</v>
      </c>
      <c r="HZ80" t="s">
        <v>234</v>
      </c>
      <c r="IA80" t="s">
        <v>234</v>
      </c>
      <c r="IB80" t="s">
        <v>234</v>
      </c>
      <c r="IC80" t="s">
        <v>234</v>
      </c>
      <c r="ID80" t="s">
        <v>3829</v>
      </c>
      <c r="IE80">
        <v>1</v>
      </c>
      <c r="IF80">
        <v>0</v>
      </c>
      <c r="IG80">
        <v>1</v>
      </c>
      <c r="IH80">
        <v>0</v>
      </c>
      <c r="II80">
        <v>0</v>
      </c>
      <c r="IJ80">
        <v>0</v>
      </c>
      <c r="IK80">
        <v>0</v>
      </c>
      <c r="IL80">
        <v>0</v>
      </c>
      <c r="IM80" t="s">
        <v>234</v>
      </c>
      <c r="IN80" t="s">
        <v>1655</v>
      </c>
      <c r="IO80" t="s">
        <v>234</v>
      </c>
      <c r="IP80" t="s">
        <v>309</v>
      </c>
      <c r="IQ80">
        <v>1</v>
      </c>
      <c r="IR80">
        <v>0</v>
      </c>
      <c r="IS80">
        <v>0</v>
      </c>
      <c r="IT80">
        <v>0</v>
      </c>
      <c r="IU80">
        <v>0</v>
      </c>
      <c r="IV80">
        <v>0</v>
      </c>
      <c r="IW80">
        <v>0</v>
      </c>
      <c r="IX80">
        <v>0</v>
      </c>
      <c r="IY80" t="s">
        <v>234</v>
      </c>
      <c r="IZ80" t="s">
        <v>234</v>
      </c>
      <c r="JA80" t="s">
        <v>234</v>
      </c>
      <c r="JB80" t="s">
        <v>234</v>
      </c>
      <c r="JC80" t="s">
        <v>234</v>
      </c>
      <c r="JD80" t="s">
        <v>234</v>
      </c>
      <c r="JE80" t="s">
        <v>234</v>
      </c>
      <c r="JF80" t="s">
        <v>234</v>
      </c>
      <c r="JG80" t="s">
        <v>234</v>
      </c>
      <c r="JH80" t="s">
        <v>234</v>
      </c>
      <c r="JI80" t="s">
        <v>234</v>
      </c>
      <c r="JJ80" t="s">
        <v>234</v>
      </c>
      <c r="JK80" t="s">
        <v>234</v>
      </c>
      <c r="JL80" t="s">
        <v>234</v>
      </c>
      <c r="JM80" t="s">
        <v>234</v>
      </c>
      <c r="JN80" t="s">
        <v>234</v>
      </c>
      <c r="JO80" t="s">
        <v>234</v>
      </c>
      <c r="JP80" t="s">
        <v>234</v>
      </c>
      <c r="JQ80" t="s">
        <v>234</v>
      </c>
      <c r="JR80" t="s">
        <v>234</v>
      </c>
      <c r="JS80" t="s">
        <v>234</v>
      </c>
      <c r="JT80" t="s">
        <v>234</v>
      </c>
      <c r="JU80" t="s">
        <v>234</v>
      </c>
      <c r="JV80" t="s">
        <v>234</v>
      </c>
      <c r="JW80" t="s">
        <v>234</v>
      </c>
      <c r="JX80" t="s">
        <v>234</v>
      </c>
      <c r="JY80" t="s">
        <v>234</v>
      </c>
      <c r="JZ80" t="s">
        <v>234</v>
      </c>
      <c r="KA80" t="s">
        <v>234</v>
      </c>
      <c r="KB80" t="s">
        <v>234</v>
      </c>
      <c r="KC80" t="s">
        <v>234</v>
      </c>
      <c r="KD80" t="s">
        <v>234</v>
      </c>
      <c r="KE80" t="s">
        <v>234</v>
      </c>
      <c r="KF80" t="s">
        <v>234</v>
      </c>
      <c r="KG80" t="s">
        <v>234</v>
      </c>
      <c r="KH80" t="s">
        <v>234</v>
      </c>
      <c r="KI80" t="s">
        <v>234</v>
      </c>
      <c r="KJ80" t="s">
        <v>234</v>
      </c>
      <c r="KK80" t="s">
        <v>234</v>
      </c>
      <c r="KL80" t="s">
        <v>234</v>
      </c>
      <c r="KM80" t="s">
        <v>234</v>
      </c>
      <c r="KN80" t="s">
        <v>234</v>
      </c>
      <c r="KO80" t="s">
        <v>234</v>
      </c>
      <c r="KP80" t="s">
        <v>234</v>
      </c>
      <c r="KQ80" t="s">
        <v>234</v>
      </c>
      <c r="KR80" t="s">
        <v>234</v>
      </c>
      <c r="KS80" t="s">
        <v>234</v>
      </c>
      <c r="KT80" t="s">
        <v>234</v>
      </c>
      <c r="KU80" t="s">
        <v>234</v>
      </c>
      <c r="KV80" t="s">
        <v>234</v>
      </c>
      <c r="KW80" t="s">
        <v>234</v>
      </c>
      <c r="KX80" t="s">
        <v>234</v>
      </c>
      <c r="KY80" t="s">
        <v>234</v>
      </c>
      <c r="KZ80" t="s">
        <v>234</v>
      </c>
      <c r="LA80" t="s">
        <v>234</v>
      </c>
      <c r="LB80" t="s">
        <v>234</v>
      </c>
      <c r="LC80" t="s">
        <v>234</v>
      </c>
      <c r="LD80" t="s">
        <v>234</v>
      </c>
      <c r="LE80" t="s">
        <v>234</v>
      </c>
      <c r="LF80" t="s">
        <v>4020</v>
      </c>
      <c r="LG80" t="s">
        <v>234</v>
      </c>
      <c r="LH80">
        <v>264606861</v>
      </c>
      <c r="LI80" t="s">
        <v>4021</v>
      </c>
      <c r="LJ80">
        <v>44617.591504629629</v>
      </c>
      <c r="LK80" t="s">
        <v>234</v>
      </c>
      <c r="LL80" t="s">
        <v>234</v>
      </c>
      <c r="LM80" t="s">
        <v>3800</v>
      </c>
      <c r="LN80" t="s">
        <v>3801</v>
      </c>
      <c r="LO80" t="s">
        <v>234</v>
      </c>
      <c r="LP80">
        <v>79</v>
      </c>
    </row>
    <row r="81" spans="1:328" x14ac:dyDescent="0.35">
      <c r="A81">
        <v>44616.501603379627</v>
      </c>
      <c r="B81">
        <v>44616.515295787038</v>
      </c>
      <c r="C81">
        <v>44616</v>
      </c>
      <c r="D81">
        <v>9.7802910074408695E-4</v>
      </c>
      <c r="E81" t="s">
        <v>234</v>
      </c>
      <c r="F81" t="s">
        <v>234</v>
      </c>
      <c r="G81" t="s">
        <v>3811</v>
      </c>
      <c r="H81">
        <v>44616</v>
      </c>
      <c r="I81" t="s">
        <v>403</v>
      </c>
      <c r="J81" t="s">
        <v>234</v>
      </c>
      <c r="K81" t="s">
        <v>403</v>
      </c>
      <c r="L81" t="s">
        <v>402</v>
      </c>
      <c r="M81" t="s">
        <v>402</v>
      </c>
      <c r="N81" t="s">
        <v>246</v>
      </c>
      <c r="O81" t="s">
        <v>4015</v>
      </c>
      <c r="P81" t="s">
        <v>246</v>
      </c>
      <c r="Q81" t="s">
        <v>433</v>
      </c>
      <c r="R81" t="s">
        <v>4015</v>
      </c>
      <c r="S81" t="s">
        <v>419</v>
      </c>
      <c r="T81" t="s">
        <v>426</v>
      </c>
      <c r="U81" t="s">
        <v>466</v>
      </c>
      <c r="V81" t="s">
        <v>761</v>
      </c>
      <c r="W81" t="s">
        <v>467</v>
      </c>
      <c r="X81" t="s">
        <v>468</v>
      </c>
      <c r="Y81" t="s">
        <v>467</v>
      </c>
      <c r="Z81" t="s">
        <v>470</v>
      </c>
      <c r="AA81" t="s">
        <v>234</v>
      </c>
      <c r="AB81" t="s">
        <v>470</v>
      </c>
      <c r="AC81" t="s">
        <v>469</v>
      </c>
      <c r="AD81" t="s">
        <v>469</v>
      </c>
      <c r="AE81" t="s">
        <v>472</v>
      </c>
      <c r="AF81" t="s">
        <v>234</v>
      </c>
      <c r="AG81" t="s">
        <v>472</v>
      </c>
      <c r="AH81" t="s">
        <v>471</v>
      </c>
      <c r="AI81" t="s">
        <v>471</v>
      </c>
      <c r="AJ81" t="s">
        <v>247</v>
      </c>
      <c r="AK81" t="s">
        <v>284</v>
      </c>
      <c r="AL81" t="s">
        <v>1655</v>
      </c>
      <c r="AM81" t="s">
        <v>234</v>
      </c>
      <c r="AN81" t="s">
        <v>1655</v>
      </c>
      <c r="AO81" t="s">
        <v>234</v>
      </c>
      <c r="AP81" t="s">
        <v>274</v>
      </c>
      <c r="AQ81" t="s">
        <v>234</v>
      </c>
      <c r="AR81" t="s">
        <v>234</v>
      </c>
      <c r="AS81" t="s">
        <v>285</v>
      </c>
      <c r="AT81" t="s">
        <v>234</v>
      </c>
      <c r="AU81" t="s">
        <v>3875</v>
      </c>
      <c r="AV81">
        <v>1</v>
      </c>
      <c r="AW81">
        <v>1</v>
      </c>
      <c r="AX81">
        <v>0</v>
      </c>
      <c r="AY81">
        <v>0</v>
      </c>
      <c r="AZ81">
        <v>0</v>
      </c>
      <c r="BA81">
        <v>0</v>
      </c>
      <c r="BB81">
        <v>0</v>
      </c>
      <c r="BC81">
        <v>0</v>
      </c>
      <c r="BD81" t="s">
        <v>309</v>
      </c>
      <c r="BE81" t="s">
        <v>750</v>
      </c>
      <c r="BF81" t="s">
        <v>287</v>
      </c>
      <c r="BG81">
        <v>1</v>
      </c>
      <c r="BH81">
        <v>0</v>
      </c>
      <c r="BI81">
        <v>0</v>
      </c>
      <c r="BJ81">
        <v>0</v>
      </c>
      <c r="BK81">
        <v>0</v>
      </c>
      <c r="BL81">
        <v>0</v>
      </c>
      <c r="BM81">
        <v>0</v>
      </c>
      <c r="BN81">
        <v>0</v>
      </c>
      <c r="BO81">
        <v>0</v>
      </c>
      <c r="BP81">
        <v>0</v>
      </c>
      <c r="BQ81" t="s">
        <v>234</v>
      </c>
      <c r="BR81" t="s">
        <v>317</v>
      </c>
      <c r="BS81" t="s">
        <v>311</v>
      </c>
      <c r="BT81" t="s">
        <v>3944</v>
      </c>
      <c r="BU81">
        <v>1</v>
      </c>
      <c r="BV81">
        <v>1</v>
      </c>
      <c r="BW81">
        <v>1</v>
      </c>
      <c r="BX81">
        <v>1</v>
      </c>
      <c r="BY81">
        <v>1</v>
      </c>
      <c r="BZ81">
        <v>1</v>
      </c>
      <c r="CA81">
        <v>1</v>
      </c>
      <c r="CB81">
        <v>0</v>
      </c>
      <c r="CC81" t="s">
        <v>1500</v>
      </c>
      <c r="CD81">
        <v>300</v>
      </c>
      <c r="CE81">
        <v>150</v>
      </c>
      <c r="CF81" t="s">
        <v>1655</v>
      </c>
      <c r="CG81">
        <v>375</v>
      </c>
      <c r="CH81">
        <v>144.230769230769</v>
      </c>
      <c r="CI81" t="s">
        <v>1655</v>
      </c>
      <c r="CJ81">
        <v>250</v>
      </c>
      <c r="CK81" t="s">
        <v>3803</v>
      </c>
      <c r="CL81" t="s">
        <v>1655</v>
      </c>
      <c r="CM81">
        <v>400</v>
      </c>
      <c r="CN81" t="s">
        <v>3804</v>
      </c>
      <c r="CO81" t="s">
        <v>1445</v>
      </c>
      <c r="CP81">
        <v>575</v>
      </c>
      <c r="CQ81" t="s">
        <v>4016</v>
      </c>
      <c r="CR81" t="s">
        <v>1445</v>
      </c>
      <c r="CS81">
        <v>650</v>
      </c>
      <c r="CT81" t="s">
        <v>3918</v>
      </c>
      <c r="CU81" t="s">
        <v>1655</v>
      </c>
      <c r="CV81" t="s">
        <v>1504</v>
      </c>
      <c r="CW81" t="s">
        <v>1445</v>
      </c>
      <c r="CX81" t="s">
        <v>234</v>
      </c>
      <c r="CY81" t="s">
        <v>234</v>
      </c>
      <c r="CZ81" t="s">
        <v>342</v>
      </c>
      <c r="DA81" t="s">
        <v>342</v>
      </c>
      <c r="DB81" t="s">
        <v>414</v>
      </c>
      <c r="DC81">
        <v>591</v>
      </c>
      <c r="DD81">
        <v>150</v>
      </c>
      <c r="DE81" t="s">
        <v>4017</v>
      </c>
      <c r="DF81">
        <v>960.65989847715696</v>
      </c>
      <c r="DG81" t="s">
        <v>1445</v>
      </c>
      <c r="DH81" t="s">
        <v>1445</v>
      </c>
      <c r="DI81" t="s">
        <v>234</v>
      </c>
      <c r="DJ81" t="s">
        <v>234</v>
      </c>
      <c r="DK81" t="s">
        <v>234</v>
      </c>
      <c r="DL81" t="s">
        <v>234</v>
      </c>
      <c r="DM81" t="s">
        <v>234</v>
      </c>
      <c r="DN81" t="s">
        <v>234</v>
      </c>
      <c r="DO81" t="s">
        <v>234</v>
      </c>
      <c r="DP81" t="s">
        <v>234</v>
      </c>
      <c r="DQ81" t="s">
        <v>234</v>
      </c>
      <c r="DR81" t="s">
        <v>234</v>
      </c>
      <c r="DS81" t="s">
        <v>234</v>
      </c>
      <c r="DT81" t="s">
        <v>234</v>
      </c>
      <c r="DU81" t="s">
        <v>234</v>
      </c>
      <c r="DV81" t="s">
        <v>234</v>
      </c>
      <c r="DW81" t="s">
        <v>234</v>
      </c>
      <c r="DX81" t="s">
        <v>234</v>
      </c>
      <c r="DY81" t="s">
        <v>234</v>
      </c>
      <c r="DZ81" t="s">
        <v>234</v>
      </c>
      <c r="EA81" t="s">
        <v>234</v>
      </c>
      <c r="EB81" t="s">
        <v>234</v>
      </c>
      <c r="EC81" t="s">
        <v>234</v>
      </c>
      <c r="ED81" t="s">
        <v>234</v>
      </c>
      <c r="EE81" t="s">
        <v>234</v>
      </c>
      <c r="EF81" t="s">
        <v>234</v>
      </c>
      <c r="EG81" t="s">
        <v>234</v>
      </c>
      <c r="EH81" t="s">
        <v>1655</v>
      </c>
      <c r="EI81" t="s">
        <v>269</v>
      </c>
      <c r="EJ81" t="s">
        <v>1655</v>
      </c>
      <c r="EK81" t="s">
        <v>419</v>
      </c>
      <c r="EL81" t="s">
        <v>305</v>
      </c>
      <c r="EM81" t="s">
        <v>426</v>
      </c>
      <c r="EN81" t="s">
        <v>305</v>
      </c>
      <c r="EO81" t="s">
        <v>3813</v>
      </c>
      <c r="EP81">
        <v>1</v>
      </c>
      <c r="EQ81">
        <v>1</v>
      </c>
      <c r="ER81">
        <v>1</v>
      </c>
      <c r="ES81">
        <v>1</v>
      </c>
      <c r="ET81">
        <v>1</v>
      </c>
      <c r="EU81">
        <v>1</v>
      </c>
      <c r="EV81">
        <v>1</v>
      </c>
      <c r="EW81">
        <v>0</v>
      </c>
      <c r="EX81" t="s">
        <v>1655</v>
      </c>
      <c r="EY81">
        <v>40</v>
      </c>
      <c r="EZ81" t="s">
        <v>3818</v>
      </c>
      <c r="FA81" t="s">
        <v>234</v>
      </c>
      <c r="FB81" t="s">
        <v>234</v>
      </c>
      <c r="FC81" t="s">
        <v>234</v>
      </c>
      <c r="FD81" t="s">
        <v>3818</v>
      </c>
      <c r="FE81" t="s">
        <v>1445</v>
      </c>
      <c r="FF81">
        <v>25</v>
      </c>
      <c r="FG81" t="s">
        <v>1445</v>
      </c>
      <c r="FH81">
        <v>35</v>
      </c>
      <c r="FI81" t="s">
        <v>269</v>
      </c>
      <c r="FJ81" t="s">
        <v>1655</v>
      </c>
      <c r="FK81">
        <v>50</v>
      </c>
      <c r="FL81" t="s">
        <v>234</v>
      </c>
      <c r="FM81" t="s">
        <v>234</v>
      </c>
      <c r="FN81" t="s">
        <v>3814</v>
      </c>
      <c r="FO81" t="s">
        <v>269</v>
      </c>
      <c r="FP81" t="s">
        <v>1655</v>
      </c>
      <c r="FQ81">
        <v>75</v>
      </c>
      <c r="FR81" t="s">
        <v>234</v>
      </c>
      <c r="FS81" t="s">
        <v>234</v>
      </c>
      <c r="FT81" t="s">
        <v>3854</v>
      </c>
      <c r="FU81" t="s">
        <v>269</v>
      </c>
      <c r="FV81" t="s">
        <v>1655</v>
      </c>
      <c r="FW81">
        <v>100</v>
      </c>
      <c r="FX81" t="s">
        <v>234</v>
      </c>
      <c r="FY81" t="s">
        <v>234</v>
      </c>
      <c r="FZ81" t="s">
        <v>234</v>
      </c>
      <c r="GA81" t="s">
        <v>3816</v>
      </c>
      <c r="GB81" t="s">
        <v>1445</v>
      </c>
      <c r="GC81" t="s">
        <v>1655</v>
      </c>
      <c r="GD81" t="s">
        <v>234</v>
      </c>
      <c r="GE81">
        <v>25</v>
      </c>
      <c r="GF81" t="s">
        <v>234</v>
      </c>
      <c r="GG81" t="s">
        <v>234</v>
      </c>
      <c r="GH81" t="s">
        <v>234</v>
      </c>
      <c r="GI81" t="s">
        <v>234</v>
      </c>
      <c r="GJ81" t="s">
        <v>234</v>
      </c>
      <c r="GK81" t="s">
        <v>234</v>
      </c>
      <c r="GL81" t="s">
        <v>1655</v>
      </c>
      <c r="GM81" t="s">
        <v>259</v>
      </c>
      <c r="GN81" t="s">
        <v>3911</v>
      </c>
      <c r="GO81" t="s">
        <v>1445</v>
      </c>
      <c r="GP81" t="s">
        <v>234</v>
      </c>
      <c r="GQ81" t="s">
        <v>234</v>
      </c>
      <c r="GR81" t="s">
        <v>234</v>
      </c>
      <c r="GS81" t="s">
        <v>234</v>
      </c>
      <c r="GT81" t="s">
        <v>234</v>
      </c>
      <c r="GU81" t="s">
        <v>234</v>
      </c>
      <c r="GV81" t="s">
        <v>234</v>
      </c>
      <c r="GW81" t="s">
        <v>234</v>
      </c>
      <c r="GX81" t="s">
        <v>234</v>
      </c>
      <c r="GY81" t="s">
        <v>234</v>
      </c>
      <c r="GZ81" t="s">
        <v>234</v>
      </c>
      <c r="HA81" t="s">
        <v>234</v>
      </c>
      <c r="HB81" t="s">
        <v>234</v>
      </c>
      <c r="HC81" t="s">
        <v>234</v>
      </c>
      <c r="HD81" t="s">
        <v>234</v>
      </c>
      <c r="HE81" t="s">
        <v>234</v>
      </c>
      <c r="HF81" t="s">
        <v>234</v>
      </c>
      <c r="HG81" t="s">
        <v>234</v>
      </c>
      <c r="HH81" t="s">
        <v>234</v>
      </c>
      <c r="HI81" t="s">
        <v>234</v>
      </c>
      <c r="HJ81" t="s">
        <v>234</v>
      </c>
      <c r="HK81" t="s">
        <v>234</v>
      </c>
      <c r="HL81" t="s">
        <v>234</v>
      </c>
      <c r="HM81" t="s">
        <v>234</v>
      </c>
      <c r="HN81" t="s">
        <v>1445</v>
      </c>
      <c r="HO81" t="s">
        <v>1445</v>
      </c>
      <c r="HP81" t="s">
        <v>1655</v>
      </c>
      <c r="HQ81" t="s">
        <v>419</v>
      </c>
      <c r="HR81" t="s">
        <v>305</v>
      </c>
      <c r="HS81" t="s">
        <v>426</v>
      </c>
      <c r="HT81" t="s">
        <v>305</v>
      </c>
      <c r="HU81" t="s">
        <v>1445</v>
      </c>
      <c r="HV81" t="s">
        <v>234</v>
      </c>
      <c r="HW81" t="s">
        <v>234</v>
      </c>
      <c r="HX81" t="s">
        <v>234</v>
      </c>
      <c r="HY81" t="s">
        <v>234</v>
      </c>
      <c r="HZ81" t="s">
        <v>234</v>
      </c>
      <c r="IA81" t="s">
        <v>234</v>
      </c>
      <c r="IB81" t="s">
        <v>234</v>
      </c>
      <c r="IC81" t="s">
        <v>234</v>
      </c>
      <c r="ID81" t="s">
        <v>4022</v>
      </c>
      <c r="IE81">
        <v>1</v>
      </c>
      <c r="IF81">
        <v>1</v>
      </c>
      <c r="IG81">
        <v>1</v>
      </c>
      <c r="IH81">
        <v>1</v>
      </c>
      <c r="II81">
        <v>0</v>
      </c>
      <c r="IJ81">
        <v>0</v>
      </c>
      <c r="IK81">
        <v>0</v>
      </c>
      <c r="IL81">
        <v>0</v>
      </c>
      <c r="IM81" t="s">
        <v>234</v>
      </c>
      <c r="IN81" t="s">
        <v>1655</v>
      </c>
      <c r="IO81" t="s">
        <v>234</v>
      </c>
      <c r="IP81" t="s">
        <v>309</v>
      </c>
      <c r="IQ81">
        <v>1</v>
      </c>
      <c r="IR81">
        <v>0</v>
      </c>
      <c r="IS81">
        <v>0</v>
      </c>
      <c r="IT81">
        <v>0</v>
      </c>
      <c r="IU81">
        <v>0</v>
      </c>
      <c r="IV81">
        <v>0</v>
      </c>
      <c r="IW81">
        <v>0</v>
      </c>
      <c r="IX81">
        <v>0</v>
      </c>
      <c r="IY81" t="s">
        <v>234</v>
      </c>
      <c r="IZ81" t="s">
        <v>234</v>
      </c>
      <c r="JA81" t="s">
        <v>234</v>
      </c>
      <c r="JB81" t="s">
        <v>234</v>
      </c>
      <c r="JC81" t="s">
        <v>234</v>
      </c>
      <c r="JD81" t="s">
        <v>234</v>
      </c>
      <c r="JE81" t="s">
        <v>234</v>
      </c>
      <c r="JF81" t="s">
        <v>234</v>
      </c>
      <c r="JG81" t="s">
        <v>234</v>
      </c>
      <c r="JH81" t="s">
        <v>234</v>
      </c>
      <c r="JI81" t="s">
        <v>234</v>
      </c>
      <c r="JJ81" t="s">
        <v>234</v>
      </c>
      <c r="JK81" t="s">
        <v>234</v>
      </c>
      <c r="JL81" t="s">
        <v>234</v>
      </c>
      <c r="JM81" t="s">
        <v>234</v>
      </c>
      <c r="JN81" t="s">
        <v>234</v>
      </c>
      <c r="JO81" t="s">
        <v>234</v>
      </c>
      <c r="JP81" t="s">
        <v>234</v>
      </c>
      <c r="JQ81" t="s">
        <v>234</v>
      </c>
      <c r="JR81" t="s">
        <v>234</v>
      </c>
      <c r="JS81" t="s">
        <v>234</v>
      </c>
      <c r="JT81" t="s">
        <v>234</v>
      </c>
      <c r="JU81" t="s">
        <v>234</v>
      </c>
      <c r="JV81" t="s">
        <v>234</v>
      </c>
      <c r="JW81" t="s">
        <v>234</v>
      </c>
      <c r="JX81" t="s">
        <v>234</v>
      </c>
      <c r="JY81" t="s">
        <v>234</v>
      </c>
      <c r="JZ81" t="s">
        <v>234</v>
      </c>
      <c r="KA81" t="s">
        <v>234</v>
      </c>
      <c r="KB81" t="s">
        <v>234</v>
      </c>
      <c r="KC81" t="s">
        <v>234</v>
      </c>
      <c r="KD81" t="s">
        <v>234</v>
      </c>
      <c r="KE81" t="s">
        <v>234</v>
      </c>
      <c r="KF81" t="s">
        <v>234</v>
      </c>
      <c r="KG81" t="s">
        <v>234</v>
      </c>
      <c r="KH81" t="s">
        <v>234</v>
      </c>
      <c r="KI81" t="s">
        <v>234</v>
      </c>
      <c r="KJ81" t="s">
        <v>234</v>
      </c>
      <c r="KK81" t="s">
        <v>234</v>
      </c>
      <c r="KL81" t="s">
        <v>234</v>
      </c>
      <c r="KM81" t="s">
        <v>234</v>
      </c>
      <c r="KN81" t="s">
        <v>234</v>
      </c>
      <c r="KO81" t="s">
        <v>234</v>
      </c>
      <c r="KP81" t="s">
        <v>234</v>
      </c>
      <c r="KQ81" t="s">
        <v>234</v>
      </c>
      <c r="KR81" t="s">
        <v>234</v>
      </c>
      <c r="KS81" t="s">
        <v>234</v>
      </c>
      <c r="KT81" t="s">
        <v>234</v>
      </c>
      <c r="KU81" t="s">
        <v>234</v>
      </c>
      <c r="KV81" t="s">
        <v>234</v>
      </c>
      <c r="KW81" t="s">
        <v>234</v>
      </c>
      <c r="KX81" t="s">
        <v>234</v>
      </c>
      <c r="KY81" t="s">
        <v>234</v>
      </c>
      <c r="KZ81" t="s">
        <v>234</v>
      </c>
      <c r="LA81" t="s">
        <v>234</v>
      </c>
      <c r="LB81" t="s">
        <v>234</v>
      </c>
      <c r="LC81" t="s">
        <v>234</v>
      </c>
      <c r="LD81" t="s">
        <v>234</v>
      </c>
      <c r="LE81" t="s">
        <v>234</v>
      </c>
      <c r="LF81" t="s">
        <v>234</v>
      </c>
      <c r="LG81" t="s">
        <v>234</v>
      </c>
      <c r="LH81">
        <v>264606905</v>
      </c>
      <c r="LI81" t="s">
        <v>4023</v>
      </c>
      <c r="LJ81">
        <v>44617.591585648152</v>
      </c>
      <c r="LK81" t="s">
        <v>234</v>
      </c>
      <c r="LL81" t="s">
        <v>234</v>
      </c>
      <c r="LM81" t="s">
        <v>3800</v>
      </c>
      <c r="LN81" t="s">
        <v>3801</v>
      </c>
      <c r="LO81" t="s">
        <v>234</v>
      </c>
      <c r="LP81">
        <v>80</v>
      </c>
    </row>
    <row r="82" spans="1:328" x14ac:dyDescent="0.35">
      <c r="A82">
        <v>44616.519773159722</v>
      </c>
      <c r="B82">
        <v>44616.529738032397</v>
      </c>
      <c r="C82">
        <v>44616</v>
      </c>
      <c r="D82">
        <v>7.1177661967729885E-4</v>
      </c>
      <c r="E82" t="s">
        <v>234</v>
      </c>
      <c r="F82" t="s">
        <v>234</v>
      </c>
      <c r="G82" t="s">
        <v>234</v>
      </c>
      <c r="H82">
        <v>44616</v>
      </c>
      <c r="I82" t="s">
        <v>403</v>
      </c>
      <c r="J82" t="s">
        <v>234</v>
      </c>
      <c r="K82" t="s">
        <v>403</v>
      </c>
      <c r="L82" t="s">
        <v>402</v>
      </c>
      <c r="M82" t="s">
        <v>402</v>
      </c>
      <c r="N82" t="s">
        <v>246</v>
      </c>
      <c r="O82" t="s">
        <v>4015</v>
      </c>
      <c r="P82" t="s">
        <v>246</v>
      </c>
      <c r="Q82" t="s">
        <v>433</v>
      </c>
      <c r="R82" t="s">
        <v>4015</v>
      </c>
      <c r="S82" t="s">
        <v>419</v>
      </c>
      <c r="T82" t="s">
        <v>426</v>
      </c>
      <c r="U82" t="s">
        <v>466</v>
      </c>
      <c r="V82" t="s">
        <v>761</v>
      </c>
      <c r="W82" t="s">
        <v>467</v>
      </c>
      <c r="X82" t="s">
        <v>468</v>
      </c>
      <c r="Y82" t="s">
        <v>467</v>
      </c>
      <c r="Z82" t="s">
        <v>470</v>
      </c>
      <c r="AA82" t="s">
        <v>234</v>
      </c>
      <c r="AB82" t="s">
        <v>470</v>
      </c>
      <c r="AC82" t="s">
        <v>469</v>
      </c>
      <c r="AD82" t="s">
        <v>469</v>
      </c>
      <c r="AE82" t="s">
        <v>472</v>
      </c>
      <c r="AF82" t="s">
        <v>234</v>
      </c>
      <c r="AG82" t="s">
        <v>472</v>
      </c>
      <c r="AH82" t="s">
        <v>471</v>
      </c>
      <c r="AI82" t="s">
        <v>471</v>
      </c>
      <c r="AJ82" t="s">
        <v>247</v>
      </c>
      <c r="AK82" t="s">
        <v>284</v>
      </c>
      <c r="AL82" t="s">
        <v>1655</v>
      </c>
      <c r="AM82" t="s">
        <v>234</v>
      </c>
      <c r="AN82" t="s">
        <v>1655</v>
      </c>
      <c r="AO82" t="s">
        <v>234</v>
      </c>
      <c r="AP82" t="s">
        <v>250</v>
      </c>
      <c r="AQ82" t="s">
        <v>234</v>
      </c>
      <c r="AR82" t="s">
        <v>234</v>
      </c>
      <c r="AS82" t="s">
        <v>308</v>
      </c>
      <c r="AT82" t="s">
        <v>234</v>
      </c>
      <c r="AU82" t="s">
        <v>3875</v>
      </c>
      <c r="AV82">
        <v>1</v>
      </c>
      <c r="AW82">
        <v>1</v>
      </c>
      <c r="AX82">
        <v>0</v>
      </c>
      <c r="AY82">
        <v>0</v>
      </c>
      <c r="AZ82">
        <v>0</v>
      </c>
      <c r="BA82">
        <v>0</v>
      </c>
      <c r="BB82">
        <v>0</v>
      </c>
      <c r="BC82">
        <v>0</v>
      </c>
      <c r="BD82" t="s">
        <v>309</v>
      </c>
      <c r="BE82" t="s">
        <v>750</v>
      </c>
      <c r="BF82" t="s">
        <v>3880</v>
      </c>
      <c r="BG82">
        <v>1</v>
      </c>
      <c r="BH82">
        <v>0</v>
      </c>
      <c r="BI82">
        <v>0</v>
      </c>
      <c r="BJ82">
        <v>0</v>
      </c>
      <c r="BK82">
        <v>1</v>
      </c>
      <c r="BL82">
        <v>0</v>
      </c>
      <c r="BM82">
        <v>0</v>
      </c>
      <c r="BN82">
        <v>0</v>
      </c>
      <c r="BO82">
        <v>0</v>
      </c>
      <c r="BP82">
        <v>0</v>
      </c>
      <c r="BQ82" t="s">
        <v>234</v>
      </c>
      <c r="BR82" t="s">
        <v>317</v>
      </c>
      <c r="BS82" t="s">
        <v>311</v>
      </c>
      <c r="BT82" t="s">
        <v>3944</v>
      </c>
      <c r="BU82">
        <v>1</v>
      </c>
      <c r="BV82">
        <v>1</v>
      </c>
      <c r="BW82">
        <v>1</v>
      </c>
      <c r="BX82">
        <v>1</v>
      </c>
      <c r="BY82">
        <v>1</v>
      </c>
      <c r="BZ82">
        <v>1</v>
      </c>
      <c r="CA82">
        <v>1</v>
      </c>
      <c r="CB82">
        <v>0</v>
      </c>
      <c r="CC82" t="s">
        <v>1500</v>
      </c>
      <c r="CD82">
        <v>300</v>
      </c>
      <c r="CE82">
        <v>150</v>
      </c>
      <c r="CF82" t="s">
        <v>1655</v>
      </c>
      <c r="CG82">
        <v>375</v>
      </c>
      <c r="CH82">
        <v>144.230769230769</v>
      </c>
      <c r="CI82" t="s">
        <v>1655</v>
      </c>
      <c r="CJ82">
        <v>250</v>
      </c>
      <c r="CK82" t="s">
        <v>3803</v>
      </c>
      <c r="CL82" t="s">
        <v>1445</v>
      </c>
      <c r="CM82">
        <v>400</v>
      </c>
      <c r="CN82" t="s">
        <v>3804</v>
      </c>
      <c r="CO82" t="s">
        <v>1445</v>
      </c>
      <c r="CP82">
        <v>575</v>
      </c>
      <c r="CQ82" t="s">
        <v>4016</v>
      </c>
      <c r="CR82" t="s">
        <v>1445</v>
      </c>
      <c r="CS82">
        <v>675</v>
      </c>
      <c r="CT82" t="s">
        <v>4024</v>
      </c>
      <c r="CU82" t="s">
        <v>1655</v>
      </c>
      <c r="CV82" t="s">
        <v>1504</v>
      </c>
      <c r="CW82" t="s">
        <v>1445</v>
      </c>
      <c r="CX82" t="s">
        <v>234</v>
      </c>
      <c r="CY82" t="s">
        <v>234</v>
      </c>
      <c r="CZ82" t="s">
        <v>342</v>
      </c>
      <c r="DA82" t="s">
        <v>342</v>
      </c>
      <c r="DB82" t="s">
        <v>414</v>
      </c>
      <c r="DC82">
        <v>591</v>
      </c>
      <c r="DD82">
        <v>150</v>
      </c>
      <c r="DE82" t="s">
        <v>4017</v>
      </c>
      <c r="DF82">
        <v>960.65989847715696</v>
      </c>
      <c r="DG82" t="s">
        <v>1445</v>
      </c>
      <c r="DH82" t="s">
        <v>1445</v>
      </c>
      <c r="DI82" t="s">
        <v>234</v>
      </c>
      <c r="DJ82" t="s">
        <v>234</v>
      </c>
      <c r="DK82" t="s">
        <v>234</v>
      </c>
      <c r="DL82" t="s">
        <v>234</v>
      </c>
      <c r="DM82" t="s">
        <v>234</v>
      </c>
      <c r="DN82" t="s">
        <v>234</v>
      </c>
      <c r="DO82" t="s">
        <v>234</v>
      </c>
      <c r="DP82" t="s">
        <v>234</v>
      </c>
      <c r="DQ82" t="s">
        <v>234</v>
      </c>
      <c r="DR82" t="s">
        <v>234</v>
      </c>
      <c r="DS82" t="s">
        <v>234</v>
      </c>
      <c r="DT82" t="s">
        <v>234</v>
      </c>
      <c r="DU82" t="s">
        <v>234</v>
      </c>
      <c r="DV82" t="s">
        <v>234</v>
      </c>
      <c r="DW82" t="s">
        <v>234</v>
      </c>
      <c r="DX82" t="s">
        <v>234</v>
      </c>
      <c r="DY82" t="s">
        <v>234</v>
      </c>
      <c r="DZ82" t="s">
        <v>234</v>
      </c>
      <c r="EA82" t="s">
        <v>234</v>
      </c>
      <c r="EB82" t="s">
        <v>234</v>
      </c>
      <c r="EC82" t="s">
        <v>234</v>
      </c>
      <c r="ED82" t="s">
        <v>234</v>
      </c>
      <c r="EE82" t="s">
        <v>234</v>
      </c>
      <c r="EF82" t="s">
        <v>234</v>
      </c>
      <c r="EG82" t="s">
        <v>234</v>
      </c>
      <c r="EH82" t="s">
        <v>1445</v>
      </c>
      <c r="EI82" t="s">
        <v>269</v>
      </c>
      <c r="EJ82" t="s">
        <v>1655</v>
      </c>
      <c r="EK82" t="s">
        <v>419</v>
      </c>
      <c r="EL82" t="s">
        <v>305</v>
      </c>
      <c r="EM82" t="s">
        <v>426</v>
      </c>
      <c r="EN82" t="s">
        <v>305</v>
      </c>
      <c r="EO82" t="s">
        <v>4025</v>
      </c>
      <c r="EP82">
        <v>1</v>
      </c>
      <c r="EQ82">
        <v>1</v>
      </c>
      <c r="ER82">
        <v>1</v>
      </c>
      <c r="ES82">
        <v>1</v>
      </c>
      <c r="ET82">
        <v>1</v>
      </c>
      <c r="EU82">
        <v>1</v>
      </c>
      <c r="EV82">
        <v>1</v>
      </c>
      <c r="EW82">
        <v>0</v>
      </c>
      <c r="EX82" t="s">
        <v>1655</v>
      </c>
      <c r="EY82">
        <v>40</v>
      </c>
      <c r="EZ82" t="s">
        <v>3818</v>
      </c>
      <c r="FA82" t="s">
        <v>234</v>
      </c>
      <c r="FB82" t="s">
        <v>234</v>
      </c>
      <c r="FC82" t="s">
        <v>234</v>
      </c>
      <c r="FD82" t="s">
        <v>3818</v>
      </c>
      <c r="FE82" t="s">
        <v>1445</v>
      </c>
      <c r="FF82">
        <v>25</v>
      </c>
      <c r="FG82" t="s">
        <v>1445</v>
      </c>
      <c r="FH82">
        <v>35</v>
      </c>
      <c r="FI82" t="s">
        <v>269</v>
      </c>
      <c r="FJ82" t="s">
        <v>1655</v>
      </c>
      <c r="FK82">
        <v>75</v>
      </c>
      <c r="FL82" t="s">
        <v>234</v>
      </c>
      <c r="FM82" t="s">
        <v>234</v>
      </c>
      <c r="FN82" t="s">
        <v>3854</v>
      </c>
      <c r="FO82" t="s">
        <v>1655</v>
      </c>
      <c r="FP82" t="s">
        <v>1655</v>
      </c>
      <c r="FQ82">
        <v>50</v>
      </c>
      <c r="FR82" t="s">
        <v>234</v>
      </c>
      <c r="FS82" t="s">
        <v>234</v>
      </c>
      <c r="FT82" t="s">
        <v>3814</v>
      </c>
      <c r="FU82" t="s">
        <v>1445</v>
      </c>
      <c r="FV82" t="s">
        <v>1655</v>
      </c>
      <c r="FW82">
        <v>100</v>
      </c>
      <c r="FX82" t="s">
        <v>234</v>
      </c>
      <c r="FY82" t="s">
        <v>234</v>
      </c>
      <c r="FZ82" t="s">
        <v>234</v>
      </c>
      <c r="GA82" t="s">
        <v>3816</v>
      </c>
      <c r="GB82" t="s">
        <v>1445</v>
      </c>
      <c r="GC82" t="s">
        <v>1655</v>
      </c>
      <c r="GD82" t="s">
        <v>234</v>
      </c>
      <c r="GE82">
        <v>25</v>
      </c>
      <c r="GF82" t="s">
        <v>234</v>
      </c>
      <c r="GG82" t="s">
        <v>234</v>
      </c>
      <c r="GH82" t="s">
        <v>234</v>
      </c>
      <c r="GI82" t="s">
        <v>234</v>
      </c>
      <c r="GJ82" t="s">
        <v>234</v>
      </c>
      <c r="GK82" t="s">
        <v>234</v>
      </c>
      <c r="GL82" t="s">
        <v>269</v>
      </c>
      <c r="GM82" t="s">
        <v>259</v>
      </c>
      <c r="GN82" t="s">
        <v>3911</v>
      </c>
      <c r="GO82" t="s">
        <v>1445</v>
      </c>
      <c r="GP82" t="s">
        <v>234</v>
      </c>
      <c r="GQ82" t="s">
        <v>234</v>
      </c>
      <c r="GR82" t="s">
        <v>234</v>
      </c>
      <c r="GS82" t="s">
        <v>234</v>
      </c>
      <c r="GT82" t="s">
        <v>234</v>
      </c>
      <c r="GU82" t="s">
        <v>234</v>
      </c>
      <c r="GV82" t="s">
        <v>234</v>
      </c>
      <c r="GW82" t="s">
        <v>234</v>
      </c>
      <c r="GX82" t="s">
        <v>234</v>
      </c>
      <c r="GY82" t="s">
        <v>234</v>
      </c>
      <c r="GZ82" t="s">
        <v>234</v>
      </c>
      <c r="HA82" t="s">
        <v>234</v>
      </c>
      <c r="HB82" t="s">
        <v>234</v>
      </c>
      <c r="HC82" t="s">
        <v>234</v>
      </c>
      <c r="HD82" t="s">
        <v>234</v>
      </c>
      <c r="HE82" t="s">
        <v>234</v>
      </c>
      <c r="HF82" t="s">
        <v>234</v>
      </c>
      <c r="HG82" t="s">
        <v>234</v>
      </c>
      <c r="HH82" t="s">
        <v>234</v>
      </c>
      <c r="HI82" t="s">
        <v>234</v>
      </c>
      <c r="HJ82" t="s">
        <v>234</v>
      </c>
      <c r="HK82" t="s">
        <v>234</v>
      </c>
      <c r="HL82" t="s">
        <v>234</v>
      </c>
      <c r="HM82" t="s">
        <v>234</v>
      </c>
      <c r="HN82" t="s">
        <v>1655</v>
      </c>
      <c r="HO82" t="s">
        <v>269</v>
      </c>
      <c r="HP82" t="s">
        <v>1655</v>
      </c>
      <c r="HQ82" t="s">
        <v>419</v>
      </c>
      <c r="HR82" t="s">
        <v>305</v>
      </c>
      <c r="HS82" t="s">
        <v>426</v>
      </c>
      <c r="HT82" t="s">
        <v>305</v>
      </c>
      <c r="HU82" t="s">
        <v>1445</v>
      </c>
      <c r="HV82" t="s">
        <v>234</v>
      </c>
      <c r="HW82" t="s">
        <v>234</v>
      </c>
      <c r="HX82" t="s">
        <v>234</v>
      </c>
      <c r="HY82" t="s">
        <v>234</v>
      </c>
      <c r="HZ82" t="s">
        <v>234</v>
      </c>
      <c r="IA82" t="s">
        <v>234</v>
      </c>
      <c r="IB82" t="s">
        <v>234</v>
      </c>
      <c r="IC82" t="s">
        <v>234</v>
      </c>
      <c r="ID82" t="s">
        <v>4026</v>
      </c>
      <c r="IE82">
        <v>1</v>
      </c>
      <c r="IF82">
        <v>1</v>
      </c>
      <c r="IG82">
        <v>0</v>
      </c>
      <c r="IH82">
        <v>1</v>
      </c>
      <c r="II82">
        <v>1</v>
      </c>
      <c r="IJ82">
        <v>0</v>
      </c>
      <c r="IK82">
        <v>0</v>
      </c>
      <c r="IL82">
        <v>0</v>
      </c>
      <c r="IM82" t="s">
        <v>234</v>
      </c>
      <c r="IN82" t="s">
        <v>1655</v>
      </c>
      <c r="IO82" t="s">
        <v>234</v>
      </c>
      <c r="IP82" t="s">
        <v>3878</v>
      </c>
      <c r="IQ82">
        <v>1</v>
      </c>
      <c r="IR82">
        <v>1</v>
      </c>
      <c r="IS82">
        <v>0</v>
      </c>
      <c r="IT82">
        <v>0</v>
      </c>
      <c r="IU82">
        <v>0</v>
      </c>
      <c r="IV82">
        <v>0</v>
      </c>
      <c r="IW82">
        <v>0</v>
      </c>
      <c r="IX82">
        <v>0</v>
      </c>
      <c r="IY82" t="s">
        <v>234</v>
      </c>
      <c r="IZ82" t="s">
        <v>234</v>
      </c>
      <c r="JA82" t="s">
        <v>234</v>
      </c>
      <c r="JB82" t="s">
        <v>234</v>
      </c>
      <c r="JC82" t="s">
        <v>234</v>
      </c>
      <c r="JD82" t="s">
        <v>234</v>
      </c>
      <c r="JE82" t="s">
        <v>234</v>
      </c>
      <c r="JF82" t="s">
        <v>234</v>
      </c>
      <c r="JG82" t="s">
        <v>234</v>
      </c>
      <c r="JH82" t="s">
        <v>234</v>
      </c>
      <c r="JI82" t="s">
        <v>234</v>
      </c>
      <c r="JJ82" t="s">
        <v>234</v>
      </c>
      <c r="JK82" t="s">
        <v>234</v>
      </c>
      <c r="JL82" t="s">
        <v>234</v>
      </c>
      <c r="JM82" t="s">
        <v>234</v>
      </c>
      <c r="JN82" t="s">
        <v>234</v>
      </c>
      <c r="JO82" t="s">
        <v>234</v>
      </c>
      <c r="JP82" t="s">
        <v>234</v>
      </c>
      <c r="JQ82" t="s">
        <v>234</v>
      </c>
      <c r="JR82" t="s">
        <v>234</v>
      </c>
      <c r="JS82" t="s">
        <v>234</v>
      </c>
      <c r="JT82" t="s">
        <v>234</v>
      </c>
      <c r="JU82" t="s">
        <v>234</v>
      </c>
      <c r="JV82" t="s">
        <v>234</v>
      </c>
      <c r="JW82" t="s">
        <v>234</v>
      </c>
      <c r="JX82" t="s">
        <v>234</v>
      </c>
      <c r="JY82" t="s">
        <v>234</v>
      </c>
      <c r="JZ82" t="s">
        <v>234</v>
      </c>
      <c r="KA82" t="s">
        <v>234</v>
      </c>
      <c r="KB82" t="s">
        <v>234</v>
      </c>
      <c r="KC82" t="s">
        <v>234</v>
      </c>
      <c r="KD82" t="s">
        <v>234</v>
      </c>
      <c r="KE82" t="s">
        <v>234</v>
      </c>
      <c r="KF82" t="s">
        <v>234</v>
      </c>
      <c r="KG82" t="s">
        <v>234</v>
      </c>
      <c r="KH82" t="s">
        <v>234</v>
      </c>
      <c r="KI82" t="s">
        <v>234</v>
      </c>
      <c r="KJ82" t="s">
        <v>234</v>
      </c>
      <c r="KK82" t="s">
        <v>234</v>
      </c>
      <c r="KL82" t="s">
        <v>234</v>
      </c>
      <c r="KM82" t="s">
        <v>234</v>
      </c>
      <c r="KN82" t="s">
        <v>234</v>
      </c>
      <c r="KO82" t="s">
        <v>234</v>
      </c>
      <c r="KP82" t="s">
        <v>234</v>
      </c>
      <c r="KQ82" t="s">
        <v>234</v>
      </c>
      <c r="KR82" t="s">
        <v>234</v>
      </c>
      <c r="KS82" t="s">
        <v>234</v>
      </c>
      <c r="KT82" t="s">
        <v>234</v>
      </c>
      <c r="KU82" t="s">
        <v>234</v>
      </c>
      <c r="KV82" t="s">
        <v>234</v>
      </c>
      <c r="KW82" t="s">
        <v>234</v>
      </c>
      <c r="KX82" t="s">
        <v>234</v>
      </c>
      <c r="KY82" t="s">
        <v>234</v>
      </c>
      <c r="KZ82" t="s">
        <v>234</v>
      </c>
      <c r="LA82" t="s">
        <v>234</v>
      </c>
      <c r="LB82" t="s">
        <v>234</v>
      </c>
      <c r="LC82" t="s">
        <v>234</v>
      </c>
      <c r="LD82" t="s">
        <v>234</v>
      </c>
      <c r="LE82" t="s">
        <v>234</v>
      </c>
      <c r="LF82" t="s">
        <v>234</v>
      </c>
      <c r="LG82" t="s">
        <v>234</v>
      </c>
      <c r="LH82">
        <v>264606938</v>
      </c>
      <c r="LI82" t="s">
        <v>4027</v>
      </c>
      <c r="LJ82">
        <v>44617.59165509259</v>
      </c>
      <c r="LK82" t="s">
        <v>234</v>
      </c>
      <c r="LL82" t="s">
        <v>234</v>
      </c>
      <c r="LM82" t="s">
        <v>3800</v>
      </c>
      <c r="LN82" t="s">
        <v>3801</v>
      </c>
      <c r="LO82" t="s">
        <v>234</v>
      </c>
      <c r="LP82">
        <v>81</v>
      </c>
    </row>
    <row r="83" spans="1:328" x14ac:dyDescent="0.35">
      <c r="A83">
        <v>44616.548598993053</v>
      </c>
      <c r="B83">
        <v>44616.555872141202</v>
      </c>
      <c r="C83">
        <v>44616</v>
      </c>
      <c r="D83">
        <v>5.1951058204784725E-4</v>
      </c>
      <c r="E83" t="s">
        <v>234</v>
      </c>
      <c r="F83" t="s">
        <v>234</v>
      </c>
      <c r="G83" t="s">
        <v>234</v>
      </c>
      <c r="H83">
        <v>44616</v>
      </c>
      <c r="I83" t="s">
        <v>403</v>
      </c>
      <c r="J83" t="s">
        <v>234</v>
      </c>
      <c r="K83" t="s">
        <v>403</v>
      </c>
      <c r="L83" t="s">
        <v>402</v>
      </c>
      <c r="M83" t="s">
        <v>402</v>
      </c>
      <c r="N83" t="s">
        <v>246</v>
      </c>
      <c r="O83" t="s">
        <v>4015</v>
      </c>
      <c r="P83" t="s">
        <v>246</v>
      </c>
      <c r="Q83" t="s">
        <v>433</v>
      </c>
      <c r="R83" t="s">
        <v>4015</v>
      </c>
      <c r="S83" t="s">
        <v>419</v>
      </c>
      <c r="T83" t="s">
        <v>426</v>
      </c>
      <c r="U83" t="s">
        <v>466</v>
      </c>
      <c r="V83" t="s">
        <v>761</v>
      </c>
      <c r="W83" t="s">
        <v>467</v>
      </c>
      <c r="X83" t="s">
        <v>468</v>
      </c>
      <c r="Y83" t="s">
        <v>467</v>
      </c>
      <c r="Z83" t="s">
        <v>470</v>
      </c>
      <c r="AA83" t="s">
        <v>234</v>
      </c>
      <c r="AB83" t="s">
        <v>470</v>
      </c>
      <c r="AC83" t="s">
        <v>469</v>
      </c>
      <c r="AD83" t="s">
        <v>469</v>
      </c>
      <c r="AE83" t="s">
        <v>472</v>
      </c>
      <c r="AF83" t="s">
        <v>234</v>
      </c>
      <c r="AG83" t="s">
        <v>472</v>
      </c>
      <c r="AH83" t="s">
        <v>471</v>
      </c>
      <c r="AI83" t="s">
        <v>471</v>
      </c>
      <c r="AJ83" t="s">
        <v>247</v>
      </c>
      <c r="AK83" t="s">
        <v>284</v>
      </c>
      <c r="AL83" t="s">
        <v>1655</v>
      </c>
      <c r="AM83" t="s">
        <v>234</v>
      </c>
      <c r="AN83" t="s">
        <v>1655</v>
      </c>
      <c r="AO83" t="s">
        <v>234</v>
      </c>
      <c r="AP83" t="s">
        <v>250</v>
      </c>
      <c r="AQ83" t="s">
        <v>234</v>
      </c>
      <c r="AR83" t="s">
        <v>234</v>
      </c>
      <c r="AS83" t="s">
        <v>285</v>
      </c>
      <c r="AT83" t="s">
        <v>234</v>
      </c>
      <c r="AU83" t="s">
        <v>3875</v>
      </c>
      <c r="AV83">
        <v>1</v>
      </c>
      <c r="AW83">
        <v>1</v>
      </c>
      <c r="AX83">
        <v>0</v>
      </c>
      <c r="AY83">
        <v>0</v>
      </c>
      <c r="AZ83">
        <v>0</v>
      </c>
      <c r="BA83">
        <v>0</v>
      </c>
      <c r="BB83">
        <v>0</v>
      </c>
      <c r="BC83">
        <v>0</v>
      </c>
      <c r="BD83" t="s">
        <v>309</v>
      </c>
      <c r="BE83" t="s">
        <v>750</v>
      </c>
      <c r="BF83" t="s">
        <v>3880</v>
      </c>
      <c r="BG83">
        <v>1</v>
      </c>
      <c r="BH83">
        <v>0</v>
      </c>
      <c r="BI83">
        <v>0</v>
      </c>
      <c r="BJ83">
        <v>0</v>
      </c>
      <c r="BK83">
        <v>1</v>
      </c>
      <c r="BL83">
        <v>0</v>
      </c>
      <c r="BM83">
        <v>0</v>
      </c>
      <c r="BN83">
        <v>0</v>
      </c>
      <c r="BO83">
        <v>0</v>
      </c>
      <c r="BP83">
        <v>0</v>
      </c>
      <c r="BQ83" t="s">
        <v>234</v>
      </c>
      <c r="BR83" t="s">
        <v>288</v>
      </c>
      <c r="BS83" t="s">
        <v>348</v>
      </c>
      <c r="BT83" t="s">
        <v>4028</v>
      </c>
      <c r="BU83">
        <v>1</v>
      </c>
      <c r="BV83">
        <v>1</v>
      </c>
      <c r="BW83">
        <v>1</v>
      </c>
      <c r="BX83">
        <v>1</v>
      </c>
      <c r="BY83">
        <v>1</v>
      </c>
      <c r="BZ83">
        <v>1</v>
      </c>
      <c r="CA83">
        <v>1</v>
      </c>
      <c r="CB83">
        <v>0</v>
      </c>
      <c r="CC83" t="s">
        <v>1500</v>
      </c>
      <c r="CD83">
        <v>300</v>
      </c>
      <c r="CE83">
        <v>150</v>
      </c>
      <c r="CF83" t="s">
        <v>1655</v>
      </c>
      <c r="CG83">
        <v>400</v>
      </c>
      <c r="CH83">
        <v>153.84615384615299</v>
      </c>
      <c r="CI83" t="s">
        <v>1655</v>
      </c>
      <c r="CJ83">
        <v>250</v>
      </c>
      <c r="CK83" t="s">
        <v>3803</v>
      </c>
      <c r="CL83" t="s">
        <v>1655</v>
      </c>
      <c r="CM83">
        <v>400</v>
      </c>
      <c r="CN83" t="s">
        <v>3804</v>
      </c>
      <c r="CO83" t="s">
        <v>1445</v>
      </c>
      <c r="CP83">
        <v>575</v>
      </c>
      <c r="CQ83" t="s">
        <v>4016</v>
      </c>
      <c r="CR83" t="s">
        <v>1445</v>
      </c>
      <c r="CS83">
        <v>672</v>
      </c>
      <c r="CT83" t="s">
        <v>4029</v>
      </c>
      <c r="CU83" t="s">
        <v>1655</v>
      </c>
      <c r="CV83" t="s">
        <v>1504</v>
      </c>
      <c r="CW83" t="s">
        <v>1445</v>
      </c>
      <c r="CX83" t="s">
        <v>234</v>
      </c>
      <c r="CY83" t="s">
        <v>234</v>
      </c>
      <c r="CZ83" t="s">
        <v>342</v>
      </c>
      <c r="DA83" t="s">
        <v>342</v>
      </c>
      <c r="DB83" t="s">
        <v>414</v>
      </c>
      <c r="DC83">
        <v>591</v>
      </c>
      <c r="DD83">
        <v>150</v>
      </c>
      <c r="DE83" t="s">
        <v>4017</v>
      </c>
      <c r="DF83">
        <v>960.65989847715696</v>
      </c>
      <c r="DG83" t="s">
        <v>1445</v>
      </c>
      <c r="DH83" t="s">
        <v>1445</v>
      </c>
      <c r="DI83" t="s">
        <v>234</v>
      </c>
      <c r="DJ83" t="s">
        <v>234</v>
      </c>
      <c r="DK83" t="s">
        <v>234</v>
      </c>
      <c r="DL83" t="s">
        <v>234</v>
      </c>
      <c r="DM83" t="s">
        <v>234</v>
      </c>
      <c r="DN83" t="s">
        <v>234</v>
      </c>
      <c r="DO83" t="s">
        <v>234</v>
      </c>
      <c r="DP83" t="s">
        <v>234</v>
      </c>
      <c r="DQ83" t="s">
        <v>234</v>
      </c>
      <c r="DR83" t="s">
        <v>234</v>
      </c>
      <c r="DS83" t="s">
        <v>234</v>
      </c>
      <c r="DT83" t="s">
        <v>234</v>
      </c>
      <c r="DU83" t="s">
        <v>234</v>
      </c>
      <c r="DV83" t="s">
        <v>234</v>
      </c>
      <c r="DW83" t="s">
        <v>234</v>
      </c>
      <c r="DX83" t="s">
        <v>234</v>
      </c>
      <c r="DY83" t="s">
        <v>234</v>
      </c>
      <c r="DZ83" t="s">
        <v>234</v>
      </c>
      <c r="EA83" t="s">
        <v>234</v>
      </c>
      <c r="EB83" t="s">
        <v>234</v>
      </c>
      <c r="EC83" t="s">
        <v>234</v>
      </c>
      <c r="ED83" t="s">
        <v>234</v>
      </c>
      <c r="EE83" t="s">
        <v>234</v>
      </c>
      <c r="EF83" t="s">
        <v>234</v>
      </c>
      <c r="EG83" t="s">
        <v>234</v>
      </c>
      <c r="EH83" t="s">
        <v>1445</v>
      </c>
      <c r="EI83" t="s">
        <v>269</v>
      </c>
      <c r="EJ83" t="s">
        <v>1445</v>
      </c>
      <c r="EK83" t="s">
        <v>234</v>
      </c>
      <c r="EL83" t="s">
        <v>314</v>
      </c>
      <c r="EM83" t="s">
        <v>234</v>
      </c>
      <c r="EN83" t="s">
        <v>314</v>
      </c>
      <c r="EO83" t="s">
        <v>4030</v>
      </c>
      <c r="EP83">
        <v>1</v>
      </c>
      <c r="EQ83">
        <v>1</v>
      </c>
      <c r="ER83">
        <v>1</v>
      </c>
      <c r="ES83">
        <v>1</v>
      </c>
      <c r="ET83">
        <v>1</v>
      </c>
      <c r="EU83">
        <v>1</v>
      </c>
      <c r="EV83">
        <v>1</v>
      </c>
      <c r="EW83">
        <v>0</v>
      </c>
      <c r="EX83" t="s">
        <v>1655</v>
      </c>
      <c r="EY83">
        <v>40</v>
      </c>
      <c r="EZ83" t="s">
        <v>3818</v>
      </c>
      <c r="FA83" t="s">
        <v>234</v>
      </c>
      <c r="FB83" t="s">
        <v>234</v>
      </c>
      <c r="FC83" t="s">
        <v>234</v>
      </c>
      <c r="FD83" t="s">
        <v>3818</v>
      </c>
      <c r="FE83" t="s">
        <v>1445</v>
      </c>
      <c r="FF83">
        <v>25</v>
      </c>
      <c r="FG83" t="s">
        <v>1445</v>
      </c>
      <c r="FH83">
        <v>35</v>
      </c>
      <c r="FI83" t="s">
        <v>1445</v>
      </c>
      <c r="FJ83" t="s">
        <v>1655</v>
      </c>
      <c r="FK83">
        <v>50</v>
      </c>
      <c r="FL83" t="s">
        <v>234</v>
      </c>
      <c r="FM83" t="s">
        <v>234</v>
      </c>
      <c r="FN83" t="s">
        <v>3814</v>
      </c>
      <c r="FO83" t="s">
        <v>1445</v>
      </c>
      <c r="FP83" t="s">
        <v>1655</v>
      </c>
      <c r="FQ83">
        <v>50</v>
      </c>
      <c r="FR83" t="s">
        <v>234</v>
      </c>
      <c r="FS83" t="s">
        <v>234</v>
      </c>
      <c r="FT83" t="s">
        <v>3814</v>
      </c>
      <c r="FU83" t="s">
        <v>1445</v>
      </c>
      <c r="FV83" t="s">
        <v>1655</v>
      </c>
      <c r="FW83">
        <v>100</v>
      </c>
      <c r="FX83" t="s">
        <v>234</v>
      </c>
      <c r="FY83" t="s">
        <v>234</v>
      </c>
      <c r="FZ83" t="s">
        <v>234</v>
      </c>
      <c r="GA83" t="s">
        <v>3816</v>
      </c>
      <c r="GB83" t="s">
        <v>1445</v>
      </c>
      <c r="GC83" t="s">
        <v>1655</v>
      </c>
      <c r="GD83" t="s">
        <v>234</v>
      </c>
      <c r="GE83">
        <v>25</v>
      </c>
      <c r="GF83" t="s">
        <v>234</v>
      </c>
      <c r="GG83" t="s">
        <v>234</v>
      </c>
      <c r="GH83" t="s">
        <v>234</v>
      </c>
      <c r="GI83" t="s">
        <v>234</v>
      </c>
      <c r="GJ83" t="s">
        <v>234</v>
      </c>
      <c r="GK83" t="s">
        <v>234</v>
      </c>
      <c r="GL83" t="s">
        <v>269</v>
      </c>
      <c r="GM83" t="s">
        <v>259</v>
      </c>
      <c r="GN83" t="s">
        <v>3911</v>
      </c>
      <c r="GO83" t="s">
        <v>1445</v>
      </c>
      <c r="GP83" t="s">
        <v>234</v>
      </c>
      <c r="GQ83" t="s">
        <v>234</v>
      </c>
      <c r="GR83" t="s">
        <v>234</v>
      </c>
      <c r="GS83" t="s">
        <v>234</v>
      </c>
      <c r="GT83" t="s">
        <v>234</v>
      </c>
      <c r="GU83" t="s">
        <v>234</v>
      </c>
      <c r="GV83" t="s">
        <v>234</v>
      </c>
      <c r="GW83" t="s">
        <v>234</v>
      </c>
      <c r="GX83" t="s">
        <v>234</v>
      </c>
      <c r="GY83" t="s">
        <v>234</v>
      </c>
      <c r="GZ83" t="s">
        <v>234</v>
      </c>
      <c r="HA83" t="s">
        <v>234</v>
      </c>
      <c r="HB83" t="s">
        <v>234</v>
      </c>
      <c r="HC83" t="s">
        <v>234</v>
      </c>
      <c r="HD83" t="s">
        <v>234</v>
      </c>
      <c r="HE83" t="s">
        <v>234</v>
      </c>
      <c r="HF83" t="s">
        <v>234</v>
      </c>
      <c r="HG83" t="s">
        <v>234</v>
      </c>
      <c r="HH83" t="s">
        <v>234</v>
      </c>
      <c r="HI83" t="s">
        <v>234</v>
      </c>
      <c r="HJ83" t="s">
        <v>234</v>
      </c>
      <c r="HK83" t="s">
        <v>234</v>
      </c>
      <c r="HL83" t="s">
        <v>234</v>
      </c>
      <c r="HM83" t="s">
        <v>234</v>
      </c>
      <c r="HN83" t="s">
        <v>1655</v>
      </c>
      <c r="HO83" t="s">
        <v>269</v>
      </c>
      <c r="HP83" t="s">
        <v>1655</v>
      </c>
      <c r="HQ83" t="s">
        <v>419</v>
      </c>
      <c r="HR83" t="s">
        <v>305</v>
      </c>
      <c r="HS83" t="s">
        <v>426</v>
      </c>
      <c r="HT83" t="s">
        <v>305</v>
      </c>
      <c r="HU83" t="s">
        <v>1445</v>
      </c>
      <c r="HV83" t="s">
        <v>234</v>
      </c>
      <c r="HW83" t="s">
        <v>234</v>
      </c>
      <c r="HX83" t="s">
        <v>234</v>
      </c>
      <c r="HY83" t="s">
        <v>234</v>
      </c>
      <c r="HZ83" t="s">
        <v>234</v>
      </c>
      <c r="IA83" t="s">
        <v>234</v>
      </c>
      <c r="IB83" t="s">
        <v>234</v>
      </c>
      <c r="IC83" t="s">
        <v>234</v>
      </c>
      <c r="ID83" t="s">
        <v>4031</v>
      </c>
      <c r="IE83">
        <v>1</v>
      </c>
      <c r="IF83">
        <v>1</v>
      </c>
      <c r="IG83">
        <v>1</v>
      </c>
      <c r="IH83">
        <v>1</v>
      </c>
      <c r="II83">
        <v>1</v>
      </c>
      <c r="IJ83">
        <v>0</v>
      </c>
      <c r="IK83">
        <v>0</v>
      </c>
      <c r="IL83">
        <v>0</v>
      </c>
      <c r="IM83" t="s">
        <v>234</v>
      </c>
      <c r="IN83" t="s">
        <v>1655</v>
      </c>
      <c r="IO83" t="s">
        <v>234</v>
      </c>
      <c r="IP83" t="s">
        <v>309</v>
      </c>
      <c r="IQ83">
        <v>1</v>
      </c>
      <c r="IR83">
        <v>0</v>
      </c>
      <c r="IS83">
        <v>0</v>
      </c>
      <c r="IT83">
        <v>0</v>
      </c>
      <c r="IU83">
        <v>0</v>
      </c>
      <c r="IV83">
        <v>0</v>
      </c>
      <c r="IW83">
        <v>0</v>
      </c>
      <c r="IX83">
        <v>0</v>
      </c>
      <c r="IY83" t="s">
        <v>234</v>
      </c>
      <c r="IZ83" t="s">
        <v>234</v>
      </c>
      <c r="JA83" t="s">
        <v>234</v>
      </c>
      <c r="JB83" t="s">
        <v>234</v>
      </c>
      <c r="JC83" t="s">
        <v>234</v>
      </c>
      <c r="JD83" t="s">
        <v>234</v>
      </c>
      <c r="JE83" t="s">
        <v>234</v>
      </c>
      <c r="JF83" t="s">
        <v>234</v>
      </c>
      <c r="JG83" t="s">
        <v>234</v>
      </c>
      <c r="JH83" t="s">
        <v>234</v>
      </c>
      <c r="JI83" t="s">
        <v>234</v>
      </c>
      <c r="JJ83" t="s">
        <v>234</v>
      </c>
      <c r="JK83" t="s">
        <v>234</v>
      </c>
      <c r="JL83" t="s">
        <v>234</v>
      </c>
      <c r="JM83" t="s">
        <v>234</v>
      </c>
      <c r="JN83" t="s">
        <v>234</v>
      </c>
      <c r="JO83" t="s">
        <v>234</v>
      </c>
      <c r="JP83" t="s">
        <v>234</v>
      </c>
      <c r="JQ83" t="s">
        <v>234</v>
      </c>
      <c r="JR83" t="s">
        <v>234</v>
      </c>
      <c r="JS83" t="s">
        <v>234</v>
      </c>
      <c r="JT83" t="s">
        <v>234</v>
      </c>
      <c r="JU83" t="s">
        <v>234</v>
      </c>
      <c r="JV83" t="s">
        <v>234</v>
      </c>
      <c r="JW83" t="s">
        <v>234</v>
      </c>
      <c r="JX83" t="s">
        <v>234</v>
      </c>
      <c r="JY83" t="s">
        <v>234</v>
      </c>
      <c r="JZ83" t="s">
        <v>234</v>
      </c>
      <c r="KA83" t="s">
        <v>234</v>
      </c>
      <c r="KB83" t="s">
        <v>234</v>
      </c>
      <c r="KC83" t="s">
        <v>234</v>
      </c>
      <c r="KD83" t="s">
        <v>234</v>
      </c>
      <c r="KE83" t="s">
        <v>234</v>
      </c>
      <c r="KF83" t="s">
        <v>234</v>
      </c>
      <c r="KG83" t="s">
        <v>234</v>
      </c>
      <c r="KH83" t="s">
        <v>234</v>
      </c>
      <c r="KI83" t="s">
        <v>234</v>
      </c>
      <c r="KJ83" t="s">
        <v>234</v>
      </c>
      <c r="KK83" t="s">
        <v>234</v>
      </c>
      <c r="KL83" t="s">
        <v>234</v>
      </c>
      <c r="KM83" t="s">
        <v>234</v>
      </c>
      <c r="KN83" t="s">
        <v>234</v>
      </c>
      <c r="KO83" t="s">
        <v>234</v>
      </c>
      <c r="KP83" t="s">
        <v>234</v>
      </c>
      <c r="KQ83" t="s">
        <v>234</v>
      </c>
      <c r="KR83" t="s">
        <v>234</v>
      </c>
      <c r="KS83" t="s">
        <v>234</v>
      </c>
      <c r="KT83" t="s">
        <v>234</v>
      </c>
      <c r="KU83" t="s">
        <v>234</v>
      </c>
      <c r="KV83" t="s">
        <v>234</v>
      </c>
      <c r="KW83" t="s">
        <v>234</v>
      </c>
      <c r="KX83" t="s">
        <v>234</v>
      </c>
      <c r="KY83" t="s">
        <v>234</v>
      </c>
      <c r="KZ83" t="s">
        <v>234</v>
      </c>
      <c r="LA83" t="s">
        <v>234</v>
      </c>
      <c r="LB83" t="s">
        <v>234</v>
      </c>
      <c r="LC83" t="s">
        <v>234</v>
      </c>
      <c r="LD83" t="s">
        <v>234</v>
      </c>
      <c r="LE83" t="s">
        <v>234</v>
      </c>
      <c r="LF83" t="s">
        <v>234</v>
      </c>
      <c r="LG83" t="s">
        <v>234</v>
      </c>
      <c r="LH83">
        <v>264606973</v>
      </c>
      <c r="LI83" t="s">
        <v>4032</v>
      </c>
      <c r="LJ83">
        <v>44617.591724537036</v>
      </c>
      <c r="LK83" t="s">
        <v>234</v>
      </c>
      <c r="LL83" t="s">
        <v>234</v>
      </c>
      <c r="LM83" t="s">
        <v>3800</v>
      </c>
      <c r="LN83" t="s">
        <v>3801</v>
      </c>
      <c r="LO83" t="s">
        <v>234</v>
      </c>
      <c r="LP83">
        <v>82</v>
      </c>
    </row>
    <row r="84" spans="1:328" x14ac:dyDescent="0.35">
      <c r="A84">
        <v>44616.569670254627</v>
      </c>
      <c r="B84">
        <v>44616.5715871875</v>
      </c>
      <c r="C84">
        <v>44616</v>
      </c>
      <c r="D84">
        <v>1.9169328734278679E-3</v>
      </c>
      <c r="E84" t="s">
        <v>234</v>
      </c>
      <c r="F84" t="s">
        <v>234</v>
      </c>
      <c r="G84" t="s">
        <v>234</v>
      </c>
      <c r="H84">
        <v>44616</v>
      </c>
      <c r="I84" t="s">
        <v>403</v>
      </c>
      <c r="J84" t="s">
        <v>234</v>
      </c>
      <c r="K84" t="s">
        <v>403</v>
      </c>
      <c r="L84" t="s">
        <v>402</v>
      </c>
      <c r="M84" t="s">
        <v>402</v>
      </c>
      <c r="N84" t="s">
        <v>246</v>
      </c>
      <c r="O84" t="s">
        <v>4015</v>
      </c>
      <c r="P84" t="s">
        <v>246</v>
      </c>
      <c r="Q84" t="s">
        <v>433</v>
      </c>
      <c r="R84" t="s">
        <v>4015</v>
      </c>
      <c r="S84" t="s">
        <v>419</v>
      </c>
      <c r="T84" t="s">
        <v>426</v>
      </c>
      <c r="U84" t="s">
        <v>466</v>
      </c>
      <c r="V84" t="s">
        <v>761</v>
      </c>
      <c r="W84" t="s">
        <v>467</v>
      </c>
      <c r="X84" t="s">
        <v>468</v>
      </c>
      <c r="Y84" t="s">
        <v>467</v>
      </c>
      <c r="Z84" t="s">
        <v>470</v>
      </c>
      <c r="AA84" t="s">
        <v>234</v>
      </c>
      <c r="AB84" t="s">
        <v>470</v>
      </c>
      <c r="AC84" t="s">
        <v>469</v>
      </c>
      <c r="AD84" t="s">
        <v>469</v>
      </c>
      <c r="AE84" t="s">
        <v>472</v>
      </c>
      <c r="AF84" t="s">
        <v>234</v>
      </c>
      <c r="AG84" t="s">
        <v>472</v>
      </c>
      <c r="AH84" t="s">
        <v>471</v>
      </c>
      <c r="AI84" t="s">
        <v>471</v>
      </c>
      <c r="AJ84" t="s">
        <v>247</v>
      </c>
      <c r="AK84" t="s">
        <v>248</v>
      </c>
      <c r="AL84" t="s">
        <v>1655</v>
      </c>
      <c r="AM84" t="s">
        <v>234</v>
      </c>
      <c r="AN84" t="s">
        <v>1655</v>
      </c>
      <c r="AO84" t="s">
        <v>234</v>
      </c>
      <c r="AP84" t="s">
        <v>250</v>
      </c>
      <c r="AQ84" t="s">
        <v>234</v>
      </c>
      <c r="AR84" t="s">
        <v>234</v>
      </c>
      <c r="AS84" t="s">
        <v>234</v>
      </c>
      <c r="AT84" t="s">
        <v>234</v>
      </c>
      <c r="AU84" t="s">
        <v>234</v>
      </c>
      <c r="AV84" t="s">
        <v>234</v>
      </c>
      <c r="AW84" t="s">
        <v>234</v>
      </c>
      <c r="AX84" t="s">
        <v>234</v>
      </c>
      <c r="AY84" t="s">
        <v>234</v>
      </c>
      <c r="AZ84" t="s">
        <v>234</v>
      </c>
      <c r="BA84" t="s">
        <v>234</v>
      </c>
      <c r="BB84" t="s">
        <v>234</v>
      </c>
      <c r="BC84" t="s">
        <v>234</v>
      </c>
      <c r="BD84" t="s">
        <v>234</v>
      </c>
      <c r="BE84" t="s">
        <v>234</v>
      </c>
      <c r="BF84" t="s">
        <v>234</v>
      </c>
      <c r="BG84" t="s">
        <v>234</v>
      </c>
      <c r="BH84" t="s">
        <v>234</v>
      </c>
      <c r="BI84" t="s">
        <v>234</v>
      </c>
      <c r="BJ84" t="s">
        <v>234</v>
      </c>
      <c r="BK84" t="s">
        <v>234</v>
      </c>
      <c r="BL84" t="s">
        <v>234</v>
      </c>
      <c r="BM84" t="s">
        <v>234</v>
      </c>
      <c r="BN84" t="s">
        <v>234</v>
      </c>
      <c r="BO84" t="s">
        <v>234</v>
      </c>
      <c r="BP84" t="s">
        <v>234</v>
      </c>
      <c r="BQ84" t="s">
        <v>234</v>
      </c>
      <c r="BR84" t="s">
        <v>234</v>
      </c>
      <c r="BS84" t="s">
        <v>234</v>
      </c>
      <c r="BT84" t="s">
        <v>234</v>
      </c>
      <c r="BU84" t="s">
        <v>234</v>
      </c>
      <c r="BV84" t="s">
        <v>234</v>
      </c>
      <c r="BW84" t="s">
        <v>234</v>
      </c>
      <c r="BX84" t="s">
        <v>234</v>
      </c>
      <c r="BY84" t="s">
        <v>234</v>
      </c>
      <c r="BZ84" t="s">
        <v>234</v>
      </c>
      <c r="CA84" t="s">
        <v>234</v>
      </c>
      <c r="CB84" t="s">
        <v>234</v>
      </c>
      <c r="CC84" t="s">
        <v>234</v>
      </c>
      <c r="CD84" t="s">
        <v>234</v>
      </c>
      <c r="CE84" t="s">
        <v>234</v>
      </c>
      <c r="CF84" t="s">
        <v>234</v>
      </c>
      <c r="CG84" t="s">
        <v>234</v>
      </c>
      <c r="CH84" t="s">
        <v>234</v>
      </c>
      <c r="CI84" t="s">
        <v>234</v>
      </c>
      <c r="CJ84" t="s">
        <v>234</v>
      </c>
      <c r="CK84" t="s">
        <v>234</v>
      </c>
      <c r="CL84" t="s">
        <v>234</v>
      </c>
      <c r="CM84" t="s">
        <v>234</v>
      </c>
      <c r="CN84" t="s">
        <v>234</v>
      </c>
      <c r="CO84" t="s">
        <v>234</v>
      </c>
      <c r="CP84" t="s">
        <v>234</v>
      </c>
      <c r="CQ84" t="s">
        <v>234</v>
      </c>
      <c r="CR84" t="s">
        <v>234</v>
      </c>
      <c r="CS84" t="s">
        <v>234</v>
      </c>
      <c r="CT84" t="s">
        <v>234</v>
      </c>
      <c r="CU84" t="s">
        <v>234</v>
      </c>
      <c r="CV84" t="s">
        <v>234</v>
      </c>
      <c r="CW84" t="s">
        <v>234</v>
      </c>
      <c r="CX84" t="s">
        <v>234</v>
      </c>
      <c r="CY84" t="s">
        <v>234</v>
      </c>
      <c r="CZ84" t="s">
        <v>234</v>
      </c>
      <c r="DA84" t="s">
        <v>234</v>
      </c>
      <c r="DB84" t="s">
        <v>234</v>
      </c>
      <c r="DC84" t="s">
        <v>234</v>
      </c>
      <c r="DD84" t="s">
        <v>234</v>
      </c>
      <c r="DE84" t="s">
        <v>234</v>
      </c>
      <c r="DF84" t="s">
        <v>234</v>
      </c>
      <c r="DG84" t="s">
        <v>234</v>
      </c>
      <c r="DH84" t="s">
        <v>234</v>
      </c>
      <c r="DI84" t="s">
        <v>234</v>
      </c>
      <c r="DJ84" t="s">
        <v>234</v>
      </c>
      <c r="DK84" t="s">
        <v>234</v>
      </c>
      <c r="DL84" t="s">
        <v>234</v>
      </c>
      <c r="DM84" t="s">
        <v>234</v>
      </c>
      <c r="DN84" t="s">
        <v>234</v>
      </c>
      <c r="DO84" t="s">
        <v>234</v>
      </c>
      <c r="DP84" t="s">
        <v>234</v>
      </c>
      <c r="DQ84" t="s">
        <v>234</v>
      </c>
      <c r="DR84" t="s">
        <v>234</v>
      </c>
      <c r="DS84" t="s">
        <v>234</v>
      </c>
      <c r="DT84" t="s">
        <v>234</v>
      </c>
      <c r="DU84" t="s">
        <v>234</v>
      </c>
      <c r="DV84" t="s">
        <v>234</v>
      </c>
      <c r="DW84" t="s">
        <v>234</v>
      </c>
      <c r="DX84" t="s">
        <v>234</v>
      </c>
      <c r="DY84" t="s">
        <v>234</v>
      </c>
      <c r="DZ84" t="s">
        <v>234</v>
      </c>
      <c r="EA84" t="s">
        <v>234</v>
      </c>
      <c r="EB84" t="s">
        <v>234</v>
      </c>
      <c r="EC84" t="s">
        <v>234</v>
      </c>
      <c r="ED84" t="s">
        <v>234</v>
      </c>
      <c r="EE84" t="s">
        <v>234</v>
      </c>
      <c r="EF84" t="s">
        <v>234</v>
      </c>
      <c r="EG84" t="s">
        <v>234</v>
      </c>
      <c r="EH84" t="s">
        <v>234</v>
      </c>
      <c r="EI84" t="s">
        <v>234</v>
      </c>
      <c r="EJ84" t="s">
        <v>234</v>
      </c>
      <c r="EK84" t="s">
        <v>234</v>
      </c>
      <c r="EL84" t="s">
        <v>234</v>
      </c>
      <c r="EM84" t="s">
        <v>234</v>
      </c>
      <c r="EN84" t="s">
        <v>234</v>
      </c>
      <c r="EO84" t="s">
        <v>234</v>
      </c>
      <c r="EP84" t="s">
        <v>234</v>
      </c>
      <c r="EQ84" t="s">
        <v>234</v>
      </c>
      <c r="ER84" t="s">
        <v>234</v>
      </c>
      <c r="ES84" t="s">
        <v>234</v>
      </c>
      <c r="ET84" t="s">
        <v>234</v>
      </c>
      <c r="EU84" t="s">
        <v>234</v>
      </c>
      <c r="EV84" t="s">
        <v>234</v>
      </c>
      <c r="EW84" t="s">
        <v>234</v>
      </c>
      <c r="EX84" t="s">
        <v>234</v>
      </c>
      <c r="EY84" t="s">
        <v>234</v>
      </c>
      <c r="EZ84" t="s">
        <v>234</v>
      </c>
      <c r="FA84" t="s">
        <v>234</v>
      </c>
      <c r="FB84" t="s">
        <v>234</v>
      </c>
      <c r="FC84" t="s">
        <v>234</v>
      </c>
      <c r="FD84" t="s">
        <v>234</v>
      </c>
      <c r="FE84" t="s">
        <v>234</v>
      </c>
      <c r="FF84" t="s">
        <v>234</v>
      </c>
      <c r="FG84" t="s">
        <v>234</v>
      </c>
      <c r="FH84" t="s">
        <v>234</v>
      </c>
      <c r="FI84" t="s">
        <v>234</v>
      </c>
      <c r="FJ84" t="s">
        <v>234</v>
      </c>
      <c r="FK84" t="s">
        <v>234</v>
      </c>
      <c r="FL84" t="s">
        <v>234</v>
      </c>
      <c r="FM84" t="s">
        <v>234</v>
      </c>
      <c r="FN84" t="s">
        <v>234</v>
      </c>
      <c r="FO84" t="s">
        <v>234</v>
      </c>
      <c r="FP84" t="s">
        <v>234</v>
      </c>
      <c r="FQ84" t="s">
        <v>234</v>
      </c>
      <c r="FR84" t="s">
        <v>234</v>
      </c>
      <c r="FS84" t="s">
        <v>234</v>
      </c>
      <c r="FT84" t="s">
        <v>234</v>
      </c>
      <c r="FU84" t="s">
        <v>234</v>
      </c>
      <c r="FV84" t="s">
        <v>234</v>
      </c>
      <c r="FW84" t="s">
        <v>234</v>
      </c>
      <c r="FX84" t="s">
        <v>234</v>
      </c>
      <c r="FY84" t="s">
        <v>234</v>
      </c>
      <c r="FZ84" t="s">
        <v>234</v>
      </c>
      <c r="GA84" t="s">
        <v>234</v>
      </c>
      <c r="GB84" t="s">
        <v>234</v>
      </c>
      <c r="GC84" t="s">
        <v>234</v>
      </c>
      <c r="GD84" t="s">
        <v>234</v>
      </c>
      <c r="GE84" t="s">
        <v>234</v>
      </c>
      <c r="GF84" t="s">
        <v>234</v>
      </c>
      <c r="GG84" t="s">
        <v>234</v>
      </c>
      <c r="GH84" t="s">
        <v>234</v>
      </c>
      <c r="GI84" t="s">
        <v>234</v>
      </c>
      <c r="GJ84" t="s">
        <v>234</v>
      </c>
      <c r="GK84" t="s">
        <v>234</v>
      </c>
      <c r="GL84" t="s">
        <v>234</v>
      </c>
      <c r="GM84" t="s">
        <v>234</v>
      </c>
      <c r="GN84" t="s">
        <v>234</v>
      </c>
      <c r="GO84" t="s">
        <v>234</v>
      </c>
      <c r="GP84" t="s">
        <v>234</v>
      </c>
      <c r="GQ84" t="s">
        <v>234</v>
      </c>
      <c r="GR84" t="s">
        <v>234</v>
      </c>
      <c r="GS84" t="s">
        <v>234</v>
      </c>
      <c r="GT84" t="s">
        <v>234</v>
      </c>
      <c r="GU84" t="s">
        <v>234</v>
      </c>
      <c r="GV84" t="s">
        <v>234</v>
      </c>
      <c r="GW84" t="s">
        <v>234</v>
      </c>
      <c r="GX84" t="s">
        <v>234</v>
      </c>
      <c r="GY84" t="s">
        <v>234</v>
      </c>
      <c r="GZ84" t="s">
        <v>234</v>
      </c>
      <c r="HA84" t="s">
        <v>234</v>
      </c>
      <c r="HB84" t="s">
        <v>234</v>
      </c>
      <c r="HC84" t="s">
        <v>234</v>
      </c>
      <c r="HD84" t="s">
        <v>234</v>
      </c>
      <c r="HE84" t="s">
        <v>234</v>
      </c>
      <c r="HF84" t="s">
        <v>234</v>
      </c>
      <c r="HG84" t="s">
        <v>234</v>
      </c>
      <c r="HH84" t="s">
        <v>234</v>
      </c>
      <c r="HI84" t="s">
        <v>234</v>
      </c>
      <c r="HJ84" t="s">
        <v>234</v>
      </c>
      <c r="HK84" t="s">
        <v>234</v>
      </c>
      <c r="HL84" t="s">
        <v>234</v>
      </c>
      <c r="HM84" t="s">
        <v>234</v>
      </c>
      <c r="HN84" t="s">
        <v>234</v>
      </c>
      <c r="HO84" t="s">
        <v>234</v>
      </c>
      <c r="HP84" t="s">
        <v>234</v>
      </c>
      <c r="HQ84" t="s">
        <v>234</v>
      </c>
      <c r="HR84" t="s">
        <v>234</v>
      </c>
      <c r="HS84" t="s">
        <v>234</v>
      </c>
      <c r="HT84" t="s">
        <v>234</v>
      </c>
      <c r="HU84" t="s">
        <v>234</v>
      </c>
      <c r="HV84" t="s">
        <v>234</v>
      </c>
      <c r="HW84" t="s">
        <v>234</v>
      </c>
      <c r="HX84" t="s">
        <v>234</v>
      </c>
      <c r="HY84" t="s">
        <v>234</v>
      </c>
      <c r="HZ84" t="s">
        <v>234</v>
      </c>
      <c r="IA84" t="s">
        <v>234</v>
      </c>
      <c r="IB84" t="s">
        <v>234</v>
      </c>
      <c r="IC84" t="s">
        <v>234</v>
      </c>
      <c r="ID84" t="s">
        <v>234</v>
      </c>
      <c r="IE84" t="s">
        <v>234</v>
      </c>
      <c r="IF84" t="s">
        <v>234</v>
      </c>
      <c r="IG84" t="s">
        <v>234</v>
      </c>
      <c r="IH84" t="s">
        <v>234</v>
      </c>
      <c r="II84" t="s">
        <v>234</v>
      </c>
      <c r="IJ84" t="s">
        <v>234</v>
      </c>
      <c r="IK84" t="s">
        <v>234</v>
      </c>
      <c r="IL84" t="s">
        <v>234</v>
      </c>
      <c r="IM84" t="s">
        <v>234</v>
      </c>
      <c r="IN84" t="s">
        <v>234</v>
      </c>
      <c r="IO84" t="s">
        <v>234</v>
      </c>
      <c r="IP84" t="s">
        <v>234</v>
      </c>
      <c r="IQ84" t="s">
        <v>234</v>
      </c>
      <c r="IR84" t="s">
        <v>234</v>
      </c>
      <c r="IS84" t="s">
        <v>234</v>
      </c>
      <c r="IT84" t="s">
        <v>234</v>
      </c>
      <c r="IU84" t="s">
        <v>234</v>
      </c>
      <c r="IV84" t="s">
        <v>234</v>
      </c>
      <c r="IW84" t="s">
        <v>234</v>
      </c>
      <c r="IX84" t="s">
        <v>234</v>
      </c>
      <c r="IY84" t="s">
        <v>1655</v>
      </c>
      <c r="IZ84" t="s">
        <v>1713</v>
      </c>
      <c r="JA84" t="s">
        <v>252</v>
      </c>
      <c r="JB84" t="s">
        <v>234</v>
      </c>
      <c r="JC84" t="s">
        <v>253</v>
      </c>
      <c r="JD84" t="s">
        <v>254</v>
      </c>
      <c r="JE84" t="s">
        <v>254</v>
      </c>
      <c r="JF84" t="s">
        <v>275</v>
      </c>
      <c r="JG84" t="s">
        <v>234</v>
      </c>
      <c r="JH84" t="s">
        <v>325</v>
      </c>
      <c r="JI84" t="s">
        <v>258</v>
      </c>
      <c r="JJ84" t="s">
        <v>258</v>
      </c>
      <c r="JK84" t="s">
        <v>3810</v>
      </c>
      <c r="JL84" t="s">
        <v>234</v>
      </c>
      <c r="JM84" t="s">
        <v>234</v>
      </c>
      <c r="JN84" t="s">
        <v>234</v>
      </c>
      <c r="JO84" t="s">
        <v>234</v>
      </c>
      <c r="JP84" t="s">
        <v>234</v>
      </c>
      <c r="JQ84">
        <v>50</v>
      </c>
      <c r="JR84" t="s">
        <v>3862</v>
      </c>
      <c r="JS84" t="s">
        <v>234</v>
      </c>
      <c r="JT84" t="s">
        <v>259</v>
      </c>
      <c r="JU84" t="s">
        <v>3862</v>
      </c>
      <c r="JV84" t="s">
        <v>249</v>
      </c>
      <c r="JW84" t="s">
        <v>234</v>
      </c>
      <c r="JX84" t="s">
        <v>261</v>
      </c>
      <c r="JY84" t="s">
        <v>234</v>
      </c>
      <c r="JZ84" t="s">
        <v>234</v>
      </c>
      <c r="KA84" t="s">
        <v>234</v>
      </c>
      <c r="KB84" t="s">
        <v>234</v>
      </c>
      <c r="KC84" t="s">
        <v>234</v>
      </c>
      <c r="KD84" t="s">
        <v>234</v>
      </c>
      <c r="KE84" t="s">
        <v>234</v>
      </c>
      <c r="KF84" t="s">
        <v>234</v>
      </c>
      <c r="KG84" t="s">
        <v>234</v>
      </c>
      <c r="KH84" t="s">
        <v>234</v>
      </c>
      <c r="KI84" t="s">
        <v>234</v>
      </c>
      <c r="KJ84" t="s">
        <v>234</v>
      </c>
      <c r="KK84" t="s">
        <v>234</v>
      </c>
      <c r="KL84" t="s">
        <v>234</v>
      </c>
      <c r="KM84" t="s">
        <v>261</v>
      </c>
      <c r="KN84" t="s">
        <v>234</v>
      </c>
      <c r="KO84" t="s">
        <v>234</v>
      </c>
      <c r="KP84" t="s">
        <v>234</v>
      </c>
      <c r="KQ84" t="s">
        <v>234</v>
      </c>
      <c r="KR84" t="s">
        <v>234</v>
      </c>
      <c r="KS84" t="s">
        <v>234</v>
      </c>
      <c r="KT84" t="s">
        <v>234</v>
      </c>
      <c r="KU84" t="s">
        <v>234</v>
      </c>
      <c r="KV84" t="s">
        <v>234</v>
      </c>
      <c r="KW84" t="s">
        <v>234</v>
      </c>
      <c r="KX84" t="s">
        <v>234</v>
      </c>
      <c r="KY84" t="s">
        <v>234</v>
      </c>
      <c r="KZ84" t="s">
        <v>234</v>
      </c>
      <c r="LA84" t="s">
        <v>234</v>
      </c>
      <c r="LB84" t="s">
        <v>234</v>
      </c>
      <c r="LC84" t="s">
        <v>234</v>
      </c>
      <c r="LD84" t="s">
        <v>234</v>
      </c>
      <c r="LE84" t="s">
        <v>234</v>
      </c>
      <c r="LF84" t="s">
        <v>234</v>
      </c>
      <c r="LG84" t="s">
        <v>234</v>
      </c>
      <c r="LH84">
        <v>264606985</v>
      </c>
      <c r="LI84" t="s">
        <v>4033</v>
      </c>
      <c r="LJ84">
        <v>44617.591747685183</v>
      </c>
      <c r="LK84" t="s">
        <v>234</v>
      </c>
      <c r="LL84" t="s">
        <v>234</v>
      </c>
      <c r="LM84" t="s">
        <v>3800</v>
      </c>
      <c r="LN84" t="s">
        <v>3801</v>
      </c>
      <c r="LO84" t="s">
        <v>234</v>
      </c>
      <c r="LP84">
        <v>83</v>
      </c>
    </row>
    <row r="85" spans="1:328" x14ac:dyDescent="0.35">
      <c r="A85">
        <v>44616.571684699084</v>
      </c>
      <c r="B85">
        <v>44616.604119629628</v>
      </c>
      <c r="C85">
        <v>44616</v>
      </c>
      <c r="D85">
        <v>2.3167807531925583E-3</v>
      </c>
      <c r="E85" t="s">
        <v>234</v>
      </c>
      <c r="F85" t="s">
        <v>234</v>
      </c>
      <c r="G85" t="s">
        <v>234</v>
      </c>
      <c r="H85">
        <v>44616</v>
      </c>
      <c r="I85" t="s">
        <v>403</v>
      </c>
      <c r="J85" t="s">
        <v>234</v>
      </c>
      <c r="K85" t="s">
        <v>403</v>
      </c>
      <c r="L85" t="s">
        <v>402</v>
      </c>
      <c r="M85" t="s">
        <v>402</v>
      </c>
      <c r="N85" t="s">
        <v>246</v>
      </c>
      <c r="O85" t="s">
        <v>4015</v>
      </c>
      <c r="P85" t="s">
        <v>246</v>
      </c>
      <c r="Q85" t="s">
        <v>433</v>
      </c>
      <c r="R85" t="s">
        <v>4015</v>
      </c>
      <c r="S85" t="s">
        <v>419</v>
      </c>
      <c r="T85" t="s">
        <v>426</v>
      </c>
      <c r="U85" t="s">
        <v>466</v>
      </c>
      <c r="V85" t="s">
        <v>761</v>
      </c>
      <c r="W85" t="s">
        <v>467</v>
      </c>
      <c r="X85" t="s">
        <v>468</v>
      </c>
      <c r="Y85" t="s">
        <v>467</v>
      </c>
      <c r="Z85" t="s">
        <v>470</v>
      </c>
      <c r="AA85" t="s">
        <v>234</v>
      </c>
      <c r="AB85" t="s">
        <v>470</v>
      </c>
      <c r="AC85" t="s">
        <v>469</v>
      </c>
      <c r="AD85" t="s">
        <v>469</v>
      </c>
      <c r="AE85" t="s">
        <v>472</v>
      </c>
      <c r="AF85" t="s">
        <v>234</v>
      </c>
      <c r="AG85" t="s">
        <v>472</v>
      </c>
      <c r="AH85" t="s">
        <v>471</v>
      </c>
      <c r="AI85" t="s">
        <v>471</v>
      </c>
      <c r="AJ85" t="s">
        <v>247</v>
      </c>
      <c r="AK85" t="s">
        <v>284</v>
      </c>
      <c r="AL85" t="s">
        <v>1655</v>
      </c>
      <c r="AM85" t="s">
        <v>234</v>
      </c>
      <c r="AN85" t="s">
        <v>1655</v>
      </c>
      <c r="AO85" t="s">
        <v>234</v>
      </c>
      <c r="AP85" t="s">
        <v>250</v>
      </c>
      <c r="AQ85" t="s">
        <v>234</v>
      </c>
      <c r="AR85" t="s">
        <v>234</v>
      </c>
      <c r="AS85" t="s">
        <v>308</v>
      </c>
      <c r="AT85" t="s">
        <v>234</v>
      </c>
      <c r="AU85" t="s">
        <v>3875</v>
      </c>
      <c r="AV85">
        <v>1</v>
      </c>
      <c r="AW85">
        <v>1</v>
      </c>
      <c r="AX85">
        <v>0</v>
      </c>
      <c r="AY85">
        <v>0</v>
      </c>
      <c r="AZ85">
        <v>0</v>
      </c>
      <c r="BA85">
        <v>0</v>
      </c>
      <c r="BB85">
        <v>0</v>
      </c>
      <c r="BC85">
        <v>0</v>
      </c>
      <c r="BD85" t="s">
        <v>309</v>
      </c>
      <c r="BE85" t="s">
        <v>750</v>
      </c>
      <c r="BF85" t="s">
        <v>3880</v>
      </c>
      <c r="BG85">
        <v>1</v>
      </c>
      <c r="BH85">
        <v>0</v>
      </c>
      <c r="BI85">
        <v>0</v>
      </c>
      <c r="BJ85">
        <v>0</v>
      </c>
      <c r="BK85">
        <v>1</v>
      </c>
      <c r="BL85">
        <v>0</v>
      </c>
      <c r="BM85">
        <v>0</v>
      </c>
      <c r="BN85">
        <v>0</v>
      </c>
      <c r="BO85">
        <v>0</v>
      </c>
      <c r="BP85">
        <v>0</v>
      </c>
      <c r="BQ85" t="s">
        <v>234</v>
      </c>
      <c r="BR85" t="s">
        <v>288</v>
      </c>
      <c r="BS85" t="s">
        <v>311</v>
      </c>
      <c r="BT85" t="s">
        <v>3944</v>
      </c>
      <c r="BU85">
        <v>1</v>
      </c>
      <c r="BV85">
        <v>1</v>
      </c>
      <c r="BW85">
        <v>1</v>
      </c>
      <c r="BX85">
        <v>1</v>
      </c>
      <c r="BY85">
        <v>1</v>
      </c>
      <c r="BZ85">
        <v>1</v>
      </c>
      <c r="CA85">
        <v>1</v>
      </c>
      <c r="CB85">
        <v>0</v>
      </c>
      <c r="CC85" t="s">
        <v>1500</v>
      </c>
      <c r="CD85">
        <v>300</v>
      </c>
      <c r="CE85">
        <v>150</v>
      </c>
      <c r="CF85" t="s">
        <v>1655</v>
      </c>
      <c r="CG85">
        <v>450</v>
      </c>
      <c r="CH85">
        <v>173.07692307692301</v>
      </c>
      <c r="CI85" t="s">
        <v>1655</v>
      </c>
      <c r="CJ85">
        <v>250</v>
      </c>
      <c r="CK85" t="s">
        <v>3803</v>
      </c>
      <c r="CL85" t="s">
        <v>1655</v>
      </c>
      <c r="CM85">
        <v>450</v>
      </c>
      <c r="CN85" t="s">
        <v>3837</v>
      </c>
      <c r="CO85" t="s">
        <v>1445</v>
      </c>
      <c r="CP85">
        <v>575</v>
      </c>
      <c r="CQ85" t="s">
        <v>4016</v>
      </c>
      <c r="CR85" t="s">
        <v>1445</v>
      </c>
      <c r="CS85">
        <v>650</v>
      </c>
      <c r="CT85" t="s">
        <v>3918</v>
      </c>
      <c r="CU85" t="s">
        <v>1655</v>
      </c>
      <c r="CV85" t="s">
        <v>1504</v>
      </c>
      <c r="CW85" t="s">
        <v>1445</v>
      </c>
      <c r="CX85" t="s">
        <v>234</v>
      </c>
      <c r="CY85" t="s">
        <v>234</v>
      </c>
      <c r="CZ85" t="s">
        <v>342</v>
      </c>
      <c r="DA85" t="s">
        <v>342</v>
      </c>
      <c r="DB85" t="s">
        <v>414</v>
      </c>
      <c r="DC85">
        <v>591</v>
      </c>
      <c r="DD85">
        <v>150</v>
      </c>
      <c r="DE85" t="s">
        <v>4017</v>
      </c>
      <c r="DF85">
        <v>960.65989847715696</v>
      </c>
      <c r="DG85" t="s">
        <v>1445</v>
      </c>
      <c r="DH85" t="s">
        <v>1655</v>
      </c>
      <c r="DI85" t="s">
        <v>4034</v>
      </c>
      <c r="DJ85">
        <v>1</v>
      </c>
      <c r="DK85">
        <v>1</v>
      </c>
      <c r="DL85">
        <v>0</v>
      </c>
      <c r="DM85">
        <v>0</v>
      </c>
      <c r="DN85">
        <v>0</v>
      </c>
      <c r="DO85">
        <v>0</v>
      </c>
      <c r="DP85">
        <v>0</v>
      </c>
      <c r="DQ85">
        <v>0</v>
      </c>
      <c r="DR85">
        <v>0</v>
      </c>
      <c r="DS85">
        <v>0</v>
      </c>
      <c r="DT85">
        <v>0</v>
      </c>
      <c r="DU85">
        <v>0</v>
      </c>
      <c r="DV85">
        <v>0</v>
      </c>
      <c r="DW85">
        <v>0</v>
      </c>
      <c r="DX85" t="s">
        <v>234</v>
      </c>
      <c r="DY85" t="s">
        <v>3886</v>
      </c>
      <c r="DZ85">
        <v>0</v>
      </c>
      <c r="EA85">
        <v>1</v>
      </c>
      <c r="EB85">
        <v>0</v>
      </c>
      <c r="EC85">
        <v>1</v>
      </c>
      <c r="ED85">
        <v>0</v>
      </c>
      <c r="EE85">
        <v>0</v>
      </c>
      <c r="EF85">
        <v>1</v>
      </c>
      <c r="EG85">
        <v>0</v>
      </c>
      <c r="EH85" t="s">
        <v>1445</v>
      </c>
      <c r="EI85" t="s">
        <v>269</v>
      </c>
      <c r="EJ85" t="s">
        <v>1655</v>
      </c>
      <c r="EK85" t="s">
        <v>239</v>
      </c>
      <c r="EL85" t="s">
        <v>314</v>
      </c>
      <c r="EM85" t="s">
        <v>260</v>
      </c>
      <c r="EN85" t="s">
        <v>314</v>
      </c>
      <c r="EO85" t="s">
        <v>3813</v>
      </c>
      <c r="EP85">
        <v>1</v>
      </c>
      <c r="EQ85">
        <v>1</v>
      </c>
      <c r="ER85">
        <v>1</v>
      </c>
      <c r="ES85">
        <v>1</v>
      </c>
      <c r="ET85">
        <v>1</v>
      </c>
      <c r="EU85">
        <v>1</v>
      </c>
      <c r="EV85">
        <v>1</v>
      </c>
      <c r="EW85">
        <v>0</v>
      </c>
      <c r="EX85" t="s">
        <v>1655</v>
      </c>
      <c r="EY85">
        <v>40</v>
      </c>
      <c r="EZ85" t="s">
        <v>3818</v>
      </c>
      <c r="FA85" t="s">
        <v>234</v>
      </c>
      <c r="FB85" t="s">
        <v>234</v>
      </c>
      <c r="FC85" t="s">
        <v>234</v>
      </c>
      <c r="FD85" t="s">
        <v>3818</v>
      </c>
      <c r="FE85" t="s">
        <v>1445</v>
      </c>
      <c r="FF85">
        <v>25</v>
      </c>
      <c r="FG85" t="s">
        <v>1445</v>
      </c>
      <c r="FH85">
        <v>35</v>
      </c>
      <c r="FI85" t="s">
        <v>1445</v>
      </c>
      <c r="FJ85" t="s">
        <v>1655</v>
      </c>
      <c r="FK85">
        <v>50</v>
      </c>
      <c r="FL85" t="s">
        <v>234</v>
      </c>
      <c r="FM85" t="s">
        <v>234</v>
      </c>
      <c r="FN85" t="s">
        <v>3814</v>
      </c>
      <c r="FO85" t="s">
        <v>1655</v>
      </c>
      <c r="FP85" t="s">
        <v>1655</v>
      </c>
      <c r="FQ85">
        <v>50</v>
      </c>
      <c r="FR85" t="s">
        <v>234</v>
      </c>
      <c r="FS85" t="s">
        <v>234</v>
      </c>
      <c r="FT85" t="s">
        <v>3814</v>
      </c>
      <c r="FU85" t="s">
        <v>1445</v>
      </c>
      <c r="FV85" t="s">
        <v>1655</v>
      </c>
      <c r="FW85">
        <v>100</v>
      </c>
      <c r="FX85" t="s">
        <v>234</v>
      </c>
      <c r="FY85" t="s">
        <v>234</v>
      </c>
      <c r="FZ85" t="s">
        <v>234</v>
      </c>
      <c r="GA85" t="s">
        <v>3816</v>
      </c>
      <c r="GB85" t="s">
        <v>1445</v>
      </c>
      <c r="GC85" t="s">
        <v>1655</v>
      </c>
      <c r="GD85" t="s">
        <v>234</v>
      </c>
      <c r="GE85">
        <v>25</v>
      </c>
      <c r="GF85" t="s">
        <v>234</v>
      </c>
      <c r="GG85" t="s">
        <v>234</v>
      </c>
      <c r="GH85" t="s">
        <v>234</v>
      </c>
      <c r="GI85" t="s">
        <v>234</v>
      </c>
      <c r="GJ85" t="s">
        <v>234</v>
      </c>
      <c r="GK85" t="s">
        <v>234</v>
      </c>
      <c r="GL85" t="s">
        <v>1445</v>
      </c>
      <c r="GM85" t="s">
        <v>259</v>
      </c>
      <c r="GN85" t="s">
        <v>3911</v>
      </c>
      <c r="GO85" t="s">
        <v>1445</v>
      </c>
      <c r="GP85" t="s">
        <v>234</v>
      </c>
      <c r="GQ85" t="s">
        <v>234</v>
      </c>
      <c r="GR85" t="s">
        <v>234</v>
      </c>
      <c r="GS85" t="s">
        <v>234</v>
      </c>
      <c r="GT85" t="s">
        <v>234</v>
      </c>
      <c r="GU85" t="s">
        <v>234</v>
      </c>
      <c r="GV85" t="s">
        <v>234</v>
      </c>
      <c r="GW85" t="s">
        <v>234</v>
      </c>
      <c r="GX85" t="s">
        <v>234</v>
      </c>
      <c r="GY85" t="s">
        <v>234</v>
      </c>
      <c r="GZ85" t="s">
        <v>234</v>
      </c>
      <c r="HA85" t="s">
        <v>234</v>
      </c>
      <c r="HB85" t="s">
        <v>234</v>
      </c>
      <c r="HC85" t="s">
        <v>234</v>
      </c>
      <c r="HD85" t="s">
        <v>234</v>
      </c>
      <c r="HE85" t="s">
        <v>234</v>
      </c>
      <c r="HF85" t="s">
        <v>234</v>
      </c>
      <c r="HG85" t="s">
        <v>234</v>
      </c>
      <c r="HH85" t="s">
        <v>234</v>
      </c>
      <c r="HI85" t="s">
        <v>234</v>
      </c>
      <c r="HJ85" t="s">
        <v>234</v>
      </c>
      <c r="HK85" t="s">
        <v>234</v>
      </c>
      <c r="HL85" t="s">
        <v>234</v>
      </c>
      <c r="HM85" t="s">
        <v>234</v>
      </c>
      <c r="HN85" t="s">
        <v>1445</v>
      </c>
      <c r="HO85" t="s">
        <v>269</v>
      </c>
      <c r="HP85" t="s">
        <v>1655</v>
      </c>
      <c r="HQ85" t="s">
        <v>419</v>
      </c>
      <c r="HR85" t="s">
        <v>305</v>
      </c>
      <c r="HS85" t="s">
        <v>426</v>
      </c>
      <c r="HT85" t="s">
        <v>305</v>
      </c>
      <c r="HU85" t="s">
        <v>1445</v>
      </c>
      <c r="HV85" t="s">
        <v>234</v>
      </c>
      <c r="HW85" t="s">
        <v>234</v>
      </c>
      <c r="HX85" t="s">
        <v>234</v>
      </c>
      <c r="HY85" t="s">
        <v>234</v>
      </c>
      <c r="HZ85" t="s">
        <v>234</v>
      </c>
      <c r="IA85" t="s">
        <v>234</v>
      </c>
      <c r="IB85" t="s">
        <v>234</v>
      </c>
      <c r="IC85" t="s">
        <v>234</v>
      </c>
      <c r="ID85" t="s">
        <v>4035</v>
      </c>
      <c r="IE85">
        <v>1</v>
      </c>
      <c r="IF85">
        <v>0</v>
      </c>
      <c r="IG85">
        <v>1</v>
      </c>
      <c r="IH85">
        <v>1</v>
      </c>
      <c r="II85">
        <v>1</v>
      </c>
      <c r="IJ85">
        <v>0</v>
      </c>
      <c r="IK85">
        <v>0</v>
      </c>
      <c r="IL85">
        <v>0</v>
      </c>
      <c r="IM85" t="s">
        <v>234</v>
      </c>
      <c r="IN85" t="s">
        <v>1655</v>
      </c>
      <c r="IO85" t="s">
        <v>234</v>
      </c>
      <c r="IP85" t="s">
        <v>309</v>
      </c>
      <c r="IQ85">
        <v>1</v>
      </c>
      <c r="IR85">
        <v>0</v>
      </c>
      <c r="IS85">
        <v>0</v>
      </c>
      <c r="IT85">
        <v>0</v>
      </c>
      <c r="IU85">
        <v>0</v>
      </c>
      <c r="IV85">
        <v>0</v>
      </c>
      <c r="IW85">
        <v>0</v>
      </c>
      <c r="IX85">
        <v>0</v>
      </c>
      <c r="IY85" t="s">
        <v>234</v>
      </c>
      <c r="IZ85" t="s">
        <v>234</v>
      </c>
      <c r="JA85" t="s">
        <v>234</v>
      </c>
      <c r="JB85" t="s">
        <v>234</v>
      </c>
      <c r="JC85" t="s">
        <v>234</v>
      </c>
      <c r="JD85" t="s">
        <v>234</v>
      </c>
      <c r="JE85" t="s">
        <v>234</v>
      </c>
      <c r="JF85" t="s">
        <v>234</v>
      </c>
      <c r="JG85" t="s">
        <v>234</v>
      </c>
      <c r="JH85" t="s">
        <v>234</v>
      </c>
      <c r="JI85" t="s">
        <v>234</v>
      </c>
      <c r="JJ85" t="s">
        <v>234</v>
      </c>
      <c r="JK85" t="s">
        <v>234</v>
      </c>
      <c r="JL85" t="s">
        <v>234</v>
      </c>
      <c r="JM85" t="s">
        <v>234</v>
      </c>
      <c r="JN85" t="s">
        <v>234</v>
      </c>
      <c r="JO85" t="s">
        <v>234</v>
      </c>
      <c r="JP85" t="s">
        <v>234</v>
      </c>
      <c r="JQ85" t="s">
        <v>234</v>
      </c>
      <c r="JR85" t="s">
        <v>234</v>
      </c>
      <c r="JS85" t="s">
        <v>234</v>
      </c>
      <c r="JT85" t="s">
        <v>234</v>
      </c>
      <c r="JU85" t="s">
        <v>234</v>
      </c>
      <c r="JV85" t="s">
        <v>234</v>
      </c>
      <c r="JW85" t="s">
        <v>234</v>
      </c>
      <c r="JX85" t="s">
        <v>234</v>
      </c>
      <c r="JY85" t="s">
        <v>234</v>
      </c>
      <c r="JZ85" t="s">
        <v>234</v>
      </c>
      <c r="KA85" t="s">
        <v>234</v>
      </c>
      <c r="KB85" t="s">
        <v>234</v>
      </c>
      <c r="KC85" t="s">
        <v>234</v>
      </c>
      <c r="KD85" t="s">
        <v>234</v>
      </c>
      <c r="KE85" t="s">
        <v>234</v>
      </c>
      <c r="KF85" t="s">
        <v>234</v>
      </c>
      <c r="KG85" t="s">
        <v>234</v>
      </c>
      <c r="KH85" t="s">
        <v>234</v>
      </c>
      <c r="KI85" t="s">
        <v>234</v>
      </c>
      <c r="KJ85" t="s">
        <v>234</v>
      </c>
      <c r="KK85" t="s">
        <v>234</v>
      </c>
      <c r="KL85" t="s">
        <v>234</v>
      </c>
      <c r="KM85" t="s">
        <v>234</v>
      </c>
      <c r="KN85" t="s">
        <v>234</v>
      </c>
      <c r="KO85" t="s">
        <v>234</v>
      </c>
      <c r="KP85" t="s">
        <v>234</v>
      </c>
      <c r="KQ85" t="s">
        <v>234</v>
      </c>
      <c r="KR85" t="s">
        <v>234</v>
      </c>
      <c r="KS85" t="s">
        <v>234</v>
      </c>
      <c r="KT85" t="s">
        <v>234</v>
      </c>
      <c r="KU85" t="s">
        <v>234</v>
      </c>
      <c r="KV85" t="s">
        <v>234</v>
      </c>
      <c r="KW85" t="s">
        <v>234</v>
      </c>
      <c r="KX85" t="s">
        <v>234</v>
      </c>
      <c r="KY85" t="s">
        <v>234</v>
      </c>
      <c r="KZ85" t="s">
        <v>234</v>
      </c>
      <c r="LA85" t="s">
        <v>234</v>
      </c>
      <c r="LB85" t="s">
        <v>234</v>
      </c>
      <c r="LC85" t="s">
        <v>234</v>
      </c>
      <c r="LD85" t="s">
        <v>234</v>
      </c>
      <c r="LE85" t="s">
        <v>234</v>
      </c>
      <c r="LF85" t="s">
        <v>234</v>
      </c>
      <c r="LG85" t="s">
        <v>234</v>
      </c>
      <c r="LH85">
        <v>264607017</v>
      </c>
      <c r="LI85" t="s">
        <v>4036</v>
      </c>
      <c r="LJ85">
        <v>44617.591782407413</v>
      </c>
      <c r="LK85" t="s">
        <v>234</v>
      </c>
      <c r="LL85" t="s">
        <v>234</v>
      </c>
      <c r="LM85" t="s">
        <v>3800</v>
      </c>
      <c r="LN85" t="s">
        <v>3801</v>
      </c>
      <c r="LO85" t="s">
        <v>234</v>
      </c>
      <c r="LP85">
        <v>84</v>
      </c>
    </row>
    <row r="86" spans="1:328" x14ac:dyDescent="0.35">
      <c r="A86">
        <v>44616.644826585652</v>
      </c>
      <c r="B86">
        <v>44616.646258668981</v>
      </c>
      <c r="C86">
        <v>44616</v>
      </c>
      <c r="D86">
        <v>1.4320833288365975E-3</v>
      </c>
      <c r="E86" t="s">
        <v>234</v>
      </c>
      <c r="F86" t="s">
        <v>234</v>
      </c>
      <c r="G86" t="s">
        <v>234</v>
      </c>
      <c r="H86">
        <v>44616</v>
      </c>
      <c r="I86" t="s">
        <v>403</v>
      </c>
      <c r="J86" t="s">
        <v>234</v>
      </c>
      <c r="K86" t="s">
        <v>403</v>
      </c>
      <c r="L86" t="s">
        <v>402</v>
      </c>
      <c r="M86" t="s">
        <v>402</v>
      </c>
      <c r="N86" t="s">
        <v>246</v>
      </c>
      <c r="O86" t="s">
        <v>4015</v>
      </c>
      <c r="P86" t="s">
        <v>246</v>
      </c>
      <c r="Q86" t="s">
        <v>433</v>
      </c>
      <c r="R86" t="s">
        <v>4015</v>
      </c>
      <c r="S86" t="s">
        <v>419</v>
      </c>
      <c r="T86" t="s">
        <v>426</v>
      </c>
      <c r="U86" t="s">
        <v>466</v>
      </c>
      <c r="V86" t="s">
        <v>761</v>
      </c>
      <c r="W86" t="s">
        <v>467</v>
      </c>
      <c r="X86" t="s">
        <v>468</v>
      </c>
      <c r="Y86" t="s">
        <v>467</v>
      </c>
      <c r="Z86" t="s">
        <v>470</v>
      </c>
      <c r="AA86" t="s">
        <v>234</v>
      </c>
      <c r="AB86" t="s">
        <v>470</v>
      </c>
      <c r="AC86" t="s">
        <v>469</v>
      </c>
      <c r="AD86" t="s">
        <v>469</v>
      </c>
      <c r="AE86" t="s">
        <v>472</v>
      </c>
      <c r="AF86" t="s">
        <v>234</v>
      </c>
      <c r="AG86" t="s">
        <v>472</v>
      </c>
      <c r="AH86" t="s">
        <v>471</v>
      </c>
      <c r="AI86" t="s">
        <v>471</v>
      </c>
      <c r="AJ86" t="s">
        <v>247</v>
      </c>
      <c r="AK86" t="s">
        <v>248</v>
      </c>
      <c r="AL86" t="s">
        <v>1655</v>
      </c>
      <c r="AM86" t="s">
        <v>234</v>
      </c>
      <c r="AN86" t="s">
        <v>1655</v>
      </c>
      <c r="AO86" t="s">
        <v>234</v>
      </c>
      <c r="AP86" t="s">
        <v>274</v>
      </c>
      <c r="AQ86" t="s">
        <v>234</v>
      </c>
      <c r="AR86" t="s">
        <v>234</v>
      </c>
      <c r="AS86" t="s">
        <v>234</v>
      </c>
      <c r="AT86" t="s">
        <v>234</v>
      </c>
      <c r="AU86" t="s">
        <v>234</v>
      </c>
      <c r="AV86" t="s">
        <v>234</v>
      </c>
      <c r="AW86" t="s">
        <v>234</v>
      </c>
      <c r="AX86" t="s">
        <v>234</v>
      </c>
      <c r="AY86" t="s">
        <v>234</v>
      </c>
      <c r="AZ86" t="s">
        <v>234</v>
      </c>
      <c r="BA86" t="s">
        <v>234</v>
      </c>
      <c r="BB86" t="s">
        <v>234</v>
      </c>
      <c r="BC86" t="s">
        <v>234</v>
      </c>
      <c r="BD86" t="s">
        <v>234</v>
      </c>
      <c r="BE86" t="s">
        <v>234</v>
      </c>
      <c r="BF86" t="s">
        <v>234</v>
      </c>
      <c r="BG86" t="s">
        <v>234</v>
      </c>
      <c r="BH86" t="s">
        <v>234</v>
      </c>
      <c r="BI86" t="s">
        <v>234</v>
      </c>
      <c r="BJ86" t="s">
        <v>234</v>
      </c>
      <c r="BK86" t="s">
        <v>234</v>
      </c>
      <c r="BL86" t="s">
        <v>234</v>
      </c>
      <c r="BM86" t="s">
        <v>234</v>
      </c>
      <c r="BN86" t="s">
        <v>234</v>
      </c>
      <c r="BO86" t="s">
        <v>234</v>
      </c>
      <c r="BP86" t="s">
        <v>234</v>
      </c>
      <c r="BQ86" t="s">
        <v>234</v>
      </c>
      <c r="BR86" t="s">
        <v>234</v>
      </c>
      <c r="BS86" t="s">
        <v>234</v>
      </c>
      <c r="BT86" t="s">
        <v>234</v>
      </c>
      <c r="BU86" t="s">
        <v>234</v>
      </c>
      <c r="BV86" t="s">
        <v>234</v>
      </c>
      <c r="BW86" t="s">
        <v>234</v>
      </c>
      <c r="BX86" t="s">
        <v>234</v>
      </c>
      <c r="BY86" t="s">
        <v>234</v>
      </c>
      <c r="BZ86" t="s">
        <v>234</v>
      </c>
      <c r="CA86" t="s">
        <v>234</v>
      </c>
      <c r="CB86" t="s">
        <v>234</v>
      </c>
      <c r="CC86" t="s">
        <v>234</v>
      </c>
      <c r="CD86" t="s">
        <v>234</v>
      </c>
      <c r="CE86" t="s">
        <v>234</v>
      </c>
      <c r="CF86" t="s">
        <v>234</v>
      </c>
      <c r="CG86" t="s">
        <v>234</v>
      </c>
      <c r="CH86" t="s">
        <v>234</v>
      </c>
      <c r="CI86" t="s">
        <v>234</v>
      </c>
      <c r="CJ86" t="s">
        <v>234</v>
      </c>
      <c r="CK86" t="s">
        <v>234</v>
      </c>
      <c r="CL86" t="s">
        <v>234</v>
      </c>
      <c r="CM86" t="s">
        <v>234</v>
      </c>
      <c r="CN86" t="s">
        <v>234</v>
      </c>
      <c r="CO86" t="s">
        <v>234</v>
      </c>
      <c r="CP86" t="s">
        <v>234</v>
      </c>
      <c r="CQ86" t="s">
        <v>234</v>
      </c>
      <c r="CR86" t="s">
        <v>234</v>
      </c>
      <c r="CS86" t="s">
        <v>234</v>
      </c>
      <c r="CT86" t="s">
        <v>234</v>
      </c>
      <c r="CU86" t="s">
        <v>234</v>
      </c>
      <c r="CV86" t="s">
        <v>234</v>
      </c>
      <c r="CW86" t="s">
        <v>234</v>
      </c>
      <c r="CX86" t="s">
        <v>234</v>
      </c>
      <c r="CY86" t="s">
        <v>234</v>
      </c>
      <c r="CZ86" t="s">
        <v>234</v>
      </c>
      <c r="DA86" t="s">
        <v>234</v>
      </c>
      <c r="DB86" t="s">
        <v>234</v>
      </c>
      <c r="DC86" t="s">
        <v>234</v>
      </c>
      <c r="DD86" t="s">
        <v>234</v>
      </c>
      <c r="DE86" t="s">
        <v>234</v>
      </c>
      <c r="DF86" t="s">
        <v>234</v>
      </c>
      <c r="DG86" t="s">
        <v>234</v>
      </c>
      <c r="DH86" t="s">
        <v>234</v>
      </c>
      <c r="DI86" t="s">
        <v>234</v>
      </c>
      <c r="DJ86" t="s">
        <v>234</v>
      </c>
      <c r="DK86" t="s">
        <v>234</v>
      </c>
      <c r="DL86" t="s">
        <v>234</v>
      </c>
      <c r="DM86" t="s">
        <v>234</v>
      </c>
      <c r="DN86" t="s">
        <v>234</v>
      </c>
      <c r="DO86" t="s">
        <v>234</v>
      </c>
      <c r="DP86" t="s">
        <v>234</v>
      </c>
      <c r="DQ86" t="s">
        <v>234</v>
      </c>
      <c r="DR86" t="s">
        <v>234</v>
      </c>
      <c r="DS86" t="s">
        <v>234</v>
      </c>
      <c r="DT86" t="s">
        <v>234</v>
      </c>
      <c r="DU86" t="s">
        <v>234</v>
      </c>
      <c r="DV86" t="s">
        <v>234</v>
      </c>
      <c r="DW86" t="s">
        <v>234</v>
      </c>
      <c r="DX86" t="s">
        <v>234</v>
      </c>
      <c r="DY86" t="s">
        <v>234</v>
      </c>
      <c r="DZ86" t="s">
        <v>234</v>
      </c>
      <c r="EA86" t="s">
        <v>234</v>
      </c>
      <c r="EB86" t="s">
        <v>234</v>
      </c>
      <c r="EC86" t="s">
        <v>234</v>
      </c>
      <c r="ED86" t="s">
        <v>234</v>
      </c>
      <c r="EE86" t="s">
        <v>234</v>
      </c>
      <c r="EF86" t="s">
        <v>234</v>
      </c>
      <c r="EG86" t="s">
        <v>234</v>
      </c>
      <c r="EH86" t="s">
        <v>234</v>
      </c>
      <c r="EI86" t="s">
        <v>234</v>
      </c>
      <c r="EJ86" t="s">
        <v>234</v>
      </c>
      <c r="EK86" t="s">
        <v>234</v>
      </c>
      <c r="EL86" t="s">
        <v>234</v>
      </c>
      <c r="EM86" t="s">
        <v>234</v>
      </c>
      <c r="EN86" t="s">
        <v>234</v>
      </c>
      <c r="EO86" t="s">
        <v>234</v>
      </c>
      <c r="EP86" t="s">
        <v>234</v>
      </c>
      <c r="EQ86" t="s">
        <v>234</v>
      </c>
      <c r="ER86" t="s">
        <v>234</v>
      </c>
      <c r="ES86" t="s">
        <v>234</v>
      </c>
      <c r="ET86" t="s">
        <v>234</v>
      </c>
      <c r="EU86" t="s">
        <v>234</v>
      </c>
      <c r="EV86" t="s">
        <v>234</v>
      </c>
      <c r="EW86" t="s">
        <v>234</v>
      </c>
      <c r="EX86" t="s">
        <v>234</v>
      </c>
      <c r="EY86" t="s">
        <v>234</v>
      </c>
      <c r="EZ86" t="s">
        <v>234</v>
      </c>
      <c r="FA86" t="s">
        <v>234</v>
      </c>
      <c r="FB86" t="s">
        <v>234</v>
      </c>
      <c r="FC86" t="s">
        <v>234</v>
      </c>
      <c r="FD86" t="s">
        <v>234</v>
      </c>
      <c r="FE86" t="s">
        <v>234</v>
      </c>
      <c r="FF86" t="s">
        <v>234</v>
      </c>
      <c r="FG86" t="s">
        <v>234</v>
      </c>
      <c r="FH86" t="s">
        <v>234</v>
      </c>
      <c r="FI86" t="s">
        <v>234</v>
      </c>
      <c r="FJ86" t="s">
        <v>234</v>
      </c>
      <c r="FK86" t="s">
        <v>234</v>
      </c>
      <c r="FL86" t="s">
        <v>234</v>
      </c>
      <c r="FM86" t="s">
        <v>234</v>
      </c>
      <c r="FN86" t="s">
        <v>234</v>
      </c>
      <c r="FO86" t="s">
        <v>234</v>
      </c>
      <c r="FP86" t="s">
        <v>234</v>
      </c>
      <c r="FQ86" t="s">
        <v>234</v>
      </c>
      <c r="FR86" t="s">
        <v>234</v>
      </c>
      <c r="FS86" t="s">
        <v>234</v>
      </c>
      <c r="FT86" t="s">
        <v>234</v>
      </c>
      <c r="FU86" t="s">
        <v>234</v>
      </c>
      <c r="FV86" t="s">
        <v>234</v>
      </c>
      <c r="FW86" t="s">
        <v>234</v>
      </c>
      <c r="FX86" t="s">
        <v>234</v>
      </c>
      <c r="FY86" t="s">
        <v>234</v>
      </c>
      <c r="FZ86" t="s">
        <v>234</v>
      </c>
      <c r="GA86" t="s">
        <v>234</v>
      </c>
      <c r="GB86" t="s">
        <v>234</v>
      </c>
      <c r="GC86" t="s">
        <v>234</v>
      </c>
      <c r="GD86" t="s">
        <v>234</v>
      </c>
      <c r="GE86" t="s">
        <v>234</v>
      </c>
      <c r="GF86" t="s">
        <v>234</v>
      </c>
      <c r="GG86" t="s">
        <v>234</v>
      </c>
      <c r="GH86" t="s">
        <v>234</v>
      </c>
      <c r="GI86" t="s">
        <v>234</v>
      </c>
      <c r="GJ86" t="s">
        <v>234</v>
      </c>
      <c r="GK86" t="s">
        <v>234</v>
      </c>
      <c r="GL86" t="s">
        <v>234</v>
      </c>
      <c r="GM86" t="s">
        <v>234</v>
      </c>
      <c r="GN86" t="s">
        <v>234</v>
      </c>
      <c r="GO86" t="s">
        <v>234</v>
      </c>
      <c r="GP86" t="s">
        <v>234</v>
      </c>
      <c r="GQ86" t="s">
        <v>234</v>
      </c>
      <c r="GR86" t="s">
        <v>234</v>
      </c>
      <c r="GS86" t="s">
        <v>234</v>
      </c>
      <c r="GT86" t="s">
        <v>234</v>
      </c>
      <c r="GU86" t="s">
        <v>234</v>
      </c>
      <c r="GV86" t="s">
        <v>234</v>
      </c>
      <c r="GW86" t="s">
        <v>234</v>
      </c>
      <c r="GX86" t="s">
        <v>234</v>
      </c>
      <c r="GY86" t="s">
        <v>234</v>
      </c>
      <c r="GZ86" t="s">
        <v>234</v>
      </c>
      <c r="HA86" t="s">
        <v>234</v>
      </c>
      <c r="HB86" t="s">
        <v>234</v>
      </c>
      <c r="HC86" t="s">
        <v>234</v>
      </c>
      <c r="HD86" t="s">
        <v>234</v>
      </c>
      <c r="HE86" t="s">
        <v>234</v>
      </c>
      <c r="HF86" t="s">
        <v>234</v>
      </c>
      <c r="HG86" t="s">
        <v>234</v>
      </c>
      <c r="HH86" t="s">
        <v>234</v>
      </c>
      <c r="HI86" t="s">
        <v>234</v>
      </c>
      <c r="HJ86" t="s">
        <v>234</v>
      </c>
      <c r="HK86" t="s">
        <v>234</v>
      </c>
      <c r="HL86" t="s">
        <v>234</v>
      </c>
      <c r="HM86" t="s">
        <v>234</v>
      </c>
      <c r="HN86" t="s">
        <v>234</v>
      </c>
      <c r="HO86" t="s">
        <v>234</v>
      </c>
      <c r="HP86" t="s">
        <v>234</v>
      </c>
      <c r="HQ86" t="s">
        <v>234</v>
      </c>
      <c r="HR86" t="s">
        <v>234</v>
      </c>
      <c r="HS86" t="s">
        <v>234</v>
      </c>
      <c r="HT86" t="s">
        <v>234</v>
      </c>
      <c r="HU86" t="s">
        <v>234</v>
      </c>
      <c r="HV86" t="s">
        <v>234</v>
      </c>
      <c r="HW86" t="s">
        <v>234</v>
      </c>
      <c r="HX86" t="s">
        <v>234</v>
      </c>
      <c r="HY86" t="s">
        <v>234</v>
      </c>
      <c r="HZ86" t="s">
        <v>234</v>
      </c>
      <c r="IA86" t="s">
        <v>234</v>
      </c>
      <c r="IB86" t="s">
        <v>234</v>
      </c>
      <c r="IC86" t="s">
        <v>234</v>
      </c>
      <c r="ID86" t="s">
        <v>234</v>
      </c>
      <c r="IE86" t="s">
        <v>234</v>
      </c>
      <c r="IF86" t="s">
        <v>234</v>
      </c>
      <c r="IG86" t="s">
        <v>234</v>
      </c>
      <c r="IH86" t="s">
        <v>234</v>
      </c>
      <c r="II86" t="s">
        <v>234</v>
      </c>
      <c r="IJ86" t="s">
        <v>234</v>
      </c>
      <c r="IK86" t="s">
        <v>234</v>
      </c>
      <c r="IL86" t="s">
        <v>234</v>
      </c>
      <c r="IM86" t="s">
        <v>234</v>
      </c>
      <c r="IN86" t="s">
        <v>234</v>
      </c>
      <c r="IO86" t="s">
        <v>234</v>
      </c>
      <c r="IP86" t="s">
        <v>234</v>
      </c>
      <c r="IQ86" t="s">
        <v>234</v>
      </c>
      <c r="IR86" t="s">
        <v>234</v>
      </c>
      <c r="IS86" t="s">
        <v>234</v>
      </c>
      <c r="IT86" t="s">
        <v>234</v>
      </c>
      <c r="IU86" t="s">
        <v>234</v>
      </c>
      <c r="IV86" t="s">
        <v>234</v>
      </c>
      <c r="IW86" t="s">
        <v>234</v>
      </c>
      <c r="IX86" t="s">
        <v>234</v>
      </c>
      <c r="IY86" t="s">
        <v>1655</v>
      </c>
      <c r="IZ86" t="s">
        <v>1713</v>
      </c>
      <c r="JA86" t="s">
        <v>252</v>
      </c>
      <c r="JB86" t="s">
        <v>234</v>
      </c>
      <c r="JC86" t="s">
        <v>253</v>
      </c>
      <c r="JD86" t="s">
        <v>254</v>
      </c>
      <c r="JE86" t="s">
        <v>254</v>
      </c>
      <c r="JF86" t="s">
        <v>275</v>
      </c>
      <c r="JG86" t="s">
        <v>234</v>
      </c>
      <c r="JH86" t="s">
        <v>256</v>
      </c>
      <c r="JI86" t="s">
        <v>258</v>
      </c>
      <c r="JJ86" t="s">
        <v>258</v>
      </c>
      <c r="JK86" t="s">
        <v>3810</v>
      </c>
      <c r="JL86" t="s">
        <v>234</v>
      </c>
      <c r="JM86" t="s">
        <v>234</v>
      </c>
      <c r="JN86" t="s">
        <v>234</v>
      </c>
      <c r="JO86" t="s">
        <v>234</v>
      </c>
      <c r="JP86" t="s">
        <v>234</v>
      </c>
      <c r="JQ86">
        <v>50</v>
      </c>
      <c r="JR86" t="s">
        <v>3862</v>
      </c>
      <c r="JS86" t="s">
        <v>234</v>
      </c>
      <c r="JT86" t="s">
        <v>259</v>
      </c>
      <c r="JU86" t="s">
        <v>3862</v>
      </c>
      <c r="JV86" t="s">
        <v>249</v>
      </c>
      <c r="JW86" t="s">
        <v>234</v>
      </c>
      <c r="JX86" t="s">
        <v>261</v>
      </c>
      <c r="JY86" t="s">
        <v>234</v>
      </c>
      <c r="JZ86" t="s">
        <v>234</v>
      </c>
      <c r="KA86" t="s">
        <v>234</v>
      </c>
      <c r="KB86" t="s">
        <v>234</v>
      </c>
      <c r="KC86" t="s">
        <v>234</v>
      </c>
      <c r="KD86" t="s">
        <v>234</v>
      </c>
      <c r="KE86" t="s">
        <v>234</v>
      </c>
      <c r="KF86" t="s">
        <v>234</v>
      </c>
      <c r="KG86" t="s">
        <v>234</v>
      </c>
      <c r="KH86" t="s">
        <v>234</v>
      </c>
      <c r="KI86" t="s">
        <v>234</v>
      </c>
      <c r="KJ86" t="s">
        <v>234</v>
      </c>
      <c r="KK86" t="s">
        <v>234</v>
      </c>
      <c r="KL86" t="s">
        <v>234</v>
      </c>
      <c r="KM86" t="s">
        <v>261</v>
      </c>
      <c r="KN86" t="s">
        <v>234</v>
      </c>
      <c r="KO86" t="s">
        <v>234</v>
      </c>
      <c r="KP86" t="s">
        <v>234</v>
      </c>
      <c r="KQ86" t="s">
        <v>234</v>
      </c>
      <c r="KR86" t="s">
        <v>234</v>
      </c>
      <c r="KS86" t="s">
        <v>234</v>
      </c>
      <c r="KT86" t="s">
        <v>234</v>
      </c>
      <c r="KU86" t="s">
        <v>234</v>
      </c>
      <c r="KV86" t="s">
        <v>234</v>
      </c>
      <c r="KW86" t="s">
        <v>234</v>
      </c>
      <c r="KX86" t="s">
        <v>234</v>
      </c>
      <c r="KY86" t="s">
        <v>234</v>
      </c>
      <c r="KZ86" t="s">
        <v>234</v>
      </c>
      <c r="LA86" t="s">
        <v>234</v>
      </c>
      <c r="LB86" t="s">
        <v>234</v>
      </c>
      <c r="LC86" t="s">
        <v>234</v>
      </c>
      <c r="LD86" t="s">
        <v>234</v>
      </c>
      <c r="LE86" t="s">
        <v>234</v>
      </c>
      <c r="LF86" t="s">
        <v>234</v>
      </c>
      <c r="LG86" t="s">
        <v>234</v>
      </c>
      <c r="LH86">
        <v>264607030</v>
      </c>
      <c r="LI86" t="s">
        <v>4037</v>
      </c>
      <c r="LJ86">
        <v>44617.591805555552</v>
      </c>
      <c r="LK86" t="s">
        <v>234</v>
      </c>
      <c r="LL86" t="s">
        <v>234</v>
      </c>
      <c r="LM86" t="s">
        <v>3800</v>
      </c>
      <c r="LN86" t="s">
        <v>3801</v>
      </c>
      <c r="LO86" t="s">
        <v>234</v>
      </c>
      <c r="LP86">
        <v>85</v>
      </c>
    </row>
    <row r="87" spans="1:328" x14ac:dyDescent="0.35">
      <c r="A87">
        <v>44616.646729363427</v>
      </c>
      <c r="B87">
        <v>44616.648557245368</v>
      </c>
      <c r="C87">
        <v>44616</v>
      </c>
      <c r="D87">
        <v>1.8278819406987168E-3</v>
      </c>
      <c r="E87" t="s">
        <v>234</v>
      </c>
      <c r="F87" t="s">
        <v>234</v>
      </c>
      <c r="G87" t="s">
        <v>234</v>
      </c>
      <c r="H87">
        <v>44616</v>
      </c>
      <c r="I87" t="s">
        <v>403</v>
      </c>
      <c r="J87" t="s">
        <v>234</v>
      </c>
      <c r="K87" t="s">
        <v>403</v>
      </c>
      <c r="L87" t="s">
        <v>402</v>
      </c>
      <c r="M87" t="s">
        <v>402</v>
      </c>
      <c r="N87" t="s">
        <v>246</v>
      </c>
      <c r="O87" t="s">
        <v>4015</v>
      </c>
      <c r="P87" t="s">
        <v>246</v>
      </c>
      <c r="Q87" t="s">
        <v>433</v>
      </c>
      <c r="R87" t="s">
        <v>4015</v>
      </c>
      <c r="S87" t="s">
        <v>419</v>
      </c>
      <c r="T87" t="s">
        <v>426</v>
      </c>
      <c r="U87" t="s">
        <v>466</v>
      </c>
      <c r="V87" t="s">
        <v>761</v>
      </c>
      <c r="W87" t="s">
        <v>467</v>
      </c>
      <c r="X87" t="s">
        <v>468</v>
      </c>
      <c r="Y87" t="s">
        <v>467</v>
      </c>
      <c r="Z87" t="s">
        <v>470</v>
      </c>
      <c r="AA87" t="s">
        <v>234</v>
      </c>
      <c r="AB87" t="s">
        <v>470</v>
      </c>
      <c r="AC87" t="s">
        <v>469</v>
      </c>
      <c r="AD87" t="s">
        <v>469</v>
      </c>
      <c r="AE87" t="s">
        <v>472</v>
      </c>
      <c r="AF87" t="s">
        <v>234</v>
      </c>
      <c r="AG87" t="s">
        <v>472</v>
      </c>
      <c r="AH87" t="s">
        <v>471</v>
      </c>
      <c r="AI87" t="s">
        <v>471</v>
      </c>
      <c r="AJ87" t="s">
        <v>247</v>
      </c>
      <c r="AK87" t="s">
        <v>248</v>
      </c>
      <c r="AL87" t="s">
        <v>1655</v>
      </c>
      <c r="AM87" t="s">
        <v>234</v>
      </c>
      <c r="AN87" t="s">
        <v>1655</v>
      </c>
      <c r="AO87" t="s">
        <v>234</v>
      </c>
      <c r="AP87" t="s">
        <v>250</v>
      </c>
      <c r="AQ87" t="s">
        <v>234</v>
      </c>
      <c r="AR87" t="s">
        <v>234</v>
      </c>
      <c r="AS87" t="s">
        <v>234</v>
      </c>
      <c r="AT87" t="s">
        <v>234</v>
      </c>
      <c r="AU87" t="s">
        <v>234</v>
      </c>
      <c r="AV87" t="s">
        <v>234</v>
      </c>
      <c r="AW87" t="s">
        <v>234</v>
      </c>
      <c r="AX87" t="s">
        <v>234</v>
      </c>
      <c r="AY87" t="s">
        <v>234</v>
      </c>
      <c r="AZ87" t="s">
        <v>234</v>
      </c>
      <c r="BA87" t="s">
        <v>234</v>
      </c>
      <c r="BB87" t="s">
        <v>234</v>
      </c>
      <c r="BC87" t="s">
        <v>234</v>
      </c>
      <c r="BD87" t="s">
        <v>234</v>
      </c>
      <c r="BE87" t="s">
        <v>234</v>
      </c>
      <c r="BF87" t="s">
        <v>234</v>
      </c>
      <c r="BG87" t="s">
        <v>234</v>
      </c>
      <c r="BH87" t="s">
        <v>234</v>
      </c>
      <c r="BI87" t="s">
        <v>234</v>
      </c>
      <c r="BJ87" t="s">
        <v>234</v>
      </c>
      <c r="BK87" t="s">
        <v>234</v>
      </c>
      <c r="BL87" t="s">
        <v>234</v>
      </c>
      <c r="BM87" t="s">
        <v>234</v>
      </c>
      <c r="BN87" t="s">
        <v>234</v>
      </c>
      <c r="BO87" t="s">
        <v>234</v>
      </c>
      <c r="BP87" t="s">
        <v>234</v>
      </c>
      <c r="BQ87" t="s">
        <v>234</v>
      </c>
      <c r="BR87" t="s">
        <v>234</v>
      </c>
      <c r="BS87" t="s">
        <v>234</v>
      </c>
      <c r="BT87" t="s">
        <v>234</v>
      </c>
      <c r="BU87" t="s">
        <v>234</v>
      </c>
      <c r="BV87" t="s">
        <v>234</v>
      </c>
      <c r="BW87" t="s">
        <v>234</v>
      </c>
      <c r="BX87" t="s">
        <v>234</v>
      </c>
      <c r="BY87" t="s">
        <v>234</v>
      </c>
      <c r="BZ87" t="s">
        <v>234</v>
      </c>
      <c r="CA87" t="s">
        <v>234</v>
      </c>
      <c r="CB87" t="s">
        <v>234</v>
      </c>
      <c r="CC87" t="s">
        <v>234</v>
      </c>
      <c r="CD87" t="s">
        <v>234</v>
      </c>
      <c r="CE87" t="s">
        <v>234</v>
      </c>
      <c r="CF87" t="s">
        <v>234</v>
      </c>
      <c r="CG87" t="s">
        <v>234</v>
      </c>
      <c r="CH87" t="s">
        <v>234</v>
      </c>
      <c r="CI87" t="s">
        <v>234</v>
      </c>
      <c r="CJ87" t="s">
        <v>234</v>
      </c>
      <c r="CK87" t="s">
        <v>234</v>
      </c>
      <c r="CL87" t="s">
        <v>234</v>
      </c>
      <c r="CM87" t="s">
        <v>234</v>
      </c>
      <c r="CN87" t="s">
        <v>234</v>
      </c>
      <c r="CO87" t="s">
        <v>234</v>
      </c>
      <c r="CP87" t="s">
        <v>234</v>
      </c>
      <c r="CQ87" t="s">
        <v>234</v>
      </c>
      <c r="CR87" t="s">
        <v>234</v>
      </c>
      <c r="CS87" t="s">
        <v>234</v>
      </c>
      <c r="CT87" t="s">
        <v>234</v>
      </c>
      <c r="CU87" t="s">
        <v>234</v>
      </c>
      <c r="CV87" t="s">
        <v>234</v>
      </c>
      <c r="CW87" t="s">
        <v>234</v>
      </c>
      <c r="CX87" t="s">
        <v>234</v>
      </c>
      <c r="CY87" t="s">
        <v>234</v>
      </c>
      <c r="CZ87" t="s">
        <v>234</v>
      </c>
      <c r="DA87" t="s">
        <v>234</v>
      </c>
      <c r="DB87" t="s">
        <v>234</v>
      </c>
      <c r="DC87" t="s">
        <v>234</v>
      </c>
      <c r="DD87" t="s">
        <v>234</v>
      </c>
      <c r="DE87" t="s">
        <v>234</v>
      </c>
      <c r="DF87" t="s">
        <v>234</v>
      </c>
      <c r="DG87" t="s">
        <v>234</v>
      </c>
      <c r="DH87" t="s">
        <v>234</v>
      </c>
      <c r="DI87" t="s">
        <v>234</v>
      </c>
      <c r="DJ87" t="s">
        <v>234</v>
      </c>
      <c r="DK87" t="s">
        <v>234</v>
      </c>
      <c r="DL87" t="s">
        <v>234</v>
      </c>
      <c r="DM87" t="s">
        <v>234</v>
      </c>
      <c r="DN87" t="s">
        <v>234</v>
      </c>
      <c r="DO87" t="s">
        <v>234</v>
      </c>
      <c r="DP87" t="s">
        <v>234</v>
      </c>
      <c r="DQ87" t="s">
        <v>234</v>
      </c>
      <c r="DR87" t="s">
        <v>234</v>
      </c>
      <c r="DS87" t="s">
        <v>234</v>
      </c>
      <c r="DT87" t="s">
        <v>234</v>
      </c>
      <c r="DU87" t="s">
        <v>234</v>
      </c>
      <c r="DV87" t="s">
        <v>234</v>
      </c>
      <c r="DW87" t="s">
        <v>234</v>
      </c>
      <c r="DX87" t="s">
        <v>234</v>
      </c>
      <c r="DY87" t="s">
        <v>234</v>
      </c>
      <c r="DZ87" t="s">
        <v>234</v>
      </c>
      <c r="EA87" t="s">
        <v>234</v>
      </c>
      <c r="EB87" t="s">
        <v>234</v>
      </c>
      <c r="EC87" t="s">
        <v>234</v>
      </c>
      <c r="ED87" t="s">
        <v>234</v>
      </c>
      <c r="EE87" t="s">
        <v>234</v>
      </c>
      <c r="EF87" t="s">
        <v>234</v>
      </c>
      <c r="EG87" t="s">
        <v>234</v>
      </c>
      <c r="EH87" t="s">
        <v>234</v>
      </c>
      <c r="EI87" t="s">
        <v>234</v>
      </c>
      <c r="EJ87" t="s">
        <v>234</v>
      </c>
      <c r="EK87" t="s">
        <v>234</v>
      </c>
      <c r="EL87" t="s">
        <v>234</v>
      </c>
      <c r="EM87" t="s">
        <v>234</v>
      </c>
      <c r="EN87" t="s">
        <v>234</v>
      </c>
      <c r="EO87" t="s">
        <v>234</v>
      </c>
      <c r="EP87" t="s">
        <v>234</v>
      </c>
      <c r="EQ87" t="s">
        <v>234</v>
      </c>
      <c r="ER87" t="s">
        <v>234</v>
      </c>
      <c r="ES87" t="s">
        <v>234</v>
      </c>
      <c r="ET87" t="s">
        <v>234</v>
      </c>
      <c r="EU87" t="s">
        <v>234</v>
      </c>
      <c r="EV87" t="s">
        <v>234</v>
      </c>
      <c r="EW87" t="s">
        <v>234</v>
      </c>
      <c r="EX87" t="s">
        <v>234</v>
      </c>
      <c r="EY87" t="s">
        <v>234</v>
      </c>
      <c r="EZ87" t="s">
        <v>234</v>
      </c>
      <c r="FA87" t="s">
        <v>234</v>
      </c>
      <c r="FB87" t="s">
        <v>234</v>
      </c>
      <c r="FC87" t="s">
        <v>234</v>
      </c>
      <c r="FD87" t="s">
        <v>234</v>
      </c>
      <c r="FE87" t="s">
        <v>234</v>
      </c>
      <c r="FF87" t="s">
        <v>234</v>
      </c>
      <c r="FG87" t="s">
        <v>234</v>
      </c>
      <c r="FH87" t="s">
        <v>234</v>
      </c>
      <c r="FI87" t="s">
        <v>234</v>
      </c>
      <c r="FJ87" t="s">
        <v>234</v>
      </c>
      <c r="FK87" t="s">
        <v>234</v>
      </c>
      <c r="FL87" t="s">
        <v>234</v>
      </c>
      <c r="FM87" t="s">
        <v>234</v>
      </c>
      <c r="FN87" t="s">
        <v>234</v>
      </c>
      <c r="FO87" t="s">
        <v>234</v>
      </c>
      <c r="FP87" t="s">
        <v>234</v>
      </c>
      <c r="FQ87" t="s">
        <v>234</v>
      </c>
      <c r="FR87" t="s">
        <v>234</v>
      </c>
      <c r="FS87" t="s">
        <v>234</v>
      </c>
      <c r="FT87" t="s">
        <v>234</v>
      </c>
      <c r="FU87" t="s">
        <v>234</v>
      </c>
      <c r="FV87" t="s">
        <v>234</v>
      </c>
      <c r="FW87" t="s">
        <v>234</v>
      </c>
      <c r="FX87" t="s">
        <v>234</v>
      </c>
      <c r="FY87" t="s">
        <v>234</v>
      </c>
      <c r="FZ87" t="s">
        <v>234</v>
      </c>
      <c r="GA87" t="s">
        <v>234</v>
      </c>
      <c r="GB87" t="s">
        <v>234</v>
      </c>
      <c r="GC87" t="s">
        <v>234</v>
      </c>
      <c r="GD87" t="s">
        <v>234</v>
      </c>
      <c r="GE87" t="s">
        <v>234</v>
      </c>
      <c r="GF87" t="s">
        <v>234</v>
      </c>
      <c r="GG87" t="s">
        <v>234</v>
      </c>
      <c r="GH87" t="s">
        <v>234</v>
      </c>
      <c r="GI87" t="s">
        <v>234</v>
      </c>
      <c r="GJ87" t="s">
        <v>234</v>
      </c>
      <c r="GK87" t="s">
        <v>234</v>
      </c>
      <c r="GL87" t="s">
        <v>234</v>
      </c>
      <c r="GM87" t="s">
        <v>234</v>
      </c>
      <c r="GN87" t="s">
        <v>234</v>
      </c>
      <c r="GO87" t="s">
        <v>234</v>
      </c>
      <c r="GP87" t="s">
        <v>234</v>
      </c>
      <c r="GQ87" t="s">
        <v>234</v>
      </c>
      <c r="GR87" t="s">
        <v>234</v>
      </c>
      <c r="GS87" t="s">
        <v>234</v>
      </c>
      <c r="GT87" t="s">
        <v>234</v>
      </c>
      <c r="GU87" t="s">
        <v>234</v>
      </c>
      <c r="GV87" t="s">
        <v>234</v>
      </c>
      <c r="GW87" t="s">
        <v>234</v>
      </c>
      <c r="GX87" t="s">
        <v>234</v>
      </c>
      <c r="GY87" t="s">
        <v>234</v>
      </c>
      <c r="GZ87" t="s">
        <v>234</v>
      </c>
      <c r="HA87" t="s">
        <v>234</v>
      </c>
      <c r="HB87" t="s">
        <v>234</v>
      </c>
      <c r="HC87" t="s">
        <v>234</v>
      </c>
      <c r="HD87" t="s">
        <v>234</v>
      </c>
      <c r="HE87" t="s">
        <v>234</v>
      </c>
      <c r="HF87" t="s">
        <v>234</v>
      </c>
      <c r="HG87" t="s">
        <v>234</v>
      </c>
      <c r="HH87" t="s">
        <v>234</v>
      </c>
      <c r="HI87" t="s">
        <v>234</v>
      </c>
      <c r="HJ87" t="s">
        <v>234</v>
      </c>
      <c r="HK87" t="s">
        <v>234</v>
      </c>
      <c r="HL87" t="s">
        <v>234</v>
      </c>
      <c r="HM87" t="s">
        <v>234</v>
      </c>
      <c r="HN87" t="s">
        <v>234</v>
      </c>
      <c r="HO87" t="s">
        <v>234</v>
      </c>
      <c r="HP87" t="s">
        <v>234</v>
      </c>
      <c r="HQ87" t="s">
        <v>234</v>
      </c>
      <c r="HR87" t="s">
        <v>234</v>
      </c>
      <c r="HS87" t="s">
        <v>234</v>
      </c>
      <c r="HT87" t="s">
        <v>234</v>
      </c>
      <c r="HU87" t="s">
        <v>234</v>
      </c>
      <c r="HV87" t="s">
        <v>234</v>
      </c>
      <c r="HW87" t="s">
        <v>234</v>
      </c>
      <c r="HX87" t="s">
        <v>234</v>
      </c>
      <c r="HY87" t="s">
        <v>234</v>
      </c>
      <c r="HZ87" t="s">
        <v>234</v>
      </c>
      <c r="IA87" t="s">
        <v>234</v>
      </c>
      <c r="IB87" t="s">
        <v>234</v>
      </c>
      <c r="IC87" t="s">
        <v>234</v>
      </c>
      <c r="ID87" t="s">
        <v>234</v>
      </c>
      <c r="IE87" t="s">
        <v>234</v>
      </c>
      <c r="IF87" t="s">
        <v>234</v>
      </c>
      <c r="IG87" t="s">
        <v>234</v>
      </c>
      <c r="IH87" t="s">
        <v>234</v>
      </c>
      <c r="II87" t="s">
        <v>234</v>
      </c>
      <c r="IJ87" t="s">
        <v>234</v>
      </c>
      <c r="IK87" t="s">
        <v>234</v>
      </c>
      <c r="IL87" t="s">
        <v>234</v>
      </c>
      <c r="IM87" t="s">
        <v>234</v>
      </c>
      <c r="IN87" t="s">
        <v>234</v>
      </c>
      <c r="IO87" t="s">
        <v>234</v>
      </c>
      <c r="IP87" t="s">
        <v>234</v>
      </c>
      <c r="IQ87" t="s">
        <v>234</v>
      </c>
      <c r="IR87" t="s">
        <v>234</v>
      </c>
      <c r="IS87" t="s">
        <v>234</v>
      </c>
      <c r="IT87" t="s">
        <v>234</v>
      </c>
      <c r="IU87" t="s">
        <v>234</v>
      </c>
      <c r="IV87" t="s">
        <v>234</v>
      </c>
      <c r="IW87" t="s">
        <v>234</v>
      </c>
      <c r="IX87" t="s">
        <v>234</v>
      </c>
      <c r="IY87" t="s">
        <v>1655</v>
      </c>
      <c r="IZ87" t="s">
        <v>1713</v>
      </c>
      <c r="JA87" t="s">
        <v>252</v>
      </c>
      <c r="JB87" t="s">
        <v>234</v>
      </c>
      <c r="JC87" t="s">
        <v>253</v>
      </c>
      <c r="JD87" t="s">
        <v>254</v>
      </c>
      <c r="JE87" t="s">
        <v>254</v>
      </c>
      <c r="JF87" t="s">
        <v>255</v>
      </c>
      <c r="JG87" t="s">
        <v>234</v>
      </c>
      <c r="JH87" t="s">
        <v>256</v>
      </c>
      <c r="JI87" t="s">
        <v>258</v>
      </c>
      <c r="JJ87" t="s">
        <v>258</v>
      </c>
      <c r="JK87" t="s">
        <v>3810</v>
      </c>
      <c r="JL87" t="s">
        <v>234</v>
      </c>
      <c r="JM87" t="s">
        <v>234</v>
      </c>
      <c r="JN87" t="s">
        <v>234</v>
      </c>
      <c r="JO87" t="s">
        <v>234</v>
      </c>
      <c r="JP87" t="s">
        <v>234</v>
      </c>
      <c r="JQ87">
        <v>50</v>
      </c>
      <c r="JR87" t="s">
        <v>3862</v>
      </c>
      <c r="JS87" t="s">
        <v>234</v>
      </c>
      <c r="JT87" t="s">
        <v>259</v>
      </c>
      <c r="JU87" t="s">
        <v>3862</v>
      </c>
      <c r="JV87" t="s">
        <v>249</v>
      </c>
      <c r="JW87" t="s">
        <v>234</v>
      </c>
      <c r="JX87" t="s">
        <v>261</v>
      </c>
      <c r="JY87" t="s">
        <v>234</v>
      </c>
      <c r="JZ87" t="s">
        <v>234</v>
      </c>
      <c r="KA87" t="s">
        <v>234</v>
      </c>
      <c r="KB87" t="s">
        <v>234</v>
      </c>
      <c r="KC87" t="s">
        <v>234</v>
      </c>
      <c r="KD87" t="s">
        <v>234</v>
      </c>
      <c r="KE87" t="s">
        <v>234</v>
      </c>
      <c r="KF87" t="s">
        <v>234</v>
      </c>
      <c r="KG87" t="s">
        <v>234</v>
      </c>
      <c r="KH87" t="s">
        <v>234</v>
      </c>
      <c r="KI87" t="s">
        <v>234</v>
      </c>
      <c r="KJ87" t="s">
        <v>234</v>
      </c>
      <c r="KK87" t="s">
        <v>234</v>
      </c>
      <c r="KL87" t="s">
        <v>234</v>
      </c>
      <c r="KM87" t="s">
        <v>261</v>
      </c>
      <c r="KN87" t="s">
        <v>234</v>
      </c>
      <c r="KO87" t="s">
        <v>234</v>
      </c>
      <c r="KP87" t="s">
        <v>234</v>
      </c>
      <c r="KQ87" t="s">
        <v>234</v>
      </c>
      <c r="KR87" t="s">
        <v>234</v>
      </c>
      <c r="KS87" t="s">
        <v>234</v>
      </c>
      <c r="KT87" t="s">
        <v>234</v>
      </c>
      <c r="KU87" t="s">
        <v>234</v>
      </c>
      <c r="KV87" t="s">
        <v>234</v>
      </c>
      <c r="KW87" t="s">
        <v>234</v>
      </c>
      <c r="KX87" t="s">
        <v>234</v>
      </c>
      <c r="KY87" t="s">
        <v>234</v>
      </c>
      <c r="KZ87" t="s">
        <v>234</v>
      </c>
      <c r="LA87" t="s">
        <v>234</v>
      </c>
      <c r="LB87" t="s">
        <v>234</v>
      </c>
      <c r="LC87" t="s">
        <v>234</v>
      </c>
      <c r="LD87" t="s">
        <v>234</v>
      </c>
      <c r="LE87" t="s">
        <v>234</v>
      </c>
      <c r="LF87" t="s">
        <v>234</v>
      </c>
      <c r="LG87" t="s">
        <v>234</v>
      </c>
      <c r="LH87">
        <v>264607038</v>
      </c>
      <c r="LI87" t="s">
        <v>4038</v>
      </c>
      <c r="LJ87">
        <v>44617.591817129629</v>
      </c>
      <c r="LK87" t="s">
        <v>234</v>
      </c>
      <c r="LL87" t="s">
        <v>234</v>
      </c>
      <c r="LM87" t="s">
        <v>3800</v>
      </c>
      <c r="LN87" t="s">
        <v>3801</v>
      </c>
      <c r="LO87" t="s">
        <v>234</v>
      </c>
      <c r="LP87">
        <v>86</v>
      </c>
    </row>
    <row r="88" spans="1:328" x14ac:dyDescent="0.35">
      <c r="A88">
        <v>44617.382319062497</v>
      </c>
      <c r="B88">
        <v>44617.396544374998</v>
      </c>
      <c r="C88">
        <v>44617</v>
      </c>
      <c r="D88">
        <v>2.032187500195245E-3</v>
      </c>
      <c r="E88" t="s">
        <v>234</v>
      </c>
      <c r="F88" t="s">
        <v>234</v>
      </c>
      <c r="G88" t="s">
        <v>234</v>
      </c>
      <c r="H88">
        <v>44617</v>
      </c>
      <c r="I88" t="s">
        <v>403</v>
      </c>
      <c r="J88" t="s">
        <v>234</v>
      </c>
      <c r="K88" t="s">
        <v>403</v>
      </c>
      <c r="L88" t="s">
        <v>402</v>
      </c>
      <c r="M88" t="s">
        <v>402</v>
      </c>
      <c r="N88" t="s">
        <v>1349</v>
      </c>
      <c r="O88" t="s">
        <v>234</v>
      </c>
      <c r="P88" t="s">
        <v>1349</v>
      </c>
      <c r="Q88" t="s">
        <v>1350</v>
      </c>
      <c r="R88" t="s">
        <v>1350</v>
      </c>
      <c r="S88" t="s">
        <v>406</v>
      </c>
      <c r="T88" t="s">
        <v>407</v>
      </c>
      <c r="U88" t="s">
        <v>408</v>
      </c>
      <c r="V88" t="s">
        <v>759</v>
      </c>
      <c r="W88" t="s">
        <v>409</v>
      </c>
      <c r="X88" t="s">
        <v>410</v>
      </c>
      <c r="Y88" t="s">
        <v>409</v>
      </c>
      <c r="Z88" t="s">
        <v>411</v>
      </c>
      <c r="AA88" t="s">
        <v>234</v>
      </c>
      <c r="AB88" t="s">
        <v>411</v>
      </c>
      <c r="AC88" t="s">
        <v>407</v>
      </c>
      <c r="AD88" t="s">
        <v>407</v>
      </c>
      <c r="AE88" t="s">
        <v>407</v>
      </c>
      <c r="AF88" t="s">
        <v>234</v>
      </c>
      <c r="AG88" t="s">
        <v>407</v>
      </c>
      <c r="AH88" t="s">
        <v>412</v>
      </c>
      <c r="AI88" t="s">
        <v>412</v>
      </c>
      <c r="AJ88" t="s">
        <v>247</v>
      </c>
      <c r="AK88" t="s">
        <v>284</v>
      </c>
      <c r="AL88" t="s">
        <v>1655</v>
      </c>
      <c r="AM88" t="s">
        <v>234</v>
      </c>
      <c r="AN88" t="s">
        <v>1655</v>
      </c>
      <c r="AO88" t="s">
        <v>234</v>
      </c>
      <c r="AP88" t="s">
        <v>250</v>
      </c>
      <c r="AQ88" t="s">
        <v>234</v>
      </c>
      <c r="AR88" t="s">
        <v>234</v>
      </c>
      <c r="AS88" t="s">
        <v>285</v>
      </c>
      <c r="AT88" t="s">
        <v>234</v>
      </c>
      <c r="AU88" t="s">
        <v>318</v>
      </c>
      <c r="AV88">
        <v>1</v>
      </c>
      <c r="AW88">
        <v>0</v>
      </c>
      <c r="AX88">
        <v>0</v>
      </c>
      <c r="AY88">
        <v>0</v>
      </c>
      <c r="AZ88">
        <v>0</v>
      </c>
      <c r="BA88">
        <v>0</v>
      </c>
      <c r="BB88">
        <v>0</v>
      </c>
      <c r="BC88">
        <v>0</v>
      </c>
      <c r="BD88" t="s">
        <v>309</v>
      </c>
      <c r="BE88" t="s">
        <v>750</v>
      </c>
      <c r="BF88" t="s">
        <v>287</v>
      </c>
      <c r="BG88">
        <v>1</v>
      </c>
      <c r="BH88">
        <v>0</v>
      </c>
      <c r="BI88">
        <v>0</v>
      </c>
      <c r="BJ88">
        <v>0</v>
      </c>
      <c r="BK88">
        <v>0</v>
      </c>
      <c r="BL88">
        <v>0</v>
      </c>
      <c r="BM88">
        <v>0</v>
      </c>
      <c r="BN88">
        <v>0</v>
      </c>
      <c r="BO88">
        <v>0</v>
      </c>
      <c r="BP88">
        <v>0</v>
      </c>
      <c r="BQ88" t="s">
        <v>234</v>
      </c>
      <c r="BR88" t="s">
        <v>288</v>
      </c>
      <c r="BS88" t="s">
        <v>289</v>
      </c>
      <c r="BT88" t="s">
        <v>3944</v>
      </c>
      <c r="BU88">
        <v>1</v>
      </c>
      <c r="BV88">
        <v>1</v>
      </c>
      <c r="BW88">
        <v>1</v>
      </c>
      <c r="BX88">
        <v>1</v>
      </c>
      <c r="BY88">
        <v>1</v>
      </c>
      <c r="BZ88">
        <v>1</v>
      </c>
      <c r="CA88">
        <v>1</v>
      </c>
      <c r="CB88">
        <v>0</v>
      </c>
      <c r="CC88" t="s">
        <v>1500</v>
      </c>
      <c r="CD88">
        <v>350</v>
      </c>
      <c r="CE88">
        <v>175</v>
      </c>
      <c r="CF88" t="s">
        <v>1655</v>
      </c>
      <c r="CG88">
        <v>420</v>
      </c>
      <c r="CH88">
        <v>161.53846153846101</v>
      </c>
      <c r="CI88" t="s">
        <v>1655</v>
      </c>
      <c r="CJ88">
        <v>280</v>
      </c>
      <c r="CK88" t="s">
        <v>3884</v>
      </c>
      <c r="CL88" t="s">
        <v>1655</v>
      </c>
      <c r="CM88">
        <v>455</v>
      </c>
      <c r="CN88" t="s">
        <v>4039</v>
      </c>
      <c r="CO88" t="s">
        <v>1655</v>
      </c>
      <c r="CP88">
        <v>700</v>
      </c>
      <c r="CQ88" t="s">
        <v>3827</v>
      </c>
      <c r="CR88" t="s">
        <v>1655</v>
      </c>
      <c r="CS88">
        <v>1010</v>
      </c>
      <c r="CT88" t="s">
        <v>4040</v>
      </c>
      <c r="CU88" t="s">
        <v>1655</v>
      </c>
      <c r="CV88" t="s">
        <v>1507</v>
      </c>
      <c r="CW88" t="s">
        <v>1655</v>
      </c>
      <c r="CX88">
        <v>1100</v>
      </c>
      <c r="CY88" t="s">
        <v>234</v>
      </c>
      <c r="CZ88" t="s">
        <v>234</v>
      </c>
      <c r="DA88" t="s">
        <v>234</v>
      </c>
      <c r="DB88" t="s">
        <v>234</v>
      </c>
      <c r="DC88" t="s">
        <v>234</v>
      </c>
      <c r="DD88" t="s">
        <v>234</v>
      </c>
      <c r="DE88" t="s">
        <v>259</v>
      </c>
      <c r="DF88">
        <v>1100</v>
      </c>
      <c r="DG88" t="s">
        <v>1445</v>
      </c>
      <c r="DH88" t="s">
        <v>1655</v>
      </c>
      <c r="DI88" t="s">
        <v>1531</v>
      </c>
      <c r="DJ88">
        <v>0</v>
      </c>
      <c r="DK88">
        <v>0</v>
      </c>
      <c r="DL88">
        <v>0</v>
      </c>
      <c r="DM88">
        <v>0</v>
      </c>
      <c r="DN88">
        <v>0</v>
      </c>
      <c r="DO88">
        <v>1</v>
      </c>
      <c r="DP88">
        <v>0</v>
      </c>
      <c r="DQ88">
        <v>0</v>
      </c>
      <c r="DR88">
        <v>0</v>
      </c>
      <c r="DS88">
        <v>0</v>
      </c>
      <c r="DT88">
        <v>0</v>
      </c>
      <c r="DU88">
        <v>0</v>
      </c>
      <c r="DV88">
        <v>0</v>
      </c>
      <c r="DW88">
        <v>0</v>
      </c>
      <c r="DX88" t="s">
        <v>234</v>
      </c>
      <c r="DY88" t="s">
        <v>4041</v>
      </c>
      <c r="DZ88">
        <v>0</v>
      </c>
      <c r="EA88">
        <v>0</v>
      </c>
      <c r="EB88">
        <v>0</v>
      </c>
      <c r="EC88">
        <v>0</v>
      </c>
      <c r="ED88">
        <v>0</v>
      </c>
      <c r="EE88">
        <v>1</v>
      </c>
      <c r="EF88">
        <v>1</v>
      </c>
      <c r="EG88">
        <v>0</v>
      </c>
      <c r="EH88" t="s">
        <v>1655</v>
      </c>
      <c r="EI88" t="s">
        <v>1655</v>
      </c>
      <c r="EJ88" t="s">
        <v>1655</v>
      </c>
      <c r="EK88" t="s">
        <v>406</v>
      </c>
      <c r="EL88" t="s">
        <v>305</v>
      </c>
      <c r="EM88" t="s">
        <v>407</v>
      </c>
      <c r="EN88" t="s">
        <v>305</v>
      </c>
      <c r="EO88" t="s">
        <v>234</v>
      </c>
      <c r="EP88" t="s">
        <v>234</v>
      </c>
      <c r="EQ88" t="s">
        <v>234</v>
      </c>
      <c r="ER88" t="s">
        <v>234</v>
      </c>
      <c r="ES88" t="s">
        <v>234</v>
      </c>
      <c r="ET88" t="s">
        <v>234</v>
      </c>
      <c r="EU88" t="s">
        <v>234</v>
      </c>
      <c r="EV88" t="s">
        <v>234</v>
      </c>
      <c r="EW88" t="s">
        <v>234</v>
      </c>
      <c r="EX88" t="s">
        <v>234</v>
      </c>
      <c r="EY88" t="s">
        <v>234</v>
      </c>
      <c r="EZ88" t="s">
        <v>234</v>
      </c>
      <c r="FA88" t="s">
        <v>234</v>
      </c>
      <c r="FB88" t="s">
        <v>234</v>
      </c>
      <c r="FC88" t="s">
        <v>234</v>
      </c>
      <c r="FD88" t="s">
        <v>234</v>
      </c>
      <c r="FE88" t="s">
        <v>234</v>
      </c>
      <c r="FF88" t="s">
        <v>234</v>
      </c>
      <c r="FG88" t="s">
        <v>234</v>
      </c>
      <c r="FH88" t="s">
        <v>234</v>
      </c>
      <c r="FI88" t="s">
        <v>234</v>
      </c>
      <c r="FJ88" t="s">
        <v>234</v>
      </c>
      <c r="FK88" t="s">
        <v>234</v>
      </c>
      <c r="FL88" t="s">
        <v>234</v>
      </c>
      <c r="FM88" t="s">
        <v>234</v>
      </c>
      <c r="FN88" t="s">
        <v>234</v>
      </c>
      <c r="FO88" t="s">
        <v>234</v>
      </c>
      <c r="FP88" t="s">
        <v>234</v>
      </c>
      <c r="FQ88" t="s">
        <v>234</v>
      </c>
      <c r="FR88" t="s">
        <v>234</v>
      </c>
      <c r="FS88" t="s">
        <v>234</v>
      </c>
      <c r="FT88" t="s">
        <v>234</v>
      </c>
      <c r="FU88" t="s">
        <v>234</v>
      </c>
      <c r="FV88" t="s">
        <v>234</v>
      </c>
      <c r="FW88" t="s">
        <v>234</v>
      </c>
      <c r="FX88" t="s">
        <v>234</v>
      </c>
      <c r="FY88" t="s">
        <v>234</v>
      </c>
      <c r="FZ88" t="s">
        <v>234</v>
      </c>
      <c r="GA88" t="s">
        <v>234</v>
      </c>
      <c r="GB88" t="s">
        <v>234</v>
      </c>
      <c r="GC88" t="s">
        <v>234</v>
      </c>
      <c r="GD88" t="s">
        <v>234</v>
      </c>
      <c r="GE88" t="s">
        <v>234</v>
      </c>
      <c r="GF88" t="s">
        <v>234</v>
      </c>
      <c r="GG88" t="s">
        <v>234</v>
      </c>
      <c r="GH88" t="s">
        <v>234</v>
      </c>
      <c r="GI88" t="s">
        <v>234</v>
      </c>
      <c r="GJ88" t="s">
        <v>234</v>
      </c>
      <c r="GK88" t="s">
        <v>234</v>
      </c>
      <c r="GL88" t="s">
        <v>234</v>
      </c>
      <c r="GM88" t="s">
        <v>234</v>
      </c>
      <c r="GN88" t="s">
        <v>234</v>
      </c>
      <c r="GO88" t="s">
        <v>234</v>
      </c>
      <c r="GP88" t="s">
        <v>234</v>
      </c>
      <c r="GQ88" t="s">
        <v>234</v>
      </c>
      <c r="GR88" t="s">
        <v>234</v>
      </c>
      <c r="GS88" t="s">
        <v>234</v>
      </c>
      <c r="GT88" t="s">
        <v>234</v>
      </c>
      <c r="GU88" t="s">
        <v>234</v>
      </c>
      <c r="GV88" t="s">
        <v>234</v>
      </c>
      <c r="GW88" t="s">
        <v>234</v>
      </c>
      <c r="GX88" t="s">
        <v>234</v>
      </c>
      <c r="GY88" t="s">
        <v>234</v>
      </c>
      <c r="GZ88" t="s">
        <v>234</v>
      </c>
      <c r="HA88" t="s">
        <v>234</v>
      </c>
      <c r="HB88" t="s">
        <v>234</v>
      </c>
      <c r="HC88" t="s">
        <v>234</v>
      </c>
      <c r="HD88" t="s">
        <v>234</v>
      </c>
      <c r="HE88" t="s">
        <v>234</v>
      </c>
      <c r="HF88" t="s">
        <v>234</v>
      </c>
      <c r="HG88" t="s">
        <v>234</v>
      </c>
      <c r="HH88" t="s">
        <v>234</v>
      </c>
      <c r="HI88" t="s">
        <v>234</v>
      </c>
      <c r="HJ88" t="s">
        <v>234</v>
      </c>
      <c r="HK88" t="s">
        <v>234</v>
      </c>
      <c r="HL88" t="s">
        <v>234</v>
      </c>
      <c r="HM88" t="s">
        <v>234</v>
      </c>
      <c r="HN88" t="s">
        <v>234</v>
      </c>
      <c r="HO88" t="s">
        <v>234</v>
      </c>
      <c r="HP88" t="s">
        <v>234</v>
      </c>
      <c r="HQ88" t="s">
        <v>234</v>
      </c>
      <c r="HR88" t="s">
        <v>234</v>
      </c>
      <c r="HS88" t="s">
        <v>234</v>
      </c>
      <c r="HT88" t="s">
        <v>234</v>
      </c>
      <c r="HU88" t="s">
        <v>1445</v>
      </c>
      <c r="HV88" t="s">
        <v>234</v>
      </c>
      <c r="HW88" t="s">
        <v>234</v>
      </c>
      <c r="HX88" t="s">
        <v>234</v>
      </c>
      <c r="HY88" t="s">
        <v>234</v>
      </c>
      <c r="HZ88" t="s">
        <v>234</v>
      </c>
      <c r="IA88" t="s">
        <v>234</v>
      </c>
      <c r="IB88" t="s">
        <v>234</v>
      </c>
      <c r="IC88" t="s">
        <v>234</v>
      </c>
      <c r="ID88" t="s">
        <v>1451</v>
      </c>
      <c r="IE88">
        <v>0</v>
      </c>
      <c r="IF88">
        <v>1</v>
      </c>
      <c r="IG88">
        <v>0</v>
      </c>
      <c r="IH88">
        <v>0</v>
      </c>
      <c r="II88">
        <v>0</v>
      </c>
      <c r="IJ88">
        <v>0</v>
      </c>
      <c r="IK88">
        <v>0</v>
      </c>
      <c r="IL88">
        <v>0</v>
      </c>
      <c r="IM88" t="s">
        <v>234</v>
      </c>
      <c r="IN88" t="s">
        <v>1445</v>
      </c>
      <c r="IO88" t="s">
        <v>234</v>
      </c>
      <c r="IP88" t="s">
        <v>234</v>
      </c>
      <c r="IQ88" t="s">
        <v>234</v>
      </c>
      <c r="IR88" t="s">
        <v>234</v>
      </c>
      <c r="IS88" t="s">
        <v>234</v>
      </c>
      <c r="IT88" t="s">
        <v>234</v>
      </c>
      <c r="IU88" t="s">
        <v>234</v>
      </c>
      <c r="IV88" t="s">
        <v>234</v>
      </c>
      <c r="IW88" t="s">
        <v>234</v>
      </c>
      <c r="IX88" t="s">
        <v>234</v>
      </c>
      <c r="IY88" t="s">
        <v>234</v>
      </c>
      <c r="IZ88" t="s">
        <v>234</v>
      </c>
      <c r="JA88" t="s">
        <v>234</v>
      </c>
      <c r="JB88" t="s">
        <v>234</v>
      </c>
      <c r="JC88" t="s">
        <v>234</v>
      </c>
      <c r="JD88" t="s">
        <v>234</v>
      </c>
      <c r="JE88" t="s">
        <v>234</v>
      </c>
      <c r="JF88" t="s">
        <v>234</v>
      </c>
      <c r="JG88" t="s">
        <v>234</v>
      </c>
      <c r="JH88" t="s">
        <v>234</v>
      </c>
      <c r="JI88" t="s">
        <v>234</v>
      </c>
      <c r="JJ88" t="s">
        <v>234</v>
      </c>
      <c r="JK88" t="s">
        <v>234</v>
      </c>
      <c r="JL88" t="s">
        <v>234</v>
      </c>
      <c r="JM88" t="s">
        <v>234</v>
      </c>
      <c r="JN88" t="s">
        <v>234</v>
      </c>
      <c r="JO88" t="s">
        <v>234</v>
      </c>
      <c r="JP88" t="s">
        <v>234</v>
      </c>
      <c r="JQ88" t="s">
        <v>234</v>
      </c>
      <c r="JR88" t="s">
        <v>234</v>
      </c>
      <c r="JS88" t="s">
        <v>234</v>
      </c>
      <c r="JT88" t="s">
        <v>234</v>
      </c>
      <c r="JU88" t="s">
        <v>234</v>
      </c>
      <c r="JV88" t="s">
        <v>234</v>
      </c>
      <c r="JW88" t="s">
        <v>234</v>
      </c>
      <c r="JX88" t="s">
        <v>234</v>
      </c>
      <c r="JY88" t="s">
        <v>234</v>
      </c>
      <c r="JZ88" t="s">
        <v>234</v>
      </c>
      <c r="KA88" t="s">
        <v>234</v>
      </c>
      <c r="KB88" t="s">
        <v>234</v>
      </c>
      <c r="KC88" t="s">
        <v>234</v>
      </c>
      <c r="KD88" t="s">
        <v>234</v>
      </c>
      <c r="KE88" t="s">
        <v>234</v>
      </c>
      <c r="KF88" t="s">
        <v>234</v>
      </c>
      <c r="KG88" t="s">
        <v>234</v>
      </c>
      <c r="KH88" t="s">
        <v>234</v>
      </c>
      <c r="KI88" t="s">
        <v>234</v>
      </c>
      <c r="KJ88" t="s">
        <v>234</v>
      </c>
      <c r="KK88" t="s">
        <v>234</v>
      </c>
      <c r="KL88" t="s">
        <v>234</v>
      </c>
      <c r="KM88" t="s">
        <v>234</v>
      </c>
      <c r="KN88" t="s">
        <v>234</v>
      </c>
      <c r="KO88" t="s">
        <v>234</v>
      </c>
      <c r="KP88" t="s">
        <v>234</v>
      </c>
      <c r="KQ88" t="s">
        <v>234</v>
      </c>
      <c r="KR88" t="s">
        <v>234</v>
      </c>
      <c r="KS88" t="s">
        <v>234</v>
      </c>
      <c r="KT88" t="s">
        <v>234</v>
      </c>
      <c r="KU88" t="s">
        <v>234</v>
      </c>
      <c r="KV88" t="s">
        <v>234</v>
      </c>
      <c r="KW88" t="s">
        <v>234</v>
      </c>
      <c r="KX88" t="s">
        <v>234</v>
      </c>
      <c r="KY88" t="s">
        <v>234</v>
      </c>
      <c r="KZ88" t="s">
        <v>234</v>
      </c>
      <c r="LA88" t="s">
        <v>234</v>
      </c>
      <c r="LB88" t="s">
        <v>234</v>
      </c>
      <c r="LC88" t="s">
        <v>234</v>
      </c>
      <c r="LD88" t="s">
        <v>234</v>
      </c>
      <c r="LE88" t="s">
        <v>234</v>
      </c>
      <c r="LF88" t="s">
        <v>3443</v>
      </c>
      <c r="LG88" t="s">
        <v>234</v>
      </c>
      <c r="LH88">
        <v>264672022</v>
      </c>
      <c r="LI88" t="s">
        <v>4042</v>
      </c>
      <c r="LJ88">
        <v>44617.747870370367</v>
      </c>
      <c r="LK88" t="s">
        <v>234</v>
      </c>
      <c r="LL88" t="s">
        <v>234</v>
      </c>
      <c r="LM88" t="s">
        <v>3800</v>
      </c>
      <c r="LN88" t="s">
        <v>3801</v>
      </c>
      <c r="LO88" t="s">
        <v>234</v>
      </c>
      <c r="LP88">
        <v>87</v>
      </c>
    </row>
    <row r="89" spans="1:328" x14ac:dyDescent="0.35">
      <c r="A89">
        <v>44617.397231689807</v>
      </c>
      <c r="B89">
        <v>44617.402844097232</v>
      </c>
      <c r="C89">
        <v>44617</v>
      </c>
      <c r="D89">
        <v>8.0177248933718402E-4</v>
      </c>
      <c r="E89" t="s">
        <v>234</v>
      </c>
      <c r="F89" t="s">
        <v>234</v>
      </c>
      <c r="G89" t="s">
        <v>234</v>
      </c>
      <c r="H89">
        <v>44617</v>
      </c>
      <c r="I89" t="s">
        <v>403</v>
      </c>
      <c r="J89" t="s">
        <v>234</v>
      </c>
      <c r="K89" t="s">
        <v>403</v>
      </c>
      <c r="L89" t="s">
        <v>402</v>
      </c>
      <c r="M89" t="s">
        <v>402</v>
      </c>
      <c r="N89" t="s">
        <v>1349</v>
      </c>
      <c r="O89" t="s">
        <v>234</v>
      </c>
      <c r="P89" t="s">
        <v>1349</v>
      </c>
      <c r="Q89" t="s">
        <v>1350</v>
      </c>
      <c r="R89" t="s">
        <v>1350</v>
      </c>
      <c r="S89" t="s">
        <v>406</v>
      </c>
      <c r="T89" t="s">
        <v>407</v>
      </c>
      <c r="U89" t="s">
        <v>408</v>
      </c>
      <c r="V89" t="s">
        <v>759</v>
      </c>
      <c r="W89" t="s">
        <v>409</v>
      </c>
      <c r="X89" t="s">
        <v>410</v>
      </c>
      <c r="Y89" t="s">
        <v>409</v>
      </c>
      <c r="Z89" t="s">
        <v>411</v>
      </c>
      <c r="AA89" t="s">
        <v>234</v>
      </c>
      <c r="AB89" t="s">
        <v>411</v>
      </c>
      <c r="AC89" t="s">
        <v>407</v>
      </c>
      <c r="AD89" t="s">
        <v>407</v>
      </c>
      <c r="AE89" t="s">
        <v>407</v>
      </c>
      <c r="AF89" t="s">
        <v>234</v>
      </c>
      <c r="AG89" t="s">
        <v>407</v>
      </c>
      <c r="AH89" t="s">
        <v>412</v>
      </c>
      <c r="AI89" t="s">
        <v>412</v>
      </c>
      <c r="AJ89" t="s">
        <v>247</v>
      </c>
      <c r="AK89" t="s">
        <v>284</v>
      </c>
      <c r="AL89" t="s">
        <v>1655</v>
      </c>
      <c r="AM89" t="s">
        <v>234</v>
      </c>
      <c r="AN89" t="s">
        <v>1655</v>
      </c>
      <c r="AO89" t="s">
        <v>234</v>
      </c>
      <c r="AP89" t="s">
        <v>250</v>
      </c>
      <c r="AQ89" t="s">
        <v>234</v>
      </c>
      <c r="AR89" t="s">
        <v>234</v>
      </c>
      <c r="AS89" t="s">
        <v>285</v>
      </c>
      <c r="AT89" t="s">
        <v>234</v>
      </c>
      <c r="AU89" t="s">
        <v>318</v>
      </c>
      <c r="AV89">
        <v>1</v>
      </c>
      <c r="AW89">
        <v>0</v>
      </c>
      <c r="AX89">
        <v>0</v>
      </c>
      <c r="AY89">
        <v>0</v>
      </c>
      <c r="AZ89">
        <v>0</v>
      </c>
      <c r="BA89">
        <v>0</v>
      </c>
      <c r="BB89">
        <v>0</v>
      </c>
      <c r="BC89">
        <v>0</v>
      </c>
      <c r="BD89" t="s">
        <v>309</v>
      </c>
      <c r="BE89" t="s">
        <v>750</v>
      </c>
      <c r="BF89" t="s">
        <v>287</v>
      </c>
      <c r="BG89">
        <v>1</v>
      </c>
      <c r="BH89">
        <v>0</v>
      </c>
      <c r="BI89">
        <v>0</v>
      </c>
      <c r="BJ89">
        <v>0</v>
      </c>
      <c r="BK89">
        <v>0</v>
      </c>
      <c r="BL89">
        <v>0</v>
      </c>
      <c r="BM89">
        <v>0</v>
      </c>
      <c r="BN89">
        <v>0</v>
      </c>
      <c r="BO89">
        <v>0</v>
      </c>
      <c r="BP89">
        <v>0</v>
      </c>
      <c r="BQ89" t="s">
        <v>234</v>
      </c>
      <c r="BR89" t="s">
        <v>288</v>
      </c>
      <c r="BS89" t="s">
        <v>289</v>
      </c>
      <c r="BT89" t="s">
        <v>3944</v>
      </c>
      <c r="BU89">
        <v>1</v>
      </c>
      <c r="BV89">
        <v>1</v>
      </c>
      <c r="BW89">
        <v>1</v>
      </c>
      <c r="BX89">
        <v>1</v>
      </c>
      <c r="BY89">
        <v>1</v>
      </c>
      <c r="BZ89">
        <v>1</v>
      </c>
      <c r="CA89">
        <v>1</v>
      </c>
      <c r="CB89">
        <v>0</v>
      </c>
      <c r="CC89" t="s">
        <v>1500</v>
      </c>
      <c r="CD89">
        <v>315</v>
      </c>
      <c r="CE89">
        <v>157.5</v>
      </c>
      <c r="CF89" t="s">
        <v>1655</v>
      </c>
      <c r="CG89">
        <v>420</v>
      </c>
      <c r="CH89">
        <v>161.53846153846101</v>
      </c>
      <c r="CI89" t="s">
        <v>1655</v>
      </c>
      <c r="CJ89">
        <v>270</v>
      </c>
      <c r="CK89" t="s">
        <v>4043</v>
      </c>
      <c r="CL89" t="s">
        <v>1655</v>
      </c>
      <c r="CM89">
        <v>455</v>
      </c>
      <c r="CN89" t="s">
        <v>4039</v>
      </c>
      <c r="CO89" t="s">
        <v>1655</v>
      </c>
      <c r="CP89">
        <v>875</v>
      </c>
      <c r="CQ89" t="s">
        <v>4044</v>
      </c>
      <c r="CR89" t="s">
        <v>1655</v>
      </c>
      <c r="CS89">
        <v>875</v>
      </c>
      <c r="CT89" t="s">
        <v>4044</v>
      </c>
      <c r="CU89" t="s">
        <v>1655</v>
      </c>
      <c r="CV89" t="s">
        <v>1507</v>
      </c>
      <c r="CW89" t="s">
        <v>1655</v>
      </c>
      <c r="CX89">
        <v>1150</v>
      </c>
      <c r="CY89" t="s">
        <v>234</v>
      </c>
      <c r="CZ89" t="s">
        <v>234</v>
      </c>
      <c r="DA89" t="s">
        <v>234</v>
      </c>
      <c r="DB89" t="s">
        <v>234</v>
      </c>
      <c r="DC89" t="s">
        <v>234</v>
      </c>
      <c r="DD89" t="s">
        <v>234</v>
      </c>
      <c r="DE89" t="s">
        <v>259</v>
      </c>
      <c r="DF89">
        <v>1150</v>
      </c>
      <c r="DG89" t="s">
        <v>1655</v>
      </c>
      <c r="DH89" t="s">
        <v>1445</v>
      </c>
      <c r="DI89" t="s">
        <v>234</v>
      </c>
      <c r="DJ89" t="s">
        <v>234</v>
      </c>
      <c r="DK89" t="s">
        <v>234</v>
      </c>
      <c r="DL89" t="s">
        <v>234</v>
      </c>
      <c r="DM89" t="s">
        <v>234</v>
      </c>
      <c r="DN89" t="s">
        <v>234</v>
      </c>
      <c r="DO89" t="s">
        <v>234</v>
      </c>
      <c r="DP89" t="s">
        <v>234</v>
      </c>
      <c r="DQ89" t="s">
        <v>234</v>
      </c>
      <c r="DR89" t="s">
        <v>234</v>
      </c>
      <c r="DS89" t="s">
        <v>234</v>
      </c>
      <c r="DT89" t="s">
        <v>234</v>
      </c>
      <c r="DU89" t="s">
        <v>234</v>
      </c>
      <c r="DV89" t="s">
        <v>234</v>
      </c>
      <c r="DW89" t="s">
        <v>234</v>
      </c>
      <c r="DX89" t="s">
        <v>234</v>
      </c>
      <c r="DY89" t="s">
        <v>234</v>
      </c>
      <c r="DZ89" t="s">
        <v>234</v>
      </c>
      <c r="EA89" t="s">
        <v>234</v>
      </c>
      <c r="EB89" t="s">
        <v>234</v>
      </c>
      <c r="EC89" t="s">
        <v>234</v>
      </c>
      <c r="ED89" t="s">
        <v>234</v>
      </c>
      <c r="EE89" t="s">
        <v>234</v>
      </c>
      <c r="EF89" t="s">
        <v>234</v>
      </c>
      <c r="EG89" t="s">
        <v>234</v>
      </c>
      <c r="EH89" t="s">
        <v>1655</v>
      </c>
      <c r="EI89" t="s">
        <v>1655</v>
      </c>
      <c r="EJ89" t="s">
        <v>1655</v>
      </c>
      <c r="EK89" t="s">
        <v>406</v>
      </c>
      <c r="EL89" t="s">
        <v>305</v>
      </c>
      <c r="EM89" t="s">
        <v>413</v>
      </c>
      <c r="EN89" t="s">
        <v>314</v>
      </c>
      <c r="EO89" t="s">
        <v>234</v>
      </c>
      <c r="EP89" t="s">
        <v>234</v>
      </c>
      <c r="EQ89" t="s">
        <v>234</v>
      </c>
      <c r="ER89" t="s">
        <v>234</v>
      </c>
      <c r="ES89" t="s">
        <v>234</v>
      </c>
      <c r="ET89" t="s">
        <v>234</v>
      </c>
      <c r="EU89" t="s">
        <v>234</v>
      </c>
      <c r="EV89" t="s">
        <v>234</v>
      </c>
      <c r="EW89" t="s">
        <v>234</v>
      </c>
      <c r="EX89" t="s">
        <v>234</v>
      </c>
      <c r="EY89" t="s">
        <v>234</v>
      </c>
      <c r="EZ89" t="s">
        <v>234</v>
      </c>
      <c r="FA89" t="s">
        <v>234</v>
      </c>
      <c r="FB89" t="s">
        <v>234</v>
      </c>
      <c r="FC89" t="s">
        <v>234</v>
      </c>
      <c r="FD89" t="s">
        <v>234</v>
      </c>
      <c r="FE89" t="s">
        <v>234</v>
      </c>
      <c r="FF89" t="s">
        <v>234</v>
      </c>
      <c r="FG89" t="s">
        <v>234</v>
      </c>
      <c r="FH89" t="s">
        <v>234</v>
      </c>
      <c r="FI89" t="s">
        <v>234</v>
      </c>
      <c r="FJ89" t="s">
        <v>234</v>
      </c>
      <c r="FK89" t="s">
        <v>234</v>
      </c>
      <c r="FL89" t="s">
        <v>234</v>
      </c>
      <c r="FM89" t="s">
        <v>234</v>
      </c>
      <c r="FN89" t="s">
        <v>234</v>
      </c>
      <c r="FO89" t="s">
        <v>234</v>
      </c>
      <c r="FP89" t="s">
        <v>234</v>
      </c>
      <c r="FQ89" t="s">
        <v>234</v>
      </c>
      <c r="FR89" t="s">
        <v>234</v>
      </c>
      <c r="FS89" t="s">
        <v>234</v>
      </c>
      <c r="FT89" t="s">
        <v>234</v>
      </c>
      <c r="FU89" t="s">
        <v>234</v>
      </c>
      <c r="FV89" t="s">
        <v>234</v>
      </c>
      <c r="FW89" t="s">
        <v>234</v>
      </c>
      <c r="FX89" t="s">
        <v>234</v>
      </c>
      <c r="FY89" t="s">
        <v>234</v>
      </c>
      <c r="FZ89" t="s">
        <v>234</v>
      </c>
      <c r="GA89" t="s">
        <v>234</v>
      </c>
      <c r="GB89" t="s">
        <v>234</v>
      </c>
      <c r="GC89" t="s">
        <v>234</v>
      </c>
      <c r="GD89" t="s">
        <v>234</v>
      </c>
      <c r="GE89" t="s">
        <v>234</v>
      </c>
      <c r="GF89" t="s">
        <v>234</v>
      </c>
      <c r="GG89" t="s">
        <v>234</v>
      </c>
      <c r="GH89" t="s">
        <v>234</v>
      </c>
      <c r="GI89" t="s">
        <v>234</v>
      </c>
      <c r="GJ89" t="s">
        <v>234</v>
      </c>
      <c r="GK89" t="s">
        <v>234</v>
      </c>
      <c r="GL89" t="s">
        <v>234</v>
      </c>
      <c r="GM89" t="s">
        <v>234</v>
      </c>
      <c r="GN89" t="s">
        <v>234</v>
      </c>
      <c r="GO89" t="s">
        <v>234</v>
      </c>
      <c r="GP89" t="s">
        <v>234</v>
      </c>
      <c r="GQ89" t="s">
        <v>234</v>
      </c>
      <c r="GR89" t="s">
        <v>234</v>
      </c>
      <c r="GS89" t="s">
        <v>234</v>
      </c>
      <c r="GT89" t="s">
        <v>234</v>
      </c>
      <c r="GU89" t="s">
        <v>234</v>
      </c>
      <c r="GV89" t="s">
        <v>234</v>
      </c>
      <c r="GW89" t="s">
        <v>234</v>
      </c>
      <c r="GX89" t="s">
        <v>234</v>
      </c>
      <c r="GY89" t="s">
        <v>234</v>
      </c>
      <c r="GZ89" t="s">
        <v>234</v>
      </c>
      <c r="HA89" t="s">
        <v>234</v>
      </c>
      <c r="HB89" t="s">
        <v>234</v>
      </c>
      <c r="HC89" t="s">
        <v>234</v>
      </c>
      <c r="HD89" t="s">
        <v>234</v>
      </c>
      <c r="HE89" t="s">
        <v>234</v>
      </c>
      <c r="HF89" t="s">
        <v>234</v>
      </c>
      <c r="HG89" t="s">
        <v>234</v>
      </c>
      <c r="HH89" t="s">
        <v>234</v>
      </c>
      <c r="HI89" t="s">
        <v>234</v>
      </c>
      <c r="HJ89" t="s">
        <v>234</v>
      </c>
      <c r="HK89" t="s">
        <v>234</v>
      </c>
      <c r="HL89" t="s">
        <v>234</v>
      </c>
      <c r="HM89" t="s">
        <v>234</v>
      </c>
      <c r="HN89" t="s">
        <v>234</v>
      </c>
      <c r="HO89" t="s">
        <v>234</v>
      </c>
      <c r="HP89" t="s">
        <v>234</v>
      </c>
      <c r="HQ89" t="s">
        <v>234</v>
      </c>
      <c r="HR89" t="s">
        <v>234</v>
      </c>
      <c r="HS89" t="s">
        <v>234</v>
      </c>
      <c r="HT89" t="s">
        <v>234</v>
      </c>
      <c r="HU89" t="s">
        <v>1445</v>
      </c>
      <c r="HV89" t="s">
        <v>234</v>
      </c>
      <c r="HW89" t="s">
        <v>234</v>
      </c>
      <c r="HX89" t="s">
        <v>234</v>
      </c>
      <c r="HY89" t="s">
        <v>234</v>
      </c>
      <c r="HZ89" t="s">
        <v>234</v>
      </c>
      <c r="IA89" t="s">
        <v>234</v>
      </c>
      <c r="IB89" t="s">
        <v>234</v>
      </c>
      <c r="IC89" t="s">
        <v>234</v>
      </c>
      <c r="ID89" t="s">
        <v>1451</v>
      </c>
      <c r="IE89">
        <v>0</v>
      </c>
      <c r="IF89">
        <v>1</v>
      </c>
      <c r="IG89">
        <v>0</v>
      </c>
      <c r="IH89">
        <v>0</v>
      </c>
      <c r="II89">
        <v>0</v>
      </c>
      <c r="IJ89">
        <v>0</v>
      </c>
      <c r="IK89">
        <v>0</v>
      </c>
      <c r="IL89">
        <v>0</v>
      </c>
      <c r="IM89" t="s">
        <v>234</v>
      </c>
      <c r="IN89" t="s">
        <v>1445</v>
      </c>
      <c r="IO89" t="s">
        <v>234</v>
      </c>
      <c r="IP89" t="s">
        <v>234</v>
      </c>
      <c r="IQ89" t="s">
        <v>234</v>
      </c>
      <c r="IR89" t="s">
        <v>234</v>
      </c>
      <c r="IS89" t="s">
        <v>234</v>
      </c>
      <c r="IT89" t="s">
        <v>234</v>
      </c>
      <c r="IU89" t="s">
        <v>234</v>
      </c>
      <c r="IV89" t="s">
        <v>234</v>
      </c>
      <c r="IW89" t="s">
        <v>234</v>
      </c>
      <c r="IX89" t="s">
        <v>234</v>
      </c>
      <c r="IY89" t="s">
        <v>234</v>
      </c>
      <c r="IZ89" t="s">
        <v>234</v>
      </c>
      <c r="JA89" t="s">
        <v>234</v>
      </c>
      <c r="JB89" t="s">
        <v>234</v>
      </c>
      <c r="JC89" t="s">
        <v>234</v>
      </c>
      <c r="JD89" t="s">
        <v>234</v>
      </c>
      <c r="JE89" t="s">
        <v>234</v>
      </c>
      <c r="JF89" t="s">
        <v>234</v>
      </c>
      <c r="JG89" t="s">
        <v>234</v>
      </c>
      <c r="JH89" t="s">
        <v>234</v>
      </c>
      <c r="JI89" t="s">
        <v>234</v>
      </c>
      <c r="JJ89" t="s">
        <v>234</v>
      </c>
      <c r="JK89" t="s">
        <v>234</v>
      </c>
      <c r="JL89" t="s">
        <v>234</v>
      </c>
      <c r="JM89" t="s">
        <v>234</v>
      </c>
      <c r="JN89" t="s">
        <v>234</v>
      </c>
      <c r="JO89" t="s">
        <v>234</v>
      </c>
      <c r="JP89" t="s">
        <v>234</v>
      </c>
      <c r="JQ89" t="s">
        <v>234</v>
      </c>
      <c r="JR89" t="s">
        <v>234</v>
      </c>
      <c r="JS89" t="s">
        <v>234</v>
      </c>
      <c r="JT89" t="s">
        <v>234</v>
      </c>
      <c r="JU89" t="s">
        <v>234</v>
      </c>
      <c r="JV89" t="s">
        <v>234</v>
      </c>
      <c r="JW89" t="s">
        <v>234</v>
      </c>
      <c r="JX89" t="s">
        <v>234</v>
      </c>
      <c r="JY89" t="s">
        <v>234</v>
      </c>
      <c r="JZ89" t="s">
        <v>234</v>
      </c>
      <c r="KA89" t="s">
        <v>234</v>
      </c>
      <c r="KB89" t="s">
        <v>234</v>
      </c>
      <c r="KC89" t="s">
        <v>234</v>
      </c>
      <c r="KD89" t="s">
        <v>234</v>
      </c>
      <c r="KE89" t="s">
        <v>234</v>
      </c>
      <c r="KF89" t="s">
        <v>234</v>
      </c>
      <c r="KG89" t="s">
        <v>234</v>
      </c>
      <c r="KH89" t="s">
        <v>234</v>
      </c>
      <c r="KI89" t="s">
        <v>234</v>
      </c>
      <c r="KJ89" t="s">
        <v>234</v>
      </c>
      <c r="KK89" t="s">
        <v>234</v>
      </c>
      <c r="KL89" t="s">
        <v>234</v>
      </c>
      <c r="KM89" t="s">
        <v>234</v>
      </c>
      <c r="KN89" t="s">
        <v>234</v>
      </c>
      <c r="KO89" t="s">
        <v>234</v>
      </c>
      <c r="KP89" t="s">
        <v>234</v>
      </c>
      <c r="KQ89" t="s">
        <v>234</v>
      </c>
      <c r="KR89" t="s">
        <v>234</v>
      </c>
      <c r="KS89" t="s">
        <v>234</v>
      </c>
      <c r="KT89" t="s">
        <v>234</v>
      </c>
      <c r="KU89" t="s">
        <v>234</v>
      </c>
      <c r="KV89" t="s">
        <v>234</v>
      </c>
      <c r="KW89" t="s">
        <v>234</v>
      </c>
      <c r="KX89" t="s">
        <v>234</v>
      </c>
      <c r="KY89" t="s">
        <v>234</v>
      </c>
      <c r="KZ89" t="s">
        <v>234</v>
      </c>
      <c r="LA89" t="s">
        <v>234</v>
      </c>
      <c r="LB89" t="s">
        <v>234</v>
      </c>
      <c r="LC89" t="s">
        <v>234</v>
      </c>
      <c r="LD89" t="s">
        <v>234</v>
      </c>
      <c r="LE89" t="s">
        <v>234</v>
      </c>
      <c r="LF89" t="s">
        <v>3443</v>
      </c>
      <c r="LG89" t="s">
        <v>234</v>
      </c>
      <c r="LH89">
        <v>264672029</v>
      </c>
      <c r="LI89" t="s">
        <v>4045</v>
      </c>
      <c r="LJ89">
        <v>44617.747893518521</v>
      </c>
      <c r="LK89" t="s">
        <v>234</v>
      </c>
      <c r="LL89" t="s">
        <v>234</v>
      </c>
      <c r="LM89" t="s">
        <v>3800</v>
      </c>
      <c r="LN89" t="s">
        <v>3801</v>
      </c>
      <c r="LO89" t="s">
        <v>234</v>
      </c>
      <c r="LP89">
        <v>88</v>
      </c>
    </row>
    <row r="90" spans="1:328" x14ac:dyDescent="0.35">
      <c r="A90">
        <v>44617.507013136572</v>
      </c>
      <c r="B90">
        <v>44617.511651168978</v>
      </c>
      <c r="C90">
        <v>44617</v>
      </c>
      <c r="D90">
        <v>6.6257605794817209E-4</v>
      </c>
      <c r="E90" t="s">
        <v>234</v>
      </c>
      <c r="F90" t="s">
        <v>234</v>
      </c>
      <c r="G90" t="s">
        <v>234</v>
      </c>
      <c r="H90">
        <v>44617</v>
      </c>
      <c r="I90" t="s">
        <v>403</v>
      </c>
      <c r="J90" t="s">
        <v>234</v>
      </c>
      <c r="K90" t="s">
        <v>403</v>
      </c>
      <c r="L90" t="s">
        <v>402</v>
      </c>
      <c r="M90" t="s">
        <v>402</v>
      </c>
      <c r="N90" t="s">
        <v>1349</v>
      </c>
      <c r="O90" t="s">
        <v>234</v>
      </c>
      <c r="P90" t="s">
        <v>1349</v>
      </c>
      <c r="Q90" t="s">
        <v>1350</v>
      </c>
      <c r="R90" t="s">
        <v>1350</v>
      </c>
      <c r="S90" t="s">
        <v>406</v>
      </c>
      <c r="T90" t="s">
        <v>407</v>
      </c>
      <c r="U90" t="s">
        <v>408</v>
      </c>
      <c r="V90" t="s">
        <v>759</v>
      </c>
      <c r="W90" t="s">
        <v>409</v>
      </c>
      <c r="X90" t="s">
        <v>410</v>
      </c>
      <c r="Y90" t="s">
        <v>409</v>
      </c>
      <c r="Z90" t="s">
        <v>411</v>
      </c>
      <c r="AA90" t="s">
        <v>234</v>
      </c>
      <c r="AB90" t="s">
        <v>411</v>
      </c>
      <c r="AC90" t="s">
        <v>407</v>
      </c>
      <c r="AD90" t="s">
        <v>407</v>
      </c>
      <c r="AE90" t="s">
        <v>407</v>
      </c>
      <c r="AF90" t="s">
        <v>234</v>
      </c>
      <c r="AG90" t="s">
        <v>407</v>
      </c>
      <c r="AH90" t="s">
        <v>412</v>
      </c>
      <c r="AI90" t="s">
        <v>412</v>
      </c>
      <c r="AJ90" t="s">
        <v>247</v>
      </c>
      <c r="AK90" t="s">
        <v>284</v>
      </c>
      <c r="AL90" t="s">
        <v>1655</v>
      </c>
      <c r="AM90" t="s">
        <v>234</v>
      </c>
      <c r="AN90" t="s">
        <v>1655</v>
      </c>
      <c r="AO90" t="s">
        <v>234</v>
      </c>
      <c r="AP90" t="s">
        <v>250</v>
      </c>
      <c r="AQ90" t="s">
        <v>234</v>
      </c>
      <c r="AR90" t="s">
        <v>234</v>
      </c>
      <c r="AS90" t="s">
        <v>285</v>
      </c>
      <c r="AT90" t="s">
        <v>234</v>
      </c>
      <c r="AU90" t="s">
        <v>318</v>
      </c>
      <c r="AV90">
        <v>1</v>
      </c>
      <c r="AW90">
        <v>0</v>
      </c>
      <c r="AX90">
        <v>0</v>
      </c>
      <c r="AY90">
        <v>0</v>
      </c>
      <c r="AZ90">
        <v>0</v>
      </c>
      <c r="BA90">
        <v>0</v>
      </c>
      <c r="BB90">
        <v>0</v>
      </c>
      <c r="BC90">
        <v>0</v>
      </c>
      <c r="BD90" t="s">
        <v>309</v>
      </c>
      <c r="BE90" t="s">
        <v>750</v>
      </c>
      <c r="BF90" t="s">
        <v>287</v>
      </c>
      <c r="BG90">
        <v>1</v>
      </c>
      <c r="BH90">
        <v>0</v>
      </c>
      <c r="BI90">
        <v>0</v>
      </c>
      <c r="BJ90">
        <v>0</v>
      </c>
      <c r="BK90">
        <v>0</v>
      </c>
      <c r="BL90">
        <v>0</v>
      </c>
      <c r="BM90">
        <v>0</v>
      </c>
      <c r="BN90">
        <v>0</v>
      </c>
      <c r="BO90">
        <v>0</v>
      </c>
      <c r="BP90">
        <v>0</v>
      </c>
      <c r="BQ90" t="s">
        <v>234</v>
      </c>
      <c r="BR90" t="s">
        <v>288</v>
      </c>
      <c r="BS90" t="s">
        <v>289</v>
      </c>
      <c r="BT90" t="s">
        <v>3944</v>
      </c>
      <c r="BU90">
        <v>1</v>
      </c>
      <c r="BV90">
        <v>1</v>
      </c>
      <c r="BW90">
        <v>1</v>
      </c>
      <c r="BX90">
        <v>1</v>
      </c>
      <c r="BY90">
        <v>1</v>
      </c>
      <c r="BZ90">
        <v>1</v>
      </c>
      <c r="CA90">
        <v>1</v>
      </c>
      <c r="CB90">
        <v>0</v>
      </c>
      <c r="CC90" t="s">
        <v>1500</v>
      </c>
      <c r="CD90">
        <v>315</v>
      </c>
      <c r="CE90">
        <v>157.5</v>
      </c>
      <c r="CF90" t="s">
        <v>1655</v>
      </c>
      <c r="CG90">
        <v>420</v>
      </c>
      <c r="CH90">
        <v>161.53846153846101</v>
      </c>
      <c r="CI90" t="s">
        <v>1655</v>
      </c>
      <c r="CJ90">
        <v>280</v>
      </c>
      <c r="CK90" t="s">
        <v>3884</v>
      </c>
      <c r="CL90" t="s">
        <v>1655</v>
      </c>
      <c r="CM90">
        <v>455</v>
      </c>
      <c r="CN90" t="s">
        <v>4039</v>
      </c>
      <c r="CO90" t="s">
        <v>1655</v>
      </c>
      <c r="CP90">
        <v>875</v>
      </c>
      <c r="CQ90" t="s">
        <v>4044</v>
      </c>
      <c r="CR90" t="s">
        <v>1655</v>
      </c>
      <c r="CS90">
        <v>875</v>
      </c>
      <c r="CT90" t="s">
        <v>4044</v>
      </c>
      <c r="CU90" t="s">
        <v>1655</v>
      </c>
      <c r="CV90" t="s">
        <v>1507</v>
      </c>
      <c r="CW90" t="s">
        <v>1655</v>
      </c>
      <c r="CX90">
        <v>1125</v>
      </c>
      <c r="CY90" t="s">
        <v>234</v>
      </c>
      <c r="CZ90" t="s">
        <v>234</v>
      </c>
      <c r="DA90" t="s">
        <v>234</v>
      </c>
      <c r="DB90" t="s">
        <v>234</v>
      </c>
      <c r="DC90" t="s">
        <v>234</v>
      </c>
      <c r="DD90" t="s">
        <v>234</v>
      </c>
      <c r="DE90" t="s">
        <v>259</v>
      </c>
      <c r="DF90">
        <v>1125</v>
      </c>
      <c r="DG90" t="s">
        <v>1655</v>
      </c>
      <c r="DH90" t="s">
        <v>1445</v>
      </c>
      <c r="DI90" t="s">
        <v>234</v>
      </c>
      <c r="DJ90" t="s">
        <v>234</v>
      </c>
      <c r="DK90" t="s">
        <v>234</v>
      </c>
      <c r="DL90" t="s">
        <v>234</v>
      </c>
      <c r="DM90" t="s">
        <v>234</v>
      </c>
      <c r="DN90" t="s">
        <v>234</v>
      </c>
      <c r="DO90" t="s">
        <v>234</v>
      </c>
      <c r="DP90" t="s">
        <v>234</v>
      </c>
      <c r="DQ90" t="s">
        <v>234</v>
      </c>
      <c r="DR90" t="s">
        <v>234</v>
      </c>
      <c r="DS90" t="s">
        <v>234</v>
      </c>
      <c r="DT90" t="s">
        <v>234</v>
      </c>
      <c r="DU90" t="s">
        <v>234</v>
      </c>
      <c r="DV90" t="s">
        <v>234</v>
      </c>
      <c r="DW90" t="s">
        <v>234</v>
      </c>
      <c r="DX90" t="s">
        <v>234</v>
      </c>
      <c r="DY90" t="s">
        <v>234</v>
      </c>
      <c r="DZ90" t="s">
        <v>234</v>
      </c>
      <c r="EA90" t="s">
        <v>234</v>
      </c>
      <c r="EB90" t="s">
        <v>234</v>
      </c>
      <c r="EC90" t="s">
        <v>234</v>
      </c>
      <c r="ED90" t="s">
        <v>234</v>
      </c>
      <c r="EE90" t="s">
        <v>234</v>
      </c>
      <c r="EF90" t="s">
        <v>234</v>
      </c>
      <c r="EG90" t="s">
        <v>234</v>
      </c>
      <c r="EH90" t="s">
        <v>1655</v>
      </c>
      <c r="EI90" t="s">
        <v>1655</v>
      </c>
      <c r="EJ90" t="s">
        <v>1655</v>
      </c>
      <c r="EK90" t="s">
        <v>406</v>
      </c>
      <c r="EL90" t="s">
        <v>305</v>
      </c>
      <c r="EM90" t="s">
        <v>413</v>
      </c>
      <c r="EN90" t="s">
        <v>314</v>
      </c>
      <c r="EO90" t="s">
        <v>234</v>
      </c>
      <c r="EP90" t="s">
        <v>234</v>
      </c>
      <c r="EQ90" t="s">
        <v>234</v>
      </c>
      <c r="ER90" t="s">
        <v>234</v>
      </c>
      <c r="ES90" t="s">
        <v>234</v>
      </c>
      <c r="ET90" t="s">
        <v>234</v>
      </c>
      <c r="EU90" t="s">
        <v>234</v>
      </c>
      <c r="EV90" t="s">
        <v>234</v>
      </c>
      <c r="EW90" t="s">
        <v>234</v>
      </c>
      <c r="EX90" t="s">
        <v>234</v>
      </c>
      <c r="EY90" t="s">
        <v>234</v>
      </c>
      <c r="EZ90" t="s">
        <v>234</v>
      </c>
      <c r="FA90" t="s">
        <v>234</v>
      </c>
      <c r="FB90" t="s">
        <v>234</v>
      </c>
      <c r="FC90" t="s">
        <v>234</v>
      </c>
      <c r="FD90" t="s">
        <v>234</v>
      </c>
      <c r="FE90" t="s">
        <v>234</v>
      </c>
      <c r="FF90" t="s">
        <v>234</v>
      </c>
      <c r="FG90" t="s">
        <v>234</v>
      </c>
      <c r="FH90" t="s">
        <v>234</v>
      </c>
      <c r="FI90" t="s">
        <v>234</v>
      </c>
      <c r="FJ90" t="s">
        <v>234</v>
      </c>
      <c r="FK90" t="s">
        <v>234</v>
      </c>
      <c r="FL90" t="s">
        <v>234</v>
      </c>
      <c r="FM90" t="s">
        <v>234</v>
      </c>
      <c r="FN90" t="s">
        <v>234</v>
      </c>
      <c r="FO90" t="s">
        <v>234</v>
      </c>
      <c r="FP90" t="s">
        <v>234</v>
      </c>
      <c r="FQ90" t="s">
        <v>234</v>
      </c>
      <c r="FR90" t="s">
        <v>234</v>
      </c>
      <c r="FS90" t="s">
        <v>234</v>
      </c>
      <c r="FT90" t="s">
        <v>234</v>
      </c>
      <c r="FU90" t="s">
        <v>234</v>
      </c>
      <c r="FV90" t="s">
        <v>234</v>
      </c>
      <c r="FW90" t="s">
        <v>234</v>
      </c>
      <c r="FX90" t="s">
        <v>234</v>
      </c>
      <c r="FY90" t="s">
        <v>234</v>
      </c>
      <c r="FZ90" t="s">
        <v>234</v>
      </c>
      <c r="GA90" t="s">
        <v>234</v>
      </c>
      <c r="GB90" t="s">
        <v>234</v>
      </c>
      <c r="GC90" t="s">
        <v>234</v>
      </c>
      <c r="GD90" t="s">
        <v>234</v>
      </c>
      <c r="GE90" t="s">
        <v>234</v>
      </c>
      <c r="GF90" t="s">
        <v>234</v>
      </c>
      <c r="GG90" t="s">
        <v>234</v>
      </c>
      <c r="GH90" t="s">
        <v>234</v>
      </c>
      <c r="GI90" t="s">
        <v>234</v>
      </c>
      <c r="GJ90" t="s">
        <v>234</v>
      </c>
      <c r="GK90" t="s">
        <v>234</v>
      </c>
      <c r="GL90" t="s">
        <v>234</v>
      </c>
      <c r="GM90" t="s">
        <v>234</v>
      </c>
      <c r="GN90" t="s">
        <v>234</v>
      </c>
      <c r="GO90" t="s">
        <v>234</v>
      </c>
      <c r="GP90" t="s">
        <v>234</v>
      </c>
      <c r="GQ90" t="s">
        <v>234</v>
      </c>
      <c r="GR90" t="s">
        <v>234</v>
      </c>
      <c r="GS90" t="s">
        <v>234</v>
      </c>
      <c r="GT90" t="s">
        <v>234</v>
      </c>
      <c r="GU90" t="s">
        <v>234</v>
      </c>
      <c r="GV90" t="s">
        <v>234</v>
      </c>
      <c r="GW90" t="s">
        <v>234</v>
      </c>
      <c r="GX90" t="s">
        <v>234</v>
      </c>
      <c r="GY90" t="s">
        <v>234</v>
      </c>
      <c r="GZ90" t="s">
        <v>234</v>
      </c>
      <c r="HA90" t="s">
        <v>234</v>
      </c>
      <c r="HB90" t="s">
        <v>234</v>
      </c>
      <c r="HC90" t="s">
        <v>234</v>
      </c>
      <c r="HD90" t="s">
        <v>234</v>
      </c>
      <c r="HE90" t="s">
        <v>234</v>
      </c>
      <c r="HF90" t="s">
        <v>234</v>
      </c>
      <c r="HG90" t="s">
        <v>234</v>
      </c>
      <c r="HH90" t="s">
        <v>234</v>
      </c>
      <c r="HI90" t="s">
        <v>234</v>
      </c>
      <c r="HJ90" t="s">
        <v>234</v>
      </c>
      <c r="HK90" t="s">
        <v>234</v>
      </c>
      <c r="HL90" t="s">
        <v>234</v>
      </c>
      <c r="HM90" t="s">
        <v>234</v>
      </c>
      <c r="HN90" t="s">
        <v>234</v>
      </c>
      <c r="HO90" t="s">
        <v>234</v>
      </c>
      <c r="HP90" t="s">
        <v>234</v>
      </c>
      <c r="HQ90" t="s">
        <v>234</v>
      </c>
      <c r="HR90" t="s">
        <v>234</v>
      </c>
      <c r="HS90" t="s">
        <v>234</v>
      </c>
      <c r="HT90" t="s">
        <v>234</v>
      </c>
      <c r="HU90" t="s">
        <v>1445</v>
      </c>
      <c r="HV90" t="s">
        <v>234</v>
      </c>
      <c r="HW90" t="s">
        <v>234</v>
      </c>
      <c r="HX90" t="s">
        <v>234</v>
      </c>
      <c r="HY90" t="s">
        <v>234</v>
      </c>
      <c r="HZ90" t="s">
        <v>234</v>
      </c>
      <c r="IA90" t="s">
        <v>234</v>
      </c>
      <c r="IB90" t="s">
        <v>234</v>
      </c>
      <c r="IC90" t="s">
        <v>234</v>
      </c>
      <c r="ID90" t="s">
        <v>3923</v>
      </c>
      <c r="IE90">
        <v>0</v>
      </c>
      <c r="IF90">
        <v>1</v>
      </c>
      <c r="IG90">
        <v>1</v>
      </c>
      <c r="IH90">
        <v>0</v>
      </c>
      <c r="II90">
        <v>0</v>
      </c>
      <c r="IJ90">
        <v>0</v>
      </c>
      <c r="IK90">
        <v>0</v>
      </c>
      <c r="IL90">
        <v>0</v>
      </c>
      <c r="IM90" t="s">
        <v>234</v>
      </c>
      <c r="IN90" t="s">
        <v>1445</v>
      </c>
      <c r="IO90" t="s">
        <v>234</v>
      </c>
      <c r="IP90" t="s">
        <v>234</v>
      </c>
      <c r="IQ90" t="s">
        <v>234</v>
      </c>
      <c r="IR90" t="s">
        <v>234</v>
      </c>
      <c r="IS90" t="s">
        <v>234</v>
      </c>
      <c r="IT90" t="s">
        <v>234</v>
      </c>
      <c r="IU90" t="s">
        <v>234</v>
      </c>
      <c r="IV90" t="s">
        <v>234</v>
      </c>
      <c r="IW90" t="s">
        <v>234</v>
      </c>
      <c r="IX90" t="s">
        <v>234</v>
      </c>
      <c r="IY90" t="s">
        <v>234</v>
      </c>
      <c r="IZ90" t="s">
        <v>234</v>
      </c>
      <c r="JA90" t="s">
        <v>234</v>
      </c>
      <c r="JB90" t="s">
        <v>234</v>
      </c>
      <c r="JC90" t="s">
        <v>234</v>
      </c>
      <c r="JD90" t="s">
        <v>234</v>
      </c>
      <c r="JE90" t="s">
        <v>234</v>
      </c>
      <c r="JF90" t="s">
        <v>234</v>
      </c>
      <c r="JG90" t="s">
        <v>234</v>
      </c>
      <c r="JH90" t="s">
        <v>234</v>
      </c>
      <c r="JI90" t="s">
        <v>234</v>
      </c>
      <c r="JJ90" t="s">
        <v>234</v>
      </c>
      <c r="JK90" t="s">
        <v>234</v>
      </c>
      <c r="JL90" t="s">
        <v>234</v>
      </c>
      <c r="JM90" t="s">
        <v>234</v>
      </c>
      <c r="JN90" t="s">
        <v>234</v>
      </c>
      <c r="JO90" t="s">
        <v>234</v>
      </c>
      <c r="JP90" t="s">
        <v>234</v>
      </c>
      <c r="JQ90" t="s">
        <v>234</v>
      </c>
      <c r="JR90" t="s">
        <v>234</v>
      </c>
      <c r="JS90" t="s">
        <v>234</v>
      </c>
      <c r="JT90" t="s">
        <v>234</v>
      </c>
      <c r="JU90" t="s">
        <v>234</v>
      </c>
      <c r="JV90" t="s">
        <v>234</v>
      </c>
      <c r="JW90" t="s">
        <v>234</v>
      </c>
      <c r="JX90" t="s">
        <v>234</v>
      </c>
      <c r="JY90" t="s">
        <v>234</v>
      </c>
      <c r="JZ90" t="s">
        <v>234</v>
      </c>
      <c r="KA90" t="s">
        <v>234</v>
      </c>
      <c r="KB90" t="s">
        <v>234</v>
      </c>
      <c r="KC90" t="s">
        <v>234</v>
      </c>
      <c r="KD90" t="s">
        <v>234</v>
      </c>
      <c r="KE90" t="s">
        <v>234</v>
      </c>
      <c r="KF90" t="s">
        <v>234</v>
      </c>
      <c r="KG90" t="s">
        <v>234</v>
      </c>
      <c r="KH90" t="s">
        <v>234</v>
      </c>
      <c r="KI90" t="s">
        <v>234</v>
      </c>
      <c r="KJ90" t="s">
        <v>234</v>
      </c>
      <c r="KK90" t="s">
        <v>234</v>
      </c>
      <c r="KL90" t="s">
        <v>234</v>
      </c>
      <c r="KM90" t="s">
        <v>234</v>
      </c>
      <c r="KN90" t="s">
        <v>234</v>
      </c>
      <c r="KO90" t="s">
        <v>234</v>
      </c>
      <c r="KP90" t="s">
        <v>234</v>
      </c>
      <c r="KQ90" t="s">
        <v>234</v>
      </c>
      <c r="KR90" t="s">
        <v>234</v>
      </c>
      <c r="KS90" t="s">
        <v>234</v>
      </c>
      <c r="KT90" t="s">
        <v>234</v>
      </c>
      <c r="KU90" t="s">
        <v>234</v>
      </c>
      <c r="KV90" t="s">
        <v>234</v>
      </c>
      <c r="KW90" t="s">
        <v>234</v>
      </c>
      <c r="KX90" t="s">
        <v>234</v>
      </c>
      <c r="KY90" t="s">
        <v>234</v>
      </c>
      <c r="KZ90" t="s">
        <v>234</v>
      </c>
      <c r="LA90" t="s">
        <v>234</v>
      </c>
      <c r="LB90" t="s">
        <v>234</v>
      </c>
      <c r="LC90" t="s">
        <v>234</v>
      </c>
      <c r="LD90" t="s">
        <v>234</v>
      </c>
      <c r="LE90" t="s">
        <v>234</v>
      </c>
      <c r="LF90" t="s">
        <v>3443</v>
      </c>
      <c r="LG90" t="s">
        <v>234</v>
      </c>
      <c r="LH90">
        <v>264672037</v>
      </c>
      <c r="LI90" t="s">
        <v>4046</v>
      </c>
      <c r="LJ90">
        <v>44617.747916666667</v>
      </c>
      <c r="LK90" t="s">
        <v>234</v>
      </c>
      <c r="LL90" t="s">
        <v>234</v>
      </c>
      <c r="LM90" t="s">
        <v>3800</v>
      </c>
      <c r="LN90" t="s">
        <v>3801</v>
      </c>
      <c r="LO90" t="s">
        <v>234</v>
      </c>
      <c r="LP90">
        <v>89</v>
      </c>
    </row>
    <row r="91" spans="1:328" x14ac:dyDescent="0.35">
      <c r="A91">
        <v>44617.511782800917</v>
      </c>
      <c r="B91">
        <v>44617.516525451392</v>
      </c>
      <c r="C91">
        <v>44617</v>
      </c>
      <c r="D91">
        <v>6.7752149646236963E-4</v>
      </c>
      <c r="E91" t="s">
        <v>234</v>
      </c>
      <c r="F91" t="s">
        <v>234</v>
      </c>
      <c r="G91" t="s">
        <v>234</v>
      </c>
      <c r="H91">
        <v>44617</v>
      </c>
      <c r="I91" t="s">
        <v>403</v>
      </c>
      <c r="J91" t="s">
        <v>234</v>
      </c>
      <c r="K91" t="s">
        <v>403</v>
      </c>
      <c r="L91" t="s">
        <v>402</v>
      </c>
      <c r="M91" t="s">
        <v>402</v>
      </c>
      <c r="N91" t="s">
        <v>1349</v>
      </c>
      <c r="O91" t="s">
        <v>234</v>
      </c>
      <c r="P91" t="s">
        <v>1349</v>
      </c>
      <c r="Q91" t="s">
        <v>1350</v>
      </c>
      <c r="R91" t="s">
        <v>1350</v>
      </c>
      <c r="S91" t="s">
        <v>406</v>
      </c>
      <c r="T91" t="s">
        <v>407</v>
      </c>
      <c r="U91" t="s">
        <v>408</v>
      </c>
      <c r="V91" t="s">
        <v>759</v>
      </c>
      <c r="W91" t="s">
        <v>409</v>
      </c>
      <c r="X91" t="s">
        <v>410</v>
      </c>
      <c r="Y91" t="s">
        <v>409</v>
      </c>
      <c r="Z91" t="s">
        <v>411</v>
      </c>
      <c r="AA91" t="s">
        <v>234</v>
      </c>
      <c r="AB91" t="s">
        <v>411</v>
      </c>
      <c r="AC91" t="s">
        <v>407</v>
      </c>
      <c r="AD91" t="s">
        <v>407</v>
      </c>
      <c r="AE91" t="s">
        <v>407</v>
      </c>
      <c r="AF91" t="s">
        <v>234</v>
      </c>
      <c r="AG91" t="s">
        <v>407</v>
      </c>
      <c r="AH91" t="s">
        <v>412</v>
      </c>
      <c r="AI91" t="s">
        <v>412</v>
      </c>
      <c r="AJ91" t="s">
        <v>247</v>
      </c>
      <c r="AK91" t="s">
        <v>284</v>
      </c>
      <c r="AL91" t="s">
        <v>1655</v>
      </c>
      <c r="AM91" t="s">
        <v>234</v>
      </c>
      <c r="AN91" t="s">
        <v>1655</v>
      </c>
      <c r="AO91" t="s">
        <v>234</v>
      </c>
      <c r="AP91" t="s">
        <v>250</v>
      </c>
      <c r="AQ91" t="s">
        <v>234</v>
      </c>
      <c r="AR91" t="s">
        <v>234</v>
      </c>
      <c r="AS91" t="s">
        <v>285</v>
      </c>
      <c r="AT91" t="s">
        <v>234</v>
      </c>
      <c r="AU91" t="s">
        <v>318</v>
      </c>
      <c r="AV91">
        <v>1</v>
      </c>
      <c r="AW91">
        <v>0</v>
      </c>
      <c r="AX91">
        <v>0</v>
      </c>
      <c r="AY91">
        <v>0</v>
      </c>
      <c r="AZ91">
        <v>0</v>
      </c>
      <c r="BA91">
        <v>0</v>
      </c>
      <c r="BB91">
        <v>0</v>
      </c>
      <c r="BC91">
        <v>0</v>
      </c>
      <c r="BD91" t="s">
        <v>309</v>
      </c>
      <c r="BE91" t="s">
        <v>750</v>
      </c>
      <c r="BF91" t="s">
        <v>287</v>
      </c>
      <c r="BG91">
        <v>1</v>
      </c>
      <c r="BH91">
        <v>0</v>
      </c>
      <c r="BI91">
        <v>0</v>
      </c>
      <c r="BJ91">
        <v>0</v>
      </c>
      <c r="BK91">
        <v>0</v>
      </c>
      <c r="BL91">
        <v>0</v>
      </c>
      <c r="BM91">
        <v>0</v>
      </c>
      <c r="BN91">
        <v>0</v>
      </c>
      <c r="BO91">
        <v>0</v>
      </c>
      <c r="BP91">
        <v>0</v>
      </c>
      <c r="BQ91" t="s">
        <v>234</v>
      </c>
      <c r="BR91" t="s">
        <v>288</v>
      </c>
      <c r="BS91" t="s">
        <v>289</v>
      </c>
      <c r="BT91" t="s">
        <v>3944</v>
      </c>
      <c r="BU91">
        <v>1</v>
      </c>
      <c r="BV91">
        <v>1</v>
      </c>
      <c r="BW91">
        <v>1</v>
      </c>
      <c r="BX91">
        <v>1</v>
      </c>
      <c r="BY91">
        <v>1</v>
      </c>
      <c r="BZ91">
        <v>1</v>
      </c>
      <c r="CA91">
        <v>1</v>
      </c>
      <c r="CB91">
        <v>0</v>
      </c>
      <c r="CC91" t="s">
        <v>1500</v>
      </c>
      <c r="CD91">
        <v>350</v>
      </c>
      <c r="CE91">
        <v>175</v>
      </c>
      <c r="CF91" t="s">
        <v>1655</v>
      </c>
      <c r="CG91">
        <v>420</v>
      </c>
      <c r="CH91">
        <v>161.53846153846101</v>
      </c>
      <c r="CI91" t="s">
        <v>1655</v>
      </c>
      <c r="CJ91">
        <v>450</v>
      </c>
      <c r="CK91" t="s">
        <v>4047</v>
      </c>
      <c r="CL91" t="s">
        <v>1655</v>
      </c>
      <c r="CM91">
        <v>450</v>
      </c>
      <c r="CN91" t="s">
        <v>3837</v>
      </c>
      <c r="CO91" t="s">
        <v>1655</v>
      </c>
      <c r="CP91">
        <v>875</v>
      </c>
      <c r="CQ91" t="s">
        <v>4044</v>
      </c>
      <c r="CR91" t="s">
        <v>1655</v>
      </c>
      <c r="CS91">
        <v>875</v>
      </c>
      <c r="CT91" t="s">
        <v>4044</v>
      </c>
      <c r="CU91" t="s">
        <v>1655</v>
      </c>
      <c r="CV91" t="s">
        <v>1507</v>
      </c>
      <c r="CW91" t="s">
        <v>1655</v>
      </c>
      <c r="CX91">
        <v>1200</v>
      </c>
      <c r="CY91" t="s">
        <v>234</v>
      </c>
      <c r="CZ91" t="s">
        <v>234</v>
      </c>
      <c r="DA91" t="s">
        <v>234</v>
      </c>
      <c r="DB91" t="s">
        <v>234</v>
      </c>
      <c r="DC91" t="s">
        <v>234</v>
      </c>
      <c r="DD91" t="s">
        <v>234</v>
      </c>
      <c r="DE91" t="s">
        <v>259</v>
      </c>
      <c r="DF91">
        <v>1200</v>
      </c>
      <c r="DG91" t="s">
        <v>1655</v>
      </c>
      <c r="DH91" t="s">
        <v>1445</v>
      </c>
      <c r="DI91" t="s">
        <v>234</v>
      </c>
      <c r="DJ91" t="s">
        <v>234</v>
      </c>
      <c r="DK91" t="s">
        <v>234</v>
      </c>
      <c r="DL91" t="s">
        <v>234</v>
      </c>
      <c r="DM91" t="s">
        <v>234</v>
      </c>
      <c r="DN91" t="s">
        <v>234</v>
      </c>
      <c r="DO91" t="s">
        <v>234</v>
      </c>
      <c r="DP91" t="s">
        <v>234</v>
      </c>
      <c r="DQ91" t="s">
        <v>234</v>
      </c>
      <c r="DR91" t="s">
        <v>234</v>
      </c>
      <c r="DS91" t="s">
        <v>234</v>
      </c>
      <c r="DT91" t="s">
        <v>234</v>
      </c>
      <c r="DU91" t="s">
        <v>234</v>
      </c>
      <c r="DV91" t="s">
        <v>234</v>
      </c>
      <c r="DW91" t="s">
        <v>234</v>
      </c>
      <c r="DX91" t="s">
        <v>234</v>
      </c>
      <c r="DY91" t="s">
        <v>234</v>
      </c>
      <c r="DZ91" t="s">
        <v>234</v>
      </c>
      <c r="EA91" t="s">
        <v>234</v>
      </c>
      <c r="EB91" t="s">
        <v>234</v>
      </c>
      <c r="EC91" t="s">
        <v>234</v>
      </c>
      <c r="ED91" t="s">
        <v>234</v>
      </c>
      <c r="EE91" t="s">
        <v>234</v>
      </c>
      <c r="EF91" t="s">
        <v>234</v>
      </c>
      <c r="EG91" t="s">
        <v>234</v>
      </c>
      <c r="EH91" t="s">
        <v>1655</v>
      </c>
      <c r="EI91" t="s">
        <v>1655</v>
      </c>
      <c r="EJ91" t="s">
        <v>1655</v>
      </c>
      <c r="EK91" t="s">
        <v>406</v>
      </c>
      <c r="EL91" t="s">
        <v>305</v>
      </c>
      <c r="EM91" t="s">
        <v>407</v>
      </c>
      <c r="EN91" t="s">
        <v>305</v>
      </c>
      <c r="EO91" t="s">
        <v>234</v>
      </c>
      <c r="EP91" t="s">
        <v>234</v>
      </c>
      <c r="EQ91" t="s">
        <v>234</v>
      </c>
      <c r="ER91" t="s">
        <v>234</v>
      </c>
      <c r="ES91" t="s">
        <v>234</v>
      </c>
      <c r="ET91" t="s">
        <v>234</v>
      </c>
      <c r="EU91" t="s">
        <v>234</v>
      </c>
      <c r="EV91" t="s">
        <v>234</v>
      </c>
      <c r="EW91" t="s">
        <v>234</v>
      </c>
      <c r="EX91" t="s">
        <v>234</v>
      </c>
      <c r="EY91" t="s">
        <v>234</v>
      </c>
      <c r="EZ91" t="s">
        <v>234</v>
      </c>
      <c r="FA91" t="s">
        <v>234</v>
      </c>
      <c r="FB91" t="s">
        <v>234</v>
      </c>
      <c r="FC91" t="s">
        <v>234</v>
      </c>
      <c r="FD91" t="s">
        <v>234</v>
      </c>
      <c r="FE91" t="s">
        <v>234</v>
      </c>
      <c r="FF91" t="s">
        <v>234</v>
      </c>
      <c r="FG91" t="s">
        <v>234</v>
      </c>
      <c r="FH91" t="s">
        <v>234</v>
      </c>
      <c r="FI91" t="s">
        <v>234</v>
      </c>
      <c r="FJ91" t="s">
        <v>234</v>
      </c>
      <c r="FK91" t="s">
        <v>234</v>
      </c>
      <c r="FL91" t="s">
        <v>234</v>
      </c>
      <c r="FM91" t="s">
        <v>234</v>
      </c>
      <c r="FN91" t="s">
        <v>234</v>
      </c>
      <c r="FO91" t="s">
        <v>234</v>
      </c>
      <c r="FP91" t="s">
        <v>234</v>
      </c>
      <c r="FQ91" t="s">
        <v>234</v>
      </c>
      <c r="FR91" t="s">
        <v>234</v>
      </c>
      <c r="FS91" t="s">
        <v>234</v>
      </c>
      <c r="FT91" t="s">
        <v>234</v>
      </c>
      <c r="FU91" t="s">
        <v>234</v>
      </c>
      <c r="FV91" t="s">
        <v>234</v>
      </c>
      <c r="FW91" t="s">
        <v>234</v>
      </c>
      <c r="FX91" t="s">
        <v>234</v>
      </c>
      <c r="FY91" t="s">
        <v>234</v>
      </c>
      <c r="FZ91" t="s">
        <v>234</v>
      </c>
      <c r="GA91" t="s">
        <v>234</v>
      </c>
      <c r="GB91" t="s">
        <v>234</v>
      </c>
      <c r="GC91" t="s">
        <v>234</v>
      </c>
      <c r="GD91" t="s">
        <v>234</v>
      </c>
      <c r="GE91" t="s">
        <v>234</v>
      </c>
      <c r="GF91" t="s">
        <v>234</v>
      </c>
      <c r="GG91" t="s">
        <v>234</v>
      </c>
      <c r="GH91" t="s">
        <v>234</v>
      </c>
      <c r="GI91" t="s">
        <v>234</v>
      </c>
      <c r="GJ91" t="s">
        <v>234</v>
      </c>
      <c r="GK91" t="s">
        <v>234</v>
      </c>
      <c r="GL91" t="s">
        <v>234</v>
      </c>
      <c r="GM91" t="s">
        <v>234</v>
      </c>
      <c r="GN91" t="s">
        <v>234</v>
      </c>
      <c r="GO91" t="s">
        <v>234</v>
      </c>
      <c r="GP91" t="s">
        <v>234</v>
      </c>
      <c r="GQ91" t="s">
        <v>234</v>
      </c>
      <c r="GR91" t="s">
        <v>234</v>
      </c>
      <c r="GS91" t="s">
        <v>234</v>
      </c>
      <c r="GT91" t="s">
        <v>234</v>
      </c>
      <c r="GU91" t="s">
        <v>234</v>
      </c>
      <c r="GV91" t="s">
        <v>234</v>
      </c>
      <c r="GW91" t="s">
        <v>234</v>
      </c>
      <c r="GX91" t="s">
        <v>234</v>
      </c>
      <c r="GY91" t="s">
        <v>234</v>
      </c>
      <c r="GZ91" t="s">
        <v>234</v>
      </c>
      <c r="HA91" t="s">
        <v>234</v>
      </c>
      <c r="HB91" t="s">
        <v>234</v>
      </c>
      <c r="HC91" t="s">
        <v>234</v>
      </c>
      <c r="HD91" t="s">
        <v>234</v>
      </c>
      <c r="HE91" t="s">
        <v>234</v>
      </c>
      <c r="HF91" t="s">
        <v>234</v>
      </c>
      <c r="HG91" t="s">
        <v>234</v>
      </c>
      <c r="HH91" t="s">
        <v>234</v>
      </c>
      <c r="HI91" t="s">
        <v>234</v>
      </c>
      <c r="HJ91" t="s">
        <v>234</v>
      </c>
      <c r="HK91" t="s">
        <v>234</v>
      </c>
      <c r="HL91" t="s">
        <v>234</v>
      </c>
      <c r="HM91" t="s">
        <v>234</v>
      </c>
      <c r="HN91" t="s">
        <v>234</v>
      </c>
      <c r="HO91" t="s">
        <v>234</v>
      </c>
      <c r="HP91" t="s">
        <v>234</v>
      </c>
      <c r="HQ91" t="s">
        <v>234</v>
      </c>
      <c r="HR91" t="s">
        <v>234</v>
      </c>
      <c r="HS91" t="s">
        <v>234</v>
      </c>
      <c r="HT91" t="s">
        <v>234</v>
      </c>
      <c r="HU91" t="s">
        <v>1445</v>
      </c>
      <c r="HV91" t="s">
        <v>234</v>
      </c>
      <c r="HW91" t="s">
        <v>234</v>
      </c>
      <c r="HX91" t="s">
        <v>234</v>
      </c>
      <c r="HY91" t="s">
        <v>234</v>
      </c>
      <c r="HZ91" t="s">
        <v>234</v>
      </c>
      <c r="IA91" t="s">
        <v>234</v>
      </c>
      <c r="IB91" t="s">
        <v>234</v>
      </c>
      <c r="IC91" t="s">
        <v>234</v>
      </c>
      <c r="ID91" t="s">
        <v>3979</v>
      </c>
      <c r="IE91">
        <v>0</v>
      </c>
      <c r="IF91">
        <v>1</v>
      </c>
      <c r="IG91">
        <v>1</v>
      </c>
      <c r="IH91">
        <v>0</v>
      </c>
      <c r="II91">
        <v>0</v>
      </c>
      <c r="IJ91">
        <v>0</v>
      </c>
      <c r="IK91">
        <v>0</v>
      </c>
      <c r="IL91">
        <v>0</v>
      </c>
      <c r="IM91" t="s">
        <v>234</v>
      </c>
      <c r="IN91" t="s">
        <v>1445</v>
      </c>
      <c r="IO91" t="s">
        <v>234</v>
      </c>
      <c r="IP91" t="s">
        <v>234</v>
      </c>
      <c r="IQ91" t="s">
        <v>234</v>
      </c>
      <c r="IR91" t="s">
        <v>234</v>
      </c>
      <c r="IS91" t="s">
        <v>234</v>
      </c>
      <c r="IT91" t="s">
        <v>234</v>
      </c>
      <c r="IU91" t="s">
        <v>234</v>
      </c>
      <c r="IV91" t="s">
        <v>234</v>
      </c>
      <c r="IW91" t="s">
        <v>234</v>
      </c>
      <c r="IX91" t="s">
        <v>234</v>
      </c>
      <c r="IY91" t="s">
        <v>234</v>
      </c>
      <c r="IZ91" t="s">
        <v>234</v>
      </c>
      <c r="JA91" t="s">
        <v>234</v>
      </c>
      <c r="JB91" t="s">
        <v>234</v>
      </c>
      <c r="JC91" t="s">
        <v>234</v>
      </c>
      <c r="JD91" t="s">
        <v>234</v>
      </c>
      <c r="JE91" t="s">
        <v>234</v>
      </c>
      <c r="JF91" t="s">
        <v>234</v>
      </c>
      <c r="JG91" t="s">
        <v>234</v>
      </c>
      <c r="JH91" t="s">
        <v>234</v>
      </c>
      <c r="JI91" t="s">
        <v>234</v>
      </c>
      <c r="JJ91" t="s">
        <v>234</v>
      </c>
      <c r="JK91" t="s">
        <v>234</v>
      </c>
      <c r="JL91" t="s">
        <v>234</v>
      </c>
      <c r="JM91" t="s">
        <v>234</v>
      </c>
      <c r="JN91" t="s">
        <v>234</v>
      </c>
      <c r="JO91" t="s">
        <v>234</v>
      </c>
      <c r="JP91" t="s">
        <v>234</v>
      </c>
      <c r="JQ91" t="s">
        <v>234</v>
      </c>
      <c r="JR91" t="s">
        <v>234</v>
      </c>
      <c r="JS91" t="s">
        <v>234</v>
      </c>
      <c r="JT91" t="s">
        <v>234</v>
      </c>
      <c r="JU91" t="s">
        <v>234</v>
      </c>
      <c r="JV91" t="s">
        <v>234</v>
      </c>
      <c r="JW91" t="s">
        <v>234</v>
      </c>
      <c r="JX91" t="s">
        <v>234</v>
      </c>
      <c r="JY91" t="s">
        <v>234</v>
      </c>
      <c r="JZ91" t="s">
        <v>234</v>
      </c>
      <c r="KA91" t="s">
        <v>234</v>
      </c>
      <c r="KB91" t="s">
        <v>234</v>
      </c>
      <c r="KC91" t="s">
        <v>234</v>
      </c>
      <c r="KD91" t="s">
        <v>234</v>
      </c>
      <c r="KE91" t="s">
        <v>234</v>
      </c>
      <c r="KF91" t="s">
        <v>234</v>
      </c>
      <c r="KG91" t="s">
        <v>234</v>
      </c>
      <c r="KH91" t="s">
        <v>234</v>
      </c>
      <c r="KI91" t="s">
        <v>234</v>
      </c>
      <c r="KJ91" t="s">
        <v>234</v>
      </c>
      <c r="KK91" t="s">
        <v>234</v>
      </c>
      <c r="KL91" t="s">
        <v>234</v>
      </c>
      <c r="KM91" t="s">
        <v>234</v>
      </c>
      <c r="KN91" t="s">
        <v>234</v>
      </c>
      <c r="KO91" t="s">
        <v>234</v>
      </c>
      <c r="KP91" t="s">
        <v>234</v>
      </c>
      <c r="KQ91" t="s">
        <v>234</v>
      </c>
      <c r="KR91" t="s">
        <v>234</v>
      </c>
      <c r="KS91" t="s">
        <v>234</v>
      </c>
      <c r="KT91" t="s">
        <v>234</v>
      </c>
      <c r="KU91" t="s">
        <v>234</v>
      </c>
      <c r="KV91" t="s">
        <v>234</v>
      </c>
      <c r="KW91" t="s">
        <v>234</v>
      </c>
      <c r="KX91" t="s">
        <v>234</v>
      </c>
      <c r="KY91" t="s">
        <v>234</v>
      </c>
      <c r="KZ91" t="s">
        <v>234</v>
      </c>
      <c r="LA91" t="s">
        <v>234</v>
      </c>
      <c r="LB91" t="s">
        <v>234</v>
      </c>
      <c r="LC91" t="s">
        <v>234</v>
      </c>
      <c r="LD91" t="s">
        <v>234</v>
      </c>
      <c r="LE91" t="s">
        <v>234</v>
      </c>
      <c r="LF91" t="s">
        <v>3443</v>
      </c>
      <c r="LG91" t="s">
        <v>234</v>
      </c>
      <c r="LH91">
        <v>264672046</v>
      </c>
      <c r="LI91" t="s">
        <v>4048</v>
      </c>
      <c r="LJ91">
        <v>44617.747939814813</v>
      </c>
      <c r="LK91" t="s">
        <v>234</v>
      </c>
      <c r="LL91" t="s">
        <v>234</v>
      </c>
      <c r="LM91" t="s">
        <v>3800</v>
      </c>
      <c r="LN91" t="s">
        <v>3801</v>
      </c>
      <c r="LO91" t="s">
        <v>234</v>
      </c>
      <c r="LP91">
        <v>90</v>
      </c>
    </row>
    <row r="92" spans="1:328" x14ac:dyDescent="0.35">
      <c r="A92">
        <v>44617.518594953697</v>
      </c>
      <c r="B92">
        <v>44617.521435891213</v>
      </c>
      <c r="C92">
        <v>44617</v>
      </c>
      <c r="D92">
        <v>2.8409375154296868E-3</v>
      </c>
      <c r="E92" t="s">
        <v>234</v>
      </c>
      <c r="F92" t="s">
        <v>234</v>
      </c>
      <c r="G92" t="s">
        <v>234</v>
      </c>
      <c r="H92">
        <v>44617</v>
      </c>
      <c r="I92" t="s">
        <v>403</v>
      </c>
      <c r="J92" t="s">
        <v>234</v>
      </c>
      <c r="K92" t="s">
        <v>403</v>
      </c>
      <c r="L92" t="s">
        <v>402</v>
      </c>
      <c r="M92" t="s">
        <v>402</v>
      </c>
      <c r="N92" t="s">
        <v>1349</v>
      </c>
      <c r="O92" t="s">
        <v>234</v>
      </c>
      <c r="P92" t="s">
        <v>1349</v>
      </c>
      <c r="Q92" t="s">
        <v>1350</v>
      </c>
      <c r="R92" t="s">
        <v>1350</v>
      </c>
      <c r="S92" t="s">
        <v>406</v>
      </c>
      <c r="T92" t="s">
        <v>407</v>
      </c>
      <c r="U92" t="s">
        <v>408</v>
      </c>
      <c r="V92" t="s">
        <v>759</v>
      </c>
      <c r="W92" t="s">
        <v>409</v>
      </c>
      <c r="X92" t="s">
        <v>410</v>
      </c>
      <c r="Y92" t="s">
        <v>409</v>
      </c>
      <c r="Z92" t="s">
        <v>411</v>
      </c>
      <c r="AA92" t="s">
        <v>234</v>
      </c>
      <c r="AB92" t="s">
        <v>411</v>
      </c>
      <c r="AC92" t="s">
        <v>407</v>
      </c>
      <c r="AD92" t="s">
        <v>407</v>
      </c>
      <c r="AE92" t="s">
        <v>407</v>
      </c>
      <c r="AF92" t="s">
        <v>234</v>
      </c>
      <c r="AG92" t="s">
        <v>407</v>
      </c>
      <c r="AH92" t="s">
        <v>412</v>
      </c>
      <c r="AI92" t="s">
        <v>412</v>
      </c>
      <c r="AJ92" t="s">
        <v>247</v>
      </c>
      <c r="AK92" t="s">
        <v>248</v>
      </c>
      <c r="AL92" t="s">
        <v>1655</v>
      </c>
      <c r="AM92" t="s">
        <v>234</v>
      </c>
      <c r="AN92" t="s">
        <v>1655</v>
      </c>
      <c r="AO92" t="s">
        <v>234</v>
      </c>
      <c r="AP92" t="s">
        <v>250</v>
      </c>
      <c r="AQ92" t="s">
        <v>234</v>
      </c>
      <c r="AR92" t="s">
        <v>234</v>
      </c>
      <c r="AS92" t="s">
        <v>234</v>
      </c>
      <c r="AT92" t="s">
        <v>234</v>
      </c>
      <c r="AU92" t="s">
        <v>234</v>
      </c>
      <c r="AV92" t="s">
        <v>234</v>
      </c>
      <c r="AW92" t="s">
        <v>234</v>
      </c>
      <c r="AX92" t="s">
        <v>234</v>
      </c>
      <c r="AY92" t="s">
        <v>234</v>
      </c>
      <c r="AZ92" t="s">
        <v>234</v>
      </c>
      <c r="BA92" t="s">
        <v>234</v>
      </c>
      <c r="BB92" t="s">
        <v>234</v>
      </c>
      <c r="BC92" t="s">
        <v>234</v>
      </c>
      <c r="BD92" t="s">
        <v>234</v>
      </c>
      <c r="BE92" t="s">
        <v>234</v>
      </c>
      <c r="BF92" t="s">
        <v>234</v>
      </c>
      <c r="BG92" t="s">
        <v>234</v>
      </c>
      <c r="BH92" t="s">
        <v>234</v>
      </c>
      <c r="BI92" t="s">
        <v>234</v>
      </c>
      <c r="BJ92" t="s">
        <v>234</v>
      </c>
      <c r="BK92" t="s">
        <v>234</v>
      </c>
      <c r="BL92" t="s">
        <v>234</v>
      </c>
      <c r="BM92" t="s">
        <v>234</v>
      </c>
      <c r="BN92" t="s">
        <v>234</v>
      </c>
      <c r="BO92" t="s">
        <v>234</v>
      </c>
      <c r="BP92" t="s">
        <v>234</v>
      </c>
      <c r="BQ92" t="s">
        <v>234</v>
      </c>
      <c r="BR92" t="s">
        <v>234</v>
      </c>
      <c r="BS92" t="s">
        <v>234</v>
      </c>
      <c r="BT92" t="s">
        <v>234</v>
      </c>
      <c r="BU92" t="s">
        <v>234</v>
      </c>
      <c r="BV92" t="s">
        <v>234</v>
      </c>
      <c r="BW92" t="s">
        <v>234</v>
      </c>
      <c r="BX92" t="s">
        <v>234</v>
      </c>
      <c r="BY92" t="s">
        <v>234</v>
      </c>
      <c r="BZ92" t="s">
        <v>234</v>
      </c>
      <c r="CA92" t="s">
        <v>234</v>
      </c>
      <c r="CB92" t="s">
        <v>234</v>
      </c>
      <c r="CC92" t="s">
        <v>234</v>
      </c>
      <c r="CD92" t="s">
        <v>234</v>
      </c>
      <c r="CE92" t="s">
        <v>234</v>
      </c>
      <c r="CF92" t="s">
        <v>234</v>
      </c>
      <c r="CG92" t="s">
        <v>234</v>
      </c>
      <c r="CH92" t="s">
        <v>234</v>
      </c>
      <c r="CI92" t="s">
        <v>234</v>
      </c>
      <c r="CJ92" t="s">
        <v>234</v>
      </c>
      <c r="CK92" t="s">
        <v>234</v>
      </c>
      <c r="CL92" t="s">
        <v>234</v>
      </c>
      <c r="CM92" t="s">
        <v>234</v>
      </c>
      <c r="CN92" t="s">
        <v>234</v>
      </c>
      <c r="CO92" t="s">
        <v>234</v>
      </c>
      <c r="CP92" t="s">
        <v>234</v>
      </c>
      <c r="CQ92" t="s">
        <v>234</v>
      </c>
      <c r="CR92" t="s">
        <v>234</v>
      </c>
      <c r="CS92" t="s">
        <v>234</v>
      </c>
      <c r="CT92" t="s">
        <v>234</v>
      </c>
      <c r="CU92" t="s">
        <v>234</v>
      </c>
      <c r="CV92" t="s">
        <v>234</v>
      </c>
      <c r="CW92" t="s">
        <v>234</v>
      </c>
      <c r="CX92" t="s">
        <v>234</v>
      </c>
      <c r="CY92" t="s">
        <v>234</v>
      </c>
      <c r="CZ92" t="s">
        <v>234</v>
      </c>
      <c r="DA92" t="s">
        <v>234</v>
      </c>
      <c r="DB92" t="s">
        <v>234</v>
      </c>
      <c r="DC92" t="s">
        <v>234</v>
      </c>
      <c r="DD92" t="s">
        <v>234</v>
      </c>
      <c r="DE92" t="s">
        <v>234</v>
      </c>
      <c r="DF92" t="s">
        <v>234</v>
      </c>
      <c r="DG92" t="s">
        <v>234</v>
      </c>
      <c r="DH92" t="s">
        <v>234</v>
      </c>
      <c r="DI92" t="s">
        <v>234</v>
      </c>
      <c r="DJ92" t="s">
        <v>234</v>
      </c>
      <c r="DK92" t="s">
        <v>234</v>
      </c>
      <c r="DL92" t="s">
        <v>234</v>
      </c>
      <c r="DM92" t="s">
        <v>234</v>
      </c>
      <c r="DN92" t="s">
        <v>234</v>
      </c>
      <c r="DO92" t="s">
        <v>234</v>
      </c>
      <c r="DP92" t="s">
        <v>234</v>
      </c>
      <c r="DQ92" t="s">
        <v>234</v>
      </c>
      <c r="DR92" t="s">
        <v>234</v>
      </c>
      <c r="DS92" t="s">
        <v>234</v>
      </c>
      <c r="DT92" t="s">
        <v>234</v>
      </c>
      <c r="DU92" t="s">
        <v>234</v>
      </c>
      <c r="DV92" t="s">
        <v>234</v>
      </c>
      <c r="DW92" t="s">
        <v>234</v>
      </c>
      <c r="DX92" t="s">
        <v>234</v>
      </c>
      <c r="DY92" t="s">
        <v>234</v>
      </c>
      <c r="DZ92" t="s">
        <v>234</v>
      </c>
      <c r="EA92" t="s">
        <v>234</v>
      </c>
      <c r="EB92" t="s">
        <v>234</v>
      </c>
      <c r="EC92" t="s">
        <v>234</v>
      </c>
      <c r="ED92" t="s">
        <v>234</v>
      </c>
      <c r="EE92" t="s">
        <v>234</v>
      </c>
      <c r="EF92" t="s">
        <v>234</v>
      </c>
      <c r="EG92" t="s">
        <v>234</v>
      </c>
      <c r="EH92" t="s">
        <v>234</v>
      </c>
      <c r="EI92" t="s">
        <v>234</v>
      </c>
      <c r="EJ92" t="s">
        <v>234</v>
      </c>
      <c r="EK92" t="s">
        <v>234</v>
      </c>
      <c r="EL92" t="s">
        <v>234</v>
      </c>
      <c r="EM92" t="s">
        <v>234</v>
      </c>
      <c r="EN92" t="s">
        <v>234</v>
      </c>
      <c r="EO92" t="s">
        <v>234</v>
      </c>
      <c r="EP92" t="s">
        <v>234</v>
      </c>
      <c r="EQ92" t="s">
        <v>234</v>
      </c>
      <c r="ER92" t="s">
        <v>234</v>
      </c>
      <c r="ES92" t="s">
        <v>234</v>
      </c>
      <c r="ET92" t="s">
        <v>234</v>
      </c>
      <c r="EU92" t="s">
        <v>234</v>
      </c>
      <c r="EV92" t="s">
        <v>234</v>
      </c>
      <c r="EW92" t="s">
        <v>234</v>
      </c>
      <c r="EX92" t="s">
        <v>234</v>
      </c>
      <c r="EY92" t="s">
        <v>234</v>
      </c>
      <c r="EZ92" t="s">
        <v>234</v>
      </c>
      <c r="FA92" t="s">
        <v>234</v>
      </c>
      <c r="FB92" t="s">
        <v>234</v>
      </c>
      <c r="FC92" t="s">
        <v>234</v>
      </c>
      <c r="FD92" t="s">
        <v>234</v>
      </c>
      <c r="FE92" t="s">
        <v>234</v>
      </c>
      <c r="FF92" t="s">
        <v>234</v>
      </c>
      <c r="FG92" t="s">
        <v>234</v>
      </c>
      <c r="FH92" t="s">
        <v>234</v>
      </c>
      <c r="FI92" t="s">
        <v>234</v>
      </c>
      <c r="FJ92" t="s">
        <v>234</v>
      </c>
      <c r="FK92" t="s">
        <v>234</v>
      </c>
      <c r="FL92" t="s">
        <v>234</v>
      </c>
      <c r="FM92" t="s">
        <v>234</v>
      </c>
      <c r="FN92" t="s">
        <v>234</v>
      </c>
      <c r="FO92" t="s">
        <v>234</v>
      </c>
      <c r="FP92" t="s">
        <v>234</v>
      </c>
      <c r="FQ92" t="s">
        <v>234</v>
      </c>
      <c r="FR92" t="s">
        <v>234</v>
      </c>
      <c r="FS92" t="s">
        <v>234</v>
      </c>
      <c r="FT92" t="s">
        <v>234</v>
      </c>
      <c r="FU92" t="s">
        <v>234</v>
      </c>
      <c r="FV92" t="s">
        <v>234</v>
      </c>
      <c r="FW92" t="s">
        <v>234</v>
      </c>
      <c r="FX92" t="s">
        <v>234</v>
      </c>
      <c r="FY92" t="s">
        <v>234</v>
      </c>
      <c r="FZ92" t="s">
        <v>234</v>
      </c>
      <c r="GA92" t="s">
        <v>234</v>
      </c>
      <c r="GB92" t="s">
        <v>234</v>
      </c>
      <c r="GC92" t="s">
        <v>234</v>
      </c>
      <c r="GD92" t="s">
        <v>234</v>
      </c>
      <c r="GE92" t="s">
        <v>234</v>
      </c>
      <c r="GF92" t="s">
        <v>234</v>
      </c>
      <c r="GG92" t="s">
        <v>234</v>
      </c>
      <c r="GH92" t="s">
        <v>234</v>
      </c>
      <c r="GI92" t="s">
        <v>234</v>
      </c>
      <c r="GJ92" t="s">
        <v>234</v>
      </c>
      <c r="GK92" t="s">
        <v>234</v>
      </c>
      <c r="GL92" t="s">
        <v>234</v>
      </c>
      <c r="GM92" t="s">
        <v>234</v>
      </c>
      <c r="GN92" t="s">
        <v>234</v>
      </c>
      <c r="GO92" t="s">
        <v>234</v>
      </c>
      <c r="GP92" t="s">
        <v>234</v>
      </c>
      <c r="GQ92" t="s">
        <v>234</v>
      </c>
      <c r="GR92" t="s">
        <v>234</v>
      </c>
      <c r="GS92" t="s">
        <v>234</v>
      </c>
      <c r="GT92" t="s">
        <v>234</v>
      </c>
      <c r="GU92" t="s">
        <v>234</v>
      </c>
      <c r="GV92" t="s">
        <v>234</v>
      </c>
      <c r="GW92" t="s">
        <v>234</v>
      </c>
      <c r="GX92" t="s">
        <v>234</v>
      </c>
      <c r="GY92" t="s">
        <v>234</v>
      </c>
      <c r="GZ92" t="s">
        <v>234</v>
      </c>
      <c r="HA92" t="s">
        <v>234</v>
      </c>
      <c r="HB92" t="s">
        <v>234</v>
      </c>
      <c r="HC92" t="s">
        <v>234</v>
      </c>
      <c r="HD92" t="s">
        <v>234</v>
      </c>
      <c r="HE92" t="s">
        <v>234</v>
      </c>
      <c r="HF92" t="s">
        <v>234</v>
      </c>
      <c r="HG92" t="s">
        <v>234</v>
      </c>
      <c r="HH92" t="s">
        <v>234</v>
      </c>
      <c r="HI92" t="s">
        <v>234</v>
      </c>
      <c r="HJ92" t="s">
        <v>234</v>
      </c>
      <c r="HK92" t="s">
        <v>234</v>
      </c>
      <c r="HL92" t="s">
        <v>234</v>
      </c>
      <c r="HM92" t="s">
        <v>234</v>
      </c>
      <c r="HN92" t="s">
        <v>234</v>
      </c>
      <c r="HO92" t="s">
        <v>234</v>
      </c>
      <c r="HP92" t="s">
        <v>234</v>
      </c>
      <c r="HQ92" t="s">
        <v>234</v>
      </c>
      <c r="HR92" t="s">
        <v>234</v>
      </c>
      <c r="HS92" t="s">
        <v>234</v>
      </c>
      <c r="HT92" t="s">
        <v>234</v>
      </c>
      <c r="HU92" t="s">
        <v>234</v>
      </c>
      <c r="HV92" t="s">
        <v>234</v>
      </c>
      <c r="HW92" t="s">
        <v>234</v>
      </c>
      <c r="HX92" t="s">
        <v>234</v>
      </c>
      <c r="HY92" t="s">
        <v>234</v>
      </c>
      <c r="HZ92" t="s">
        <v>234</v>
      </c>
      <c r="IA92" t="s">
        <v>234</v>
      </c>
      <c r="IB92" t="s">
        <v>234</v>
      </c>
      <c r="IC92" t="s">
        <v>234</v>
      </c>
      <c r="ID92" t="s">
        <v>234</v>
      </c>
      <c r="IE92" t="s">
        <v>234</v>
      </c>
      <c r="IF92" t="s">
        <v>234</v>
      </c>
      <c r="IG92" t="s">
        <v>234</v>
      </c>
      <c r="IH92" t="s">
        <v>234</v>
      </c>
      <c r="II92" t="s">
        <v>234</v>
      </c>
      <c r="IJ92" t="s">
        <v>234</v>
      </c>
      <c r="IK92" t="s">
        <v>234</v>
      </c>
      <c r="IL92" t="s">
        <v>234</v>
      </c>
      <c r="IM92" t="s">
        <v>234</v>
      </c>
      <c r="IN92" t="s">
        <v>234</v>
      </c>
      <c r="IO92" t="s">
        <v>234</v>
      </c>
      <c r="IP92" t="s">
        <v>234</v>
      </c>
      <c r="IQ92" t="s">
        <v>234</v>
      </c>
      <c r="IR92" t="s">
        <v>234</v>
      </c>
      <c r="IS92" t="s">
        <v>234</v>
      </c>
      <c r="IT92" t="s">
        <v>234</v>
      </c>
      <c r="IU92" t="s">
        <v>234</v>
      </c>
      <c r="IV92" t="s">
        <v>234</v>
      </c>
      <c r="IW92" t="s">
        <v>234</v>
      </c>
      <c r="IX92" t="s">
        <v>234</v>
      </c>
      <c r="IY92" t="s">
        <v>1655</v>
      </c>
      <c r="IZ92" t="s">
        <v>1713</v>
      </c>
      <c r="JA92" t="s">
        <v>252</v>
      </c>
      <c r="JB92" t="s">
        <v>234</v>
      </c>
      <c r="JC92" t="s">
        <v>253</v>
      </c>
      <c r="JD92" t="s">
        <v>254</v>
      </c>
      <c r="JE92" t="s">
        <v>254</v>
      </c>
      <c r="JF92" t="s">
        <v>275</v>
      </c>
      <c r="JG92" t="s">
        <v>234</v>
      </c>
      <c r="JH92" t="s">
        <v>256</v>
      </c>
      <c r="JI92" t="s">
        <v>258</v>
      </c>
      <c r="JJ92" t="s">
        <v>258</v>
      </c>
      <c r="JK92" t="s">
        <v>3810</v>
      </c>
      <c r="JL92" t="s">
        <v>234</v>
      </c>
      <c r="JM92" t="s">
        <v>234</v>
      </c>
      <c r="JN92" t="s">
        <v>234</v>
      </c>
      <c r="JO92" t="s">
        <v>234</v>
      </c>
      <c r="JP92" t="s">
        <v>234</v>
      </c>
      <c r="JQ92">
        <v>50</v>
      </c>
      <c r="JR92" t="s">
        <v>3862</v>
      </c>
      <c r="JS92" t="s">
        <v>234</v>
      </c>
      <c r="JT92" t="s">
        <v>259</v>
      </c>
      <c r="JU92" t="s">
        <v>3862</v>
      </c>
      <c r="JV92" t="s">
        <v>249</v>
      </c>
      <c r="JW92" t="s">
        <v>234</v>
      </c>
      <c r="JX92" t="s">
        <v>261</v>
      </c>
      <c r="JY92" t="s">
        <v>234</v>
      </c>
      <c r="JZ92" t="s">
        <v>234</v>
      </c>
      <c r="KA92" t="s">
        <v>234</v>
      </c>
      <c r="KB92" t="s">
        <v>234</v>
      </c>
      <c r="KC92" t="s">
        <v>234</v>
      </c>
      <c r="KD92" t="s">
        <v>234</v>
      </c>
      <c r="KE92" t="s">
        <v>234</v>
      </c>
      <c r="KF92" t="s">
        <v>234</v>
      </c>
      <c r="KG92" t="s">
        <v>234</v>
      </c>
      <c r="KH92" t="s">
        <v>234</v>
      </c>
      <c r="KI92" t="s">
        <v>234</v>
      </c>
      <c r="KJ92" t="s">
        <v>234</v>
      </c>
      <c r="KK92" t="s">
        <v>234</v>
      </c>
      <c r="KL92" t="s">
        <v>234</v>
      </c>
      <c r="KM92" t="s">
        <v>261</v>
      </c>
      <c r="KN92" t="s">
        <v>234</v>
      </c>
      <c r="KO92" t="s">
        <v>234</v>
      </c>
      <c r="KP92" t="s">
        <v>234</v>
      </c>
      <c r="KQ92" t="s">
        <v>234</v>
      </c>
      <c r="KR92" t="s">
        <v>234</v>
      </c>
      <c r="KS92" t="s">
        <v>234</v>
      </c>
      <c r="KT92" t="s">
        <v>234</v>
      </c>
      <c r="KU92" t="s">
        <v>234</v>
      </c>
      <c r="KV92" t="s">
        <v>234</v>
      </c>
      <c r="KW92" t="s">
        <v>234</v>
      </c>
      <c r="KX92" t="s">
        <v>234</v>
      </c>
      <c r="KY92" t="s">
        <v>234</v>
      </c>
      <c r="KZ92" t="s">
        <v>234</v>
      </c>
      <c r="LA92" t="s">
        <v>234</v>
      </c>
      <c r="LB92" t="s">
        <v>234</v>
      </c>
      <c r="LC92" t="s">
        <v>234</v>
      </c>
      <c r="LD92" t="s">
        <v>234</v>
      </c>
      <c r="LE92" t="s">
        <v>234</v>
      </c>
      <c r="LF92" t="s">
        <v>3443</v>
      </c>
      <c r="LG92" t="s">
        <v>234</v>
      </c>
      <c r="LH92">
        <v>264672054</v>
      </c>
      <c r="LI92" t="s">
        <v>4049</v>
      </c>
      <c r="LJ92">
        <v>44617.74796296296</v>
      </c>
      <c r="LK92" t="s">
        <v>234</v>
      </c>
      <c r="LL92" t="s">
        <v>234</v>
      </c>
      <c r="LM92" t="s">
        <v>3800</v>
      </c>
      <c r="LN92" t="s">
        <v>3801</v>
      </c>
      <c r="LO92" t="s">
        <v>234</v>
      </c>
      <c r="LP92">
        <v>91</v>
      </c>
    </row>
    <row r="93" spans="1:328" x14ac:dyDescent="0.35">
      <c r="A93">
        <v>44617.52176116898</v>
      </c>
      <c r="B93">
        <v>44617.523485682868</v>
      </c>
      <c r="C93">
        <v>44617</v>
      </c>
      <c r="D93">
        <v>1.7245138878934085E-3</v>
      </c>
      <c r="E93" t="s">
        <v>234</v>
      </c>
      <c r="F93" t="s">
        <v>234</v>
      </c>
      <c r="G93" t="s">
        <v>234</v>
      </c>
      <c r="H93">
        <v>44617</v>
      </c>
      <c r="I93" t="s">
        <v>403</v>
      </c>
      <c r="J93" t="s">
        <v>234</v>
      </c>
      <c r="K93" t="s">
        <v>403</v>
      </c>
      <c r="L93" t="s">
        <v>402</v>
      </c>
      <c r="M93" t="s">
        <v>402</v>
      </c>
      <c r="N93" t="s">
        <v>1349</v>
      </c>
      <c r="O93" t="s">
        <v>234</v>
      </c>
      <c r="P93" t="s">
        <v>1349</v>
      </c>
      <c r="Q93" t="s">
        <v>1350</v>
      </c>
      <c r="R93" t="s">
        <v>1350</v>
      </c>
      <c r="S93" t="s">
        <v>406</v>
      </c>
      <c r="T93" t="s">
        <v>407</v>
      </c>
      <c r="U93" t="s">
        <v>408</v>
      </c>
      <c r="V93" t="s">
        <v>759</v>
      </c>
      <c r="W93" t="s">
        <v>409</v>
      </c>
      <c r="X93" t="s">
        <v>410</v>
      </c>
      <c r="Y93" t="s">
        <v>409</v>
      </c>
      <c r="Z93" t="s">
        <v>411</v>
      </c>
      <c r="AA93" t="s">
        <v>234</v>
      </c>
      <c r="AB93" t="s">
        <v>411</v>
      </c>
      <c r="AC93" t="s">
        <v>407</v>
      </c>
      <c r="AD93" t="s">
        <v>407</v>
      </c>
      <c r="AE93" t="s">
        <v>407</v>
      </c>
      <c r="AF93" t="s">
        <v>234</v>
      </c>
      <c r="AG93" t="s">
        <v>407</v>
      </c>
      <c r="AH93" t="s">
        <v>412</v>
      </c>
      <c r="AI93" t="s">
        <v>412</v>
      </c>
      <c r="AJ93" t="s">
        <v>247</v>
      </c>
      <c r="AK93" t="s">
        <v>248</v>
      </c>
      <c r="AL93" t="s">
        <v>1655</v>
      </c>
      <c r="AM93" t="s">
        <v>234</v>
      </c>
      <c r="AN93" t="s">
        <v>1655</v>
      </c>
      <c r="AO93" t="s">
        <v>234</v>
      </c>
      <c r="AP93" t="s">
        <v>250</v>
      </c>
      <c r="AQ93" t="s">
        <v>234</v>
      </c>
      <c r="AR93" t="s">
        <v>234</v>
      </c>
      <c r="AS93" t="s">
        <v>234</v>
      </c>
      <c r="AT93" t="s">
        <v>234</v>
      </c>
      <c r="AU93" t="s">
        <v>234</v>
      </c>
      <c r="AV93" t="s">
        <v>234</v>
      </c>
      <c r="AW93" t="s">
        <v>234</v>
      </c>
      <c r="AX93" t="s">
        <v>234</v>
      </c>
      <c r="AY93" t="s">
        <v>234</v>
      </c>
      <c r="AZ93" t="s">
        <v>234</v>
      </c>
      <c r="BA93" t="s">
        <v>234</v>
      </c>
      <c r="BB93" t="s">
        <v>234</v>
      </c>
      <c r="BC93" t="s">
        <v>234</v>
      </c>
      <c r="BD93" t="s">
        <v>234</v>
      </c>
      <c r="BE93" t="s">
        <v>234</v>
      </c>
      <c r="BF93" t="s">
        <v>234</v>
      </c>
      <c r="BG93" t="s">
        <v>234</v>
      </c>
      <c r="BH93" t="s">
        <v>234</v>
      </c>
      <c r="BI93" t="s">
        <v>234</v>
      </c>
      <c r="BJ93" t="s">
        <v>234</v>
      </c>
      <c r="BK93" t="s">
        <v>234</v>
      </c>
      <c r="BL93" t="s">
        <v>234</v>
      </c>
      <c r="BM93" t="s">
        <v>234</v>
      </c>
      <c r="BN93" t="s">
        <v>234</v>
      </c>
      <c r="BO93" t="s">
        <v>234</v>
      </c>
      <c r="BP93" t="s">
        <v>234</v>
      </c>
      <c r="BQ93" t="s">
        <v>234</v>
      </c>
      <c r="BR93" t="s">
        <v>234</v>
      </c>
      <c r="BS93" t="s">
        <v>234</v>
      </c>
      <c r="BT93" t="s">
        <v>234</v>
      </c>
      <c r="BU93" t="s">
        <v>234</v>
      </c>
      <c r="BV93" t="s">
        <v>234</v>
      </c>
      <c r="BW93" t="s">
        <v>234</v>
      </c>
      <c r="BX93" t="s">
        <v>234</v>
      </c>
      <c r="BY93" t="s">
        <v>234</v>
      </c>
      <c r="BZ93" t="s">
        <v>234</v>
      </c>
      <c r="CA93" t="s">
        <v>234</v>
      </c>
      <c r="CB93" t="s">
        <v>234</v>
      </c>
      <c r="CC93" t="s">
        <v>234</v>
      </c>
      <c r="CD93" t="s">
        <v>234</v>
      </c>
      <c r="CE93" t="s">
        <v>234</v>
      </c>
      <c r="CF93" t="s">
        <v>234</v>
      </c>
      <c r="CG93" t="s">
        <v>234</v>
      </c>
      <c r="CH93" t="s">
        <v>234</v>
      </c>
      <c r="CI93" t="s">
        <v>234</v>
      </c>
      <c r="CJ93" t="s">
        <v>234</v>
      </c>
      <c r="CK93" t="s">
        <v>234</v>
      </c>
      <c r="CL93" t="s">
        <v>234</v>
      </c>
      <c r="CM93" t="s">
        <v>234</v>
      </c>
      <c r="CN93" t="s">
        <v>234</v>
      </c>
      <c r="CO93" t="s">
        <v>234</v>
      </c>
      <c r="CP93" t="s">
        <v>234</v>
      </c>
      <c r="CQ93" t="s">
        <v>234</v>
      </c>
      <c r="CR93" t="s">
        <v>234</v>
      </c>
      <c r="CS93" t="s">
        <v>234</v>
      </c>
      <c r="CT93" t="s">
        <v>234</v>
      </c>
      <c r="CU93" t="s">
        <v>234</v>
      </c>
      <c r="CV93" t="s">
        <v>234</v>
      </c>
      <c r="CW93" t="s">
        <v>234</v>
      </c>
      <c r="CX93" t="s">
        <v>234</v>
      </c>
      <c r="CY93" t="s">
        <v>234</v>
      </c>
      <c r="CZ93" t="s">
        <v>234</v>
      </c>
      <c r="DA93" t="s">
        <v>234</v>
      </c>
      <c r="DB93" t="s">
        <v>234</v>
      </c>
      <c r="DC93" t="s">
        <v>234</v>
      </c>
      <c r="DD93" t="s">
        <v>234</v>
      </c>
      <c r="DE93" t="s">
        <v>234</v>
      </c>
      <c r="DF93" t="s">
        <v>234</v>
      </c>
      <c r="DG93" t="s">
        <v>234</v>
      </c>
      <c r="DH93" t="s">
        <v>234</v>
      </c>
      <c r="DI93" t="s">
        <v>234</v>
      </c>
      <c r="DJ93" t="s">
        <v>234</v>
      </c>
      <c r="DK93" t="s">
        <v>234</v>
      </c>
      <c r="DL93" t="s">
        <v>234</v>
      </c>
      <c r="DM93" t="s">
        <v>234</v>
      </c>
      <c r="DN93" t="s">
        <v>234</v>
      </c>
      <c r="DO93" t="s">
        <v>234</v>
      </c>
      <c r="DP93" t="s">
        <v>234</v>
      </c>
      <c r="DQ93" t="s">
        <v>234</v>
      </c>
      <c r="DR93" t="s">
        <v>234</v>
      </c>
      <c r="DS93" t="s">
        <v>234</v>
      </c>
      <c r="DT93" t="s">
        <v>234</v>
      </c>
      <c r="DU93" t="s">
        <v>234</v>
      </c>
      <c r="DV93" t="s">
        <v>234</v>
      </c>
      <c r="DW93" t="s">
        <v>234</v>
      </c>
      <c r="DX93" t="s">
        <v>234</v>
      </c>
      <c r="DY93" t="s">
        <v>234</v>
      </c>
      <c r="DZ93" t="s">
        <v>234</v>
      </c>
      <c r="EA93" t="s">
        <v>234</v>
      </c>
      <c r="EB93" t="s">
        <v>234</v>
      </c>
      <c r="EC93" t="s">
        <v>234</v>
      </c>
      <c r="ED93" t="s">
        <v>234</v>
      </c>
      <c r="EE93" t="s">
        <v>234</v>
      </c>
      <c r="EF93" t="s">
        <v>234</v>
      </c>
      <c r="EG93" t="s">
        <v>234</v>
      </c>
      <c r="EH93" t="s">
        <v>234</v>
      </c>
      <c r="EI93" t="s">
        <v>234</v>
      </c>
      <c r="EJ93" t="s">
        <v>234</v>
      </c>
      <c r="EK93" t="s">
        <v>234</v>
      </c>
      <c r="EL93" t="s">
        <v>234</v>
      </c>
      <c r="EM93" t="s">
        <v>234</v>
      </c>
      <c r="EN93" t="s">
        <v>234</v>
      </c>
      <c r="EO93" t="s">
        <v>234</v>
      </c>
      <c r="EP93" t="s">
        <v>234</v>
      </c>
      <c r="EQ93" t="s">
        <v>234</v>
      </c>
      <c r="ER93" t="s">
        <v>234</v>
      </c>
      <c r="ES93" t="s">
        <v>234</v>
      </c>
      <c r="ET93" t="s">
        <v>234</v>
      </c>
      <c r="EU93" t="s">
        <v>234</v>
      </c>
      <c r="EV93" t="s">
        <v>234</v>
      </c>
      <c r="EW93" t="s">
        <v>234</v>
      </c>
      <c r="EX93" t="s">
        <v>234</v>
      </c>
      <c r="EY93" t="s">
        <v>234</v>
      </c>
      <c r="EZ93" t="s">
        <v>234</v>
      </c>
      <c r="FA93" t="s">
        <v>234</v>
      </c>
      <c r="FB93" t="s">
        <v>234</v>
      </c>
      <c r="FC93" t="s">
        <v>234</v>
      </c>
      <c r="FD93" t="s">
        <v>234</v>
      </c>
      <c r="FE93" t="s">
        <v>234</v>
      </c>
      <c r="FF93" t="s">
        <v>234</v>
      </c>
      <c r="FG93" t="s">
        <v>234</v>
      </c>
      <c r="FH93" t="s">
        <v>234</v>
      </c>
      <c r="FI93" t="s">
        <v>234</v>
      </c>
      <c r="FJ93" t="s">
        <v>234</v>
      </c>
      <c r="FK93" t="s">
        <v>234</v>
      </c>
      <c r="FL93" t="s">
        <v>234</v>
      </c>
      <c r="FM93" t="s">
        <v>234</v>
      </c>
      <c r="FN93" t="s">
        <v>234</v>
      </c>
      <c r="FO93" t="s">
        <v>234</v>
      </c>
      <c r="FP93" t="s">
        <v>234</v>
      </c>
      <c r="FQ93" t="s">
        <v>234</v>
      </c>
      <c r="FR93" t="s">
        <v>234</v>
      </c>
      <c r="FS93" t="s">
        <v>234</v>
      </c>
      <c r="FT93" t="s">
        <v>234</v>
      </c>
      <c r="FU93" t="s">
        <v>234</v>
      </c>
      <c r="FV93" t="s">
        <v>234</v>
      </c>
      <c r="FW93" t="s">
        <v>234</v>
      </c>
      <c r="FX93" t="s">
        <v>234</v>
      </c>
      <c r="FY93" t="s">
        <v>234</v>
      </c>
      <c r="FZ93" t="s">
        <v>234</v>
      </c>
      <c r="GA93" t="s">
        <v>234</v>
      </c>
      <c r="GB93" t="s">
        <v>234</v>
      </c>
      <c r="GC93" t="s">
        <v>234</v>
      </c>
      <c r="GD93" t="s">
        <v>234</v>
      </c>
      <c r="GE93" t="s">
        <v>234</v>
      </c>
      <c r="GF93" t="s">
        <v>234</v>
      </c>
      <c r="GG93" t="s">
        <v>234</v>
      </c>
      <c r="GH93" t="s">
        <v>234</v>
      </c>
      <c r="GI93" t="s">
        <v>234</v>
      </c>
      <c r="GJ93" t="s">
        <v>234</v>
      </c>
      <c r="GK93" t="s">
        <v>234</v>
      </c>
      <c r="GL93" t="s">
        <v>234</v>
      </c>
      <c r="GM93" t="s">
        <v>234</v>
      </c>
      <c r="GN93" t="s">
        <v>234</v>
      </c>
      <c r="GO93" t="s">
        <v>234</v>
      </c>
      <c r="GP93" t="s">
        <v>234</v>
      </c>
      <c r="GQ93" t="s">
        <v>234</v>
      </c>
      <c r="GR93" t="s">
        <v>234</v>
      </c>
      <c r="GS93" t="s">
        <v>234</v>
      </c>
      <c r="GT93" t="s">
        <v>234</v>
      </c>
      <c r="GU93" t="s">
        <v>234</v>
      </c>
      <c r="GV93" t="s">
        <v>234</v>
      </c>
      <c r="GW93" t="s">
        <v>234</v>
      </c>
      <c r="GX93" t="s">
        <v>234</v>
      </c>
      <c r="GY93" t="s">
        <v>234</v>
      </c>
      <c r="GZ93" t="s">
        <v>234</v>
      </c>
      <c r="HA93" t="s">
        <v>234</v>
      </c>
      <c r="HB93" t="s">
        <v>234</v>
      </c>
      <c r="HC93" t="s">
        <v>234</v>
      </c>
      <c r="HD93" t="s">
        <v>234</v>
      </c>
      <c r="HE93" t="s">
        <v>234</v>
      </c>
      <c r="HF93" t="s">
        <v>234</v>
      </c>
      <c r="HG93" t="s">
        <v>234</v>
      </c>
      <c r="HH93" t="s">
        <v>234</v>
      </c>
      <c r="HI93" t="s">
        <v>234</v>
      </c>
      <c r="HJ93" t="s">
        <v>234</v>
      </c>
      <c r="HK93" t="s">
        <v>234</v>
      </c>
      <c r="HL93" t="s">
        <v>234</v>
      </c>
      <c r="HM93" t="s">
        <v>234</v>
      </c>
      <c r="HN93" t="s">
        <v>234</v>
      </c>
      <c r="HO93" t="s">
        <v>234</v>
      </c>
      <c r="HP93" t="s">
        <v>234</v>
      </c>
      <c r="HQ93" t="s">
        <v>234</v>
      </c>
      <c r="HR93" t="s">
        <v>234</v>
      </c>
      <c r="HS93" t="s">
        <v>234</v>
      </c>
      <c r="HT93" t="s">
        <v>234</v>
      </c>
      <c r="HU93" t="s">
        <v>234</v>
      </c>
      <c r="HV93" t="s">
        <v>234</v>
      </c>
      <c r="HW93" t="s">
        <v>234</v>
      </c>
      <c r="HX93" t="s">
        <v>234</v>
      </c>
      <c r="HY93" t="s">
        <v>234</v>
      </c>
      <c r="HZ93" t="s">
        <v>234</v>
      </c>
      <c r="IA93" t="s">
        <v>234</v>
      </c>
      <c r="IB93" t="s">
        <v>234</v>
      </c>
      <c r="IC93" t="s">
        <v>234</v>
      </c>
      <c r="ID93" t="s">
        <v>234</v>
      </c>
      <c r="IE93" t="s">
        <v>234</v>
      </c>
      <c r="IF93" t="s">
        <v>234</v>
      </c>
      <c r="IG93" t="s">
        <v>234</v>
      </c>
      <c r="IH93" t="s">
        <v>234</v>
      </c>
      <c r="II93" t="s">
        <v>234</v>
      </c>
      <c r="IJ93" t="s">
        <v>234</v>
      </c>
      <c r="IK93" t="s">
        <v>234</v>
      </c>
      <c r="IL93" t="s">
        <v>234</v>
      </c>
      <c r="IM93" t="s">
        <v>234</v>
      </c>
      <c r="IN93" t="s">
        <v>234</v>
      </c>
      <c r="IO93" t="s">
        <v>234</v>
      </c>
      <c r="IP93" t="s">
        <v>234</v>
      </c>
      <c r="IQ93" t="s">
        <v>234</v>
      </c>
      <c r="IR93" t="s">
        <v>234</v>
      </c>
      <c r="IS93" t="s">
        <v>234</v>
      </c>
      <c r="IT93" t="s">
        <v>234</v>
      </c>
      <c r="IU93" t="s">
        <v>234</v>
      </c>
      <c r="IV93" t="s">
        <v>234</v>
      </c>
      <c r="IW93" t="s">
        <v>234</v>
      </c>
      <c r="IX93" t="s">
        <v>234</v>
      </c>
      <c r="IY93" t="s">
        <v>1655</v>
      </c>
      <c r="IZ93" t="s">
        <v>1713</v>
      </c>
      <c r="JA93" t="s">
        <v>252</v>
      </c>
      <c r="JB93" t="s">
        <v>234</v>
      </c>
      <c r="JC93" t="s">
        <v>253</v>
      </c>
      <c r="JD93" t="s">
        <v>254</v>
      </c>
      <c r="JE93" t="s">
        <v>254</v>
      </c>
      <c r="JF93" t="s">
        <v>275</v>
      </c>
      <c r="JG93" t="s">
        <v>234</v>
      </c>
      <c r="JH93" t="s">
        <v>256</v>
      </c>
      <c r="JI93" t="s">
        <v>258</v>
      </c>
      <c r="JJ93" t="s">
        <v>258</v>
      </c>
      <c r="JK93" t="s">
        <v>3810</v>
      </c>
      <c r="JL93" t="s">
        <v>234</v>
      </c>
      <c r="JM93" t="s">
        <v>234</v>
      </c>
      <c r="JN93" t="s">
        <v>234</v>
      </c>
      <c r="JO93" t="s">
        <v>234</v>
      </c>
      <c r="JP93" t="s">
        <v>234</v>
      </c>
      <c r="JQ93">
        <v>50</v>
      </c>
      <c r="JR93" t="s">
        <v>3862</v>
      </c>
      <c r="JS93" t="s">
        <v>234</v>
      </c>
      <c r="JT93" t="s">
        <v>259</v>
      </c>
      <c r="JU93" t="s">
        <v>3862</v>
      </c>
      <c r="JV93" t="s">
        <v>249</v>
      </c>
      <c r="JW93" t="s">
        <v>234</v>
      </c>
      <c r="JX93" t="s">
        <v>261</v>
      </c>
      <c r="JY93" t="s">
        <v>234</v>
      </c>
      <c r="JZ93" t="s">
        <v>234</v>
      </c>
      <c r="KA93" t="s">
        <v>234</v>
      </c>
      <c r="KB93" t="s">
        <v>234</v>
      </c>
      <c r="KC93" t="s">
        <v>234</v>
      </c>
      <c r="KD93" t="s">
        <v>234</v>
      </c>
      <c r="KE93" t="s">
        <v>234</v>
      </c>
      <c r="KF93" t="s">
        <v>234</v>
      </c>
      <c r="KG93" t="s">
        <v>234</v>
      </c>
      <c r="KH93" t="s">
        <v>234</v>
      </c>
      <c r="KI93" t="s">
        <v>234</v>
      </c>
      <c r="KJ93" t="s">
        <v>234</v>
      </c>
      <c r="KK93" t="s">
        <v>234</v>
      </c>
      <c r="KL93" t="s">
        <v>234</v>
      </c>
      <c r="KM93" t="s">
        <v>261</v>
      </c>
      <c r="KN93" t="s">
        <v>234</v>
      </c>
      <c r="KO93" t="s">
        <v>234</v>
      </c>
      <c r="KP93" t="s">
        <v>234</v>
      </c>
      <c r="KQ93" t="s">
        <v>234</v>
      </c>
      <c r="KR93" t="s">
        <v>234</v>
      </c>
      <c r="KS93" t="s">
        <v>234</v>
      </c>
      <c r="KT93" t="s">
        <v>234</v>
      </c>
      <c r="KU93" t="s">
        <v>234</v>
      </c>
      <c r="KV93" t="s">
        <v>234</v>
      </c>
      <c r="KW93" t="s">
        <v>234</v>
      </c>
      <c r="KX93" t="s">
        <v>234</v>
      </c>
      <c r="KY93" t="s">
        <v>234</v>
      </c>
      <c r="KZ93" t="s">
        <v>234</v>
      </c>
      <c r="LA93" t="s">
        <v>234</v>
      </c>
      <c r="LB93" t="s">
        <v>234</v>
      </c>
      <c r="LC93" t="s">
        <v>234</v>
      </c>
      <c r="LD93" t="s">
        <v>234</v>
      </c>
      <c r="LE93" t="s">
        <v>234</v>
      </c>
      <c r="LF93" t="s">
        <v>3443</v>
      </c>
      <c r="LG93" t="s">
        <v>234</v>
      </c>
      <c r="LH93">
        <v>264672063</v>
      </c>
      <c r="LI93" t="s">
        <v>4050</v>
      </c>
      <c r="LJ93">
        <v>44617.747986111113</v>
      </c>
      <c r="LK93" t="s">
        <v>234</v>
      </c>
      <c r="LL93" t="s">
        <v>234</v>
      </c>
      <c r="LM93" t="s">
        <v>3800</v>
      </c>
      <c r="LN93" t="s">
        <v>3801</v>
      </c>
      <c r="LO93" t="s">
        <v>234</v>
      </c>
      <c r="LP93">
        <v>92</v>
      </c>
    </row>
    <row r="94" spans="1:328" x14ac:dyDescent="0.35">
      <c r="A94">
        <v>44617.523576921303</v>
      </c>
      <c r="B94">
        <v>44617.525893981481</v>
      </c>
      <c r="C94">
        <v>44617</v>
      </c>
      <c r="D94">
        <v>2.3170601780293509E-3</v>
      </c>
      <c r="E94" t="s">
        <v>234</v>
      </c>
      <c r="F94" t="s">
        <v>234</v>
      </c>
      <c r="G94" t="s">
        <v>234</v>
      </c>
      <c r="H94">
        <v>44617</v>
      </c>
      <c r="I94" t="s">
        <v>403</v>
      </c>
      <c r="J94" t="s">
        <v>234</v>
      </c>
      <c r="K94" t="s">
        <v>403</v>
      </c>
      <c r="L94" t="s">
        <v>402</v>
      </c>
      <c r="M94" t="s">
        <v>402</v>
      </c>
      <c r="N94" t="s">
        <v>1349</v>
      </c>
      <c r="O94" t="s">
        <v>234</v>
      </c>
      <c r="P94" t="s">
        <v>1349</v>
      </c>
      <c r="Q94" t="s">
        <v>1350</v>
      </c>
      <c r="R94" t="s">
        <v>1350</v>
      </c>
      <c r="S94" t="s">
        <v>406</v>
      </c>
      <c r="T94" t="s">
        <v>407</v>
      </c>
      <c r="U94" t="s">
        <v>408</v>
      </c>
      <c r="V94" t="s">
        <v>759</v>
      </c>
      <c r="W94" t="s">
        <v>409</v>
      </c>
      <c r="X94" t="s">
        <v>410</v>
      </c>
      <c r="Y94" t="s">
        <v>409</v>
      </c>
      <c r="Z94" t="s">
        <v>411</v>
      </c>
      <c r="AA94" t="s">
        <v>234</v>
      </c>
      <c r="AB94" t="s">
        <v>411</v>
      </c>
      <c r="AC94" t="s">
        <v>407</v>
      </c>
      <c r="AD94" t="s">
        <v>407</v>
      </c>
      <c r="AE94" t="s">
        <v>407</v>
      </c>
      <c r="AF94" t="s">
        <v>234</v>
      </c>
      <c r="AG94" t="s">
        <v>407</v>
      </c>
      <c r="AH94" t="s">
        <v>412</v>
      </c>
      <c r="AI94" t="s">
        <v>412</v>
      </c>
      <c r="AJ94" t="s">
        <v>247</v>
      </c>
      <c r="AK94" t="s">
        <v>248</v>
      </c>
      <c r="AL94" t="s">
        <v>1655</v>
      </c>
      <c r="AM94" t="s">
        <v>234</v>
      </c>
      <c r="AN94" t="s">
        <v>1655</v>
      </c>
      <c r="AO94" t="s">
        <v>234</v>
      </c>
      <c r="AP94" t="s">
        <v>250</v>
      </c>
      <c r="AQ94" t="s">
        <v>234</v>
      </c>
      <c r="AR94" t="s">
        <v>234</v>
      </c>
      <c r="AS94" t="s">
        <v>234</v>
      </c>
      <c r="AT94" t="s">
        <v>234</v>
      </c>
      <c r="AU94" t="s">
        <v>234</v>
      </c>
      <c r="AV94" t="s">
        <v>234</v>
      </c>
      <c r="AW94" t="s">
        <v>234</v>
      </c>
      <c r="AX94" t="s">
        <v>234</v>
      </c>
      <c r="AY94" t="s">
        <v>234</v>
      </c>
      <c r="AZ94" t="s">
        <v>234</v>
      </c>
      <c r="BA94" t="s">
        <v>234</v>
      </c>
      <c r="BB94" t="s">
        <v>234</v>
      </c>
      <c r="BC94" t="s">
        <v>234</v>
      </c>
      <c r="BD94" t="s">
        <v>234</v>
      </c>
      <c r="BE94" t="s">
        <v>234</v>
      </c>
      <c r="BF94" t="s">
        <v>234</v>
      </c>
      <c r="BG94" t="s">
        <v>234</v>
      </c>
      <c r="BH94" t="s">
        <v>234</v>
      </c>
      <c r="BI94" t="s">
        <v>234</v>
      </c>
      <c r="BJ94" t="s">
        <v>234</v>
      </c>
      <c r="BK94" t="s">
        <v>234</v>
      </c>
      <c r="BL94" t="s">
        <v>234</v>
      </c>
      <c r="BM94" t="s">
        <v>234</v>
      </c>
      <c r="BN94" t="s">
        <v>234</v>
      </c>
      <c r="BO94" t="s">
        <v>234</v>
      </c>
      <c r="BP94" t="s">
        <v>234</v>
      </c>
      <c r="BQ94" t="s">
        <v>234</v>
      </c>
      <c r="BR94" t="s">
        <v>234</v>
      </c>
      <c r="BS94" t="s">
        <v>234</v>
      </c>
      <c r="BT94" t="s">
        <v>234</v>
      </c>
      <c r="BU94" t="s">
        <v>234</v>
      </c>
      <c r="BV94" t="s">
        <v>234</v>
      </c>
      <c r="BW94" t="s">
        <v>234</v>
      </c>
      <c r="BX94" t="s">
        <v>234</v>
      </c>
      <c r="BY94" t="s">
        <v>234</v>
      </c>
      <c r="BZ94" t="s">
        <v>234</v>
      </c>
      <c r="CA94" t="s">
        <v>234</v>
      </c>
      <c r="CB94" t="s">
        <v>234</v>
      </c>
      <c r="CC94" t="s">
        <v>234</v>
      </c>
      <c r="CD94" t="s">
        <v>234</v>
      </c>
      <c r="CE94" t="s">
        <v>234</v>
      </c>
      <c r="CF94" t="s">
        <v>234</v>
      </c>
      <c r="CG94" t="s">
        <v>234</v>
      </c>
      <c r="CH94" t="s">
        <v>234</v>
      </c>
      <c r="CI94" t="s">
        <v>234</v>
      </c>
      <c r="CJ94" t="s">
        <v>234</v>
      </c>
      <c r="CK94" t="s">
        <v>234</v>
      </c>
      <c r="CL94" t="s">
        <v>234</v>
      </c>
      <c r="CM94" t="s">
        <v>234</v>
      </c>
      <c r="CN94" t="s">
        <v>234</v>
      </c>
      <c r="CO94" t="s">
        <v>234</v>
      </c>
      <c r="CP94" t="s">
        <v>234</v>
      </c>
      <c r="CQ94" t="s">
        <v>234</v>
      </c>
      <c r="CR94" t="s">
        <v>234</v>
      </c>
      <c r="CS94" t="s">
        <v>234</v>
      </c>
      <c r="CT94" t="s">
        <v>234</v>
      </c>
      <c r="CU94" t="s">
        <v>234</v>
      </c>
      <c r="CV94" t="s">
        <v>234</v>
      </c>
      <c r="CW94" t="s">
        <v>234</v>
      </c>
      <c r="CX94" t="s">
        <v>234</v>
      </c>
      <c r="CY94" t="s">
        <v>234</v>
      </c>
      <c r="CZ94" t="s">
        <v>234</v>
      </c>
      <c r="DA94" t="s">
        <v>234</v>
      </c>
      <c r="DB94" t="s">
        <v>234</v>
      </c>
      <c r="DC94" t="s">
        <v>234</v>
      </c>
      <c r="DD94" t="s">
        <v>234</v>
      </c>
      <c r="DE94" t="s">
        <v>234</v>
      </c>
      <c r="DF94" t="s">
        <v>234</v>
      </c>
      <c r="DG94" t="s">
        <v>234</v>
      </c>
      <c r="DH94" t="s">
        <v>234</v>
      </c>
      <c r="DI94" t="s">
        <v>234</v>
      </c>
      <c r="DJ94" t="s">
        <v>234</v>
      </c>
      <c r="DK94" t="s">
        <v>234</v>
      </c>
      <c r="DL94" t="s">
        <v>234</v>
      </c>
      <c r="DM94" t="s">
        <v>234</v>
      </c>
      <c r="DN94" t="s">
        <v>234</v>
      </c>
      <c r="DO94" t="s">
        <v>234</v>
      </c>
      <c r="DP94" t="s">
        <v>234</v>
      </c>
      <c r="DQ94" t="s">
        <v>234</v>
      </c>
      <c r="DR94" t="s">
        <v>234</v>
      </c>
      <c r="DS94" t="s">
        <v>234</v>
      </c>
      <c r="DT94" t="s">
        <v>234</v>
      </c>
      <c r="DU94" t="s">
        <v>234</v>
      </c>
      <c r="DV94" t="s">
        <v>234</v>
      </c>
      <c r="DW94" t="s">
        <v>234</v>
      </c>
      <c r="DX94" t="s">
        <v>234</v>
      </c>
      <c r="DY94" t="s">
        <v>234</v>
      </c>
      <c r="DZ94" t="s">
        <v>234</v>
      </c>
      <c r="EA94" t="s">
        <v>234</v>
      </c>
      <c r="EB94" t="s">
        <v>234</v>
      </c>
      <c r="EC94" t="s">
        <v>234</v>
      </c>
      <c r="ED94" t="s">
        <v>234</v>
      </c>
      <c r="EE94" t="s">
        <v>234</v>
      </c>
      <c r="EF94" t="s">
        <v>234</v>
      </c>
      <c r="EG94" t="s">
        <v>234</v>
      </c>
      <c r="EH94" t="s">
        <v>234</v>
      </c>
      <c r="EI94" t="s">
        <v>234</v>
      </c>
      <c r="EJ94" t="s">
        <v>234</v>
      </c>
      <c r="EK94" t="s">
        <v>234</v>
      </c>
      <c r="EL94" t="s">
        <v>234</v>
      </c>
      <c r="EM94" t="s">
        <v>234</v>
      </c>
      <c r="EN94" t="s">
        <v>234</v>
      </c>
      <c r="EO94" t="s">
        <v>234</v>
      </c>
      <c r="EP94" t="s">
        <v>234</v>
      </c>
      <c r="EQ94" t="s">
        <v>234</v>
      </c>
      <c r="ER94" t="s">
        <v>234</v>
      </c>
      <c r="ES94" t="s">
        <v>234</v>
      </c>
      <c r="ET94" t="s">
        <v>234</v>
      </c>
      <c r="EU94" t="s">
        <v>234</v>
      </c>
      <c r="EV94" t="s">
        <v>234</v>
      </c>
      <c r="EW94" t="s">
        <v>234</v>
      </c>
      <c r="EX94" t="s">
        <v>234</v>
      </c>
      <c r="EY94" t="s">
        <v>234</v>
      </c>
      <c r="EZ94" t="s">
        <v>234</v>
      </c>
      <c r="FA94" t="s">
        <v>234</v>
      </c>
      <c r="FB94" t="s">
        <v>234</v>
      </c>
      <c r="FC94" t="s">
        <v>234</v>
      </c>
      <c r="FD94" t="s">
        <v>234</v>
      </c>
      <c r="FE94" t="s">
        <v>234</v>
      </c>
      <c r="FF94" t="s">
        <v>234</v>
      </c>
      <c r="FG94" t="s">
        <v>234</v>
      </c>
      <c r="FH94" t="s">
        <v>234</v>
      </c>
      <c r="FI94" t="s">
        <v>234</v>
      </c>
      <c r="FJ94" t="s">
        <v>234</v>
      </c>
      <c r="FK94" t="s">
        <v>234</v>
      </c>
      <c r="FL94" t="s">
        <v>234</v>
      </c>
      <c r="FM94" t="s">
        <v>234</v>
      </c>
      <c r="FN94" t="s">
        <v>234</v>
      </c>
      <c r="FO94" t="s">
        <v>234</v>
      </c>
      <c r="FP94" t="s">
        <v>234</v>
      </c>
      <c r="FQ94" t="s">
        <v>234</v>
      </c>
      <c r="FR94" t="s">
        <v>234</v>
      </c>
      <c r="FS94" t="s">
        <v>234</v>
      </c>
      <c r="FT94" t="s">
        <v>234</v>
      </c>
      <c r="FU94" t="s">
        <v>234</v>
      </c>
      <c r="FV94" t="s">
        <v>234</v>
      </c>
      <c r="FW94" t="s">
        <v>234</v>
      </c>
      <c r="FX94" t="s">
        <v>234</v>
      </c>
      <c r="FY94" t="s">
        <v>234</v>
      </c>
      <c r="FZ94" t="s">
        <v>234</v>
      </c>
      <c r="GA94" t="s">
        <v>234</v>
      </c>
      <c r="GB94" t="s">
        <v>234</v>
      </c>
      <c r="GC94" t="s">
        <v>234</v>
      </c>
      <c r="GD94" t="s">
        <v>234</v>
      </c>
      <c r="GE94" t="s">
        <v>234</v>
      </c>
      <c r="GF94" t="s">
        <v>234</v>
      </c>
      <c r="GG94" t="s">
        <v>234</v>
      </c>
      <c r="GH94" t="s">
        <v>234</v>
      </c>
      <c r="GI94" t="s">
        <v>234</v>
      </c>
      <c r="GJ94" t="s">
        <v>234</v>
      </c>
      <c r="GK94" t="s">
        <v>234</v>
      </c>
      <c r="GL94" t="s">
        <v>234</v>
      </c>
      <c r="GM94" t="s">
        <v>234</v>
      </c>
      <c r="GN94" t="s">
        <v>234</v>
      </c>
      <c r="GO94" t="s">
        <v>234</v>
      </c>
      <c r="GP94" t="s">
        <v>234</v>
      </c>
      <c r="GQ94" t="s">
        <v>234</v>
      </c>
      <c r="GR94" t="s">
        <v>234</v>
      </c>
      <c r="GS94" t="s">
        <v>234</v>
      </c>
      <c r="GT94" t="s">
        <v>234</v>
      </c>
      <c r="GU94" t="s">
        <v>234</v>
      </c>
      <c r="GV94" t="s">
        <v>234</v>
      </c>
      <c r="GW94" t="s">
        <v>234</v>
      </c>
      <c r="GX94" t="s">
        <v>234</v>
      </c>
      <c r="GY94" t="s">
        <v>234</v>
      </c>
      <c r="GZ94" t="s">
        <v>234</v>
      </c>
      <c r="HA94" t="s">
        <v>234</v>
      </c>
      <c r="HB94" t="s">
        <v>234</v>
      </c>
      <c r="HC94" t="s">
        <v>234</v>
      </c>
      <c r="HD94" t="s">
        <v>234</v>
      </c>
      <c r="HE94" t="s">
        <v>234</v>
      </c>
      <c r="HF94" t="s">
        <v>234</v>
      </c>
      <c r="HG94" t="s">
        <v>234</v>
      </c>
      <c r="HH94" t="s">
        <v>234</v>
      </c>
      <c r="HI94" t="s">
        <v>234</v>
      </c>
      <c r="HJ94" t="s">
        <v>234</v>
      </c>
      <c r="HK94" t="s">
        <v>234</v>
      </c>
      <c r="HL94" t="s">
        <v>234</v>
      </c>
      <c r="HM94" t="s">
        <v>234</v>
      </c>
      <c r="HN94" t="s">
        <v>234</v>
      </c>
      <c r="HO94" t="s">
        <v>234</v>
      </c>
      <c r="HP94" t="s">
        <v>234</v>
      </c>
      <c r="HQ94" t="s">
        <v>234</v>
      </c>
      <c r="HR94" t="s">
        <v>234</v>
      </c>
      <c r="HS94" t="s">
        <v>234</v>
      </c>
      <c r="HT94" t="s">
        <v>234</v>
      </c>
      <c r="HU94" t="s">
        <v>234</v>
      </c>
      <c r="HV94" t="s">
        <v>234</v>
      </c>
      <c r="HW94" t="s">
        <v>234</v>
      </c>
      <c r="HX94" t="s">
        <v>234</v>
      </c>
      <c r="HY94" t="s">
        <v>234</v>
      </c>
      <c r="HZ94" t="s">
        <v>234</v>
      </c>
      <c r="IA94" t="s">
        <v>234</v>
      </c>
      <c r="IB94" t="s">
        <v>234</v>
      </c>
      <c r="IC94" t="s">
        <v>234</v>
      </c>
      <c r="ID94" t="s">
        <v>234</v>
      </c>
      <c r="IE94" t="s">
        <v>234</v>
      </c>
      <c r="IF94" t="s">
        <v>234</v>
      </c>
      <c r="IG94" t="s">
        <v>234</v>
      </c>
      <c r="IH94" t="s">
        <v>234</v>
      </c>
      <c r="II94" t="s">
        <v>234</v>
      </c>
      <c r="IJ94" t="s">
        <v>234</v>
      </c>
      <c r="IK94" t="s">
        <v>234</v>
      </c>
      <c r="IL94" t="s">
        <v>234</v>
      </c>
      <c r="IM94" t="s">
        <v>234</v>
      </c>
      <c r="IN94" t="s">
        <v>234</v>
      </c>
      <c r="IO94" t="s">
        <v>234</v>
      </c>
      <c r="IP94" t="s">
        <v>234</v>
      </c>
      <c r="IQ94" t="s">
        <v>234</v>
      </c>
      <c r="IR94" t="s">
        <v>234</v>
      </c>
      <c r="IS94" t="s">
        <v>234</v>
      </c>
      <c r="IT94" t="s">
        <v>234</v>
      </c>
      <c r="IU94" t="s">
        <v>234</v>
      </c>
      <c r="IV94" t="s">
        <v>234</v>
      </c>
      <c r="IW94" t="s">
        <v>234</v>
      </c>
      <c r="IX94" t="s">
        <v>234</v>
      </c>
      <c r="IY94" t="s">
        <v>1655</v>
      </c>
      <c r="IZ94" t="s">
        <v>1713</v>
      </c>
      <c r="JA94" t="s">
        <v>252</v>
      </c>
      <c r="JB94" t="s">
        <v>234</v>
      </c>
      <c r="JC94" t="s">
        <v>253</v>
      </c>
      <c r="JD94" t="s">
        <v>254</v>
      </c>
      <c r="JE94" t="s">
        <v>254</v>
      </c>
      <c r="JF94" t="s">
        <v>275</v>
      </c>
      <c r="JG94" t="s">
        <v>234</v>
      </c>
      <c r="JH94" t="s">
        <v>256</v>
      </c>
      <c r="JI94" t="s">
        <v>258</v>
      </c>
      <c r="JJ94" t="s">
        <v>258</v>
      </c>
      <c r="JK94" t="s">
        <v>3810</v>
      </c>
      <c r="JL94" t="s">
        <v>234</v>
      </c>
      <c r="JM94" t="s">
        <v>234</v>
      </c>
      <c r="JN94" t="s">
        <v>234</v>
      </c>
      <c r="JO94" t="s">
        <v>234</v>
      </c>
      <c r="JP94" t="s">
        <v>234</v>
      </c>
      <c r="JQ94">
        <v>50</v>
      </c>
      <c r="JR94" t="s">
        <v>3862</v>
      </c>
      <c r="JS94" t="s">
        <v>234</v>
      </c>
      <c r="JT94" t="s">
        <v>259</v>
      </c>
      <c r="JU94" t="s">
        <v>3862</v>
      </c>
      <c r="JV94" t="s">
        <v>249</v>
      </c>
      <c r="JW94" t="s">
        <v>234</v>
      </c>
      <c r="JX94" t="s">
        <v>261</v>
      </c>
      <c r="JY94" t="s">
        <v>234</v>
      </c>
      <c r="JZ94" t="s">
        <v>234</v>
      </c>
      <c r="KA94" t="s">
        <v>234</v>
      </c>
      <c r="KB94" t="s">
        <v>234</v>
      </c>
      <c r="KC94" t="s">
        <v>234</v>
      </c>
      <c r="KD94" t="s">
        <v>234</v>
      </c>
      <c r="KE94" t="s">
        <v>234</v>
      </c>
      <c r="KF94" t="s">
        <v>234</v>
      </c>
      <c r="KG94" t="s">
        <v>234</v>
      </c>
      <c r="KH94" t="s">
        <v>234</v>
      </c>
      <c r="KI94" t="s">
        <v>234</v>
      </c>
      <c r="KJ94" t="s">
        <v>234</v>
      </c>
      <c r="KK94" t="s">
        <v>234</v>
      </c>
      <c r="KL94" t="s">
        <v>234</v>
      </c>
      <c r="KM94" t="s">
        <v>261</v>
      </c>
      <c r="KN94" t="s">
        <v>234</v>
      </c>
      <c r="KO94" t="s">
        <v>234</v>
      </c>
      <c r="KP94" t="s">
        <v>234</v>
      </c>
      <c r="KQ94" t="s">
        <v>234</v>
      </c>
      <c r="KR94" t="s">
        <v>234</v>
      </c>
      <c r="KS94" t="s">
        <v>234</v>
      </c>
      <c r="KT94" t="s">
        <v>234</v>
      </c>
      <c r="KU94" t="s">
        <v>234</v>
      </c>
      <c r="KV94" t="s">
        <v>234</v>
      </c>
      <c r="KW94" t="s">
        <v>234</v>
      </c>
      <c r="KX94" t="s">
        <v>234</v>
      </c>
      <c r="KY94" t="s">
        <v>234</v>
      </c>
      <c r="KZ94" t="s">
        <v>234</v>
      </c>
      <c r="LA94" t="s">
        <v>234</v>
      </c>
      <c r="LB94" t="s">
        <v>234</v>
      </c>
      <c r="LC94" t="s">
        <v>234</v>
      </c>
      <c r="LD94" t="s">
        <v>234</v>
      </c>
      <c r="LE94" t="s">
        <v>234</v>
      </c>
      <c r="LF94" t="s">
        <v>3443</v>
      </c>
      <c r="LG94" t="s">
        <v>234</v>
      </c>
      <c r="LH94">
        <v>264672069</v>
      </c>
      <c r="LI94" t="s">
        <v>4051</v>
      </c>
      <c r="LJ94">
        <v>44617.747997685183</v>
      </c>
      <c r="LK94" t="s">
        <v>234</v>
      </c>
      <c r="LL94" t="s">
        <v>234</v>
      </c>
      <c r="LM94" t="s">
        <v>3800</v>
      </c>
      <c r="LN94" t="s">
        <v>3801</v>
      </c>
      <c r="LO94" t="s">
        <v>234</v>
      </c>
      <c r="LP94">
        <v>93</v>
      </c>
    </row>
    <row r="95" spans="1:328" x14ac:dyDescent="0.35">
      <c r="A95">
        <v>44617.527185243052</v>
      </c>
      <c r="B95">
        <v>44617.530032025461</v>
      </c>
      <c r="C95">
        <v>44617</v>
      </c>
      <c r="D95">
        <v>2.8467824085964821E-3</v>
      </c>
      <c r="E95" t="s">
        <v>234</v>
      </c>
      <c r="F95" t="s">
        <v>234</v>
      </c>
      <c r="G95" t="s">
        <v>234</v>
      </c>
      <c r="H95">
        <v>44617</v>
      </c>
      <c r="I95" t="s">
        <v>403</v>
      </c>
      <c r="J95" t="s">
        <v>234</v>
      </c>
      <c r="K95" t="s">
        <v>403</v>
      </c>
      <c r="L95" t="s">
        <v>402</v>
      </c>
      <c r="M95" t="s">
        <v>402</v>
      </c>
      <c r="N95" t="s">
        <v>1349</v>
      </c>
      <c r="O95" t="s">
        <v>234</v>
      </c>
      <c r="P95" t="s">
        <v>1349</v>
      </c>
      <c r="Q95" t="s">
        <v>1350</v>
      </c>
      <c r="R95" t="s">
        <v>1350</v>
      </c>
      <c r="S95" t="s">
        <v>406</v>
      </c>
      <c r="T95" t="s">
        <v>407</v>
      </c>
      <c r="U95" t="s">
        <v>408</v>
      </c>
      <c r="V95" t="s">
        <v>759</v>
      </c>
      <c r="W95" t="s">
        <v>409</v>
      </c>
      <c r="X95" t="s">
        <v>410</v>
      </c>
      <c r="Y95" t="s">
        <v>409</v>
      </c>
      <c r="Z95" t="s">
        <v>411</v>
      </c>
      <c r="AA95" t="s">
        <v>234</v>
      </c>
      <c r="AB95" t="s">
        <v>411</v>
      </c>
      <c r="AC95" t="s">
        <v>407</v>
      </c>
      <c r="AD95" t="s">
        <v>407</v>
      </c>
      <c r="AE95" t="s">
        <v>407</v>
      </c>
      <c r="AF95" t="s">
        <v>234</v>
      </c>
      <c r="AG95" t="s">
        <v>407</v>
      </c>
      <c r="AH95" t="s">
        <v>412</v>
      </c>
      <c r="AI95" t="s">
        <v>412</v>
      </c>
      <c r="AJ95" t="s">
        <v>247</v>
      </c>
      <c r="AK95" t="s">
        <v>248</v>
      </c>
      <c r="AL95" t="s">
        <v>1655</v>
      </c>
      <c r="AM95" t="s">
        <v>234</v>
      </c>
      <c r="AN95" t="s">
        <v>1655</v>
      </c>
      <c r="AO95" t="s">
        <v>234</v>
      </c>
      <c r="AP95" t="s">
        <v>274</v>
      </c>
      <c r="AQ95" t="s">
        <v>234</v>
      </c>
      <c r="AR95" t="s">
        <v>234</v>
      </c>
      <c r="AS95" t="s">
        <v>234</v>
      </c>
      <c r="AT95" t="s">
        <v>234</v>
      </c>
      <c r="AU95" t="s">
        <v>234</v>
      </c>
      <c r="AV95" t="s">
        <v>234</v>
      </c>
      <c r="AW95" t="s">
        <v>234</v>
      </c>
      <c r="AX95" t="s">
        <v>234</v>
      </c>
      <c r="AY95" t="s">
        <v>234</v>
      </c>
      <c r="AZ95" t="s">
        <v>234</v>
      </c>
      <c r="BA95" t="s">
        <v>234</v>
      </c>
      <c r="BB95" t="s">
        <v>234</v>
      </c>
      <c r="BC95" t="s">
        <v>234</v>
      </c>
      <c r="BD95" t="s">
        <v>234</v>
      </c>
      <c r="BE95" t="s">
        <v>234</v>
      </c>
      <c r="BF95" t="s">
        <v>234</v>
      </c>
      <c r="BG95" t="s">
        <v>234</v>
      </c>
      <c r="BH95" t="s">
        <v>234</v>
      </c>
      <c r="BI95" t="s">
        <v>234</v>
      </c>
      <c r="BJ95" t="s">
        <v>234</v>
      </c>
      <c r="BK95" t="s">
        <v>234</v>
      </c>
      <c r="BL95" t="s">
        <v>234</v>
      </c>
      <c r="BM95" t="s">
        <v>234</v>
      </c>
      <c r="BN95" t="s">
        <v>234</v>
      </c>
      <c r="BO95" t="s">
        <v>234</v>
      </c>
      <c r="BP95" t="s">
        <v>234</v>
      </c>
      <c r="BQ95" t="s">
        <v>234</v>
      </c>
      <c r="BR95" t="s">
        <v>234</v>
      </c>
      <c r="BS95" t="s">
        <v>234</v>
      </c>
      <c r="BT95" t="s">
        <v>234</v>
      </c>
      <c r="BU95" t="s">
        <v>234</v>
      </c>
      <c r="BV95" t="s">
        <v>234</v>
      </c>
      <c r="BW95" t="s">
        <v>234</v>
      </c>
      <c r="BX95" t="s">
        <v>234</v>
      </c>
      <c r="BY95" t="s">
        <v>234</v>
      </c>
      <c r="BZ95" t="s">
        <v>234</v>
      </c>
      <c r="CA95" t="s">
        <v>234</v>
      </c>
      <c r="CB95" t="s">
        <v>234</v>
      </c>
      <c r="CC95" t="s">
        <v>234</v>
      </c>
      <c r="CD95" t="s">
        <v>234</v>
      </c>
      <c r="CE95" t="s">
        <v>234</v>
      </c>
      <c r="CF95" t="s">
        <v>234</v>
      </c>
      <c r="CG95" t="s">
        <v>234</v>
      </c>
      <c r="CH95" t="s">
        <v>234</v>
      </c>
      <c r="CI95" t="s">
        <v>234</v>
      </c>
      <c r="CJ95" t="s">
        <v>234</v>
      </c>
      <c r="CK95" t="s">
        <v>234</v>
      </c>
      <c r="CL95" t="s">
        <v>234</v>
      </c>
      <c r="CM95" t="s">
        <v>234</v>
      </c>
      <c r="CN95" t="s">
        <v>234</v>
      </c>
      <c r="CO95" t="s">
        <v>234</v>
      </c>
      <c r="CP95" t="s">
        <v>234</v>
      </c>
      <c r="CQ95" t="s">
        <v>234</v>
      </c>
      <c r="CR95" t="s">
        <v>234</v>
      </c>
      <c r="CS95" t="s">
        <v>234</v>
      </c>
      <c r="CT95" t="s">
        <v>234</v>
      </c>
      <c r="CU95" t="s">
        <v>234</v>
      </c>
      <c r="CV95" t="s">
        <v>234</v>
      </c>
      <c r="CW95" t="s">
        <v>234</v>
      </c>
      <c r="CX95" t="s">
        <v>234</v>
      </c>
      <c r="CY95" t="s">
        <v>234</v>
      </c>
      <c r="CZ95" t="s">
        <v>234</v>
      </c>
      <c r="DA95" t="s">
        <v>234</v>
      </c>
      <c r="DB95" t="s">
        <v>234</v>
      </c>
      <c r="DC95" t="s">
        <v>234</v>
      </c>
      <c r="DD95" t="s">
        <v>234</v>
      </c>
      <c r="DE95" t="s">
        <v>234</v>
      </c>
      <c r="DF95" t="s">
        <v>234</v>
      </c>
      <c r="DG95" t="s">
        <v>234</v>
      </c>
      <c r="DH95" t="s">
        <v>234</v>
      </c>
      <c r="DI95" t="s">
        <v>234</v>
      </c>
      <c r="DJ95" t="s">
        <v>234</v>
      </c>
      <c r="DK95" t="s">
        <v>234</v>
      </c>
      <c r="DL95" t="s">
        <v>234</v>
      </c>
      <c r="DM95" t="s">
        <v>234</v>
      </c>
      <c r="DN95" t="s">
        <v>234</v>
      </c>
      <c r="DO95" t="s">
        <v>234</v>
      </c>
      <c r="DP95" t="s">
        <v>234</v>
      </c>
      <c r="DQ95" t="s">
        <v>234</v>
      </c>
      <c r="DR95" t="s">
        <v>234</v>
      </c>
      <c r="DS95" t="s">
        <v>234</v>
      </c>
      <c r="DT95" t="s">
        <v>234</v>
      </c>
      <c r="DU95" t="s">
        <v>234</v>
      </c>
      <c r="DV95" t="s">
        <v>234</v>
      </c>
      <c r="DW95" t="s">
        <v>234</v>
      </c>
      <c r="DX95" t="s">
        <v>234</v>
      </c>
      <c r="DY95" t="s">
        <v>234</v>
      </c>
      <c r="DZ95" t="s">
        <v>234</v>
      </c>
      <c r="EA95" t="s">
        <v>234</v>
      </c>
      <c r="EB95" t="s">
        <v>234</v>
      </c>
      <c r="EC95" t="s">
        <v>234</v>
      </c>
      <c r="ED95" t="s">
        <v>234</v>
      </c>
      <c r="EE95" t="s">
        <v>234</v>
      </c>
      <c r="EF95" t="s">
        <v>234</v>
      </c>
      <c r="EG95" t="s">
        <v>234</v>
      </c>
      <c r="EH95" t="s">
        <v>234</v>
      </c>
      <c r="EI95" t="s">
        <v>234</v>
      </c>
      <c r="EJ95" t="s">
        <v>234</v>
      </c>
      <c r="EK95" t="s">
        <v>234</v>
      </c>
      <c r="EL95" t="s">
        <v>234</v>
      </c>
      <c r="EM95" t="s">
        <v>234</v>
      </c>
      <c r="EN95" t="s">
        <v>234</v>
      </c>
      <c r="EO95" t="s">
        <v>234</v>
      </c>
      <c r="EP95" t="s">
        <v>234</v>
      </c>
      <c r="EQ95" t="s">
        <v>234</v>
      </c>
      <c r="ER95" t="s">
        <v>234</v>
      </c>
      <c r="ES95" t="s">
        <v>234</v>
      </c>
      <c r="ET95" t="s">
        <v>234</v>
      </c>
      <c r="EU95" t="s">
        <v>234</v>
      </c>
      <c r="EV95" t="s">
        <v>234</v>
      </c>
      <c r="EW95" t="s">
        <v>234</v>
      </c>
      <c r="EX95" t="s">
        <v>234</v>
      </c>
      <c r="EY95" t="s">
        <v>234</v>
      </c>
      <c r="EZ95" t="s">
        <v>234</v>
      </c>
      <c r="FA95" t="s">
        <v>234</v>
      </c>
      <c r="FB95" t="s">
        <v>234</v>
      </c>
      <c r="FC95" t="s">
        <v>234</v>
      </c>
      <c r="FD95" t="s">
        <v>234</v>
      </c>
      <c r="FE95" t="s">
        <v>234</v>
      </c>
      <c r="FF95" t="s">
        <v>234</v>
      </c>
      <c r="FG95" t="s">
        <v>234</v>
      </c>
      <c r="FH95" t="s">
        <v>234</v>
      </c>
      <c r="FI95" t="s">
        <v>234</v>
      </c>
      <c r="FJ95" t="s">
        <v>234</v>
      </c>
      <c r="FK95" t="s">
        <v>234</v>
      </c>
      <c r="FL95" t="s">
        <v>234</v>
      </c>
      <c r="FM95" t="s">
        <v>234</v>
      </c>
      <c r="FN95" t="s">
        <v>234</v>
      </c>
      <c r="FO95" t="s">
        <v>234</v>
      </c>
      <c r="FP95" t="s">
        <v>234</v>
      </c>
      <c r="FQ95" t="s">
        <v>234</v>
      </c>
      <c r="FR95" t="s">
        <v>234</v>
      </c>
      <c r="FS95" t="s">
        <v>234</v>
      </c>
      <c r="FT95" t="s">
        <v>234</v>
      </c>
      <c r="FU95" t="s">
        <v>234</v>
      </c>
      <c r="FV95" t="s">
        <v>234</v>
      </c>
      <c r="FW95" t="s">
        <v>234</v>
      </c>
      <c r="FX95" t="s">
        <v>234</v>
      </c>
      <c r="FY95" t="s">
        <v>234</v>
      </c>
      <c r="FZ95" t="s">
        <v>234</v>
      </c>
      <c r="GA95" t="s">
        <v>234</v>
      </c>
      <c r="GB95" t="s">
        <v>234</v>
      </c>
      <c r="GC95" t="s">
        <v>234</v>
      </c>
      <c r="GD95" t="s">
        <v>234</v>
      </c>
      <c r="GE95" t="s">
        <v>234</v>
      </c>
      <c r="GF95" t="s">
        <v>234</v>
      </c>
      <c r="GG95" t="s">
        <v>234</v>
      </c>
      <c r="GH95" t="s">
        <v>234</v>
      </c>
      <c r="GI95" t="s">
        <v>234</v>
      </c>
      <c r="GJ95" t="s">
        <v>234</v>
      </c>
      <c r="GK95" t="s">
        <v>234</v>
      </c>
      <c r="GL95" t="s">
        <v>234</v>
      </c>
      <c r="GM95" t="s">
        <v>234</v>
      </c>
      <c r="GN95" t="s">
        <v>234</v>
      </c>
      <c r="GO95" t="s">
        <v>234</v>
      </c>
      <c r="GP95" t="s">
        <v>234</v>
      </c>
      <c r="GQ95" t="s">
        <v>234</v>
      </c>
      <c r="GR95" t="s">
        <v>234</v>
      </c>
      <c r="GS95" t="s">
        <v>234</v>
      </c>
      <c r="GT95" t="s">
        <v>234</v>
      </c>
      <c r="GU95" t="s">
        <v>234</v>
      </c>
      <c r="GV95" t="s">
        <v>234</v>
      </c>
      <c r="GW95" t="s">
        <v>234</v>
      </c>
      <c r="GX95" t="s">
        <v>234</v>
      </c>
      <c r="GY95" t="s">
        <v>234</v>
      </c>
      <c r="GZ95" t="s">
        <v>234</v>
      </c>
      <c r="HA95" t="s">
        <v>234</v>
      </c>
      <c r="HB95" t="s">
        <v>234</v>
      </c>
      <c r="HC95" t="s">
        <v>234</v>
      </c>
      <c r="HD95" t="s">
        <v>234</v>
      </c>
      <c r="HE95" t="s">
        <v>234</v>
      </c>
      <c r="HF95" t="s">
        <v>234</v>
      </c>
      <c r="HG95" t="s">
        <v>234</v>
      </c>
      <c r="HH95" t="s">
        <v>234</v>
      </c>
      <c r="HI95" t="s">
        <v>234</v>
      </c>
      <c r="HJ95" t="s">
        <v>234</v>
      </c>
      <c r="HK95" t="s">
        <v>234</v>
      </c>
      <c r="HL95" t="s">
        <v>234</v>
      </c>
      <c r="HM95" t="s">
        <v>234</v>
      </c>
      <c r="HN95" t="s">
        <v>234</v>
      </c>
      <c r="HO95" t="s">
        <v>234</v>
      </c>
      <c r="HP95" t="s">
        <v>234</v>
      </c>
      <c r="HQ95" t="s">
        <v>234</v>
      </c>
      <c r="HR95" t="s">
        <v>234</v>
      </c>
      <c r="HS95" t="s">
        <v>234</v>
      </c>
      <c r="HT95" t="s">
        <v>234</v>
      </c>
      <c r="HU95" t="s">
        <v>234</v>
      </c>
      <c r="HV95" t="s">
        <v>234</v>
      </c>
      <c r="HW95" t="s">
        <v>234</v>
      </c>
      <c r="HX95" t="s">
        <v>234</v>
      </c>
      <c r="HY95" t="s">
        <v>234</v>
      </c>
      <c r="HZ95" t="s">
        <v>234</v>
      </c>
      <c r="IA95" t="s">
        <v>234</v>
      </c>
      <c r="IB95" t="s">
        <v>234</v>
      </c>
      <c r="IC95" t="s">
        <v>234</v>
      </c>
      <c r="ID95" t="s">
        <v>234</v>
      </c>
      <c r="IE95" t="s">
        <v>234</v>
      </c>
      <c r="IF95" t="s">
        <v>234</v>
      </c>
      <c r="IG95" t="s">
        <v>234</v>
      </c>
      <c r="IH95" t="s">
        <v>234</v>
      </c>
      <c r="II95" t="s">
        <v>234</v>
      </c>
      <c r="IJ95" t="s">
        <v>234</v>
      </c>
      <c r="IK95" t="s">
        <v>234</v>
      </c>
      <c r="IL95" t="s">
        <v>234</v>
      </c>
      <c r="IM95" t="s">
        <v>234</v>
      </c>
      <c r="IN95" t="s">
        <v>234</v>
      </c>
      <c r="IO95" t="s">
        <v>234</v>
      </c>
      <c r="IP95" t="s">
        <v>234</v>
      </c>
      <c r="IQ95" t="s">
        <v>234</v>
      </c>
      <c r="IR95" t="s">
        <v>234</v>
      </c>
      <c r="IS95" t="s">
        <v>234</v>
      </c>
      <c r="IT95" t="s">
        <v>234</v>
      </c>
      <c r="IU95" t="s">
        <v>234</v>
      </c>
      <c r="IV95" t="s">
        <v>234</v>
      </c>
      <c r="IW95" t="s">
        <v>234</v>
      </c>
      <c r="IX95" t="s">
        <v>234</v>
      </c>
      <c r="IY95" t="s">
        <v>1655</v>
      </c>
      <c r="IZ95" t="s">
        <v>1713</v>
      </c>
      <c r="JA95" t="s">
        <v>252</v>
      </c>
      <c r="JB95" t="s">
        <v>234</v>
      </c>
      <c r="JC95" t="s">
        <v>253</v>
      </c>
      <c r="JD95" t="s">
        <v>254</v>
      </c>
      <c r="JE95" t="s">
        <v>254</v>
      </c>
      <c r="JF95" t="s">
        <v>275</v>
      </c>
      <c r="JG95" t="s">
        <v>234</v>
      </c>
      <c r="JH95" t="s">
        <v>256</v>
      </c>
      <c r="JI95" t="s">
        <v>258</v>
      </c>
      <c r="JJ95" t="s">
        <v>258</v>
      </c>
      <c r="JK95" t="s">
        <v>3810</v>
      </c>
      <c r="JL95" t="s">
        <v>234</v>
      </c>
      <c r="JM95" t="s">
        <v>234</v>
      </c>
      <c r="JN95" t="s">
        <v>234</v>
      </c>
      <c r="JO95" t="s">
        <v>234</v>
      </c>
      <c r="JP95" t="s">
        <v>234</v>
      </c>
      <c r="JQ95">
        <v>40</v>
      </c>
      <c r="JR95" t="s">
        <v>4052</v>
      </c>
      <c r="JS95" t="s">
        <v>234</v>
      </c>
      <c r="JT95" t="s">
        <v>259</v>
      </c>
      <c r="JU95" t="s">
        <v>4052</v>
      </c>
      <c r="JV95" t="s">
        <v>249</v>
      </c>
      <c r="JW95" t="s">
        <v>234</v>
      </c>
      <c r="JX95" t="s">
        <v>261</v>
      </c>
      <c r="JY95" t="s">
        <v>234</v>
      </c>
      <c r="JZ95" t="s">
        <v>234</v>
      </c>
      <c r="KA95" t="s">
        <v>234</v>
      </c>
      <c r="KB95" t="s">
        <v>234</v>
      </c>
      <c r="KC95" t="s">
        <v>234</v>
      </c>
      <c r="KD95" t="s">
        <v>234</v>
      </c>
      <c r="KE95" t="s">
        <v>234</v>
      </c>
      <c r="KF95" t="s">
        <v>234</v>
      </c>
      <c r="KG95" t="s">
        <v>234</v>
      </c>
      <c r="KH95" t="s">
        <v>234</v>
      </c>
      <c r="KI95" t="s">
        <v>234</v>
      </c>
      <c r="KJ95" t="s">
        <v>234</v>
      </c>
      <c r="KK95" t="s">
        <v>234</v>
      </c>
      <c r="KL95" t="s">
        <v>234</v>
      </c>
      <c r="KM95" t="s">
        <v>261</v>
      </c>
      <c r="KN95" t="s">
        <v>234</v>
      </c>
      <c r="KO95" t="s">
        <v>234</v>
      </c>
      <c r="KP95" t="s">
        <v>234</v>
      </c>
      <c r="KQ95" t="s">
        <v>234</v>
      </c>
      <c r="KR95" t="s">
        <v>234</v>
      </c>
      <c r="KS95" t="s">
        <v>234</v>
      </c>
      <c r="KT95" t="s">
        <v>234</v>
      </c>
      <c r="KU95" t="s">
        <v>234</v>
      </c>
      <c r="KV95" t="s">
        <v>234</v>
      </c>
      <c r="KW95" t="s">
        <v>234</v>
      </c>
      <c r="KX95" t="s">
        <v>234</v>
      </c>
      <c r="KY95" t="s">
        <v>234</v>
      </c>
      <c r="KZ95" t="s">
        <v>234</v>
      </c>
      <c r="LA95" t="s">
        <v>234</v>
      </c>
      <c r="LB95" t="s">
        <v>234</v>
      </c>
      <c r="LC95" t="s">
        <v>234</v>
      </c>
      <c r="LD95" t="s">
        <v>234</v>
      </c>
      <c r="LE95" t="s">
        <v>234</v>
      </c>
      <c r="LF95" t="s">
        <v>3443</v>
      </c>
      <c r="LG95" t="s">
        <v>234</v>
      </c>
      <c r="LH95">
        <v>264672075</v>
      </c>
      <c r="LI95" t="s">
        <v>4053</v>
      </c>
      <c r="LJ95">
        <v>44617.74800925926</v>
      </c>
      <c r="LK95" t="s">
        <v>234</v>
      </c>
      <c r="LL95" t="s">
        <v>234</v>
      </c>
      <c r="LM95" t="s">
        <v>3800</v>
      </c>
      <c r="LN95" t="s">
        <v>3801</v>
      </c>
      <c r="LO95" t="s">
        <v>234</v>
      </c>
      <c r="LP95">
        <v>94</v>
      </c>
    </row>
    <row r="96" spans="1:328" x14ac:dyDescent="0.35">
      <c r="A96">
        <v>44617.530188368059</v>
      </c>
      <c r="B96">
        <v>44617.53150957176</v>
      </c>
      <c r="C96">
        <v>44617</v>
      </c>
      <c r="D96">
        <v>1.3212037010816857E-3</v>
      </c>
      <c r="E96" t="s">
        <v>234</v>
      </c>
      <c r="F96" t="s">
        <v>234</v>
      </c>
      <c r="G96" t="s">
        <v>234</v>
      </c>
      <c r="H96">
        <v>44617</v>
      </c>
      <c r="I96" t="s">
        <v>403</v>
      </c>
      <c r="J96" t="s">
        <v>234</v>
      </c>
      <c r="K96" t="s">
        <v>403</v>
      </c>
      <c r="L96" t="s">
        <v>402</v>
      </c>
      <c r="M96" t="s">
        <v>402</v>
      </c>
      <c r="N96" t="s">
        <v>1349</v>
      </c>
      <c r="O96" t="s">
        <v>234</v>
      </c>
      <c r="P96" t="s">
        <v>1349</v>
      </c>
      <c r="Q96" t="s">
        <v>1350</v>
      </c>
      <c r="R96" t="s">
        <v>1350</v>
      </c>
      <c r="S96" t="s">
        <v>406</v>
      </c>
      <c r="T96" t="s">
        <v>407</v>
      </c>
      <c r="U96" t="s">
        <v>408</v>
      </c>
      <c r="V96" t="s">
        <v>759</v>
      </c>
      <c r="W96" t="s">
        <v>409</v>
      </c>
      <c r="X96" t="s">
        <v>410</v>
      </c>
      <c r="Y96" t="s">
        <v>409</v>
      </c>
      <c r="Z96" t="s">
        <v>411</v>
      </c>
      <c r="AA96" t="s">
        <v>234</v>
      </c>
      <c r="AB96" t="s">
        <v>411</v>
      </c>
      <c r="AC96" t="s">
        <v>407</v>
      </c>
      <c r="AD96" t="s">
        <v>407</v>
      </c>
      <c r="AE96" t="s">
        <v>407</v>
      </c>
      <c r="AF96" t="s">
        <v>234</v>
      </c>
      <c r="AG96" t="s">
        <v>407</v>
      </c>
      <c r="AH96" t="s">
        <v>412</v>
      </c>
      <c r="AI96" t="s">
        <v>412</v>
      </c>
      <c r="AJ96" t="s">
        <v>247</v>
      </c>
      <c r="AK96" t="s">
        <v>248</v>
      </c>
      <c r="AL96" t="s">
        <v>1655</v>
      </c>
      <c r="AM96" t="s">
        <v>234</v>
      </c>
      <c r="AN96" t="s">
        <v>1655</v>
      </c>
      <c r="AO96" t="s">
        <v>234</v>
      </c>
      <c r="AP96" t="s">
        <v>250</v>
      </c>
      <c r="AQ96" t="s">
        <v>234</v>
      </c>
      <c r="AR96" t="s">
        <v>234</v>
      </c>
      <c r="AS96" t="s">
        <v>234</v>
      </c>
      <c r="AT96" t="s">
        <v>234</v>
      </c>
      <c r="AU96" t="s">
        <v>234</v>
      </c>
      <c r="AV96" t="s">
        <v>234</v>
      </c>
      <c r="AW96" t="s">
        <v>234</v>
      </c>
      <c r="AX96" t="s">
        <v>234</v>
      </c>
      <c r="AY96" t="s">
        <v>234</v>
      </c>
      <c r="AZ96" t="s">
        <v>234</v>
      </c>
      <c r="BA96" t="s">
        <v>234</v>
      </c>
      <c r="BB96" t="s">
        <v>234</v>
      </c>
      <c r="BC96" t="s">
        <v>234</v>
      </c>
      <c r="BD96" t="s">
        <v>234</v>
      </c>
      <c r="BE96" t="s">
        <v>234</v>
      </c>
      <c r="BF96" t="s">
        <v>234</v>
      </c>
      <c r="BG96" t="s">
        <v>234</v>
      </c>
      <c r="BH96" t="s">
        <v>234</v>
      </c>
      <c r="BI96" t="s">
        <v>234</v>
      </c>
      <c r="BJ96" t="s">
        <v>234</v>
      </c>
      <c r="BK96" t="s">
        <v>234</v>
      </c>
      <c r="BL96" t="s">
        <v>234</v>
      </c>
      <c r="BM96" t="s">
        <v>234</v>
      </c>
      <c r="BN96" t="s">
        <v>234</v>
      </c>
      <c r="BO96" t="s">
        <v>234</v>
      </c>
      <c r="BP96" t="s">
        <v>234</v>
      </c>
      <c r="BQ96" t="s">
        <v>234</v>
      </c>
      <c r="BR96" t="s">
        <v>234</v>
      </c>
      <c r="BS96" t="s">
        <v>234</v>
      </c>
      <c r="BT96" t="s">
        <v>234</v>
      </c>
      <c r="BU96" t="s">
        <v>234</v>
      </c>
      <c r="BV96" t="s">
        <v>234</v>
      </c>
      <c r="BW96" t="s">
        <v>234</v>
      </c>
      <c r="BX96" t="s">
        <v>234</v>
      </c>
      <c r="BY96" t="s">
        <v>234</v>
      </c>
      <c r="BZ96" t="s">
        <v>234</v>
      </c>
      <c r="CA96" t="s">
        <v>234</v>
      </c>
      <c r="CB96" t="s">
        <v>234</v>
      </c>
      <c r="CC96" t="s">
        <v>234</v>
      </c>
      <c r="CD96" t="s">
        <v>234</v>
      </c>
      <c r="CE96" t="s">
        <v>234</v>
      </c>
      <c r="CF96" t="s">
        <v>234</v>
      </c>
      <c r="CG96" t="s">
        <v>234</v>
      </c>
      <c r="CH96" t="s">
        <v>234</v>
      </c>
      <c r="CI96" t="s">
        <v>234</v>
      </c>
      <c r="CJ96" t="s">
        <v>234</v>
      </c>
      <c r="CK96" t="s">
        <v>234</v>
      </c>
      <c r="CL96" t="s">
        <v>234</v>
      </c>
      <c r="CM96" t="s">
        <v>234</v>
      </c>
      <c r="CN96" t="s">
        <v>234</v>
      </c>
      <c r="CO96" t="s">
        <v>234</v>
      </c>
      <c r="CP96" t="s">
        <v>234</v>
      </c>
      <c r="CQ96" t="s">
        <v>234</v>
      </c>
      <c r="CR96" t="s">
        <v>234</v>
      </c>
      <c r="CS96" t="s">
        <v>234</v>
      </c>
      <c r="CT96" t="s">
        <v>234</v>
      </c>
      <c r="CU96" t="s">
        <v>234</v>
      </c>
      <c r="CV96" t="s">
        <v>234</v>
      </c>
      <c r="CW96" t="s">
        <v>234</v>
      </c>
      <c r="CX96" t="s">
        <v>234</v>
      </c>
      <c r="CY96" t="s">
        <v>234</v>
      </c>
      <c r="CZ96" t="s">
        <v>234</v>
      </c>
      <c r="DA96" t="s">
        <v>234</v>
      </c>
      <c r="DB96" t="s">
        <v>234</v>
      </c>
      <c r="DC96" t="s">
        <v>234</v>
      </c>
      <c r="DD96" t="s">
        <v>234</v>
      </c>
      <c r="DE96" t="s">
        <v>234</v>
      </c>
      <c r="DF96" t="s">
        <v>234</v>
      </c>
      <c r="DG96" t="s">
        <v>234</v>
      </c>
      <c r="DH96" t="s">
        <v>234</v>
      </c>
      <c r="DI96" t="s">
        <v>234</v>
      </c>
      <c r="DJ96" t="s">
        <v>234</v>
      </c>
      <c r="DK96" t="s">
        <v>234</v>
      </c>
      <c r="DL96" t="s">
        <v>234</v>
      </c>
      <c r="DM96" t="s">
        <v>234</v>
      </c>
      <c r="DN96" t="s">
        <v>234</v>
      </c>
      <c r="DO96" t="s">
        <v>234</v>
      </c>
      <c r="DP96" t="s">
        <v>234</v>
      </c>
      <c r="DQ96" t="s">
        <v>234</v>
      </c>
      <c r="DR96" t="s">
        <v>234</v>
      </c>
      <c r="DS96" t="s">
        <v>234</v>
      </c>
      <c r="DT96" t="s">
        <v>234</v>
      </c>
      <c r="DU96" t="s">
        <v>234</v>
      </c>
      <c r="DV96" t="s">
        <v>234</v>
      </c>
      <c r="DW96" t="s">
        <v>234</v>
      </c>
      <c r="DX96" t="s">
        <v>234</v>
      </c>
      <c r="DY96" t="s">
        <v>234</v>
      </c>
      <c r="DZ96" t="s">
        <v>234</v>
      </c>
      <c r="EA96" t="s">
        <v>234</v>
      </c>
      <c r="EB96" t="s">
        <v>234</v>
      </c>
      <c r="EC96" t="s">
        <v>234</v>
      </c>
      <c r="ED96" t="s">
        <v>234</v>
      </c>
      <c r="EE96" t="s">
        <v>234</v>
      </c>
      <c r="EF96" t="s">
        <v>234</v>
      </c>
      <c r="EG96" t="s">
        <v>234</v>
      </c>
      <c r="EH96" t="s">
        <v>234</v>
      </c>
      <c r="EI96" t="s">
        <v>234</v>
      </c>
      <c r="EJ96" t="s">
        <v>234</v>
      </c>
      <c r="EK96" t="s">
        <v>234</v>
      </c>
      <c r="EL96" t="s">
        <v>234</v>
      </c>
      <c r="EM96" t="s">
        <v>234</v>
      </c>
      <c r="EN96" t="s">
        <v>234</v>
      </c>
      <c r="EO96" t="s">
        <v>234</v>
      </c>
      <c r="EP96" t="s">
        <v>234</v>
      </c>
      <c r="EQ96" t="s">
        <v>234</v>
      </c>
      <c r="ER96" t="s">
        <v>234</v>
      </c>
      <c r="ES96" t="s">
        <v>234</v>
      </c>
      <c r="ET96" t="s">
        <v>234</v>
      </c>
      <c r="EU96" t="s">
        <v>234</v>
      </c>
      <c r="EV96" t="s">
        <v>234</v>
      </c>
      <c r="EW96" t="s">
        <v>234</v>
      </c>
      <c r="EX96" t="s">
        <v>234</v>
      </c>
      <c r="EY96" t="s">
        <v>234</v>
      </c>
      <c r="EZ96" t="s">
        <v>234</v>
      </c>
      <c r="FA96" t="s">
        <v>234</v>
      </c>
      <c r="FB96" t="s">
        <v>234</v>
      </c>
      <c r="FC96" t="s">
        <v>234</v>
      </c>
      <c r="FD96" t="s">
        <v>234</v>
      </c>
      <c r="FE96" t="s">
        <v>234</v>
      </c>
      <c r="FF96" t="s">
        <v>234</v>
      </c>
      <c r="FG96" t="s">
        <v>234</v>
      </c>
      <c r="FH96" t="s">
        <v>234</v>
      </c>
      <c r="FI96" t="s">
        <v>234</v>
      </c>
      <c r="FJ96" t="s">
        <v>234</v>
      </c>
      <c r="FK96" t="s">
        <v>234</v>
      </c>
      <c r="FL96" t="s">
        <v>234</v>
      </c>
      <c r="FM96" t="s">
        <v>234</v>
      </c>
      <c r="FN96" t="s">
        <v>234</v>
      </c>
      <c r="FO96" t="s">
        <v>234</v>
      </c>
      <c r="FP96" t="s">
        <v>234</v>
      </c>
      <c r="FQ96" t="s">
        <v>234</v>
      </c>
      <c r="FR96" t="s">
        <v>234</v>
      </c>
      <c r="FS96" t="s">
        <v>234</v>
      </c>
      <c r="FT96" t="s">
        <v>234</v>
      </c>
      <c r="FU96" t="s">
        <v>234</v>
      </c>
      <c r="FV96" t="s">
        <v>234</v>
      </c>
      <c r="FW96" t="s">
        <v>234</v>
      </c>
      <c r="FX96" t="s">
        <v>234</v>
      </c>
      <c r="FY96" t="s">
        <v>234</v>
      </c>
      <c r="FZ96" t="s">
        <v>234</v>
      </c>
      <c r="GA96" t="s">
        <v>234</v>
      </c>
      <c r="GB96" t="s">
        <v>234</v>
      </c>
      <c r="GC96" t="s">
        <v>234</v>
      </c>
      <c r="GD96" t="s">
        <v>234</v>
      </c>
      <c r="GE96" t="s">
        <v>234</v>
      </c>
      <c r="GF96" t="s">
        <v>234</v>
      </c>
      <c r="GG96" t="s">
        <v>234</v>
      </c>
      <c r="GH96" t="s">
        <v>234</v>
      </c>
      <c r="GI96" t="s">
        <v>234</v>
      </c>
      <c r="GJ96" t="s">
        <v>234</v>
      </c>
      <c r="GK96" t="s">
        <v>234</v>
      </c>
      <c r="GL96" t="s">
        <v>234</v>
      </c>
      <c r="GM96" t="s">
        <v>234</v>
      </c>
      <c r="GN96" t="s">
        <v>234</v>
      </c>
      <c r="GO96" t="s">
        <v>234</v>
      </c>
      <c r="GP96" t="s">
        <v>234</v>
      </c>
      <c r="GQ96" t="s">
        <v>234</v>
      </c>
      <c r="GR96" t="s">
        <v>234</v>
      </c>
      <c r="GS96" t="s">
        <v>234</v>
      </c>
      <c r="GT96" t="s">
        <v>234</v>
      </c>
      <c r="GU96" t="s">
        <v>234</v>
      </c>
      <c r="GV96" t="s">
        <v>234</v>
      </c>
      <c r="GW96" t="s">
        <v>234</v>
      </c>
      <c r="GX96" t="s">
        <v>234</v>
      </c>
      <c r="GY96" t="s">
        <v>234</v>
      </c>
      <c r="GZ96" t="s">
        <v>234</v>
      </c>
      <c r="HA96" t="s">
        <v>234</v>
      </c>
      <c r="HB96" t="s">
        <v>234</v>
      </c>
      <c r="HC96" t="s">
        <v>234</v>
      </c>
      <c r="HD96" t="s">
        <v>234</v>
      </c>
      <c r="HE96" t="s">
        <v>234</v>
      </c>
      <c r="HF96" t="s">
        <v>234</v>
      </c>
      <c r="HG96" t="s">
        <v>234</v>
      </c>
      <c r="HH96" t="s">
        <v>234</v>
      </c>
      <c r="HI96" t="s">
        <v>234</v>
      </c>
      <c r="HJ96" t="s">
        <v>234</v>
      </c>
      <c r="HK96" t="s">
        <v>234</v>
      </c>
      <c r="HL96" t="s">
        <v>234</v>
      </c>
      <c r="HM96" t="s">
        <v>234</v>
      </c>
      <c r="HN96" t="s">
        <v>234</v>
      </c>
      <c r="HO96" t="s">
        <v>234</v>
      </c>
      <c r="HP96" t="s">
        <v>234</v>
      </c>
      <c r="HQ96" t="s">
        <v>234</v>
      </c>
      <c r="HR96" t="s">
        <v>234</v>
      </c>
      <c r="HS96" t="s">
        <v>234</v>
      </c>
      <c r="HT96" t="s">
        <v>234</v>
      </c>
      <c r="HU96" t="s">
        <v>234</v>
      </c>
      <c r="HV96" t="s">
        <v>234</v>
      </c>
      <c r="HW96" t="s">
        <v>234</v>
      </c>
      <c r="HX96" t="s">
        <v>234</v>
      </c>
      <c r="HY96" t="s">
        <v>234</v>
      </c>
      <c r="HZ96" t="s">
        <v>234</v>
      </c>
      <c r="IA96" t="s">
        <v>234</v>
      </c>
      <c r="IB96" t="s">
        <v>234</v>
      </c>
      <c r="IC96" t="s">
        <v>234</v>
      </c>
      <c r="ID96" t="s">
        <v>234</v>
      </c>
      <c r="IE96" t="s">
        <v>234</v>
      </c>
      <c r="IF96" t="s">
        <v>234</v>
      </c>
      <c r="IG96" t="s">
        <v>234</v>
      </c>
      <c r="IH96" t="s">
        <v>234</v>
      </c>
      <c r="II96" t="s">
        <v>234</v>
      </c>
      <c r="IJ96" t="s">
        <v>234</v>
      </c>
      <c r="IK96" t="s">
        <v>234</v>
      </c>
      <c r="IL96" t="s">
        <v>234</v>
      </c>
      <c r="IM96" t="s">
        <v>234</v>
      </c>
      <c r="IN96" t="s">
        <v>234</v>
      </c>
      <c r="IO96" t="s">
        <v>234</v>
      </c>
      <c r="IP96" t="s">
        <v>234</v>
      </c>
      <c r="IQ96" t="s">
        <v>234</v>
      </c>
      <c r="IR96" t="s">
        <v>234</v>
      </c>
      <c r="IS96" t="s">
        <v>234</v>
      </c>
      <c r="IT96" t="s">
        <v>234</v>
      </c>
      <c r="IU96" t="s">
        <v>234</v>
      </c>
      <c r="IV96" t="s">
        <v>234</v>
      </c>
      <c r="IW96" t="s">
        <v>234</v>
      </c>
      <c r="IX96" t="s">
        <v>234</v>
      </c>
      <c r="IY96" t="s">
        <v>1655</v>
      </c>
      <c r="IZ96" t="s">
        <v>1713</v>
      </c>
      <c r="JA96" t="s">
        <v>252</v>
      </c>
      <c r="JB96" t="s">
        <v>234</v>
      </c>
      <c r="JC96" t="s">
        <v>253</v>
      </c>
      <c r="JD96" t="s">
        <v>254</v>
      </c>
      <c r="JE96" t="s">
        <v>254</v>
      </c>
      <c r="JF96" t="s">
        <v>275</v>
      </c>
      <c r="JG96" t="s">
        <v>234</v>
      </c>
      <c r="JH96" t="s">
        <v>325</v>
      </c>
      <c r="JI96" t="s">
        <v>258</v>
      </c>
      <c r="JJ96" t="s">
        <v>258</v>
      </c>
      <c r="JK96" t="s">
        <v>3810</v>
      </c>
      <c r="JL96" t="s">
        <v>234</v>
      </c>
      <c r="JM96" t="s">
        <v>234</v>
      </c>
      <c r="JN96" t="s">
        <v>234</v>
      </c>
      <c r="JO96" t="s">
        <v>234</v>
      </c>
      <c r="JP96" t="s">
        <v>234</v>
      </c>
      <c r="JQ96">
        <v>40</v>
      </c>
      <c r="JR96" t="s">
        <v>4052</v>
      </c>
      <c r="JS96" t="s">
        <v>234</v>
      </c>
      <c r="JT96" t="s">
        <v>259</v>
      </c>
      <c r="JU96" t="s">
        <v>4052</v>
      </c>
      <c r="JV96" t="s">
        <v>249</v>
      </c>
      <c r="JW96" t="s">
        <v>234</v>
      </c>
      <c r="JX96" t="s">
        <v>261</v>
      </c>
      <c r="JY96" t="s">
        <v>234</v>
      </c>
      <c r="JZ96" t="s">
        <v>234</v>
      </c>
      <c r="KA96" t="s">
        <v>234</v>
      </c>
      <c r="KB96" t="s">
        <v>234</v>
      </c>
      <c r="KC96" t="s">
        <v>234</v>
      </c>
      <c r="KD96" t="s">
        <v>234</v>
      </c>
      <c r="KE96" t="s">
        <v>234</v>
      </c>
      <c r="KF96" t="s">
        <v>234</v>
      </c>
      <c r="KG96" t="s">
        <v>234</v>
      </c>
      <c r="KH96" t="s">
        <v>234</v>
      </c>
      <c r="KI96" t="s">
        <v>234</v>
      </c>
      <c r="KJ96" t="s">
        <v>234</v>
      </c>
      <c r="KK96" t="s">
        <v>234</v>
      </c>
      <c r="KL96" t="s">
        <v>234</v>
      </c>
      <c r="KM96" t="s">
        <v>261</v>
      </c>
      <c r="KN96" t="s">
        <v>234</v>
      </c>
      <c r="KO96" t="s">
        <v>234</v>
      </c>
      <c r="KP96" t="s">
        <v>234</v>
      </c>
      <c r="KQ96" t="s">
        <v>234</v>
      </c>
      <c r="KR96" t="s">
        <v>234</v>
      </c>
      <c r="KS96" t="s">
        <v>234</v>
      </c>
      <c r="KT96" t="s">
        <v>234</v>
      </c>
      <c r="KU96" t="s">
        <v>234</v>
      </c>
      <c r="KV96" t="s">
        <v>234</v>
      </c>
      <c r="KW96" t="s">
        <v>234</v>
      </c>
      <c r="KX96" t="s">
        <v>234</v>
      </c>
      <c r="KY96" t="s">
        <v>234</v>
      </c>
      <c r="KZ96" t="s">
        <v>234</v>
      </c>
      <c r="LA96" t="s">
        <v>234</v>
      </c>
      <c r="LB96" t="s">
        <v>234</v>
      </c>
      <c r="LC96" t="s">
        <v>234</v>
      </c>
      <c r="LD96" t="s">
        <v>234</v>
      </c>
      <c r="LE96" t="s">
        <v>234</v>
      </c>
      <c r="LF96" t="s">
        <v>3443</v>
      </c>
      <c r="LG96" t="s">
        <v>234</v>
      </c>
      <c r="LH96">
        <v>264672082</v>
      </c>
      <c r="LI96" t="s">
        <v>4054</v>
      </c>
      <c r="LJ96">
        <v>44617.748043981483</v>
      </c>
      <c r="LK96" t="s">
        <v>234</v>
      </c>
      <c r="LL96" t="s">
        <v>234</v>
      </c>
      <c r="LM96" t="s">
        <v>3800</v>
      </c>
      <c r="LN96" t="s">
        <v>3801</v>
      </c>
      <c r="LO96" t="s">
        <v>234</v>
      </c>
      <c r="LP96">
        <v>95</v>
      </c>
    </row>
    <row r="97" spans="1:328" x14ac:dyDescent="0.35">
      <c r="A97">
        <v>44617.503019050928</v>
      </c>
      <c r="B97">
        <v>44617.512788333333</v>
      </c>
      <c r="C97">
        <v>44617</v>
      </c>
      <c r="D97">
        <v>3.2564274685379737E-3</v>
      </c>
      <c r="E97" t="s">
        <v>234</v>
      </c>
      <c r="F97" t="s">
        <v>234</v>
      </c>
      <c r="G97" t="s">
        <v>234</v>
      </c>
      <c r="H97">
        <v>44617</v>
      </c>
      <c r="I97" t="s">
        <v>236</v>
      </c>
      <c r="J97" t="s">
        <v>234</v>
      </c>
      <c r="K97" t="s">
        <v>236</v>
      </c>
      <c r="L97" t="s">
        <v>235</v>
      </c>
      <c r="M97" t="s">
        <v>235</v>
      </c>
      <c r="N97" t="s">
        <v>1357</v>
      </c>
      <c r="O97" t="s">
        <v>234</v>
      </c>
      <c r="P97" t="s">
        <v>1357</v>
      </c>
      <c r="Q97" t="s">
        <v>1358</v>
      </c>
      <c r="R97" t="s">
        <v>1358</v>
      </c>
      <c r="S97" t="s">
        <v>239</v>
      </c>
      <c r="T97" t="s">
        <v>240</v>
      </c>
      <c r="U97" t="s">
        <v>241</v>
      </c>
      <c r="V97" t="s">
        <v>744</v>
      </c>
      <c r="W97" t="s">
        <v>242</v>
      </c>
      <c r="X97" t="s">
        <v>243</v>
      </c>
      <c r="Y97" t="s">
        <v>242</v>
      </c>
      <c r="Z97" t="s">
        <v>245</v>
      </c>
      <c r="AA97" t="s">
        <v>234</v>
      </c>
      <c r="AB97" t="s">
        <v>245</v>
      </c>
      <c r="AC97" t="s">
        <v>244</v>
      </c>
      <c r="AD97" t="s">
        <v>244</v>
      </c>
      <c r="AE97" t="s">
        <v>390</v>
      </c>
      <c r="AF97" t="s">
        <v>234</v>
      </c>
      <c r="AG97" t="s">
        <v>390</v>
      </c>
      <c r="AH97" t="s">
        <v>4055</v>
      </c>
      <c r="AI97" t="s">
        <v>4055</v>
      </c>
      <c r="AJ97" t="s">
        <v>247</v>
      </c>
      <c r="AK97" t="s">
        <v>284</v>
      </c>
      <c r="AL97" t="s">
        <v>1655</v>
      </c>
      <c r="AM97" t="s">
        <v>234</v>
      </c>
      <c r="AN97" t="s">
        <v>1655</v>
      </c>
      <c r="AO97" t="s">
        <v>234</v>
      </c>
      <c r="AP97" t="s">
        <v>250</v>
      </c>
      <c r="AQ97" t="s">
        <v>234</v>
      </c>
      <c r="AR97" t="s">
        <v>234</v>
      </c>
      <c r="AS97" t="s">
        <v>285</v>
      </c>
      <c r="AT97" t="s">
        <v>234</v>
      </c>
      <c r="AU97" t="s">
        <v>302</v>
      </c>
      <c r="AV97">
        <v>0</v>
      </c>
      <c r="AW97">
        <v>1</v>
      </c>
      <c r="AX97">
        <v>0</v>
      </c>
      <c r="AY97">
        <v>0</v>
      </c>
      <c r="AZ97">
        <v>0</v>
      </c>
      <c r="BA97">
        <v>0</v>
      </c>
      <c r="BB97">
        <v>0</v>
      </c>
      <c r="BC97">
        <v>0</v>
      </c>
      <c r="BD97" t="s">
        <v>303</v>
      </c>
      <c r="BE97" t="s">
        <v>752</v>
      </c>
      <c r="BF97" t="s">
        <v>287</v>
      </c>
      <c r="BG97">
        <v>1</v>
      </c>
      <c r="BH97">
        <v>0</v>
      </c>
      <c r="BI97">
        <v>0</v>
      </c>
      <c r="BJ97">
        <v>0</v>
      </c>
      <c r="BK97">
        <v>0</v>
      </c>
      <c r="BL97">
        <v>0</v>
      </c>
      <c r="BM97">
        <v>0</v>
      </c>
      <c r="BN97">
        <v>0</v>
      </c>
      <c r="BO97">
        <v>0</v>
      </c>
      <c r="BP97">
        <v>0</v>
      </c>
      <c r="BQ97" t="s">
        <v>234</v>
      </c>
      <c r="BR97" t="s">
        <v>317</v>
      </c>
      <c r="BS97" t="s">
        <v>289</v>
      </c>
      <c r="BT97" t="s">
        <v>234</v>
      </c>
      <c r="BU97" t="s">
        <v>234</v>
      </c>
      <c r="BV97" t="s">
        <v>234</v>
      </c>
      <c r="BW97" t="s">
        <v>234</v>
      </c>
      <c r="BX97" t="s">
        <v>234</v>
      </c>
      <c r="BY97" t="s">
        <v>234</v>
      </c>
      <c r="BZ97" t="s">
        <v>234</v>
      </c>
      <c r="CA97" t="s">
        <v>234</v>
      </c>
      <c r="CB97" t="s">
        <v>234</v>
      </c>
      <c r="CC97" t="s">
        <v>234</v>
      </c>
      <c r="CD97" t="s">
        <v>234</v>
      </c>
      <c r="CE97" t="s">
        <v>234</v>
      </c>
      <c r="CF97" t="s">
        <v>234</v>
      </c>
      <c r="CG97" t="s">
        <v>234</v>
      </c>
      <c r="CH97" t="s">
        <v>234</v>
      </c>
      <c r="CI97" t="s">
        <v>234</v>
      </c>
      <c r="CJ97" t="s">
        <v>234</v>
      </c>
      <c r="CK97" t="s">
        <v>234</v>
      </c>
      <c r="CL97" t="s">
        <v>234</v>
      </c>
      <c r="CM97" t="s">
        <v>234</v>
      </c>
      <c r="CN97" t="s">
        <v>234</v>
      </c>
      <c r="CO97" t="s">
        <v>234</v>
      </c>
      <c r="CP97" t="s">
        <v>234</v>
      </c>
      <c r="CQ97" t="s">
        <v>234</v>
      </c>
      <c r="CR97" t="s">
        <v>234</v>
      </c>
      <c r="CS97" t="s">
        <v>234</v>
      </c>
      <c r="CT97" t="s">
        <v>234</v>
      </c>
      <c r="CU97" t="s">
        <v>234</v>
      </c>
      <c r="CV97" t="s">
        <v>234</v>
      </c>
      <c r="CW97" t="s">
        <v>234</v>
      </c>
      <c r="CX97" t="s">
        <v>234</v>
      </c>
      <c r="CY97" t="s">
        <v>234</v>
      </c>
      <c r="CZ97" t="s">
        <v>234</v>
      </c>
      <c r="DA97" t="s">
        <v>234</v>
      </c>
      <c r="DB97" t="s">
        <v>234</v>
      </c>
      <c r="DC97" t="s">
        <v>234</v>
      </c>
      <c r="DD97" t="s">
        <v>234</v>
      </c>
      <c r="DE97" t="s">
        <v>234</v>
      </c>
      <c r="DF97" t="s">
        <v>234</v>
      </c>
      <c r="DG97" t="s">
        <v>234</v>
      </c>
      <c r="DH97" t="s">
        <v>234</v>
      </c>
      <c r="DI97" t="s">
        <v>234</v>
      </c>
      <c r="DJ97" t="s">
        <v>234</v>
      </c>
      <c r="DK97" t="s">
        <v>234</v>
      </c>
      <c r="DL97" t="s">
        <v>234</v>
      </c>
      <c r="DM97" t="s">
        <v>234</v>
      </c>
      <c r="DN97" t="s">
        <v>234</v>
      </c>
      <c r="DO97" t="s">
        <v>234</v>
      </c>
      <c r="DP97" t="s">
        <v>234</v>
      </c>
      <c r="DQ97" t="s">
        <v>234</v>
      </c>
      <c r="DR97" t="s">
        <v>234</v>
      </c>
      <c r="DS97" t="s">
        <v>234</v>
      </c>
      <c r="DT97" t="s">
        <v>234</v>
      </c>
      <c r="DU97" t="s">
        <v>234</v>
      </c>
      <c r="DV97" t="s">
        <v>234</v>
      </c>
      <c r="DW97" t="s">
        <v>234</v>
      </c>
      <c r="DX97" t="s">
        <v>234</v>
      </c>
      <c r="DY97" t="s">
        <v>234</v>
      </c>
      <c r="DZ97" t="s">
        <v>234</v>
      </c>
      <c r="EA97" t="s">
        <v>234</v>
      </c>
      <c r="EB97" t="s">
        <v>234</v>
      </c>
      <c r="EC97" t="s">
        <v>234</v>
      </c>
      <c r="ED97" t="s">
        <v>234</v>
      </c>
      <c r="EE97" t="s">
        <v>234</v>
      </c>
      <c r="EF97" t="s">
        <v>234</v>
      </c>
      <c r="EG97" t="s">
        <v>234</v>
      </c>
      <c r="EH97" t="s">
        <v>234</v>
      </c>
      <c r="EI97" t="s">
        <v>234</v>
      </c>
      <c r="EJ97" t="s">
        <v>234</v>
      </c>
      <c r="EK97" t="s">
        <v>234</v>
      </c>
      <c r="EL97" t="s">
        <v>234</v>
      </c>
      <c r="EM97" t="s">
        <v>234</v>
      </c>
      <c r="EN97" t="s">
        <v>234</v>
      </c>
      <c r="EO97" t="s">
        <v>3853</v>
      </c>
      <c r="EP97">
        <v>0</v>
      </c>
      <c r="EQ97">
        <v>1</v>
      </c>
      <c r="ER97">
        <v>1</v>
      </c>
      <c r="ES97">
        <v>0</v>
      </c>
      <c r="ET97">
        <v>0</v>
      </c>
      <c r="EU97">
        <v>0</v>
      </c>
      <c r="EV97">
        <v>1</v>
      </c>
      <c r="EW97">
        <v>0</v>
      </c>
      <c r="EX97" t="s">
        <v>234</v>
      </c>
      <c r="EY97" t="s">
        <v>234</v>
      </c>
      <c r="EZ97" t="s">
        <v>234</v>
      </c>
      <c r="FA97" t="s">
        <v>234</v>
      </c>
      <c r="FB97" t="s">
        <v>234</v>
      </c>
      <c r="FC97" t="s">
        <v>234</v>
      </c>
      <c r="FD97" t="s">
        <v>234</v>
      </c>
      <c r="FE97" t="s">
        <v>234</v>
      </c>
      <c r="FF97">
        <v>15</v>
      </c>
      <c r="FG97" t="s">
        <v>1655</v>
      </c>
      <c r="FH97" t="s">
        <v>234</v>
      </c>
      <c r="FI97" t="s">
        <v>234</v>
      </c>
      <c r="FJ97" t="s">
        <v>1655</v>
      </c>
      <c r="FK97">
        <v>35</v>
      </c>
      <c r="FL97" t="s">
        <v>234</v>
      </c>
      <c r="FM97" t="s">
        <v>234</v>
      </c>
      <c r="FN97" t="s">
        <v>3897</v>
      </c>
      <c r="FO97" t="s">
        <v>1655</v>
      </c>
      <c r="FP97" t="s">
        <v>1655</v>
      </c>
      <c r="FQ97">
        <v>125</v>
      </c>
      <c r="FR97" t="s">
        <v>234</v>
      </c>
      <c r="FS97" t="s">
        <v>234</v>
      </c>
      <c r="FT97" t="s">
        <v>3899</v>
      </c>
      <c r="FU97" t="s">
        <v>1655</v>
      </c>
      <c r="FV97" t="s">
        <v>234</v>
      </c>
      <c r="FW97" t="s">
        <v>234</v>
      </c>
      <c r="FX97" t="s">
        <v>234</v>
      </c>
      <c r="FY97" t="s">
        <v>234</v>
      </c>
      <c r="FZ97" t="s">
        <v>234</v>
      </c>
      <c r="GA97" t="s">
        <v>234</v>
      </c>
      <c r="GB97" t="s">
        <v>234</v>
      </c>
      <c r="GC97" t="s">
        <v>234</v>
      </c>
      <c r="GD97" t="s">
        <v>234</v>
      </c>
      <c r="GE97" t="s">
        <v>234</v>
      </c>
      <c r="GF97" t="s">
        <v>234</v>
      </c>
      <c r="GG97" t="s">
        <v>234</v>
      </c>
      <c r="GH97" t="s">
        <v>234</v>
      </c>
      <c r="GI97" t="s">
        <v>234</v>
      </c>
      <c r="GJ97" t="s">
        <v>234</v>
      </c>
      <c r="GK97" t="s">
        <v>234</v>
      </c>
      <c r="GL97" t="s">
        <v>234</v>
      </c>
      <c r="GM97" t="s">
        <v>234</v>
      </c>
      <c r="GN97" t="s">
        <v>234</v>
      </c>
      <c r="GO97" t="s">
        <v>1445</v>
      </c>
      <c r="GP97" t="s">
        <v>234</v>
      </c>
      <c r="GQ97" t="s">
        <v>234</v>
      </c>
      <c r="GR97" t="s">
        <v>234</v>
      </c>
      <c r="GS97" t="s">
        <v>234</v>
      </c>
      <c r="GT97" t="s">
        <v>234</v>
      </c>
      <c r="GU97" t="s">
        <v>234</v>
      </c>
      <c r="GV97" t="s">
        <v>234</v>
      </c>
      <c r="GW97" t="s">
        <v>234</v>
      </c>
      <c r="GX97" t="s">
        <v>234</v>
      </c>
      <c r="GY97" t="s">
        <v>234</v>
      </c>
      <c r="GZ97" t="s">
        <v>234</v>
      </c>
      <c r="HA97" t="s">
        <v>234</v>
      </c>
      <c r="HB97" t="s">
        <v>234</v>
      </c>
      <c r="HC97" t="s">
        <v>234</v>
      </c>
      <c r="HD97" t="s">
        <v>234</v>
      </c>
      <c r="HE97" t="s">
        <v>234</v>
      </c>
      <c r="HF97" t="s">
        <v>234</v>
      </c>
      <c r="HG97" t="s">
        <v>234</v>
      </c>
      <c r="HH97" t="s">
        <v>234</v>
      </c>
      <c r="HI97" t="s">
        <v>234</v>
      </c>
      <c r="HJ97" t="s">
        <v>234</v>
      </c>
      <c r="HK97" t="s">
        <v>234</v>
      </c>
      <c r="HL97" t="s">
        <v>234</v>
      </c>
      <c r="HM97" t="s">
        <v>234</v>
      </c>
      <c r="HN97" t="s">
        <v>1445</v>
      </c>
      <c r="HO97" t="s">
        <v>1445</v>
      </c>
      <c r="HP97" t="s">
        <v>1655</v>
      </c>
      <c r="HQ97" t="s">
        <v>239</v>
      </c>
      <c r="HR97" t="s">
        <v>305</v>
      </c>
      <c r="HS97" t="s">
        <v>394</v>
      </c>
      <c r="HT97" t="s">
        <v>314</v>
      </c>
      <c r="HU97" t="s">
        <v>1445</v>
      </c>
      <c r="HV97" t="s">
        <v>234</v>
      </c>
      <c r="HW97" t="s">
        <v>234</v>
      </c>
      <c r="HX97" t="s">
        <v>234</v>
      </c>
      <c r="HY97" t="s">
        <v>234</v>
      </c>
      <c r="HZ97" t="s">
        <v>234</v>
      </c>
      <c r="IA97" t="s">
        <v>234</v>
      </c>
      <c r="IB97" t="s">
        <v>234</v>
      </c>
      <c r="IC97" t="s">
        <v>234</v>
      </c>
      <c r="ID97" t="s">
        <v>1565</v>
      </c>
      <c r="IE97">
        <v>0</v>
      </c>
      <c r="IF97">
        <v>0</v>
      </c>
      <c r="IG97">
        <v>0</v>
      </c>
      <c r="IH97">
        <v>0</v>
      </c>
      <c r="II97">
        <v>1</v>
      </c>
      <c r="IJ97">
        <v>0</v>
      </c>
      <c r="IK97">
        <v>0</v>
      </c>
      <c r="IL97">
        <v>0</v>
      </c>
      <c r="IM97" t="s">
        <v>234</v>
      </c>
      <c r="IN97" t="s">
        <v>1445</v>
      </c>
      <c r="IO97" t="s">
        <v>234</v>
      </c>
      <c r="IP97" t="s">
        <v>234</v>
      </c>
      <c r="IQ97" t="s">
        <v>234</v>
      </c>
      <c r="IR97" t="s">
        <v>234</v>
      </c>
      <c r="IS97" t="s">
        <v>234</v>
      </c>
      <c r="IT97" t="s">
        <v>234</v>
      </c>
      <c r="IU97" t="s">
        <v>234</v>
      </c>
      <c r="IV97" t="s">
        <v>234</v>
      </c>
      <c r="IW97" t="s">
        <v>234</v>
      </c>
      <c r="IX97" t="s">
        <v>234</v>
      </c>
      <c r="IY97" t="s">
        <v>234</v>
      </c>
      <c r="IZ97" t="s">
        <v>234</v>
      </c>
      <c r="JA97" t="s">
        <v>234</v>
      </c>
      <c r="JB97" t="s">
        <v>234</v>
      </c>
      <c r="JC97" t="s">
        <v>234</v>
      </c>
      <c r="JD97" t="s">
        <v>234</v>
      </c>
      <c r="JE97" t="s">
        <v>234</v>
      </c>
      <c r="JF97" t="s">
        <v>234</v>
      </c>
      <c r="JG97" t="s">
        <v>234</v>
      </c>
      <c r="JH97" t="s">
        <v>234</v>
      </c>
      <c r="JI97" t="s">
        <v>234</v>
      </c>
      <c r="JJ97" t="s">
        <v>234</v>
      </c>
      <c r="JK97" t="s">
        <v>234</v>
      </c>
      <c r="JL97" t="s">
        <v>234</v>
      </c>
      <c r="JM97" t="s">
        <v>234</v>
      </c>
      <c r="JN97" t="s">
        <v>234</v>
      </c>
      <c r="JO97" t="s">
        <v>234</v>
      </c>
      <c r="JP97" t="s">
        <v>234</v>
      </c>
      <c r="JQ97" t="s">
        <v>234</v>
      </c>
      <c r="JR97" t="s">
        <v>234</v>
      </c>
      <c r="JS97" t="s">
        <v>234</v>
      </c>
      <c r="JT97" t="s">
        <v>234</v>
      </c>
      <c r="JU97" t="s">
        <v>234</v>
      </c>
      <c r="JV97" t="s">
        <v>234</v>
      </c>
      <c r="JW97" t="s">
        <v>234</v>
      </c>
      <c r="JX97" t="s">
        <v>234</v>
      </c>
      <c r="JY97" t="s">
        <v>234</v>
      </c>
      <c r="JZ97" t="s">
        <v>234</v>
      </c>
      <c r="KA97" t="s">
        <v>234</v>
      </c>
      <c r="KB97" t="s">
        <v>234</v>
      </c>
      <c r="KC97" t="s">
        <v>234</v>
      </c>
      <c r="KD97" t="s">
        <v>234</v>
      </c>
      <c r="KE97" t="s">
        <v>234</v>
      </c>
      <c r="KF97" t="s">
        <v>234</v>
      </c>
      <c r="KG97" t="s">
        <v>234</v>
      </c>
      <c r="KH97" t="s">
        <v>234</v>
      </c>
      <c r="KI97" t="s">
        <v>234</v>
      </c>
      <c r="KJ97" t="s">
        <v>234</v>
      </c>
      <c r="KK97" t="s">
        <v>234</v>
      </c>
      <c r="KL97" t="s">
        <v>234</v>
      </c>
      <c r="KM97" t="s">
        <v>234</v>
      </c>
      <c r="KN97" t="s">
        <v>234</v>
      </c>
      <c r="KO97" t="s">
        <v>234</v>
      </c>
      <c r="KP97" t="s">
        <v>234</v>
      </c>
      <c r="KQ97" t="s">
        <v>234</v>
      </c>
      <c r="KR97" t="s">
        <v>234</v>
      </c>
      <c r="KS97" t="s">
        <v>234</v>
      </c>
      <c r="KT97" t="s">
        <v>234</v>
      </c>
      <c r="KU97" t="s">
        <v>234</v>
      </c>
      <c r="KV97" t="s">
        <v>234</v>
      </c>
      <c r="KW97" t="s">
        <v>234</v>
      </c>
      <c r="KX97" t="s">
        <v>234</v>
      </c>
      <c r="KY97" t="s">
        <v>234</v>
      </c>
      <c r="KZ97" t="s">
        <v>234</v>
      </c>
      <c r="LA97" t="s">
        <v>234</v>
      </c>
      <c r="LB97" t="s">
        <v>234</v>
      </c>
      <c r="LC97" t="s">
        <v>234</v>
      </c>
      <c r="LD97" t="s">
        <v>234</v>
      </c>
      <c r="LE97" t="s">
        <v>234</v>
      </c>
      <c r="LF97" t="s">
        <v>234</v>
      </c>
      <c r="LG97" t="s">
        <v>234</v>
      </c>
      <c r="LH97">
        <v>264684268</v>
      </c>
      <c r="LI97" t="s">
        <v>4056</v>
      </c>
      <c r="LJ97">
        <v>44617.786817129629</v>
      </c>
      <c r="LK97" t="s">
        <v>234</v>
      </c>
      <c r="LL97" t="s">
        <v>234</v>
      </c>
      <c r="LM97" t="s">
        <v>3800</v>
      </c>
      <c r="LN97" t="s">
        <v>3801</v>
      </c>
      <c r="LO97" t="s">
        <v>234</v>
      </c>
      <c r="LP97">
        <v>96</v>
      </c>
    </row>
    <row r="98" spans="1:328" x14ac:dyDescent="0.35">
      <c r="A98">
        <v>44617.515547754629</v>
      </c>
      <c r="B98">
        <v>44617.523310115743</v>
      </c>
      <c r="C98">
        <v>44617</v>
      </c>
      <c r="D98">
        <v>1.5524722228292375E-3</v>
      </c>
      <c r="E98" t="s">
        <v>234</v>
      </c>
      <c r="F98" t="s">
        <v>234</v>
      </c>
      <c r="G98" t="s">
        <v>234</v>
      </c>
      <c r="H98">
        <v>44617</v>
      </c>
      <c r="I98" t="s">
        <v>236</v>
      </c>
      <c r="J98" t="s">
        <v>234</v>
      </c>
      <c r="K98" t="s">
        <v>236</v>
      </c>
      <c r="L98" t="s">
        <v>235</v>
      </c>
      <c r="M98" t="s">
        <v>235</v>
      </c>
      <c r="N98" t="s">
        <v>1357</v>
      </c>
      <c r="O98" t="s">
        <v>234</v>
      </c>
      <c r="P98" t="s">
        <v>1357</v>
      </c>
      <c r="Q98" t="s">
        <v>1358</v>
      </c>
      <c r="R98" t="s">
        <v>1358</v>
      </c>
      <c r="S98" t="s">
        <v>239</v>
      </c>
      <c r="T98" t="s">
        <v>240</v>
      </c>
      <c r="U98" t="s">
        <v>241</v>
      </c>
      <c r="V98" t="s">
        <v>744</v>
      </c>
      <c r="W98" t="s">
        <v>242</v>
      </c>
      <c r="X98" t="s">
        <v>243</v>
      </c>
      <c r="Y98" t="s">
        <v>242</v>
      </c>
      <c r="Z98" t="s">
        <v>245</v>
      </c>
      <c r="AA98" t="s">
        <v>234</v>
      </c>
      <c r="AB98" t="s">
        <v>245</v>
      </c>
      <c r="AC98" t="s">
        <v>244</v>
      </c>
      <c r="AD98" t="s">
        <v>244</v>
      </c>
      <c r="AE98" t="s">
        <v>390</v>
      </c>
      <c r="AF98" t="s">
        <v>234</v>
      </c>
      <c r="AG98" t="s">
        <v>390</v>
      </c>
      <c r="AH98" t="s">
        <v>4055</v>
      </c>
      <c r="AI98" t="s">
        <v>4055</v>
      </c>
      <c r="AJ98" t="s">
        <v>247</v>
      </c>
      <c r="AK98" t="s">
        <v>284</v>
      </c>
      <c r="AL98" t="s">
        <v>1655</v>
      </c>
      <c r="AM98" t="s">
        <v>234</v>
      </c>
      <c r="AN98" t="s">
        <v>1655</v>
      </c>
      <c r="AO98" t="s">
        <v>234</v>
      </c>
      <c r="AP98" t="s">
        <v>250</v>
      </c>
      <c r="AQ98" t="s">
        <v>234</v>
      </c>
      <c r="AR98" t="s">
        <v>234</v>
      </c>
      <c r="AS98" t="s">
        <v>285</v>
      </c>
      <c r="AT98" t="s">
        <v>234</v>
      </c>
      <c r="AU98" t="s">
        <v>302</v>
      </c>
      <c r="AV98">
        <v>0</v>
      </c>
      <c r="AW98">
        <v>1</v>
      </c>
      <c r="AX98">
        <v>0</v>
      </c>
      <c r="AY98">
        <v>0</v>
      </c>
      <c r="AZ98">
        <v>0</v>
      </c>
      <c r="BA98">
        <v>0</v>
      </c>
      <c r="BB98">
        <v>0</v>
      </c>
      <c r="BC98">
        <v>0</v>
      </c>
      <c r="BD98" t="s">
        <v>303</v>
      </c>
      <c r="BE98" t="s">
        <v>752</v>
      </c>
      <c r="BF98" t="s">
        <v>287</v>
      </c>
      <c r="BG98">
        <v>1</v>
      </c>
      <c r="BH98">
        <v>0</v>
      </c>
      <c r="BI98">
        <v>0</v>
      </c>
      <c r="BJ98">
        <v>0</v>
      </c>
      <c r="BK98">
        <v>0</v>
      </c>
      <c r="BL98">
        <v>0</v>
      </c>
      <c r="BM98">
        <v>0</v>
      </c>
      <c r="BN98">
        <v>0</v>
      </c>
      <c r="BO98">
        <v>0</v>
      </c>
      <c r="BP98">
        <v>0</v>
      </c>
      <c r="BQ98" t="s">
        <v>234</v>
      </c>
      <c r="BR98" t="s">
        <v>317</v>
      </c>
      <c r="BS98" t="s">
        <v>289</v>
      </c>
      <c r="BT98" t="s">
        <v>234</v>
      </c>
      <c r="BU98" t="s">
        <v>234</v>
      </c>
      <c r="BV98" t="s">
        <v>234</v>
      </c>
      <c r="BW98" t="s">
        <v>234</v>
      </c>
      <c r="BX98" t="s">
        <v>234</v>
      </c>
      <c r="BY98" t="s">
        <v>234</v>
      </c>
      <c r="BZ98" t="s">
        <v>234</v>
      </c>
      <c r="CA98" t="s">
        <v>234</v>
      </c>
      <c r="CB98" t="s">
        <v>234</v>
      </c>
      <c r="CC98" t="s">
        <v>234</v>
      </c>
      <c r="CD98" t="s">
        <v>234</v>
      </c>
      <c r="CE98" t="s">
        <v>234</v>
      </c>
      <c r="CF98" t="s">
        <v>234</v>
      </c>
      <c r="CG98" t="s">
        <v>234</v>
      </c>
      <c r="CH98" t="s">
        <v>234</v>
      </c>
      <c r="CI98" t="s">
        <v>234</v>
      </c>
      <c r="CJ98" t="s">
        <v>234</v>
      </c>
      <c r="CK98" t="s">
        <v>234</v>
      </c>
      <c r="CL98" t="s">
        <v>234</v>
      </c>
      <c r="CM98" t="s">
        <v>234</v>
      </c>
      <c r="CN98" t="s">
        <v>234</v>
      </c>
      <c r="CO98" t="s">
        <v>234</v>
      </c>
      <c r="CP98" t="s">
        <v>234</v>
      </c>
      <c r="CQ98" t="s">
        <v>234</v>
      </c>
      <c r="CR98" t="s">
        <v>234</v>
      </c>
      <c r="CS98" t="s">
        <v>234</v>
      </c>
      <c r="CT98" t="s">
        <v>234</v>
      </c>
      <c r="CU98" t="s">
        <v>234</v>
      </c>
      <c r="CV98" t="s">
        <v>234</v>
      </c>
      <c r="CW98" t="s">
        <v>234</v>
      </c>
      <c r="CX98" t="s">
        <v>234</v>
      </c>
      <c r="CY98" t="s">
        <v>234</v>
      </c>
      <c r="CZ98" t="s">
        <v>234</v>
      </c>
      <c r="DA98" t="s">
        <v>234</v>
      </c>
      <c r="DB98" t="s">
        <v>234</v>
      </c>
      <c r="DC98" t="s">
        <v>234</v>
      </c>
      <c r="DD98" t="s">
        <v>234</v>
      </c>
      <c r="DE98" t="s">
        <v>234</v>
      </c>
      <c r="DF98" t="s">
        <v>234</v>
      </c>
      <c r="DG98" t="s">
        <v>234</v>
      </c>
      <c r="DH98" t="s">
        <v>234</v>
      </c>
      <c r="DI98" t="s">
        <v>234</v>
      </c>
      <c r="DJ98" t="s">
        <v>234</v>
      </c>
      <c r="DK98" t="s">
        <v>234</v>
      </c>
      <c r="DL98" t="s">
        <v>234</v>
      </c>
      <c r="DM98" t="s">
        <v>234</v>
      </c>
      <c r="DN98" t="s">
        <v>234</v>
      </c>
      <c r="DO98" t="s">
        <v>234</v>
      </c>
      <c r="DP98" t="s">
        <v>234</v>
      </c>
      <c r="DQ98" t="s">
        <v>234</v>
      </c>
      <c r="DR98" t="s">
        <v>234</v>
      </c>
      <c r="DS98" t="s">
        <v>234</v>
      </c>
      <c r="DT98" t="s">
        <v>234</v>
      </c>
      <c r="DU98" t="s">
        <v>234</v>
      </c>
      <c r="DV98" t="s">
        <v>234</v>
      </c>
      <c r="DW98" t="s">
        <v>234</v>
      </c>
      <c r="DX98" t="s">
        <v>234</v>
      </c>
      <c r="DY98" t="s">
        <v>234</v>
      </c>
      <c r="DZ98" t="s">
        <v>234</v>
      </c>
      <c r="EA98" t="s">
        <v>234</v>
      </c>
      <c r="EB98" t="s">
        <v>234</v>
      </c>
      <c r="EC98" t="s">
        <v>234</v>
      </c>
      <c r="ED98" t="s">
        <v>234</v>
      </c>
      <c r="EE98" t="s">
        <v>234</v>
      </c>
      <c r="EF98" t="s">
        <v>234</v>
      </c>
      <c r="EG98" t="s">
        <v>234</v>
      </c>
      <c r="EH98" t="s">
        <v>234</v>
      </c>
      <c r="EI98" t="s">
        <v>234</v>
      </c>
      <c r="EJ98" t="s">
        <v>234</v>
      </c>
      <c r="EK98" t="s">
        <v>234</v>
      </c>
      <c r="EL98" t="s">
        <v>234</v>
      </c>
      <c r="EM98" t="s">
        <v>234</v>
      </c>
      <c r="EN98" t="s">
        <v>234</v>
      </c>
      <c r="EO98" t="s">
        <v>4057</v>
      </c>
      <c r="EP98">
        <v>1</v>
      </c>
      <c r="EQ98">
        <v>0</v>
      </c>
      <c r="ER98">
        <v>0</v>
      </c>
      <c r="ES98">
        <v>1</v>
      </c>
      <c r="ET98">
        <v>1</v>
      </c>
      <c r="EU98">
        <v>1</v>
      </c>
      <c r="EV98">
        <v>1</v>
      </c>
      <c r="EW98">
        <v>0</v>
      </c>
      <c r="EX98" t="s">
        <v>1655</v>
      </c>
      <c r="EY98">
        <v>50</v>
      </c>
      <c r="EZ98" t="s">
        <v>3814</v>
      </c>
      <c r="FA98" t="s">
        <v>234</v>
      </c>
      <c r="FB98" t="s">
        <v>234</v>
      </c>
      <c r="FC98" t="s">
        <v>234</v>
      </c>
      <c r="FD98" t="s">
        <v>3814</v>
      </c>
      <c r="FE98" t="s">
        <v>1655</v>
      </c>
      <c r="FF98" t="s">
        <v>234</v>
      </c>
      <c r="FG98" t="s">
        <v>234</v>
      </c>
      <c r="FH98">
        <v>50</v>
      </c>
      <c r="FI98" t="s">
        <v>1655</v>
      </c>
      <c r="FJ98" t="s">
        <v>1655</v>
      </c>
      <c r="FK98">
        <v>50</v>
      </c>
      <c r="FL98" t="s">
        <v>234</v>
      </c>
      <c r="FM98" t="s">
        <v>234</v>
      </c>
      <c r="FN98" t="s">
        <v>3814</v>
      </c>
      <c r="FO98" t="s">
        <v>1655</v>
      </c>
      <c r="FP98" t="s">
        <v>234</v>
      </c>
      <c r="FQ98" t="s">
        <v>234</v>
      </c>
      <c r="FR98" t="s">
        <v>234</v>
      </c>
      <c r="FS98" t="s">
        <v>234</v>
      </c>
      <c r="FT98" t="s">
        <v>234</v>
      </c>
      <c r="FU98" t="s">
        <v>234</v>
      </c>
      <c r="FV98" t="s">
        <v>1655</v>
      </c>
      <c r="FW98">
        <v>100</v>
      </c>
      <c r="FX98" t="s">
        <v>234</v>
      </c>
      <c r="FY98" t="s">
        <v>234</v>
      </c>
      <c r="FZ98" t="s">
        <v>234</v>
      </c>
      <c r="GA98" t="s">
        <v>3816</v>
      </c>
      <c r="GB98" t="s">
        <v>269</v>
      </c>
      <c r="GC98" t="s">
        <v>1655</v>
      </c>
      <c r="GD98" t="s">
        <v>234</v>
      </c>
      <c r="GE98">
        <v>10</v>
      </c>
      <c r="GF98" t="s">
        <v>234</v>
      </c>
      <c r="GG98" t="s">
        <v>234</v>
      </c>
      <c r="GH98" t="s">
        <v>234</v>
      </c>
      <c r="GI98" t="s">
        <v>234</v>
      </c>
      <c r="GJ98" t="s">
        <v>234</v>
      </c>
      <c r="GK98" t="s">
        <v>234</v>
      </c>
      <c r="GL98" t="s">
        <v>1655</v>
      </c>
      <c r="GM98" t="s">
        <v>259</v>
      </c>
      <c r="GN98" t="s">
        <v>3862</v>
      </c>
      <c r="GO98" t="s">
        <v>1655</v>
      </c>
      <c r="GP98" t="s">
        <v>1555</v>
      </c>
      <c r="GQ98">
        <v>0</v>
      </c>
      <c r="GR98">
        <v>0</v>
      </c>
      <c r="GS98">
        <v>0</v>
      </c>
      <c r="GT98">
        <v>0</v>
      </c>
      <c r="GU98">
        <v>0</v>
      </c>
      <c r="GV98">
        <v>0</v>
      </c>
      <c r="GW98">
        <v>0</v>
      </c>
      <c r="GX98">
        <v>0</v>
      </c>
      <c r="GY98">
        <v>0</v>
      </c>
      <c r="GZ98">
        <v>1</v>
      </c>
      <c r="HA98">
        <v>0</v>
      </c>
      <c r="HB98">
        <v>0</v>
      </c>
      <c r="HC98">
        <v>0</v>
      </c>
      <c r="HD98" t="s">
        <v>234</v>
      </c>
      <c r="HE98" t="s">
        <v>4058</v>
      </c>
      <c r="HF98">
        <v>1</v>
      </c>
      <c r="HG98">
        <v>0</v>
      </c>
      <c r="HH98">
        <v>0</v>
      </c>
      <c r="HI98">
        <v>1</v>
      </c>
      <c r="HJ98">
        <v>1</v>
      </c>
      <c r="HK98">
        <v>1</v>
      </c>
      <c r="HL98">
        <v>1</v>
      </c>
      <c r="HM98">
        <v>0</v>
      </c>
      <c r="HN98" t="s">
        <v>1445</v>
      </c>
      <c r="HO98" t="s">
        <v>1445</v>
      </c>
      <c r="HP98" t="s">
        <v>1655</v>
      </c>
      <c r="HQ98" t="s">
        <v>239</v>
      </c>
      <c r="HR98" t="s">
        <v>305</v>
      </c>
      <c r="HS98" t="s">
        <v>240</v>
      </c>
      <c r="HT98" t="s">
        <v>305</v>
      </c>
      <c r="HU98" t="s">
        <v>1445</v>
      </c>
      <c r="HV98" t="s">
        <v>234</v>
      </c>
      <c r="HW98" t="s">
        <v>234</v>
      </c>
      <c r="HX98" t="s">
        <v>234</v>
      </c>
      <c r="HY98" t="s">
        <v>234</v>
      </c>
      <c r="HZ98" t="s">
        <v>234</v>
      </c>
      <c r="IA98" t="s">
        <v>234</v>
      </c>
      <c r="IB98" t="s">
        <v>234</v>
      </c>
      <c r="IC98" t="s">
        <v>234</v>
      </c>
      <c r="ID98" t="s">
        <v>4059</v>
      </c>
      <c r="IE98">
        <v>0</v>
      </c>
      <c r="IF98">
        <v>1</v>
      </c>
      <c r="IG98">
        <v>0</v>
      </c>
      <c r="IH98">
        <v>0</v>
      </c>
      <c r="II98">
        <v>0</v>
      </c>
      <c r="IJ98">
        <v>1</v>
      </c>
      <c r="IK98">
        <v>0</v>
      </c>
      <c r="IL98">
        <v>0</v>
      </c>
      <c r="IM98" t="s">
        <v>234</v>
      </c>
      <c r="IN98" t="s">
        <v>1655</v>
      </c>
      <c r="IO98" t="s">
        <v>234</v>
      </c>
      <c r="IP98" t="s">
        <v>303</v>
      </c>
      <c r="IQ98">
        <v>0</v>
      </c>
      <c r="IR98">
        <v>1</v>
      </c>
      <c r="IS98">
        <v>0</v>
      </c>
      <c r="IT98">
        <v>0</v>
      </c>
      <c r="IU98">
        <v>0</v>
      </c>
      <c r="IV98">
        <v>0</v>
      </c>
      <c r="IW98">
        <v>0</v>
      </c>
      <c r="IX98">
        <v>0</v>
      </c>
      <c r="IY98" t="s">
        <v>234</v>
      </c>
      <c r="IZ98" t="s">
        <v>234</v>
      </c>
      <c r="JA98" t="s">
        <v>234</v>
      </c>
      <c r="JB98" t="s">
        <v>234</v>
      </c>
      <c r="JC98" t="s">
        <v>234</v>
      </c>
      <c r="JD98" t="s">
        <v>234</v>
      </c>
      <c r="JE98" t="s">
        <v>234</v>
      </c>
      <c r="JF98" t="s">
        <v>234</v>
      </c>
      <c r="JG98" t="s">
        <v>234</v>
      </c>
      <c r="JH98" t="s">
        <v>234</v>
      </c>
      <c r="JI98" t="s">
        <v>234</v>
      </c>
      <c r="JJ98" t="s">
        <v>234</v>
      </c>
      <c r="JK98" t="s">
        <v>234</v>
      </c>
      <c r="JL98" t="s">
        <v>234</v>
      </c>
      <c r="JM98" t="s">
        <v>234</v>
      </c>
      <c r="JN98" t="s">
        <v>234</v>
      </c>
      <c r="JO98" t="s">
        <v>234</v>
      </c>
      <c r="JP98" t="s">
        <v>234</v>
      </c>
      <c r="JQ98" t="s">
        <v>234</v>
      </c>
      <c r="JR98" t="s">
        <v>234</v>
      </c>
      <c r="JS98" t="s">
        <v>234</v>
      </c>
      <c r="JT98" t="s">
        <v>234</v>
      </c>
      <c r="JU98" t="s">
        <v>234</v>
      </c>
      <c r="JV98" t="s">
        <v>234</v>
      </c>
      <c r="JW98" t="s">
        <v>234</v>
      </c>
      <c r="JX98" t="s">
        <v>234</v>
      </c>
      <c r="JY98" t="s">
        <v>234</v>
      </c>
      <c r="JZ98" t="s">
        <v>234</v>
      </c>
      <c r="KA98" t="s">
        <v>234</v>
      </c>
      <c r="KB98" t="s">
        <v>234</v>
      </c>
      <c r="KC98" t="s">
        <v>234</v>
      </c>
      <c r="KD98" t="s">
        <v>234</v>
      </c>
      <c r="KE98" t="s">
        <v>234</v>
      </c>
      <c r="KF98" t="s">
        <v>234</v>
      </c>
      <c r="KG98" t="s">
        <v>234</v>
      </c>
      <c r="KH98" t="s">
        <v>234</v>
      </c>
      <c r="KI98" t="s">
        <v>234</v>
      </c>
      <c r="KJ98" t="s">
        <v>234</v>
      </c>
      <c r="KK98" t="s">
        <v>234</v>
      </c>
      <c r="KL98" t="s">
        <v>234</v>
      </c>
      <c r="KM98" t="s">
        <v>234</v>
      </c>
      <c r="KN98" t="s">
        <v>234</v>
      </c>
      <c r="KO98" t="s">
        <v>234</v>
      </c>
      <c r="KP98" t="s">
        <v>234</v>
      </c>
      <c r="KQ98" t="s">
        <v>234</v>
      </c>
      <c r="KR98" t="s">
        <v>234</v>
      </c>
      <c r="KS98" t="s">
        <v>234</v>
      </c>
      <c r="KT98" t="s">
        <v>234</v>
      </c>
      <c r="KU98" t="s">
        <v>234</v>
      </c>
      <c r="KV98" t="s">
        <v>234</v>
      </c>
      <c r="KW98" t="s">
        <v>234</v>
      </c>
      <c r="KX98" t="s">
        <v>234</v>
      </c>
      <c r="KY98" t="s">
        <v>234</v>
      </c>
      <c r="KZ98" t="s">
        <v>234</v>
      </c>
      <c r="LA98" t="s">
        <v>234</v>
      </c>
      <c r="LB98" t="s">
        <v>234</v>
      </c>
      <c r="LC98" t="s">
        <v>234</v>
      </c>
      <c r="LD98" t="s">
        <v>234</v>
      </c>
      <c r="LE98" t="s">
        <v>234</v>
      </c>
      <c r="LF98" t="s">
        <v>234</v>
      </c>
      <c r="LG98" t="s">
        <v>234</v>
      </c>
      <c r="LH98">
        <v>264684276</v>
      </c>
      <c r="LI98" t="s">
        <v>4060</v>
      </c>
      <c r="LJ98">
        <v>44617.786863425928</v>
      </c>
      <c r="LK98" t="s">
        <v>234</v>
      </c>
      <c r="LL98" t="s">
        <v>234</v>
      </c>
      <c r="LM98" t="s">
        <v>3800</v>
      </c>
      <c r="LN98" t="s">
        <v>3801</v>
      </c>
      <c r="LO98" t="s">
        <v>234</v>
      </c>
      <c r="LP98">
        <v>97</v>
      </c>
    </row>
    <row r="99" spans="1:328" x14ac:dyDescent="0.35">
      <c r="A99">
        <v>44617.525907916657</v>
      </c>
      <c r="B99">
        <v>44617.531443055559</v>
      </c>
      <c r="C99">
        <v>44617</v>
      </c>
      <c r="D99">
        <v>1.8450463006350522E-3</v>
      </c>
      <c r="E99" t="s">
        <v>234</v>
      </c>
      <c r="F99" t="s">
        <v>234</v>
      </c>
      <c r="G99" t="s">
        <v>234</v>
      </c>
      <c r="H99">
        <v>44617</v>
      </c>
      <c r="I99" t="s">
        <v>236</v>
      </c>
      <c r="J99" t="s">
        <v>234</v>
      </c>
      <c r="K99" t="s">
        <v>236</v>
      </c>
      <c r="L99" t="s">
        <v>235</v>
      </c>
      <c r="M99" t="s">
        <v>235</v>
      </c>
      <c r="N99" t="s">
        <v>1357</v>
      </c>
      <c r="O99" t="s">
        <v>234</v>
      </c>
      <c r="P99" t="s">
        <v>1357</v>
      </c>
      <c r="Q99" t="s">
        <v>1358</v>
      </c>
      <c r="R99" t="s">
        <v>1358</v>
      </c>
      <c r="S99" t="s">
        <v>239</v>
      </c>
      <c r="T99" t="s">
        <v>240</v>
      </c>
      <c r="U99" t="s">
        <v>241</v>
      </c>
      <c r="V99" t="s">
        <v>744</v>
      </c>
      <c r="W99" t="s">
        <v>242</v>
      </c>
      <c r="X99" t="s">
        <v>243</v>
      </c>
      <c r="Y99" t="s">
        <v>242</v>
      </c>
      <c r="Z99" t="s">
        <v>245</v>
      </c>
      <c r="AA99" t="s">
        <v>234</v>
      </c>
      <c r="AB99" t="s">
        <v>245</v>
      </c>
      <c r="AC99" t="s">
        <v>244</v>
      </c>
      <c r="AD99" t="s">
        <v>244</v>
      </c>
      <c r="AE99" t="s">
        <v>390</v>
      </c>
      <c r="AF99" t="s">
        <v>234</v>
      </c>
      <c r="AG99" t="s">
        <v>390</v>
      </c>
      <c r="AH99" t="s">
        <v>4055</v>
      </c>
      <c r="AI99" t="s">
        <v>4055</v>
      </c>
      <c r="AJ99" t="s">
        <v>247</v>
      </c>
      <c r="AK99" t="s">
        <v>284</v>
      </c>
      <c r="AL99" t="s">
        <v>1655</v>
      </c>
      <c r="AM99" t="s">
        <v>234</v>
      </c>
      <c r="AN99" t="s">
        <v>1655</v>
      </c>
      <c r="AO99" t="s">
        <v>234</v>
      </c>
      <c r="AP99" t="s">
        <v>250</v>
      </c>
      <c r="AQ99" t="s">
        <v>234</v>
      </c>
      <c r="AR99" t="s">
        <v>234</v>
      </c>
      <c r="AS99" t="s">
        <v>285</v>
      </c>
      <c r="AT99" t="s">
        <v>234</v>
      </c>
      <c r="AU99" t="s">
        <v>302</v>
      </c>
      <c r="AV99">
        <v>0</v>
      </c>
      <c r="AW99">
        <v>1</v>
      </c>
      <c r="AX99">
        <v>0</v>
      </c>
      <c r="AY99">
        <v>0</v>
      </c>
      <c r="AZ99">
        <v>0</v>
      </c>
      <c r="BA99">
        <v>0</v>
      </c>
      <c r="BB99">
        <v>0</v>
      </c>
      <c r="BC99">
        <v>0</v>
      </c>
      <c r="BD99" t="s">
        <v>303</v>
      </c>
      <c r="BE99" t="s">
        <v>752</v>
      </c>
      <c r="BF99" t="s">
        <v>287</v>
      </c>
      <c r="BG99">
        <v>1</v>
      </c>
      <c r="BH99">
        <v>0</v>
      </c>
      <c r="BI99">
        <v>0</v>
      </c>
      <c r="BJ99">
        <v>0</v>
      </c>
      <c r="BK99">
        <v>0</v>
      </c>
      <c r="BL99">
        <v>0</v>
      </c>
      <c r="BM99">
        <v>0</v>
      </c>
      <c r="BN99">
        <v>0</v>
      </c>
      <c r="BO99">
        <v>0</v>
      </c>
      <c r="BP99">
        <v>0</v>
      </c>
      <c r="BQ99" t="s">
        <v>234</v>
      </c>
      <c r="BR99" t="s">
        <v>348</v>
      </c>
      <c r="BS99" t="s">
        <v>348</v>
      </c>
      <c r="BT99" t="s">
        <v>234</v>
      </c>
      <c r="BU99" t="s">
        <v>234</v>
      </c>
      <c r="BV99" t="s">
        <v>234</v>
      </c>
      <c r="BW99" t="s">
        <v>234</v>
      </c>
      <c r="BX99" t="s">
        <v>234</v>
      </c>
      <c r="BY99" t="s">
        <v>234</v>
      </c>
      <c r="BZ99" t="s">
        <v>234</v>
      </c>
      <c r="CA99" t="s">
        <v>234</v>
      </c>
      <c r="CB99" t="s">
        <v>234</v>
      </c>
      <c r="CC99" t="s">
        <v>234</v>
      </c>
      <c r="CD99" t="s">
        <v>234</v>
      </c>
      <c r="CE99" t="s">
        <v>234</v>
      </c>
      <c r="CF99" t="s">
        <v>234</v>
      </c>
      <c r="CG99" t="s">
        <v>234</v>
      </c>
      <c r="CH99" t="s">
        <v>234</v>
      </c>
      <c r="CI99" t="s">
        <v>234</v>
      </c>
      <c r="CJ99" t="s">
        <v>234</v>
      </c>
      <c r="CK99" t="s">
        <v>234</v>
      </c>
      <c r="CL99" t="s">
        <v>234</v>
      </c>
      <c r="CM99" t="s">
        <v>234</v>
      </c>
      <c r="CN99" t="s">
        <v>234</v>
      </c>
      <c r="CO99" t="s">
        <v>234</v>
      </c>
      <c r="CP99" t="s">
        <v>234</v>
      </c>
      <c r="CQ99" t="s">
        <v>234</v>
      </c>
      <c r="CR99" t="s">
        <v>234</v>
      </c>
      <c r="CS99" t="s">
        <v>234</v>
      </c>
      <c r="CT99" t="s">
        <v>234</v>
      </c>
      <c r="CU99" t="s">
        <v>234</v>
      </c>
      <c r="CV99" t="s">
        <v>234</v>
      </c>
      <c r="CW99" t="s">
        <v>234</v>
      </c>
      <c r="CX99" t="s">
        <v>234</v>
      </c>
      <c r="CY99" t="s">
        <v>234</v>
      </c>
      <c r="CZ99" t="s">
        <v>234</v>
      </c>
      <c r="DA99" t="s">
        <v>234</v>
      </c>
      <c r="DB99" t="s">
        <v>234</v>
      </c>
      <c r="DC99" t="s">
        <v>234</v>
      </c>
      <c r="DD99" t="s">
        <v>234</v>
      </c>
      <c r="DE99" t="s">
        <v>234</v>
      </c>
      <c r="DF99" t="s">
        <v>234</v>
      </c>
      <c r="DG99" t="s">
        <v>234</v>
      </c>
      <c r="DH99" t="s">
        <v>234</v>
      </c>
      <c r="DI99" t="s">
        <v>234</v>
      </c>
      <c r="DJ99" t="s">
        <v>234</v>
      </c>
      <c r="DK99" t="s">
        <v>234</v>
      </c>
      <c r="DL99" t="s">
        <v>234</v>
      </c>
      <c r="DM99" t="s">
        <v>234</v>
      </c>
      <c r="DN99" t="s">
        <v>234</v>
      </c>
      <c r="DO99" t="s">
        <v>234</v>
      </c>
      <c r="DP99" t="s">
        <v>234</v>
      </c>
      <c r="DQ99" t="s">
        <v>234</v>
      </c>
      <c r="DR99" t="s">
        <v>234</v>
      </c>
      <c r="DS99" t="s">
        <v>234</v>
      </c>
      <c r="DT99" t="s">
        <v>234</v>
      </c>
      <c r="DU99" t="s">
        <v>234</v>
      </c>
      <c r="DV99" t="s">
        <v>234</v>
      </c>
      <c r="DW99" t="s">
        <v>234</v>
      </c>
      <c r="DX99" t="s">
        <v>234</v>
      </c>
      <c r="DY99" t="s">
        <v>234</v>
      </c>
      <c r="DZ99" t="s">
        <v>234</v>
      </c>
      <c r="EA99" t="s">
        <v>234</v>
      </c>
      <c r="EB99" t="s">
        <v>234</v>
      </c>
      <c r="EC99" t="s">
        <v>234</v>
      </c>
      <c r="ED99" t="s">
        <v>234</v>
      </c>
      <c r="EE99" t="s">
        <v>234</v>
      </c>
      <c r="EF99" t="s">
        <v>234</v>
      </c>
      <c r="EG99" t="s">
        <v>234</v>
      </c>
      <c r="EH99" t="s">
        <v>234</v>
      </c>
      <c r="EI99" t="s">
        <v>234</v>
      </c>
      <c r="EJ99" t="s">
        <v>234</v>
      </c>
      <c r="EK99" t="s">
        <v>234</v>
      </c>
      <c r="EL99" t="s">
        <v>234</v>
      </c>
      <c r="EM99" t="s">
        <v>234</v>
      </c>
      <c r="EN99" t="s">
        <v>234</v>
      </c>
      <c r="EO99" t="s">
        <v>4061</v>
      </c>
      <c r="EP99">
        <v>1</v>
      </c>
      <c r="EQ99">
        <v>0</v>
      </c>
      <c r="ER99">
        <v>0</v>
      </c>
      <c r="ES99">
        <v>0</v>
      </c>
      <c r="ET99">
        <v>0</v>
      </c>
      <c r="EU99">
        <v>1</v>
      </c>
      <c r="EV99">
        <v>1</v>
      </c>
      <c r="EW99">
        <v>0</v>
      </c>
      <c r="EX99" t="s">
        <v>1655</v>
      </c>
      <c r="EY99">
        <v>40</v>
      </c>
      <c r="EZ99" t="s">
        <v>3818</v>
      </c>
      <c r="FA99" t="s">
        <v>234</v>
      </c>
      <c r="FB99" t="s">
        <v>234</v>
      </c>
      <c r="FC99" t="s">
        <v>234</v>
      </c>
      <c r="FD99" t="s">
        <v>3818</v>
      </c>
      <c r="FE99" t="s">
        <v>269</v>
      </c>
      <c r="FF99" t="s">
        <v>234</v>
      </c>
      <c r="FG99" t="s">
        <v>234</v>
      </c>
      <c r="FH99" t="s">
        <v>234</v>
      </c>
      <c r="FI99" t="s">
        <v>234</v>
      </c>
      <c r="FJ99" t="s">
        <v>1655</v>
      </c>
      <c r="FK99">
        <v>50</v>
      </c>
      <c r="FL99" t="s">
        <v>234</v>
      </c>
      <c r="FM99" t="s">
        <v>234</v>
      </c>
      <c r="FN99" t="s">
        <v>3814</v>
      </c>
      <c r="FO99" t="s">
        <v>269</v>
      </c>
      <c r="FP99" t="s">
        <v>234</v>
      </c>
      <c r="FQ99" t="s">
        <v>234</v>
      </c>
      <c r="FR99" t="s">
        <v>234</v>
      </c>
      <c r="FS99" t="s">
        <v>234</v>
      </c>
      <c r="FT99" t="s">
        <v>234</v>
      </c>
      <c r="FU99" t="s">
        <v>234</v>
      </c>
      <c r="FV99" t="s">
        <v>234</v>
      </c>
      <c r="FW99" t="s">
        <v>234</v>
      </c>
      <c r="FX99" t="s">
        <v>234</v>
      </c>
      <c r="FY99" t="s">
        <v>234</v>
      </c>
      <c r="FZ99" t="s">
        <v>234</v>
      </c>
      <c r="GA99" t="s">
        <v>234</v>
      </c>
      <c r="GB99" t="s">
        <v>234</v>
      </c>
      <c r="GC99" t="s">
        <v>1655</v>
      </c>
      <c r="GD99" t="s">
        <v>234</v>
      </c>
      <c r="GE99">
        <v>10</v>
      </c>
      <c r="GF99" t="s">
        <v>234</v>
      </c>
      <c r="GG99" t="s">
        <v>234</v>
      </c>
      <c r="GH99" t="s">
        <v>234</v>
      </c>
      <c r="GI99" t="s">
        <v>234</v>
      </c>
      <c r="GJ99" t="s">
        <v>234</v>
      </c>
      <c r="GK99" t="s">
        <v>234</v>
      </c>
      <c r="GL99" t="s">
        <v>269</v>
      </c>
      <c r="GM99" t="s">
        <v>259</v>
      </c>
      <c r="GN99" t="s">
        <v>3862</v>
      </c>
      <c r="GO99" t="s">
        <v>1655</v>
      </c>
      <c r="GP99" t="s">
        <v>1555</v>
      </c>
      <c r="GQ99">
        <v>0</v>
      </c>
      <c r="GR99">
        <v>0</v>
      </c>
      <c r="GS99">
        <v>0</v>
      </c>
      <c r="GT99">
        <v>0</v>
      </c>
      <c r="GU99">
        <v>0</v>
      </c>
      <c r="GV99">
        <v>0</v>
      </c>
      <c r="GW99">
        <v>0</v>
      </c>
      <c r="GX99">
        <v>0</v>
      </c>
      <c r="GY99">
        <v>0</v>
      </c>
      <c r="GZ99">
        <v>1</v>
      </c>
      <c r="HA99">
        <v>0</v>
      </c>
      <c r="HB99">
        <v>0</v>
      </c>
      <c r="HC99">
        <v>0</v>
      </c>
      <c r="HD99" t="s">
        <v>234</v>
      </c>
      <c r="HE99" t="s">
        <v>4062</v>
      </c>
      <c r="HF99">
        <v>1</v>
      </c>
      <c r="HG99">
        <v>0</v>
      </c>
      <c r="HH99">
        <v>0</v>
      </c>
      <c r="HI99">
        <v>0</v>
      </c>
      <c r="HJ99">
        <v>0</v>
      </c>
      <c r="HK99">
        <v>1</v>
      </c>
      <c r="HL99">
        <v>1</v>
      </c>
      <c r="HM99">
        <v>0</v>
      </c>
      <c r="HN99" t="s">
        <v>1445</v>
      </c>
      <c r="HO99" t="s">
        <v>1445</v>
      </c>
      <c r="HP99" t="s">
        <v>1655</v>
      </c>
      <c r="HQ99" t="s">
        <v>239</v>
      </c>
      <c r="HR99" t="s">
        <v>305</v>
      </c>
      <c r="HS99" t="s">
        <v>240</v>
      </c>
      <c r="HT99" t="s">
        <v>305</v>
      </c>
      <c r="HU99" t="s">
        <v>1445</v>
      </c>
      <c r="HV99" t="s">
        <v>234</v>
      </c>
      <c r="HW99" t="s">
        <v>234</v>
      </c>
      <c r="HX99" t="s">
        <v>234</v>
      </c>
      <c r="HY99" t="s">
        <v>234</v>
      </c>
      <c r="HZ99" t="s">
        <v>234</v>
      </c>
      <c r="IA99" t="s">
        <v>234</v>
      </c>
      <c r="IB99" t="s">
        <v>234</v>
      </c>
      <c r="IC99" t="s">
        <v>234</v>
      </c>
      <c r="ID99" t="s">
        <v>246</v>
      </c>
      <c r="IE99">
        <v>0</v>
      </c>
      <c r="IF99">
        <v>0</v>
      </c>
      <c r="IG99">
        <v>0</v>
      </c>
      <c r="IH99">
        <v>0</v>
      </c>
      <c r="II99">
        <v>0</v>
      </c>
      <c r="IJ99">
        <v>0</v>
      </c>
      <c r="IK99">
        <v>1</v>
      </c>
      <c r="IL99">
        <v>0</v>
      </c>
      <c r="IM99" t="s">
        <v>4063</v>
      </c>
      <c r="IN99" t="s">
        <v>1655</v>
      </c>
      <c r="IO99" t="s">
        <v>234</v>
      </c>
      <c r="IP99" t="s">
        <v>303</v>
      </c>
      <c r="IQ99">
        <v>0</v>
      </c>
      <c r="IR99">
        <v>1</v>
      </c>
      <c r="IS99">
        <v>0</v>
      </c>
      <c r="IT99">
        <v>0</v>
      </c>
      <c r="IU99">
        <v>0</v>
      </c>
      <c r="IV99">
        <v>0</v>
      </c>
      <c r="IW99">
        <v>0</v>
      </c>
      <c r="IX99">
        <v>0</v>
      </c>
      <c r="IY99" t="s">
        <v>234</v>
      </c>
      <c r="IZ99" t="s">
        <v>234</v>
      </c>
      <c r="JA99" t="s">
        <v>234</v>
      </c>
      <c r="JB99" t="s">
        <v>234</v>
      </c>
      <c r="JC99" t="s">
        <v>234</v>
      </c>
      <c r="JD99" t="s">
        <v>234</v>
      </c>
      <c r="JE99" t="s">
        <v>234</v>
      </c>
      <c r="JF99" t="s">
        <v>234</v>
      </c>
      <c r="JG99" t="s">
        <v>234</v>
      </c>
      <c r="JH99" t="s">
        <v>234</v>
      </c>
      <c r="JI99" t="s">
        <v>234</v>
      </c>
      <c r="JJ99" t="s">
        <v>234</v>
      </c>
      <c r="JK99" t="s">
        <v>234</v>
      </c>
      <c r="JL99" t="s">
        <v>234</v>
      </c>
      <c r="JM99" t="s">
        <v>234</v>
      </c>
      <c r="JN99" t="s">
        <v>234</v>
      </c>
      <c r="JO99" t="s">
        <v>234</v>
      </c>
      <c r="JP99" t="s">
        <v>234</v>
      </c>
      <c r="JQ99" t="s">
        <v>234</v>
      </c>
      <c r="JR99" t="s">
        <v>234</v>
      </c>
      <c r="JS99" t="s">
        <v>234</v>
      </c>
      <c r="JT99" t="s">
        <v>234</v>
      </c>
      <c r="JU99" t="s">
        <v>234</v>
      </c>
      <c r="JV99" t="s">
        <v>234</v>
      </c>
      <c r="JW99" t="s">
        <v>234</v>
      </c>
      <c r="JX99" t="s">
        <v>234</v>
      </c>
      <c r="JY99" t="s">
        <v>234</v>
      </c>
      <c r="JZ99" t="s">
        <v>234</v>
      </c>
      <c r="KA99" t="s">
        <v>234</v>
      </c>
      <c r="KB99" t="s">
        <v>234</v>
      </c>
      <c r="KC99" t="s">
        <v>234</v>
      </c>
      <c r="KD99" t="s">
        <v>234</v>
      </c>
      <c r="KE99" t="s">
        <v>234</v>
      </c>
      <c r="KF99" t="s">
        <v>234</v>
      </c>
      <c r="KG99" t="s">
        <v>234</v>
      </c>
      <c r="KH99" t="s">
        <v>234</v>
      </c>
      <c r="KI99" t="s">
        <v>234</v>
      </c>
      <c r="KJ99" t="s">
        <v>234</v>
      </c>
      <c r="KK99" t="s">
        <v>234</v>
      </c>
      <c r="KL99" t="s">
        <v>234</v>
      </c>
      <c r="KM99" t="s">
        <v>234</v>
      </c>
      <c r="KN99" t="s">
        <v>234</v>
      </c>
      <c r="KO99" t="s">
        <v>234</v>
      </c>
      <c r="KP99" t="s">
        <v>234</v>
      </c>
      <c r="KQ99" t="s">
        <v>234</v>
      </c>
      <c r="KR99" t="s">
        <v>234</v>
      </c>
      <c r="KS99" t="s">
        <v>234</v>
      </c>
      <c r="KT99" t="s">
        <v>234</v>
      </c>
      <c r="KU99" t="s">
        <v>234</v>
      </c>
      <c r="KV99" t="s">
        <v>234</v>
      </c>
      <c r="KW99" t="s">
        <v>234</v>
      </c>
      <c r="KX99" t="s">
        <v>234</v>
      </c>
      <c r="KY99" t="s">
        <v>234</v>
      </c>
      <c r="KZ99" t="s">
        <v>234</v>
      </c>
      <c r="LA99" t="s">
        <v>234</v>
      </c>
      <c r="LB99" t="s">
        <v>234</v>
      </c>
      <c r="LC99" t="s">
        <v>234</v>
      </c>
      <c r="LD99" t="s">
        <v>234</v>
      </c>
      <c r="LE99" t="s">
        <v>234</v>
      </c>
      <c r="LF99" t="s">
        <v>234</v>
      </c>
      <c r="LG99" t="s">
        <v>234</v>
      </c>
      <c r="LH99">
        <v>264684287</v>
      </c>
      <c r="LI99" t="s">
        <v>4064</v>
      </c>
      <c r="LJ99">
        <v>44617.786909722221</v>
      </c>
      <c r="LK99" t="s">
        <v>234</v>
      </c>
      <c r="LL99" t="s">
        <v>234</v>
      </c>
      <c r="LM99" t="s">
        <v>3800</v>
      </c>
      <c r="LN99" t="s">
        <v>3801</v>
      </c>
      <c r="LO99" t="s">
        <v>234</v>
      </c>
      <c r="LP99">
        <v>98</v>
      </c>
    </row>
    <row r="100" spans="1:328" x14ac:dyDescent="0.35">
      <c r="A100">
        <v>44617.548990416668</v>
      </c>
      <c r="B100">
        <v>44617.554690243058</v>
      </c>
      <c r="C100">
        <v>44617</v>
      </c>
      <c r="D100">
        <v>8.1426091284291554E-4</v>
      </c>
      <c r="E100" t="s">
        <v>234</v>
      </c>
      <c r="F100" t="s">
        <v>234</v>
      </c>
      <c r="G100" t="s">
        <v>234</v>
      </c>
      <c r="H100">
        <v>44617</v>
      </c>
      <c r="I100" t="s">
        <v>236</v>
      </c>
      <c r="J100" t="s">
        <v>234</v>
      </c>
      <c r="K100" t="s">
        <v>236</v>
      </c>
      <c r="L100" t="s">
        <v>235</v>
      </c>
      <c r="M100" t="s">
        <v>235</v>
      </c>
      <c r="N100" t="s">
        <v>1357</v>
      </c>
      <c r="O100" t="s">
        <v>234</v>
      </c>
      <c r="P100" t="s">
        <v>1357</v>
      </c>
      <c r="Q100" t="s">
        <v>1358</v>
      </c>
      <c r="R100" t="s">
        <v>1358</v>
      </c>
      <c r="S100" t="s">
        <v>239</v>
      </c>
      <c r="T100" t="s">
        <v>240</v>
      </c>
      <c r="U100" t="s">
        <v>241</v>
      </c>
      <c r="V100" t="s">
        <v>744</v>
      </c>
      <c r="W100" t="s">
        <v>242</v>
      </c>
      <c r="X100" t="s">
        <v>243</v>
      </c>
      <c r="Y100" t="s">
        <v>242</v>
      </c>
      <c r="Z100" t="s">
        <v>245</v>
      </c>
      <c r="AA100" t="s">
        <v>234</v>
      </c>
      <c r="AB100" t="s">
        <v>245</v>
      </c>
      <c r="AC100" t="s">
        <v>244</v>
      </c>
      <c r="AD100" t="s">
        <v>244</v>
      </c>
      <c r="AE100" t="s">
        <v>390</v>
      </c>
      <c r="AF100" t="s">
        <v>234</v>
      </c>
      <c r="AG100" t="s">
        <v>390</v>
      </c>
      <c r="AH100" t="s">
        <v>4055</v>
      </c>
      <c r="AI100" t="s">
        <v>4055</v>
      </c>
      <c r="AJ100" t="s">
        <v>247</v>
      </c>
      <c r="AK100" t="s">
        <v>284</v>
      </c>
      <c r="AL100" t="s">
        <v>1655</v>
      </c>
      <c r="AM100" t="s">
        <v>234</v>
      </c>
      <c r="AN100" t="s">
        <v>1655</v>
      </c>
      <c r="AO100" t="s">
        <v>234</v>
      </c>
      <c r="AP100" t="s">
        <v>250</v>
      </c>
      <c r="AQ100" t="s">
        <v>234</v>
      </c>
      <c r="AR100" t="s">
        <v>234</v>
      </c>
      <c r="AS100" t="s">
        <v>308</v>
      </c>
      <c r="AT100" t="s">
        <v>234</v>
      </c>
      <c r="AU100" t="s">
        <v>302</v>
      </c>
      <c r="AV100">
        <v>0</v>
      </c>
      <c r="AW100">
        <v>1</v>
      </c>
      <c r="AX100">
        <v>0</v>
      </c>
      <c r="AY100">
        <v>0</v>
      </c>
      <c r="AZ100">
        <v>0</v>
      </c>
      <c r="BA100">
        <v>0</v>
      </c>
      <c r="BB100">
        <v>0</v>
      </c>
      <c r="BC100">
        <v>0</v>
      </c>
      <c r="BD100" t="s">
        <v>303</v>
      </c>
      <c r="BE100" t="s">
        <v>752</v>
      </c>
      <c r="BF100" t="s">
        <v>4065</v>
      </c>
      <c r="BG100">
        <v>1</v>
      </c>
      <c r="BH100">
        <v>0</v>
      </c>
      <c r="BI100">
        <v>1</v>
      </c>
      <c r="BJ100">
        <v>1</v>
      </c>
      <c r="BK100">
        <v>0</v>
      </c>
      <c r="BL100">
        <v>0</v>
      </c>
      <c r="BM100">
        <v>1</v>
      </c>
      <c r="BN100">
        <v>0</v>
      </c>
      <c r="BO100">
        <v>0</v>
      </c>
      <c r="BP100">
        <v>0</v>
      </c>
      <c r="BQ100" t="s">
        <v>234</v>
      </c>
      <c r="BR100" t="s">
        <v>317</v>
      </c>
      <c r="BS100" t="s">
        <v>348</v>
      </c>
      <c r="BT100" t="s">
        <v>234</v>
      </c>
      <c r="BU100" t="s">
        <v>234</v>
      </c>
      <c r="BV100" t="s">
        <v>234</v>
      </c>
      <c r="BW100" t="s">
        <v>234</v>
      </c>
      <c r="BX100" t="s">
        <v>234</v>
      </c>
      <c r="BY100" t="s">
        <v>234</v>
      </c>
      <c r="BZ100" t="s">
        <v>234</v>
      </c>
      <c r="CA100" t="s">
        <v>234</v>
      </c>
      <c r="CB100" t="s">
        <v>234</v>
      </c>
      <c r="CC100" t="s">
        <v>234</v>
      </c>
      <c r="CD100" t="s">
        <v>234</v>
      </c>
      <c r="CE100" t="s">
        <v>234</v>
      </c>
      <c r="CF100" t="s">
        <v>234</v>
      </c>
      <c r="CG100" t="s">
        <v>234</v>
      </c>
      <c r="CH100" t="s">
        <v>234</v>
      </c>
      <c r="CI100" t="s">
        <v>234</v>
      </c>
      <c r="CJ100" t="s">
        <v>234</v>
      </c>
      <c r="CK100" t="s">
        <v>234</v>
      </c>
      <c r="CL100" t="s">
        <v>234</v>
      </c>
      <c r="CM100" t="s">
        <v>234</v>
      </c>
      <c r="CN100" t="s">
        <v>234</v>
      </c>
      <c r="CO100" t="s">
        <v>234</v>
      </c>
      <c r="CP100" t="s">
        <v>234</v>
      </c>
      <c r="CQ100" t="s">
        <v>234</v>
      </c>
      <c r="CR100" t="s">
        <v>234</v>
      </c>
      <c r="CS100" t="s">
        <v>234</v>
      </c>
      <c r="CT100" t="s">
        <v>234</v>
      </c>
      <c r="CU100" t="s">
        <v>234</v>
      </c>
      <c r="CV100" t="s">
        <v>234</v>
      </c>
      <c r="CW100" t="s">
        <v>234</v>
      </c>
      <c r="CX100" t="s">
        <v>234</v>
      </c>
      <c r="CY100" t="s">
        <v>234</v>
      </c>
      <c r="CZ100" t="s">
        <v>234</v>
      </c>
      <c r="DA100" t="s">
        <v>234</v>
      </c>
      <c r="DB100" t="s">
        <v>234</v>
      </c>
      <c r="DC100" t="s">
        <v>234</v>
      </c>
      <c r="DD100" t="s">
        <v>234</v>
      </c>
      <c r="DE100" t="s">
        <v>234</v>
      </c>
      <c r="DF100" t="s">
        <v>234</v>
      </c>
      <c r="DG100" t="s">
        <v>234</v>
      </c>
      <c r="DH100" t="s">
        <v>234</v>
      </c>
      <c r="DI100" t="s">
        <v>234</v>
      </c>
      <c r="DJ100" t="s">
        <v>234</v>
      </c>
      <c r="DK100" t="s">
        <v>234</v>
      </c>
      <c r="DL100" t="s">
        <v>234</v>
      </c>
      <c r="DM100" t="s">
        <v>234</v>
      </c>
      <c r="DN100" t="s">
        <v>234</v>
      </c>
      <c r="DO100" t="s">
        <v>234</v>
      </c>
      <c r="DP100" t="s">
        <v>234</v>
      </c>
      <c r="DQ100" t="s">
        <v>234</v>
      </c>
      <c r="DR100" t="s">
        <v>234</v>
      </c>
      <c r="DS100" t="s">
        <v>234</v>
      </c>
      <c r="DT100" t="s">
        <v>234</v>
      </c>
      <c r="DU100" t="s">
        <v>234</v>
      </c>
      <c r="DV100" t="s">
        <v>234</v>
      </c>
      <c r="DW100" t="s">
        <v>234</v>
      </c>
      <c r="DX100" t="s">
        <v>234</v>
      </c>
      <c r="DY100" t="s">
        <v>234</v>
      </c>
      <c r="DZ100" t="s">
        <v>234</v>
      </c>
      <c r="EA100" t="s">
        <v>234</v>
      </c>
      <c r="EB100" t="s">
        <v>234</v>
      </c>
      <c r="EC100" t="s">
        <v>234</v>
      </c>
      <c r="ED100" t="s">
        <v>234</v>
      </c>
      <c r="EE100" t="s">
        <v>234</v>
      </c>
      <c r="EF100" t="s">
        <v>234</v>
      </c>
      <c r="EG100" t="s">
        <v>234</v>
      </c>
      <c r="EH100" t="s">
        <v>234</v>
      </c>
      <c r="EI100" t="s">
        <v>234</v>
      </c>
      <c r="EJ100" t="s">
        <v>234</v>
      </c>
      <c r="EK100" t="s">
        <v>234</v>
      </c>
      <c r="EL100" t="s">
        <v>234</v>
      </c>
      <c r="EM100" t="s">
        <v>234</v>
      </c>
      <c r="EN100" t="s">
        <v>234</v>
      </c>
      <c r="EO100" t="s">
        <v>3813</v>
      </c>
      <c r="EP100">
        <v>1</v>
      </c>
      <c r="EQ100">
        <v>1</v>
      </c>
      <c r="ER100">
        <v>1</v>
      </c>
      <c r="ES100">
        <v>1</v>
      </c>
      <c r="ET100">
        <v>1</v>
      </c>
      <c r="EU100">
        <v>1</v>
      </c>
      <c r="EV100">
        <v>1</v>
      </c>
      <c r="EW100">
        <v>0</v>
      </c>
      <c r="EX100" t="s">
        <v>1655</v>
      </c>
      <c r="EY100">
        <v>35</v>
      </c>
      <c r="EZ100" t="s">
        <v>3897</v>
      </c>
      <c r="FA100" t="s">
        <v>234</v>
      </c>
      <c r="FB100" t="s">
        <v>234</v>
      </c>
      <c r="FC100" t="s">
        <v>234</v>
      </c>
      <c r="FD100" t="s">
        <v>3897</v>
      </c>
      <c r="FE100" t="s">
        <v>1445</v>
      </c>
      <c r="FF100">
        <v>25</v>
      </c>
      <c r="FG100" t="s">
        <v>1655</v>
      </c>
      <c r="FH100">
        <v>25</v>
      </c>
      <c r="FI100" t="s">
        <v>1655</v>
      </c>
      <c r="FJ100" t="s">
        <v>1655</v>
      </c>
      <c r="FK100">
        <v>35</v>
      </c>
      <c r="FL100" t="s">
        <v>234</v>
      </c>
      <c r="FM100" t="s">
        <v>234</v>
      </c>
      <c r="FN100" t="s">
        <v>3897</v>
      </c>
      <c r="FO100" t="s">
        <v>1655</v>
      </c>
      <c r="FP100" t="s">
        <v>1655</v>
      </c>
      <c r="FQ100">
        <v>100</v>
      </c>
      <c r="FR100" t="s">
        <v>234</v>
      </c>
      <c r="FS100" t="s">
        <v>234</v>
      </c>
      <c r="FT100" t="s">
        <v>3816</v>
      </c>
      <c r="FU100" t="s">
        <v>269</v>
      </c>
      <c r="FV100" t="s">
        <v>1655</v>
      </c>
      <c r="FW100">
        <v>100</v>
      </c>
      <c r="FX100" t="s">
        <v>234</v>
      </c>
      <c r="FY100" t="s">
        <v>234</v>
      </c>
      <c r="FZ100" t="s">
        <v>234</v>
      </c>
      <c r="GA100" t="s">
        <v>3816</v>
      </c>
      <c r="GB100" t="s">
        <v>1655</v>
      </c>
      <c r="GC100" t="s">
        <v>1655</v>
      </c>
      <c r="GD100" t="s">
        <v>234</v>
      </c>
      <c r="GE100">
        <v>10</v>
      </c>
      <c r="GF100" t="s">
        <v>234</v>
      </c>
      <c r="GG100" t="s">
        <v>234</v>
      </c>
      <c r="GH100" t="s">
        <v>234</v>
      </c>
      <c r="GI100" t="s">
        <v>234</v>
      </c>
      <c r="GJ100" t="s">
        <v>234</v>
      </c>
      <c r="GK100" t="s">
        <v>234</v>
      </c>
      <c r="GL100" t="s">
        <v>1655</v>
      </c>
      <c r="GM100" t="s">
        <v>259</v>
      </c>
      <c r="GN100" t="s">
        <v>3862</v>
      </c>
      <c r="GO100" t="s">
        <v>1655</v>
      </c>
      <c r="GP100" t="s">
        <v>1555</v>
      </c>
      <c r="GQ100">
        <v>0</v>
      </c>
      <c r="GR100">
        <v>0</v>
      </c>
      <c r="GS100">
        <v>0</v>
      </c>
      <c r="GT100">
        <v>0</v>
      </c>
      <c r="GU100">
        <v>0</v>
      </c>
      <c r="GV100">
        <v>0</v>
      </c>
      <c r="GW100">
        <v>0</v>
      </c>
      <c r="GX100">
        <v>0</v>
      </c>
      <c r="GY100">
        <v>0</v>
      </c>
      <c r="GZ100">
        <v>1</v>
      </c>
      <c r="HA100">
        <v>0</v>
      </c>
      <c r="HB100">
        <v>0</v>
      </c>
      <c r="HC100">
        <v>0</v>
      </c>
      <c r="HD100" t="s">
        <v>234</v>
      </c>
      <c r="HE100" t="s">
        <v>4066</v>
      </c>
      <c r="HF100">
        <v>1</v>
      </c>
      <c r="HG100">
        <v>1</v>
      </c>
      <c r="HH100">
        <v>1</v>
      </c>
      <c r="HI100">
        <v>1</v>
      </c>
      <c r="HJ100">
        <v>1</v>
      </c>
      <c r="HK100">
        <v>1</v>
      </c>
      <c r="HL100">
        <v>1</v>
      </c>
      <c r="HM100">
        <v>0</v>
      </c>
      <c r="HN100" t="s">
        <v>1445</v>
      </c>
      <c r="HO100" t="s">
        <v>1655</v>
      </c>
      <c r="HP100" t="s">
        <v>1655</v>
      </c>
      <c r="HQ100" t="s">
        <v>239</v>
      </c>
      <c r="HR100" t="s">
        <v>305</v>
      </c>
      <c r="HS100" t="s">
        <v>240</v>
      </c>
      <c r="HT100" t="s">
        <v>305</v>
      </c>
      <c r="HU100" t="s">
        <v>1445</v>
      </c>
      <c r="HV100" t="s">
        <v>234</v>
      </c>
      <c r="HW100" t="s">
        <v>234</v>
      </c>
      <c r="HX100" t="s">
        <v>234</v>
      </c>
      <c r="HY100" t="s">
        <v>234</v>
      </c>
      <c r="HZ100" t="s">
        <v>234</v>
      </c>
      <c r="IA100" t="s">
        <v>234</v>
      </c>
      <c r="IB100" t="s">
        <v>234</v>
      </c>
      <c r="IC100" t="s">
        <v>234</v>
      </c>
      <c r="ID100" t="s">
        <v>246</v>
      </c>
      <c r="IE100">
        <v>0</v>
      </c>
      <c r="IF100">
        <v>0</v>
      </c>
      <c r="IG100">
        <v>0</v>
      </c>
      <c r="IH100">
        <v>0</v>
      </c>
      <c r="II100">
        <v>0</v>
      </c>
      <c r="IJ100">
        <v>0</v>
      </c>
      <c r="IK100">
        <v>1</v>
      </c>
      <c r="IL100">
        <v>0</v>
      </c>
      <c r="IM100" t="s">
        <v>4067</v>
      </c>
      <c r="IN100" t="s">
        <v>1445</v>
      </c>
      <c r="IO100" t="s">
        <v>234</v>
      </c>
      <c r="IP100" t="s">
        <v>234</v>
      </c>
      <c r="IQ100" t="s">
        <v>234</v>
      </c>
      <c r="IR100" t="s">
        <v>234</v>
      </c>
      <c r="IS100" t="s">
        <v>234</v>
      </c>
      <c r="IT100" t="s">
        <v>234</v>
      </c>
      <c r="IU100" t="s">
        <v>234</v>
      </c>
      <c r="IV100" t="s">
        <v>234</v>
      </c>
      <c r="IW100" t="s">
        <v>234</v>
      </c>
      <c r="IX100" t="s">
        <v>234</v>
      </c>
      <c r="IY100" t="s">
        <v>234</v>
      </c>
      <c r="IZ100" t="s">
        <v>234</v>
      </c>
      <c r="JA100" t="s">
        <v>234</v>
      </c>
      <c r="JB100" t="s">
        <v>234</v>
      </c>
      <c r="JC100" t="s">
        <v>234</v>
      </c>
      <c r="JD100" t="s">
        <v>234</v>
      </c>
      <c r="JE100" t="s">
        <v>234</v>
      </c>
      <c r="JF100" t="s">
        <v>234</v>
      </c>
      <c r="JG100" t="s">
        <v>234</v>
      </c>
      <c r="JH100" t="s">
        <v>234</v>
      </c>
      <c r="JI100" t="s">
        <v>234</v>
      </c>
      <c r="JJ100" t="s">
        <v>234</v>
      </c>
      <c r="JK100" t="s">
        <v>234</v>
      </c>
      <c r="JL100" t="s">
        <v>234</v>
      </c>
      <c r="JM100" t="s">
        <v>234</v>
      </c>
      <c r="JN100" t="s">
        <v>234</v>
      </c>
      <c r="JO100" t="s">
        <v>234</v>
      </c>
      <c r="JP100" t="s">
        <v>234</v>
      </c>
      <c r="JQ100" t="s">
        <v>234</v>
      </c>
      <c r="JR100" t="s">
        <v>234</v>
      </c>
      <c r="JS100" t="s">
        <v>234</v>
      </c>
      <c r="JT100" t="s">
        <v>234</v>
      </c>
      <c r="JU100" t="s">
        <v>234</v>
      </c>
      <c r="JV100" t="s">
        <v>234</v>
      </c>
      <c r="JW100" t="s">
        <v>234</v>
      </c>
      <c r="JX100" t="s">
        <v>234</v>
      </c>
      <c r="JY100" t="s">
        <v>234</v>
      </c>
      <c r="JZ100" t="s">
        <v>234</v>
      </c>
      <c r="KA100" t="s">
        <v>234</v>
      </c>
      <c r="KB100" t="s">
        <v>234</v>
      </c>
      <c r="KC100" t="s">
        <v>234</v>
      </c>
      <c r="KD100" t="s">
        <v>234</v>
      </c>
      <c r="KE100" t="s">
        <v>234</v>
      </c>
      <c r="KF100" t="s">
        <v>234</v>
      </c>
      <c r="KG100" t="s">
        <v>234</v>
      </c>
      <c r="KH100" t="s">
        <v>234</v>
      </c>
      <c r="KI100" t="s">
        <v>234</v>
      </c>
      <c r="KJ100" t="s">
        <v>234</v>
      </c>
      <c r="KK100" t="s">
        <v>234</v>
      </c>
      <c r="KL100" t="s">
        <v>234</v>
      </c>
      <c r="KM100" t="s">
        <v>234</v>
      </c>
      <c r="KN100" t="s">
        <v>234</v>
      </c>
      <c r="KO100" t="s">
        <v>234</v>
      </c>
      <c r="KP100" t="s">
        <v>234</v>
      </c>
      <c r="KQ100" t="s">
        <v>234</v>
      </c>
      <c r="KR100" t="s">
        <v>234</v>
      </c>
      <c r="KS100" t="s">
        <v>234</v>
      </c>
      <c r="KT100" t="s">
        <v>234</v>
      </c>
      <c r="KU100" t="s">
        <v>234</v>
      </c>
      <c r="KV100" t="s">
        <v>234</v>
      </c>
      <c r="KW100" t="s">
        <v>234</v>
      </c>
      <c r="KX100" t="s">
        <v>234</v>
      </c>
      <c r="KY100" t="s">
        <v>234</v>
      </c>
      <c r="KZ100" t="s">
        <v>234</v>
      </c>
      <c r="LA100" t="s">
        <v>234</v>
      </c>
      <c r="LB100" t="s">
        <v>234</v>
      </c>
      <c r="LC100" t="s">
        <v>234</v>
      </c>
      <c r="LD100" t="s">
        <v>234</v>
      </c>
      <c r="LE100" t="s">
        <v>234</v>
      </c>
      <c r="LF100" t="s">
        <v>234</v>
      </c>
      <c r="LG100" t="s">
        <v>234</v>
      </c>
      <c r="LH100">
        <v>264684298</v>
      </c>
      <c r="LI100" t="s">
        <v>4068</v>
      </c>
      <c r="LJ100">
        <v>44617.786990740737</v>
      </c>
      <c r="LK100" t="s">
        <v>234</v>
      </c>
      <c r="LL100" t="s">
        <v>234</v>
      </c>
      <c r="LM100" t="s">
        <v>3800</v>
      </c>
      <c r="LN100" t="s">
        <v>3801</v>
      </c>
      <c r="LO100" t="s">
        <v>234</v>
      </c>
      <c r="LP100">
        <v>99</v>
      </c>
    </row>
    <row r="101" spans="1:328" x14ac:dyDescent="0.35">
      <c r="A101">
        <v>44617.460301296298</v>
      </c>
      <c r="B101">
        <v>44617.51442796296</v>
      </c>
      <c r="C101">
        <v>44617</v>
      </c>
      <c r="D101">
        <v>9.0211111103902421E-3</v>
      </c>
      <c r="E101" t="s">
        <v>234</v>
      </c>
      <c r="F101" t="s">
        <v>234</v>
      </c>
      <c r="G101" t="s">
        <v>3811</v>
      </c>
      <c r="H101">
        <v>44617</v>
      </c>
      <c r="I101" t="s">
        <v>236</v>
      </c>
      <c r="J101" t="s">
        <v>234</v>
      </c>
      <c r="K101" t="s">
        <v>236</v>
      </c>
      <c r="L101" t="s">
        <v>235</v>
      </c>
      <c r="M101" t="s">
        <v>235</v>
      </c>
      <c r="N101" t="s">
        <v>238</v>
      </c>
      <c r="O101" t="s">
        <v>234</v>
      </c>
      <c r="P101" t="s">
        <v>238</v>
      </c>
      <c r="Q101" t="s">
        <v>237</v>
      </c>
      <c r="R101" t="s">
        <v>237</v>
      </c>
      <c r="S101" t="s">
        <v>239</v>
      </c>
      <c r="T101" t="s">
        <v>240</v>
      </c>
      <c r="U101" t="s">
        <v>241</v>
      </c>
      <c r="V101" t="s">
        <v>744</v>
      </c>
      <c r="W101" t="s">
        <v>242</v>
      </c>
      <c r="X101" t="s">
        <v>243</v>
      </c>
      <c r="Y101" t="s">
        <v>242</v>
      </c>
      <c r="Z101" t="s">
        <v>245</v>
      </c>
      <c r="AA101" t="s">
        <v>234</v>
      </c>
      <c r="AB101" t="s">
        <v>245</v>
      </c>
      <c r="AC101" t="s">
        <v>244</v>
      </c>
      <c r="AD101" t="s">
        <v>244</v>
      </c>
      <c r="AE101" t="s">
        <v>390</v>
      </c>
      <c r="AF101" t="s">
        <v>234</v>
      </c>
      <c r="AG101" t="s">
        <v>390</v>
      </c>
      <c r="AH101" t="s">
        <v>4055</v>
      </c>
      <c r="AI101" t="s">
        <v>4055</v>
      </c>
      <c r="AJ101" t="s">
        <v>247</v>
      </c>
      <c r="AK101" t="s">
        <v>284</v>
      </c>
      <c r="AL101" t="s">
        <v>1655</v>
      </c>
      <c r="AM101" t="s">
        <v>234</v>
      </c>
      <c r="AN101" t="s">
        <v>1655</v>
      </c>
      <c r="AO101" t="s">
        <v>234</v>
      </c>
      <c r="AP101" t="s">
        <v>250</v>
      </c>
      <c r="AQ101" t="s">
        <v>234</v>
      </c>
      <c r="AR101" t="s">
        <v>234</v>
      </c>
      <c r="AS101" t="s">
        <v>285</v>
      </c>
      <c r="AT101" t="s">
        <v>234</v>
      </c>
      <c r="AU101" t="s">
        <v>318</v>
      </c>
      <c r="AV101">
        <v>1</v>
      </c>
      <c r="AW101">
        <v>0</v>
      </c>
      <c r="AX101">
        <v>0</v>
      </c>
      <c r="AY101">
        <v>0</v>
      </c>
      <c r="AZ101">
        <v>0</v>
      </c>
      <c r="BA101">
        <v>0</v>
      </c>
      <c r="BB101">
        <v>0</v>
      </c>
      <c r="BC101">
        <v>0</v>
      </c>
      <c r="BD101" t="s">
        <v>309</v>
      </c>
      <c r="BE101" t="s">
        <v>750</v>
      </c>
      <c r="BF101" t="s">
        <v>3880</v>
      </c>
      <c r="BG101">
        <v>1</v>
      </c>
      <c r="BH101">
        <v>0</v>
      </c>
      <c r="BI101">
        <v>0</v>
      </c>
      <c r="BJ101">
        <v>0</v>
      </c>
      <c r="BK101">
        <v>1</v>
      </c>
      <c r="BL101">
        <v>0</v>
      </c>
      <c r="BM101">
        <v>0</v>
      </c>
      <c r="BN101">
        <v>0</v>
      </c>
      <c r="BO101">
        <v>0</v>
      </c>
      <c r="BP101">
        <v>0</v>
      </c>
      <c r="BQ101" t="s">
        <v>234</v>
      </c>
      <c r="BR101" t="s">
        <v>304</v>
      </c>
      <c r="BS101" t="s">
        <v>348</v>
      </c>
      <c r="BT101" t="s">
        <v>3807</v>
      </c>
      <c r="BU101">
        <v>1</v>
      </c>
      <c r="BV101">
        <v>1</v>
      </c>
      <c r="BW101">
        <v>1</v>
      </c>
      <c r="BX101">
        <v>1</v>
      </c>
      <c r="BY101">
        <v>1</v>
      </c>
      <c r="BZ101">
        <v>0</v>
      </c>
      <c r="CA101">
        <v>1</v>
      </c>
      <c r="CB101">
        <v>0</v>
      </c>
      <c r="CC101" t="s">
        <v>1500</v>
      </c>
      <c r="CD101">
        <v>250</v>
      </c>
      <c r="CE101">
        <v>125</v>
      </c>
      <c r="CF101" t="s">
        <v>1655</v>
      </c>
      <c r="CG101">
        <v>350</v>
      </c>
      <c r="CH101">
        <v>134.61538461538399</v>
      </c>
      <c r="CI101" t="s">
        <v>1655</v>
      </c>
      <c r="CJ101">
        <v>300</v>
      </c>
      <c r="CK101" t="s">
        <v>3945</v>
      </c>
      <c r="CL101" t="s">
        <v>1655</v>
      </c>
      <c r="CM101">
        <v>325</v>
      </c>
      <c r="CN101" t="s">
        <v>4069</v>
      </c>
      <c r="CO101" t="s">
        <v>1655</v>
      </c>
      <c r="CP101">
        <v>600</v>
      </c>
      <c r="CQ101" t="s">
        <v>3805</v>
      </c>
      <c r="CR101" t="s">
        <v>1445</v>
      </c>
      <c r="CS101" t="s">
        <v>234</v>
      </c>
      <c r="CT101" t="s">
        <v>234</v>
      </c>
      <c r="CU101" t="s">
        <v>234</v>
      </c>
      <c r="CV101" t="s">
        <v>1507</v>
      </c>
      <c r="CW101" t="s">
        <v>1655</v>
      </c>
      <c r="CX101">
        <v>1150</v>
      </c>
      <c r="CY101" t="s">
        <v>234</v>
      </c>
      <c r="CZ101" t="s">
        <v>234</v>
      </c>
      <c r="DA101" t="s">
        <v>234</v>
      </c>
      <c r="DB101" t="s">
        <v>234</v>
      </c>
      <c r="DC101" t="s">
        <v>234</v>
      </c>
      <c r="DD101" t="s">
        <v>234</v>
      </c>
      <c r="DE101" t="s">
        <v>259</v>
      </c>
      <c r="DF101">
        <v>1150</v>
      </c>
      <c r="DG101" t="s">
        <v>1655</v>
      </c>
      <c r="DH101" t="s">
        <v>1445</v>
      </c>
      <c r="DI101" t="s">
        <v>234</v>
      </c>
      <c r="DJ101" t="s">
        <v>234</v>
      </c>
      <c r="DK101" t="s">
        <v>234</v>
      </c>
      <c r="DL101" t="s">
        <v>234</v>
      </c>
      <c r="DM101" t="s">
        <v>234</v>
      </c>
      <c r="DN101" t="s">
        <v>234</v>
      </c>
      <c r="DO101" t="s">
        <v>234</v>
      </c>
      <c r="DP101" t="s">
        <v>234</v>
      </c>
      <c r="DQ101" t="s">
        <v>234</v>
      </c>
      <c r="DR101" t="s">
        <v>234</v>
      </c>
      <c r="DS101" t="s">
        <v>234</v>
      </c>
      <c r="DT101" t="s">
        <v>234</v>
      </c>
      <c r="DU101" t="s">
        <v>234</v>
      </c>
      <c r="DV101" t="s">
        <v>234</v>
      </c>
      <c r="DW101" t="s">
        <v>234</v>
      </c>
      <c r="DX101" t="s">
        <v>234</v>
      </c>
      <c r="DY101" t="s">
        <v>234</v>
      </c>
      <c r="DZ101" t="s">
        <v>234</v>
      </c>
      <c r="EA101" t="s">
        <v>234</v>
      </c>
      <c r="EB101" t="s">
        <v>234</v>
      </c>
      <c r="EC101" t="s">
        <v>234</v>
      </c>
      <c r="ED101" t="s">
        <v>234</v>
      </c>
      <c r="EE101" t="s">
        <v>234</v>
      </c>
      <c r="EF101" t="s">
        <v>234</v>
      </c>
      <c r="EG101" t="s">
        <v>234</v>
      </c>
      <c r="EH101" t="s">
        <v>1655</v>
      </c>
      <c r="EI101" t="s">
        <v>1655</v>
      </c>
      <c r="EJ101" t="s">
        <v>1655</v>
      </c>
      <c r="EK101" t="s">
        <v>239</v>
      </c>
      <c r="EL101" t="s">
        <v>305</v>
      </c>
      <c r="EM101" t="s">
        <v>240</v>
      </c>
      <c r="EN101" t="s">
        <v>305</v>
      </c>
      <c r="EO101" t="s">
        <v>234</v>
      </c>
      <c r="EP101" t="s">
        <v>234</v>
      </c>
      <c r="EQ101" t="s">
        <v>234</v>
      </c>
      <c r="ER101" t="s">
        <v>234</v>
      </c>
      <c r="ES101" t="s">
        <v>234</v>
      </c>
      <c r="ET101" t="s">
        <v>234</v>
      </c>
      <c r="EU101" t="s">
        <v>234</v>
      </c>
      <c r="EV101" t="s">
        <v>234</v>
      </c>
      <c r="EW101" t="s">
        <v>234</v>
      </c>
      <c r="EX101" t="s">
        <v>234</v>
      </c>
      <c r="EY101" t="s">
        <v>234</v>
      </c>
      <c r="EZ101" t="s">
        <v>234</v>
      </c>
      <c r="FA101" t="s">
        <v>234</v>
      </c>
      <c r="FB101" t="s">
        <v>234</v>
      </c>
      <c r="FC101" t="s">
        <v>234</v>
      </c>
      <c r="FD101" t="s">
        <v>234</v>
      </c>
      <c r="FE101" t="s">
        <v>234</v>
      </c>
      <c r="FF101" t="s">
        <v>234</v>
      </c>
      <c r="FG101" t="s">
        <v>234</v>
      </c>
      <c r="FH101" t="s">
        <v>234</v>
      </c>
      <c r="FI101" t="s">
        <v>234</v>
      </c>
      <c r="FJ101" t="s">
        <v>234</v>
      </c>
      <c r="FK101" t="s">
        <v>234</v>
      </c>
      <c r="FL101" t="s">
        <v>234</v>
      </c>
      <c r="FM101" t="s">
        <v>234</v>
      </c>
      <c r="FN101" t="s">
        <v>234</v>
      </c>
      <c r="FO101" t="s">
        <v>234</v>
      </c>
      <c r="FP101" t="s">
        <v>234</v>
      </c>
      <c r="FQ101" t="s">
        <v>234</v>
      </c>
      <c r="FR101" t="s">
        <v>234</v>
      </c>
      <c r="FS101" t="s">
        <v>234</v>
      </c>
      <c r="FT101" t="s">
        <v>234</v>
      </c>
      <c r="FU101" t="s">
        <v>234</v>
      </c>
      <c r="FV101" t="s">
        <v>234</v>
      </c>
      <c r="FW101" t="s">
        <v>234</v>
      </c>
      <c r="FX101" t="s">
        <v>234</v>
      </c>
      <c r="FY101" t="s">
        <v>234</v>
      </c>
      <c r="FZ101" t="s">
        <v>234</v>
      </c>
      <c r="GA101" t="s">
        <v>234</v>
      </c>
      <c r="GB101" t="s">
        <v>234</v>
      </c>
      <c r="GC101" t="s">
        <v>234</v>
      </c>
      <c r="GD101" t="s">
        <v>234</v>
      </c>
      <c r="GE101" t="s">
        <v>234</v>
      </c>
      <c r="GF101" t="s">
        <v>234</v>
      </c>
      <c r="GG101" t="s">
        <v>234</v>
      </c>
      <c r="GH101" t="s">
        <v>234</v>
      </c>
      <c r="GI101" t="s">
        <v>234</v>
      </c>
      <c r="GJ101" t="s">
        <v>234</v>
      </c>
      <c r="GK101" t="s">
        <v>234</v>
      </c>
      <c r="GL101" t="s">
        <v>234</v>
      </c>
      <c r="GM101" t="s">
        <v>234</v>
      </c>
      <c r="GN101" t="s">
        <v>234</v>
      </c>
      <c r="GO101" t="s">
        <v>234</v>
      </c>
      <c r="GP101" t="s">
        <v>234</v>
      </c>
      <c r="GQ101" t="s">
        <v>234</v>
      </c>
      <c r="GR101" t="s">
        <v>234</v>
      </c>
      <c r="GS101" t="s">
        <v>234</v>
      </c>
      <c r="GT101" t="s">
        <v>234</v>
      </c>
      <c r="GU101" t="s">
        <v>234</v>
      </c>
      <c r="GV101" t="s">
        <v>234</v>
      </c>
      <c r="GW101" t="s">
        <v>234</v>
      </c>
      <c r="GX101" t="s">
        <v>234</v>
      </c>
      <c r="GY101" t="s">
        <v>234</v>
      </c>
      <c r="GZ101" t="s">
        <v>234</v>
      </c>
      <c r="HA101" t="s">
        <v>234</v>
      </c>
      <c r="HB101" t="s">
        <v>234</v>
      </c>
      <c r="HC101" t="s">
        <v>234</v>
      </c>
      <c r="HD101" t="s">
        <v>234</v>
      </c>
      <c r="HE101" t="s">
        <v>234</v>
      </c>
      <c r="HF101" t="s">
        <v>234</v>
      </c>
      <c r="HG101" t="s">
        <v>234</v>
      </c>
      <c r="HH101" t="s">
        <v>234</v>
      </c>
      <c r="HI101" t="s">
        <v>234</v>
      </c>
      <c r="HJ101" t="s">
        <v>234</v>
      </c>
      <c r="HK101" t="s">
        <v>234</v>
      </c>
      <c r="HL101" t="s">
        <v>234</v>
      </c>
      <c r="HM101" t="s">
        <v>234</v>
      </c>
      <c r="HN101" t="s">
        <v>234</v>
      </c>
      <c r="HO101" t="s">
        <v>234</v>
      </c>
      <c r="HP101" t="s">
        <v>234</v>
      </c>
      <c r="HQ101" t="s">
        <v>234</v>
      </c>
      <c r="HR101" t="s">
        <v>234</v>
      </c>
      <c r="HS101" t="s">
        <v>234</v>
      </c>
      <c r="HT101" t="s">
        <v>234</v>
      </c>
      <c r="HU101" t="s">
        <v>1445</v>
      </c>
      <c r="HV101" t="s">
        <v>234</v>
      </c>
      <c r="HW101" t="s">
        <v>234</v>
      </c>
      <c r="HX101" t="s">
        <v>234</v>
      </c>
      <c r="HY101" t="s">
        <v>234</v>
      </c>
      <c r="HZ101" t="s">
        <v>234</v>
      </c>
      <c r="IA101" t="s">
        <v>234</v>
      </c>
      <c r="IB101" t="s">
        <v>234</v>
      </c>
      <c r="IC101" t="s">
        <v>234</v>
      </c>
      <c r="ID101" t="s">
        <v>246</v>
      </c>
      <c r="IE101">
        <v>0</v>
      </c>
      <c r="IF101">
        <v>0</v>
      </c>
      <c r="IG101">
        <v>0</v>
      </c>
      <c r="IH101">
        <v>0</v>
      </c>
      <c r="II101">
        <v>0</v>
      </c>
      <c r="IJ101">
        <v>0</v>
      </c>
      <c r="IK101">
        <v>1</v>
      </c>
      <c r="IL101">
        <v>0</v>
      </c>
      <c r="IM101" t="s">
        <v>4070</v>
      </c>
      <c r="IN101" t="s">
        <v>1445</v>
      </c>
      <c r="IO101" t="s">
        <v>234</v>
      </c>
      <c r="IP101" t="s">
        <v>234</v>
      </c>
      <c r="IQ101" t="s">
        <v>234</v>
      </c>
      <c r="IR101" t="s">
        <v>234</v>
      </c>
      <c r="IS101" t="s">
        <v>234</v>
      </c>
      <c r="IT101" t="s">
        <v>234</v>
      </c>
      <c r="IU101" t="s">
        <v>234</v>
      </c>
      <c r="IV101" t="s">
        <v>234</v>
      </c>
      <c r="IW101" t="s">
        <v>234</v>
      </c>
      <c r="IX101" t="s">
        <v>234</v>
      </c>
      <c r="IY101" t="s">
        <v>234</v>
      </c>
      <c r="IZ101" t="s">
        <v>234</v>
      </c>
      <c r="JA101" t="s">
        <v>234</v>
      </c>
      <c r="JB101" t="s">
        <v>234</v>
      </c>
      <c r="JC101" t="s">
        <v>234</v>
      </c>
      <c r="JD101" t="s">
        <v>234</v>
      </c>
      <c r="JE101" t="s">
        <v>234</v>
      </c>
      <c r="JF101" t="s">
        <v>234</v>
      </c>
      <c r="JG101" t="s">
        <v>234</v>
      </c>
      <c r="JH101" t="s">
        <v>234</v>
      </c>
      <c r="JI101" t="s">
        <v>234</v>
      </c>
      <c r="JJ101" t="s">
        <v>234</v>
      </c>
      <c r="JK101" t="s">
        <v>234</v>
      </c>
      <c r="JL101" t="s">
        <v>234</v>
      </c>
      <c r="JM101" t="s">
        <v>234</v>
      </c>
      <c r="JN101" t="s">
        <v>234</v>
      </c>
      <c r="JO101" t="s">
        <v>234</v>
      </c>
      <c r="JP101" t="s">
        <v>234</v>
      </c>
      <c r="JQ101" t="s">
        <v>234</v>
      </c>
      <c r="JR101" t="s">
        <v>234</v>
      </c>
      <c r="JS101" t="s">
        <v>234</v>
      </c>
      <c r="JT101" t="s">
        <v>234</v>
      </c>
      <c r="JU101" t="s">
        <v>234</v>
      </c>
      <c r="JV101" t="s">
        <v>234</v>
      </c>
      <c r="JW101" t="s">
        <v>234</v>
      </c>
      <c r="JX101" t="s">
        <v>234</v>
      </c>
      <c r="JY101" t="s">
        <v>234</v>
      </c>
      <c r="JZ101" t="s">
        <v>234</v>
      </c>
      <c r="KA101" t="s">
        <v>234</v>
      </c>
      <c r="KB101" t="s">
        <v>234</v>
      </c>
      <c r="KC101" t="s">
        <v>234</v>
      </c>
      <c r="KD101" t="s">
        <v>234</v>
      </c>
      <c r="KE101" t="s">
        <v>234</v>
      </c>
      <c r="KF101" t="s">
        <v>234</v>
      </c>
      <c r="KG101" t="s">
        <v>234</v>
      </c>
      <c r="KH101" t="s">
        <v>234</v>
      </c>
      <c r="KI101" t="s">
        <v>234</v>
      </c>
      <c r="KJ101" t="s">
        <v>234</v>
      </c>
      <c r="KK101" t="s">
        <v>234</v>
      </c>
      <c r="KL101" t="s">
        <v>234</v>
      </c>
      <c r="KM101" t="s">
        <v>234</v>
      </c>
      <c r="KN101" t="s">
        <v>234</v>
      </c>
      <c r="KO101" t="s">
        <v>234</v>
      </c>
      <c r="KP101" t="s">
        <v>234</v>
      </c>
      <c r="KQ101" t="s">
        <v>234</v>
      </c>
      <c r="KR101" t="s">
        <v>234</v>
      </c>
      <c r="KS101" t="s">
        <v>234</v>
      </c>
      <c r="KT101" t="s">
        <v>234</v>
      </c>
      <c r="KU101" t="s">
        <v>234</v>
      </c>
      <c r="KV101" t="s">
        <v>234</v>
      </c>
      <c r="KW101" t="s">
        <v>234</v>
      </c>
      <c r="KX101" t="s">
        <v>234</v>
      </c>
      <c r="KY101" t="s">
        <v>234</v>
      </c>
      <c r="KZ101" t="s">
        <v>234</v>
      </c>
      <c r="LA101" t="s">
        <v>234</v>
      </c>
      <c r="LB101" t="s">
        <v>234</v>
      </c>
      <c r="LC101" t="s">
        <v>234</v>
      </c>
      <c r="LD101" t="s">
        <v>234</v>
      </c>
      <c r="LE101" t="s">
        <v>234</v>
      </c>
      <c r="LF101" t="s">
        <v>3443</v>
      </c>
      <c r="LG101" t="s">
        <v>234</v>
      </c>
      <c r="LH101">
        <v>264684410</v>
      </c>
      <c r="LI101" t="s">
        <v>4071</v>
      </c>
      <c r="LJ101">
        <v>44617.787453703713</v>
      </c>
      <c r="LK101" t="s">
        <v>234</v>
      </c>
      <c r="LL101" t="s">
        <v>234</v>
      </c>
      <c r="LM101" t="s">
        <v>3800</v>
      </c>
      <c r="LN101" t="s">
        <v>3801</v>
      </c>
      <c r="LO101" t="s">
        <v>234</v>
      </c>
      <c r="LP101">
        <v>100</v>
      </c>
    </row>
    <row r="102" spans="1:328" x14ac:dyDescent="0.35">
      <c r="A102">
        <v>44617.50768141204</v>
      </c>
      <c r="B102">
        <v>44617.512479467587</v>
      </c>
      <c r="C102">
        <v>44617</v>
      </c>
      <c r="D102">
        <v>6.8543650663091939E-4</v>
      </c>
      <c r="E102" t="s">
        <v>234</v>
      </c>
      <c r="F102" t="s">
        <v>234</v>
      </c>
      <c r="G102" t="s">
        <v>234</v>
      </c>
      <c r="H102">
        <v>44617</v>
      </c>
      <c r="I102" t="s">
        <v>236</v>
      </c>
      <c r="J102" t="s">
        <v>234</v>
      </c>
      <c r="K102" t="s">
        <v>236</v>
      </c>
      <c r="L102" t="s">
        <v>235</v>
      </c>
      <c r="M102" t="s">
        <v>235</v>
      </c>
      <c r="N102" t="s">
        <v>238</v>
      </c>
      <c r="O102" t="s">
        <v>234</v>
      </c>
      <c r="P102" t="s">
        <v>238</v>
      </c>
      <c r="Q102" t="s">
        <v>237</v>
      </c>
      <c r="R102" t="s">
        <v>237</v>
      </c>
      <c r="S102" t="s">
        <v>239</v>
      </c>
      <c r="T102" t="s">
        <v>240</v>
      </c>
      <c r="U102" t="s">
        <v>241</v>
      </c>
      <c r="V102" t="s">
        <v>744</v>
      </c>
      <c r="W102" t="s">
        <v>242</v>
      </c>
      <c r="X102" t="s">
        <v>243</v>
      </c>
      <c r="Y102" t="s">
        <v>242</v>
      </c>
      <c r="Z102" t="s">
        <v>245</v>
      </c>
      <c r="AA102" t="s">
        <v>234</v>
      </c>
      <c r="AB102" t="s">
        <v>245</v>
      </c>
      <c r="AC102" t="s">
        <v>244</v>
      </c>
      <c r="AD102" t="s">
        <v>244</v>
      </c>
      <c r="AE102" t="s">
        <v>390</v>
      </c>
      <c r="AF102" t="s">
        <v>234</v>
      </c>
      <c r="AG102" t="s">
        <v>390</v>
      </c>
      <c r="AH102" t="s">
        <v>4055</v>
      </c>
      <c r="AI102" t="s">
        <v>4055</v>
      </c>
      <c r="AJ102" t="s">
        <v>247</v>
      </c>
      <c r="AK102" t="s">
        <v>284</v>
      </c>
      <c r="AL102" t="s">
        <v>1655</v>
      </c>
      <c r="AM102" t="s">
        <v>234</v>
      </c>
      <c r="AN102" t="s">
        <v>1655</v>
      </c>
      <c r="AO102" t="s">
        <v>234</v>
      </c>
      <c r="AP102" t="s">
        <v>250</v>
      </c>
      <c r="AQ102" t="s">
        <v>234</v>
      </c>
      <c r="AR102" t="s">
        <v>234</v>
      </c>
      <c r="AS102" t="s">
        <v>285</v>
      </c>
      <c r="AT102" t="s">
        <v>234</v>
      </c>
      <c r="AU102" t="s">
        <v>318</v>
      </c>
      <c r="AV102">
        <v>1</v>
      </c>
      <c r="AW102">
        <v>0</v>
      </c>
      <c r="AX102">
        <v>0</v>
      </c>
      <c r="AY102">
        <v>0</v>
      </c>
      <c r="AZ102">
        <v>0</v>
      </c>
      <c r="BA102">
        <v>0</v>
      </c>
      <c r="BB102">
        <v>0</v>
      </c>
      <c r="BC102">
        <v>0</v>
      </c>
      <c r="BD102" t="s">
        <v>309</v>
      </c>
      <c r="BE102" t="s">
        <v>750</v>
      </c>
      <c r="BF102" t="s">
        <v>287</v>
      </c>
      <c r="BG102">
        <v>1</v>
      </c>
      <c r="BH102">
        <v>0</v>
      </c>
      <c r="BI102">
        <v>0</v>
      </c>
      <c r="BJ102">
        <v>0</v>
      </c>
      <c r="BK102">
        <v>0</v>
      </c>
      <c r="BL102">
        <v>0</v>
      </c>
      <c r="BM102">
        <v>0</v>
      </c>
      <c r="BN102">
        <v>0</v>
      </c>
      <c r="BO102">
        <v>0</v>
      </c>
      <c r="BP102">
        <v>0</v>
      </c>
      <c r="BQ102" t="s">
        <v>234</v>
      </c>
      <c r="BR102" t="s">
        <v>288</v>
      </c>
      <c r="BS102" t="s">
        <v>348</v>
      </c>
      <c r="BT102" t="s">
        <v>3944</v>
      </c>
      <c r="BU102">
        <v>1</v>
      </c>
      <c r="BV102">
        <v>1</v>
      </c>
      <c r="BW102">
        <v>1</v>
      </c>
      <c r="BX102">
        <v>1</v>
      </c>
      <c r="BY102">
        <v>1</v>
      </c>
      <c r="BZ102">
        <v>1</v>
      </c>
      <c r="CA102">
        <v>1</v>
      </c>
      <c r="CB102">
        <v>0</v>
      </c>
      <c r="CC102" t="s">
        <v>1500</v>
      </c>
      <c r="CD102">
        <v>300</v>
      </c>
      <c r="CE102">
        <v>150</v>
      </c>
      <c r="CF102" t="s">
        <v>1445</v>
      </c>
      <c r="CG102">
        <v>350</v>
      </c>
      <c r="CH102">
        <v>134.61538461538399</v>
      </c>
      <c r="CI102" t="s">
        <v>1655</v>
      </c>
      <c r="CJ102">
        <v>250</v>
      </c>
      <c r="CK102" t="s">
        <v>3803</v>
      </c>
      <c r="CL102" t="s">
        <v>1655</v>
      </c>
      <c r="CM102">
        <v>400</v>
      </c>
      <c r="CN102" t="s">
        <v>3804</v>
      </c>
      <c r="CO102" t="s">
        <v>1655</v>
      </c>
      <c r="CP102">
        <v>600</v>
      </c>
      <c r="CQ102" t="s">
        <v>3805</v>
      </c>
      <c r="CR102" t="s">
        <v>1445</v>
      </c>
      <c r="CS102">
        <v>750</v>
      </c>
      <c r="CT102" t="s">
        <v>4072</v>
      </c>
      <c r="CU102" t="s">
        <v>1445</v>
      </c>
      <c r="CV102" t="s">
        <v>1507</v>
      </c>
      <c r="CW102" t="s">
        <v>1655</v>
      </c>
      <c r="CX102">
        <v>1250</v>
      </c>
      <c r="CY102" t="s">
        <v>234</v>
      </c>
      <c r="CZ102" t="s">
        <v>234</v>
      </c>
      <c r="DA102" t="s">
        <v>234</v>
      </c>
      <c r="DB102" t="s">
        <v>234</v>
      </c>
      <c r="DC102" t="s">
        <v>234</v>
      </c>
      <c r="DD102" t="s">
        <v>234</v>
      </c>
      <c r="DE102" t="s">
        <v>259</v>
      </c>
      <c r="DF102">
        <v>1250</v>
      </c>
      <c r="DG102" t="s">
        <v>1655</v>
      </c>
      <c r="DH102" t="s">
        <v>1445</v>
      </c>
      <c r="DI102" t="s">
        <v>234</v>
      </c>
      <c r="DJ102" t="s">
        <v>234</v>
      </c>
      <c r="DK102" t="s">
        <v>234</v>
      </c>
      <c r="DL102" t="s">
        <v>234</v>
      </c>
      <c r="DM102" t="s">
        <v>234</v>
      </c>
      <c r="DN102" t="s">
        <v>234</v>
      </c>
      <c r="DO102" t="s">
        <v>234</v>
      </c>
      <c r="DP102" t="s">
        <v>234</v>
      </c>
      <c r="DQ102" t="s">
        <v>234</v>
      </c>
      <c r="DR102" t="s">
        <v>234</v>
      </c>
      <c r="DS102" t="s">
        <v>234</v>
      </c>
      <c r="DT102" t="s">
        <v>234</v>
      </c>
      <c r="DU102" t="s">
        <v>234</v>
      </c>
      <c r="DV102" t="s">
        <v>234</v>
      </c>
      <c r="DW102" t="s">
        <v>234</v>
      </c>
      <c r="DX102" t="s">
        <v>234</v>
      </c>
      <c r="DY102" t="s">
        <v>234</v>
      </c>
      <c r="DZ102" t="s">
        <v>234</v>
      </c>
      <c r="EA102" t="s">
        <v>234</v>
      </c>
      <c r="EB102" t="s">
        <v>234</v>
      </c>
      <c r="EC102" t="s">
        <v>234</v>
      </c>
      <c r="ED102" t="s">
        <v>234</v>
      </c>
      <c r="EE102" t="s">
        <v>234</v>
      </c>
      <c r="EF102" t="s">
        <v>234</v>
      </c>
      <c r="EG102" t="s">
        <v>234</v>
      </c>
      <c r="EH102" t="s">
        <v>1445</v>
      </c>
      <c r="EI102" t="s">
        <v>1445</v>
      </c>
      <c r="EJ102" t="s">
        <v>1655</v>
      </c>
      <c r="EK102" t="s">
        <v>239</v>
      </c>
      <c r="EL102" t="s">
        <v>305</v>
      </c>
      <c r="EM102" t="s">
        <v>240</v>
      </c>
      <c r="EN102" t="s">
        <v>305</v>
      </c>
      <c r="EO102" t="s">
        <v>234</v>
      </c>
      <c r="EP102" t="s">
        <v>234</v>
      </c>
      <c r="EQ102" t="s">
        <v>234</v>
      </c>
      <c r="ER102" t="s">
        <v>234</v>
      </c>
      <c r="ES102" t="s">
        <v>234</v>
      </c>
      <c r="ET102" t="s">
        <v>234</v>
      </c>
      <c r="EU102" t="s">
        <v>234</v>
      </c>
      <c r="EV102" t="s">
        <v>234</v>
      </c>
      <c r="EW102" t="s">
        <v>234</v>
      </c>
      <c r="EX102" t="s">
        <v>234</v>
      </c>
      <c r="EY102" t="s">
        <v>234</v>
      </c>
      <c r="EZ102" t="s">
        <v>234</v>
      </c>
      <c r="FA102" t="s">
        <v>234</v>
      </c>
      <c r="FB102" t="s">
        <v>234</v>
      </c>
      <c r="FC102" t="s">
        <v>234</v>
      </c>
      <c r="FD102" t="s">
        <v>234</v>
      </c>
      <c r="FE102" t="s">
        <v>234</v>
      </c>
      <c r="FF102" t="s">
        <v>234</v>
      </c>
      <c r="FG102" t="s">
        <v>234</v>
      </c>
      <c r="FH102" t="s">
        <v>234</v>
      </c>
      <c r="FI102" t="s">
        <v>234</v>
      </c>
      <c r="FJ102" t="s">
        <v>234</v>
      </c>
      <c r="FK102" t="s">
        <v>234</v>
      </c>
      <c r="FL102" t="s">
        <v>234</v>
      </c>
      <c r="FM102" t="s">
        <v>234</v>
      </c>
      <c r="FN102" t="s">
        <v>234</v>
      </c>
      <c r="FO102" t="s">
        <v>234</v>
      </c>
      <c r="FP102" t="s">
        <v>234</v>
      </c>
      <c r="FQ102" t="s">
        <v>234</v>
      </c>
      <c r="FR102" t="s">
        <v>234</v>
      </c>
      <c r="FS102" t="s">
        <v>234</v>
      </c>
      <c r="FT102" t="s">
        <v>234</v>
      </c>
      <c r="FU102" t="s">
        <v>234</v>
      </c>
      <c r="FV102" t="s">
        <v>234</v>
      </c>
      <c r="FW102" t="s">
        <v>234</v>
      </c>
      <c r="FX102" t="s">
        <v>234</v>
      </c>
      <c r="FY102" t="s">
        <v>234</v>
      </c>
      <c r="FZ102" t="s">
        <v>234</v>
      </c>
      <c r="GA102" t="s">
        <v>234</v>
      </c>
      <c r="GB102" t="s">
        <v>234</v>
      </c>
      <c r="GC102" t="s">
        <v>234</v>
      </c>
      <c r="GD102" t="s">
        <v>234</v>
      </c>
      <c r="GE102" t="s">
        <v>234</v>
      </c>
      <c r="GF102" t="s">
        <v>234</v>
      </c>
      <c r="GG102" t="s">
        <v>234</v>
      </c>
      <c r="GH102" t="s">
        <v>234</v>
      </c>
      <c r="GI102" t="s">
        <v>234</v>
      </c>
      <c r="GJ102" t="s">
        <v>234</v>
      </c>
      <c r="GK102" t="s">
        <v>234</v>
      </c>
      <c r="GL102" t="s">
        <v>234</v>
      </c>
      <c r="GM102" t="s">
        <v>234</v>
      </c>
      <c r="GN102" t="s">
        <v>234</v>
      </c>
      <c r="GO102" t="s">
        <v>234</v>
      </c>
      <c r="GP102" t="s">
        <v>234</v>
      </c>
      <c r="GQ102" t="s">
        <v>234</v>
      </c>
      <c r="GR102" t="s">
        <v>234</v>
      </c>
      <c r="GS102" t="s">
        <v>234</v>
      </c>
      <c r="GT102" t="s">
        <v>234</v>
      </c>
      <c r="GU102" t="s">
        <v>234</v>
      </c>
      <c r="GV102" t="s">
        <v>234</v>
      </c>
      <c r="GW102" t="s">
        <v>234</v>
      </c>
      <c r="GX102" t="s">
        <v>234</v>
      </c>
      <c r="GY102" t="s">
        <v>234</v>
      </c>
      <c r="GZ102" t="s">
        <v>234</v>
      </c>
      <c r="HA102" t="s">
        <v>234</v>
      </c>
      <c r="HB102" t="s">
        <v>234</v>
      </c>
      <c r="HC102" t="s">
        <v>234</v>
      </c>
      <c r="HD102" t="s">
        <v>234</v>
      </c>
      <c r="HE102" t="s">
        <v>234</v>
      </c>
      <c r="HF102" t="s">
        <v>234</v>
      </c>
      <c r="HG102" t="s">
        <v>234</v>
      </c>
      <c r="HH102" t="s">
        <v>234</v>
      </c>
      <c r="HI102" t="s">
        <v>234</v>
      </c>
      <c r="HJ102" t="s">
        <v>234</v>
      </c>
      <c r="HK102" t="s">
        <v>234</v>
      </c>
      <c r="HL102" t="s">
        <v>234</v>
      </c>
      <c r="HM102" t="s">
        <v>234</v>
      </c>
      <c r="HN102" t="s">
        <v>234</v>
      </c>
      <c r="HO102" t="s">
        <v>234</v>
      </c>
      <c r="HP102" t="s">
        <v>234</v>
      </c>
      <c r="HQ102" t="s">
        <v>234</v>
      </c>
      <c r="HR102" t="s">
        <v>234</v>
      </c>
      <c r="HS102" t="s">
        <v>234</v>
      </c>
      <c r="HT102" t="s">
        <v>234</v>
      </c>
      <c r="HU102" t="s">
        <v>1445</v>
      </c>
      <c r="HV102" t="s">
        <v>234</v>
      </c>
      <c r="HW102" t="s">
        <v>234</v>
      </c>
      <c r="HX102" t="s">
        <v>234</v>
      </c>
      <c r="HY102" t="s">
        <v>234</v>
      </c>
      <c r="HZ102" t="s">
        <v>234</v>
      </c>
      <c r="IA102" t="s">
        <v>234</v>
      </c>
      <c r="IB102" t="s">
        <v>234</v>
      </c>
      <c r="IC102" t="s">
        <v>234</v>
      </c>
      <c r="ID102" t="s">
        <v>269</v>
      </c>
      <c r="IE102">
        <v>0</v>
      </c>
      <c r="IF102">
        <v>0</v>
      </c>
      <c r="IG102">
        <v>0</v>
      </c>
      <c r="IH102">
        <v>0</v>
      </c>
      <c r="II102">
        <v>0</v>
      </c>
      <c r="IJ102">
        <v>0</v>
      </c>
      <c r="IK102">
        <v>0</v>
      </c>
      <c r="IL102">
        <v>1</v>
      </c>
      <c r="IM102" t="s">
        <v>234</v>
      </c>
      <c r="IN102" t="s">
        <v>1445</v>
      </c>
      <c r="IO102" t="s">
        <v>234</v>
      </c>
      <c r="IP102" t="s">
        <v>234</v>
      </c>
      <c r="IQ102" t="s">
        <v>234</v>
      </c>
      <c r="IR102" t="s">
        <v>234</v>
      </c>
      <c r="IS102" t="s">
        <v>234</v>
      </c>
      <c r="IT102" t="s">
        <v>234</v>
      </c>
      <c r="IU102" t="s">
        <v>234</v>
      </c>
      <c r="IV102" t="s">
        <v>234</v>
      </c>
      <c r="IW102" t="s">
        <v>234</v>
      </c>
      <c r="IX102" t="s">
        <v>234</v>
      </c>
      <c r="IY102" t="s">
        <v>234</v>
      </c>
      <c r="IZ102" t="s">
        <v>234</v>
      </c>
      <c r="JA102" t="s">
        <v>234</v>
      </c>
      <c r="JB102" t="s">
        <v>234</v>
      </c>
      <c r="JC102" t="s">
        <v>234</v>
      </c>
      <c r="JD102" t="s">
        <v>234</v>
      </c>
      <c r="JE102" t="s">
        <v>234</v>
      </c>
      <c r="JF102" t="s">
        <v>234</v>
      </c>
      <c r="JG102" t="s">
        <v>234</v>
      </c>
      <c r="JH102" t="s">
        <v>234</v>
      </c>
      <c r="JI102" t="s">
        <v>234</v>
      </c>
      <c r="JJ102" t="s">
        <v>234</v>
      </c>
      <c r="JK102" t="s">
        <v>234</v>
      </c>
      <c r="JL102" t="s">
        <v>234</v>
      </c>
      <c r="JM102" t="s">
        <v>234</v>
      </c>
      <c r="JN102" t="s">
        <v>234</v>
      </c>
      <c r="JO102" t="s">
        <v>234</v>
      </c>
      <c r="JP102" t="s">
        <v>234</v>
      </c>
      <c r="JQ102" t="s">
        <v>234</v>
      </c>
      <c r="JR102" t="s">
        <v>234</v>
      </c>
      <c r="JS102" t="s">
        <v>234</v>
      </c>
      <c r="JT102" t="s">
        <v>234</v>
      </c>
      <c r="JU102" t="s">
        <v>234</v>
      </c>
      <c r="JV102" t="s">
        <v>234</v>
      </c>
      <c r="JW102" t="s">
        <v>234</v>
      </c>
      <c r="JX102" t="s">
        <v>234</v>
      </c>
      <c r="JY102" t="s">
        <v>234</v>
      </c>
      <c r="JZ102" t="s">
        <v>234</v>
      </c>
      <c r="KA102" t="s">
        <v>234</v>
      </c>
      <c r="KB102" t="s">
        <v>234</v>
      </c>
      <c r="KC102" t="s">
        <v>234</v>
      </c>
      <c r="KD102" t="s">
        <v>234</v>
      </c>
      <c r="KE102" t="s">
        <v>234</v>
      </c>
      <c r="KF102" t="s">
        <v>234</v>
      </c>
      <c r="KG102" t="s">
        <v>234</v>
      </c>
      <c r="KH102" t="s">
        <v>234</v>
      </c>
      <c r="KI102" t="s">
        <v>234</v>
      </c>
      <c r="KJ102" t="s">
        <v>234</v>
      </c>
      <c r="KK102" t="s">
        <v>234</v>
      </c>
      <c r="KL102" t="s">
        <v>234</v>
      </c>
      <c r="KM102" t="s">
        <v>234</v>
      </c>
      <c r="KN102" t="s">
        <v>234</v>
      </c>
      <c r="KO102" t="s">
        <v>234</v>
      </c>
      <c r="KP102" t="s">
        <v>234</v>
      </c>
      <c r="KQ102" t="s">
        <v>234</v>
      </c>
      <c r="KR102" t="s">
        <v>234</v>
      </c>
      <c r="KS102" t="s">
        <v>234</v>
      </c>
      <c r="KT102" t="s">
        <v>234</v>
      </c>
      <c r="KU102" t="s">
        <v>234</v>
      </c>
      <c r="KV102" t="s">
        <v>234</v>
      </c>
      <c r="KW102" t="s">
        <v>234</v>
      </c>
      <c r="KX102" t="s">
        <v>234</v>
      </c>
      <c r="KY102" t="s">
        <v>234</v>
      </c>
      <c r="KZ102" t="s">
        <v>234</v>
      </c>
      <c r="LA102" t="s">
        <v>234</v>
      </c>
      <c r="LB102" t="s">
        <v>234</v>
      </c>
      <c r="LC102" t="s">
        <v>234</v>
      </c>
      <c r="LD102" t="s">
        <v>234</v>
      </c>
      <c r="LE102" t="s">
        <v>234</v>
      </c>
      <c r="LF102" t="s">
        <v>3443</v>
      </c>
      <c r="LG102" t="s">
        <v>234</v>
      </c>
      <c r="LH102">
        <v>264684416</v>
      </c>
      <c r="LI102" t="s">
        <v>4073</v>
      </c>
      <c r="LJ102">
        <v>44617.787465277783</v>
      </c>
      <c r="LK102" t="s">
        <v>234</v>
      </c>
      <c r="LL102" t="s">
        <v>234</v>
      </c>
      <c r="LM102" t="s">
        <v>3800</v>
      </c>
      <c r="LN102" t="s">
        <v>3801</v>
      </c>
      <c r="LO102" t="s">
        <v>234</v>
      </c>
      <c r="LP102">
        <v>101</v>
      </c>
    </row>
    <row r="103" spans="1:328" x14ac:dyDescent="0.35">
      <c r="A103">
        <v>44617.514510023153</v>
      </c>
      <c r="B103">
        <v>44617.551480983799</v>
      </c>
      <c r="C103">
        <v>44617</v>
      </c>
      <c r="D103">
        <v>5.2815658065290859E-3</v>
      </c>
      <c r="E103" t="s">
        <v>234</v>
      </c>
      <c r="F103" t="s">
        <v>234</v>
      </c>
      <c r="G103" t="s">
        <v>3811</v>
      </c>
      <c r="H103">
        <v>44617</v>
      </c>
      <c r="I103" t="s">
        <v>236</v>
      </c>
      <c r="J103" t="s">
        <v>234</v>
      </c>
      <c r="K103" t="s">
        <v>236</v>
      </c>
      <c r="L103" t="s">
        <v>235</v>
      </c>
      <c r="M103" t="s">
        <v>235</v>
      </c>
      <c r="N103" t="s">
        <v>238</v>
      </c>
      <c r="O103" t="s">
        <v>234</v>
      </c>
      <c r="P103" t="s">
        <v>238</v>
      </c>
      <c r="Q103" t="s">
        <v>237</v>
      </c>
      <c r="R103" t="s">
        <v>237</v>
      </c>
      <c r="S103" t="s">
        <v>239</v>
      </c>
      <c r="T103" t="s">
        <v>240</v>
      </c>
      <c r="U103" t="s">
        <v>241</v>
      </c>
      <c r="V103" t="s">
        <v>744</v>
      </c>
      <c r="W103" t="s">
        <v>242</v>
      </c>
      <c r="X103" t="s">
        <v>243</v>
      </c>
      <c r="Y103" t="s">
        <v>242</v>
      </c>
      <c r="Z103" t="s">
        <v>245</v>
      </c>
      <c r="AA103" t="s">
        <v>234</v>
      </c>
      <c r="AB103" t="s">
        <v>245</v>
      </c>
      <c r="AC103" t="s">
        <v>244</v>
      </c>
      <c r="AD103" t="s">
        <v>244</v>
      </c>
      <c r="AE103" t="s">
        <v>390</v>
      </c>
      <c r="AF103" t="s">
        <v>234</v>
      </c>
      <c r="AG103" t="s">
        <v>390</v>
      </c>
      <c r="AH103" t="s">
        <v>4055</v>
      </c>
      <c r="AI103" t="s">
        <v>4055</v>
      </c>
      <c r="AJ103" t="s">
        <v>247</v>
      </c>
      <c r="AK103" t="s">
        <v>284</v>
      </c>
      <c r="AL103" t="s">
        <v>1655</v>
      </c>
      <c r="AM103" t="s">
        <v>234</v>
      </c>
      <c r="AN103" t="s">
        <v>1655</v>
      </c>
      <c r="AO103" t="s">
        <v>234</v>
      </c>
      <c r="AP103" t="s">
        <v>250</v>
      </c>
      <c r="AQ103" t="s">
        <v>234</v>
      </c>
      <c r="AR103" t="s">
        <v>234</v>
      </c>
      <c r="AS103" t="s">
        <v>285</v>
      </c>
      <c r="AT103" t="s">
        <v>234</v>
      </c>
      <c r="AU103" t="s">
        <v>318</v>
      </c>
      <c r="AV103">
        <v>1</v>
      </c>
      <c r="AW103">
        <v>0</v>
      </c>
      <c r="AX103">
        <v>0</v>
      </c>
      <c r="AY103">
        <v>0</v>
      </c>
      <c r="AZ103">
        <v>0</v>
      </c>
      <c r="BA103">
        <v>0</v>
      </c>
      <c r="BB103">
        <v>0</v>
      </c>
      <c r="BC103">
        <v>0</v>
      </c>
      <c r="BD103" t="s">
        <v>309</v>
      </c>
      <c r="BE103" t="s">
        <v>750</v>
      </c>
      <c r="BF103" t="s">
        <v>287</v>
      </c>
      <c r="BG103">
        <v>1</v>
      </c>
      <c r="BH103">
        <v>0</v>
      </c>
      <c r="BI103">
        <v>0</v>
      </c>
      <c r="BJ103">
        <v>0</v>
      </c>
      <c r="BK103">
        <v>0</v>
      </c>
      <c r="BL103">
        <v>0</v>
      </c>
      <c r="BM103">
        <v>0</v>
      </c>
      <c r="BN103">
        <v>0</v>
      </c>
      <c r="BO103">
        <v>0</v>
      </c>
      <c r="BP103">
        <v>0</v>
      </c>
      <c r="BQ103" t="s">
        <v>234</v>
      </c>
      <c r="BR103" t="s">
        <v>288</v>
      </c>
      <c r="BS103" t="s">
        <v>348</v>
      </c>
      <c r="BT103" t="s">
        <v>3889</v>
      </c>
      <c r="BU103">
        <v>1</v>
      </c>
      <c r="BV103">
        <v>1</v>
      </c>
      <c r="BW103">
        <v>1</v>
      </c>
      <c r="BX103">
        <v>1</v>
      </c>
      <c r="BY103">
        <v>1</v>
      </c>
      <c r="BZ103">
        <v>1</v>
      </c>
      <c r="CA103">
        <v>1</v>
      </c>
      <c r="CB103">
        <v>0</v>
      </c>
      <c r="CC103" t="s">
        <v>1500</v>
      </c>
      <c r="CD103">
        <v>240</v>
      </c>
      <c r="CE103">
        <v>120</v>
      </c>
      <c r="CF103" t="s">
        <v>1655</v>
      </c>
      <c r="CG103">
        <v>340</v>
      </c>
      <c r="CH103">
        <v>130.76923076923001</v>
      </c>
      <c r="CI103" t="s">
        <v>1655</v>
      </c>
      <c r="CJ103">
        <v>260</v>
      </c>
      <c r="CK103" t="s">
        <v>3826</v>
      </c>
      <c r="CL103" t="s">
        <v>1445</v>
      </c>
      <c r="CM103">
        <v>400</v>
      </c>
      <c r="CN103" t="s">
        <v>3804</v>
      </c>
      <c r="CO103" t="s">
        <v>1655</v>
      </c>
      <c r="CP103">
        <v>600</v>
      </c>
      <c r="CQ103" t="s">
        <v>3805</v>
      </c>
      <c r="CR103" t="s">
        <v>1445</v>
      </c>
      <c r="CS103">
        <v>750</v>
      </c>
      <c r="CT103" t="s">
        <v>4072</v>
      </c>
      <c r="CU103" t="s">
        <v>1445</v>
      </c>
      <c r="CV103" t="s">
        <v>1507</v>
      </c>
      <c r="CW103" t="s">
        <v>1655</v>
      </c>
      <c r="CX103">
        <v>1150</v>
      </c>
      <c r="CY103" t="s">
        <v>234</v>
      </c>
      <c r="CZ103" t="s">
        <v>234</v>
      </c>
      <c r="DA103" t="s">
        <v>234</v>
      </c>
      <c r="DB103" t="s">
        <v>234</v>
      </c>
      <c r="DC103" t="s">
        <v>234</v>
      </c>
      <c r="DD103" t="s">
        <v>234</v>
      </c>
      <c r="DE103" t="s">
        <v>259</v>
      </c>
      <c r="DF103">
        <v>1150</v>
      </c>
      <c r="DG103" t="s">
        <v>1655</v>
      </c>
      <c r="DH103" t="s">
        <v>1655</v>
      </c>
      <c r="DI103" t="s">
        <v>1536</v>
      </c>
      <c r="DJ103">
        <v>0</v>
      </c>
      <c r="DK103">
        <v>0</v>
      </c>
      <c r="DL103">
        <v>0</v>
      </c>
      <c r="DM103">
        <v>0</v>
      </c>
      <c r="DN103">
        <v>0</v>
      </c>
      <c r="DO103">
        <v>0</v>
      </c>
      <c r="DP103">
        <v>0</v>
      </c>
      <c r="DQ103">
        <v>1</v>
      </c>
      <c r="DR103">
        <v>0</v>
      </c>
      <c r="DS103">
        <v>0</v>
      </c>
      <c r="DT103">
        <v>0</v>
      </c>
      <c r="DU103">
        <v>0</v>
      </c>
      <c r="DV103">
        <v>0</v>
      </c>
      <c r="DW103">
        <v>0</v>
      </c>
      <c r="DX103" t="s">
        <v>234</v>
      </c>
      <c r="DY103" t="s">
        <v>4074</v>
      </c>
      <c r="DZ103">
        <v>1</v>
      </c>
      <c r="EA103">
        <v>1</v>
      </c>
      <c r="EB103">
        <v>0</v>
      </c>
      <c r="EC103">
        <v>1</v>
      </c>
      <c r="ED103">
        <v>0</v>
      </c>
      <c r="EE103">
        <v>0</v>
      </c>
      <c r="EF103">
        <v>0</v>
      </c>
      <c r="EG103">
        <v>0</v>
      </c>
      <c r="EH103" t="s">
        <v>1655</v>
      </c>
      <c r="EI103" t="s">
        <v>1655</v>
      </c>
      <c r="EJ103" t="s">
        <v>1655</v>
      </c>
      <c r="EK103" t="s">
        <v>239</v>
      </c>
      <c r="EL103" t="s">
        <v>305</v>
      </c>
      <c r="EM103" t="s">
        <v>240</v>
      </c>
      <c r="EN103" t="s">
        <v>305</v>
      </c>
      <c r="EO103" t="s">
        <v>234</v>
      </c>
      <c r="EP103" t="s">
        <v>234</v>
      </c>
      <c r="EQ103" t="s">
        <v>234</v>
      </c>
      <c r="ER103" t="s">
        <v>234</v>
      </c>
      <c r="ES103" t="s">
        <v>234</v>
      </c>
      <c r="ET103" t="s">
        <v>234</v>
      </c>
      <c r="EU103" t="s">
        <v>234</v>
      </c>
      <c r="EV103" t="s">
        <v>234</v>
      </c>
      <c r="EW103" t="s">
        <v>234</v>
      </c>
      <c r="EX103" t="s">
        <v>234</v>
      </c>
      <c r="EY103" t="s">
        <v>234</v>
      </c>
      <c r="EZ103" t="s">
        <v>234</v>
      </c>
      <c r="FA103" t="s">
        <v>234</v>
      </c>
      <c r="FB103" t="s">
        <v>234</v>
      </c>
      <c r="FC103" t="s">
        <v>234</v>
      </c>
      <c r="FD103" t="s">
        <v>234</v>
      </c>
      <c r="FE103" t="s">
        <v>234</v>
      </c>
      <c r="FF103" t="s">
        <v>234</v>
      </c>
      <c r="FG103" t="s">
        <v>234</v>
      </c>
      <c r="FH103" t="s">
        <v>234</v>
      </c>
      <c r="FI103" t="s">
        <v>234</v>
      </c>
      <c r="FJ103" t="s">
        <v>234</v>
      </c>
      <c r="FK103" t="s">
        <v>234</v>
      </c>
      <c r="FL103" t="s">
        <v>234</v>
      </c>
      <c r="FM103" t="s">
        <v>234</v>
      </c>
      <c r="FN103" t="s">
        <v>234</v>
      </c>
      <c r="FO103" t="s">
        <v>234</v>
      </c>
      <c r="FP103" t="s">
        <v>234</v>
      </c>
      <c r="FQ103" t="s">
        <v>234</v>
      </c>
      <c r="FR103" t="s">
        <v>234</v>
      </c>
      <c r="FS103" t="s">
        <v>234</v>
      </c>
      <c r="FT103" t="s">
        <v>234</v>
      </c>
      <c r="FU103" t="s">
        <v>234</v>
      </c>
      <c r="FV103" t="s">
        <v>234</v>
      </c>
      <c r="FW103" t="s">
        <v>234</v>
      </c>
      <c r="FX103" t="s">
        <v>234</v>
      </c>
      <c r="FY103" t="s">
        <v>234</v>
      </c>
      <c r="FZ103" t="s">
        <v>234</v>
      </c>
      <c r="GA103" t="s">
        <v>234</v>
      </c>
      <c r="GB103" t="s">
        <v>234</v>
      </c>
      <c r="GC103" t="s">
        <v>234</v>
      </c>
      <c r="GD103" t="s">
        <v>234</v>
      </c>
      <c r="GE103" t="s">
        <v>234</v>
      </c>
      <c r="GF103" t="s">
        <v>234</v>
      </c>
      <c r="GG103" t="s">
        <v>234</v>
      </c>
      <c r="GH103" t="s">
        <v>234</v>
      </c>
      <c r="GI103" t="s">
        <v>234</v>
      </c>
      <c r="GJ103" t="s">
        <v>234</v>
      </c>
      <c r="GK103" t="s">
        <v>234</v>
      </c>
      <c r="GL103" t="s">
        <v>234</v>
      </c>
      <c r="GM103" t="s">
        <v>234</v>
      </c>
      <c r="GN103" t="s">
        <v>234</v>
      </c>
      <c r="GO103" t="s">
        <v>234</v>
      </c>
      <c r="GP103" t="s">
        <v>234</v>
      </c>
      <c r="GQ103" t="s">
        <v>234</v>
      </c>
      <c r="GR103" t="s">
        <v>234</v>
      </c>
      <c r="GS103" t="s">
        <v>234</v>
      </c>
      <c r="GT103" t="s">
        <v>234</v>
      </c>
      <c r="GU103" t="s">
        <v>234</v>
      </c>
      <c r="GV103" t="s">
        <v>234</v>
      </c>
      <c r="GW103" t="s">
        <v>234</v>
      </c>
      <c r="GX103" t="s">
        <v>234</v>
      </c>
      <c r="GY103" t="s">
        <v>234</v>
      </c>
      <c r="GZ103" t="s">
        <v>234</v>
      </c>
      <c r="HA103" t="s">
        <v>234</v>
      </c>
      <c r="HB103" t="s">
        <v>234</v>
      </c>
      <c r="HC103" t="s">
        <v>234</v>
      </c>
      <c r="HD103" t="s">
        <v>234</v>
      </c>
      <c r="HE103" t="s">
        <v>234</v>
      </c>
      <c r="HF103" t="s">
        <v>234</v>
      </c>
      <c r="HG103" t="s">
        <v>234</v>
      </c>
      <c r="HH103" t="s">
        <v>234</v>
      </c>
      <c r="HI103" t="s">
        <v>234</v>
      </c>
      <c r="HJ103" t="s">
        <v>234</v>
      </c>
      <c r="HK103" t="s">
        <v>234</v>
      </c>
      <c r="HL103" t="s">
        <v>234</v>
      </c>
      <c r="HM103" t="s">
        <v>234</v>
      </c>
      <c r="HN103" t="s">
        <v>234</v>
      </c>
      <c r="HO103" t="s">
        <v>234</v>
      </c>
      <c r="HP103" t="s">
        <v>234</v>
      </c>
      <c r="HQ103" t="s">
        <v>234</v>
      </c>
      <c r="HR103" t="s">
        <v>234</v>
      </c>
      <c r="HS103" t="s">
        <v>234</v>
      </c>
      <c r="HT103" t="s">
        <v>234</v>
      </c>
      <c r="HU103" t="s">
        <v>1445</v>
      </c>
      <c r="HV103" t="s">
        <v>234</v>
      </c>
      <c r="HW103" t="s">
        <v>234</v>
      </c>
      <c r="HX103" t="s">
        <v>234</v>
      </c>
      <c r="HY103" t="s">
        <v>234</v>
      </c>
      <c r="HZ103" t="s">
        <v>234</v>
      </c>
      <c r="IA103" t="s">
        <v>234</v>
      </c>
      <c r="IB103" t="s">
        <v>234</v>
      </c>
      <c r="IC103" t="s">
        <v>234</v>
      </c>
      <c r="ID103" t="s">
        <v>246</v>
      </c>
      <c r="IE103">
        <v>0</v>
      </c>
      <c r="IF103">
        <v>0</v>
      </c>
      <c r="IG103">
        <v>0</v>
      </c>
      <c r="IH103">
        <v>0</v>
      </c>
      <c r="II103">
        <v>0</v>
      </c>
      <c r="IJ103">
        <v>0</v>
      </c>
      <c r="IK103">
        <v>1</v>
      </c>
      <c r="IL103">
        <v>0</v>
      </c>
      <c r="IM103" t="s">
        <v>4075</v>
      </c>
      <c r="IN103" t="s">
        <v>1445</v>
      </c>
      <c r="IO103" t="s">
        <v>234</v>
      </c>
      <c r="IP103" t="s">
        <v>234</v>
      </c>
      <c r="IQ103" t="s">
        <v>234</v>
      </c>
      <c r="IR103" t="s">
        <v>234</v>
      </c>
      <c r="IS103" t="s">
        <v>234</v>
      </c>
      <c r="IT103" t="s">
        <v>234</v>
      </c>
      <c r="IU103" t="s">
        <v>234</v>
      </c>
      <c r="IV103" t="s">
        <v>234</v>
      </c>
      <c r="IW103" t="s">
        <v>234</v>
      </c>
      <c r="IX103" t="s">
        <v>234</v>
      </c>
      <c r="IY103" t="s">
        <v>234</v>
      </c>
      <c r="IZ103" t="s">
        <v>234</v>
      </c>
      <c r="JA103" t="s">
        <v>234</v>
      </c>
      <c r="JB103" t="s">
        <v>234</v>
      </c>
      <c r="JC103" t="s">
        <v>234</v>
      </c>
      <c r="JD103" t="s">
        <v>234</v>
      </c>
      <c r="JE103" t="s">
        <v>234</v>
      </c>
      <c r="JF103" t="s">
        <v>234</v>
      </c>
      <c r="JG103" t="s">
        <v>234</v>
      </c>
      <c r="JH103" t="s">
        <v>234</v>
      </c>
      <c r="JI103" t="s">
        <v>234</v>
      </c>
      <c r="JJ103" t="s">
        <v>234</v>
      </c>
      <c r="JK103" t="s">
        <v>234</v>
      </c>
      <c r="JL103" t="s">
        <v>234</v>
      </c>
      <c r="JM103" t="s">
        <v>234</v>
      </c>
      <c r="JN103" t="s">
        <v>234</v>
      </c>
      <c r="JO103" t="s">
        <v>234</v>
      </c>
      <c r="JP103" t="s">
        <v>234</v>
      </c>
      <c r="JQ103" t="s">
        <v>234</v>
      </c>
      <c r="JR103" t="s">
        <v>234</v>
      </c>
      <c r="JS103" t="s">
        <v>234</v>
      </c>
      <c r="JT103" t="s">
        <v>234</v>
      </c>
      <c r="JU103" t="s">
        <v>234</v>
      </c>
      <c r="JV103" t="s">
        <v>234</v>
      </c>
      <c r="JW103" t="s">
        <v>234</v>
      </c>
      <c r="JX103" t="s">
        <v>234</v>
      </c>
      <c r="JY103" t="s">
        <v>234</v>
      </c>
      <c r="JZ103" t="s">
        <v>234</v>
      </c>
      <c r="KA103" t="s">
        <v>234</v>
      </c>
      <c r="KB103" t="s">
        <v>234</v>
      </c>
      <c r="KC103" t="s">
        <v>234</v>
      </c>
      <c r="KD103" t="s">
        <v>234</v>
      </c>
      <c r="KE103" t="s">
        <v>234</v>
      </c>
      <c r="KF103" t="s">
        <v>234</v>
      </c>
      <c r="KG103" t="s">
        <v>234</v>
      </c>
      <c r="KH103" t="s">
        <v>234</v>
      </c>
      <c r="KI103" t="s">
        <v>234</v>
      </c>
      <c r="KJ103" t="s">
        <v>234</v>
      </c>
      <c r="KK103" t="s">
        <v>234</v>
      </c>
      <c r="KL103" t="s">
        <v>234</v>
      </c>
      <c r="KM103" t="s">
        <v>234</v>
      </c>
      <c r="KN103" t="s">
        <v>234</v>
      </c>
      <c r="KO103" t="s">
        <v>234</v>
      </c>
      <c r="KP103" t="s">
        <v>234</v>
      </c>
      <c r="KQ103" t="s">
        <v>234</v>
      </c>
      <c r="KR103" t="s">
        <v>234</v>
      </c>
      <c r="KS103" t="s">
        <v>234</v>
      </c>
      <c r="KT103" t="s">
        <v>234</v>
      </c>
      <c r="KU103" t="s">
        <v>234</v>
      </c>
      <c r="KV103" t="s">
        <v>234</v>
      </c>
      <c r="KW103" t="s">
        <v>234</v>
      </c>
      <c r="KX103" t="s">
        <v>234</v>
      </c>
      <c r="KY103" t="s">
        <v>234</v>
      </c>
      <c r="KZ103" t="s">
        <v>234</v>
      </c>
      <c r="LA103" t="s">
        <v>234</v>
      </c>
      <c r="LB103" t="s">
        <v>234</v>
      </c>
      <c r="LC103" t="s">
        <v>234</v>
      </c>
      <c r="LD103" t="s">
        <v>234</v>
      </c>
      <c r="LE103" t="s">
        <v>234</v>
      </c>
      <c r="LF103" t="s">
        <v>3443</v>
      </c>
      <c r="LG103" t="s">
        <v>234</v>
      </c>
      <c r="LH103">
        <v>264684422</v>
      </c>
      <c r="LI103" t="s">
        <v>4076</v>
      </c>
      <c r="LJ103">
        <v>44617.787488425929</v>
      </c>
      <c r="LK103" t="s">
        <v>234</v>
      </c>
      <c r="LL103" t="s">
        <v>234</v>
      </c>
      <c r="LM103" t="s">
        <v>3800</v>
      </c>
      <c r="LN103" t="s">
        <v>3801</v>
      </c>
      <c r="LO103" t="s">
        <v>234</v>
      </c>
      <c r="LP103">
        <v>102</v>
      </c>
    </row>
    <row r="104" spans="1:328" x14ac:dyDescent="0.35">
      <c r="A104">
        <v>44617.522756319442</v>
      </c>
      <c r="B104">
        <v>44617.529400312502</v>
      </c>
      <c r="C104">
        <v>44617</v>
      </c>
      <c r="D104">
        <v>9.4914186567101363E-4</v>
      </c>
      <c r="E104" t="s">
        <v>234</v>
      </c>
      <c r="F104" t="s">
        <v>234</v>
      </c>
      <c r="G104" t="s">
        <v>234</v>
      </c>
      <c r="H104">
        <v>44617</v>
      </c>
      <c r="I104" t="s">
        <v>236</v>
      </c>
      <c r="J104" t="s">
        <v>234</v>
      </c>
      <c r="K104" t="s">
        <v>236</v>
      </c>
      <c r="L104" t="s">
        <v>235</v>
      </c>
      <c r="M104" t="s">
        <v>235</v>
      </c>
      <c r="N104" t="s">
        <v>238</v>
      </c>
      <c r="O104" t="s">
        <v>234</v>
      </c>
      <c r="P104" t="s">
        <v>238</v>
      </c>
      <c r="Q104" t="s">
        <v>237</v>
      </c>
      <c r="R104" t="s">
        <v>237</v>
      </c>
      <c r="S104" t="s">
        <v>239</v>
      </c>
      <c r="T104" t="s">
        <v>240</v>
      </c>
      <c r="U104" t="s">
        <v>241</v>
      </c>
      <c r="V104" t="s">
        <v>744</v>
      </c>
      <c r="W104" t="s">
        <v>242</v>
      </c>
      <c r="X104" t="s">
        <v>243</v>
      </c>
      <c r="Y104" t="s">
        <v>242</v>
      </c>
      <c r="Z104" t="s">
        <v>245</v>
      </c>
      <c r="AA104" t="s">
        <v>234</v>
      </c>
      <c r="AB104" t="s">
        <v>245</v>
      </c>
      <c r="AC104" t="s">
        <v>244</v>
      </c>
      <c r="AD104" t="s">
        <v>244</v>
      </c>
      <c r="AE104" t="s">
        <v>390</v>
      </c>
      <c r="AF104" t="s">
        <v>234</v>
      </c>
      <c r="AG104" t="s">
        <v>390</v>
      </c>
      <c r="AH104" t="s">
        <v>4055</v>
      </c>
      <c r="AI104" t="s">
        <v>4055</v>
      </c>
      <c r="AJ104" t="s">
        <v>247</v>
      </c>
      <c r="AK104" t="s">
        <v>284</v>
      </c>
      <c r="AL104" t="s">
        <v>1655</v>
      </c>
      <c r="AM104" t="s">
        <v>234</v>
      </c>
      <c r="AN104" t="s">
        <v>1655</v>
      </c>
      <c r="AO104" t="s">
        <v>234</v>
      </c>
      <c r="AP104" t="s">
        <v>250</v>
      </c>
      <c r="AQ104" t="s">
        <v>234</v>
      </c>
      <c r="AR104" t="s">
        <v>234</v>
      </c>
      <c r="AS104" t="s">
        <v>285</v>
      </c>
      <c r="AT104" t="s">
        <v>234</v>
      </c>
      <c r="AU104" t="s">
        <v>318</v>
      </c>
      <c r="AV104">
        <v>1</v>
      </c>
      <c r="AW104">
        <v>0</v>
      </c>
      <c r="AX104">
        <v>0</v>
      </c>
      <c r="AY104">
        <v>0</v>
      </c>
      <c r="AZ104">
        <v>0</v>
      </c>
      <c r="BA104">
        <v>0</v>
      </c>
      <c r="BB104">
        <v>0</v>
      </c>
      <c r="BC104">
        <v>0</v>
      </c>
      <c r="BD104" t="s">
        <v>309</v>
      </c>
      <c r="BE104" t="s">
        <v>750</v>
      </c>
      <c r="BF104" t="s">
        <v>3880</v>
      </c>
      <c r="BG104">
        <v>1</v>
      </c>
      <c r="BH104">
        <v>0</v>
      </c>
      <c r="BI104">
        <v>0</v>
      </c>
      <c r="BJ104">
        <v>0</v>
      </c>
      <c r="BK104">
        <v>1</v>
      </c>
      <c r="BL104">
        <v>0</v>
      </c>
      <c r="BM104">
        <v>0</v>
      </c>
      <c r="BN104">
        <v>0</v>
      </c>
      <c r="BO104">
        <v>0</v>
      </c>
      <c r="BP104">
        <v>0</v>
      </c>
      <c r="BQ104" t="s">
        <v>234</v>
      </c>
      <c r="BR104" t="s">
        <v>348</v>
      </c>
      <c r="BS104" t="s">
        <v>348</v>
      </c>
      <c r="BT104" t="s">
        <v>3944</v>
      </c>
      <c r="BU104">
        <v>1</v>
      </c>
      <c r="BV104">
        <v>1</v>
      </c>
      <c r="BW104">
        <v>1</v>
      </c>
      <c r="BX104">
        <v>1</v>
      </c>
      <c r="BY104">
        <v>1</v>
      </c>
      <c r="BZ104">
        <v>1</v>
      </c>
      <c r="CA104">
        <v>1</v>
      </c>
      <c r="CB104">
        <v>0</v>
      </c>
      <c r="CC104" t="s">
        <v>1500</v>
      </c>
      <c r="CD104">
        <v>300</v>
      </c>
      <c r="CE104">
        <v>150</v>
      </c>
      <c r="CF104" t="s">
        <v>1655</v>
      </c>
      <c r="CG104">
        <v>350</v>
      </c>
      <c r="CH104">
        <v>134.61538461538399</v>
      </c>
      <c r="CI104" t="s">
        <v>1655</v>
      </c>
      <c r="CJ104">
        <v>300</v>
      </c>
      <c r="CK104" t="s">
        <v>3945</v>
      </c>
      <c r="CL104" t="s">
        <v>1655</v>
      </c>
      <c r="CM104">
        <v>375</v>
      </c>
      <c r="CN104" t="s">
        <v>3930</v>
      </c>
      <c r="CO104" t="s">
        <v>1655</v>
      </c>
      <c r="CP104">
        <v>650</v>
      </c>
      <c r="CQ104" t="s">
        <v>3918</v>
      </c>
      <c r="CR104" t="s">
        <v>1445</v>
      </c>
      <c r="CS104">
        <v>750</v>
      </c>
      <c r="CT104" t="s">
        <v>4072</v>
      </c>
      <c r="CU104" t="s">
        <v>1445</v>
      </c>
      <c r="CV104" t="s">
        <v>1504</v>
      </c>
      <c r="CW104" t="s">
        <v>1655</v>
      </c>
      <c r="CX104">
        <v>1000</v>
      </c>
      <c r="CY104" t="s">
        <v>234</v>
      </c>
      <c r="CZ104" t="s">
        <v>234</v>
      </c>
      <c r="DA104" t="s">
        <v>234</v>
      </c>
      <c r="DB104" t="s">
        <v>234</v>
      </c>
      <c r="DC104" t="s">
        <v>234</v>
      </c>
      <c r="DD104" t="s">
        <v>234</v>
      </c>
      <c r="DE104" t="s">
        <v>259</v>
      </c>
      <c r="DF104">
        <v>1000</v>
      </c>
      <c r="DG104" t="s">
        <v>1655</v>
      </c>
      <c r="DH104" t="s">
        <v>1655</v>
      </c>
      <c r="DI104" t="s">
        <v>1531</v>
      </c>
      <c r="DJ104">
        <v>0</v>
      </c>
      <c r="DK104">
        <v>0</v>
      </c>
      <c r="DL104">
        <v>0</v>
      </c>
      <c r="DM104">
        <v>0</v>
      </c>
      <c r="DN104">
        <v>0</v>
      </c>
      <c r="DO104">
        <v>1</v>
      </c>
      <c r="DP104">
        <v>0</v>
      </c>
      <c r="DQ104">
        <v>0</v>
      </c>
      <c r="DR104">
        <v>0</v>
      </c>
      <c r="DS104">
        <v>0</v>
      </c>
      <c r="DT104">
        <v>0</v>
      </c>
      <c r="DU104">
        <v>0</v>
      </c>
      <c r="DV104">
        <v>0</v>
      </c>
      <c r="DW104">
        <v>0</v>
      </c>
      <c r="DX104" t="s">
        <v>234</v>
      </c>
      <c r="DY104" t="s">
        <v>1470</v>
      </c>
      <c r="DZ104">
        <v>0</v>
      </c>
      <c r="EA104">
        <v>0</v>
      </c>
      <c r="EB104">
        <v>0</v>
      </c>
      <c r="EC104">
        <v>0</v>
      </c>
      <c r="ED104">
        <v>0</v>
      </c>
      <c r="EE104">
        <v>1</v>
      </c>
      <c r="EF104">
        <v>0</v>
      </c>
      <c r="EG104">
        <v>0</v>
      </c>
      <c r="EH104" t="s">
        <v>1445</v>
      </c>
      <c r="EI104" t="s">
        <v>1655</v>
      </c>
      <c r="EJ104" t="s">
        <v>1655</v>
      </c>
      <c r="EK104" t="s">
        <v>239</v>
      </c>
      <c r="EL104" t="s">
        <v>305</v>
      </c>
      <c r="EM104" t="s">
        <v>240</v>
      </c>
      <c r="EN104" t="s">
        <v>305</v>
      </c>
      <c r="EO104" t="s">
        <v>234</v>
      </c>
      <c r="EP104" t="s">
        <v>234</v>
      </c>
      <c r="EQ104" t="s">
        <v>234</v>
      </c>
      <c r="ER104" t="s">
        <v>234</v>
      </c>
      <c r="ES104" t="s">
        <v>234</v>
      </c>
      <c r="ET104" t="s">
        <v>234</v>
      </c>
      <c r="EU104" t="s">
        <v>234</v>
      </c>
      <c r="EV104" t="s">
        <v>234</v>
      </c>
      <c r="EW104" t="s">
        <v>234</v>
      </c>
      <c r="EX104" t="s">
        <v>234</v>
      </c>
      <c r="EY104" t="s">
        <v>234</v>
      </c>
      <c r="EZ104" t="s">
        <v>234</v>
      </c>
      <c r="FA104" t="s">
        <v>234</v>
      </c>
      <c r="FB104" t="s">
        <v>234</v>
      </c>
      <c r="FC104" t="s">
        <v>234</v>
      </c>
      <c r="FD104" t="s">
        <v>234</v>
      </c>
      <c r="FE104" t="s">
        <v>234</v>
      </c>
      <c r="FF104" t="s">
        <v>234</v>
      </c>
      <c r="FG104" t="s">
        <v>234</v>
      </c>
      <c r="FH104" t="s">
        <v>234</v>
      </c>
      <c r="FI104" t="s">
        <v>234</v>
      </c>
      <c r="FJ104" t="s">
        <v>234</v>
      </c>
      <c r="FK104" t="s">
        <v>234</v>
      </c>
      <c r="FL104" t="s">
        <v>234</v>
      </c>
      <c r="FM104" t="s">
        <v>234</v>
      </c>
      <c r="FN104" t="s">
        <v>234</v>
      </c>
      <c r="FO104" t="s">
        <v>234</v>
      </c>
      <c r="FP104" t="s">
        <v>234</v>
      </c>
      <c r="FQ104" t="s">
        <v>234</v>
      </c>
      <c r="FR104" t="s">
        <v>234</v>
      </c>
      <c r="FS104" t="s">
        <v>234</v>
      </c>
      <c r="FT104" t="s">
        <v>234</v>
      </c>
      <c r="FU104" t="s">
        <v>234</v>
      </c>
      <c r="FV104" t="s">
        <v>234</v>
      </c>
      <c r="FW104" t="s">
        <v>234</v>
      </c>
      <c r="FX104" t="s">
        <v>234</v>
      </c>
      <c r="FY104" t="s">
        <v>234</v>
      </c>
      <c r="FZ104" t="s">
        <v>234</v>
      </c>
      <c r="GA104" t="s">
        <v>234</v>
      </c>
      <c r="GB104" t="s">
        <v>234</v>
      </c>
      <c r="GC104" t="s">
        <v>234</v>
      </c>
      <c r="GD104" t="s">
        <v>234</v>
      </c>
      <c r="GE104" t="s">
        <v>234</v>
      </c>
      <c r="GF104" t="s">
        <v>234</v>
      </c>
      <c r="GG104" t="s">
        <v>234</v>
      </c>
      <c r="GH104" t="s">
        <v>234</v>
      </c>
      <c r="GI104" t="s">
        <v>234</v>
      </c>
      <c r="GJ104" t="s">
        <v>234</v>
      </c>
      <c r="GK104" t="s">
        <v>234</v>
      </c>
      <c r="GL104" t="s">
        <v>234</v>
      </c>
      <c r="GM104" t="s">
        <v>234</v>
      </c>
      <c r="GN104" t="s">
        <v>234</v>
      </c>
      <c r="GO104" t="s">
        <v>234</v>
      </c>
      <c r="GP104" t="s">
        <v>234</v>
      </c>
      <c r="GQ104" t="s">
        <v>234</v>
      </c>
      <c r="GR104" t="s">
        <v>234</v>
      </c>
      <c r="GS104" t="s">
        <v>234</v>
      </c>
      <c r="GT104" t="s">
        <v>234</v>
      </c>
      <c r="GU104" t="s">
        <v>234</v>
      </c>
      <c r="GV104" t="s">
        <v>234</v>
      </c>
      <c r="GW104" t="s">
        <v>234</v>
      </c>
      <c r="GX104" t="s">
        <v>234</v>
      </c>
      <c r="GY104" t="s">
        <v>234</v>
      </c>
      <c r="GZ104" t="s">
        <v>234</v>
      </c>
      <c r="HA104" t="s">
        <v>234</v>
      </c>
      <c r="HB104" t="s">
        <v>234</v>
      </c>
      <c r="HC104" t="s">
        <v>234</v>
      </c>
      <c r="HD104" t="s">
        <v>234</v>
      </c>
      <c r="HE104" t="s">
        <v>234</v>
      </c>
      <c r="HF104" t="s">
        <v>234</v>
      </c>
      <c r="HG104" t="s">
        <v>234</v>
      </c>
      <c r="HH104" t="s">
        <v>234</v>
      </c>
      <c r="HI104" t="s">
        <v>234</v>
      </c>
      <c r="HJ104" t="s">
        <v>234</v>
      </c>
      <c r="HK104" t="s">
        <v>234</v>
      </c>
      <c r="HL104" t="s">
        <v>234</v>
      </c>
      <c r="HM104" t="s">
        <v>234</v>
      </c>
      <c r="HN104" t="s">
        <v>234</v>
      </c>
      <c r="HO104" t="s">
        <v>234</v>
      </c>
      <c r="HP104" t="s">
        <v>234</v>
      </c>
      <c r="HQ104" t="s">
        <v>234</v>
      </c>
      <c r="HR104" t="s">
        <v>234</v>
      </c>
      <c r="HS104" t="s">
        <v>234</v>
      </c>
      <c r="HT104" t="s">
        <v>234</v>
      </c>
      <c r="HU104" t="s">
        <v>269</v>
      </c>
      <c r="HV104" t="s">
        <v>234</v>
      </c>
      <c r="HW104" t="s">
        <v>234</v>
      </c>
      <c r="HX104" t="s">
        <v>234</v>
      </c>
      <c r="HY104" t="s">
        <v>234</v>
      </c>
      <c r="HZ104" t="s">
        <v>234</v>
      </c>
      <c r="IA104" t="s">
        <v>234</v>
      </c>
      <c r="IB104" t="s">
        <v>234</v>
      </c>
      <c r="IC104" t="s">
        <v>234</v>
      </c>
      <c r="ID104" t="s">
        <v>3923</v>
      </c>
      <c r="IE104">
        <v>0</v>
      </c>
      <c r="IF104">
        <v>1</v>
      </c>
      <c r="IG104">
        <v>1</v>
      </c>
      <c r="IH104">
        <v>0</v>
      </c>
      <c r="II104">
        <v>0</v>
      </c>
      <c r="IJ104">
        <v>0</v>
      </c>
      <c r="IK104">
        <v>0</v>
      </c>
      <c r="IL104">
        <v>0</v>
      </c>
      <c r="IM104" t="s">
        <v>234</v>
      </c>
      <c r="IN104" t="s">
        <v>1655</v>
      </c>
      <c r="IO104" t="s">
        <v>234</v>
      </c>
      <c r="IP104" t="s">
        <v>309</v>
      </c>
      <c r="IQ104">
        <v>1</v>
      </c>
      <c r="IR104">
        <v>0</v>
      </c>
      <c r="IS104">
        <v>0</v>
      </c>
      <c r="IT104">
        <v>0</v>
      </c>
      <c r="IU104">
        <v>0</v>
      </c>
      <c r="IV104">
        <v>0</v>
      </c>
      <c r="IW104">
        <v>0</v>
      </c>
      <c r="IX104">
        <v>0</v>
      </c>
      <c r="IY104" t="s">
        <v>234</v>
      </c>
      <c r="IZ104" t="s">
        <v>234</v>
      </c>
      <c r="JA104" t="s">
        <v>234</v>
      </c>
      <c r="JB104" t="s">
        <v>234</v>
      </c>
      <c r="JC104" t="s">
        <v>234</v>
      </c>
      <c r="JD104" t="s">
        <v>234</v>
      </c>
      <c r="JE104" t="s">
        <v>234</v>
      </c>
      <c r="JF104" t="s">
        <v>234</v>
      </c>
      <c r="JG104" t="s">
        <v>234</v>
      </c>
      <c r="JH104" t="s">
        <v>234</v>
      </c>
      <c r="JI104" t="s">
        <v>234</v>
      </c>
      <c r="JJ104" t="s">
        <v>234</v>
      </c>
      <c r="JK104" t="s">
        <v>234</v>
      </c>
      <c r="JL104" t="s">
        <v>234</v>
      </c>
      <c r="JM104" t="s">
        <v>234</v>
      </c>
      <c r="JN104" t="s">
        <v>234</v>
      </c>
      <c r="JO104" t="s">
        <v>234</v>
      </c>
      <c r="JP104" t="s">
        <v>234</v>
      </c>
      <c r="JQ104" t="s">
        <v>234</v>
      </c>
      <c r="JR104" t="s">
        <v>234</v>
      </c>
      <c r="JS104" t="s">
        <v>234</v>
      </c>
      <c r="JT104" t="s">
        <v>234</v>
      </c>
      <c r="JU104" t="s">
        <v>234</v>
      </c>
      <c r="JV104" t="s">
        <v>234</v>
      </c>
      <c r="JW104" t="s">
        <v>234</v>
      </c>
      <c r="JX104" t="s">
        <v>234</v>
      </c>
      <c r="JY104" t="s">
        <v>234</v>
      </c>
      <c r="JZ104" t="s">
        <v>234</v>
      </c>
      <c r="KA104" t="s">
        <v>234</v>
      </c>
      <c r="KB104" t="s">
        <v>234</v>
      </c>
      <c r="KC104" t="s">
        <v>234</v>
      </c>
      <c r="KD104" t="s">
        <v>234</v>
      </c>
      <c r="KE104" t="s">
        <v>234</v>
      </c>
      <c r="KF104" t="s">
        <v>234</v>
      </c>
      <c r="KG104" t="s">
        <v>234</v>
      </c>
      <c r="KH104" t="s">
        <v>234</v>
      </c>
      <c r="KI104" t="s">
        <v>234</v>
      </c>
      <c r="KJ104" t="s">
        <v>234</v>
      </c>
      <c r="KK104" t="s">
        <v>234</v>
      </c>
      <c r="KL104" t="s">
        <v>234</v>
      </c>
      <c r="KM104" t="s">
        <v>234</v>
      </c>
      <c r="KN104" t="s">
        <v>234</v>
      </c>
      <c r="KO104" t="s">
        <v>234</v>
      </c>
      <c r="KP104" t="s">
        <v>234</v>
      </c>
      <c r="KQ104" t="s">
        <v>234</v>
      </c>
      <c r="KR104" t="s">
        <v>234</v>
      </c>
      <c r="KS104" t="s">
        <v>234</v>
      </c>
      <c r="KT104" t="s">
        <v>234</v>
      </c>
      <c r="KU104" t="s">
        <v>234</v>
      </c>
      <c r="KV104" t="s">
        <v>234</v>
      </c>
      <c r="KW104" t="s">
        <v>234</v>
      </c>
      <c r="KX104" t="s">
        <v>234</v>
      </c>
      <c r="KY104" t="s">
        <v>234</v>
      </c>
      <c r="KZ104" t="s">
        <v>234</v>
      </c>
      <c r="LA104" t="s">
        <v>234</v>
      </c>
      <c r="LB104" t="s">
        <v>234</v>
      </c>
      <c r="LC104" t="s">
        <v>234</v>
      </c>
      <c r="LD104" t="s">
        <v>234</v>
      </c>
      <c r="LE104" t="s">
        <v>234</v>
      </c>
      <c r="LF104" t="s">
        <v>3443</v>
      </c>
      <c r="LG104" t="s">
        <v>234</v>
      </c>
      <c r="LH104">
        <v>264684425</v>
      </c>
      <c r="LI104" t="s">
        <v>4077</v>
      </c>
      <c r="LJ104">
        <v>44617.787499999999</v>
      </c>
      <c r="LK104" t="s">
        <v>234</v>
      </c>
      <c r="LL104" t="s">
        <v>234</v>
      </c>
      <c r="LM104" t="s">
        <v>3800</v>
      </c>
      <c r="LN104" t="s">
        <v>3801</v>
      </c>
      <c r="LO104" t="s">
        <v>234</v>
      </c>
      <c r="LP104">
        <v>103</v>
      </c>
    </row>
    <row r="105" spans="1:328" x14ac:dyDescent="0.35">
      <c r="A105">
        <v>44617.540243113428</v>
      </c>
      <c r="B105">
        <v>44617.545346770843</v>
      </c>
      <c r="C105">
        <v>44617</v>
      </c>
      <c r="D105">
        <v>7.2909391643146847E-4</v>
      </c>
      <c r="E105" t="s">
        <v>234</v>
      </c>
      <c r="F105" t="s">
        <v>234</v>
      </c>
      <c r="G105" t="s">
        <v>234</v>
      </c>
      <c r="H105">
        <v>44617</v>
      </c>
      <c r="I105" t="s">
        <v>236</v>
      </c>
      <c r="J105" t="s">
        <v>234</v>
      </c>
      <c r="K105" t="s">
        <v>236</v>
      </c>
      <c r="L105" t="s">
        <v>235</v>
      </c>
      <c r="M105" t="s">
        <v>235</v>
      </c>
      <c r="N105" t="s">
        <v>238</v>
      </c>
      <c r="O105" t="s">
        <v>234</v>
      </c>
      <c r="P105" t="s">
        <v>238</v>
      </c>
      <c r="Q105" t="s">
        <v>237</v>
      </c>
      <c r="R105" t="s">
        <v>237</v>
      </c>
      <c r="S105" t="s">
        <v>239</v>
      </c>
      <c r="T105" t="s">
        <v>240</v>
      </c>
      <c r="U105" t="s">
        <v>241</v>
      </c>
      <c r="V105" t="s">
        <v>744</v>
      </c>
      <c r="W105" t="s">
        <v>242</v>
      </c>
      <c r="X105" t="s">
        <v>243</v>
      </c>
      <c r="Y105" t="s">
        <v>242</v>
      </c>
      <c r="Z105" t="s">
        <v>245</v>
      </c>
      <c r="AA105" t="s">
        <v>234</v>
      </c>
      <c r="AB105" t="s">
        <v>245</v>
      </c>
      <c r="AC105" t="s">
        <v>244</v>
      </c>
      <c r="AD105" t="s">
        <v>244</v>
      </c>
      <c r="AE105" t="s">
        <v>390</v>
      </c>
      <c r="AF105" t="s">
        <v>234</v>
      </c>
      <c r="AG105" t="s">
        <v>390</v>
      </c>
      <c r="AH105" t="s">
        <v>4055</v>
      </c>
      <c r="AI105" t="s">
        <v>4055</v>
      </c>
      <c r="AJ105" t="s">
        <v>247</v>
      </c>
      <c r="AK105" t="s">
        <v>284</v>
      </c>
      <c r="AL105" t="s">
        <v>1655</v>
      </c>
      <c r="AM105" t="s">
        <v>234</v>
      </c>
      <c r="AN105" t="s">
        <v>1655</v>
      </c>
      <c r="AO105" t="s">
        <v>234</v>
      </c>
      <c r="AP105" t="s">
        <v>250</v>
      </c>
      <c r="AQ105" t="s">
        <v>234</v>
      </c>
      <c r="AR105" t="s">
        <v>234</v>
      </c>
      <c r="AS105" t="s">
        <v>285</v>
      </c>
      <c r="AT105" t="s">
        <v>234</v>
      </c>
      <c r="AU105" t="s">
        <v>318</v>
      </c>
      <c r="AV105">
        <v>1</v>
      </c>
      <c r="AW105">
        <v>0</v>
      </c>
      <c r="AX105">
        <v>0</v>
      </c>
      <c r="AY105">
        <v>0</v>
      </c>
      <c r="AZ105">
        <v>0</v>
      </c>
      <c r="BA105">
        <v>0</v>
      </c>
      <c r="BB105">
        <v>0</v>
      </c>
      <c r="BC105">
        <v>0</v>
      </c>
      <c r="BD105" t="s">
        <v>309</v>
      </c>
      <c r="BE105" t="s">
        <v>750</v>
      </c>
      <c r="BF105" t="s">
        <v>3880</v>
      </c>
      <c r="BG105">
        <v>1</v>
      </c>
      <c r="BH105">
        <v>0</v>
      </c>
      <c r="BI105">
        <v>0</v>
      </c>
      <c r="BJ105">
        <v>0</v>
      </c>
      <c r="BK105">
        <v>1</v>
      </c>
      <c r="BL105">
        <v>0</v>
      </c>
      <c r="BM105">
        <v>0</v>
      </c>
      <c r="BN105">
        <v>0</v>
      </c>
      <c r="BO105">
        <v>0</v>
      </c>
      <c r="BP105">
        <v>0</v>
      </c>
      <c r="BQ105" t="s">
        <v>234</v>
      </c>
      <c r="BR105" t="s">
        <v>304</v>
      </c>
      <c r="BS105" t="s">
        <v>348</v>
      </c>
      <c r="BT105" t="s">
        <v>3944</v>
      </c>
      <c r="BU105">
        <v>1</v>
      </c>
      <c r="BV105">
        <v>1</v>
      </c>
      <c r="BW105">
        <v>1</v>
      </c>
      <c r="BX105">
        <v>1</v>
      </c>
      <c r="BY105">
        <v>1</v>
      </c>
      <c r="BZ105">
        <v>1</v>
      </c>
      <c r="CA105">
        <v>1</v>
      </c>
      <c r="CB105">
        <v>0</v>
      </c>
      <c r="CC105" t="s">
        <v>1500</v>
      </c>
      <c r="CD105">
        <v>300</v>
      </c>
      <c r="CE105">
        <v>150</v>
      </c>
      <c r="CF105" t="s">
        <v>1655</v>
      </c>
      <c r="CG105">
        <v>350</v>
      </c>
      <c r="CH105">
        <v>134.61538461538399</v>
      </c>
      <c r="CI105" t="s">
        <v>1655</v>
      </c>
      <c r="CJ105">
        <v>255</v>
      </c>
      <c r="CK105" t="s">
        <v>4078</v>
      </c>
      <c r="CL105" t="s">
        <v>1445</v>
      </c>
      <c r="CM105">
        <v>375</v>
      </c>
      <c r="CN105" t="s">
        <v>3930</v>
      </c>
      <c r="CO105" t="s">
        <v>1655</v>
      </c>
      <c r="CP105">
        <v>600</v>
      </c>
      <c r="CQ105" t="s">
        <v>3805</v>
      </c>
      <c r="CR105" t="s">
        <v>1445</v>
      </c>
      <c r="CS105">
        <v>760</v>
      </c>
      <c r="CT105" t="s">
        <v>4079</v>
      </c>
      <c r="CU105" t="s">
        <v>1445</v>
      </c>
      <c r="CV105" t="s">
        <v>1504</v>
      </c>
      <c r="CW105" t="s">
        <v>1655</v>
      </c>
      <c r="CX105">
        <v>1100</v>
      </c>
      <c r="CY105" t="s">
        <v>234</v>
      </c>
      <c r="CZ105" t="s">
        <v>234</v>
      </c>
      <c r="DA105" t="s">
        <v>234</v>
      </c>
      <c r="DB105" t="s">
        <v>234</v>
      </c>
      <c r="DC105" t="s">
        <v>234</v>
      </c>
      <c r="DD105" t="s">
        <v>234</v>
      </c>
      <c r="DE105" t="s">
        <v>259</v>
      </c>
      <c r="DF105">
        <v>1100</v>
      </c>
      <c r="DG105" t="s">
        <v>1655</v>
      </c>
      <c r="DH105" t="s">
        <v>1445</v>
      </c>
      <c r="DI105" t="s">
        <v>234</v>
      </c>
      <c r="DJ105" t="s">
        <v>234</v>
      </c>
      <c r="DK105" t="s">
        <v>234</v>
      </c>
      <c r="DL105" t="s">
        <v>234</v>
      </c>
      <c r="DM105" t="s">
        <v>234</v>
      </c>
      <c r="DN105" t="s">
        <v>234</v>
      </c>
      <c r="DO105" t="s">
        <v>234</v>
      </c>
      <c r="DP105" t="s">
        <v>234</v>
      </c>
      <c r="DQ105" t="s">
        <v>234</v>
      </c>
      <c r="DR105" t="s">
        <v>234</v>
      </c>
      <c r="DS105" t="s">
        <v>234</v>
      </c>
      <c r="DT105" t="s">
        <v>234</v>
      </c>
      <c r="DU105" t="s">
        <v>234</v>
      </c>
      <c r="DV105" t="s">
        <v>234</v>
      </c>
      <c r="DW105" t="s">
        <v>234</v>
      </c>
      <c r="DX105" t="s">
        <v>234</v>
      </c>
      <c r="DY105" t="s">
        <v>234</v>
      </c>
      <c r="DZ105" t="s">
        <v>234</v>
      </c>
      <c r="EA105" t="s">
        <v>234</v>
      </c>
      <c r="EB105" t="s">
        <v>234</v>
      </c>
      <c r="EC105" t="s">
        <v>234</v>
      </c>
      <c r="ED105" t="s">
        <v>234</v>
      </c>
      <c r="EE105" t="s">
        <v>234</v>
      </c>
      <c r="EF105" t="s">
        <v>234</v>
      </c>
      <c r="EG105" t="s">
        <v>234</v>
      </c>
      <c r="EH105" t="s">
        <v>1655</v>
      </c>
      <c r="EI105" t="s">
        <v>1655</v>
      </c>
      <c r="EJ105" t="s">
        <v>1655</v>
      </c>
      <c r="EK105" t="s">
        <v>239</v>
      </c>
      <c r="EL105" t="s">
        <v>305</v>
      </c>
      <c r="EM105" t="s">
        <v>240</v>
      </c>
      <c r="EN105" t="s">
        <v>305</v>
      </c>
      <c r="EO105" t="s">
        <v>234</v>
      </c>
      <c r="EP105" t="s">
        <v>234</v>
      </c>
      <c r="EQ105" t="s">
        <v>234</v>
      </c>
      <c r="ER105" t="s">
        <v>234</v>
      </c>
      <c r="ES105" t="s">
        <v>234</v>
      </c>
      <c r="ET105" t="s">
        <v>234</v>
      </c>
      <c r="EU105" t="s">
        <v>234</v>
      </c>
      <c r="EV105" t="s">
        <v>234</v>
      </c>
      <c r="EW105" t="s">
        <v>234</v>
      </c>
      <c r="EX105" t="s">
        <v>234</v>
      </c>
      <c r="EY105" t="s">
        <v>234</v>
      </c>
      <c r="EZ105" t="s">
        <v>234</v>
      </c>
      <c r="FA105" t="s">
        <v>234</v>
      </c>
      <c r="FB105" t="s">
        <v>234</v>
      </c>
      <c r="FC105" t="s">
        <v>234</v>
      </c>
      <c r="FD105" t="s">
        <v>234</v>
      </c>
      <c r="FE105" t="s">
        <v>234</v>
      </c>
      <c r="FF105" t="s">
        <v>234</v>
      </c>
      <c r="FG105" t="s">
        <v>234</v>
      </c>
      <c r="FH105" t="s">
        <v>234</v>
      </c>
      <c r="FI105" t="s">
        <v>234</v>
      </c>
      <c r="FJ105" t="s">
        <v>234</v>
      </c>
      <c r="FK105" t="s">
        <v>234</v>
      </c>
      <c r="FL105" t="s">
        <v>234</v>
      </c>
      <c r="FM105" t="s">
        <v>234</v>
      </c>
      <c r="FN105" t="s">
        <v>234</v>
      </c>
      <c r="FO105" t="s">
        <v>234</v>
      </c>
      <c r="FP105" t="s">
        <v>234</v>
      </c>
      <c r="FQ105" t="s">
        <v>234</v>
      </c>
      <c r="FR105" t="s">
        <v>234</v>
      </c>
      <c r="FS105" t="s">
        <v>234</v>
      </c>
      <c r="FT105" t="s">
        <v>234</v>
      </c>
      <c r="FU105" t="s">
        <v>234</v>
      </c>
      <c r="FV105" t="s">
        <v>234</v>
      </c>
      <c r="FW105" t="s">
        <v>234</v>
      </c>
      <c r="FX105" t="s">
        <v>234</v>
      </c>
      <c r="FY105" t="s">
        <v>234</v>
      </c>
      <c r="FZ105" t="s">
        <v>234</v>
      </c>
      <c r="GA105" t="s">
        <v>234</v>
      </c>
      <c r="GB105" t="s">
        <v>234</v>
      </c>
      <c r="GC105" t="s">
        <v>234</v>
      </c>
      <c r="GD105" t="s">
        <v>234</v>
      </c>
      <c r="GE105" t="s">
        <v>234</v>
      </c>
      <c r="GF105" t="s">
        <v>234</v>
      </c>
      <c r="GG105" t="s">
        <v>234</v>
      </c>
      <c r="GH105" t="s">
        <v>234</v>
      </c>
      <c r="GI105" t="s">
        <v>234</v>
      </c>
      <c r="GJ105" t="s">
        <v>234</v>
      </c>
      <c r="GK105" t="s">
        <v>234</v>
      </c>
      <c r="GL105" t="s">
        <v>234</v>
      </c>
      <c r="GM105" t="s">
        <v>234</v>
      </c>
      <c r="GN105" t="s">
        <v>234</v>
      </c>
      <c r="GO105" t="s">
        <v>234</v>
      </c>
      <c r="GP105" t="s">
        <v>234</v>
      </c>
      <c r="GQ105" t="s">
        <v>234</v>
      </c>
      <c r="GR105" t="s">
        <v>234</v>
      </c>
      <c r="GS105" t="s">
        <v>234</v>
      </c>
      <c r="GT105" t="s">
        <v>234</v>
      </c>
      <c r="GU105" t="s">
        <v>234</v>
      </c>
      <c r="GV105" t="s">
        <v>234</v>
      </c>
      <c r="GW105" t="s">
        <v>234</v>
      </c>
      <c r="GX105" t="s">
        <v>234</v>
      </c>
      <c r="GY105" t="s">
        <v>234</v>
      </c>
      <c r="GZ105" t="s">
        <v>234</v>
      </c>
      <c r="HA105" t="s">
        <v>234</v>
      </c>
      <c r="HB105" t="s">
        <v>234</v>
      </c>
      <c r="HC105" t="s">
        <v>234</v>
      </c>
      <c r="HD105" t="s">
        <v>234</v>
      </c>
      <c r="HE105" t="s">
        <v>234</v>
      </c>
      <c r="HF105" t="s">
        <v>234</v>
      </c>
      <c r="HG105" t="s">
        <v>234</v>
      </c>
      <c r="HH105" t="s">
        <v>234</v>
      </c>
      <c r="HI105" t="s">
        <v>234</v>
      </c>
      <c r="HJ105" t="s">
        <v>234</v>
      </c>
      <c r="HK105" t="s">
        <v>234</v>
      </c>
      <c r="HL105" t="s">
        <v>234</v>
      </c>
      <c r="HM105" t="s">
        <v>234</v>
      </c>
      <c r="HN105" t="s">
        <v>234</v>
      </c>
      <c r="HO105" t="s">
        <v>234</v>
      </c>
      <c r="HP105" t="s">
        <v>234</v>
      </c>
      <c r="HQ105" t="s">
        <v>234</v>
      </c>
      <c r="HR105" t="s">
        <v>234</v>
      </c>
      <c r="HS105" t="s">
        <v>234</v>
      </c>
      <c r="HT105" t="s">
        <v>234</v>
      </c>
      <c r="HU105" t="s">
        <v>1445</v>
      </c>
      <c r="HV105" t="s">
        <v>234</v>
      </c>
      <c r="HW105" t="s">
        <v>234</v>
      </c>
      <c r="HX105" t="s">
        <v>234</v>
      </c>
      <c r="HY105" t="s">
        <v>234</v>
      </c>
      <c r="HZ105" t="s">
        <v>234</v>
      </c>
      <c r="IA105" t="s">
        <v>234</v>
      </c>
      <c r="IB105" t="s">
        <v>234</v>
      </c>
      <c r="IC105" t="s">
        <v>234</v>
      </c>
      <c r="ID105" t="s">
        <v>1586</v>
      </c>
      <c r="IE105">
        <v>0</v>
      </c>
      <c r="IF105">
        <v>0</v>
      </c>
      <c r="IG105">
        <v>1</v>
      </c>
      <c r="IH105">
        <v>0</v>
      </c>
      <c r="II105">
        <v>0</v>
      </c>
      <c r="IJ105">
        <v>0</v>
      </c>
      <c r="IK105">
        <v>0</v>
      </c>
      <c r="IL105">
        <v>0</v>
      </c>
      <c r="IM105" t="s">
        <v>234</v>
      </c>
      <c r="IN105" t="s">
        <v>1445</v>
      </c>
      <c r="IO105" t="s">
        <v>234</v>
      </c>
      <c r="IP105" t="s">
        <v>234</v>
      </c>
      <c r="IQ105" t="s">
        <v>234</v>
      </c>
      <c r="IR105" t="s">
        <v>234</v>
      </c>
      <c r="IS105" t="s">
        <v>234</v>
      </c>
      <c r="IT105" t="s">
        <v>234</v>
      </c>
      <c r="IU105" t="s">
        <v>234</v>
      </c>
      <c r="IV105" t="s">
        <v>234</v>
      </c>
      <c r="IW105" t="s">
        <v>234</v>
      </c>
      <c r="IX105" t="s">
        <v>234</v>
      </c>
      <c r="IY105" t="s">
        <v>234</v>
      </c>
      <c r="IZ105" t="s">
        <v>234</v>
      </c>
      <c r="JA105" t="s">
        <v>234</v>
      </c>
      <c r="JB105" t="s">
        <v>234</v>
      </c>
      <c r="JC105" t="s">
        <v>234</v>
      </c>
      <c r="JD105" t="s">
        <v>234</v>
      </c>
      <c r="JE105" t="s">
        <v>234</v>
      </c>
      <c r="JF105" t="s">
        <v>234</v>
      </c>
      <c r="JG105" t="s">
        <v>234</v>
      </c>
      <c r="JH105" t="s">
        <v>234</v>
      </c>
      <c r="JI105" t="s">
        <v>234</v>
      </c>
      <c r="JJ105" t="s">
        <v>234</v>
      </c>
      <c r="JK105" t="s">
        <v>234</v>
      </c>
      <c r="JL105" t="s">
        <v>234</v>
      </c>
      <c r="JM105" t="s">
        <v>234</v>
      </c>
      <c r="JN105" t="s">
        <v>234</v>
      </c>
      <c r="JO105" t="s">
        <v>234</v>
      </c>
      <c r="JP105" t="s">
        <v>234</v>
      </c>
      <c r="JQ105" t="s">
        <v>234</v>
      </c>
      <c r="JR105" t="s">
        <v>234</v>
      </c>
      <c r="JS105" t="s">
        <v>234</v>
      </c>
      <c r="JT105" t="s">
        <v>234</v>
      </c>
      <c r="JU105" t="s">
        <v>234</v>
      </c>
      <c r="JV105" t="s">
        <v>234</v>
      </c>
      <c r="JW105" t="s">
        <v>234</v>
      </c>
      <c r="JX105" t="s">
        <v>234</v>
      </c>
      <c r="JY105" t="s">
        <v>234</v>
      </c>
      <c r="JZ105" t="s">
        <v>234</v>
      </c>
      <c r="KA105" t="s">
        <v>234</v>
      </c>
      <c r="KB105" t="s">
        <v>234</v>
      </c>
      <c r="KC105" t="s">
        <v>234</v>
      </c>
      <c r="KD105" t="s">
        <v>234</v>
      </c>
      <c r="KE105" t="s">
        <v>234</v>
      </c>
      <c r="KF105" t="s">
        <v>234</v>
      </c>
      <c r="KG105" t="s">
        <v>234</v>
      </c>
      <c r="KH105" t="s">
        <v>234</v>
      </c>
      <c r="KI105" t="s">
        <v>234</v>
      </c>
      <c r="KJ105" t="s">
        <v>234</v>
      </c>
      <c r="KK105" t="s">
        <v>234</v>
      </c>
      <c r="KL105" t="s">
        <v>234</v>
      </c>
      <c r="KM105" t="s">
        <v>234</v>
      </c>
      <c r="KN105" t="s">
        <v>234</v>
      </c>
      <c r="KO105" t="s">
        <v>234</v>
      </c>
      <c r="KP105" t="s">
        <v>234</v>
      </c>
      <c r="KQ105" t="s">
        <v>234</v>
      </c>
      <c r="KR105" t="s">
        <v>234</v>
      </c>
      <c r="KS105" t="s">
        <v>234</v>
      </c>
      <c r="KT105" t="s">
        <v>234</v>
      </c>
      <c r="KU105" t="s">
        <v>234</v>
      </c>
      <c r="KV105" t="s">
        <v>234</v>
      </c>
      <c r="KW105" t="s">
        <v>234</v>
      </c>
      <c r="KX105" t="s">
        <v>234</v>
      </c>
      <c r="KY105" t="s">
        <v>234</v>
      </c>
      <c r="KZ105" t="s">
        <v>234</v>
      </c>
      <c r="LA105" t="s">
        <v>234</v>
      </c>
      <c r="LB105" t="s">
        <v>234</v>
      </c>
      <c r="LC105" t="s">
        <v>234</v>
      </c>
      <c r="LD105" t="s">
        <v>234</v>
      </c>
      <c r="LE105" t="s">
        <v>234</v>
      </c>
      <c r="LF105" t="s">
        <v>4080</v>
      </c>
      <c r="LG105" t="s">
        <v>234</v>
      </c>
      <c r="LH105">
        <v>264684430</v>
      </c>
      <c r="LI105" t="s">
        <v>4081</v>
      </c>
      <c r="LJ105">
        <v>44617.787534722222</v>
      </c>
      <c r="LK105" t="s">
        <v>234</v>
      </c>
      <c r="LL105" t="s">
        <v>234</v>
      </c>
      <c r="LM105" t="s">
        <v>3800</v>
      </c>
      <c r="LN105" t="s">
        <v>3801</v>
      </c>
      <c r="LO105" t="s">
        <v>234</v>
      </c>
      <c r="LP105">
        <v>104</v>
      </c>
    </row>
    <row r="106" spans="1:328" x14ac:dyDescent="0.35">
      <c r="A106">
        <v>44617.533083692128</v>
      </c>
      <c r="B106">
        <v>44617.540411620372</v>
      </c>
      <c r="C106">
        <v>44617</v>
      </c>
      <c r="D106">
        <v>1.4655856488388964E-3</v>
      </c>
      <c r="E106" t="s">
        <v>234</v>
      </c>
      <c r="F106" t="s">
        <v>234</v>
      </c>
      <c r="G106" t="s">
        <v>234</v>
      </c>
      <c r="H106">
        <v>44617</v>
      </c>
      <c r="I106" t="s">
        <v>236</v>
      </c>
      <c r="J106" t="s">
        <v>234</v>
      </c>
      <c r="K106" t="s">
        <v>236</v>
      </c>
      <c r="L106" t="s">
        <v>235</v>
      </c>
      <c r="M106" t="s">
        <v>235</v>
      </c>
      <c r="N106" t="s">
        <v>1357</v>
      </c>
      <c r="O106" t="s">
        <v>234</v>
      </c>
      <c r="P106" t="s">
        <v>1357</v>
      </c>
      <c r="Q106" t="s">
        <v>1358</v>
      </c>
      <c r="R106" t="s">
        <v>1358</v>
      </c>
      <c r="S106" t="s">
        <v>239</v>
      </c>
      <c r="T106" t="s">
        <v>240</v>
      </c>
      <c r="U106" t="s">
        <v>241</v>
      </c>
      <c r="V106" t="s">
        <v>744</v>
      </c>
      <c r="W106" t="s">
        <v>242</v>
      </c>
      <c r="X106" t="s">
        <v>243</v>
      </c>
      <c r="Y106" t="s">
        <v>242</v>
      </c>
      <c r="Z106" t="s">
        <v>245</v>
      </c>
      <c r="AA106" t="s">
        <v>234</v>
      </c>
      <c r="AB106" t="s">
        <v>245</v>
      </c>
      <c r="AC106" t="s">
        <v>244</v>
      </c>
      <c r="AD106" t="s">
        <v>244</v>
      </c>
      <c r="AE106" t="s">
        <v>390</v>
      </c>
      <c r="AF106" t="s">
        <v>234</v>
      </c>
      <c r="AG106" t="s">
        <v>390</v>
      </c>
      <c r="AH106" t="s">
        <v>4055</v>
      </c>
      <c r="AI106" t="s">
        <v>4055</v>
      </c>
      <c r="AJ106" t="s">
        <v>247</v>
      </c>
      <c r="AK106" t="s">
        <v>284</v>
      </c>
      <c r="AL106" t="s">
        <v>1655</v>
      </c>
      <c r="AM106" t="s">
        <v>234</v>
      </c>
      <c r="AN106" t="s">
        <v>1655</v>
      </c>
      <c r="AO106" t="s">
        <v>234</v>
      </c>
      <c r="AP106" t="s">
        <v>250</v>
      </c>
      <c r="AQ106" t="s">
        <v>234</v>
      </c>
      <c r="AR106" t="s">
        <v>234</v>
      </c>
      <c r="AS106" t="s">
        <v>285</v>
      </c>
      <c r="AT106" t="s">
        <v>234</v>
      </c>
      <c r="AU106" t="s">
        <v>302</v>
      </c>
      <c r="AV106">
        <v>0</v>
      </c>
      <c r="AW106">
        <v>1</v>
      </c>
      <c r="AX106">
        <v>0</v>
      </c>
      <c r="AY106">
        <v>0</v>
      </c>
      <c r="AZ106">
        <v>0</v>
      </c>
      <c r="BA106">
        <v>0</v>
      </c>
      <c r="BB106">
        <v>0</v>
      </c>
      <c r="BC106">
        <v>0</v>
      </c>
      <c r="BD106" t="s">
        <v>303</v>
      </c>
      <c r="BE106" t="s">
        <v>752</v>
      </c>
      <c r="BF106" t="s">
        <v>287</v>
      </c>
      <c r="BG106">
        <v>1</v>
      </c>
      <c r="BH106">
        <v>0</v>
      </c>
      <c r="BI106">
        <v>0</v>
      </c>
      <c r="BJ106">
        <v>0</v>
      </c>
      <c r="BK106">
        <v>0</v>
      </c>
      <c r="BL106">
        <v>0</v>
      </c>
      <c r="BM106">
        <v>0</v>
      </c>
      <c r="BN106">
        <v>0</v>
      </c>
      <c r="BO106">
        <v>0</v>
      </c>
      <c r="BP106">
        <v>0</v>
      </c>
      <c r="BQ106" t="s">
        <v>234</v>
      </c>
      <c r="BR106" t="s">
        <v>348</v>
      </c>
      <c r="BS106" t="s">
        <v>289</v>
      </c>
      <c r="BT106" t="s">
        <v>234</v>
      </c>
      <c r="BU106" t="s">
        <v>234</v>
      </c>
      <c r="BV106" t="s">
        <v>234</v>
      </c>
      <c r="BW106" t="s">
        <v>234</v>
      </c>
      <c r="BX106" t="s">
        <v>234</v>
      </c>
      <c r="BY106" t="s">
        <v>234</v>
      </c>
      <c r="BZ106" t="s">
        <v>234</v>
      </c>
      <c r="CA106" t="s">
        <v>234</v>
      </c>
      <c r="CB106" t="s">
        <v>234</v>
      </c>
      <c r="CC106" t="s">
        <v>234</v>
      </c>
      <c r="CD106" t="s">
        <v>234</v>
      </c>
      <c r="CE106" t="s">
        <v>234</v>
      </c>
      <c r="CF106" t="s">
        <v>234</v>
      </c>
      <c r="CG106" t="s">
        <v>234</v>
      </c>
      <c r="CH106" t="s">
        <v>234</v>
      </c>
      <c r="CI106" t="s">
        <v>234</v>
      </c>
      <c r="CJ106" t="s">
        <v>234</v>
      </c>
      <c r="CK106" t="s">
        <v>234</v>
      </c>
      <c r="CL106" t="s">
        <v>234</v>
      </c>
      <c r="CM106" t="s">
        <v>234</v>
      </c>
      <c r="CN106" t="s">
        <v>234</v>
      </c>
      <c r="CO106" t="s">
        <v>234</v>
      </c>
      <c r="CP106" t="s">
        <v>234</v>
      </c>
      <c r="CQ106" t="s">
        <v>234</v>
      </c>
      <c r="CR106" t="s">
        <v>234</v>
      </c>
      <c r="CS106" t="s">
        <v>234</v>
      </c>
      <c r="CT106" t="s">
        <v>234</v>
      </c>
      <c r="CU106" t="s">
        <v>234</v>
      </c>
      <c r="CV106" t="s">
        <v>234</v>
      </c>
      <c r="CW106" t="s">
        <v>234</v>
      </c>
      <c r="CX106" t="s">
        <v>234</v>
      </c>
      <c r="CY106" t="s">
        <v>234</v>
      </c>
      <c r="CZ106" t="s">
        <v>234</v>
      </c>
      <c r="DA106" t="s">
        <v>234</v>
      </c>
      <c r="DB106" t="s">
        <v>234</v>
      </c>
      <c r="DC106" t="s">
        <v>234</v>
      </c>
      <c r="DD106" t="s">
        <v>234</v>
      </c>
      <c r="DE106" t="s">
        <v>234</v>
      </c>
      <c r="DF106" t="s">
        <v>234</v>
      </c>
      <c r="DG106" t="s">
        <v>234</v>
      </c>
      <c r="DH106" t="s">
        <v>234</v>
      </c>
      <c r="DI106" t="s">
        <v>234</v>
      </c>
      <c r="DJ106" t="s">
        <v>234</v>
      </c>
      <c r="DK106" t="s">
        <v>234</v>
      </c>
      <c r="DL106" t="s">
        <v>234</v>
      </c>
      <c r="DM106" t="s">
        <v>234</v>
      </c>
      <c r="DN106" t="s">
        <v>234</v>
      </c>
      <c r="DO106" t="s">
        <v>234</v>
      </c>
      <c r="DP106" t="s">
        <v>234</v>
      </c>
      <c r="DQ106" t="s">
        <v>234</v>
      </c>
      <c r="DR106" t="s">
        <v>234</v>
      </c>
      <c r="DS106" t="s">
        <v>234</v>
      </c>
      <c r="DT106" t="s">
        <v>234</v>
      </c>
      <c r="DU106" t="s">
        <v>234</v>
      </c>
      <c r="DV106" t="s">
        <v>234</v>
      </c>
      <c r="DW106" t="s">
        <v>234</v>
      </c>
      <c r="DX106" t="s">
        <v>234</v>
      </c>
      <c r="DY106" t="s">
        <v>234</v>
      </c>
      <c r="DZ106" t="s">
        <v>234</v>
      </c>
      <c r="EA106" t="s">
        <v>234</v>
      </c>
      <c r="EB106" t="s">
        <v>234</v>
      </c>
      <c r="EC106" t="s">
        <v>234</v>
      </c>
      <c r="ED106" t="s">
        <v>234</v>
      </c>
      <c r="EE106" t="s">
        <v>234</v>
      </c>
      <c r="EF106" t="s">
        <v>234</v>
      </c>
      <c r="EG106" t="s">
        <v>234</v>
      </c>
      <c r="EH106" t="s">
        <v>234</v>
      </c>
      <c r="EI106" t="s">
        <v>234</v>
      </c>
      <c r="EJ106" t="s">
        <v>234</v>
      </c>
      <c r="EK106" t="s">
        <v>234</v>
      </c>
      <c r="EL106" t="s">
        <v>234</v>
      </c>
      <c r="EM106" t="s">
        <v>234</v>
      </c>
      <c r="EN106" t="s">
        <v>234</v>
      </c>
      <c r="EO106" t="s">
        <v>4082</v>
      </c>
      <c r="EP106">
        <v>0</v>
      </c>
      <c r="EQ106">
        <v>1</v>
      </c>
      <c r="ER106">
        <v>1</v>
      </c>
      <c r="ES106">
        <v>1</v>
      </c>
      <c r="ET106">
        <v>1</v>
      </c>
      <c r="EU106">
        <v>0</v>
      </c>
      <c r="EV106">
        <v>1</v>
      </c>
      <c r="EW106">
        <v>0</v>
      </c>
      <c r="EX106" t="s">
        <v>234</v>
      </c>
      <c r="EY106" t="s">
        <v>234</v>
      </c>
      <c r="EZ106" t="s">
        <v>234</v>
      </c>
      <c r="FA106" t="s">
        <v>234</v>
      </c>
      <c r="FB106" t="s">
        <v>234</v>
      </c>
      <c r="FC106" t="s">
        <v>234</v>
      </c>
      <c r="FD106" t="s">
        <v>234</v>
      </c>
      <c r="FE106" t="s">
        <v>234</v>
      </c>
      <c r="FF106">
        <v>25</v>
      </c>
      <c r="FG106" t="s">
        <v>1655</v>
      </c>
      <c r="FH106">
        <v>50</v>
      </c>
      <c r="FI106" t="s">
        <v>269</v>
      </c>
      <c r="FJ106" t="s">
        <v>1655</v>
      </c>
      <c r="FK106">
        <v>35</v>
      </c>
      <c r="FL106" t="s">
        <v>234</v>
      </c>
      <c r="FM106" t="s">
        <v>234</v>
      </c>
      <c r="FN106" t="s">
        <v>3897</v>
      </c>
      <c r="FO106" t="s">
        <v>269</v>
      </c>
      <c r="FP106" t="s">
        <v>1655</v>
      </c>
      <c r="FQ106">
        <v>125</v>
      </c>
      <c r="FR106" t="s">
        <v>234</v>
      </c>
      <c r="FS106" t="s">
        <v>234</v>
      </c>
      <c r="FT106" t="s">
        <v>3899</v>
      </c>
      <c r="FU106" t="s">
        <v>1655</v>
      </c>
      <c r="FV106" t="s">
        <v>1655</v>
      </c>
      <c r="FW106">
        <v>100</v>
      </c>
      <c r="FX106" t="s">
        <v>234</v>
      </c>
      <c r="FY106" t="s">
        <v>234</v>
      </c>
      <c r="FZ106" t="s">
        <v>234</v>
      </c>
      <c r="GA106" t="s">
        <v>3816</v>
      </c>
      <c r="GB106" t="s">
        <v>1655</v>
      </c>
      <c r="GC106" t="s">
        <v>234</v>
      </c>
      <c r="GD106" t="s">
        <v>234</v>
      </c>
      <c r="GE106" t="s">
        <v>234</v>
      </c>
      <c r="GF106" t="s">
        <v>234</v>
      </c>
      <c r="GG106" t="s">
        <v>234</v>
      </c>
      <c r="GH106" t="s">
        <v>234</v>
      </c>
      <c r="GI106" t="s">
        <v>234</v>
      </c>
      <c r="GJ106" t="s">
        <v>234</v>
      </c>
      <c r="GK106" t="s">
        <v>234</v>
      </c>
      <c r="GL106" t="s">
        <v>234</v>
      </c>
      <c r="GM106" t="s">
        <v>234</v>
      </c>
      <c r="GN106" t="s">
        <v>234</v>
      </c>
      <c r="GO106" t="s">
        <v>1655</v>
      </c>
      <c r="GP106" t="s">
        <v>4083</v>
      </c>
      <c r="GQ106">
        <v>1</v>
      </c>
      <c r="GR106">
        <v>0</v>
      </c>
      <c r="GS106">
        <v>0</v>
      </c>
      <c r="GT106">
        <v>0</v>
      </c>
      <c r="GU106">
        <v>0</v>
      </c>
      <c r="GV106">
        <v>0</v>
      </c>
      <c r="GW106">
        <v>0</v>
      </c>
      <c r="GX106">
        <v>0</v>
      </c>
      <c r="GY106">
        <v>0</v>
      </c>
      <c r="GZ106">
        <v>1</v>
      </c>
      <c r="HA106">
        <v>0</v>
      </c>
      <c r="HB106">
        <v>0</v>
      </c>
      <c r="HC106">
        <v>0</v>
      </c>
      <c r="HD106" t="s">
        <v>234</v>
      </c>
      <c r="HE106" t="s">
        <v>4082</v>
      </c>
      <c r="HF106">
        <v>0</v>
      </c>
      <c r="HG106">
        <v>1</v>
      </c>
      <c r="HH106">
        <v>1</v>
      </c>
      <c r="HI106">
        <v>1</v>
      </c>
      <c r="HJ106">
        <v>1</v>
      </c>
      <c r="HK106">
        <v>0</v>
      </c>
      <c r="HL106">
        <v>1</v>
      </c>
      <c r="HM106">
        <v>0</v>
      </c>
      <c r="HN106" t="s">
        <v>269</v>
      </c>
      <c r="HO106" t="s">
        <v>269</v>
      </c>
      <c r="HP106" t="s">
        <v>1655</v>
      </c>
      <c r="HQ106" t="s">
        <v>239</v>
      </c>
      <c r="HR106" t="s">
        <v>305</v>
      </c>
      <c r="HS106" t="s">
        <v>240</v>
      </c>
      <c r="HT106" t="s">
        <v>305</v>
      </c>
      <c r="HU106" t="s">
        <v>1445</v>
      </c>
      <c r="HV106" t="s">
        <v>234</v>
      </c>
      <c r="HW106" t="s">
        <v>234</v>
      </c>
      <c r="HX106" t="s">
        <v>234</v>
      </c>
      <c r="HY106" t="s">
        <v>234</v>
      </c>
      <c r="HZ106" t="s">
        <v>234</v>
      </c>
      <c r="IA106" t="s">
        <v>234</v>
      </c>
      <c r="IB106" t="s">
        <v>234</v>
      </c>
      <c r="IC106" t="s">
        <v>234</v>
      </c>
      <c r="ID106" t="s">
        <v>269</v>
      </c>
      <c r="IE106">
        <v>0</v>
      </c>
      <c r="IF106">
        <v>0</v>
      </c>
      <c r="IG106">
        <v>0</v>
      </c>
      <c r="IH106">
        <v>0</v>
      </c>
      <c r="II106">
        <v>0</v>
      </c>
      <c r="IJ106">
        <v>0</v>
      </c>
      <c r="IK106">
        <v>0</v>
      </c>
      <c r="IL106">
        <v>1</v>
      </c>
      <c r="IM106" t="s">
        <v>234</v>
      </c>
      <c r="IN106" t="s">
        <v>1445</v>
      </c>
      <c r="IO106" t="s">
        <v>234</v>
      </c>
      <c r="IP106" t="s">
        <v>234</v>
      </c>
      <c r="IQ106" t="s">
        <v>234</v>
      </c>
      <c r="IR106" t="s">
        <v>234</v>
      </c>
      <c r="IS106" t="s">
        <v>234</v>
      </c>
      <c r="IT106" t="s">
        <v>234</v>
      </c>
      <c r="IU106" t="s">
        <v>234</v>
      </c>
      <c r="IV106" t="s">
        <v>234</v>
      </c>
      <c r="IW106" t="s">
        <v>234</v>
      </c>
      <c r="IX106" t="s">
        <v>234</v>
      </c>
      <c r="IY106" t="s">
        <v>234</v>
      </c>
      <c r="IZ106" t="s">
        <v>234</v>
      </c>
      <c r="JA106" t="s">
        <v>234</v>
      </c>
      <c r="JB106" t="s">
        <v>234</v>
      </c>
      <c r="JC106" t="s">
        <v>234</v>
      </c>
      <c r="JD106" t="s">
        <v>234</v>
      </c>
      <c r="JE106" t="s">
        <v>234</v>
      </c>
      <c r="JF106" t="s">
        <v>234</v>
      </c>
      <c r="JG106" t="s">
        <v>234</v>
      </c>
      <c r="JH106" t="s">
        <v>234</v>
      </c>
      <c r="JI106" t="s">
        <v>234</v>
      </c>
      <c r="JJ106" t="s">
        <v>234</v>
      </c>
      <c r="JK106" t="s">
        <v>234</v>
      </c>
      <c r="JL106" t="s">
        <v>234</v>
      </c>
      <c r="JM106" t="s">
        <v>234</v>
      </c>
      <c r="JN106" t="s">
        <v>234</v>
      </c>
      <c r="JO106" t="s">
        <v>234</v>
      </c>
      <c r="JP106" t="s">
        <v>234</v>
      </c>
      <c r="JQ106" t="s">
        <v>234</v>
      </c>
      <c r="JR106" t="s">
        <v>234</v>
      </c>
      <c r="JS106" t="s">
        <v>234</v>
      </c>
      <c r="JT106" t="s">
        <v>234</v>
      </c>
      <c r="JU106" t="s">
        <v>234</v>
      </c>
      <c r="JV106" t="s">
        <v>234</v>
      </c>
      <c r="JW106" t="s">
        <v>234</v>
      </c>
      <c r="JX106" t="s">
        <v>234</v>
      </c>
      <c r="JY106" t="s">
        <v>234</v>
      </c>
      <c r="JZ106" t="s">
        <v>234</v>
      </c>
      <c r="KA106" t="s">
        <v>234</v>
      </c>
      <c r="KB106" t="s">
        <v>234</v>
      </c>
      <c r="KC106" t="s">
        <v>234</v>
      </c>
      <c r="KD106" t="s">
        <v>234</v>
      </c>
      <c r="KE106" t="s">
        <v>234</v>
      </c>
      <c r="KF106" t="s">
        <v>234</v>
      </c>
      <c r="KG106" t="s">
        <v>234</v>
      </c>
      <c r="KH106" t="s">
        <v>234</v>
      </c>
      <c r="KI106" t="s">
        <v>234</v>
      </c>
      <c r="KJ106" t="s">
        <v>234</v>
      </c>
      <c r="KK106" t="s">
        <v>234</v>
      </c>
      <c r="KL106" t="s">
        <v>234</v>
      </c>
      <c r="KM106" t="s">
        <v>234</v>
      </c>
      <c r="KN106" t="s">
        <v>234</v>
      </c>
      <c r="KO106" t="s">
        <v>234</v>
      </c>
      <c r="KP106" t="s">
        <v>234</v>
      </c>
      <c r="KQ106" t="s">
        <v>234</v>
      </c>
      <c r="KR106" t="s">
        <v>234</v>
      </c>
      <c r="KS106" t="s">
        <v>234</v>
      </c>
      <c r="KT106" t="s">
        <v>234</v>
      </c>
      <c r="KU106" t="s">
        <v>234</v>
      </c>
      <c r="KV106" t="s">
        <v>234</v>
      </c>
      <c r="KW106" t="s">
        <v>234</v>
      </c>
      <c r="KX106" t="s">
        <v>234</v>
      </c>
      <c r="KY106" t="s">
        <v>234</v>
      </c>
      <c r="KZ106" t="s">
        <v>234</v>
      </c>
      <c r="LA106" t="s">
        <v>234</v>
      </c>
      <c r="LB106" t="s">
        <v>234</v>
      </c>
      <c r="LC106" t="s">
        <v>234</v>
      </c>
      <c r="LD106" t="s">
        <v>234</v>
      </c>
      <c r="LE106" t="s">
        <v>234</v>
      </c>
      <c r="LF106" t="s">
        <v>234</v>
      </c>
      <c r="LG106" t="s">
        <v>234</v>
      </c>
      <c r="LH106">
        <v>264684458</v>
      </c>
      <c r="LI106" t="s">
        <v>4084</v>
      </c>
      <c r="LJ106">
        <v>44617.78765046296</v>
      </c>
      <c r="LK106" t="s">
        <v>234</v>
      </c>
      <c r="LL106" t="s">
        <v>234</v>
      </c>
      <c r="LM106" t="s">
        <v>3800</v>
      </c>
      <c r="LN106" t="s">
        <v>3801</v>
      </c>
      <c r="LO106" t="s">
        <v>234</v>
      </c>
      <c r="LP106">
        <v>105</v>
      </c>
    </row>
    <row r="107" spans="1:328" x14ac:dyDescent="0.35">
      <c r="A107">
        <v>44617.561209988417</v>
      </c>
      <c r="B107">
        <v>44617.566976643517</v>
      </c>
      <c r="C107">
        <v>44617</v>
      </c>
      <c r="D107">
        <v>1.1533310200320557E-3</v>
      </c>
      <c r="E107" t="s">
        <v>234</v>
      </c>
      <c r="F107" t="s">
        <v>234</v>
      </c>
      <c r="G107" t="s">
        <v>234</v>
      </c>
      <c r="H107">
        <v>44617</v>
      </c>
      <c r="I107" t="s">
        <v>236</v>
      </c>
      <c r="J107" t="s">
        <v>234</v>
      </c>
      <c r="K107" t="s">
        <v>236</v>
      </c>
      <c r="L107" t="s">
        <v>235</v>
      </c>
      <c r="M107" t="s">
        <v>235</v>
      </c>
      <c r="N107" t="s">
        <v>1357</v>
      </c>
      <c r="O107" t="s">
        <v>234</v>
      </c>
      <c r="P107" t="s">
        <v>1357</v>
      </c>
      <c r="Q107" t="s">
        <v>1358</v>
      </c>
      <c r="R107" t="s">
        <v>1358</v>
      </c>
      <c r="S107" t="s">
        <v>239</v>
      </c>
      <c r="T107" t="s">
        <v>240</v>
      </c>
      <c r="U107" t="s">
        <v>241</v>
      </c>
      <c r="V107" t="s">
        <v>744</v>
      </c>
      <c r="W107" t="s">
        <v>242</v>
      </c>
      <c r="X107" t="s">
        <v>243</v>
      </c>
      <c r="Y107" t="s">
        <v>242</v>
      </c>
      <c r="Z107" t="s">
        <v>245</v>
      </c>
      <c r="AA107" t="s">
        <v>234</v>
      </c>
      <c r="AB107" t="s">
        <v>245</v>
      </c>
      <c r="AC107" t="s">
        <v>244</v>
      </c>
      <c r="AD107" t="s">
        <v>244</v>
      </c>
      <c r="AE107" t="s">
        <v>390</v>
      </c>
      <c r="AF107" t="s">
        <v>234</v>
      </c>
      <c r="AG107" t="s">
        <v>390</v>
      </c>
      <c r="AH107" t="s">
        <v>4055</v>
      </c>
      <c r="AI107" t="s">
        <v>4055</v>
      </c>
      <c r="AJ107" t="s">
        <v>247</v>
      </c>
      <c r="AK107" t="s">
        <v>284</v>
      </c>
      <c r="AL107" t="s">
        <v>1655</v>
      </c>
      <c r="AM107" t="s">
        <v>234</v>
      </c>
      <c r="AN107" t="s">
        <v>1655</v>
      </c>
      <c r="AO107" t="s">
        <v>234</v>
      </c>
      <c r="AP107" t="s">
        <v>250</v>
      </c>
      <c r="AQ107" t="s">
        <v>234</v>
      </c>
      <c r="AR107" t="s">
        <v>234</v>
      </c>
      <c r="AS107" t="s">
        <v>285</v>
      </c>
      <c r="AT107" t="s">
        <v>234</v>
      </c>
      <c r="AU107" t="s">
        <v>302</v>
      </c>
      <c r="AV107">
        <v>0</v>
      </c>
      <c r="AW107">
        <v>1</v>
      </c>
      <c r="AX107">
        <v>0</v>
      </c>
      <c r="AY107">
        <v>0</v>
      </c>
      <c r="AZ107">
        <v>0</v>
      </c>
      <c r="BA107">
        <v>0</v>
      </c>
      <c r="BB107">
        <v>0</v>
      </c>
      <c r="BC107">
        <v>0</v>
      </c>
      <c r="BD107" t="s">
        <v>303</v>
      </c>
      <c r="BE107" t="s">
        <v>752</v>
      </c>
      <c r="BF107" t="s">
        <v>287</v>
      </c>
      <c r="BG107">
        <v>1</v>
      </c>
      <c r="BH107">
        <v>0</v>
      </c>
      <c r="BI107">
        <v>0</v>
      </c>
      <c r="BJ107">
        <v>0</v>
      </c>
      <c r="BK107">
        <v>0</v>
      </c>
      <c r="BL107">
        <v>0</v>
      </c>
      <c r="BM107">
        <v>0</v>
      </c>
      <c r="BN107">
        <v>0</v>
      </c>
      <c r="BO107">
        <v>0</v>
      </c>
      <c r="BP107">
        <v>0</v>
      </c>
      <c r="BQ107" t="s">
        <v>234</v>
      </c>
      <c r="BR107" t="s">
        <v>348</v>
      </c>
      <c r="BS107" t="s">
        <v>289</v>
      </c>
      <c r="BT107" t="s">
        <v>234</v>
      </c>
      <c r="BU107" t="s">
        <v>234</v>
      </c>
      <c r="BV107" t="s">
        <v>234</v>
      </c>
      <c r="BW107" t="s">
        <v>234</v>
      </c>
      <c r="BX107" t="s">
        <v>234</v>
      </c>
      <c r="BY107" t="s">
        <v>234</v>
      </c>
      <c r="BZ107" t="s">
        <v>234</v>
      </c>
      <c r="CA107" t="s">
        <v>234</v>
      </c>
      <c r="CB107" t="s">
        <v>234</v>
      </c>
      <c r="CC107" t="s">
        <v>234</v>
      </c>
      <c r="CD107" t="s">
        <v>234</v>
      </c>
      <c r="CE107" t="s">
        <v>234</v>
      </c>
      <c r="CF107" t="s">
        <v>234</v>
      </c>
      <c r="CG107" t="s">
        <v>234</v>
      </c>
      <c r="CH107" t="s">
        <v>234</v>
      </c>
      <c r="CI107" t="s">
        <v>234</v>
      </c>
      <c r="CJ107" t="s">
        <v>234</v>
      </c>
      <c r="CK107" t="s">
        <v>234</v>
      </c>
      <c r="CL107" t="s">
        <v>234</v>
      </c>
      <c r="CM107" t="s">
        <v>234</v>
      </c>
      <c r="CN107" t="s">
        <v>234</v>
      </c>
      <c r="CO107" t="s">
        <v>234</v>
      </c>
      <c r="CP107" t="s">
        <v>234</v>
      </c>
      <c r="CQ107" t="s">
        <v>234</v>
      </c>
      <c r="CR107" t="s">
        <v>234</v>
      </c>
      <c r="CS107" t="s">
        <v>234</v>
      </c>
      <c r="CT107" t="s">
        <v>234</v>
      </c>
      <c r="CU107" t="s">
        <v>234</v>
      </c>
      <c r="CV107" t="s">
        <v>234</v>
      </c>
      <c r="CW107" t="s">
        <v>234</v>
      </c>
      <c r="CX107" t="s">
        <v>234</v>
      </c>
      <c r="CY107" t="s">
        <v>234</v>
      </c>
      <c r="CZ107" t="s">
        <v>234</v>
      </c>
      <c r="DA107" t="s">
        <v>234</v>
      </c>
      <c r="DB107" t="s">
        <v>234</v>
      </c>
      <c r="DC107" t="s">
        <v>234</v>
      </c>
      <c r="DD107" t="s">
        <v>234</v>
      </c>
      <c r="DE107" t="s">
        <v>234</v>
      </c>
      <c r="DF107" t="s">
        <v>234</v>
      </c>
      <c r="DG107" t="s">
        <v>234</v>
      </c>
      <c r="DH107" t="s">
        <v>234</v>
      </c>
      <c r="DI107" t="s">
        <v>234</v>
      </c>
      <c r="DJ107" t="s">
        <v>234</v>
      </c>
      <c r="DK107" t="s">
        <v>234</v>
      </c>
      <c r="DL107" t="s">
        <v>234</v>
      </c>
      <c r="DM107" t="s">
        <v>234</v>
      </c>
      <c r="DN107" t="s">
        <v>234</v>
      </c>
      <c r="DO107" t="s">
        <v>234</v>
      </c>
      <c r="DP107" t="s">
        <v>234</v>
      </c>
      <c r="DQ107" t="s">
        <v>234</v>
      </c>
      <c r="DR107" t="s">
        <v>234</v>
      </c>
      <c r="DS107" t="s">
        <v>234</v>
      </c>
      <c r="DT107" t="s">
        <v>234</v>
      </c>
      <c r="DU107" t="s">
        <v>234</v>
      </c>
      <c r="DV107" t="s">
        <v>234</v>
      </c>
      <c r="DW107" t="s">
        <v>234</v>
      </c>
      <c r="DX107" t="s">
        <v>234</v>
      </c>
      <c r="DY107" t="s">
        <v>234</v>
      </c>
      <c r="DZ107" t="s">
        <v>234</v>
      </c>
      <c r="EA107" t="s">
        <v>234</v>
      </c>
      <c r="EB107" t="s">
        <v>234</v>
      </c>
      <c r="EC107" t="s">
        <v>234</v>
      </c>
      <c r="ED107" t="s">
        <v>234</v>
      </c>
      <c r="EE107" t="s">
        <v>234</v>
      </c>
      <c r="EF107" t="s">
        <v>234</v>
      </c>
      <c r="EG107" t="s">
        <v>234</v>
      </c>
      <c r="EH107" t="s">
        <v>234</v>
      </c>
      <c r="EI107" t="s">
        <v>234</v>
      </c>
      <c r="EJ107" t="s">
        <v>234</v>
      </c>
      <c r="EK107" t="s">
        <v>234</v>
      </c>
      <c r="EL107" t="s">
        <v>234</v>
      </c>
      <c r="EM107" t="s">
        <v>234</v>
      </c>
      <c r="EN107" t="s">
        <v>234</v>
      </c>
      <c r="EO107" t="s">
        <v>4085</v>
      </c>
      <c r="EP107">
        <v>1</v>
      </c>
      <c r="EQ107">
        <v>1</v>
      </c>
      <c r="ER107">
        <v>1</v>
      </c>
      <c r="ES107">
        <v>1</v>
      </c>
      <c r="ET107">
        <v>0</v>
      </c>
      <c r="EU107">
        <v>0</v>
      </c>
      <c r="EV107">
        <v>1</v>
      </c>
      <c r="EW107">
        <v>0</v>
      </c>
      <c r="EX107" t="s">
        <v>1655</v>
      </c>
      <c r="EY107">
        <v>35</v>
      </c>
      <c r="EZ107" t="s">
        <v>3897</v>
      </c>
      <c r="FA107" t="s">
        <v>234</v>
      </c>
      <c r="FB107" t="s">
        <v>234</v>
      </c>
      <c r="FC107" t="s">
        <v>234</v>
      </c>
      <c r="FD107" t="s">
        <v>3897</v>
      </c>
      <c r="FE107" t="s">
        <v>269</v>
      </c>
      <c r="FF107">
        <v>25</v>
      </c>
      <c r="FG107" t="s">
        <v>1655</v>
      </c>
      <c r="FH107">
        <v>50</v>
      </c>
      <c r="FI107" t="s">
        <v>269</v>
      </c>
      <c r="FJ107" t="s">
        <v>1655</v>
      </c>
      <c r="FK107">
        <v>35</v>
      </c>
      <c r="FL107" t="s">
        <v>234</v>
      </c>
      <c r="FM107" t="s">
        <v>234</v>
      </c>
      <c r="FN107" t="s">
        <v>3897</v>
      </c>
      <c r="FO107" t="s">
        <v>269</v>
      </c>
      <c r="FP107" t="s">
        <v>1655</v>
      </c>
      <c r="FQ107">
        <v>100</v>
      </c>
      <c r="FR107" t="s">
        <v>234</v>
      </c>
      <c r="FS107" t="s">
        <v>234</v>
      </c>
      <c r="FT107" t="s">
        <v>3816</v>
      </c>
      <c r="FU107" t="s">
        <v>269</v>
      </c>
      <c r="FV107" t="s">
        <v>234</v>
      </c>
      <c r="FW107" t="s">
        <v>234</v>
      </c>
      <c r="FX107" t="s">
        <v>234</v>
      </c>
      <c r="FY107" t="s">
        <v>234</v>
      </c>
      <c r="FZ107" t="s">
        <v>234</v>
      </c>
      <c r="GA107" t="s">
        <v>234</v>
      </c>
      <c r="GB107" t="s">
        <v>234</v>
      </c>
      <c r="GC107" t="s">
        <v>234</v>
      </c>
      <c r="GD107" t="s">
        <v>234</v>
      </c>
      <c r="GE107" t="s">
        <v>234</v>
      </c>
      <c r="GF107" t="s">
        <v>234</v>
      </c>
      <c r="GG107" t="s">
        <v>234</v>
      </c>
      <c r="GH107" t="s">
        <v>234</v>
      </c>
      <c r="GI107" t="s">
        <v>234</v>
      </c>
      <c r="GJ107" t="s">
        <v>234</v>
      </c>
      <c r="GK107" t="s">
        <v>234</v>
      </c>
      <c r="GL107" t="s">
        <v>234</v>
      </c>
      <c r="GM107" t="s">
        <v>234</v>
      </c>
      <c r="GN107" t="s">
        <v>234</v>
      </c>
      <c r="GO107" t="s">
        <v>1445</v>
      </c>
      <c r="GP107" t="s">
        <v>234</v>
      </c>
      <c r="GQ107" t="s">
        <v>234</v>
      </c>
      <c r="GR107" t="s">
        <v>234</v>
      </c>
      <c r="GS107" t="s">
        <v>234</v>
      </c>
      <c r="GT107" t="s">
        <v>234</v>
      </c>
      <c r="GU107" t="s">
        <v>234</v>
      </c>
      <c r="GV107" t="s">
        <v>234</v>
      </c>
      <c r="GW107" t="s">
        <v>234</v>
      </c>
      <c r="GX107" t="s">
        <v>234</v>
      </c>
      <c r="GY107" t="s">
        <v>234</v>
      </c>
      <c r="GZ107" t="s">
        <v>234</v>
      </c>
      <c r="HA107" t="s">
        <v>234</v>
      </c>
      <c r="HB107" t="s">
        <v>234</v>
      </c>
      <c r="HC107" t="s">
        <v>234</v>
      </c>
      <c r="HD107" t="s">
        <v>234</v>
      </c>
      <c r="HE107" t="s">
        <v>234</v>
      </c>
      <c r="HF107" t="s">
        <v>234</v>
      </c>
      <c r="HG107" t="s">
        <v>234</v>
      </c>
      <c r="HH107" t="s">
        <v>234</v>
      </c>
      <c r="HI107" t="s">
        <v>234</v>
      </c>
      <c r="HJ107" t="s">
        <v>234</v>
      </c>
      <c r="HK107" t="s">
        <v>234</v>
      </c>
      <c r="HL107" t="s">
        <v>234</v>
      </c>
      <c r="HM107" t="s">
        <v>234</v>
      </c>
      <c r="HN107" t="s">
        <v>1445</v>
      </c>
      <c r="HO107" t="s">
        <v>1445</v>
      </c>
      <c r="HP107" t="s">
        <v>1655</v>
      </c>
      <c r="HQ107" t="s">
        <v>239</v>
      </c>
      <c r="HR107" t="s">
        <v>305</v>
      </c>
      <c r="HS107" t="s">
        <v>394</v>
      </c>
      <c r="HT107" t="s">
        <v>314</v>
      </c>
      <c r="HU107" t="s">
        <v>1445</v>
      </c>
      <c r="HV107" t="s">
        <v>234</v>
      </c>
      <c r="HW107" t="s">
        <v>234</v>
      </c>
      <c r="HX107" t="s">
        <v>234</v>
      </c>
      <c r="HY107" t="s">
        <v>234</v>
      </c>
      <c r="HZ107" t="s">
        <v>234</v>
      </c>
      <c r="IA107" t="s">
        <v>234</v>
      </c>
      <c r="IB107" t="s">
        <v>234</v>
      </c>
      <c r="IC107" t="s">
        <v>234</v>
      </c>
      <c r="ID107" t="s">
        <v>269</v>
      </c>
      <c r="IE107">
        <v>0</v>
      </c>
      <c r="IF107">
        <v>0</v>
      </c>
      <c r="IG107">
        <v>0</v>
      </c>
      <c r="IH107">
        <v>0</v>
      </c>
      <c r="II107">
        <v>0</v>
      </c>
      <c r="IJ107">
        <v>0</v>
      </c>
      <c r="IK107">
        <v>0</v>
      </c>
      <c r="IL107">
        <v>1</v>
      </c>
      <c r="IM107" t="s">
        <v>234</v>
      </c>
      <c r="IN107" t="s">
        <v>1445</v>
      </c>
      <c r="IO107" t="s">
        <v>234</v>
      </c>
      <c r="IP107" t="s">
        <v>234</v>
      </c>
      <c r="IQ107" t="s">
        <v>234</v>
      </c>
      <c r="IR107" t="s">
        <v>234</v>
      </c>
      <c r="IS107" t="s">
        <v>234</v>
      </c>
      <c r="IT107" t="s">
        <v>234</v>
      </c>
      <c r="IU107" t="s">
        <v>234</v>
      </c>
      <c r="IV107" t="s">
        <v>234</v>
      </c>
      <c r="IW107" t="s">
        <v>234</v>
      </c>
      <c r="IX107" t="s">
        <v>234</v>
      </c>
      <c r="IY107" t="s">
        <v>234</v>
      </c>
      <c r="IZ107" t="s">
        <v>234</v>
      </c>
      <c r="JA107" t="s">
        <v>234</v>
      </c>
      <c r="JB107" t="s">
        <v>234</v>
      </c>
      <c r="JC107" t="s">
        <v>234</v>
      </c>
      <c r="JD107" t="s">
        <v>234</v>
      </c>
      <c r="JE107" t="s">
        <v>234</v>
      </c>
      <c r="JF107" t="s">
        <v>234</v>
      </c>
      <c r="JG107" t="s">
        <v>234</v>
      </c>
      <c r="JH107" t="s">
        <v>234</v>
      </c>
      <c r="JI107" t="s">
        <v>234</v>
      </c>
      <c r="JJ107" t="s">
        <v>234</v>
      </c>
      <c r="JK107" t="s">
        <v>234</v>
      </c>
      <c r="JL107" t="s">
        <v>234</v>
      </c>
      <c r="JM107" t="s">
        <v>234</v>
      </c>
      <c r="JN107" t="s">
        <v>234</v>
      </c>
      <c r="JO107" t="s">
        <v>234</v>
      </c>
      <c r="JP107" t="s">
        <v>234</v>
      </c>
      <c r="JQ107" t="s">
        <v>234</v>
      </c>
      <c r="JR107" t="s">
        <v>234</v>
      </c>
      <c r="JS107" t="s">
        <v>234</v>
      </c>
      <c r="JT107" t="s">
        <v>234</v>
      </c>
      <c r="JU107" t="s">
        <v>234</v>
      </c>
      <c r="JV107" t="s">
        <v>234</v>
      </c>
      <c r="JW107" t="s">
        <v>234</v>
      </c>
      <c r="JX107" t="s">
        <v>234</v>
      </c>
      <c r="JY107" t="s">
        <v>234</v>
      </c>
      <c r="JZ107" t="s">
        <v>234</v>
      </c>
      <c r="KA107" t="s">
        <v>234</v>
      </c>
      <c r="KB107" t="s">
        <v>234</v>
      </c>
      <c r="KC107" t="s">
        <v>234</v>
      </c>
      <c r="KD107" t="s">
        <v>234</v>
      </c>
      <c r="KE107" t="s">
        <v>234</v>
      </c>
      <c r="KF107" t="s">
        <v>234</v>
      </c>
      <c r="KG107" t="s">
        <v>234</v>
      </c>
      <c r="KH107" t="s">
        <v>234</v>
      </c>
      <c r="KI107" t="s">
        <v>234</v>
      </c>
      <c r="KJ107" t="s">
        <v>234</v>
      </c>
      <c r="KK107" t="s">
        <v>234</v>
      </c>
      <c r="KL107" t="s">
        <v>234</v>
      </c>
      <c r="KM107" t="s">
        <v>234</v>
      </c>
      <c r="KN107" t="s">
        <v>234</v>
      </c>
      <c r="KO107" t="s">
        <v>234</v>
      </c>
      <c r="KP107" t="s">
        <v>234</v>
      </c>
      <c r="KQ107" t="s">
        <v>234</v>
      </c>
      <c r="KR107" t="s">
        <v>234</v>
      </c>
      <c r="KS107" t="s">
        <v>234</v>
      </c>
      <c r="KT107" t="s">
        <v>234</v>
      </c>
      <c r="KU107" t="s">
        <v>234</v>
      </c>
      <c r="KV107" t="s">
        <v>234</v>
      </c>
      <c r="KW107" t="s">
        <v>234</v>
      </c>
      <c r="KX107" t="s">
        <v>234</v>
      </c>
      <c r="KY107" t="s">
        <v>234</v>
      </c>
      <c r="KZ107" t="s">
        <v>234</v>
      </c>
      <c r="LA107" t="s">
        <v>234</v>
      </c>
      <c r="LB107" t="s">
        <v>234</v>
      </c>
      <c r="LC107" t="s">
        <v>234</v>
      </c>
      <c r="LD107" t="s">
        <v>234</v>
      </c>
      <c r="LE107" t="s">
        <v>234</v>
      </c>
      <c r="LF107" t="s">
        <v>4086</v>
      </c>
      <c r="LG107" t="s">
        <v>234</v>
      </c>
      <c r="LH107">
        <v>264684471</v>
      </c>
      <c r="LI107" t="s">
        <v>4087</v>
      </c>
      <c r="LJ107">
        <v>44617.787685185183</v>
      </c>
      <c r="LK107" t="s">
        <v>234</v>
      </c>
      <c r="LL107" t="s">
        <v>234</v>
      </c>
      <c r="LM107" t="s">
        <v>3800</v>
      </c>
      <c r="LN107" t="s">
        <v>3801</v>
      </c>
      <c r="LO107" t="s">
        <v>234</v>
      </c>
      <c r="LP107">
        <v>106</v>
      </c>
    </row>
    <row r="108" spans="1:328" x14ac:dyDescent="0.35">
      <c r="A108">
        <v>44617.462076770833</v>
      </c>
      <c r="B108">
        <v>44617.501734768521</v>
      </c>
      <c r="C108">
        <v>44617</v>
      </c>
      <c r="D108">
        <v>3.9657997687754687E-2</v>
      </c>
      <c r="E108" t="s">
        <v>234</v>
      </c>
      <c r="F108" t="s">
        <v>234</v>
      </c>
      <c r="G108" t="s">
        <v>234</v>
      </c>
      <c r="H108">
        <v>44617</v>
      </c>
      <c r="I108" t="s">
        <v>236</v>
      </c>
      <c r="J108" t="s">
        <v>234</v>
      </c>
      <c r="K108" t="s">
        <v>236</v>
      </c>
      <c r="L108" t="s">
        <v>235</v>
      </c>
      <c r="M108" t="s">
        <v>235</v>
      </c>
      <c r="N108" t="s">
        <v>389</v>
      </c>
      <c r="O108" t="s">
        <v>234</v>
      </c>
      <c r="P108" t="s">
        <v>389</v>
      </c>
      <c r="Q108" t="s">
        <v>388</v>
      </c>
      <c r="R108" t="s">
        <v>388</v>
      </c>
      <c r="S108" t="s">
        <v>239</v>
      </c>
      <c r="T108" t="s">
        <v>240</v>
      </c>
      <c r="U108" t="s">
        <v>241</v>
      </c>
      <c r="V108" t="s">
        <v>744</v>
      </c>
      <c r="W108" t="s">
        <v>242</v>
      </c>
      <c r="X108" t="s">
        <v>243</v>
      </c>
      <c r="Y108" t="s">
        <v>242</v>
      </c>
      <c r="Z108" t="s">
        <v>245</v>
      </c>
      <c r="AA108" t="s">
        <v>234</v>
      </c>
      <c r="AB108" t="s">
        <v>245</v>
      </c>
      <c r="AC108" t="s">
        <v>244</v>
      </c>
      <c r="AD108" t="s">
        <v>244</v>
      </c>
      <c r="AE108" t="s">
        <v>390</v>
      </c>
      <c r="AF108" t="s">
        <v>234</v>
      </c>
      <c r="AG108" t="s">
        <v>390</v>
      </c>
      <c r="AH108" t="s">
        <v>4055</v>
      </c>
      <c r="AI108" t="s">
        <v>4055</v>
      </c>
      <c r="AJ108" t="s">
        <v>247</v>
      </c>
      <c r="AK108" t="s">
        <v>248</v>
      </c>
      <c r="AL108" t="s">
        <v>1655</v>
      </c>
      <c r="AM108" t="s">
        <v>234</v>
      </c>
      <c r="AN108" t="s">
        <v>1655</v>
      </c>
      <c r="AO108" t="s">
        <v>234</v>
      </c>
      <c r="AP108" t="s">
        <v>250</v>
      </c>
      <c r="AQ108" t="s">
        <v>234</v>
      </c>
      <c r="AR108" t="s">
        <v>234</v>
      </c>
      <c r="AS108" t="s">
        <v>234</v>
      </c>
      <c r="AT108" t="s">
        <v>234</v>
      </c>
      <c r="AU108" t="s">
        <v>234</v>
      </c>
      <c r="AV108" t="s">
        <v>234</v>
      </c>
      <c r="AW108" t="s">
        <v>234</v>
      </c>
      <c r="AX108" t="s">
        <v>234</v>
      </c>
      <c r="AY108" t="s">
        <v>234</v>
      </c>
      <c r="AZ108" t="s">
        <v>234</v>
      </c>
      <c r="BA108" t="s">
        <v>234</v>
      </c>
      <c r="BB108" t="s">
        <v>234</v>
      </c>
      <c r="BC108" t="s">
        <v>234</v>
      </c>
      <c r="BD108" t="s">
        <v>234</v>
      </c>
      <c r="BE108" t="s">
        <v>234</v>
      </c>
      <c r="BF108" t="s">
        <v>234</v>
      </c>
      <c r="BG108" t="s">
        <v>234</v>
      </c>
      <c r="BH108" t="s">
        <v>234</v>
      </c>
      <c r="BI108" t="s">
        <v>234</v>
      </c>
      <c r="BJ108" t="s">
        <v>234</v>
      </c>
      <c r="BK108" t="s">
        <v>234</v>
      </c>
      <c r="BL108" t="s">
        <v>234</v>
      </c>
      <c r="BM108" t="s">
        <v>234</v>
      </c>
      <c r="BN108" t="s">
        <v>234</v>
      </c>
      <c r="BO108" t="s">
        <v>234</v>
      </c>
      <c r="BP108" t="s">
        <v>234</v>
      </c>
      <c r="BQ108" t="s">
        <v>234</v>
      </c>
      <c r="BR108" t="s">
        <v>234</v>
      </c>
      <c r="BS108" t="s">
        <v>234</v>
      </c>
      <c r="BT108" t="s">
        <v>234</v>
      </c>
      <c r="BU108" t="s">
        <v>234</v>
      </c>
      <c r="BV108" t="s">
        <v>234</v>
      </c>
      <c r="BW108" t="s">
        <v>234</v>
      </c>
      <c r="BX108" t="s">
        <v>234</v>
      </c>
      <c r="BY108" t="s">
        <v>234</v>
      </c>
      <c r="BZ108" t="s">
        <v>234</v>
      </c>
      <c r="CA108" t="s">
        <v>234</v>
      </c>
      <c r="CB108" t="s">
        <v>234</v>
      </c>
      <c r="CC108" t="s">
        <v>234</v>
      </c>
      <c r="CD108" t="s">
        <v>234</v>
      </c>
      <c r="CE108" t="s">
        <v>234</v>
      </c>
      <c r="CF108" t="s">
        <v>234</v>
      </c>
      <c r="CG108" t="s">
        <v>234</v>
      </c>
      <c r="CH108" t="s">
        <v>234</v>
      </c>
      <c r="CI108" t="s">
        <v>234</v>
      </c>
      <c r="CJ108" t="s">
        <v>234</v>
      </c>
      <c r="CK108" t="s">
        <v>234</v>
      </c>
      <c r="CL108" t="s">
        <v>234</v>
      </c>
      <c r="CM108" t="s">
        <v>234</v>
      </c>
      <c r="CN108" t="s">
        <v>234</v>
      </c>
      <c r="CO108" t="s">
        <v>234</v>
      </c>
      <c r="CP108" t="s">
        <v>234</v>
      </c>
      <c r="CQ108" t="s">
        <v>234</v>
      </c>
      <c r="CR108" t="s">
        <v>234</v>
      </c>
      <c r="CS108" t="s">
        <v>234</v>
      </c>
      <c r="CT108" t="s">
        <v>234</v>
      </c>
      <c r="CU108" t="s">
        <v>234</v>
      </c>
      <c r="CV108" t="s">
        <v>234</v>
      </c>
      <c r="CW108" t="s">
        <v>234</v>
      </c>
      <c r="CX108" t="s">
        <v>234</v>
      </c>
      <c r="CY108" t="s">
        <v>234</v>
      </c>
      <c r="CZ108" t="s">
        <v>234</v>
      </c>
      <c r="DA108" t="s">
        <v>234</v>
      </c>
      <c r="DB108" t="s">
        <v>234</v>
      </c>
      <c r="DC108" t="s">
        <v>234</v>
      </c>
      <c r="DD108" t="s">
        <v>234</v>
      </c>
      <c r="DE108" t="s">
        <v>234</v>
      </c>
      <c r="DF108" t="s">
        <v>234</v>
      </c>
      <c r="DG108" t="s">
        <v>234</v>
      </c>
      <c r="DH108" t="s">
        <v>234</v>
      </c>
      <c r="DI108" t="s">
        <v>234</v>
      </c>
      <c r="DJ108" t="s">
        <v>234</v>
      </c>
      <c r="DK108" t="s">
        <v>234</v>
      </c>
      <c r="DL108" t="s">
        <v>234</v>
      </c>
      <c r="DM108" t="s">
        <v>234</v>
      </c>
      <c r="DN108" t="s">
        <v>234</v>
      </c>
      <c r="DO108" t="s">
        <v>234</v>
      </c>
      <c r="DP108" t="s">
        <v>234</v>
      </c>
      <c r="DQ108" t="s">
        <v>234</v>
      </c>
      <c r="DR108" t="s">
        <v>234</v>
      </c>
      <c r="DS108" t="s">
        <v>234</v>
      </c>
      <c r="DT108" t="s">
        <v>234</v>
      </c>
      <c r="DU108" t="s">
        <v>234</v>
      </c>
      <c r="DV108" t="s">
        <v>234</v>
      </c>
      <c r="DW108" t="s">
        <v>234</v>
      </c>
      <c r="DX108" t="s">
        <v>234</v>
      </c>
      <c r="DY108" t="s">
        <v>234</v>
      </c>
      <c r="DZ108" t="s">
        <v>234</v>
      </c>
      <c r="EA108" t="s">
        <v>234</v>
      </c>
      <c r="EB108" t="s">
        <v>234</v>
      </c>
      <c r="EC108" t="s">
        <v>234</v>
      </c>
      <c r="ED108" t="s">
        <v>234</v>
      </c>
      <c r="EE108" t="s">
        <v>234</v>
      </c>
      <c r="EF108" t="s">
        <v>234</v>
      </c>
      <c r="EG108" t="s">
        <v>234</v>
      </c>
      <c r="EH108" t="s">
        <v>234</v>
      </c>
      <c r="EI108" t="s">
        <v>234</v>
      </c>
      <c r="EJ108" t="s">
        <v>234</v>
      </c>
      <c r="EK108" t="s">
        <v>234</v>
      </c>
      <c r="EL108" t="s">
        <v>234</v>
      </c>
      <c r="EM108" t="s">
        <v>234</v>
      </c>
      <c r="EN108" t="s">
        <v>234</v>
      </c>
      <c r="EO108" t="s">
        <v>234</v>
      </c>
      <c r="EP108" t="s">
        <v>234</v>
      </c>
      <c r="EQ108" t="s">
        <v>234</v>
      </c>
      <c r="ER108" t="s">
        <v>234</v>
      </c>
      <c r="ES108" t="s">
        <v>234</v>
      </c>
      <c r="ET108" t="s">
        <v>234</v>
      </c>
      <c r="EU108" t="s">
        <v>234</v>
      </c>
      <c r="EV108" t="s">
        <v>234</v>
      </c>
      <c r="EW108" t="s">
        <v>234</v>
      </c>
      <c r="EX108" t="s">
        <v>234</v>
      </c>
      <c r="EY108" t="s">
        <v>234</v>
      </c>
      <c r="EZ108" t="s">
        <v>234</v>
      </c>
      <c r="FA108" t="s">
        <v>234</v>
      </c>
      <c r="FB108" t="s">
        <v>234</v>
      </c>
      <c r="FC108" t="s">
        <v>234</v>
      </c>
      <c r="FD108" t="s">
        <v>234</v>
      </c>
      <c r="FE108" t="s">
        <v>234</v>
      </c>
      <c r="FF108" t="s">
        <v>234</v>
      </c>
      <c r="FG108" t="s">
        <v>234</v>
      </c>
      <c r="FH108" t="s">
        <v>234</v>
      </c>
      <c r="FI108" t="s">
        <v>234</v>
      </c>
      <c r="FJ108" t="s">
        <v>234</v>
      </c>
      <c r="FK108" t="s">
        <v>234</v>
      </c>
      <c r="FL108" t="s">
        <v>234</v>
      </c>
      <c r="FM108" t="s">
        <v>234</v>
      </c>
      <c r="FN108" t="s">
        <v>234</v>
      </c>
      <c r="FO108" t="s">
        <v>234</v>
      </c>
      <c r="FP108" t="s">
        <v>234</v>
      </c>
      <c r="FQ108" t="s">
        <v>234</v>
      </c>
      <c r="FR108" t="s">
        <v>234</v>
      </c>
      <c r="FS108" t="s">
        <v>234</v>
      </c>
      <c r="FT108" t="s">
        <v>234</v>
      </c>
      <c r="FU108" t="s">
        <v>234</v>
      </c>
      <c r="FV108" t="s">
        <v>234</v>
      </c>
      <c r="FW108" t="s">
        <v>234</v>
      </c>
      <c r="FX108" t="s">
        <v>234</v>
      </c>
      <c r="FY108" t="s">
        <v>234</v>
      </c>
      <c r="FZ108" t="s">
        <v>234</v>
      </c>
      <c r="GA108" t="s">
        <v>234</v>
      </c>
      <c r="GB108" t="s">
        <v>234</v>
      </c>
      <c r="GC108" t="s">
        <v>234</v>
      </c>
      <c r="GD108" t="s">
        <v>234</v>
      </c>
      <c r="GE108" t="s">
        <v>234</v>
      </c>
      <c r="GF108" t="s">
        <v>234</v>
      </c>
      <c r="GG108" t="s">
        <v>234</v>
      </c>
      <c r="GH108" t="s">
        <v>234</v>
      </c>
      <c r="GI108" t="s">
        <v>234</v>
      </c>
      <c r="GJ108" t="s">
        <v>234</v>
      </c>
      <c r="GK108" t="s">
        <v>234</v>
      </c>
      <c r="GL108" t="s">
        <v>234</v>
      </c>
      <c r="GM108" t="s">
        <v>234</v>
      </c>
      <c r="GN108" t="s">
        <v>234</v>
      </c>
      <c r="GO108" t="s">
        <v>234</v>
      </c>
      <c r="GP108" t="s">
        <v>234</v>
      </c>
      <c r="GQ108" t="s">
        <v>234</v>
      </c>
      <c r="GR108" t="s">
        <v>234</v>
      </c>
      <c r="GS108" t="s">
        <v>234</v>
      </c>
      <c r="GT108" t="s">
        <v>234</v>
      </c>
      <c r="GU108" t="s">
        <v>234</v>
      </c>
      <c r="GV108" t="s">
        <v>234</v>
      </c>
      <c r="GW108" t="s">
        <v>234</v>
      </c>
      <c r="GX108" t="s">
        <v>234</v>
      </c>
      <c r="GY108" t="s">
        <v>234</v>
      </c>
      <c r="GZ108" t="s">
        <v>234</v>
      </c>
      <c r="HA108" t="s">
        <v>234</v>
      </c>
      <c r="HB108" t="s">
        <v>234</v>
      </c>
      <c r="HC108" t="s">
        <v>234</v>
      </c>
      <c r="HD108" t="s">
        <v>234</v>
      </c>
      <c r="HE108" t="s">
        <v>234</v>
      </c>
      <c r="HF108" t="s">
        <v>234</v>
      </c>
      <c r="HG108" t="s">
        <v>234</v>
      </c>
      <c r="HH108" t="s">
        <v>234</v>
      </c>
      <c r="HI108" t="s">
        <v>234</v>
      </c>
      <c r="HJ108" t="s">
        <v>234</v>
      </c>
      <c r="HK108" t="s">
        <v>234</v>
      </c>
      <c r="HL108" t="s">
        <v>234</v>
      </c>
      <c r="HM108" t="s">
        <v>234</v>
      </c>
      <c r="HN108" t="s">
        <v>234</v>
      </c>
      <c r="HO108" t="s">
        <v>234</v>
      </c>
      <c r="HP108" t="s">
        <v>234</v>
      </c>
      <c r="HQ108" t="s">
        <v>234</v>
      </c>
      <c r="HR108" t="s">
        <v>234</v>
      </c>
      <c r="HS108" t="s">
        <v>234</v>
      </c>
      <c r="HT108" t="s">
        <v>234</v>
      </c>
      <c r="HU108" t="s">
        <v>234</v>
      </c>
      <c r="HV108" t="s">
        <v>234</v>
      </c>
      <c r="HW108" t="s">
        <v>234</v>
      </c>
      <c r="HX108" t="s">
        <v>234</v>
      </c>
      <c r="HY108" t="s">
        <v>234</v>
      </c>
      <c r="HZ108" t="s">
        <v>234</v>
      </c>
      <c r="IA108" t="s">
        <v>234</v>
      </c>
      <c r="IB108" t="s">
        <v>234</v>
      </c>
      <c r="IC108" t="s">
        <v>234</v>
      </c>
      <c r="ID108" t="s">
        <v>234</v>
      </c>
      <c r="IE108" t="s">
        <v>234</v>
      </c>
      <c r="IF108" t="s">
        <v>234</v>
      </c>
      <c r="IG108" t="s">
        <v>234</v>
      </c>
      <c r="IH108" t="s">
        <v>234</v>
      </c>
      <c r="II108" t="s">
        <v>234</v>
      </c>
      <c r="IJ108" t="s">
        <v>234</v>
      </c>
      <c r="IK108" t="s">
        <v>234</v>
      </c>
      <c r="IL108" t="s">
        <v>234</v>
      </c>
      <c r="IM108" t="s">
        <v>234</v>
      </c>
      <c r="IN108" t="s">
        <v>234</v>
      </c>
      <c r="IO108" t="s">
        <v>234</v>
      </c>
      <c r="IP108" t="s">
        <v>234</v>
      </c>
      <c r="IQ108" t="s">
        <v>234</v>
      </c>
      <c r="IR108" t="s">
        <v>234</v>
      </c>
      <c r="IS108" t="s">
        <v>234</v>
      </c>
      <c r="IT108" t="s">
        <v>234</v>
      </c>
      <c r="IU108" t="s">
        <v>234</v>
      </c>
      <c r="IV108" t="s">
        <v>234</v>
      </c>
      <c r="IW108" t="s">
        <v>234</v>
      </c>
      <c r="IX108" t="s">
        <v>234</v>
      </c>
      <c r="IY108" t="s">
        <v>1655</v>
      </c>
      <c r="IZ108" t="s">
        <v>1713</v>
      </c>
      <c r="JA108" t="s">
        <v>252</v>
      </c>
      <c r="JB108" t="s">
        <v>234</v>
      </c>
      <c r="JC108" t="s">
        <v>253</v>
      </c>
      <c r="JD108" t="s">
        <v>254</v>
      </c>
      <c r="JE108" t="s">
        <v>254</v>
      </c>
      <c r="JF108" t="s">
        <v>279</v>
      </c>
      <c r="JG108" t="s">
        <v>234</v>
      </c>
      <c r="JH108" t="s">
        <v>256</v>
      </c>
      <c r="JI108" t="s">
        <v>258</v>
      </c>
      <c r="JJ108" t="s">
        <v>258</v>
      </c>
      <c r="JK108" t="s">
        <v>3810</v>
      </c>
      <c r="JL108" t="s">
        <v>234</v>
      </c>
      <c r="JM108" t="s">
        <v>234</v>
      </c>
      <c r="JN108" t="s">
        <v>234</v>
      </c>
      <c r="JO108" t="s">
        <v>234</v>
      </c>
      <c r="JP108" t="s">
        <v>234</v>
      </c>
      <c r="JQ108">
        <v>50</v>
      </c>
      <c r="JR108" t="s">
        <v>3862</v>
      </c>
      <c r="JS108" t="s">
        <v>234</v>
      </c>
      <c r="JT108" t="s">
        <v>259</v>
      </c>
      <c r="JU108" t="s">
        <v>3862</v>
      </c>
      <c r="JV108" t="s">
        <v>260</v>
      </c>
      <c r="JW108" t="s">
        <v>234</v>
      </c>
      <c r="JX108" t="s">
        <v>261</v>
      </c>
      <c r="JY108" t="s">
        <v>234</v>
      </c>
      <c r="JZ108" t="s">
        <v>234</v>
      </c>
      <c r="KA108" t="s">
        <v>234</v>
      </c>
      <c r="KB108" t="s">
        <v>234</v>
      </c>
      <c r="KC108" t="s">
        <v>234</v>
      </c>
      <c r="KD108" t="s">
        <v>234</v>
      </c>
      <c r="KE108" t="s">
        <v>234</v>
      </c>
      <c r="KF108" t="s">
        <v>234</v>
      </c>
      <c r="KG108" t="s">
        <v>234</v>
      </c>
      <c r="KH108" t="s">
        <v>234</v>
      </c>
      <c r="KI108" t="s">
        <v>234</v>
      </c>
      <c r="KJ108" t="s">
        <v>234</v>
      </c>
      <c r="KK108" t="s">
        <v>234</v>
      </c>
      <c r="KL108" t="s">
        <v>234</v>
      </c>
      <c r="KM108" t="s">
        <v>261</v>
      </c>
      <c r="KN108" t="s">
        <v>234</v>
      </c>
      <c r="KO108" t="s">
        <v>234</v>
      </c>
      <c r="KP108" t="s">
        <v>234</v>
      </c>
      <c r="KQ108" t="s">
        <v>234</v>
      </c>
      <c r="KR108" t="s">
        <v>234</v>
      </c>
      <c r="KS108" t="s">
        <v>234</v>
      </c>
      <c r="KT108" t="s">
        <v>234</v>
      </c>
      <c r="KU108" t="s">
        <v>234</v>
      </c>
      <c r="KV108" t="s">
        <v>234</v>
      </c>
      <c r="KW108" t="s">
        <v>234</v>
      </c>
      <c r="KX108" t="s">
        <v>234</v>
      </c>
      <c r="KY108" t="s">
        <v>234</v>
      </c>
      <c r="KZ108" t="s">
        <v>234</v>
      </c>
      <c r="LA108" t="s">
        <v>234</v>
      </c>
      <c r="LB108" t="s">
        <v>234</v>
      </c>
      <c r="LC108" t="s">
        <v>234</v>
      </c>
      <c r="LD108" t="s">
        <v>234</v>
      </c>
      <c r="LE108" t="s">
        <v>234</v>
      </c>
      <c r="LF108" t="s">
        <v>234</v>
      </c>
      <c r="LG108" t="s">
        <v>234</v>
      </c>
      <c r="LH108">
        <v>264684569</v>
      </c>
      <c r="LI108" t="s">
        <v>4088</v>
      </c>
      <c r="LJ108">
        <v>44617.78806712963</v>
      </c>
      <c r="LK108" t="s">
        <v>234</v>
      </c>
      <c r="LL108" t="s">
        <v>234</v>
      </c>
      <c r="LM108" t="s">
        <v>3800</v>
      </c>
      <c r="LN108" t="s">
        <v>3801</v>
      </c>
      <c r="LO108" t="s">
        <v>234</v>
      </c>
      <c r="LP108">
        <v>107</v>
      </c>
    </row>
    <row r="109" spans="1:328" x14ac:dyDescent="0.35">
      <c r="A109">
        <v>44617.501867962957</v>
      </c>
      <c r="B109">
        <v>44617.508101342602</v>
      </c>
      <c r="C109">
        <v>44617</v>
      </c>
      <c r="D109">
        <v>6.2333796449820511E-3</v>
      </c>
      <c r="E109" t="s">
        <v>234</v>
      </c>
      <c r="F109" t="s">
        <v>234</v>
      </c>
      <c r="G109" t="s">
        <v>234</v>
      </c>
      <c r="H109">
        <v>44617</v>
      </c>
      <c r="I109" t="s">
        <v>236</v>
      </c>
      <c r="J109" t="s">
        <v>234</v>
      </c>
      <c r="K109" t="s">
        <v>236</v>
      </c>
      <c r="L109" t="s">
        <v>235</v>
      </c>
      <c r="M109" t="s">
        <v>235</v>
      </c>
      <c r="N109" t="s">
        <v>389</v>
      </c>
      <c r="O109" t="s">
        <v>234</v>
      </c>
      <c r="P109" t="s">
        <v>389</v>
      </c>
      <c r="Q109" t="s">
        <v>388</v>
      </c>
      <c r="R109" t="s">
        <v>388</v>
      </c>
      <c r="S109" t="s">
        <v>239</v>
      </c>
      <c r="T109" t="s">
        <v>240</v>
      </c>
      <c r="U109" t="s">
        <v>241</v>
      </c>
      <c r="V109" t="s">
        <v>744</v>
      </c>
      <c r="W109" t="s">
        <v>242</v>
      </c>
      <c r="X109" t="s">
        <v>243</v>
      </c>
      <c r="Y109" t="s">
        <v>242</v>
      </c>
      <c r="Z109" t="s">
        <v>245</v>
      </c>
      <c r="AA109" t="s">
        <v>234</v>
      </c>
      <c r="AB109" t="s">
        <v>245</v>
      </c>
      <c r="AC109" t="s">
        <v>244</v>
      </c>
      <c r="AD109" t="s">
        <v>244</v>
      </c>
      <c r="AE109" t="s">
        <v>390</v>
      </c>
      <c r="AF109" t="s">
        <v>234</v>
      </c>
      <c r="AG109" t="s">
        <v>390</v>
      </c>
      <c r="AH109" t="s">
        <v>4055</v>
      </c>
      <c r="AI109" t="s">
        <v>4055</v>
      </c>
      <c r="AJ109" t="s">
        <v>247</v>
      </c>
      <c r="AK109" t="s">
        <v>248</v>
      </c>
      <c r="AL109" t="s">
        <v>1655</v>
      </c>
      <c r="AM109" t="s">
        <v>234</v>
      </c>
      <c r="AN109" t="s">
        <v>1655</v>
      </c>
      <c r="AO109" t="s">
        <v>234</v>
      </c>
      <c r="AP109" t="s">
        <v>250</v>
      </c>
      <c r="AQ109" t="s">
        <v>234</v>
      </c>
      <c r="AR109" t="s">
        <v>234</v>
      </c>
      <c r="AS109" t="s">
        <v>234</v>
      </c>
      <c r="AT109" t="s">
        <v>234</v>
      </c>
      <c r="AU109" t="s">
        <v>234</v>
      </c>
      <c r="AV109" t="s">
        <v>234</v>
      </c>
      <c r="AW109" t="s">
        <v>234</v>
      </c>
      <c r="AX109" t="s">
        <v>234</v>
      </c>
      <c r="AY109" t="s">
        <v>234</v>
      </c>
      <c r="AZ109" t="s">
        <v>234</v>
      </c>
      <c r="BA109" t="s">
        <v>234</v>
      </c>
      <c r="BB109" t="s">
        <v>234</v>
      </c>
      <c r="BC109" t="s">
        <v>234</v>
      </c>
      <c r="BD109" t="s">
        <v>234</v>
      </c>
      <c r="BE109" t="s">
        <v>234</v>
      </c>
      <c r="BF109" t="s">
        <v>234</v>
      </c>
      <c r="BG109" t="s">
        <v>234</v>
      </c>
      <c r="BH109" t="s">
        <v>234</v>
      </c>
      <c r="BI109" t="s">
        <v>234</v>
      </c>
      <c r="BJ109" t="s">
        <v>234</v>
      </c>
      <c r="BK109" t="s">
        <v>234</v>
      </c>
      <c r="BL109" t="s">
        <v>234</v>
      </c>
      <c r="BM109" t="s">
        <v>234</v>
      </c>
      <c r="BN109" t="s">
        <v>234</v>
      </c>
      <c r="BO109" t="s">
        <v>234</v>
      </c>
      <c r="BP109" t="s">
        <v>234</v>
      </c>
      <c r="BQ109" t="s">
        <v>234</v>
      </c>
      <c r="BR109" t="s">
        <v>234</v>
      </c>
      <c r="BS109" t="s">
        <v>234</v>
      </c>
      <c r="BT109" t="s">
        <v>234</v>
      </c>
      <c r="BU109" t="s">
        <v>234</v>
      </c>
      <c r="BV109" t="s">
        <v>234</v>
      </c>
      <c r="BW109" t="s">
        <v>234</v>
      </c>
      <c r="BX109" t="s">
        <v>234</v>
      </c>
      <c r="BY109" t="s">
        <v>234</v>
      </c>
      <c r="BZ109" t="s">
        <v>234</v>
      </c>
      <c r="CA109" t="s">
        <v>234</v>
      </c>
      <c r="CB109" t="s">
        <v>234</v>
      </c>
      <c r="CC109" t="s">
        <v>234</v>
      </c>
      <c r="CD109" t="s">
        <v>234</v>
      </c>
      <c r="CE109" t="s">
        <v>234</v>
      </c>
      <c r="CF109" t="s">
        <v>234</v>
      </c>
      <c r="CG109" t="s">
        <v>234</v>
      </c>
      <c r="CH109" t="s">
        <v>234</v>
      </c>
      <c r="CI109" t="s">
        <v>234</v>
      </c>
      <c r="CJ109" t="s">
        <v>234</v>
      </c>
      <c r="CK109" t="s">
        <v>234</v>
      </c>
      <c r="CL109" t="s">
        <v>234</v>
      </c>
      <c r="CM109" t="s">
        <v>234</v>
      </c>
      <c r="CN109" t="s">
        <v>234</v>
      </c>
      <c r="CO109" t="s">
        <v>234</v>
      </c>
      <c r="CP109" t="s">
        <v>234</v>
      </c>
      <c r="CQ109" t="s">
        <v>234</v>
      </c>
      <c r="CR109" t="s">
        <v>234</v>
      </c>
      <c r="CS109" t="s">
        <v>234</v>
      </c>
      <c r="CT109" t="s">
        <v>234</v>
      </c>
      <c r="CU109" t="s">
        <v>234</v>
      </c>
      <c r="CV109" t="s">
        <v>234</v>
      </c>
      <c r="CW109" t="s">
        <v>234</v>
      </c>
      <c r="CX109" t="s">
        <v>234</v>
      </c>
      <c r="CY109" t="s">
        <v>234</v>
      </c>
      <c r="CZ109" t="s">
        <v>234</v>
      </c>
      <c r="DA109" t="s">
        <v>234</v>
      </c>
      <c r="DB109" t="s">
        <v>234</v>
      </c>
      <c r="DC109" t="s">
        <v>234</v>
      </c>
      <c r="DD109" t="s">
        <v>234</v>
      </c>
      <c r="DE109" t="s">
        <v>234</v>
      </c>
      <c r="DF109" t="s">
        <v>234</v>
      </c>
      <c r="DG109" t="s">
        <v>234</v>
      </c>
      <c r="DH109" t="s">
        <v>234</v>
      </c>
      <c r="DI109" t="s">
        <v>234</v>
      </c>
      <c r="DJ109" t="s">
        <v>234</v>
      </c>
      <c r="DK109" t="s">
        <v>234</v>
      </c>
      <c r="DL109" t="s">
        <v>234</v>
      </c>
      <c r="DM109" t="s">
        <v>234</v>
      </c>
      <c r="DN109" t="s">
        <v>234</v>
      </c>
      <c r="DO109" t="s">
        <v>234</v>
      </c>
      <c r="DP109" t="s">
        <v>234</v>
      </c>
      <c r="DQ109" t="s">
        <v>234</v>
      </c>
      <c r="DR109" t="s">
        <v>234</v>
      </c>
      <c r="DS109" t="s">
        <v>234</v>
      </c>
      <c r="DT109" t="s">
        <v>234</v>
      </c>
      <c r="DU109" t="s">
        <v>234</v>
      </c>
      <c r="DV109" t="s">
        <v>234</v>
      </c>
      <c r="DW109" t="s">
        <v>234</v>
      </c>
      <c r="DX109" t="s">
        <v>234</v>
      </c>
      <c r="DY109" t="s">
        <v>234</v>
      </c>
      <c r="DZ109" t="s">
        <v>234</v>
      </c>
      <c r="EA109" t="s">
        <v>234</v>
      </c>
      <c r="EB109" t="s">
        <v>234</v>
      </c>
      <c r="EC109" t="s">
        <v>234</v>
      </c>
      <c r="ED109" t="s">
        <v>234</v>
      </c>
      <c r="EE109" t="s">
        <v>234</v>
      </c>
      <c r="EF109" t="s">
        <v>234</v>
      </c>
      <c r="EG109" t="s">
        <v>234</v>
      </c>
      <c r="EH109" t="s">
        <v>234</v>
      </c>
      <c r="EI109" t="s">
        <v>234</v>
      </c>
      <c r="EJ109" t="s">
        <v>234</v>
      </c>
      <c r="EK109" t="s">
        <v>234</v>
      </c>
      <c r="EL109" t="s">
        <v>234</v>
      </c>
      <c r="EM109" t="s">
        <v>234</v>
      </c>
      <c r="EN109" t="s">
        <v>234</v>
      </c>
      <c r="EO109" t="s">
        <v>234</v>
      </c>
      <c r="EP109" t="s">
        <v>234</v>
      </c>
      <c r="EQ109" t="s">
        <v>234</v>
      </c>
      <c r="ER109" t="s">
        <v>234</v>
      </c>
      <c r="ES109" t="s">
        <v>234</v>
      </c>
      <c r="ET109" t="s">
        <v>234</v>
      </c>
      <c r="EU109" t="s">
        <v>234</v>
      </c>
      <c r="EV109" t="s">
        <v>234</v>
      </c>
      <c r="EW109" t="s">
        <v>234</v>
      </c>
      <c r="EX109" t="s">
        <v>234</v>
      </c>
      <c r="EY109" t="s">
        <v>234</v>
      </c>
      <c r="EZ109" t="s">
        <v>234</v>
      </c>
      <c r="FA109" t="s">
        <v>234</v>
      </c>
      <c r="FB109" t="s">
        <v>234</v>
      </c>
      <c r="FC109" t="s">
        <v>234</v>
      </c>
      <c r="FD109" t="s">
        <v>234</v>
      </c>
      <c r="FE109" t="s">
        <v>234</v>
      </c>
      <c r="FF109" t="s">
        <v>234</v>
      </c>
      <c r="FG109" t="s">
        <v>234</v>
      </c>
      <c r="FH109" t="s">
        <v>234</v>
      </c>
      <c r="FI109" t="s">
        <v>234</v>
      </c>
      <c r="FJ109" t="s">
        <v>234</v>
      </c>
      <c r="FK109" t="s">
        <v>234</v>
      </c>
      <c r="FL109" t="s">
        <v>234</v>
      </c>
      <c r="FM109" t="s">
        <v>234</v>
      </c>
      <c r="FN109" t="s">
        <v>234</v>
      </c>
      <c r="FO109" t="s">
        <v>234</v>
      </c>
      <c r="FP109" t="s">
        <v>234</v>
      </c>
      <c r="FQ109" t="s">
        <v>234</v>
      </c>
      <c r="FR109" t="s">
        <v>234</v>
      </c>
      <c r="FS109" t="s">
        <v>234</v>
      </c>
      <c r="FT109" t="s">
        <v>234</v>
      </c>
      <c r="FU109" t="s">
        <v>234</v>
      </c>
      <c r="FV109" t="s">
        <v>234</v>
      </c>
      <c r="FW109" t="s">
        <v>234</v>
      </c>
      <c r="FX109" t="s">
        <v>234</v>
      </c>
      <c r="FY109" t="s">
        <v>234</v>
      </c>
      <c r="FZ109" t="s">
        <v>234</v>
      </c>
      <c r="GA109" t="s">
        <v>234</v>
      </c>
      <c r="GB109" t="s">
        <v>234</v>
      </c>
      <c r="GC109" t="s">
        <v>234</v>
      </c>
      <c r="GD109" t="s">
        <v>234</v>
      </c>
      <c r="GE109" t="s">
        <v>234</v>
      </c>
      <c r="GF109" t="s">
        <v>234</v>
      </c>
      <c r="GG109" t="s">
        <v>234</v>
      </c>
      <c r="GH109" t="s">
        <v>234</v>
      </c>
      <c r="GI109" t="s">
        <v>234</v>
      </c>
      <c r="GJ109" t="s">
        <v>234</v>
      </c>
      <c r="GK109" t="s">
        <v>234</v>
      </c>
      <c r="GL109" t="s">
        <v>234</v>
      </c>
      <c r="GM109" t="s">
        <v>234</v>
      </c>
      <c r="GN109" t="s">
        <v>234</v>
      </c>
      <c r="GO109" t="s">
        <v>234</v>
      </c>
      <c r="GP109" t="s">
        <v>234</v>
      </c>
      <c r="GQ109" t="s">
        <v>234</v>
      </c>
      <c r="GR109" t="s">
        <v>234</v>
      </c>
      <c r="GS109" t="s">
        <v>234</v>
      </c>
      <c r="GT109" t="s">
        <v>234</v>
      </c>
      <c r="GU109" t="s">
        <v>234</v>
      </c>
      <c r="GV109" t="s">
        <v>234</v>
      </c>
      <c r="GW109" t="s">
        <v>234</v>
      </c>
      <c r="GX109" t="s">
        <v>234</v>
      </c>
      <c r="GY109" t="s">
        <v>234</v>
      </c>
      <c r="GZ109" t="s">
        <v>234</v>
      </c>
      <c r="HA109" t="s">
        <v>234</v>
      </c>
      <c r="HB109" t="s">
        <v>234</v>
      </c>
      <c r="HC109" t="s">
        <v>234</v>
      </c>
      <c r="HD109" t="s">
        <v>234</v>
      </c>
      <c r="HE109" t="s">
        <v>234</v>
      </c>
      <c r="HF109" t="s">
        <v>234</v>
      </c>
      <c r="HG109" t="s">
        <v>234</v>
      </c>
      <c r="HH109" t="s">
        <v>234</v>
      </c>
      <c r="HI109" t="s">
        <v>234</v>
      </c>
      <c r="HJ109" t="s">
        <v>234</v>
      </c>
      <c r="HK109" t="s">
        <v>234</v>
      </c>
      <c r="HL109" t="s">
        <v>234</v>
      </c>
      <c r="HM109" t="s">
        <v>234</v>
      </c>
      <c r="HN109" t="s">
        <v>234</v>
      </c>
      <c r="HO109" t="s">
        <v>234</v>
      </c>
      <c r="HP109" t="s">
        <v>234</v>
      </c>
      <c r="HQ109" t="s">
        <v>234</v>
      </c>
      <c r="HR109" t="s">
        <v>234</v>
      </c>
      <c r="HS109" t="s">
        <v>234</v>
      </c>
      <c r="HT109" t="s">
        <v>234</v>
      </c>
      <c r="HU109" t="s">
        <v>234</v>
      </c>
      <c r="HV109" t="s">
        <v>234</v>
      </c>
      <c r="HW109" t="s">
        <v>234</v>
      </c>
      <c r="HX109" t="s">
        <v>234</v>
      </c>
      <c r="HY109" t="s">
        <v>234</v>
      </c>
      <c r="HZ109" t="s">
        <v>234</v>
      </c>
      <c r="IA109" t="s">
        <v>234</v>
      </c>
      <c r="IB109" t="s">
        <v>234</v>
      </c>
      <c r="IC109" t="s">
        <v>234</v>
      </c>
      <c r="ID109" t="s">
        <v>234</v>
      </c>
      <c r="IE109" t="s">
        <v>234</v>
      </c>
      <c r="IF109" t="s">
        <v>234</v>
      </c>
      <c r="IG109" t="s">
        <v>234</v>
      </c>
      <c r="IH109" t="s">
        <v>234</v>
      </c>
      <c r="II109" t="s">
        <v>234</v>
      </c>
      <c r="IJ109" t="s">
        <v>234</v>
      </c>
      <c r="IK109" t="s">
        <v>234</v>
      </c>
      <c r="IL109" t="s">
        <v>234</v>
      </c>
      <c r="IM109" t="s">
        <v>234</v>
      </c>
      <c r="IN109" t="s">
        <v>234</v>
      </c>
      <c r="IO109" t="s">
        <v>234</v>
      </c>
      <c r="IP109" t="s">
        <v>234</v>
      </c>
      <c r="IQ109" t="s">
        <v>234</v>
      </c>
      <c r="IR109" t="s">
        <v>234</v>
      </c>
      <c r="IS109" t="s">
        <v>234</v>
      </c>
      <c r="IT109" t="s">
        <v>234</v>
      </c>
      <c r="IU109" t="s">
        <v>234</v>
      </c>
      <c r="IV109" t="s">
        <v>234</v>
      </c>
      <c r="IW109" t="s">
        <v>234</v>
      </c>
      <c r="IX109" t="s">
        <v>234</v>
      </c>
      <c r="IY109" t="s">
        <v>1655</v>
      </c>
      <c r="IZ109" t="s">
        <v>1713</v>
      </c>
      <c r="JA109" t="s">
        <v>252</v>
      </c>
      <c r="JB109" t="s">
        <v>234</v>
      </c>
      <c r="JC109" t="s">
        <v>253</v>
      </c>
      <c r="JD109" t="s">
        <v>254</v>
      </c>
      <c r="JE109" t="s">
        <v>254</v>
      </c>
      <c r="JF109" t="s">
        <v>255</v>
      </c>
      <c r="JG109" t="s">
        <v>234</v>
      </c>
      <c r="JH109" t="s">
        <v>256</v>
      </c>
      <c r="JI109" t="s">
        <v>323</v>
      </c>
      <c r="JJ109" t="s">
        <v>323</v>
      </c>
      <c r="JK109" t="s">
        <v>3865</v>
      </c>
      <c r="JL109" t="s">
        <v>234</v>
      </c>
      <c r="JM109" t="s">
        <v>234</v>
      </c>
      <c r="JN109" t="s">
        <v>234</v>
      </c>
      <c r="JO109" t="s">
        <v>234</v>
      </c>
      <c r="JP109" t="s">
        <v>234</v>
      </c>
      <c r="JQ109">
        <v>10</v>
      </c>
      <c r="JR109" t="s">
        <v>3862</v>
      </c>
      <c r="JS109" t="s">
        <v>234</v>
      </c>
      <c r="JT109" t="s">
        <v>259</v>
      </c>
      <c r="JU109" t="s">
        <v>3862</v>
      </c>
      <c r="JV109" t="s">
        <v>260</v>
      </c>
      <c r="JW109" t="s">
        <v>234</v>
      </c>
      <c r="JX109" t="s">
        <v>249</v>
      </c>
      <c r="JY109" t="s">
        <v>1718</v>
      </c>
      <c r="JZ109">
        <v>1</v>
      </c>
      <c r="KA109">
        <v>0</v>
      </c>
      <c r="KB109">
        <v>0</v>
      </c>
      <c r="KC109">
        <v>0</v>
      </c>
      <c r="KD109">
        <v>0</v>
      </c>
      <c r="KE109">
        <v>0</v>
      </c>
      <c r="KF109">
        <v>0</v>
      </c>
      <c r="KG109">
        <v>0</v>
      </c>
      <c r="KH109">
        <v>0</v>
      </c>
      <c r="KI109">
        <v>0</v>
      </c>
      <c r="KJ109">
        <v>0</v>
      </c>
      <c r="KK109">
        <v>0</v>
      </c>
      <c r="KL109" t="s">
        <v>234</v>
      </c>
      <c r="KM109" t="s">
        <v>249</v>
      </c>
      <c r="KN109" t="s">
        <v>1559</v>
      </c>
      <c r="KO109">
        <v>0</v>
      </c>
      <c r="KP109">
        <v>1</v>
      </c>
      <c r="KQ109">
        <v>0</v>
      </c>
      <c r="KR109" t="s">
        <v>234</v>
      </c>
      <c r="KS109" t="s">
        <v>1409</v>
      </c>
      <c r="KT109">
        <v>0</v>
      </c>
      <c r="KU109">
        <v>0</v>
      </c>
      <c r="KV109">
        <v>0</v>
      </c>
      <c r="KW109">
        <v>1</v>
      </c>
      <c r="KX109">
        <v>0</v>
      </c>
      <c r="KY109">
        <v>0</v>
      </c>
      <c r="KZ109" t="s">
        <v>234</v>
      </c>
      <c r="LA109" t="s">
        <v>234</v>
      </c>
      <c r="LB109" t="s">
        <v>234</v>
      </c>
      <c r="LC109" t="s">
        <v>234</v>
      </c>
      <c r="LD109" t="s">
        <v>234</v>
      </c>
      <c r="LE109" t="s">
        <v>234</v>
      </c>
      <c r="LF109" t="s">
        <v>234</v>
      </c>
      <c r="LG109" t="s">
        <v>234</v>
      </c>
      <c r="LH109">
        <v>264684574</v>
      </c>
      <c r="LI109" t="s">
        <v>4089</v>
      </c>
      <c r="LJ109">
        <v>44617.788090277783</v>
      </c>
      <c r="LK109" t="s">
        <v>234</v>
      </c>
      <c r="LL109" t="s">
        <v>234</v>
      </c>
      <c r="LM109" t="s">
        <v>3800</v>
      </c>
      <c r="LN109" t="s">
        <v>3801</v>
      </c>
      <c r="LO109" t="s">
        <v>234</v>
      </c>
      <c r="LP109">
        <v>108</v>
      </c>
    </row>
    <row r="110" spans="1:328" x14ac:dyDescent="0.35">
      <c r="A110">
        <v>44617.508193275462</v>
      </c>
      <c r="B110">
        <v>44617.512487997687</v>
      </c>
      <c r="C110">
        <v>44617</v>
      </c>
      <c r="D110">
        <v>4.294722224585712E-3</v>
      </c>
      <c r="E110" t="s">
        <v>234</v>
      </c>
      <c r="F110" t="s">
        <v>234</v>
      </c>
      <c r="G110" t="s">
        <v>234</v>
      </c>
      <c r="H110">
        <v>44617</v>
      </c>
      <c r="I110" t="s">
        <v>236</v>
      </c>
      <c r="J110" t="s">
        <v>234</v>
      </c>
      <c r="K110" t="s">
        <v>236</v>
      </c>
      <c r="L110" t="s">
        <v>235</v>
      </c>
      <c r="M110" t="s">
        <v>235</v>
      </c>
      <c r="N110" t="s">
        <v>389</v>
      </c>
      <c r="O110" t="s">
        <v>234</v>
      </c>
      <c r="P110" t="s">
        <v>389</v>
      </c>
      <c r="Q110" t="s">
        <v>388</v>
      </c>
      <c r="R110" t="s">
        <v>388</v>
      </c>
      <c r="S110" t="s">
        <v>239</v>
      </c>
      <c r="T110" t="s">
        <v>240</v>
      </c>
      <c r="U110" t="s">
        <v>241</v>
      </c>
      <c r="V110" t="s">
        <v>744</v>
      </c>
      <c r="W110" t="s">
        <v>242</v>
      </c>
      <c r="X110" t="s">
        <v>243</v>
      </c>
      <c r="Y110" t="s">
        <v>242</v>
      </c>
      <c r="Z110" t="s">
        <v>245</v>
      </c>
      <c r="AA110" t="s">
        <v>234</v>
      </c>
      <c r="AB110" t="s">
        <v>245</v>
      </c>
      <c r="AC110" t="s">
        <v>244</v>
      </c>
      <c r="AD110" t="s">
        <v>244</v>
      </c>
      <c r="AE110" t="s">
        <v>390</v>
      </c>
      <c r="AF110" t="s">
        <v>234</v>
      </c>
      <c r="AG110" t="s">
        <v>390</v>
      </c>
      <c r="AH110" t="s">
        <v>4055</v>
      </c>
      <c r="AI110" t="s">
        <v>4055</v>
      </c>
      <c r="AJ110" t="s">
        <v>247</v>
      </c>
      <c r="AK110" t="s">
        <v>248</v>
      </c>
      <c r="AL110" t="s">
        <v>1655</v>
      </c>
      <c r="AM110" t="s">
        <v>234</v>
      </c>
      <c r="AN110" t="s">
        <v>1655</v>
      </c>
      <c r="AO110" t="s">
        <v>234</v>
      </c>
      <c r="AP110" t="s">
        <v>250</v>
      </c>
      <c r="AQ110" t="s">
        <v>234</v>
      </c>
      <c r="AR110" t="s">
        <v>234</v>
      </c>
      <c r="AS110" t="s">
        <v>234</v>
      </c>
      <c r="AT110" t="s">
        <v>234</v>
      </c>
      <c r="AU110" t="s">
        <v>234</v>
      </c>
      <c r="AV110" t="s">
        <v>234</v>
      </c>
      <c r="AW110" t="s">
        <v>234</v>
      </c>
      <c r="AX110" t="s">
        <v>234</v>
      </c>
      <c r="AY110" t="s">
        <v>234</v>
      </c>
      <c r="AZ110" t="s">
        <v>234</v>
      </c>
      <c r="BA110" t="s">
        <v>234</v>
      </c>
      <c r="BB110" t="s">
        <v>234</v>
      </c>
      <c r="BC110" t="s">
        <v>234</v>
      </c>
      <c r="BD110" t="s">
        <v>234</v>
      </c>
      <c r="BE110" t="s">
        <v>234</v>
      </c>
      <c r="BF110" t="s">
        <v>234</v>
      </c>
      <c r="BG110" t="s">
        <v>234</v>
      </c>
      <c r="BH110" t="s">
        <v>234</v>
      </c>
      <c r="BI110" t="s">
        <v>234</v>
      </c>
      <c r="BJ110" t="s">
        <v>234</v>
      </c>
      <c r="BK110" t="s">
        <v>234</v>
      </c>
      <c r="BL110" t="s">
        <v>234</v>
      </c>
      <c r="BM110" t="s">
        <v>234</v>
      </c>
      <c r="BN110" t="s">
        <v>234</v>
      </c>
      <c r="BO110" t="s">
        <v>234</v>
      </c>
      <c r="BP110" t="s">
        <v>234</v>
      </c>
      <c r="BQ110" t="s">
        <v>234</v>
      </c>
      <c r="BR110" t="s">
        <v>234</v>
      </c>
      <c r="BS110" t="s">
        <v>234</v>
      </c>
      <c r="BT110" t="s">
        <v>234</v>
      </c>
      <c r="BU110" t="s">
        <v>234</v>
      </c>
      <c r="BV110" t="s">
        <v>234</v>
      </c>
      <c r="BW110" t="s">
        <v>234</v>
      </c>
      <c r="BX110" t="s">
        <v>234</v>
      </c>
      <c r="BY110" t="s">
        <v>234</v>
      </c>
      <c r="BZ110" t="s">
        <v>234</v>
      </c>
      <c r="CA110" t="s">
        <v>234</v>
      </c>
      <c r="CB110" t="s">
        <v>234</v>
      </c>
      <c r="CC110" t="s">
        <v>234</v>
      </c>
      <c r="CD110" t="s">
        <v>234</v>
      </c>
      <c r="CE110" t="s">
        <v>234</v>
      </c>
      <c r="CF110" t="s">
        <v>234</v>
      </c>
      <c r="CG110" t="s">
        <v>234</v>
      </c>
      <c r="CH110" t="s">
        <v>234</v>
      </c>
      <c r="CI110" t="s">
        <v>234</v>
      </c>
      <c r="CJ110" t="s">
        <v>234</v>
      </c>
      <c r="CK110" t="s">
        <v>234</v>
      </c>
      <c r="CL110" t="s">
        <v>234</v>
      </c>
      <c r="CM110" t="s">
        <v>234</v>
      </c>
      <c r="CN110" t="s">
        <v>234</v>
      </c>
      <c r="CO110" t="s">
        <v>234</v>
      </c>
      <c r="CP110" t="s">
        <v>234</v>
      </c>
      <c r="CQ110" t="s">
        <v>234</v>
      </c>
      <c r="CR110" t="s">
        <v>234</v>
      </c>
      <c r="CS110" t="s">
        <v>234</v>
      </c>
      <c r="CT110" t="s">
        <v>234</v>
      </c>
      <c r="CU110" t="s">
        <v>234</v>
      </c>
      <c r="CV110" t="s">
        <v>234</v>
      </c>
      <c r="CW110" t="s">
        <v>234</v>
      </c>
      <c r="CX110" t="s">
        <v>234</v>
      </c>
      <c r="CY110" t="s">
        <v>234</v>
      </c>
      <c r="CZ110" t="s">
        <v>234</v>
      </c>
      <c r="DA110" t="s">
        <v>234</v>
      </c>
      <c r="DB110" t="s">
        <v>234</v>
      </c>
      <c r="DC110" t="s">
        <v>234</v>
      </c>
      <c r="DD110" t="s">
        <v>234</v>
      </c>
      <c r="DE110" t="s">
        <v>234</v>
      </c>
      <c r="DF110" t="s">
        <v>234</v>
      </c>
      <c r="DG110" t="s">
        <v>234</v>
      </c>
      <c r="DH110" t="s">
        <v>234</v>
      </c>
      <c r="DI110" t="s">
        <v>234</v>
      </c>
      <c r="DJ110" t="s">
        <v>234</v>
      </c>
      <c r="DK110" t="s">
        <v>234</v>
      </c>
      <c r="DL110" t="s">
        <v>234</v>
      </c>
      <c r="DM110" t="s">
        <v>234</v>
      </c>
      <c r="DN110" t="s">
        <v>234</v>
      </c>
      <c r="DO110" t="s">
        <v>234</v>
      </c>
      <c r="DP110" t="s">
        <v>234</v>
      </c>
      <c r="DQ110" t="s">
        <v>234</v>
      </c>
      <c r="DR110" t="s">
        <v>234</v>
      </c>
      <c r="DS110" t="s">
        <v>234</v>
      </c>
      <c r="DT110" t="s">
        <v>234</v>
      </c>
      <c r="DU110" t="s">
        <v>234</v>
      </c>
      <c r="DV110" t="s">
        <v>234</v>
      </c>
      <c r="DW110" t="s">
        <v>234</v>
      </c>
      <c r="DX110" t="s">
        <v>234</v>
      </c>
      <c r="DY110" t="s">
        <v>234</v>
      </c>
      <c r="DZ110" t="s">
        <v>234</v>
      </c>
      <c r="EA110" t="s">
        <v>234</v>
      </c>
      <c r="EB110" t="s">
        <v>234</v>
      </c>
      <c r="EC110" t="s">
        <v>234</v>
      </c>
      <c r="ED110" t="s">
        <v>234</v>
      </c>
      <c r="EE110" t="s">
        <v>234</v>
      </c>
      <c r="EF110" t="s">
        <v>234</v>
      </c>
      <c r="EG110" t="s">
        <v>234</v>
      </c>
      <c r="EH110" t="s">
        <v>234</v>
      </c>
      <c r="EI110" t="s">
        <v>234</v>
      </c>
      <c r="EJ110" t="s">
        <v>234</v>
      </c>
      <c r="EK110" t="s">
        <v>234</v>
      </c>
      <c r="EL110" t="s">
        <v>234</v>
      </c>
      <c r="EM110" t="s">
        <v>234</v>
      </c>
      <c r="EN110" t="s">
        <v>234</v>
      </c>
      <c r="EO110" t="s">
        <v>234</v>
      </c>
      <c r="EP110" t="s">
        <v>234</v>
      </c>
      <c r="EQ110" t="s">
        <v>234</v>
      </c>
      <c r="ER110" t="s">
        <v>234</v>
      </c>
      <c r="ES110" t="s">
        <v>234</v>
      </c>
      <c r="ET110" t="s">
        <v>234</v>
      </c>
      <c r="EU110" t="s">
        <v>234</v>
      </c>
      <c r="EV110" t="s">
        <v>234</v>
      </c>
      <c r="EW110" t="s">
        <v>234</v>
      </c>
      <c r="EX110" t="s">
        <v>234</v>
      </c>
      <c r="EY110" t="s">
        <v>234</v>
      </c>
      <c r="EZ110" t="s">
        <v>234</v>
      </c>
      <c r="FA110" t="s">
        <v>234</v>
      </c>
      <c r="FB110" t="s">
        <v>234</v>
      </c>
      <c r="FC110" t="s">
        <v>234</v>
      </c>
      <c r="FD110" t="s">
        <v>234</v>
      </c>
      <c r="FE110" t="s">
        <v>234</v>
      </c>
      <c r="FF110" t="s">
        <v>234</v>
      </c>
      <c r="FG110" t="s">
        <v>234</v>
      </c>
      <c r="FH110" t="s">
        <v>234</v>
      </c>
      <c r="FI110" t="s">
        <v>234</v>
      </c>
      <c r="FJ110" t="s">
        <v>234</v>
      </c>
      <c r="FK110" t="s">
        <v>234</v>
      </c>
      <c r="FL110" t="s">
        <v>234</v>
      </c>
      <c r="FM110" t="s">
        <v>234</v>
      </c>
      <c r="FN110" t="s">
        <v>234</v>
      </c>
      <c r="FO110" t="s">
        <v>234</v>
      </c>
      <c r="FP110" t="s">
        <v>234</v>
      </c>
      <c r="FQ110" t="s">
        <v>234</v>
      </c>
      <c r="FR110" t="s">
        <v>234</v>
      </c>
      <c r="FS110" t="s">
        <v>234</v>
      </c>
      <c r="FT110" t="s">
        <v>234</v>
      </c>
      <c r="FU110" t="s">
        <v>234</v>
      </c>
      <c r="FV110" t="s">
        <v>234</v>
      </c>
      <c r="FW110" t="s">
        <v>234</v>
      </c>
      <c r="FX110" t="s">
        <v>234</v>
      </c>
      <c r="FY110" t="s">
        <v>234</v>
      </c>
      <c r="FZ110" t="s">
        <v>234</v>
      </c>
      <c r="GA110" t="s">
        <v>234</v>
      </c>
      <c r="GB110" t="s">
        <v>234</v>
      </c>
      <c r="GC110" t="s">
        <v>234</v>
      </c>
      <c r="GD110" t="s">
        <v>234</v>
      </c>
      <c r="GE110" t="s">
        <v>234</v>
      </c>
      <c r="GF110" t="s">
        <v>234</v>
      </c>
      <c r="GG110" t="s">
        <v>234</v>
      </c>
      <c r="GH110" t="s">
        <v>234</v>
      </c>
      <c r="GI110" t="s">
        <v>234</v>
      </c>
      <c r="GJ110" t="s">
        <v>234</v>
      </c>
      <c r="GK110" t="s">
        <v>234</v>
      </c>
      <c r="GL110" t="s">
        <v>234</v>
      </c>
      <c r="GM110" t="s">
        <v>234</v>
      </c>
      <c r="GN110" t="s">
        <v>234</v>
      </c>
      <c r="GO110" t="s">
        <v>234</v>
      </c>
      <c r="GP110" t="s">
        <v>234</v>
      </c>
      <c r="GQ110" t="s">
        <v>234</v>
      </c>
      <c r="GR110" t="s">
        <v>234</v>
      </c>
      <c r="GS110" t="s">
        <v>234</v>
      </c>
      <c r="GT110" t="s">
        <v>234</v>
      </c>
      <c r="GU110" t="s">
        <v>234</v>
      </c>
      <c r="GV110" t="s">
        <v>234</v>
      </c>
      <c r="GW110" t="s">
        <v>234</v>
      </c>
      <c r="GX110" t="s">
        <v>234</v>
      </c>
      <c r="GY110" t="s">
        <v>234</v>
      </c>
      <c r="GZ110" t="s">
        <v>234</v>
      </c>
      <c r="HA110" t="s">
        <v>234</v>
      </c>
      <c r="HB110" t="s">
        <v>234</v>
      </c>
      <c r="HC110" t="s">
        <v>234</v>
      </c>
      <c r="HD110" t="s">
        <v>234</v>
      </c>
      <c r="HE110" t="s">
        <v>234</v>
      </c>
      <c r="HF110" t="s">
        <v>234</v>
      </c>
      <c r="HG110" t="s">
        <v>234</v>
      </c>
      <c r="HH110" t="s">
        <v>234</v>
      </c>
      <c r="HI110" t="s">
        <v>234</v>
      </c>
      <c r="HJ110" t="s">
        <v>234</v>
      </c>
      <c r="HK110" t="s">
        <v>234</v>
      </c>
      <c r="HL110" t="s">
        <v>234</v>
      </c>
      <c r="HM110" t="s">
        <v>234</v>
      </c>
      <c r="HN110" t="s">
        <v>234</v>
      </c>
      <c r="HO110" t="s">
        <v>234</v>
      </c>
      <c r="HP110" t="s">
        <v>234</v>
      </c>
      <c r="HQ110" t="s">
        <v>234</v>
      </c>
      <c r="HR110" t="s">
        <v>234</v>
      </c>
      <c r="HS110" t="s">
        <v>234</v>
      </c>
      <c r="HT110" t="s">
        <v>234</v>
      </c>
      <c r="HU110" t="s">
        <v>234</v>
      </c>
      <c r="HV110" t="s">
        <v>234</v>
      </c>
      <c r="HW110" t="s">
        <v>234</v>
      </c>
      <c r="HX110" t="s">
        <v>234</v>
      </c>
      <c r="HY110" t="s">
        <v>234</v>
      </c>
      <c r="HZ110" t="s">
        <v>234</v>
      </c>
      <c r="IA110" t="s">
        <v>234</v>
      </c>
      <c r="IB110" t="s">
        <v>234</v>
      </c>
      <c r="IC110" t="s">
        <v>234</v>
      </c>
      <c r="ID110" t="s">
        <v>234</v>
      </c>
      <c r="IE110" t="s">
        <v>234</v>
      </c>
      <c r="IF110" t="s">
        <v>234</v>
      </c>
      <c r="IG110" t="s">
        <v>234</v>
      </c>
      <c r="IH110" t="s">
        <v>234</v>
      </c>
      <c r="II110" t="s">
        <v>234</v>
      </c>
      <c r="IJ110" t="s">
        <v>234</v>
      </c>
      <c r="IK110" t="s">
        <v>234</v>
      </c>
      <c r="IL110" t="s">
        <v>234</v>
      </c>
      <c r="IM110" t="s">
        <v>234</v>
      </c>
      <c r="IN110" t="s">
        <v>234</v>
      </c>
      <c r="IO110" t="s">
        <v>234</v>
      </c>
      <c r="IP110" t="s">
        <v>234</v>
      </c>
      <c r="IQ110" t="s">
        <v>234</v>
      </c>
      <c r="IR110" t="s">
        <v>234</v>
      </c>
      <c r="IS110" t="s">
        <v>234</v>
      </c>
      <c r="IT110" t="s">
        <v>234</v>
      </c>
      <c r="IU110" t="s">
        <v>234</v>
      </c>
      <c r="IV110" t="s">
        <v>234</v>
      </c>
      <c r="IW110" t="s">
        <v>234</v>
      </c>
      <c r="IX110" t="s">
        <v>234</v>
      </c>
      <c r="IY110" t="s">
        <v>1655</v>
      </c>
      <c r="IZ110" t="s">
        <v>1713</v>
      </c>
      <c r="JA110" t="s">
        <v>252</v>
      </c>
      <c r="JB110" t="s">
        <v>234</v>
      </c>
      <c r="JC110" t="s">
        <v>253</v>
      </c>
      <c r="JD110" t="s">
        <v>254</v>
      </c>
      <c r="JE110" t="s">
        <v>254</v>
      </c>
      <c r="JF110" t="s">
        <v>255</v>
      </c>
      <c r="JG110" t="s">
        <v>234</v>
      </c>
      <c r="JH110" t="s">
        <v>256</v>
      </c>
      <c r="JI110" t="s">
        <v>258</v>
      </c>
      <c r="JJ110" t="s">
        <v>258</v>
      </c>
      <c r="JK110" t="s">
        <v>3810</v>
      </c>
      <c r="JL110" t="s">
        <v>234</v>
      </c>
      <c r="JM110" t="s">
        <v>234</v>
      </c>
      <c r="JN110" t="s">
        <v>234</v>
      </c>
      <c r="JO110" t="s">
        <v>234</v>
      </c>
      <c r="JP110" t="s">
        <v>234</v>
      </c>
      <c r="JQ110">
        <v>40</v>
      </c>
      <c r="JR110" t="s">
        <v>4052</v>
      </c>
      <c r="JS110" t="s">
        <v>234</v>
      </c>
      <c r="JT110" t="s">
        <v>259</v>
      </c>
      <c r="JU110" t="s">
        <v>4052</v>
      </c>
      <c r="JV110" t="s">
        <v>260</v>
      </c>
      <c r="JW110" t="s">
        <v>234</v>
      </c>
      <c r="JX110" t="s">
        <v>260</v>
      </c>
      <c r="JY110" t="s">
        <v>234</v>
      </c>
      <c r="JZ110" t="s">
        <v>234</v>
      </c>
      <c r="KA110" t="s">
        <v>234</v>
      </c>
      <c r="KB110" t="s">
        <v>234</v>
      </c>
      <c r="KC110" t="s">
        <v>234</v>
      </c>
      <c r="KD110" t="s">
        <v>234</v>
      </c>
      <c r="KE110" t="s">
        <v>234</v>
      </c>
      <c r="KF110" t="s">
        <v>234</v>
      </c>
      <c r="KG110" t="s">
        <v>234</v>
      </c>
      <c r="KH110" t="s">
        <v>234</v>
      </c>
      <c r="KI110" t="s">
        <v>234</v>
      </c>
      <c r="KJ110" t="s">
        <v>234</v>
      </c>
      <c r="KK110" t="s">
        <v>234</v>
      </c>
      <c r="KL110" t="s">
        <v>234</v>
      </c>
      <c r="KM110" t="s">
        <v>261</v>
      </c>
      <c r="KN110" t="s">
        <v>234</v>
      </c>
      <c r="KO110" t="s">
        <v>234</v>
      </c>
      <c r="KP110" t="s">
        <v>234</v>
      </c>
      <c r="KQ110" t="s">
        <v>234</v>
      </c>
      <c r="KR110" t="s">
        <v>234</v>
      </c>
      <c r="KS110" t="s">
        <v>234</v>
      </c>
      <c r="KT110" t="s">
        <v>234</v>
      </c>
      <c r="KU110" t="s">
        <v>234</v>
      </c>
      <c r="KV110" t="s">
        <v>234</v>
      </c>
      <c r="KW110" t="s">
        <v>234</v>
      </c>
      <c r="KX110" t="s">
        <v>234</v>
      </c>
      <c r="KY110" t="s">
        <v>234</v>
      </c>
      <c r="KZ110" t="s">
        <v>234</v>
      </c>
      <c r="LA110" t="s">
        <v>234</v>
      </c>
      <c r="LB110" t="s">
        <v>234</v>
      </c>
      <c r="LC110" t="s">
        <v>234</v>
      </c>
      <c r="LD110" t="s">
        <v>234</v>
      </c>
      <c r="LE110" t="s">
        <v>234</v>
      </c>
      <c r="LF110" t="s">
        <v>4090</v>
      </c>
      <c r="LG110" t="s">
        <v>234</v>
      </c>
      <c r="LH110">
        <v>264684578</v>
      </c>
      <c r="LI110" t="s">
        <v>4091</v>
      </c>
      <c r="LJ110">
        <v>44617.788101851853</v>
      </c>
      <c r="LK110" t="s">
        <v>234</v>
      </c>
      <c r="LL110" t="s">
        <v>234</v>
      </c>
      <c r="LM110" t="s">
        <v>3800</v>
      </c>
      <c r="LN110" t="s">
        <v>3801</v>
      </c>
      <c r="LO110" t="s">
        <v>234</v>
      </c>
      <c r="LP110">
        <v>109</v>
      </c>
    </row>
    <row r="111" spans="1:328" x14ac:dyDescent="0.35">
      <c r="A111">
        <v>44617.512707800917</v>
      </c>
      <c r="B111">
        <v>44617.519587962961</v>
      </c>
      <c r="C111">
        <v>44617</v>
      </c>
      <c r="D111">
        <v>6.8801620436715893E-3</v>
      </c>
      <c r="E111" t="s">
        <v>234</v>
      </c>
      <c r="F111" t="s">
        <v>234</v>
      </c>
      <c r="G111" t="s">
        <v>234</v>
      </c>
      <c r="H111">
        <v>44617</v>
      </c>
      <c r="I111" t="s">
        <v>236</v>
      </c>
      <c r="J111" t="s">
        <v>234</v>
      </c>
      <c r="K111" t="s">
        <v>236</v>
      </c>
      <c r="L111" t="s">
        <v>235</v>
      </c>
      <c r="M111" t="s">
        <v>235</v>
      </c>
      <c r="N111" t="s">
        <v>389</v>
      </c>
      <c r="O111" t="s">
        <v>234</v>
      </c>
      <c r="P111" t="s">
        <v>389</v>
      </c>
      <c r="Q111" t="s">
        <v>388</v>
      </c>
      <c r="R111" t="s">
        <v>388</v>
      </c>
      <c r="S111" t="s">
        <v>239</v>
      </c>
      <c r="T111" t="s">
        <v>240</v>
      </c>
      <c r="U111" t="s">
        <v>241</v>
      </c>
      <c r="V111" t="s">
        <v>744</v>
      </c>
      <c r="W111" t="s">
        <v>242</v>
      </c>
      <c r="X111" t="s">
        <v>243</v>
      </c>
      <c r="Y111" t="s">
        <v>242</v>
      </c>
      <c r="Z111" t="s">
        <v>245</v>
      </c>
      <c r="AA111" t="s">
        <v>234</v>
      </c>
      <c r="AB111" t="s">
        <v>245</v>
      </c>
      <c r="AC111" t="s">
        <v>244</v>
      </c>
      <c r="AD111" t="s">
        <v>244</v>
      </c>
      <c r="AE111" t="s">
        <v>390</v>
      </c>
      <c r="AF111" t="s">
        <v>234</v>
      </c>
      <c r="AG111" t="s">
        <v>390</v>
      </c>
      <c r="AH111" t="s">
        <v>4055</v>
      </c>
      <c r="AI111" t="s">
        <v>4055</v>
      </c>
      <c r="AJ111" t="s">
        <v>247</v>
      </c>
      <c r="AK111" t="s">
        <v>248</v>
      </c>
      <c r="AL111" t="s">
        <v>1655</v>
      </c>
      <c r="AM111" t="s">
        <v>234</v>
      </c>
      <c r="AN111" t="s">
        <v>1655</v>
      </c>
      <c r="AO111" t="s">
        <v>234</v>
      </c>
      <c r="AP111" t="s">
        <v>250</v>
      </c>
      <c r="AQ111" t="s">
        <v>234</v>
      </c>
      <c r="AR111" t="s">
        <v>234</v>
      </c>
      <c r="AS111" t="s">
        <v>234</v>
      </c>
      <c r="AT111" t="s">
        <v>234</v>
      </c>
      <c r="AU111" t="s">
        <v>234</v>
      </c>
      <c r="AV111" t="s">
        <v>234</v>
      </c>
      <c r="AW111" t="s">
        <v>234</v>
      </c>
      <c r="AX111" t="s">
        <v>234</v>
      </c>
      <c r="AY111" t="s">
        <v>234</v>
      </c>
      <c r="AZ111" t="s">
        <v>234</v>
      </c>
      <c r="BA111" t="s">
        <v>234</v>
      </c>
      <c r="BB111" t="s">
        <v>234</v>
      </c>
      <c r="BC111" t="s">
        <v>234</v>
      </c>
      <c r="BD111" t="s">
        <v>234</v>
      </c>
      <c r="BE111" t="s">
        <v>234</v>
      </c>
      <c r="BF111" t="s">
        <v>234</v>
      </c>
      <c r="BG111" t="s">
        <v>234</v>
      </c>
      <c r="BH111" t="s">
        <v>234</v>
      </c>
      <c r="BI111" t="s">
        <v>234</v>
      </c>
      <c r="BJ111" t="s">
        <v>234</v>
      </c>
      <c r="BK111" t="s">
        <v>234</v>
      </c>
      <c r="BL111" t="s">
        <v>234</v>
      </c>
      <c r="BM111" t="s">
        <v>234</v>
      </c>
      <c r="BN111" t="s">
        <v>234</v>
      </c>
      <c r="BO111" t="s">
        <v>234</v>
      </c>
      <c r="BP111" t="s">
        <v>234</v>
      </c>
      <c r="BQ111" t="s">
        <v>234</v>
      </c>
      <c r="BR111" t="s">
        <v>234</v>
      </c>
      <c r="BS111" t="s">
        <v>234</v>
      </c>
      <c r="BT111" t="s">
        <v>234</v>
      </c>
      <c r="BU111" t="s">
        <v>234</v>
      </c>
      <c r="BV111" t="s">
        <v>234</v>
      </c>
      <c r="BW111" t="s">
        <v>234</v>
      </c>
      <c r="BX111" t="s">
        <v>234</v>
      </c>
      <c r="BY111" t="s">
        <v>234</v>
      </c>
      <c r="BZ111" t="s">
        <v>234</v>
      </c>
      <c r="CA111" t="s">
        <v>234</v>
      </c>
      <c r="CB111" t="s">
        <v>234</v>
      </c>
      <c r="CC111" t="s">
        <v>234</v>
      </c>
      <c r="CD111" t="s">
        <v>234</v>
      </c>
      <c r="CE111" t="s">
        <v>234</v>
      </c>
      <c r="CF111" t="s">
        <v>234</v>
      </c>
      <c r="CG111" t="s">
        <v>234</v>
      </c>
      <c r="CH111" t="s">
        <v>234</v>
      </c>
      <c r="CI111" t="s">
        <v>234</v>
      </c>
      <c r="CJ111" t="s">
        <v>234</v>
      </c>
      <c r="CK111" t="s">
        <v>234</v>
      </c>
      <c r="CL111" t="s">
        <v>234</v>
      </c>
      <c r="CM111" t="s">
        <v>234</v>
      </c>
      <c r="CN111" t="s">
        <v>234</v>
      </c>
      <c r="CO111" t="s">
        <v>234</v>
      </c>
      <c r="CP111" t="s">
        <v>234</v>
      </c>
      <c r="CQ111" t="s">
        <v>234</v>
      </c>
      <c r="CR111" t="s">
        <v>234</v>
      </c>
      <c r="CS111" t="s">
        <v>234</v>
      </c>
      <c r="CT111" t="s">
        <v>234</v>
      </c>
      <c r="CU111" t="s">
        <v>234</v>
      </c>
      <c r="CV111" t="s">
        <v>234</v>
      </c>
      <c r="CW111" t="s">
        <v>234</v>
      </c>
      <c r="CX111" t="s">
        <v>234</v>
      </c>
      <c r="CY111" t="s">
        <v>234</v>
      </c>
      <c r="CZ111" t="s">
        <v>234</v>
      </c>
      <c r="DA111" t="s">
        <v>234</v>
      </c>
      <c r="DB111" t="s">
        <v>234</v>
      </c>
      <c r="DC111" t="s">
        <v>234</v>
      </c>
      <c r="DD111" t="s">
        <v>234</v>
      </c>
      <c r="DE111" t="s">
        <v>234</v>
      </c>
      <c r="DF111" t="s">
        <v>234</v>
      </c>
      <c r="DG111" t="s">
        <v>234</v>
      </c>
      <c r="DH111" t="s">
        <v>234</v>
      </c>
      <c r="DI111" t="s">
        <v>234</v>
      </c>
      <c r="DJ111" t="s">
        <v>234</v>
      </c>
      <c r="DK111" t="s">
        <v>234</v>
      </c>
      <c r="DL111" t="s">
        <v>234</v>
      </c>
      <c r="DM111" t="s">
        <v>234</v>
      </c>
      <c r="DN111" t="s">
        <v>234</v>
      </c>
      <c r="DO111" t="s">
        <v>234</v>
      </c>
      <c r="DP111" t="s">
        <v>234</v>
      </c>
      <c r="DQ111" t="s">
        <v>234</v>
      </c>
      <c r="DR111" t="s">
        <v>234</v>
      </c>
      <c r="DS111" t="s">
        <v>234</v>
      </c>
      <c r="DT111" t="s">
        <v>234</v>
      </c>
      <c r="DU111" t="s">
        <v>234</v>
      </c>
      <c r="DV111" t="s">
        <v>234</v>
      </c>
      <c r="DW111" t="s">
        <v>234</v>
      </c>
      <c r="DX111" t="s">
        <v>234</v>
      </c>
      <c r="DY111" t="s">
        <v>234</v>
      </c>
      <c r="DZ111" t="s">
        <v>234</v>
      </c>
      <c r="EA111" t="s">
        <v>234</v>
      </c>
      <c r="EB111" t="s">
        <v>234</v>
      </c>
      <c r="EC111" t="s">
        <v>234</v>
      </c>
      <c r="ED111" t="s">
        <v>234</v>
      </c>
      <c r="EE111" t="s">
        <v>234</v>
      </c>
      <c r="EF111" t="s">
        <v>234</v>
      </c>
      <c r="EG111" t="s">
        <v>234</v>
      </c>
      <c r="EH111" t="s">
        <v>234</v>
      </c>
      <c r="EI111" t="s">
        <v>234</v>
      </c>
      <c r="EJ111" t="s">
        <v>234</v>
      </c>
      <c r="EK111" t="s">
        <v>234</v>
      </c>
      <c r="EL111" t="s">
        <v>234</v>
      </c>
      <c r="EM111" t="s">
        <v>234</v>
      </c>
      <c r="EN111" t="s">
        <v>234</v>
      </c>
      <c r="EO111" t="s">
        <v>234</v>
      </c>
      <c r="EP111" t="s">
        <v>234</v>
      </c>
      <c r="EQ111" t="s">
        <v>234</v>
      </c>
      <c r="ER111" t="s">
        <v>234</v>
      </c>
      <c r="ES111" t="s">
        <v>234</v>
      </c>
      <c r="ET111" t="s">
        <v>234</v>
      </c>
      <c r="EU111" t="s">
        <v>234</v>
      </c>
      <c r="EV111" t="s">
        <v>234</v>
      </c>
      <c r="EW111" t="s">
        <v>234</v>
      </c>
      <c r="EX111" t="s">
        <v>234</v>
      </c>
      <c r="EY111" t="s">
        <v>234</v>
      </c>
      <c r="EZ111" t="s">
        <v>234</v>
      </c>
      <c r="FA111" t="s">
        <v>234</v>
      </c>
      <c r="FB111" t="s">
        <v>234</v>
      </c>
      <c r="FC111" t="s">
        <v>234</v>
      </c>
      <c r="FD111" t="s">
        <v>234</v>
      </c>
      <c r="FE111" t="s">
        <v>234</v>
      </c>
      <c r="FF111" t="s">
        <v>234</v>
      </c>
      <c r="FG111" t="s">
        <v>234</v>
      </c>
      <c r="FH111" t="s">
        <v>234</v>
      </c>
      <c r="FI111" t="s">
        <v>234</v>
      </c>
      <c r="FJ111" t="s">
        <v>234</v>
      </c>
      <c r="FK111" t="s">
        <v>234</v>
      </c>
      <c r="FL111" t="s">
        <v>234</v>
      </c>
      <c r="FM111" t="s">
        <v>234</v>
      </c>
      <c r="FN111" t="s">
        <v>234</v>
      </c>
      <c r="FO111" t="s">
        <v>234</v>
      </c>
      <c r="FP111" t="s">
        <v>234</v>
      </c>
      <c r="FQ111" t="s">
        <v>234</v>
      </c>
      <c r="FR111" t="s">
        <v>234</v>
      </c>
      <c r="FS111" t="s">
        <v>234</v>
      </c>
      <c r="FT111" t="s">
        <v>234</v>
      </c>
      <c r="FU111" t="s">
        <v>234</v>
      </c>
      <c r="FV111" t="s">
        <v>234</v>
      </c>
      <c r="FW111" t="s">
        <v>234</v>
      </c>
      <c r="FX111" t="s">
        <v>234</v>
      </c>
      <c r="FY111" t="s">
        <v>234</v>
      </c>
      <c r="FZ111" t="s">
        <v>234</v>
      </c>
      <c r="GA111" t="s">
        <v>234</v>
      </c>
      <c r="GB111" t="s">
        <v>234</v>
      </c>
      <c r="GC111" t="s">
        <v>234</v>
      </c>
      <c r="GD111" t="s">
        <v>234</v>
      </c>
      <c r="GE111" t="s">
        <v>234</v>
      </c>
      <c r="GF111" t="s">
        <v>234</v>
      </c>
      <c r="GG111" t="s">
        <v>234</v>
      </c>
      <c r="GH111" t="s">
        <v>234</v>
      </c>
      <c r="GI111" t="s">
        <v>234</v>
      </c>
      <c r="GJ111" t="s">
        <v>234</v>
      </c>
      <c r="GK111" t="s">
        <v>234</v>
      </c>
      <c r="GL111" t="s">
        <v>234</v>
      </c>
      <c r="GM111" t="s">
        <v>234</v>
      </c>
      <c r="GN111" t="s">
        <v>234</v>
      </c>
      <c r="GO111" t="s">
        <v>234</v>
      </c>
      <c r="GP111" t="s">
        <v>234</v>
      </c>
      <c r="GQ111" t="s">
        <v>234</v>
      </c>
      <c r="GR111" t="s">
        <v>234</v>
      </c>
      <c r="GS111" t="s">
        <v>234</v>
      </c>
      <c r="GT111" t="s">
        <v>234</v>
      </c>
      <c r="GU111" t="s">
        <v>234</v>
      </c>
      <c r="GV111" t="s">
        <v>234</v>
      </c>
      <c r="GW111" t="s">
        <v>234</v>
      </c>
      <c r="GX111" t="s">
        <v>234</v>
      </c>
      <c r="GY111" t="s">
        <v>234</v>
      </c>
      <c r="GZ111" t="s">
        <v>234</v>
      </c>
      <c r="HA111" t="s">
        <v>234</v>
      </c>
      <c r="HB111" t="s">
        <v>234</v>
      </c>
      <c r="HC111" t="s">
        <v>234</v>
      </c>
      <c r="HD111" t="s">
        <v>234</v>
      </c>
      <c r="HE111" t="s">
        <v>234</v>
      </c>
      <c r="HF111" t="s">
        <v>234</v>
      </c>
      <c r="HG111" t="s">
        <v>234</v>
      </c>
      <c r="HH111" t="s">
        <v>234</v>
      </c>
      <c r="HI111" t="s">
        <v>234</v>
      </c>
      <c r="HJ111" t="s">
        <v>234</v>
      </c>
      <c r="HK111" t="s">
        <v>234</v>
      </c>
      <c r="HL111" t="s">
        <v>234</v>
      </c>
      <c r="HM111" t="s">
        <v>234</v>
      </c>
      <c r="HN111" t="s">
        <v>234</v>
      </c>
      <c r="HO111" t="s">
        <v>234</v>
      </c>
      <c r="HP111" t="s">
        <v>234</v>
      </c>
      <c r="HQ111" t="s">
        <v>234</v>
      </c>
      <c r="HR111" t="s">
        <v>234</v>
      </c>
      <c r="HS111" t="s">
        <v>234</v>
      </c>
      <c r="HT111" t="s">
        <v>234</v>
      </c>
      <c r="HU111" t="s">
        <v>234</v>
      </c>
      <c r="HV111" t="s">
        <v>234</v>
      </c>
      <c r="HW111" t="s">
        <v>234</v>
      </c>
      <c r="HX111" t="s">
        <v>234</v>
      </c>
      <c r="HY111" t="s">
        <v>234</v>
      </c>
      <c r="HZ111" t="s">
        <v>234</v>
      </c>
      <c r="IA111" t="s">
        <v>234</v>
      </c>
      <c r="IB111" t="s">
        <v>234</v>
      </c>
      <c r="IC111" t="s">
        <v>234</v>
      </c>
      <c r="ID111" t="s">
        <v>234</v>
      </c>
      <c r="IE111" t="s">
        <v>234</v>
      </c>
      <c r="IF111" t="s">
        <v>234</v>
      </c>
      <c r="IG111" t="s">
        <v>234</v>
      </c>
      <c r="IH111" t="s">
        <v>234</v>
      </c>
      <c r="II111" t="s">
        <v>234</v>
      </c>
      <c r="IJ111" t="s">
        <v>234</v>
      </c>
      <c r="IK111" t="s">
        <v>234</v>
      </c>
      <c r="IL111" t="s">
        <v>234</v>
      </c>
      <c r="IM111" t="s">
        <v>234</v>
      </c>
      <c r="IN111" t="s">
        <v>234</v>
      </c>
      <c r="IO111" t="s">
        <v>234</v>
      </c>
      <c r="IP111" t="s">
        <v>234</v>
      </c>
      <c r="IQ111" t="s">
        <v>234</v>
      </c>
      <c r="IR111" t="s">
        <v>234</v>
      </c>
      <c r="IS111" t="s">
        <v>234</v>
      </c>
      <c r="IT111" t="s">
        <v>234</v>
      </c>
      <c r="IU111" t="s">
        <v>234</v>
      </c>
      <c r="IV111" t="s">
        <v>234</v>
      </c>
      <c r="IW111" t="s">
        <v>234</v>
      </c>
      <c r="IX111" t="s">
        <v>234</v>
      </c>
      <c r="IY111" t="s">
        <v>1655</v>
      </c>
      <c r="IZ111" t="s">
        <v>1713</v>
      </c>
      <c r="JA111" t="s">
        <v>252</v>
      </c>
      <c r="JB111" t="s">
        <v>234</v>
      </c>
      <c r="JC111" t="s">
        <v>253</v>
      </c>
      <c r="JD111" t="s">
        <v>254</v>
      </c>
      <c r="JE111" t="s">
        <v>254</v>
      </c>
      <c r="JF111" t="s">
        <v>275</v>
      </c>
      <c r="JG111" t="s">
        <v>234</v>
      </c>
      <c r="JH111" t="s">
        <v>256</v>
      </c>
      <c r="JI111" t="s">
        <v>246</v>
      </c>
      <c r="JJ111" t="s">
        <v>246</v>
      </c>
      <c r="JK111" t="s">
        <v>4092</v>
      </c>
      <c r="JL111" t="s">
        <v>234</v>
      </c>
      <c r="JM111" t="s">
        <v>269</v>
      </c>
      <c r="JN111" t="s">
        <v>269</v>
      </c>
      <c r="JO111" t="s">
        <v>1711</v>
      </c>
      <c r="JP111" t="s">
        <v>234</v>
      </c>
      <c r="JQ111" t="s">
        <v>234</v>
      </c>
      <c r="JR111" t="s">
        <v>259</v>
      </c>
      <c r="JS111" t="s">
        <v>234</v>
      </c>
      <c r="JT111" t="s">
        <v>259</v>
      </c>
      <c r="JU111" t="s">
        <v>259</v>
      </c>
      <c r="JV111" t="s">
        <v>260</v>
      </c>
      <c r="JW111" t="s">
        <v>234</v>
      </c>
      <c r="JX111" t="s">
        <v>261</v>
      </c>
      <c r="JY111" t="s">
        <v>234</v>
      </c>
      <c r="JZ111" t="s">
        <v>234</v>
      </c>
      <c r="KA111" t="s">
        <v>234</v>
      </c>
      <c r="KB111" t="s">
        <v>234</v>
      </c>
      <c r="KC111" t="s">
        <v>234</v>
      </c>
      <c r="KD111" t="s">
        <v>234</v>
      </c>
      <c r="KE111" t="s">
        <v>234</v>
      </c>
      <c r="KF111" t="s">
        <v>234</v>
      </c>
      <c r="KG111" t="s">
        <v>234</v>
      </c>
      <c r="KH111" t="s">
        <v>234</v>
      </c>
      <c r="KI111" t="s">
        <v>234</v>
      </c>
      <c r="KJ111" t="s">
        <v>234</v>
      </c>
      <c r="KK111" t="s">
        <v>234</v>
      </c>
      <c r="KL111" t="s">
        <v>234</v>
      </c>
      <c r="KM111" t="s">
        <v>261</v>
      </c>
      <c r="KN111" t="s">
        <v>234</v>
      </c>
      <c r="KO111" t="s">
        <v>234</v>
      </c>
      <c r="KP111" t="s">
        <v>234</v>
      </c>
      <c r="KQ111" t="s">
        <v>234</v>
      </c>
      <c r="KR111" t="s">
        <v>234</v>
      </c>
      <c r="KS111" t="s">
        <v>234</v>
      </c>
      <c r="KT111" t="s">
        <v>234</v>
      </c>
      <c r="KU111" t="s">
        <v>234</v>
      </c>
      <c r="KV111" t="s">
        <v>234</v>
      </c>
      <c r="KW111" t="s">
        <v>234</v>
      </c>
      <c r="KX111" t="s">
        <v>234</v>
      </c>
      <c r="KY111" t="s">
        <v>234</v>
      </c>
      <c r="KZ111" t="s">
        <v>234</v>
      </c>
      <c r="LA111" t="s">
        <v>234</v>
      </c>
      <c r="LB111" t="s">
        <v>234</v>
      </c>
      <c r="LC111" t="s">
        <v>234</v>
      </c>
      <c r="LD111" t="s">
        <v>234</v>
      </c>
      <c r="LE111" t="s">
        <v>234</v>
      </c>
      <c r="LF111" t="s">
        <v>3443</v>
      </c>
      <c r="LG111" t="s">
        <v>234</v>
      </c>
      <c r="LH111">
        <v>264684581</v>
      </c>
      <c r="LI111" t="s">
        <v>4093</v>
      </c>
      <c r="LJ111">
        <v>44617.788124999999</v>
      </c>
      <c r="LK111" t="s">
        <v>234</v>
      </c>
      <c r="LL111" t="s">
        <v>234</v>
      </c>
      <c r="LM111" t="s">
        <v>3800</v>
      </c>
      <c r="LN111" t="s">
        <v>3801</v>
      </c>
      <c r="LO111" t="s">
        <v>234</v>
      </c>
      <c r="LP111">
        <v>110</v>
      </c>
    </row>
    <row r="112" spans="1:328" x14ac:dyDescent="0.35">
      <c r="A112">
        <v>44617.520969953701</v>
      </c>
      <c r="B112">
        <v>44617.52457671296</v>
      </c>
      <c r="C112">
        <v>44617</v>
      </c>
      <c r="D112">
        <v>3.6067592591280118E-3</v>
      </c>
      <c r="E112" t="s">
        <v>234</v>
      </c>
      <c r="F112" t="s">
        <v>234</v>
      </c>
      <c r="G112" t="s">
        <v>234</v>
      </c>
      <c r="H112">
        <v>44617</v>
      </c>
      <c r="I112" t="s">
        <v>236</v>
      </c>
      <c r="J112" t="s">
        <v>234</v>
      </c>
      <c r="K112" t="s">
        <v>236</v>
      </c>
      <c r="L112" t="s">
        <v>235</v>
      </c>
      <c r="M112" t="s">
        <v>235</v>
      </c>
      <c r="N112" t="s">
        <v>389</v>
      </c>
      <c r="O112" t="s">
        <v>234</v>
      </c>
      <c r="P112" t="s">
        <v>389</v>
      </c>
      <c r="Q112" t="s">
        <v>388</v>
      </c>
      <c r="R112" t="s">
        <v>388</v>
      </c>
      <c r="S112" t="s">
        <v>239</v>
      </c>
      <c r="T112" t="s">
        <v>240</v>
      </c>
      <c r="U112" t="s">
        <v>241</v>
      </c>
      <c r="V112" t="s">
        <v>744</v>
      </c>
      <c r="W112" t="s">
        <v>242</v>
      </c>
      <c r="X112" t="s">
        <v>243</v>
      </c>
      <c r="Y112" t="s">
        <v>242</v>
      </c>
      <c r="Z112" t="s">
        <v>245</v>
      </c>
      <c r="AA112" t="s">
        <v>234</v>
      </c>
      <c r="AB112" t="s">
        <v>245</v>
      </c>
      <c r="AC112" t="s">
        <v>244</v>
      </c>
      <c r="AD112" t="s">
        <v>244</v>
      </c>
      <c r="AE112" t="s">
        <v>390</v>
      </c>
      <c r="AF112" t="s">
        <v>234</v>
      </c>
      <c r="AG112" t="s">
        <v>390</v>
      </c>
      <c r="AH112" t="s">
        <v>4055</v>
      </c>
      <c r="AI112" t="s">
        <v>4055</v>
      </c>
      <c r="AJ112" t="s">
        <v>247</v>
      </c>
      <c r="AK112" t="s">
        <v>248</v>
      </c>
      <c r="AL112" t="s">
        <v>1655</v>
      </c>
      <c r="AM112" t="s">
        <v>234</v>
      </c>
      <c r="AN112" t="s">
        <v>1655</v>
      </c>
      <c r="AO112" t="s">
        <v>234</v>
      </c>
      <c r="AP112" t="s">
        <v>274</v>
      </c>
      <c r="AQ112" t="s">
        <v>234</v>
      </c>
      <c r="AR112" t="s">
        <v>234</v>
      </c>
      <c r="AS112" t="s">
        <v>234</v>
      </c>
      <c r="AT112" t="s">
        <v>234</v>
      </c>
      <c r="AU112" t="s">
        <v>234</v>
      </c>
      <c r="AV112" t="s">
        <v>234</v>
      </c>
      <c r="AW112" t="s">
        <v>234</v>
      </c>
      <c r="AX112" t="s">
        <v>234</v>
      </c>
      <c r="AY112" t="s">
        <v>234</v>
      </c>
      <c r="AZ112" t="s">
        <v>234</v>
      </c>
      <c r="BA112" t="s">
        <v>234</v>
      </c>
      <c r="BB112" t="s">
        <v>234</v>
      </c>
      <c r="BC112" t="s">
        <v>234</v>
      </c>
      <c r="BD112" t="s">
        <v>234</v>
      </c>
      <c r="BE112" t="s">
        <v>234</v>
      </c>
      <c r="BF112" t="s">
        <v>234</v>
      </c>
      <c r="BG112" t="s">
        <v>234</v>
      </c>
      <c r="BH112" t="s">
        <v>234</v>
      </c>
      <c r="BI112" t="s">
        <v>234</v>
      </c>
      <c r="BJ112" t="s">
        <v>234</v>
      </c>
      <c r="BK112" t="s">
        <v>234</v>
      </c>
      <c r="BL112" t="s">
        <v>234</v>
      </c>
      <c r="BM112" t="s">
        <v>234</v>
      </c>
      <c r="BN112" t="s">
        <v>234</v>
      </c>
      <c r="BO112" t="s">
        <v>234</v>
      </c>
      <c r="BP112" t="s">
        <v>234</v>
      </c>
      <c r="BQ112" t="s">
        <v>234</v>
      </c>
      <c r="BR112" t="s">
        <v>234</v>
      </c>
      <c r="BS112" t="s">
        <v>234</v>
      </c>
      <c r="BT112" t="s">
        <v>234</v>
      </c>
      <c r="BU112" t="s">
        <v>234</v>
      </c>
      <c r="BV112" t="s">
        <v>234</v>
      </c>
      <c r="BW112" t="s">
        <v>234</v>
      </c>
      <c r="BX112" t="s">
        <v>234</v>
      </c>
      <c r="BY112" t="s">
        <v>234</v>
      </c>
      <c r="BZ112" t="s">
        <v>234</v>
      </c>
      <c r="CA112" t="s">
        <v>234</v>
      </c>
      <c r="CB112" t="s">
        <v>234</v>
      </c>
      <c r="CC112" t="s">
        <v>234</v>
      </c>
      <c r="CD112" t="s">
        <v>234</v>
      </c>
      <c r="CE112" t="s">
        <v>234</v>
      </c>
      <c r="CF112" t="s">
        <v>234</v>
      </c>
      <c r="CG112" t="s">
        <v>234</v>
      </c>
      <c r="CH112" t="s">
        <v>234</v>
      </c>
      <c r="CI112" t="s">
        <v>234</v>
      </c>
      <c r="CJ112" t="s">
        <v>234</v>
      </c>
      <c r="CK112" t="s">
        <v>234</v>
      </c>
      <c r="CL112" t="s">
        <v>234</v>
      </c>
      <c r="CM112" t="s">
        <v>234</v>
      </c>
      <c r="CN112" t="s">
        <v>234</v>
      </c>
      <c r="CO112" t="s">
        <v>234</v>
      </c>
      <c r="CP112" t="s">
        <v>234</v>
      </c>
      <c r="CQ112" t="s">
        <v>234</v>
      </c>
      <c r="CR112" t="s">
        <v>234</v>
      </c>
      <c r="CS112" t="s">
        <v>234</v>
      </c>
      <c r="CT112" t="s">
        <v>234</v>
      </c>
      <c r="CU112" t="s">
        <v>234</v>
      </c>
      <c r="CV112" t="s">
        <v>234</v>
      </c>
      <c r="CW112" t="s">
        <v>234</v>
      </c>
      <c r="CX112" t="s">
        <v>234</v>
      </c>
      <c r="CY112" t="s">
        <v>234</v>
      </c>
      <c r="CZ112" t="s">
        <v>234</v>
      </c>
      <c r="DA112" t="s">
        <v>234</v>
      </c>
      <c r="DB112" t="s">
        <v>234</v>
      </c>
      <c r="DC112" t="s">
        <v>234</v>
      </c>
      <c r="DD112" t="s">
        <v>234</v>
      </c>
      <c r="DE112" t="s">
        <v>234</v>
      </c>
      <c r="DF112" t="s">
        <v>234</v>
      </c>
      <c r="DG112" t="s">
        <v>234</v>
      </c>
      <c r="DH112" t="s">
        <v>234</v>
      </c>
      <c r="DI112" t="s">
        <v>234</v>
      </c>
      <c r="DJ112" t="s">
        <v>234</v>
      </c>
      <c r="DK112" t="s">
        <v>234</v>
      </c>
      <c r="DL112" t="s">
        <v>234</v>
      </c>
      <c r="DM112" t="s">
        <v>234</v>
      </c>
      <c r="DN112" t="s">
        <v>234</v>
      </c>
      <c r="DO112" t="s">
        <v>234</v>
      </c>
      <c r="DP112" t="s">
        <v>234</v>
      </c>
      <c r="DQ112" t="s">
        <v>234</v>
      </c>
      <c r="DR112" t="s">
        <v>234</v>
      </c>
      <c r="DS112" t="s">
        <v>234</v>
      </c>
      <c r="DT112" t="s">
        <v>234</v>
      </c>
      <c r="DU112" t="s">
        <v>234</v>
      </c>
      <c r="DV112" t="s">
        <v>234</v>
      </c>
      <c r="DW112" t="s">
        <v>234</v>
      </c>
      <c r="DX112" t="s">
        <v>234</v>
      </c>
      <c r="DY112" t="s">
        <v>234</v>
      </c>
      <c r="DZ112" t="s">
        <v>234</v>
      </c>
      <c r="EA112" t="s">
        <v>234</v>
      </c>
      <c r="EB112" t="s">
        <v>234</v>
      </c>
      <c r="EC112" t="s">
        <v>234</v>
      </c>
      <c r="ED112" t="s">
        <v>234</v>
      </c>
      <c r="EE112" t="s">
        <v>234</v>
      </c>
      <c r="EF112" t="s">
        <v>234</v>
      </c>
      <c r="EG112" t="s">
        <v>234</v>
      </c>
      <c r="EH112" t="s">
        <v>234</v>
      </c>
      <c r="EI112" t="s">
        <v>234</v>
      </c>
      <c r="EJ112" t="s">
        <v>234</v>
      </c>
      <c r="EK112" t="s">
        <v>234</v>
      </c>
      <c r="EL112" t="s">
        <v>234</v>
      </c>
      <c r="EM112" t="s">
        <v>234</v>
      </c>
      <c r="EN112" t="s">
        <v>234</v>
      </c>
      <c r="EO112" t="s">
        <v>234</v>
      </c>
      <c r="EP112" t="s">
        <v>234</v>
      </c>
      <c r="EQ112" t="s">
        <v>234</v>
      </c>
      <c r="ER112" t="s">
        <v>234</v>
      </c>
      <c r="ES112" t="s">
        <v>234</v>
      </c>
      <c r="ET112" t="s">
        <v>234</v>
      </c>
      <c r="EU112" t="s">
        <v>234</v>
      </c>
      <c r="EV112" t="s">
        <v>234</v>
      </c>
      <c r="EW112" t="s">
        <v>234</v>
      </c>
      <c r="EX112" t="s">
        <v>234</v>
      </c>
      <c r="EY112" t="s">
        <v>234</v>
      </c>
      <c r="EZ112" t="s">
        <v>234</v>
      </c>
      <c r="FA112" t="s">
        <v>234</v>
      </c>
      <c r="FB112" t="s">
        <v>234</v>
      </c>
      <c r="FC112" t="s">
        <v>234</v>
      </c>
      <c r="FD112" t="s">
        <v>234</v>
      </c>
      <c r="FE112" t="s">
        <v>234</v>
      </c>
      <c r="FF112" t="s">
        <v>234</v>
      </c>
      <c r="FG112" t="s">
        <v>234</v>
      </c>
      <c r="FH112" t="s">
        <v>234</v>
      </c>
      <c r="FI112" t="s">
        <v>234</v>
      </c>
      <c r="FJ112" t="s">
        <v>234</v>
      </c>
      <c r="FK112" t="s">
        <v>234</v>
      </c>
      <c r="FL112" t="s">
        <v>234</v>
      </c>
      <c r="FM112" t="s">
        <v>234</v>
      </c>
      <c r="FN112" t="s">
        <v>234</v>
      </c>
      <c r="FO112" t="s">
        <v>234</v>
      </c>
      <c r="FP112" t="s">
        <v>234</v>
      </c>
      <c r="FQ112" t="s">
        <v>234</v>
      </c>
      <c r="FR112" t="s">
        <v>234</v>
      </c>
      <c r="FS112" t="s">
        <v>234</v>
      </c>
      <c r="FT112" t="s">
        <v>234</v>
      </c>
      <c r="FU112" t="s">
        <v>234</v>
      </c>
      <c r="FV112" t="s">
        <v>234</v>
      </c>
      <c r="FW112" t="s">
        <v>234</v>
      </c>
      <c r="FX112" t="s">
        <v>234</v>
      </c>
      <c r="FY112" t="s">
        <v>234</v>
      </c>
      <c r="FZ112" t="s">
        <v>234</v>
      </c>
      <c r="GA112" t="s">
        <v>234</v>
      </c>
      <c r="GB112" t="s">
        <v>234</v>
      </c>
      <c r="GC112" t="s">
        <v>234</v>
      </c>
      <c r="GD112" t="s">
        <v>234</v>
      </c>
      <c r="GE112" t="s">
        <v>234</v>
      </c>
      <c r="GF112" t="s">
        <v>234</v>
      </c>
      <c r="GG112" t="s">
        <v>234</v>
      </c>
      <c r="GH112" t="s">
        <v>234</v>
      </c>
      <c r="GI112" t="s">
        <v>234</v>
      </c>
      <c r="GJ112" t="s">
        <v>234</v>
      </c>
      <c r="GK112" t="s">
        <v>234</v>
      </c>
      <c r="GL112" t="s">
        <v>234</v>
      </c>
      <c r="GM112" t="s">
        <v>234</v>
      </c>
      <c r="GN112" t="s">
        <v>234</v>
      </c>
      <c r="GO112" t="s">
        <v>234</v>
      </c>
      <c r="GP112" t="s">
        <v>234</v>
      </c>
      <c r="GQ112" t="s">
        <v>234</v>
      </c>
      <c r="GR112" t="s">
        <v>234</v>
      </c>
      <c r="GS112" t="s">
        <v>234</v>
      </c>
      <c r="GT112" t="s">
        <v>234</v>
      </c>
      <c r="GU112" t="s">
        <v>234</v>
      </c>
      <c r="GV112" t="s">
        <v>234</v>
      </c>
      <c r="GW112" t="s">
        <v>234</v>
      </c>
      <c r="GX112" t="s">
        <v>234</v>
      </c>
      <c r="GY112" t="s">
        <v>234</v>
      </c>
      <c r="GZ112" t="s">
        <v>234</v>
      </c>
      <c r="HA112" t="s">
        <v>234</v>
      </c>
      <c r="HB112" t="s">
        <v>234</v>
      </c>
      <c r="HC112" t="s">
        <v>234</v>
      </c>
      <c r="HD112" t="s">
        <v>234</v>
      </c>
      <c r="HE112" t="s">
        <v>234</v>
      </c>
      <c r="HF112" t="s">
        <v>234</v>
      </c>
      <c r="HG112" t="s">
        <v>234</v>
      </c>
      <c r="HH112" t="s">
        <v>234</v>
      </c>
      <c r="HI112" t="s">
        <v>234</v>
      </c>
      <c r="HJ112" t="s">
        <v>234</v>
      </c>
      <c r="HK112" t="s">
        <v>234</v>
      </c>
      <c r="HL112" t="s">
        <v>234</v>
      </c>
      <c r="HM112" t="s">
        <v>234</v>
      </c>
      <c r="HN112" t="s">
        <v>234</v>
      </c>
      <c r="HO112" t="s">
        <v>234</v>
      </c>
      <c r="HP112" t="s">
        <v>234</v>
      </c>
      <c r="HQ112" t="s">
        <v>234</v>
      </c>
      <c r="HR112" t="s">
        <v>234</v>
      </c>
      <c r="HS112" t="s">
        <v>234</v>
      </c>
      <c r="HT112" t="s">
        <v>234</v>
      </c>
      <c r="HU112" t="s">
        <v>234</v>
      </c>
      <c r="HV112" t="s">
        <v>234</v>
      </c>
      <c r="HW112" t="s">
        <v>234</v>
      </c>
      <c r="HX112" t="s">
        <v>234</v>
      </c>
      <c r="HY112" t="s">
        <v>234</v>
      </c>
      <c r="HZ112" t="s">
        <v>234</v>
      </c>
      <c r="IA112" t="s">
        <v>234</v>
      </c>
      <c r="IB112" t="s">
        <v>234</v>
      </c>
      <c r="IC112" t="s">
        <v>234</v>
      </c>
      <c r="ID112" t="s">
        <v>234</v>
      </c>
      <c r="IE112" t="s">
        <v>234</v>
      </c>
      <c r="IF112" t="s">
        <v>234</v>
      </c>
      <c r="IG112" t="s">
        <v>234</v>
      </c>
      <c r="IH112" t="s">
        <v>234</v>
      </c>
      <c r="II112" t="s">
        <v>234</v>
      </c>
      <c r="IJ112" t="s">
        <v>234</v>
      </c>
      <c r="IK112" t="s">
        <v>234</v>
      </c>
      <c r="IL112" t="s">
        <v>234</v>
      </c>
      <c r="IM112" t="s">
        <v>234</v>
      </c>
      <c r="IN112" t="s">
        <v>234</v>
      </c>
      <c r="IO112" t="s">
        <v>234</v>
      </c>
      <c r="IP112" t="s">
        <v>234</v>
      </c>
      <c r="IQ112" t="s">
        <v>234</v>
      </c>
      <c r="IR112" t="s">
        <v>234</v>
      </c>
      <c r="IS112" t="s">
        <v>234</v>
      </c>
      <c r="IT112" t="s">
        <v>234</v>
      </c>
      <c r="IU112" t="s">
        <v>234</v>
      </c>
      <c r="IV112" t="s">
        <v>234</v>
      </c>
      <c r="IW112" t="s">
        <v>234</v>
      </c>
      <c r="IX112" t="s">
        <v>234</v>
      </c>
      <c r="IY112" t="s">
        <v>1655</v>
      </c>
      <c r="IZ112" t="s">
        <v>1713</v>
      </c>
      <c r="JA112" t="s">
        <v>252</v>
      </c>
      <c r="JB112" t="s">
        <v>234</v>
      </c>
      <c r="JC112" t="s">
        <v>253</v>
      </c>
      <c r="JD112" t="s">
        <v>254</v>
      </c>
      <c r="JE112" t="s">
        <v>254</v>
      </c>
      <c r="JF112" t="s">
        <v>275</v>
      </c>
      <c r="JG112" t="s">
        <v>234</v>
      </c>
      <c r="JH112" t="s">
        <v>256</v>
      </c>
      <c r="JI112" t="s">
        <v>258</v>
      </c>
      <c r="JJ112" t="s">
        <v>258</v>
      </c>
      <c r="JK112" t="s">
        <v>3810</v>
      </c>
      <c r="JL112" t="s">
        <v>234</v>
      </c>
      <c r="JM112" t="s">
        <v>234</v>
      </c>
      <c r="JN112" t="s">
        <v>234</v>
      </c>
      <c r="JO112" t="s">
        <v>234</v>
      </c>
      <c r="JP112" t="s">
        <v>234</v>
      </c>
      <c r="JQ112">
        <v>50</v>
      </c>
      <c r="JR112" t="s">
        <v>3862</v>
      </c>
      <c r="JS112" t="s">
        <v>234</v>
      </c>
      <c r="JT112" t="s">
        <v>259</v>
      </c>
      <c r="JU112" t="s">
        <v>3862</v>
      </c>
      <c r="JV112" t="s">
        <v>260</v>
      </c>
      <c r="JW112" t="s">
        <v>234</v>
      </c>
      <c r="JX112" t="s">
        <v>261</v>
      </c>
      <c r="JY112" t="s">
        <v>234</v>
      </c>
      <c r="JZ112" t="s">
        <v>234</v>
      </c>
      <c r="KA112" t="s">
        <v>234</v>
      </c>
      <c r="KB112" t="s">
        <v>234</v>
      </c>
      <c r="KC112" t="s">
        <v>234</v>
      </c>
      <c r="KD112" t="s">
        <v>234</v>
      </c>
      <c r="KE112" t="s">
        <v>234</v>
      </c>
      <c r="KF112" t="s">
        <v>234</v>
      </c>
      <c r="KG112" t="s">
        <v>234</v>
      </c>
      <c r="KH112" t="s">
        <v>234</v>
      </c>
      <c r="KI112" t="s">
        <v>234</v>
      </c>
      <c r="KJ112" t="s">
        <v>234</v>
      </c>
      <c r="KK112" t="s">
        <v>234</v>
      </c>
      <c r="KL112" t="s">
        <v>234</v>
      </c>
      <c r="KM112" t="s">
        <v>249</v>
      </c>
      <c r="KN112" t="s">
        <v>1557</v>
      </c>
      <c r="KO112">
        <v>1</v>
      </c>
      <c r="KP112">
        <v>0</v>
      </c>
      <c r="KQ112">
        <v>0</v>
      </c>
      <c r="KR112" t="s">
        <v>234</v>
      </c>
      <c r="KS112" t="s">
        <v>1565</v>
      </c>
      <c r="KT112">
        <v>0</v>
      </c>
      <c r="KU112">
        <v>1</v>
      </c>
      <c r="KV112">
        <v>0</v>
      </c>
      <c r="KW112">
        <v>0</v>
      </c>
      <c r="KX112">
        <v>0</v>
      </c>
      <c r="KY112">
        <v>0</v>
      </c>
      <c r="KZ112" t="s">
        <v>234</v>
      </c>
      <c r="LA112" t="s">
        <v>234</v>
      </c>
      <c r="LB112" t="s">
        <v>234</v>
      </c>
      <c r="LC112" t="s">
        <v>234</v>
      </c>
      <c r="LD112" t="s">
        <v>234</v>
      </c>
      <c r="LE112" t="s">
        <v>234</v>
      </c>
      <c r="LF112" t="s">
        <v>234</v>
      </c>
      <c r="LG112" t="s">
        <v>234</v>
      </c>
      <c r="LH112">
        <v>264684590</v>
      </c>
      <c r="LI112" t="s">
        <v>4094</v>
      </c>
      <c r="LJ112">
        <v>44617.788159722222</v>
      </c>
      <c r="LK112" t="s">
        <v>234</v>
      </c>
      <c r="LL112" t="s">
        <v>234</v>
      </c>
      <c r="LM112" t="s">
        <v>3800</v>
      </c>
      <c r="LN112" t="s">
        <v>3801</v>
      </c>
      <c r="LO112" t="s">
        <v>234</v>
      </c>
      <c r="LP112">
        <v>111</v>
      </c>
    </row>
    <row r="113" spans="1:328" x14ac:dyDescent="0.35">
      <c r="A113">
        <v>44617.531122372682</v>
      </c>
      <c r="B113">
        <v>44617.534429699073</v>
      </c>
      <c r="C113">
        <v>44617</v>
      </c>
      <c r="D113">
        <v>3.3073263912228867E-3</v>
      </c>
      <c r="E113" t="s">
        <v>234</v>
      </c>
      <c r="F113" t="s">
        <v>234</v>
      </c>
      <c r="G113" t="s">
        <v>234</v>
      </c>
      <c r="H113">
        <v>44617</v>
      </c>
      <c r="I113" t="s">
        <v>236</v>
      </c>
      <c r="J113" t="s">
        <v>234</v>
      </c>
      <c r="K113" t="s">
        <v>236</v>
      </c>
      <c r="L113" t="s">
        <v>235</v>
      </c>
      <c r="M113" t="s">
        <v>235</v>
      </c>
      <c r="N113" t="s">
        <v>389</v>
      </c>
      <c r="O113" t="s">
        <v>234</v>
      </c>
      <c r="P113" t="s">
        <v>389</v>
      </c>
      <c r="Q113" t="s">
        <v>388</v>
      </c>
      <c r="R113" t="s">
        <v>388</v>
      </c>
      <c r="S113" t="s">
        <v>239</v>
      </c>
      <c r="T113" t="s">
        <v>240</v>
      </c>
      <c r="U113" t="s">
        <v>241</v>
      </c>
      <c r="V113" t="s">
        <v>744</v>
      </c>
      <c r="W113" t="s">
        <v>242</v>
      </c>
      <c r="X113" t="s">
        <v>243</v>
      </c>
      <c r="Y113" t="s">
        <v>242</v>
      </c>
      <c r="Z113" t="s">
        <v>245</v>
      </c>
      <c r="AA113" t="s">
        <v>234</v>
      </c>
      <c r="AB113" t="s">
        <v>245</v>
      </c>
      <c r="AC113" t="s">
        <v>244</v>
      </c>
      <c r="AD113" t="s">
        <v>244</v>
      </c>
      <c r="AE113" t="s">
        <v>390</v>
      </c>
      <c r="AF113" t="s">
        <v>234</v>
      </c>
      <c r="AG113" t="s">
        <v>390</v>
      </c>
      <c r="AH113" t="s">
        <v>4055</v>
      </c>
      <c r="AI113" t="s">
        <v>4055</v>
      </c>
      <c r="AJ113" t="s">
        <v>247</v>
      </c>
      <c r="AK113" t="s">
        <v>248</v>
      </c>
      <c r="AL113" t="s">
        <v>1655</v>
      </c>
      <c r="AM113" t="s">
        <v>234</v>
      </c>
      <c r="AN113" t="s">
        <v>1655</v>
      </c>
      <c r="AO113" t="s">
        <v>234</v>
      </c>
      <c r="AP113" t="s">
        <v>250</v>
      </c>
      <c r="AQ113" t="s">
        <v>234</v>
      </c>
      <c r="AR113" t="s">
        <v>234</v>
      </c>
      <c r="AS113" t="s">
        <v>234</v>
      </c>
      <c r="AT113" t="s">
        <v>234</v>
      </c>
      <c r="AU113" t="s">
        <v>234</v>
      </c>
      <c r="AV113" t="s">
        <v>234</v>
      </c>
      <c r="AW113" t="s">
        <v>234</v>
      </c>
      <c r="AX113" t="s">
        <v>234</v>
      </c>
      <c r="AY113" t="s">
        <v>234</v>
      </c>
      <c r="AZ113" t="s">
        <v>234</v>
      </c>
      <c r="BA113" t="s">
        <v>234</v>
      </c>
      <c r="BB113" t="s">
        <v>234</v>
      </c>
      <c r="BC113" t="s">
        <v>234</v>
      </c>
      <c r="BD113" t="s">
        <v>234</v>
      </c>
      <c r="BE113" t="s">
        <v>234</v>
      </c>
      <c r="BF113" t="s">
        <v>234</v>
      </c>
      <c r="BG113" t="s">
        <v>234</v>
      </c>
      <c r="BH113" t="s">
        <v>234</v>
      </c>
      <c r="BI113" t="s">
        <v>234</v>
      </c>
      <c r="BJ113" t="s">
        <v>234</v>
      </c>
      <c r="BK113" t="s">
        <v>234</v>
      </c>
      <c r="BL113" t="s">
        <v>234</v>
      </c>
      <c r="BM113" t="s">
        <v>234</v>
      </c>
      <c r="BN113" t="s">
        <v>234</v>
      </c>
      <c r="BO113" t="s">
        <v>234</v>
      </c>
      <c r="BP113" t="s">
        <v>234</v>
      </c>
      <c r="BQ113" t="s">
        <v>234</v>
      </c>
      <c r="BR113" t="s">
        <v>234</v>
      </c>
      <c r="BS113" t="s">
        <v>234</v>
      </c>
      <c r="BT113" t="s">
        <v>234</v>
      </c>
      <c r="BU113" t="s">
        <v>234</v>
      </c>
      <c r="BV113" t="s">
        <v>234</v>
      </c>
      <c r="BW113" t="s">
        <v>234</v>
      </c>
      <c r="BX113" t="s">
        <v>234</v>
      </c>
      <c r="BY113" t="s">
        <v>234</v>
      </c>
      <c r="BZ113" t="s">
        <v>234</v>
      </c>
      <c r="CA113" t="s">
        <v>234</v>
      </c>
      <c r="CB113" t="s">
        <v>234</v>
      </c>
      <c r="CC113" t="s">
        <v>234</v>
      </c>
      <c r="CD113" t="s">
        <v>234</v>
      </c>
      <c r="CE113" t="s">
        <v>234</v>
      </c>
      <c r="CF113" t="s">
        <v>234</v>
      </c>
      <c r="CG113" t="s">
        <v>234</v>
      </c>
      <c r="CH113" t="s">
        <v>234</v>
      </c>
      <c r="CI113" t="s">
        <v>234</v>
      </c>
      <c r="CJ113" t="s">
        <v>234</v>
      </c>
      <c r="CK113" t="s">
        <v>234</v>
      </c>
      <c r="CL113" t="s">
        <v>234</v>
      </c>
      <c r="CM113" t="s">
        <v>234</v>
      </c>
      <c r="CN113" t="s">
        <v>234</v>
      </c>
      <c r="CO113" t="s">
        <v>234</v>
      </c>
      <c r="CP113" t="s">
        <v>234</v>
      </c>
      <c r="CQ113" t="s">
        <v>234</v>
      </c>
      <c r="CR113" t="s">
        <v>234</v>
      </c>
      <c r="CS113" t="s">
        <v>234</v>
      </c>
      <c r="CT113" t="s">
        <v>234</v>
      </c>
      <c r="CU113" t="s">
        <v>234</v>
      </c>
      <c r="CV113" t="s">
        <v>234</v>
      </c>
      <c r="CW113" t="s">
        <v>234</v>
      </c>
      <c r="CX113" t="s">
        <v>234</v>
      </c>
      <c r="CY113" t="s">
        <v>234</v>
      </c>
      <c r="CZ113" t="s">
        <v>234</v>
      </c>
      <c r="DA113" t="s">
        <v>234</v>
      </c>
      <c r="DB113" t="s">
        <v>234</v>
      </c>
      <c r="DC113" t="s">
        <v>234</v>
      </c>
      <c r="DD113" t="s">
        <v>234</v>
      </c>
      <c r="DE113" t="s">
        <v>234</v>
      </c>
      <c r="DF113" t="s">
        <v>234</v>
      </c>
      <c r="DG113" t="s">
        <v>234</v>
      </c>
      <c r="DH113" t="s">
        <v>234</v>
      </c>
      <c r="DI113" t="s">
        <v>234</v>
      </c>
      <c r="DJ113" t="s">
        <v>234</v>
      </c>
      <c r="DK113" t="s">
        <v>234</v>
      </c>
      <c r="DL113" t="s">
        <v>234</v>
      </c>
      <c r="DM113" t="s">
        <v>234</v>
      </c>
      <c r="DN113" t="s">
        <v>234</v>
      </c>
      <c r="DO113" t="s">
        <v>234</v>
      </c>
      <c r="DP113" t="s">
        <v>234</v>
      </c>
      <c r="DQ113" t="s">
        <v>234</v>
      </c>
      <c r="DR113" t="s">
        <v>234</v>
      </c>
      <c r="DS113" t="s">
        <v>234</v>
      </c>
      <c r="DT113" t="s">
        <v>234</v>
      </c>
      <c r="DU113" t="s">
        <v>234</v>
      </c>
      <c r="DV113" t="s">
        <v>234</v>
      </c>
      <c r="DW113" t="s">
        <v>234</v>
      </c>
      <c r="DX113" t="s">
        <v>234</v>
      </c>
      <c r="DY113" t="s">
        <v>234</v>
      </c>
      <c r="DZ113" t="s">
        <v>234</v>
      </c>
      <c r="EA113" t="s">
        <v>234</v>
      </c>
      <c r="EB113" t="s">
        <v>234</v>
      </c>
      <c r="EC113" t="s">
        <v>234</v>
      </c>
      <c r="ED113" t="s">
        <v>234</v>
      </c>
      <c r="EE113" t="s">
        <v>234</v>
      </c>
      <c r="EF113" t="s">
        <v>234</v>
      </c>
      <c r="EG113" t="s">
        <v>234</v>
      </c>
      <c r="EH113" t="s">
        <v>234</v>
      </c>
      <c r="EI113" t="s">
        <v>234</v>
      </c>
      <c r="EJ113" t="s">
        <v>234</v>
      </c>
      <c r="EK113" t="s">
        <v>234</v>
      </c>
      <c r="EL113" t="s">
        <v>234</v>
      </c>
      <c r="EM113" t="s">
        <v>234</v>
      </c>
      <c r="EN113" t="s">
        <v>234</v>
      </c>
      <c r="EO113" t="s">
        <v>234</v>
      </c>
      <c r="EP113" t="s">
        <v>234</v>
      </c>
      <c r="EQ113" t="s">
        <v>234</v>
      </c>
      <c r="ER113" t="s">
        <v>234</v>
      </c>
      <c r="ES113" t="s">
        <v>234</v>
      </c>
      <c r="ET113" t="s">
        <v>234</v>
      </c>
      <c r="EU113" t="s">
        <v>234</v>
      </c>
      <c r="EV113" t="s">
        <v>234</v>
      </c>
      <c r="EW113" t="s">
        <v>234</v>
      </c>
      <c r="EX113" t="s">
        <v>234</v>
      </c>
      <c r="EY113" t="s">
        <v>234</v>
      </c>
      <c r="EZ113" t="s">
        <v>234</v>
      </c>
      <c r="FA113" t="s">
        <v>234</v>
      </c>
      <c r="FB113" t="s">
        <v>234</v>
      </c>
      <c r="FC113" t="s">
        <v>234</v>
      </c>
      <c r="FD113" t="s">
        <v>234</v>
      </c>
      <c r="FE113" t="s">
        <v>234</v>
      </c>
      <c r="FF113" t="s">
        <v>234</v>
      </c>
      <c r="FG113" t="s">
        <v>234</v>
      </c>
      <c r="FH113" t="s">
        <v>234</v>
      </c>
      <c r="FI113" t="s">
        <v>234</v>
      </c>
      <c r="FJ113" t="s">
        <v>234</v>
      </c>
      <c r="FK113" t="s">
        <v>234</v>
      </c>
      <c r="FL113" t="s">
        <v>234</v>
      </c>
      <c r="FM113" t="s">
        <v>234</v>
      </c>
      <c r="FN113" t="s">
        <v>234</v>
      </c>
      <c r="FO113" t="s">
        <v>234</v>
      </c>
      <c r="FP113" t="s">
        <v>234</v>
      </c>
      <c r="FQ113" t="s">
        <v>234</v>
      </c>
      <c r="FR113" t="s">
        <v>234</v>
      </c>
      <c r="FS113" t="s">
        <v>234</v>
      </c>
      <c r="FT113" t="s">
        <v>234</v>
      </c>
      <c r="FU113" t="s">
        <v>234</v>
      </c>
      <c r="FV113" t="s">
        <v>234</v>
      </c>
      <c r="FW113" t="s">
        <v>234</v>
      </c>
      <c r="FX113" t="s">
        <v>234</v>
      </c>
      <c r="FY113" t="s">
        <v>234</v>
      </c>
      <c r="FZ113" t="s">
        <v>234</v>
      </c>
      <c r="GA113" t="s">
        <v>234</v>
      </c>
      <c r="GB113" t="s">
        <v>234</v>
      </c>
      <c r="GC113" t="s">
        <v>234</v>
      </c>
      <c r="GD113" t="s">
        <v>234</v>
      </c>
      <c r="GE113" t="s">
        <v>234</v>
      </c>
      <c r="GF113" t="s">
        <v>234</v>
      </c>
      <c r="GG113" t="s">
        <v>234</v>
      </c>
      <c r="GH113" t="s">
        <v>234</v>
      </c>
      <c r="GI113" t="s">
        <v>234</v>
      </c>
      <c r="GJ113" t="s">
        <v>234</v>
      </c>
      <c r="GK113" t="s">
        <v>234</v>
      </c>
      <c r="GL113" t="s">
        <v>234</v>
      </c>
      <c r="GM113" t="s">
        <v>234</v>
      </c>
      <c r="GN113" t="s">
        <v>234</v>
      </c>
      <c r="GO113" t="s">
        <v>234</v>
      </c>
      <c r="GP113" t="s">
        <v>234</v>
      </c>
      <c r="GQ113" t="s">
        <v>234</v>
      </c>
      <c r="GR113" t="s">
        <v>234</v>
      </c>
      <c r="GS113" t="s">
        <v>234</v>
      </c>
      <c r="GT113" t="s">
        <v>234</v>
      </c>
      <c r="GU113" t="s">
        <v>234</v>
      </c>
      <c r="GV113" t="s">
        <v>234</v>
      </c>
      <c r="GW113" t="s">
        <v>234</v>
      </c>
      <c r="GX113" t="s">
        <v>234</v>
      </c>
      <c r="GY113" t="s">
        <v>234</v>
      </c>
      <c r="GZ113" t="s">
        <v>234</v>
      </c>
      <c r="HA113" t="s">
        <v>234</v>
      </c>
      <c r="HB113" t="s">
        <v>234</v>
      </c>
      <c r="HC113" t="s">
        <v>234</v>
      </c>
      <c r="HD113" t="s">
        <v>234</v>
      </c>
      <c r="HE113" t="s">
        <v>234</v>
      </c>
      <c r="HF113" t="s">
        <v>234</v>
      </c>
      <c r="HG113" t="s">
        <v>234</v>
      </c>
      <c r="HH113" t="s">
        <v>234</v>
      </c>
      <c r="HI113" t="s">
        <v>234</v>
      </c>
      <c r="HJ113" t="s">
        <v>234</v>
      </c>
      <c r="HK113" t="s">
        <v>234</v>
      </c>
      <c r="HL113" t="s">
        <v>234</v>
      </c>
      <c r="HM113" t="s">
        <v>234</v>
      </c>
      <c r="HN113" t="s">
        <v>234</v>
      </c>
      <c r="HO113" t="s">
        <v>234</v>
      </c>
      <c r="HP113" t="s">
        <v>234</v>
      </c>
      <c r="HQ113" t="s">
        <v>234</v>
      </c>
      <c r="HR113" t="s">
        <v>234</v>
      </c>
      <c r="HS113" t="s">
        <v>234</v>
      </c>
      <c r="HT113" t="s">
        <v>234</v>
      </c>
      <c r="HU113" t="s">
        <v>234</v>
      </c>
      <c r="HV113" t="s">
        <v>234</v>
      </c>
      <c r="HW113" t="s">
        <v>234</v>
      </c>
      <c r="HX113" t="s">
        <v>234</v>
      </c>
      <c r="HY113" t="s">
        <v>234</v>
      </c>
      <c r="HZ113" t="s">
        <v>234</v>
      </c>
      <c r="IA113" t="s">
        <v>234</v>
      </c>
      <c r="IB113" t="s">
        <v>234</v>
      </c>
      <c r="IC113" t="s">
        <v>234</v>
      </c>
      <c r="ID113" t="s">
        <v>234</v>
      </c>
      <c r="IE113" t="s">
        <v>234</v>
      </c>
      <c r="IF113" t="s">
        <v>234</v>
      </c>
      <c r="IG113" t="s">
        <v>234</v>
      </c>
      <c r="IH113" t="s">
        <v>234</v>
      </c>
      <c r="II113" t="s">
        <v>234</v>
      </c>
      <c r="IJ113" t="s">
        <v>234</v>
      </c>
      <c r="IK113" t="s">
        <v>234</v>
      </c>
      <c r="IL113" t="s">
        <v>234</v>
      </c>
      <c r="IM113" t="s">
        <v>234</v>
      </c>
      <c r="IN113" t="s">
        <v>234</v>
      </c>
      <c r="IO113" t="s">
        <v>234</v>
      </c>
      <c r="IP113" t="s">
        <v>234</v>
      </c>
      <c r="IQ113" t="s">
        <v>234</v>
      </c>
      <c r="IR113" t="s">
        <v>234</v>
      </c>
      <c r="IS113" t="s">
        <v>234</v>
      </c>
      <c r="IT113" t="s">
        <v>234</v>
      </c>
      <c r="IU113" t="s">
        <v>234</v>
      </c>
      <c r="IV113" t="s">
        <v>234</v>
      </c>
      <c r="IW113" t="s">
        <v>234</v>
      </c>
      <c r="IX113" t="s">
        <v>234</v>
      </c>
      <c r="IY113" t="s">
        <v>1655</v>
      </c>
      <c r="IZ113" t="s">
        <v>1713</v>
      </c>
      <c r="JA113" t="s">
        <v>430</v>
      </c>
      <c r="JB113" t="s">
        <v>234</v>
      </c>
      <c r="JC113" t="s">
        <v>431</v>
      </c>
      <c r="JD113" t="s">
        <v>432</v>
      </c>
      <c r="JE113" t="s">
        <v>432</v>
      </c>
      <c r="JF113" t="s">
        <v>279</v>
      </c>
      <c r="JG113" t="s">
        <v>234</v>
      </c>
      <c r="JH113" t="s">
        <v>256</v>
      </c>
      <c r="JI113" t="s">
        <v>258</v>
      </c>
      <c r="JJ113" t="s">
        <v>258</v>
      </c>
      <c r="JK113" t="s">
        <v>3810</v>
      </c>
      <c r="JL113" t="s">
        <v>234</v>
      </c>
      <c r="JM113" t="s">
        <v>234</v>
      </c>
      <c r="JN113" t="s">
        <v>234</v>
      </c>
      <c r="JO113" t="s">
        <v>234</v>
      </c>
      <c r="JP113" t="s">
        <v>234</v>
      </c>
      <c r="JQ113">
        <v>7</v>
      </c>
      <c r="JR113" t="s">
        <v>4095</v>
      </c>
      <c r="JS113" t="s">
        <v>234</v>
      </c>
      <c r="JT113" t="s">
        <v>259</v>
      </c>
      <c r="JU113" t="s">
        <v>4095</v>
      </c>
      <c r="JV113" t="s">
        <v>261</v>
      </c>
      <c r="JW113" t="s">
        <v>375</v>
      </c>
      <c r="JX113" t="s">
        <v>249</v>
      </c>
      <c r="JY113" t="s">
        <v>246</v>
      </c>
      <c r="JZ113">
        <v>0</v>
      </c>
      <c r="KA113">
        <v>0</v>
      </c>
      <c r="KB113">
        <v>0</v>
      </c>
      <c r="KC113">
        <v>0</v>
      </c>
      <c r="KD113">
        <v>0</v>
      </c>
      <c r="KE113">
        <v>0</v>
      </c>
      <c r="KF113">
        <v>0</v>
      </c>
      <c r="KG113">
        <v>0</v>
      </c>
      <c r="KH113">
        <v>0</v>
      </c>
      <c r="KI113">
        <v>0</v>
      </c>
      <c r="KJ113">
        <v>1</v>
      </c>
      <c r="KK113">
        <v>0</v>
      </c>
      <c r="KL113" t="s">
        <v>4096</v>
      </c>
      <c r="KM113" t="s">
        <v>261</v>
      </c>
      <c r="KN113" t="s">
        <v>234</v>
      </c>
      <c r="KO113" t="s">
        <v>234</v>
      </c>
      <c r="KP113" t="s">
        <v>234</v>
      </c>
      <c r="KQ113" t="s">
        <v>234</v>
      </c>
      <c r="KR113" t="s">
        <v>234</v>
      </c>
      <c r="KS113" t="s">
        <v>234</v>
      </c>
      <c r="KT113" t="s">
        <v>234</v>
      </c>
      <c r="KU113" t="s">
        <v>234</v>
      </c>
      <c r="KV113" t="s">
        <v>234</v>
      </c>
      <c r="KW113" t="s">
        <v>234</v>
      </c>
      <c r="KX113" t="s">
        <v>234</v>
      </c>
      <c r="KY113" t="s">
        <v>234</v>
      </c>
      <c r="KZ113" t="s">
        <v>234</v>
      </c>
      <c r="LA113" t="s">
        <v>234</v>
      </c>
      <c r="LB113" t="s">
        <v>234</v>
      </c>
      <c r="LC113" t="s">
        <v>234</v>
      </c>
      <c r="LD113" t="s">
        <v>234</v>
      </c>
      <c r="LE113" t="s">
        <v>234</v>
      </c>
      <c r="LF113" t="s">
        <v>234</v>
      </c>
      <c r="LG113" t="s">
        <v>234</v>
      </c>
      <c r="LH113">
        <v>264684593</v>
      </c>
      <c r="LI113" t="s">
        <v>4097</v>
      </c>
      <c r="LJ113">
        <v>44617.788171296299</v>
      </c>
      <c r="LK113" t="s">
        <v>234</v>
      </c>
      <c r="LL113" t="s">
        <v>234</v>
      </c>
      <c r="LM113" t="s">
        <v>3800</v>
      </c>
      <c r="LN113" t="s">
        <v>3801</v>
      </c>
      <c r="LO113" t="s">
        <v>234</v>
      </c>
      <c r="LP113">
        <v>112</v>
      </c>
    </row>
    <row r="114" spans="1:328" x14ac:dyDescent="0.35">
      <c r="A114">
        <v>44617.402765763887</v>
      </c>
      <c r="B114">
        <v>44617.453292337967</v>
      </c>
      <c r="C114">
        <v>44617</v>
      </c>
      <c r="D114">
        <v>7.2180820113447097E-3</v>
      </c>
      <c r="E114" t="s">
        <v>234</v>
      </c>
      <c r="F114" t="s">
        <v>234</v>
      </c>
      <c r="G114" t="s">
        <v>234</v>
      </c>
      <c r="H114">
        <v>44617</v>
      </c>
      <c r="I114" t="s">
        <v>236</v>
      </c>
      <c r="J114" t="s">
        <v>234</v>
      </c>
      <c r="K114" t="s">
        <v>236</v>
      </c>
      <c r="L114" t="s">
        <v>235</v>
      </c>
      <c r="M114" t="s">
        <v>235</v>
      </c>
      <c r="N114" t="s">
        <v>1361</v>
      </c>
      <c r="O114" t="s">
        <v>234</v>
      </c>
      <c r="P114" t="s">
        <v>1361</v>
      </c>
      <c r="Q114" t="s">
        <v>1362</v>
      </c>
      <c r="R114" t="s">
        <v>1362</v>
      </c>
      <c r="S114" t="s">
        <v>601</v>
      </c>
      <c r="T114" t="s">
        <v>2068</v>
      </c>
      <c r="U114" t="s">
        <v>2067</v>
      </c>
      <c r="V114" t="s">
        <v>2069</v>
      </c>
      <c r="W114" t="s">
        <v>2642</v>
      </c>
      <c r="X114" t="s">
        <v>2641</v>
      </c>
      <c r="Y114" t="s">
        <v>2642</v>
      </c>
      <c r="Z114" t="s">
        <v>246</v>
      </c>
      <c r="AA114" t="s">
        <v>2069</v>
      </c>
      <c r="AB114" t="s">
        <v>246</v>
      </c>
      <c r="AC114" t="s">
        <v>1390</v>
      </c>
      <c r="AD114" t="s">
        <v>2068</v>
      </c>
      <c r="AE114" t="s">
        <v>246</v>
      </c>
      <c r="AF114" t="s">
        <v>4098</v>
      </c>
      <c r="AG114" t="s">
        <v>246</v>
      </c>
      <c r="AH114" t="s">
        <v>1390</v>
      </c>
      <c r="AI114" t="s">
        <v>3451</v>
      </c>
      <c r="AJ114" t="s">
        <v>247</v>
      </c>
      <c r="AK114" t="s">
        <v>284</v>
      </c>
      <c r="AL114" t="s">
        <v>1655</v>
      </c>
      <c r="AM114" t="s">
        <v>234</v>
      </c>
      <c r="AN114" t="s">
        <v>1655</v>
      </c>
      <c r="AO114" t="s">
        <v>234</v>
      </c>
      <c r="AP114" t="s">
        <v>250</v>
      </c>
      <c r="AQ114" t="s">
        <v>234</v>
      </c>
      <c r="AR114" t="s">
        <v>234</v>
      </c>
      <c r="AS114" t="s">
        <v>285</v>
      </c>
      <c r="AT114" t="s">
        <v>234</v>
      </c>
      <c r="AU114" t="s">
        <v>318</v>
      </c>
      <c r="AV114">
        <v>1</v>
      </c>
      <c r="AW114">
        <v>0</v>
      </c>
      <c r="AX114">
        <v>0</v>
      </c>
      <c r="AY114">
        <v>0</v>
      </c>
      <c r="AZ114">
        <v>0</v>
      </c>
      <c r="BA114">
        <v>0</v>
      </c>
      <c r="BB114">
        <v>0</v>
      </c>
      <c r="BC114">
        <v>0</v>
      </c>
      <c r="BD114" t="s">
        <v>309</v>
      </c>
      <c r="BE114" t="s">
        <v>750</v>
      </c>
      <c r="BF114" t="s">
        <v>287</v>
      </c>
      <c r="BG114">
        <v>1</v>
      </c>
      <c r="BH114">
        <v>0</v>
      </c>
      <c r="BI114">
        <v>0</v>
      </c>
      <c r="BJ114">
        <v>0</v>
      </c>
      <c r="BK114">
        <v>0</v>
      </c>
      <c r="BL114">
        <v>0</v>
      </c>
      <c r="BM114">
        <v>0</v>
      </c>
      <c r="BN114">
        <v>0</v>
      </c>
      <c r="BO114">
        <v>0</v>
      </c>
      <c r="BP114">
        <v>0</v>
      </c>
      <c r="BQ114" t="s">
        <v>234</v>
      </c>
      <c r="BR114" t="s">
        <v>304</v>
      </c>
      <c r="BS114" t="s">
        <v>348</v>
      </c>
      <c r="BT114" t="s">
        <v>3944</v>
      </c>
      <c r="BU114">
        <v>1</v>
      </c>
      <c r="BV114">
        <v>1</v>
      </c>
      <c r="BW114">
        <v>1</v>
      </c>
      <c r="BX114">
        <v>1</v>
      </c>
      <c r="BY114">
        <v>1</v>
      </c>
      <c r="BZ114">
        <v>1</v>
      </c>
      <c r="CA114">
        <v>1</v>
      </c>
      <c r="CB114">
        <v>0</v>
      </c>
      <c r="CC114" t="s">
        <v>1500</v>
      </c>
      <c r="CD114">
        <v>250</v>
      </c>
      <c r="CE114">
        <v>125</v>
      </c>
      <c r="CF114" t="s">
        <v>1655</v>
      </c>
      <c r="CG114">
        <v>420</v>
      </c>
      <c r="CH114">
        <v>161.53846153846101</v>
      </c>
      <c r="CI114" t="s">
        <v>1655</v>
      </c>
      <c r="CJ114">
        <v>250</v>
      </c>
      <c r="CK114" t="s">
        <v>3803</v>
      </c>
      <c r="CL114" t="s">
        <v>1655</v>
      </c>
      <c r="CM114">
        <v>420</v>
      </c>
      <c r="CN114" t="s">
        <v>3843</v>
      </c>
      <c r="CO114" t="s">
        <v>1655</v>
      </c>
      <c r="CP114">
        <v>700</v>
      </c>
      <c r="CQ114" t="s">
        <v>3827</v>
      </c>
      <c r="CR114" t="s">
        <v>1445</v>
      </c>
      <c r="CS114">
        <v>600</v>
      </c>
      <c r="CT114" t="s">
        <v>3805</v>
      </c>
      <c r="CU114" t="s">
        <v>1445</v>
      </c>
      <c r="CV114" t="s">
        <v>1507</v>
      </c>
      <c r="CW114" t="s">
        <v>1655</v>
      </c>
      <c r="CX114">
        <v>1100</v>
      </c>
      <c r="CY114" t="s">
        <v>234</v>
      </c>
      <c r="CZ114" t="s">
        <v>234</v>
      </c>
      <c r="DA114" t="s">
        <v>234</v>
      </c>
      <c r="DB114" t="s">
        <v>234</v>
      </c>
      <c r="DC114" t="s">
        <v>234</v>
      </c>
      <c r="DD114" t="s">
        <v>234</v>
      </c>
      <c r="DE114" t="s">
        <v>259</v>
      </c>
      <c r="DF114">
        <v>1100</v>
      </c>
      <c r="DG114" t="s">
        <v>1655</v>
      </c>
      <c r="DH114" t="s">
        <v>1655</v>
      </c>
      <c r="DI114" t="s">
        <v>1531</v>
      </c>
      <c r="DJ114">
        <v>0</v>
      </c>
      <c r="DK114">
        <v>0</v>
      </c>
      <c r="DL114">
        <v>0</v>
      </c>
      <c r="DM114">
        <v>0</v>
      </c>
      <c r="DN114">
        <v>0</v>
      </c>
      <c r="DO114">
        <v>1</v>
      </c>
      <c r="DP114">
        <v>0</v>
      </c>
      <c r="DQ114">
        <v>0</v>
      </c>
      <c r="DR114">
        <v>0</v>
      </c>
      <c r="DS114">
        <v>0</v>
      </c>
      <c r="DT114">
        <v>0</v>
      </c>
      <c r="DU114">
        <v>0</v>
      </c>
      <c r="DV114">
        <v>0</v>
      </c>
      <c r="DW114">
        <v>0</v>
      </c>
      <c r="DX114" t="s">
        <v>234</v>
      </c>
      <c r="DY114" t="s">
        <v>4099</v>
      </c>
      <c r="DZ114">
        <v>0</v>
      </c>
      <c r="EA114">
        <v>1</v>
      </c>
      <c r="EB114">
        <v>0</v>
      </c>
      <c r="EC114">
        <v>0</v>
      </c>
      <c r="ED114">
        <v>1</v>
      </c>
      <c r="EE114">
        <v>0</v>
      </c>
      <c r="EF114">
        <v>0</v>
      </c>
      <c r="EG114">
        <v>0</v>
      </c>
      <c r="EH114" t="s">
        <v>1445</v>
      </c>
      <c r="EI114" t="s">
        <v>1445</v>
      </c>
      <c r="EJ114" t="s">
        <v>1655</v>
      </c>
      <c r="EK114" t="s">
        <v>601</v>
      </c>
      <c r="EL114" t="s">
        <v>305</v>
      </c>
      <c r="EM114" t="s">
        <v>2026</v>
      </c>
      <c r="EN114" t="s">
        <v>314</v>
      </c>
      <c r="EO114" t="s">
        <v>234</v>
      </c>
      <c r="EP114" t="s">
        <v>234</v>
      </c>
      <c r="EQ114" t="s">
        <v>234</v>
      </c>
      <c r="ER114" t="s">
        <v>234</v>
      </c>
      <c r="ES114" t="s">
        <v>234</v>
      </c>
      <c r="ET114" t="s">
        <v>234</v>
      </c>
      <c r="EU114" t="s">
        <v>234</v>
      </c>
      <c r="EV114" t="s">
        <v>234</v>
      </c>
      <c r="EW114" t="s">
        <v>234</v>
      </c>
      <c r="EX114" t="s">
        <v>234</v>
      </c>
      <c r="EY114" t="s">
        <v>234</v>
      </c>
      <c r="EZ114" t="s">
        <v>234</v>
      </c>
      <c r="FA114" t="s">
        <v>234</v>
      </c>
      <c r="FB114" t="s">
        <v>234</v>
      </c>
      <c r="FC114" t="s">
        <v>234</v>
      </c>
      <c r="FD114" t="s">
        <v>234</v>
      </c>
      <c r="FE114" t="s">
        <v>234</v>
      </c>
      <c r="FF114" t="s">
        <v>234</v>
      </c>
      <c r="FG114" t="s">
        <v>234</v>
      </c>
      <c r="FH114" t="s">
        <v>234</v>
      </c>
      <c r="FI114" t="s">
        <v>234</v>
      </c>
      <c r="FJ114" t="s">
        <v>234</v>
      </c>
      <c r="FK114" t="s">
        <v>234</v>
      </c>
      <c r="FL114" t="s">
        <v>234</v>
      </c>
      <c r="FM114" t="s">
        <v>234</v>
      </c>
      <c r="FN114" t="s">
        <v>234</v>
      </c>
      <c r="FO114" t="s">
        <v>234</v>
      </c>
      <c r="FP114" t="s">
        <v>234</v>
      </c>
      <c r="FQ114" t="s">
        <v>234</v>
      </c>
      <c r="FR114" t="s">
        <v>234</v>
      </c>
      <c r="FS114" t="s">
        <v>234</v>
      </c>
      <c r="FT114" t="s">
        <v>234</v>
      </c>
      <c r="FU114" t="s">
        <v>234</v>
      </c>
      <c r="FV114" t="s">
        <v>234</v>
      </c>
      <c r="FW114" t="s">
        <v>234</v>
      </c>
      <c r="FX114" t="s">
        <v>234</v>
      </c>
      <c r="FY114" t="s">
        <v>234</v>
      </c>
      <c r="FZ114" t="s">
        <v>234</v>
      </c>
      <c r="GA114" t="s">
        <v>234</v>
      </c>
      <c r="GB114" t="s">
        <v>234</v>
      </c>
      <c r="GC114" t="s">
        <v>234</v>
      </c>
      <c r="GD114" t="s">
        <v>234</v>
      </c>
      <c r="GE114" t="s">
        <v>234</v>
      </c>
      <c r="GF114" t="s">
        <v>234</v>
      </c>
      <c r="GG114" t="s">
        <v>234</v>
      </c>
      <c r="GH114" t="s">
        <v>234</v>
      </c>
      <c r="GI114" t="s">
        <v>234</v>
      </c>
      <c r="GJ114" t="s">
        <v>234</v>
      </c>
      <c r="GK114" t="s">
        <v>234</v>
      </c>
      <c r="GL114" t="s">
        <v>234</v>
      </c>
      <c r="GM114" t="s">
        <v>234</v>
      </c>
      <c r="GN114" t="s">
        <v>234</v>
      </c>
      <c r="GO114" t="s">
        <v>234</v>
      </c>
      <c r="GP114" t="s">
        <v>234</v>
      </c>
      <c r="GQ114" t="s">
        <v>234</v>
      </c>
      <c r="GR114" t="s">
        <v>234</v>
      </c>
      <c r="GS114" t="s">
        <v>234</v>
      </c>
      <c r="GT114" t="s">
        <v>234</v>
      </c>
      <c r="GU114" t="s">
        <v>234</v>
      </c>
      <c r="GV114" t="s">
        <v>234</v>
      </c>
      <c r="GW114" t="s">
        <v>234</v>
      </c>
      <c r="GX114" t="s">
        <v>234</v>
      </c>
      <c r="GY114" t="s">
        <v>234</v>
      </c>
      <c r="GZ114" t="s">
        <v>234</v>
      </c>
      <c r="HA114" t="s">
        <v>234</v>
      </c>
      <c r="HB114" t="s">
        <v>234</v>
      </c>
      <c r="HC114" t="s">
        <v>234</v>
      </c>
      <c r="HD114" t="s">
        <v>234</v>
      </c>
      <c r="HE114" t="s">
        <v>234</v>
      </c>
      <c r="HF114" t="s">
        <v>234</v>
      </c>
      <c r="HG114" t="s">
        <v>234</v>
      </c>
      <c r="HH114" t="s">
        <v>234</v>
      </c>
      <c r="HI114" t="s">
        <v>234</v>
      </c>
      <c r="HJ114" t="s">
        <v>234</v>
      </c>
      <c r="HK114" t="s">
        <v>234</v>
      </c>
      <c r="HL114" t="s">
        <v>234</v>
      </c>
      <c r="HM114" t="s">
        <v>234</v>
      </c>
      <c r="HN114" t="s">
        <v>234</v>
      </c>
      <c r="HO114" t="s">
        <v>234</v>
      </c>
      <c r="HP114" t="s">
        <v>234</v>
      </c>
      <c r="HQ114" t="s">
        <v>234</v>
      </c>
      <c r="HR114" t="s">
        <v>234</v>
      </c>
      <c r="HS114" t="s">
        <v>234</v>
      </c>
      <c r="HT114" t="s">
        <v>234</v>
      </c>
      <c r="HU114" t="s">
        <v>1445</v>
      </c>
      <c r="HV114" t="s">
        <v>234</v>
      </c>
      <c r="HW114" t="s">
        <v>234</v>
      </c>
      <c r="HX114" t="s">
        <v>234</v>
      </c>
      <c r="HY114" t="s">
        <v>234</v>
      </c>
      <c r="HZ114" t="s">
        <v>234</v>
      </c>
      <c r="IA114" t="s">
        <v>234</v>
      </c>
      <c r="IB114" t="s">
        <v>234</v>
      </c>
      <c r="IC114" t="s">
        <v>234</v>
      </c>
      <c r="ID114" t="s">
        <v>1586</v>
      </c>
      <c r="IE114">
        <v>0</v>
      </c>
      <c r="IF114">
        <v>0</v>
      </c>
      <c r="IG114">
        <v>1</v>
      </c>
      <c r="IH114">
        <v>0</v>
      </c>
      <c r="II114">
        <v>0</v>
      </c>
      <c r="IJ114">
        <v>0</v>
      </c>
      <c r="IK114">
        <v>0</v>
      </c>
      <c r="IL114">
        <v>0</v>
      </c>
      <c r="IM114" t="s">
        <v>234</v>
      </c>
      <c r="IN114" t="s">
        <v>1655</v>
      </c>
      <c r="IO114" t="s">
        <v>234</v>
      </c>
      <c r="IP114" t="s">
        <v>309</v>
      </c>
      <c r="IQ114">
        <v>1</v>
      </c>
      <c r="IR114">
        <v>0</v>
      </c>
      <c r="IS114">
        <v>0</v>
      </c>
      <c r="IT114">
        <v>0</v>
      </c>
      <c r="IU114">
        <v>0</v>
      </c>
      <c r="IV114">
        <v>0</v>
      </c>
      <c r="IW114">
        <v>0</v>
      </c>
      <c r="IX114">
        <v>0</v>
      </c>
      <c r="IY114" t="s">
        <v>234</v>
      </c>
      <c r="IZ114" t="s">
        <v>234</v>
      </c>
      <c r="JA114" t="s">
        <v>234</v>
      </c>
      <c r="JB114" t="s">
        <v>234</v>
      </c>
      <c r="JC114" t="s">
        <v>234</v>
      </c>
      <c r="JD114" t="s">
        <v>234</v>
      </c>
      <c r="JE114" t="s">
        <v>234</v>
      </c>
      <c r="JF114" t="s">
        <v>234</v>
      </c>
      <c r="JG114" t="s">
        <v>234</v>
      </c>
      <c r="JH114" t="s">
        <v>234</v>
      </c>
      <c r="JI114" t="s">
        <v>234</v>
      </c>
      <c r="JJ114" t="s">
        <v>234</v>
      </c>
      <c r="JK114" t="s">
        <v>234</v>
      </c>
      <c r="JL114" t="s">
        <v>234</v>
      </c>
      <c r="JM114" t="s">
        <v>234</v>
      </c>
      <c r="JN114" t="s">
        <v>234</v>
      </c>
      <c r="JO114" t="s">
        <v>234</v>
      </c>
      <c r="JP114" t="s">
        <v>234</v>
      </c>
      <c r="JQ114" t="s">
        <v>234</v>
      </c>
      <c r="JR114" t="s">
        <v>234</v>
      </c>
      <c r="JS114" t="s">
        <v>234</v>
      </c>
      <c r="JT114" t="s">
        <v>234</v>
      </c>
      <c r="JU114" t="s">
        <v>234</v>
      </c>
      <c r="JV114" t="s">
        <v>234</v>
      </c>
      <c r="JW114" t="s">
        <v>234</v>
      </c>
      <c r="JX114" t="s">
        <v>234</v>
      </c>
      <c r="JY114" t="s">
        <v>234</v>
      </c>
      <c r="JZ114" t="s">
        <v>234</v>
      </c>
      <c r="KA114" t="s">
        <v>234</v>
      </c>
      <c r="KB114" t="s">
        <v>234</v>
      </c>
      <c r="KC114" t="s">
        <v>234</v>
      </c>
      <c r="KD114" t="s">
        <v>234</v>
      </c>
      <c r="KE114" t="s">
        <v>234</v>
      </c>
      <c r="KF114" t="s">
        <v>234</v>
      </c>
      <c r="KG114" t="s">
        <v>234</v>
      </c>
      <c r="KH114" t="s">
        <v>234</v>
      </c>
      <c r="KI114" t="s">
        <v>234</v>
      </c>
      <c r="KJ114" t="s">
        <v>234</v>
      </c>
      <c r="KK114" t="s">
        <v>234</v>
      </c>
      <c r="KL114" t="s">
        <v>234</v>
      </c>
      <c r="KM114" t="s">
        <v>234</v>
      </c>
      <c r="KN114" t="s">
        <v>234</v>
      </c>
      <c r="KO114" t="s">
        <v>234</v>
      </c>
      <c r="KP114" t="s">
        <v>234</v>
      </c>
      <c r="KQ114" t="s">
        <v>234</v>
      </c>
      <c r="KR114" t="s">
        <v>234</v>
      </c>
      <c r="KS114" t="s">
        <v>234</v>
      </c>
      <c r="KT114" t="s">
        <v>234</v>
      </c>
      <c r="KU114" t="s">
        <v>234</v>
      </c>
      <c r="KV114" t="s">
        <v>234</v>
      </c>
      <c r="KW114" t="s">
        <v>234</v>
      </c>
      <c r="KX114" t="s">
        <v>234</v>
      </c>
      <c r="KY114" t="s">
        <v>234</v>
      </c>
      <c r="KZ114" t="s">
        <v>234</v>
      </c>
      <c r="LA114" t="s">
        <v>234</v>
      </c>
      <c r="LB114" t="s">
        <v>234</v>
      </c>
      <c r="LC114" t="s">
        <v>234</v>
      </c>
      <c r="LD114" t="s">
        <v>234</v>
      </c>
      <c r="LE114" t="s">
        <v>234</v>
      </c>
      <c r="LF114" t="s">
        <v>3443</v>
      </c>
      <c r="LG114" t="s">
        <v>234</v>
      </c>
      <c r="LH114">
        <v>264702000</v>
      </c>
      <c r="LI114" t="s">
        <v>4100</v>
      </c>
      <c r="LJ114">
        <v>44617.848217592589</v>
      </c>
      <c r="LK114" t="s">
        <v>234</v>
      </c>
      <c r="LL114" t="s">
        <v>234</v>
      </c>
      <c r="LM114" t="s">
        <v>3800</v>
      </c>
      <c r="LN114" t="s">
        <v>3801</v>
      </c>
      <c r="LO114" t="s">
        <v>234</v>
      </c>
      <c r="LP114">
        <v>113</v>
      </c>
    </row>
    <row r="115" spans="1:328" x14ac:dyDescent="0.35">
      <c r="A115">
        <v>44617.46098585648</v>
      </c>
      <c r="B115">
        <v>44617.47236028935</v>
      </c>
      <c r="C115">
        <v>44617</v>
      </c>
      <c r="D115">
        <v>1.6249189814386358E-3</v>
      </c>
      <c r="E115" t="s">
        <v>234</v>
      </c>
      <c r="F115" t="s">
        <v>234</v>
      </c>
      <c r="G115" t="s">
        <v>234</v>
      </c>
      <c r="H115">
        <v>44617</v>
      </c>
      <c r="I115" t="s">
        <v>236</v>
      </c>
      <c r="J115" t="s">
        <v>234</v>
      </c>
      <c r="K115" t="s">
        <v>236</v>
      </c>
      <c r="L115" t="s">
        <v>235</v>
      </c>
      <c r="M115" t="s">
        <v>235</v>
      </c>
      <c r="N115" t="s">
        <v>1361</v>
      </c>
      <c r="O115" t="s">
        <v>234</v>
      </c>
      <c r="P115" t="s">
        <v>1361</v>
      </c>
      <c r="Q115" t="s">
        <v>1362</v>
      </c>
      <c r="R115" t="s">
        <v>1362</v>
      </c>
      <c r="S115" t="s">
        <v>601</v>
      </c>
      <c r="T115" t="s">
        <v>2068</v>
      </c>
      <c r="U115" t="s">
        <v>2067</v>
      </c>
      <c r="V115" t="s">
        <v>2069</v>
      </c>
      <c r="W115" t="s">
        <v>2642</v>
      </c>
      <c r="X115" t="s">
        <v>2641</v>
      </c>
      <c r="Y115" t="s">
        <v>2642</v>
      </c>
      <c r="Z115" t="s">
        <v>246</v>
      </c>
      <c r="AA115" t="s">
        <v>2069</v>
      </c>
      <c r="AB115" t="s">
        <v>246</v>
      </c>
      <c r="AC115" t="s">
        <v>1390</v>
      </c>
      <c r="AD115" t="s">
        <v>2068</v>
      </c>
      <c r="AE115" t="s">
        <v>246</v>
      </c>
      <c r="AF115" t="s">
        <v>2069</v>
      </c>
      <c r="AG115" t="s">
        <v>246</v>
      </c>
      <c r="AH115" t="s">
        <v>1390</v>
      </c>
      <c r="AI115" t="s">
        <v>3451</v>
      </c>
      <c r="AJ115" t="s">
        <v>247</v>
      </c>
      <c r="AK115" t="s">
        <v>284</v>
      </c>
      <c r="AL115" t="s">
        <v>1655</v>
      </c>
      <c r="AM115" t="s">
        <v>234</v>
      </c>
      <c r="AN115" t="s">
        <v>1655</v>
      </c>
      <c r="AO115" t="s">
        <v>234</v>
      </c>
      <c r="AP115" t="s">
        <v>250</v>
      </c>
      <c r="AQ115" t="s">
        <v>234</v>
      </c>
      <c r="AR115" t="s">
        <v>234</v>
      </c>
      <c r="AS115" t="s">
        <v>285</v>
      </c>
      <c r="AT115" t="s">
        <v>234</v>
      </c>
      <c r="AU115" t="s">
        <v>318</v>
      </c>
      <c r="AV115">
        <v>1</v>
      </c>
      <c r="AW115">
        <v>0</v>
      </c>
      <c r="AX115">
        <v>0</v>
      </c>
      <c r="AY115">
        <v>0</v>
      </c>
      <c r="AZ115">
        <v>0</v>
      </c>
      <c r="BA115">
        <v>0</v>
      </c>
      <c r="BB115">
        <v>0</v>
      </c>
      <c r="BC115">
        <v>0</v>
      </c>
      <c r="BD115" t="s">
        <v>309</v>
      </c>
      <c r="BE115" t="s">
        <v>750</v>
      </c>
      <c r="BF115" t="s">
        <v>287</v>
      </c>
      <c r="BG115">
        <v>1</v>
      </c>
      <c r="BH115">
        <v>0</v>
      </c>
      <c r="BI115">
        <v>0</v>
      </c>
      <c r="BJ115">
        <v>0</v>
      </c>
      <c r="BK115">
        <v>0</v>
      </c>
      <c r="BL115">
        <v>0</v>
      </c>
      <c r="BM115">
        <v>0</v>
      </c>
      <c r="BN115">
        <v>0</v>
      </c>
      <c r="BO115">
        <v>0</v>
      </c>
      <c r="BP115">
        <v>0</v>
      </c>
      <c r="BQ115" t="s">
        <v>234</v>
      </c>
      <c r="BR115" t="s">
        <v>317</v>
      </c>
      <c r="BS115" t="s">
        <v>348</v>
      </c>
      <c r="BT115" t="s">
        <v>3944</v>
      </c>
      <c r="BU115">
        <v>1</v>
      </c>
      <c r="BV115">
        <v>1</v>
      </c>
      <c r="BW115">
        <v>1</v>
      </c>
      <c r="BX115">
        <v>1</v>
      </c>
      <c r="BY115">
        <v>1</v>
      </c>
      <c r="BZ115">
        <v>1</v>
      </c>
      <c r="CA115">
        <v>1</v>
      </c>
      <c r="CB115">
        <v>0</v>
      </c>
      <c r="CC115" t="s">
        <v>1500</v>
      </c>
      <c r="CD115">
        <v>210</v>
      </c>
      <c r="CE115">
        <v>105</v>
      </c>
      <c r="CF115" t="s">
        <v>1655</v>
      </c>
      <c r="CG115">
        <v>350</v>
      </c>
      <c r="CH115">
        <v>134.61538461538399</v>
      </c>
      <c r="CI115" t="s">
        <v>1655</v>
      </c>
      <c r="CJ115">
        <v>200</v>
      </c>
      <c r="CK115" t="s">
        <v>4101</v>
      </c>
      <c r="CL115" t="s">
        <v>1655</v>
      </c>
      <c r="CM115">
        <v>350</v>
      </c>
      <c r="CN115" t="s">
        <v>3917</v>
      </c>
      <c r="CO115" t="s">
        <v>1655</v>
      </c>
      <c r="CP115">
        <v>550</v>
      </c>
      <c r="CQ115" t="s">
        <v>3881</v>
      </c>
      <c r="CR115" t="s">
        <v>1445</v>
      </c>
      <c r="CS115">
        <v>500</v>
      </c>
      <c r="CT115" t="s">
        <v>3948</v>
      </c>
      <c r="CU115" t="s">
        <v>1445</v>
      </c>
      <c r="CV115" t="s">
        <v>1507</v>
      </c>
      <c r="CW115" t="s">
        <v>1655</v>
      </c>
      <c r="CX115">
        <v>1000</v>
      </c>
      <c r="CY115" t="s">
        <v>234</v>
      </c>
      <c r="CZ115" t="s">
        <v>234</v>
      </c>
      <c r="DA115" t="s">
        <v>234</v>
      </c>
      <c r="DB115" t="s">
        <v>234</v>
      </c>
      <c r="DC115" t="s">
        <v>234</v>
      </c>
      <c r="DD115" t="s">
        <v>234</v>
      </c>
      <c r="DE115" t="s">
        <v>259</v>
      </c>
      <c r="DF115">
        <v>1000</v>
      </c>
      <c r="DG115" t="s">
        <v>1655</v>
      </c>
      <c r="DH115" t="s">
        <v>1445</v>
      </c>
      <c r="DI115" t="s">
        <v>234</v>
      </c>
      <c r="DJ115" t="s">
        <v>234</v>
      </c>
      <c r="DK115" t="s">
        <v>234</v>
      </c>
      <c r="DL115" t="s">
        <v>234</v>
      </c>
      <c r="DM115" t="s">
        <v>234</v>
      </c>
      <c r="DN115" t="s">
        <v>234</v>
      </c>
      <c r="DO115" t="s">
        <v>234</v>
      </c>
      <c r="DP115" t="s">
        <v>234</v>
      </c>
      <c r="DQ115" t="s">
        <v>234</v>
      </c>
      <c r="DR115" t="s">
        <v>234</v>
      </c>
      <c r="DS115" t="s">
        <v>234</v>
      </c>
      <c r="DT115" t="s">
        <v>234</v>
      </c>
      <c r="DU115" t="s">
        <v>234</v>
      </c>
      <c r="DV115" t="s">
        <v>234</v>
      </c>
      <c r="DW115" t="s">
        <v>234</v>
      </c>
      <c r="DX115" t="s">
        <v>234</v>
      </c>
      <c r="DY115" t="s">
        <v>234</v>
      </c>
      <c r="DZ115" t="s">
        <v>234</v>
      </c>
      <c r="EA115" t="s">
        <v>234</v>
      </c>
      <c r="EB115" t="s">
        <v>234</v>
      </c>
      <c r="EC115" t="s">
        <v>234</v>
      </c>
      <c r="ED115" t="s">
        <v>234</v>
      </c>
      <c r="EE115" t="s">
        <v>234</v>
      </c>
      <c r="EF115" t="s">
        <v>234</v>
      </c>
      <c r="EG115" t="s">
        <v>234</v>
      </c>
      <c r="EH115" t="s">
        <v>1445</v>
      </c>
      <c r="EI115" t="s">
        <v>1445</v>
      </c>
      <c r="EJ115" t="s">
        <v>1655</v>
      </c>
      <c r="EK115" t="s">
        <v>601</v>
      </c>
      <c r="EL115" t="s">
        <v>305</v>
      </c>
      <c r="EM115" t="s">
        <v>2026</v>
      </c>
      <c r="EN115" t="s">
        <v>314</v>
      </c>
      <c r="EO115" t="s">
        <v>234</v>
      </c>
      <c r="EP115" t="s">
        <v>234</v>
      </c>
      <c r="EQ115" t="s">
        <v>234</v>
      </c>
      <c r="ER115" t="s">
        <v>234</v>
      </c>
      <c r="ES115" t="s">
        <v>234</v>
      </c>
      <c r="ET115" t="s">
        <v>234</v>
      </c>
      <c r="EU115" t="s">
        <v>234</v>
      </c>
      <c r="EV115" t="s">
        <v>234</v>
      </c>
      <c r="EW115" t="s">
        <v>234</v>
      </c>
      <c r="EX115" t="s">
        <v>234</v>
      </c>
      <c r="EY115" t="s">
        <v>234</v>
      </c>
      <c r="EZ115" t="s">
        <v>234</v>
      </c>
      <c r="FA115" t="s">
        <v>234</v>
      </c>
      <c r="FB115" t="s">
        <v>234</v>
      </c>
      <c r="FC115" t="s">
        <v>234</v>
      </c>
      <c r="FD115" t="s">
        <v>234</v>
      </c>
      <c r="FE115" t="s">
        <v>234</v>
      </c>
      <c r="FF115" t="s">
        <v>234</v>
      </c>
      <c r="FG115" t="s">
        <v>234</v>
      </c>
      <c r="FH115" t="s">
        <v>234</v>
      </c>
      <c r="FI115" t="s">
        <v>234</v>
      </c>
      <c r="FJ115" t="s">
        <v>234</v>
      </c>
      <c r="FK115" t="s">
        <v>234</v>
      </c>
      <c r="FL115" t="s">
        <v>234</v>
      </c>
      <c r="FM115" t="s">
        <v>234</v>
      </c>
      <c r="FN115" t="s">
        <v>234</v>
      </c>
      <c r="FO115" t="s">
        <v>234</v>
      </c>
      <c r="FP115" t="s">
        <v>234</v>
      </c>
      <c r="FQ115" t="s">
        <v>234</v>
      </c>
      <c r="FR115" t="s">
        <v>234</v>
      </c>
      <c r="FS115" t="s">
        <v>234</v>
      </c>
      <c r="FT115" t="s">
        <v>234</v>
      </c>
      <c r="FU115" t="s">
        <v>234</v>
      </c>
      <c r="FV115" t="s">
        <v>234</v>
      </c>
      <c r="FW115" t="s">
        <v>234</v>
      </c>
      <c r="FX115" t="s">
        <v>234</v>
      </c>
      <c r="FY115" t="s">
        <v>234</v>
      </c>
      <c r="FZ115" t="s">
        <v>234</v>
      </c>
      <c r="GA115" t="s">
        <v>234</v>
      </c>
      <c r="GB115" t="s">
        <v>234</v>
      </c>
      <c r="GC115" t="s">
        <v>234</v>
      </c>
      <c r="GD115" t="s">
        <v>234</v>
      </c>
      <c r="GE115" t="s">
        <v>234</v>
      </c>
      <c r="GF115" t="s">
        <v>234</v>
      </c>
      <c r="GG115" t="s">
        <v>234</v>
      </c>
      <c r="GH115" t="s">
        <v>234</v>
      </c>
      <c r="GI115" t="s">
        <v>234</v>
      </c>
      <c r="GJ115" t="s">
        <v>234</v>
      </c>
      <c r="GK115" t="s">
        <v>234</v>
      </c>
      <c r="GL115" t="s">
        <v>234</v>
      </c>
      <c r="GM115" t="s">
        <v>234</v>
      </c>
      <c r="GN115" t="s">
        <v>234</v>
      </c>
      <c r="GO115" t="s">
        <v>234</v>
      </c>
      <c r="GP115" t="s">
        <v>234</v>
      </c>
      <c r="GQ115" t="s">
        <v>234</v>
      </c>
      <c r="GR115" t="s">
        <v>234</v>
      </c>
      <c r="GS115" t="s">
        <v>234</v>
      </c>
      <c r="GT115" t="s">
        <v>234</v>
      </c>
      <c r="GU115" t="s">
        <v>234</v>
      </c>
      <c r="GV115" t="s">
        <v>234</v>
      </c>
      <c r="GW115" t="s">
        <v>234</v>
      </c>
      <c r="GX115" t="s">
        <v>234</v>
      </c>
      <c r="GY115" t="s">
        <v>234</v>
      </c>
      <c r="GZ115" t="s">
        <v>234</v>
      </c>
      <c r="HA115" t="s">
        <v>234</v>
      </c>
      <c r="HB115" t="s">
        <v>234</v>
      </c>
      <c r="HC115" t="s">
        <v>234</v>
      </c>
      <c r="HD115" t="s">
        <v>234</v>
      </c>
      <c r="HE115" t="s">
        <v>234</v>
      </c>
      <c r="HF115" t="s">
        <v>234</v>
      </c>
      <c r="HG115" t="s">
        <v>234</v>
      </c>
      <c r="HH115" t="s">
        <v>234</v>
      </c>
      <c r="HI115" t="s">
        <v>234</v>
      </c>
      <c r="HJ115" t="s">
        <v>234</v>
      </c>
      <c r="HK115" t="s">
        <v>234</v>
      </c>
      <c r="HL115" t="s">
        <v>234</v>
      </c>
      <c r="HM115" t="s">
        <v>234</v>
      </c>
      <c r="HN115" t="s">
        <v>234</v>
      </c>
      <c r="HO115" t="s">
        <v>234</v>
      </c>
      <c r="HP115" t="s">
        <v>234</v>
      </c>
      <c r="HQ115" t="s">
        <v>234</v>
      </c>
      <c r="HR115" t="s">
        <v>234</v>
      </c>
      <c r="HS115" t="s">
        <v>234</v>
      </c>
      <c r="HT115" t="s">
        <v>234</v>
      </c>
      <c r="HU115" t="s">
        <v>1445</v>
      </c>
      <c r="HV115" t="s">
        <v>234</v>
      </c>
      <c r="HW115" t="s">
        <v>234</v>
      </c>
      <c r="HX115" t="s">
        <v>234</v>
      </c>
      <c r="HY115" t="s">
        <v>234</v>
      </c>
      <c r="HZ115" t="s">
        <v>234</v>
      </c>
      <c r="IA115" t="s">
        <v>234</v>
      </c>
      <c r="IB115" t="s">
        <v>234</v>
      </c>
      <c r="IC115" t="s">
        <v>234</v>
      </c>
      <c r="ID115" t="s">
        <v>1586</v>
      </c>
      <c r="IE115">
        <v>0</v>
      </c>
      <c r="IF115">
        <v>0</v>
      </c>
      <c r="IG115">
        <v>1</v>
      </c>
      <c r="IH115">
        <v>0</v>
      </c>
      <c r="II115">
        <v>0</v>
      </c>
      <c r="IJ115">
        <v>0</v>
      </c>
      <c r="IK115">
        <v>0</v>
      </c>
      <c r="IL115">
        <v>0</v>
      </c>
      <c r="IM115" t="s">
        <v>234</v>
      </c>
      <c r="IN115" t="s">
        <v>1655</v>
      </c>
      <c r="IO115" t="s">
        <v>234</v>
      </c>
      <c r="IP115" t="s">
        <v>309</v>
      </c>
      <c r="IQ115">
        <v>1</v>
      </c>
      <c r="IR115">
        <v>0</v>
      </c>
      <c r="IS115">
        <v>0</v>
      </c>
      <c r="IT115">
        <v>0</v>
      </c>
      <c r="IU115">
        <v>0</v>
      </c>
      <c r="IV115">
        <v>0</v>
      </c>
      <c r="IW115">
        <v>0</v>
      </c>
      <c r="IX115">
        <v>0</v>
      </c>
      <c r="IY115" t="s">
        <v>234</v>
      </c>
      <c r="IZ115" t="s">
        <v>234</v>
      </c>
      <c r="JA115" t="s">
        <v>234</v>
      </c>
      <c r="JB115" t="s">
        <v>234</v>
      </c>
      <c r="JC115" t="s">
        <v>234</v>
      </c>
      <c r="JD115" t="s">
        <v>234</v>
      </c>
      <c r="JE115" t="s">
        <v>234</v>
      </c>
      <c r="JF115" t="s">
        <v>234</v>
      </c>
      <c r="JG115" t="s">
        <v>234</v>
      </c>
      <c r="JH115" t="s">
        <v>234</v>
      </c>
      <c r="JI115" t="s">
        <v>234</v>
      </c>
      <c r="JJ115" t="s">
        <v>234</v>
      </c>
      <c r="JK115" t="s">
        <v>234</v>
      </c>
      <c r="JL115" t="s">
        <v>234</v>
      </c>
      <c r="JM115" t="s">
        <v>234</v>
      </c>
      <c r="JN115" t="s">
        <v>234</v>
      </c>
      <c r="JO115" t="s">
        <v>234</v>
      </c>
      <c r="JP115" t="s">
        <v>234</v>
      </c>
      <c r="JQ115" t="s">
        <v>234</v>
      </c>
      <c r="JR115" t="s">
        <v>234</v>
      </c>
      <c r="JS115" t="s">
        <v>234</v>
      </c>
      <c r="JT115" t="s">
        <v>234</v>
      </c>
      <c r="JU115" t="s">
        <v>234</v>
      </c>
      <c r="JV115" t="s">
        <v>234</v>
      </c>
      <c r="JW115" t="s">
        <v>234</v>
      </c>
      <c r="JX115" t="s">
        <v>234</v>
      </c>
      <c r="JY115" t="s">
        <v>234</v>
      </c>
      <c r="JZ115" t="s">
        <v>234</v>
      </c>
      <c r="KA115" t="s">
        <v>234</v>
      </c>
      <c r="KB115" t="s">
        <v>234</v>
      </c>
      <c r="KC115" t="s">
        <v>234</v>
      </c>
      <c r="KD115" t="s">
        <v>234</v>
      </c>
      <c r="KE115" t="s">
        <v>234</v>
      </c>
      <c r="KF115" t="s">
        <v>234</v>
      </c>
      <c r="KG115" t="s">
        <v>234</v>
      </c>
      <c r="KH115" t="s">
        <v>234</v>
      </c>
      <c r="KI115" t="s">
        <v>234</v>
      </c>
      <c r="KJ115" t="s">
        <v>234</v>
      </c>
      <c r="KK115" t="s">
        <v>234</v>
      </c>
      <c r="KL115" t="s">
        <v>234</v>
      </c>
      <c r="KM115" t="s">
        <v>234</v>
      </c>
      <c r="KN115" t="s">
        <v>234</v>
      </c>
      <c r="KO115" t="s">
        <v>234</v>
      </c>
      <c r="KP115" t="s">
        <v>234</v>
      </c>
      <c r="KQ115" t="s">
        <v>234</v>
      </c>
      <c r="KR115" t="s">
        <v>234</v>
      </c>
      <c r="KS115" t="s">
        <v>234</v>
      </c>
      <c r="KT115" t="s">
        <v>234</v>
      </c>
      <c r="KU115" t="s">
        <v>234</v>
      </c>
      <c r="KV115" t="s">
        <v>234</v>
      </c>
      <c r="KW115" t="s">
        <v>234</v>
      </c>
      <c r="KX115" t="s">
        <v>234</v>
      </c>
      <c r="KY115" t="s">
        <v>234</v>
      </c>
      <c r="KZ115" t="s">
        <v>234</v>
      </c>
      <c r="LA115" t="s">
        <v>234</v>
      </c>
      <c r="LB115" t="s">
        <v>234</v>
      </c>
      <c r="LC115" t="s">
        <v>234</v>
      </c>
      <c r="LD115" t="s">
        <v>234</v>
      </c>
      <c r="LE115" t="s">
        <v>234</v>
      </c>
      <c r="LF115" t="s">
        <v>3443</v>
      </c>
      <c r="LG115" t="s">
        <v>234</v>
      </c>
      <c r="LH115">
        <v>264702049</v>
      </c>
      <c r="LI115" t="s">
        <v>4102</v>
      </c>
      <c r="LJ115">
        <v>44617.848287037043</v>
      </c>
      <c r="LK115" t="s">
        <v>234</v>
      </c>
      <c r="LL115" t="s">
        <v>234</v>
      </c>
      <c r="LM115" t="s">
        <v>3800</v>
      </c>
      <c r="LN115" t="s">
        <v>3801</v>
      </c>
      <c r="LO115" t="s">
        <v>234</v>
      </c>
      <c r="LP115">
        <v>114</v>
      </c>
    </row>
    <row r="116" spans="1:328" x14ac:dyDescent="0.35">
      <c r="A116">
        <v>44617.47571486111</v>
      </c>
      <c r="B116">
        <v>44617.5099324537</v>
      </c>
      <c r="C116">
        <v>44617</v>
      </c>
      <c r="D116">
        <v>5.7029320984535543E-3</v>
      </c>
      <c r="E116" t="s">
        <v>234</v>
      </c>
      <c r="F116" t="s">
        <v>234</v>
      </c>
      <c r="G116" t="s">
        <v>234</v>
      </c>
      <c r="H116">
        <v>44617</v>
      </c>
      <c r="I116" t="s">
        <v>236</v>
      </c>
      <c r="J116" t="s">
        <v>234</v>
      </c>
      <c r="K116" t="s">
        <v>236</v>
      </c>
      <c r="L116" t="s">
        <v>235</v>
      </c>
      <c r="M116" t="s">
        <v>235</v>
      </c>
      <c r="N116" t="s">
        <v>1361</v>
      </c>
      <c r="O116" t="s">
        <v>234</v>
      </c>
      <c r="P116" t="s">
        <v>1361</v>
      </c>
      <c r="Q116" t="s">
        <v>1362</v>
      </c>
      <c r="R116" t="s">
        <v>1362</v>
      </c>
      <c r="S116" t="s">
        <v>601</v>
      </c>
      <c r="T116" t="s">
        <v>2068</v>
      </c>
      <c r="U116" t="s">
        <v>2067</v>
      </c>
      <c r="V116" t="s">
        <v>2069</v>
      </c>
      <c r="W116" t="s">
        <v>2642</v>
      </c>
      <c r="X116" t="s">
        <v>2641</v>
      </c>
      <c r="Y116" t="s">
        <v>2642</v>
      </c>
      <c r="Z116" t="s">
        <v>246</v>
      </c>
      <c r="AA116" t="s">
        <v>2069</v>
      </c>
      <c r="AB116" t="s">
        <v>246</v>
      </c>
      <c r="AC116" t="s">
        <v>1390</v>
      </c>
      <c r="AD116" t="s">
        <v>2068</v>
      </c>
      <c r="AE116" t="s">
        <v>246</v>
      </c>
      <c r="AF116" t="s">
        <v>4098</v>
      </c>
      <c r="AG116" t="s">
        <v>246</v>
      </c>
      <c r="AH116" t="s">
        <v>1390</v>
      </c>
      <c r="AI116" t="s">
        <v>3451</v>
      </c>
      <c r="AJ116" t="s">
        <v>247</v>
      </c>
      <c r="AK116" t="s">
        <v>284</v>
      </c>
      <c r="AL116" t="s">
        <v>1655</v>
      </c>
      <c r="AM116" t="s">
        <v>234</v>
      </c>
      <c r="AN116" t="s">
        <v>1655</v>
      </c>
      <c r="AO116" t="s">
        <v>234</v>
      </c>
      <c r="AP116" t="s">
        <v>250</v>
      </c>
      <c r="AQ116" t="s">
        <v>234</v>
      </c>
      <c r="AR116" t="s">
        <v>234</v>
      </c>
      <c r="AS116" t="s">
        <v>285</v>
      </c>
      <c r="AT116" t="s">
        <v>234</v>
      </c>
      <c r="AU116" t="s">
        <v>302</v>
      </c>
      <c r="AV116">
        <v>0</v>
      </c>
      <c r="AW116">
        <v>1</v>
      </c>
      <c r="AX116">
        <v>0</v>
      </c>
      <c r="AY116">
        <v>0</v>
      </c>
      <c r="AZ116">
        <v>0</v>
      </c>
      <c r="BA116">
        <v>0</v>
      </c>
      <c r="BB116">
        <v>0</v>
      </c>
      <c r="BC116">
        <v>0</v>
      </c>
      <c r="BD116" t="s">
        <v>303</v>
      </c>
      <c r="BE116" t="s">
        <v>752</v>
      </c>
      <c r="BF116" t="s">
        <v>287</v>
      </c>
      <c r="BG116">
        <v>1</v>
      </c>
      <c r="BH116">
        <v>0</v>
      </c>
      <c r="BI116">
        <v>0</v>
      </c>
      <c r="BJ116">
        <v>0</v>
      </c>
      <c r="BK116">
        <v>0</v>
      </c>
      <c r="BL116">
        <v>0</v>
      </c>
      <c r="BM116">
        <v>0</v>
      </c>
      <c r="BN116">
        <v>0</v>
      </c>
      <c r="BO116">
        <v>0</v>
      </c>
      <c r="BP116">
        <v>0</v>
      </c>
      <c r="BQ116" t="s">
        <v>234</v>
      </c>
      <c r="BR116" t="s">
        <v>348</v>
      </c>
      <c r="BS116" t="s">
        <v>348</v>
      </c>
      <c r="BT116" t="s">
        <v>234</v>
      </c>
      <c r="BU116" t="s">
        <v>234</v>
      </c>
      <c r="BV116" t="s">
        <v>234</v>
      </c>
      <c r="BW116" t="s">
        <v>234</v>
      </c>
      <c r="BX116" t="s">
        <v>234</v>
      </c>
      <c r="BY116" t="s">
        <v>234</v>
      </c>
      <c r="BZ116" t="s">
        <v>234</v>
      </c>
      <c r="CA116" t="s">
        <v>234</v>
      </c>
      <c r="CB116" t="s">
        <v>234</v>
      </c>
      <c r="CC116" t="s">
        <v>234</v>
      </c>
      <c r="CD116" t="s">
        <v>234</v>
      </c>
      <c r="CE116" t="s">
        <v>234</v>
      </c>
      <c r="CF116" t="s">
        <v>234</v>
      </c>
      <c r="CG116" t="s">
        <v>234</v>
      </c>
      <c r="CH116" t="s">
        <v>234</v>
      </c>
      <c r="CI116" t="s">
        <v>234</v>
      </c>
      <c r="CJ116" t="s">
        <v>234</v>
      </c>
      <c r="CK116" t="s">
        <v>234</v>
      </c>
      <c r="CL116" t="s">
        <v>234</v>
      </c>
      <c r="CM116" t="s">
        <v>234</v>
      </c>
      <c r="CN116" t="s">
        <v>234</v>
      </c>
      <c r="CO116" t="s">
        <v>234</v>
      </c>
      <c r="CP116" t="s">
        <v>234</v>
      </c>
      <c r="CQ116" t="s">
        <v>234</v>
      </c>
      <c r="CR116" t="s">
        <v>234</v>
      </c>
      <c r="CS116" t="s">
        <v>234</v>
      </c>
      <c r="CT116" t="s">
        <v>234</v>
      </c>
      <c r="CU116" t="s">
        <v>234</v>
      </c>
      <c r="CV116" t="s">
        <v>234</v>
      </c>
      <c r="CW116" t="s">
        <v>234</v>
      </c>
      <c r="CX116" t="s">
        <v>234</v>
      </c>
      <c r="CY116" t="s">
        <v>234</v>
      </c>
      <c r="CZ116" t="s">
        <v>234</v>
      </c>
      <c r="DA116" t="s">
        <v>234</v>
      </c>
      <c r="DB116" t="s">
        <v>234</v>
      </c>
      <c r="DC116" t="s">
        <v>234</v>
      </c>
      <c r="DD116" t="s">
        <v>234</v>
      </c>
      <c r="DE116" t="s">
        <v>234</v>
      </c>
      <c r="DF116" t="s">
        <v>234</v>
      </c>
      <c r="DG116" t="s">
        <v>234</v>
      </c>
      <c r="DH116" t="s">
        <v>234</v>
      </c>
      <c r="DI116" t="s">
        <v>234</v>
      </c>
      <c r="DJ116" t="s">
        <v>234</v>
      </c>
      <c r="DK116" t="s">
        <v>234</v>
      </c>
      <c r="DL116" t="s">
        <v>234</v>
      </c>
      <c r="DM116" t="s">
        <v>234</v>
      </c>
      <c r="DN116" t="s">
        <v>234</v>
      </c>
      <c r="DO116" t="s">
        <v>234</v>
      </c>
      <c r="DP116" t="s">
        <v>234</v>
      </c>
      <c r="DQ116" t="s">
        <v>234</v>
      </c>
      <c r="DR116" t="s">
        <v>234</v>
      </c>
      <c r="DS116" t="s">
        <v>234</v>
      </c>
      <c r="DT116" t="s">
        <v>234</v>
      </c>
      <c r="DU116" t="s">
        <v>234</v>
      </c>
      <c r="DV116" t="s">
        <v>234</v>
      </c>
      <c r="DW116" t="s">
        <v>234</v>
      </c>
      <c r="DX116" t="s">
        <v>234</v>
      </c>
      <c r="DY116" t="s">
        <v>234</v>
      </c>
      <c r="DZ116" t="s">
        <v>234</v>
      </c>
      <c r="EA116" t="s">
        <v>234</v>
      </c>
      <c r="EB116" t="s">
        <v>234</v>
      </c>
      <c r="EC116" t="s">
        <v>234</v>
      </c>
      <c r="ED116" t="s">
        <v>234</v>
      </c>
      <c r="EE116" t="s">
        <v>234</v>
      </c>
      <c r="EF116" t="s">
        <v>234</v>
      </c>
      <c r="EG116" t="s">
        <v>234</v>
      </c>
      <c r="EH116" t="s">
        <v>234</v>
      </c>
      <c r="EI116" t="s">
        <v>234</v>
      </c>
      <c r="EJ116" t="s">
        <v>234</v>
      </c>
      <c r="EK116" t="s">
        <v>234</v>
      </c>
      <c r="EL116" t="s">
        <v>234</v>
      </c>
      <c r="EM116" t="s">
        <v>234</v>
      </c>
      <c r="EN116" t="s">
        <v>234</v>
      </c>
      <c r="EO116" t="s">
        <v>4103</v>
      </c>
      <c r="EP116">
        <v>1</v>
      </c>
      <c r="EQ116">
        <v>1</v>
      </c>
      <c r="ER116">
        <v>1</v>
      </c>
      <c r="ES116">
        <v>1</v>
      </c>
      <c r="ET116">
        <v>0</v>
      </c>
      <c r="EU116">
        <v>1</v>
      </c>
      <c r="EV116">
        <v>1</v>
      </c>
      <c r="EW116">
        <v>0</v>
      </c>
      <c r="EX116" t="s">
        <v>1655</v>
      </c>
      <c r="EY116">
        <v>75</v>
      </c>
      <c r="EZ116">
        <v>75</v>
      </c>
      <c r="FA116" t="s">
        <v>234</v>
      </c>
      <c r="FB116" t="s">
        <v>234</v>
      </c>
      <c r="FC116" t="s">
        <v>234</v>
      </c>
      <c r="FD116">
        <v>75</v>
      </c>
      <c r="FE116" t="s">
        <v>1655</v>
      </c>
      <c r="FF116">
        <v>25</v>
      </c>
      <c r="FG116" t="s">
        <v>1655</v>
      </c>
      <c r="FH116">
        <v>75</v>
      </c>
      <c r="FI116" t="s">
        <v>1655</v>
      </c>
      <c r="FJ116" t="s">
        <v>1445</v>
      </c>
      <c r="FK116" t="s">
        <v>234</v>
      </c>
      <c r="FL116">
        <v>300</v>
      </c>
      <c r="FM116">
        <v>60</v>
      </c>
      <c r="FN116" t="s">
        <v>3819</v>
      </c>
      <c r="FO116" t="s">
        <v>1655</v>
      </c>
      <c r="FP116" t="s">
        <v>1655</v>
      </c>
      <c r="FQ116">
        <v>100</v>
      </c>
      <c r="FR116" t="s">
        <v>234</v>
      </c>
      <c r="FS116" t="s">
        <v>234</v>
      </c>
      <c r="FT116" t="s">
        <v>3816</v>
      </c>
      <c r="FU116" t="s">
        <v>1655</v>
      </c>
      <c r="FV116" t="s">
        <v>234</v>
      </c>
      <c r="FW116" t="s">
        <v>234</v>
      </c>
      <c r="FX116" t="s">
        <v>234</v>
      </c>
      <c r="FY116" t="s">
        <v>234</v>
      </c>
      <c r="FZ116" t="s">
        <v>234</v>
      </c>
      <c r="GA116" t="s">
        <v>234</v>
      </c>
      <c r="GB116" t="s">
        <v>234</v>
      </c>
      <c r="GC116" t="s">
        <v>1655</v>
      </c>
      <c r="GD116" t="s">
        <v>234</v>
      </c>
      <c r="GE116">
        <v>25</v>
      </c>
      <c r="GF116" t="s">
        <v>234</v>
      </c>
      <c r="GG116" t="s">
        <v>234</v>
      </c>
      <c r="GH116" t="s">
        <v>234</v>
      </c>
      <c r="GI116" t="s">
        <v>234</v>
      </c>
      <c r="GJ116" t="s">
        <v>234</v>
      </c>
      <c r="GK116" t="s">
        <v>234</v>
      </c>
      <c r="GL116" t="s">
        <v>1655</v>
      </c>
      <c r="GM116" t="s">
        <v>259</v>
      </c>
      <c r="GN116" t="s">
        <v>3911</v>
      </c>
      <c r="GO116" t="s">
        <v>1655</v>
      </c>
      <c r="GP116" t="s">
        <v>1531</v>
      </c>
      <c r="GQ116">
        <v>0</v>
      </c>
      <c r="GR116">
        <v>0</v>
      </c>
      <c r="GS116">
        <v>0</v>
      </c>
      <c r="GT116">
        <v>0</v>
      </c>
      <c r="GU116">
        <v>1</v>
      </c>
      <c r="GV116">
        <v>0</v>
      </c>
      <c r="GW116">
        <v>0</v>
      </c>
      <c r="GX116">
        <v>0</v>
      </c>
      <c r="GY116">
        <v>0</v>
      </c>
      <c r="GZ116">
        <v>0</v>
      </c>
      <c r="HA116">
        <v>0</v>
      </c>
      <c r="HB116">
        <v>0</v>
      </c>
      <c r="HC116">
        <v>0</v>
      </c>
      <c r="HD116" t="s">
        <v>234</v>
      </c>
      <c r="HE116" t="s">
        <v>3932</v>
      </c>
      <c r="HF116">
        <v>1</v>
      </c>
      <c r="HG116">
        <v>0</v>
      </c>
      <c r="HH116">
        <v>0</v>
      </c>
      <c r="HI116">
        <v>0</v>
      </c>
      <c r="HJ116">
        <v>0</v>
      </c>
      <c r="HK116">
        <v>1</v>
      </c>
      <c r="HL116">
        <v>0</v>
      </c>
      <c r="HM116">
        <v>0</v>
      </c>
      <c r="HN116" t="s">
        <v>1445</v>
      </c>
      <c r="HO116" t="s">
        <v>1445</v>
      </c>
      <c r="HP116" t="s">
        <v>1655</v>
      </c>
      <c r="HQ116" t="s">
        <v>601</v>
      </c>
      <c r="HR116" t="s">
        <v>305</v>
      </c>
      <c r="HS116" t="s">
        <v>2026</v>
      </c>
      <c r="HT116" t="s">
        <v>314</v>
      </c>
      <c r="HU116" t="s">
        <v>1445</v>
      </c>
      <c r="HV116" t="s">
        <v>234</v>
      </c>
      <c r="HW116" t="s">
        <v>234</v>
      </c>
      <c r="HX116" t="s">
        <v>234</v>
      </c>
      <c r="HY116" t="s">
        <v>234</v>
      </c>
      <c r="HZ116" t="s">
        <v>234</v>
      </c>
      <c r="IA116" t="s">
        <v>234</v>
      </c>
      <c r="IB116" t="s">
        <v>234</v>
      </c>
      <c r="IC116" t="s">
        <v>234</v>
      </c>
      <c r="ID116" t="s">
        <v>1586</v>
      </c>
      <c r="IE116">
        <v>0</v>
      </c>
      <c r="IF116">
        <v>0</v>
      </c>
      <c r="IG116">
        <v>1</v>
      </c>
      <c r="IH116">
        <v>0</v>
      </c>
      <c r="II116">
        <v>0</v>
      </c>
      <c r="IJ116">
        <v>0</v>
      </c>
      <c r="IK116">
        <v>0</v>
      </c>
      <c r="IL116">
        <v>0</v>
      </c>
      <c r="IM116" t="s">
        <v>234</v>
      </c>
      <c r="IN116" t="s">
        <v>1655</v>
      </c>
      <c r="IO116" t="s">
        <v>234</v>
      </c>
      <c r="IP116" t="s">
        <v>303</v>
      </c>
      <c r="IQ116">
        <v>0</v>
      </c>
      <c r="IR116">
        <v>1</v>
      </c>
      <c r="IS116">
        <v>0</v>
      </c>
      <c r="IT116">
        <v>0</v>
      </c>
      <c r="IU116">
        <v>0</v>
      </c>
      <c r="IV116">
        <v>0</v>
      </c>
      <c r="IW116">
        <v>0</v>
      </c>
      <c r="IX116">
        <v>0</v>
      </c>
      <c r="IY116" t="s">
        <v>234</v>
      </c>
      <c r="IZ116" t="s">
        <v>234</v>
      </c>
      <c r="JA116" t="s">
        <v>234</v>
      </c>
      <c r="JB116" t="s">
        <v>234</v>
      </c>
      <c r="JC116" t="s">
        <v>234</v>
      </c>
      <c r="JD116" t="s">
        <v>234</v>
      </c>
      <c r="JE116" t="s">
        <v>234</v>
      </c>
      <c r="JF116" t="s">
        <v>234</v>
      </c>
      <c r="JG116" t="s">
        <v>234</v>
      </c>
      <c r="JH116" t="s">
        <v>234</v>
      </c>
      <c r="JI116" t="s">
        <v>234</v>
      </c>
      <c r="JJ116" t="s">
        <v>234</v>
      </c>
      <c r="JK116" t="s">
        <v>234</v>
      </c>
      <c r="JL116" t="s">
        <v>234</v>
      </c>
      <c r="JM116" t="s">
        <v>234</v>
      </c>
      <c r="JN116" t="s">
        <v>234</v>
      </c>
      <c r="JO116" t="s">
        <v>234</v>
      </c>
      <c r="JP116" t="s">
        <v>234</v>
      </c>
      <c r="JQ116" t="s">
        <v>234</v>
      </c>
      <c r="JR116" t="s">
        <v>234</v>
      </c>
      <c r="JS116" t="s">
        <v>234</v>
      </c>
      <c r="JT116" t="s">
        <v>234</v>
      </c>
      <c r="JU116" t="s">
        <v>234</v>
      </c>
      <c r="JV116" t="s">
        <v>234</v>
      </c>
      <c r="JW116" t="s">
        <v>234</v>
      </c>
      <c r="JX116" t="s">
        <v>234</v>
      </c>
      <c r="JY116" t="s">
        <v>234</v>
      </c>
      <c r="JZ116" t="s">
        <v>234</v>
      </c>
      <c r="KA116" t="s">
        <v>234</v>
      </c>
      <c r="KB116" t="s">
        <v>234</v>
      </c>
      <c r="KC116" t="s">
        <v>234</v>
      </c>
      <c r="KD116" t="s">
        <v>234</v>
      </c>
      <c r="KE116" t="s">
        <v>234</v>
      </c>
      <c r="KF116" t="s">
        <v>234</v>
      </c>
      <c r="KG116" t="s">
        <v>234</v>
      </c>
      <c r="KH116" t="s">
        <v>234</v>
      </c>
      <c r="KI116" t="s">
        <v>234</v>
      </c>
      <c r="KJ116" t="s">
        <v>234</v>
      </c>
      <c r="KK116" t="s">
        <v>234</v>
      </c>
      <c r="KL116" t="s">
        <v>234</v>
      </c>
      <c r="KM116" t="s">
        <v>234</v>
      </c>
      <c r="KN116" t="s">
        <v>234</v>
      </c>
      <c r="KO116" t="s">
        <v>234</v>
      </c>
      <c r="KP116" t="s">
        <v>234</v>
      </c>
      <c r="KQ116" t="s">
        <v>234</v>
      </c>
      <c r="KR116" t="s">
        <v>234</v>
      </c>
      <c r="KS116" t="s">
        <v>234</v>
      </c>
      <c r="KT116" t="s">
        <v>234</v>
      </c>
      <c r="KU116" t="s">
        <v>234</v>
      </c>
      <c r="KV116" t="s">
        <v>234</v>
      </c>
      <c r="KW116" t="s">
        <v>234</v>
      </c>
      <c r="KX116" t="s">
        <v>234</v>
      </c>
      <c r="KY116" t="s">
        <v>234</v>
      </c>
      <c r="KZ116" t="s">
        <v>234</v>
      </c>
      <c r="LA116" t="s">
        <v>234</v>
      </c>
      <c r="LB116" t="s">
        <v>234</v>
      </c>
      <c r="LC116" t="s">
        <v>234</v>
      </c>
      <c r="LD116" t="s">
        <v>234</v>
      </c>
      <c r="LE116" t="s">
        <v>234</v>
      </c>
      <c r="LF116" t="s">
        <v>3443</v>
      </c>
      <c r="LG116" t="s">
        <v>234</v>
      </c>
      <c r="LH116">
        <v>264702077</v>
      </c>
      <c r="LI116" t="s">
        <v>4104</v>
      </c>
      <c r="LJ116">
        <v>44617.848333333342</v>
      </c>
      <c r="LK116" t="s">
        <v>234</v>
      </c>
      <c r="LL116" t="s">
        <v>234</v>
      </c>
      <c r="LM116" t="s">
        <v>3800</v>
      </c>
      <c r="LN116" t="s">
        <v>3801</v>
      </c>
      <c r="LO116" t="s">
        <v>234</v>
      </c>
      <c r="LP116">
        <v>115</v>
      </c>
    </row>
    <row r="117" spans="1:328" x14ac:dyDescent="0.35">
      <c r="A117">
        <v>44617.514071712962</v>
      </c>
      <c r="B117">
        <v>44617.522745150462</v>
      </c>
      <c r="C117">
        <v>44617</v>
      </c>
      <c r="D117">
        <v>1.445572916660846E-3</v>
      </c>
      <c r="E117" t="s">
        <v>234</v>
      </c>
      <c r="F117" t="s">
        <v>234</v>
      </c>
      <c r="G117" t="s">
        <v>234</v>
      </c>
      <c r="H117">
        <v>44617</v>
      </c>
      <c r="I117" t="s">
        <v>236</v>
      </c>
      <c r="J117" t="s">
        <v>234</v>
      </c>
      <c r="K117" t="s">
        <v>236</v>
      </c>
      <c r="L117" t="s">
        <v>235</v>
      </c>
      <c r="M117" t="s">
        <v>235</v>
      </c>
      <c r="N117" t="s">
        <v>1361</v>
      </c>
      <c r="O117" t="s">
        <v>234</v>
      </c>
      <c r="P117" t="s">
        <v>1361</v>
      </c>
      <c r="Q117" t="s">
        <v>1362</v>
      </c>
      <c r="R117" t="s">
        <v>1362</v>
      </c>
      <c r="S117" t="s">
        <v>601</v>
      </c>
      <c r="T117" t="s">
        <v>2068</v>
      </c>
      <c r="U117" t="s">
        <v>2067</v>
      </c>
      <c r="V117" t="s">
        <v>2069</v>
      </c>
      <c r="W117" t="s">
        <v>2642</v>
      </c>
      <c r="X117" t="s">
        <v>2641</v>
      </c>
      <c r="Y117" t="s">
        <v>2642</v>
      </c>
      <c r="Z117" t="s">
        <v>246</v>
      </c>
      <c r="AA117" t="s">
        <v>2069</v>
      </c>
      <c r="AB117" t="s">
        <v>246</v>
      </c>
      <c r="AC117" t="s">
        <v>1390</v>
      </c>
      <c r="AD117" t="s">
        <v>2068</v>
      </c>
      <c r="AE117" t="s">
        <v>246</v>
      </c>
      <c r="AF117" t="s">
        <v>4098</v>
      </c>
      <c r="AG117" t="s">
        <v>246</v>
      </c>
      <c r="AH117" t="s">
        <v>1390</v>
      </c>
      <c r="AI117" t="s">
        <v>3451</v>
      </c>
      <c r="AJ117" t="s">
        <v>247</v>
      </c>
      <c r="AK117" t="s">
        <v>284</v>
      </c>
      <c r="AL117" t="s">
        <v>1655</v>
      </c>
      <c r="AM117" t="s">
        <v>234</v>
      </c>
      <c r="AN117" t="s">
        <v>1655</v>
      </c>
      <c r="AO117" t="s">
        <v>234</v>
      </c>
      <c r="AP117" t="s">
        <v>250</v>
      </c>
      <c r="AQ117" t="s">
        <v>234</v>
      </c>
      <c r="AR117" t="s">
        <v>234</v>
      </c>
      <c r="AS117" t="s">
        <v>308</v>
      </c>
      <c r="AT117" t="s">
        <v>234</v>
      </c>
      <c r="AU117" t="s">
        <v>302</v>
      </c>
      <c r="AV117">
        <v>0</v>
      </c>
      <c r="AW117">
        <v>1</v>
      </c>
      <c r="AX117">
        <v>0</v>
      </c>
      <c r="AY117">
        <v>0</v>
      </c>
      <c r="AZ117">
        <v>0</v>
      </c>
      <c r="BA117">
        <v>0</v>
      </c>
      <c r="BB117">
        <v>0</v>
      </c>
      <c r="BC117">
        <v>0</v>
      </c>
      <c r="BD117" t="s">
        <v>303</v>
      </c>
      <c r="BE117" t="s">
        <v>752</v>
      </c>
      <c r="BF117" t="s">
        <v>287</v>
      </c>
      <c r="BG117">
        <v>1</v>
      </c>
      <c r="BH117">
        <v>0</v>
      </c>
      <c r="BI117">
        <v>0</v>
      </c>
      <c r="BJ117">
        <v>0</v>
      </c>
      <c r="BK117">
        <v>0</v>
      </c>
      <c r="BL117">
        <v>0</v>
      </c>
      <c r="BM117">
        <v>0</v>
      </c>
      <c r="BN117">
        <v>0</v>
      </c>
      <c r="BO117">
        <v>0</v>
      </c>
      <c r="BP117">
        <v>0</v>
      </c>
      <c r="BQ117" t="s">
        <v>234</v>
      </c>
      <c r="BR117" t="s">
        <v>317</v>
      </c>
      <c r="BS117" t="s">
        <v>348</v>
      </c>
      <c r="BT117" t="s">
        <v>234</v>
      </c>
      <c r="BU117" t="s">
        <v>234</v>
      </c>
      <c r="BV117" t="s">
        <v>234</v>
      </c>
      <c r="BW117" t="s">
        <v>234</v>
      </c>
      <c r="BX117" t="s">
        <v>234</v>
      </c>
      <c r="BY117" t="s">
        <v>234</v>
      </c>
      <c r="BZ117" t="s">
        <v>234</v>
      </c>
      <c r="CA117" t="s">
        <v>234</v>
      </c>
      <c r="CB117" t="s">
        <v>234</v>
      </c>
      <c r="CC117" t="s">
        <v>234</v>
      </c>
      <c r="CD117" t="s">
        <v>234</v>
      </c>
      <c r="CE117" t="s">
        <v>234</v>
      </c>
      <c r="CF117" t="s">
        <v>234</v>
      </c>
      <c r="CG117" t="s">
        <v>234</v>
      </c>
      <c r="CH117" t="s">
        <v>234</v>
      </c>
      <c r="CI117" t="s">
        <v>234</v>
      </c>
      <c r="CJ117" t="s">
        <v>234</v>
      </c>
      <c r="CK117" t="s">
        <v>234</v>
      </c>
      <c r="CL117" t="s">
        <v>234</v>
      </c>
      <c r="CM117" t="s">
        <v>234</v>
      </c>
      <c r="CN117" t="s">
        <v>234</v>
      </c>
      <c r="CO117" t="s">
        <v>234</v>
      </c>
      <c r="CP117" t="s">
        <v>234</v>
      </c>
      <c r="CQ117" t="s">
        <v>234</v>
      </c>
      <c r="CR117" t="s">
        <v>234</v>
      </c>
      <c r="CS117" t="s">
        <v>234</v>
      </c>
      <c r="CT117" t="s">
        <v>234</v>
      </c>
      <c r="CU117" t="s">
        <v>234</v>
      </c>
      <c r="CV117" t="s">
        <v>234</v>
      </c>
      <c r="CW117" t="s">
        <v>234</v>
      </c>
      <c r="CX117" t="s">
        <v>234</v>
      </c>
      <c r="CY117" t="s">
        <v>234</v>
      </c>
      <c r="CZ117" t="s">
        <v>234</v>
      </c>
      <c r="DA117" t="s">
        <v>234</v>
      </c>
      <c r="DB117" t="s">
        <v>234</v>
      </c>
      <c r="DC117" t="s">
        <v>234</v>
      </c>
      <c r="DD117" t="s">
        <v>234</v>
      </c>
      <c r="DE117" t="s">
        <v>234</v>
      </c>
      <c r="DF117" t="s">
        <v>234</v>
      </c>
      <c r="DG117" t="s">
        <v>234</v>
      </c>
      <c r="DH117" t="s">
        <v>234</v>
      </c>
      <c r="DI117" t="s">
        <v>234</v>
      </c>
      <c r="DJ117" t="s">
        <v>234</v>
      </c>
      <c r="DK117" t="s">
        <v>234</v>
      </c>
      <c r="DL117" t="s">
        <v>234</v>
      </c>
      <c r="DM117" t="s">
        <v>234</v>
      </c>
      <c r="DN117" t="s">
        <v>234</v>
      </c>
      <c r="DO117" t="s">
        <v>234</v>
      </c>
      <c r="DP117" t="s">
        <v>234</v>
      </c>
      <c r="DQ117" t="s">
        <v>234</v>
      </c>
      <c r="DR117" t="s">
        <v>234</v>
      </c>
      <c r="DS117" t="s">
        <v>234</v>
      </c>
      <c r="DT117" t="s">
        <v>234</v>
      </c>
      <c r="DU117" t="s">
        <v>234</v>
      </c>
      <c r="DV117" t="s">
        <v>234</v>
      </c>
      <c r="DW117" t="s">
        <v>234</v>
      </c>
      <c r="DX117" t="s">
        <v>234</v>
      </c>
      <c r="DY117" t="s">
        <v>234</v>
      </c>
      <c r="DZ117" t="s">
        <v>234</v>
      </c>
      <c r="EA117" t="s">
        <v>234</v>
      </c>
      <c r="EB117" t="s">
        <v>234</v>
      </c>
      <c r="EC117" t="s">
        <v>234</v>
      </c>
      <c r="ED117" t="s">
        <v>234</v>
      </c>
      <c r="EE117" t="s">
        <v>234</v>
      </c>
      <c r="EF117" t="s">
        <v>234</v>
      </c>
      <c r="EG117" t="s">
        <v>234</v>
      </c>
      <c r="EH117" t="s">
        <v>234</v>
      </c>
      <c r="EI117" t="s">
        <v>234</v>
      </c>
      <c r="EJ117" t="s">
        <v>234</v>
      </c>
      <c r="EK117" t="s">
        <v>234</v>
      </c>
      <c r="EL117" t="s">
        <v>234</v>
      </c>
      <c r="EM117" t="s">
        <v>234</v>
      </c>
      <c r="EN117" t="s">
        <v>234</v>
      </c>
      <c r="EO117" t="s">
        <v>4105</v>
      </c>
      <c r="EP117">
        <v>1</v>
      </c>
      <c r="EQ117">
        <v>1</v>
      </c>
      <c r="ER117">
        <v>1</v>
      </c>
      <c r="ES117">
        <v>1</v>
      </c>
      <c r="ET117">
        <v>0</v>
      </c>
      <c r="EU117">
        <v>1</v>
      </c>
      <c r="EV117">
        <v>1</v>
      </c>
      <c r="EW117">
        <v>0</v>
      </c>
      <c r="EX117" t="s">
        <v>1655</v>
      </c>
      <c r="EY117">
        <v>75</v>
      </c>
      <c r="EZ117">
        <v>75</v>
      </c>
      <c r="FA117" t="s">
        <v>234</v>
      </c>
      <c r="FB117" t="s">
        <v>234</v>
      </c>
      <c r="FC117" t="s">
        <v>234</v>
      </c>
      <c r="FD117">
        <v>75</v>
      </c>
      <c r="FE117" t="s">
        <v>1655</v>
      </c>
      <c r="FF117">
        <v>25</v>
      </c>
      <c r="FG117" t="s">
        <v>1655</v>
      </c>
      <c r="FH117">
        <v>25</v>
      </c>
      <c r="FI117" t="s">
        <v>1655</v>
      </c>
      <c r="FJ117" t="s">
        <v>1655</v>
      </c>
      <c r="FK117">
        <v>35</v>
      </c>
      <c r="FL117" t="s">
        <v>234</v>
      </c>
      <c r="FM117" t="s">
        <v>234</v>
      </c>
      <c r="FN117" t="s">
        <v>3897</v>
      </c>
      <c r="FO117" t="s">
        <v>1655</v>
      </c>
      <c r="FP117" t="s">
        <v>1655</v>
      </c>
      <c r="FQ117">
        <v>125</v>
      </c>
      <c r="FR117" t="s">
        <v>234</v>
      </c>
      <c r="FS117" t="s">
        <v>234</v>
      </c>
      <c r="FT117" t="s">
        <v>3899</v>
      </c>
      <c r="FU117" t="s">
        <v>1655</v>
      </c>
      <c r="FV117" t="s">
        <v>234</v>
      </c>
      <c r="FW117" t="s">
        <v>234</v>
      </c>
      <c r="FX117" t="s">
        <v>234</v>
      </c>
      <c r="FY117" t="s">
        <v>234</v>
      </c>
      <c r="FZ117" t="s">
        <v>234</v>
      </c>
      <c r="GA117" t="s">
        <v>234</v>
      </c>
      <c r="GB117" t="s">
        <v>234</v>
      </c>
      <c r="GC117" t="s">
        <v>1655</v>
      </c>
      <c r="GD117" t="s">
        <v>234</v>
      </c>
      <c r="GE117">
        <v>25</v>
      </c>
      <c r="GF117" t="s">
        <v>234</v>
      </c>
      <c r="GG117" t="s">
        <v>234</v>
      </c>
      <c r="GH117" t="s">
        <v>234</v>
      </c>
      <c r="GI117" t="s">
        <v>234</v>
      </c>
      <c r="GJ117" t="s">
        <v>234</v>
      </c>
      <c r="GK117" t="s">
        <v>234</v>
      </c>
      <c r="GL117" t="s">
        <v>1655</v>
      </c>
      <c r="GM117" t="s">
        <v>259</v>
      </c>
      <c r="GN117" t="s">
        <v>3911</v>
      </c>
      <c r="GO117" t="s">
        <v>1655</v>
      </c>
      <c r="GP117" t="s">
        <v>1531</v>
      </c>
      <c r="GQ117">
        <v>0</v>
      </c>
      <c r="GR117">
        <v>0</v>
      </c>
      <c r="GS117">
        <v>0</v>
      </c>
      <c r="GT117">
        <v>0</v>
      </c>
      <c r="GU117">
        <v>1</v>
      </c>
      <c r="GV117">
        <v>0</v>
      </c>
      <c r="GW117">
        <v>0</v>
      </c>
      <c r="GX117">
        <v>0</v>
      </c>
      <c r="GY117">
        <v>0</v>
      </c>
      <c r="GZ117">
        <v>0</v>
      </c>
      <c r="HA117">
        <v>0</v>
      </c>
      <c r="HB117">
        <v>0</v>
      </c>
      <c r="HC117">
        <v>0</v>
      </c>
      <c r="HD117" t="s">
        <v>234</v>
      </c>
      <c r="HE117" t="s">
        <v>4106</v>
      </c>
      <c r="HF117">
        <v>1</v>
      </c>
      <c r="HG117">
        <v>1</v>
      </c>
      <c r="HH117">
        <v>0</v>
      </c>
      <c r="HI117">
        <v>0</v>
      </c>
      <c r="HJ117">
        <v>0</v>
      </c>
      <c r="HK117">
        <v>1</v>
      </c>
      <c r="HL117">
        <v>0</v>
      </c>
      <c r="HM117">
        <v>0</v>
      </c>
      <c r="HN117" t="s">
        <v>1445</v>
      </c>
      <c r="HO117" t="s">
        <v>1445</v>
      </c>
      <c r="HP117" t="s">
        <v>1655</v>
      </c>
      <c r="HQ117" t="s">
        <v>601</v>
      </c>
      <c r="HR117" t="s">
        <v>305</v>
      </c>
      <c r="HS117" t="s">
        <v>2026</v>
      </c>
      <c r="HT117" t="s">
        <v>314</v>
      </c>
      <c r="HU117" t="s">
        <v>1445</v>
      </c>
      <c r="HV117" t="s">
        <v>234</v>
      </c>
      <c r="HW117" t="s">
        <v>234</v>
      </c>
      <c r="HX117" t="s">
        <v>234</v>
      </c>
      <c r="HY117" t="s">
        <v>234</v>
      </c>
      <c r="HZ117" t="s">
        <v>234</v>
      </c>
      <c r="IA117" t="s">
        <v>234</v>
      </c>
      <c r="IB117" t="s">
        <v>234</v>
      </c>
      <c r="IC117" t="s">
        <v>234</v>
      </c>
      <c r="ID117" t="s">
        <v>1586</v>
      </c>
      <c r="IE117">
        <v>0</v>
      </c>
      <c r="IF117">
        <v>0</v>
      </c>
      <c r="IG117">
        <v>1</v>
      </c>
      <c r="IH117">
        <v>0</v>
      </c>
      <c r="II117">
        <v>0</v>
      </c>
      <c r="IJ117">
        <v>0</v>
      </c>
      <c r="IK117">
        <v>0</v>
      </c>
      <c r="IL117">
        <v>0</v>
      </c>
      <c r="IM117" t="s">
        <v>234</v>
      </c>
      <c r="IN117" t="s">
        <v>1655</v>
      </c>
      <c r="IO117" t="s">
        <v>234</v>
      </c>
      <c r="IP117" t="s">
        <v>303</v>
      </c>
      <c r="IQ117">
        <v>0</v>
      </c>
      <c r="IR117">
        <v>1</v>
      </c>
      <c r="IS117">
        <v>0</v>
      </c>
      <c r="IT117">
        <v>0</v>
      </c>
      <c r="IU117">
        <v>0</v>
      </c>
      <c r="IV117">
        <v>0</v>
      </c>
      <c r="IW117">
        <v>0</v>
      </c>
      <c r="IX117">
        <v>0</v>
      </c>
      <c r="IY117" t="s">
        <v>234</v>
      </c>
      <c r="IZ117" t="s">
        <v>234</v>
      </c>
      <c r="JA117" t="s">
        <v>234</v>
      </c>
      <c r="JB117" t="s">
        <v>234</v>
      </c>
      <c r="JC117" t="s">
        <v>234</v>
      </c>
      <c r="JD117" t="s">
        <v>234</v>
      </c>
      <c r="JE117" t="s">
        <v>234</v>
      </c>
      <c r="JF117" t="s">
        <v>234</v>
      </c>
      <c r="JG117" t="s">
        <v>234</v>
      </c>
      <c r="JH117" t="s">
        <v>234</v>
      </c>
      <c r="JI117" t="s">
        <v>234</v>
      </c>
      <c r="JJ117" t="s">
        <v>234</v>
      </c>
      <c r="JK117" t="s">
        <v>234</v>
      </c>
      <c r="JL117" t="s">
        <v>234</v>
      </c>
      <c r="JM117" t="s">
        <v>234</v>
      </c>
      <c r="JN117" t="s">
        <v>234</v>
      </c>
      <c r="JO117" t="s">
        <v>234</v>
      </c>
      <c r="JP117" t="s">
        <v>234</v>
      </c>
      <c r="JQ117" t="s">
        <v>234</v>
      </c>
      <c r="JR117" t="s">
        <v>234</v>
      </c>
      <c r="JS117" t="s">
        <v>234</v>
      </c>
      <c r="JT117" t="s">
        <v>234</v>
      </c>
      <c r="JU117" t="s">
        <v>234</v>
      </c>
      <c r="JV117" t="s">
        <v>234</v>
      </c>
      <c r="JW117" t="s">
        <v>234</v>
      </c>
      <c r="JX117" t="s">
        <v>234</v>
      </c>
      <c r="JY117" t="s">
        <v>234</v>
      </c>
      <c r="JZ117" t="s">
        <v>234</v>
      </c>
      <c r="KA117" t="s">
        <v>234</v>
      </c>
      <c r="KB117" t="s">
        <v>234</v>
      </c>
      <c r="KC117" t="s">
        <v>234</v>
      </c>
      <c r="KD117" t="s">
        <v>234</v>
      </c>
      <c r="KE117" t="s">
        <v>234</v>
      </c>
      <c r="KF117" t="s">
        <v>234</v>
      </c>
      <c r="KG117" t="s">
        <v>234</v>
      </c>
      <c r="KH117" t="s">
        <v>234</v>
      </c>
      <c r="KI117" t="s">
        <v>234</v>
      </c>
      <c r="KJ117" t="s">
        <v>234</v>
      </c>
      <c r="KK117" t="s">
        <v>234</v>
      </c>
      <c r="KL117" t="s">
        <v>234</v>
      </c>
      <c r="KM117" t="s">
        <v>234</v>
      </c>
      <c r="KN117" t="s">
        <v>234</v>
      </c>
      <c r="KO117" t="s">
        <v>234</v>
      </c>
      <c r="KP117" t="s">
        <v>234</v>
      </c>
      <c r="KQ117" t="s">
        <v>234</v>
      </c>
      <c r="KR117" t="s">
        <v>234</v>
      </c>
      <c r="KS117" t="s">
        <v>234</v>
      </c>
      <c r="KT117" t="s">
        <v>234</v>
      </c>
      <c r="KU117" t="s">
        <v>234</v>
      </c>
      <c r="KV117" t="s">
        <v>234</v>
      </c>
      <c r="KW117" t="s">
        <v>234</v>
      </c>
      <c r="KX117" t="s">
        <v>234</v>
      </c>
      <c r="KY117" t="s">
        <v>234</v>
      </c>
      <c r="KZ117" t="s">
        <v>234</v>
      </c>
      <c r="LA117" t="s">
        <v>234</v>
      </c>
      <c r="LB117" t="s">
        <v>234</v>
      </c>
      <c r="LC117" t="s">
        <v>234</v>
      </c>
      <c r="LD117" t="s">
        <v>234</v>
      </c>
      <c r="LE117" t="s">
        <v>234</v>
      </c>
      <c r="LF117" t="s">
        <v>3443</v>
      </c>
      <c r="LG117" t="s">
        <v>234</v>
      </c>
      <c r="LH117">
        <v>264702094</v>
      </c>
      <c r="LI117" t="s">
        <v>4107</v>
      </c>
      <c r="LJ117">
        <v>44617.848356481481</v>
      </c>
      <c r="LK117" t="s">
        <v>234</v>
      </c>
      <c r="LL117" t="s">
        <v>234</v>
      </c>
      <c r="LM117" t="s">
        <v>3800</v>
      </c>
      <c r="LN117" t="s">
        <v>3801</v>
      </c>
      <c r="LO117" t="s">
        <v>234</v>
      </c>
      <c r="LP117">
        <v>116</v>
      </c>
    </row>
    <row r="118" spans="1:328" x14ac:dyDescent="0.35">
      <c r="A118">
        <v>44617.53125990741</v>
      </c>
      <c r="B118">
        <v>44617.557494594897</v>
      </c>
      <c r="C118">
        <v>44617</v>
      </c>
      <c r="D118">
        <v>2.6234687487885822E-2</v>
      </c>
      <c r="E118" t="s">
        <v>234</v>
      </c>
      <c r="F118" t="s">
        <v>234</v>
      </c>
      <c r="G118" t="s">
        <v>234</v>
      </c>
      <c r="H118">
        <v>44617</v>
      </c>
      <c r="I118" t="s">
        <v>236</v>
      </c>
      <c r="J118" t="s">
        <v>234</v>
      </c>
      <c r="K118" t="s">
        <v>236</v>
      </c>
      <c r="L118" t="s">
        <v>235</v>
      </c>
      <c r="M118" t="s">
        <v>235</v>
      </c>
      <c r="N118" t="s">
        <v>1361</v>
      </c>
      <c r="O118" t="s">
        <v>234</v>
      </c>
      <c r="P118" t="s">
        <v>1361</v>
      </c>
      <c r="Q118" t="s">
        <v>1362</v>
      </c>
      <c r="R118" t="s">
        <v>1362</v>
      </c>
      <c r="S118" t="s">
        <v>601</v>
      </c>
      <c r="T118" t="s">
        <v>2068</v>
      </c>
      <c r="U118" t="s">
        <v>2067</v>
      </c>
      <c r="V118" t="s">
        <v>2069</v>
      </c>
      <c r="W118" t="s">
        <v>2642</v>
      </c>
      <c r="X118" t="s">
        <v>2641</v>
      </c>
      <c r="Y118" t="s">
        <v>2642</v>
      </c>
      <c r="Z118" t="s">
        <v>246</v>
      </c>
      <c r="AA118" t="s">
        <v>2069</v>
      </c>
      <c r="AB118" t="s">
        <v>246</v>
      </c>
      <c r="AC118" t="s">
        <v>1390</v>
      </c>
      <c r="AD118" t="s">
        <v>2068</v>
      </c>
      <c r="AE118" t="s">
        <v>246</v>
      </c>
      <c r="AF118" t="s">
        <v>4098</v>
      </c>
      <c r="AG118" t="s">
        <v>246</v>
      </c>
      <c r="AH118" t="s">
        <v>1390</v>
      </c>
      <c r="AI118" t="s">
        <v>3451</v>
      </c>
      <c r="AJ118" t="s">
        <v>247</v>
      </c>
      <c r="AK118" t="s">
        <v>248</v>
      </c>
      <c r="AL118" t="s">
        <v>1655</v>
      </c>
      <c r="AM118" t="s">
        <v>234</v>
      </c>
      <c r="AN118" t="s">
        <v>1655</v>
      </c>
      <c r="AO118" t="s">
        <v>234</v>
      </c>
      <c r="AP118" t="s">
        <v>250</v>
      </c>
      <c r="AQ118" t="s">
        <v>234</v>
      </c>
      <c r="AR118" t="s">
        <v>234</v>
      </c>
      <c r="AS118" t="s">
        <v>234</v>
      </c>
      <c r="AT118" t="s">
        <v>234</v>
      </c>
      <c r="AU118" t="s">
        <v>234</v>
      </c>
      <c r="AV118" t="s">
        <v>234</v>
      </c>
      <c r="AW118" t="s">
        <v>234</v>
      </c>
      <c r="AX118" t="s">
        <v>234</v>
      </c>
      <c r="AY118" t="s">
        <v>234</v>
      </c>
      <c r="AZ118" t="s">
        <v>234</v>
      </c>
      <c r="BA118" t="s">
        <v>234</v>
      </c>
      <c r="BB118" t="s">
        <v>234</v>
      </c>
      <c r="BC118" t="s">
        <v>234</v>
      </c>
      <c r="BD118" t="s">
        <v>234</v>
      </c>
      <c r="BE118" t="s">
        <v>234</v>
      </c>
      <c r="BF118" t="s">
        <v>234</v>
      </c>
      <c r="BG118" t="s">
        <v>234</v>
      </c>
      <c r="BH118" t="s">
        <v>234</v>
      </c>
      <c r="BI118" t="s">
        <v>234</v>
      </c>
      <c r="BJ118" t="s">
        <v>234</v>
      </c>
      <c r="BK118" t="s">
        <v>234</v>
      </c>
      <c r="BL118" t="s">
        <v>234</v>
      </c>
      <c r="BM118" t="s">
        <v>234</v>
      </c>
      <c r="BN118" t="s">
        <v>234</v>
      </c>
      <c r="BO118" t="s">
        <v>234</v>
      </c>
      <c r="BP118" t="s">
        <v>234</v>
      </c>
      <c r="BQ118" t="s">
        <v>234</v>
      </c>
      <c r="BR118" t="s">
        <v>234</v>
      </c>
      <c r="BS118" t="s">
        <v>234</v>
      </c>
      <c r="BT118" t="s">
        <v>234</v>
      </c>
      <c r="BU118" t="s">
        <v>234</v>
      </c>
      <c r="BV118" t="s">
        <v>234</v>
      </c>
      <c r="BW118" t="s">
        <v>234</v>
      </c>
      <c r="BX118" t="s">
        <v>234</v>
      </c>
      <c r="BY118" t="s">
        <v>234</v>
      </c>
      <c r="BZ118" t="s">
        <v>234</v>
      </c>
      <c r="CA118" t="s">
        <v>234</v>
      </c>
      <c r="CB118" t="s">
        <v>234</v>
      </c>
      <c r="CC118" t="s">
        <v>234</v>
      </c>
      <c r="CD118" t="s">
        <v>234</v>
      </c>
      <c r="CE118" t="s">
        <v>234</v>
      </c>
      <c r="CF118" t="s">
        <v>234</v>
      </c>
      <c r="CG118" t="s">
        <v>234</v>
      </c>
      <c r="CH118" t="s">
        <v>234</v>
      </c>
      <c r="CI118" t="s">
        <v>234</v>
      </c>
      <c r="CJ118" t="s">
        <v>234</v>
      </c>
      <c r="CK118" t="s">
        <v>234</v>
      </c>
      <c r="CL118" t="s">
        <v>234</v>
      </c>
      <c r="CM118" t="s">
        <v>234</v>
      </c>
      <c r="CN118" t="s">
        <v>234</v>
      </c>
      <c r="CO118" t="s">
        <v>234</v>
      </c>
      <c r="CP118" t="s">
        <v>234</v>
      </c>
      <c r="CQ118" t="s">
        <v>234</v>
      </c>
      <c r="CR118" t="s">
        <v>234</v>
      </c>
      <c r="CS118" t="s">
        <v>234</v>
      </c>
      <c r="CT118" t="s">
        <v>234</v>
      </c>
      <c r="CU118" t="s">
        <v>234</v>
      </c>
      <c r="CV118" t="s">
        <v>234</v>
      </c>
      <c r="CW118" t="s">
        <v>234</v>
      </c>
      <c r="CX118" t="s">
        <v>234</v>
      </c>
      <c r="CY118" t="s">
        <v>234</v>
      </c>
      <c r="CZ118" t="s">
        <v>234</v>
      </c>
      <c r="DA118" t="s">
        <v>234</v>
      </c>
      <c r="DB118" t="s">
        <v>234</v>
      </c>
      <c r="DC118" t="s">
        <v>234</v>
      </c>
      <c r="DD118" t="s">
        <v>234</v>
      </c>
      <c r="DE118" t="s">
        <v>234</v>
      </c>
      <c r="DF118" t="s">
        <v>234</v>
      </c>
      <c r="DG118" t="s">
        <v>234</v>
      </c>
      <c r="DH118" t="s">
        <v>234</v>
      </c>
      <c r="DI118" t="s">
        <v>234</v>
      </c>
      <c r="DJ118" t="s">
        <v>234</v>
      </c>
      <c r="DK118" t="s">
        <v>234</v>
      </c>
      <c r="DL118" t="s">
        <v>234</v>
      </c>
      <c r="DM118" t="s">
        <v>234</v>
      </c>
      <c r="DN118" t="s">
        <v>234</v>
      </c>
      <c r="DO118" t="s">
        <v>234</v>
      </c>
      <c r="DP118" t="s">
        <v>234</v>
      </c>
      <c r="DQ118" t="s">
        <v>234</v>
      </c>
      <c r="DR118" t="s">
        <v>234</v>
      </c>
      <c r="DS118" t="s">
        <v>234</v>
      </c>
      <c r="DT118" t="s">
        <v>234</v>
      </c>
      <c r="DU118" t="s">
        <v>234</v>
      </c>
      <c r="DV118" t="s">
        <v>234</v>
      </c>
      <c r="DW118" t="s">
        <v>234</v>
      </c>
      <c r="DX118" t="s">
        <v>234</v>
      </c>
      <c r="DY118" t="s">
        <v>234</v>
      </c>
      <c r="DZ118" t="s">
        <v>234</v>
      </c>
      <c r="EA118" t="s">
        <v>234</v>
      </c>
      <c r="EB118" t="s">
        <v>234</v>
      </c>
      <c r="EC118" t="s">
        <v>234</v>
      </c>
      <c r="ED118" t="s">
        <v>234</v>
      </c>
      <c r="EE118" t="s">
        <v>234</v>
      </c>
      <c r="EF118" t="s">
        <v>234</v>
      </c>
      <c r="EG118" t="s">
        <v>234</v>
      </c>
      <c r="EH118" t="s">
        <v>234</v>
      </c>
      <c r="EI118" t="s">
        <v>234</v>
      </c>
      <c r="EJ118" t="s">
        <v>234</v>
      </c>
      <c r="EK118" t="s">
        <v>234</v>
      </c>
      <c r="EL118" t="s">
        <v>234</v>
      </c>
      <c r="EM118" t="s">
        <v>234</v>
      </c>
      <c r="EN118" t="s">
        <v>234</v>
      </c>
      <c r="EO118" t="s">
        <v>234</v>
      </c>
      <c r="EP118" t="s">
        <v>234</v>
      </c>
      <c r="EQ118" t="s">
        <v>234</v>
      </c>
      <c r="ER118" t="s">
        <v>234</v>
      </c>
      <c r="ES118" t="s">
        <v>234</v>
      </c>
      <c r="ET118" t="s">
        <v>234</v>
      </c>
      <c r="EU118" t="s">
        <v>234</v>
      </c>
      <c r="EV118" t="s">
        <v>234</v>
      </c>
      <c r="EW118" t="s">
        <v>234</v>
      </c>
      <c r="EX118" t="s">
        <v>234</v>
      </c>
      <c r="EY118" t="s">
        <v>234</v>
      </c>
      <c r="EZ118" t="s">
        <v>234</v>
      </c>
      <c r="FA118" t="s">
        <v>234</v>
      </c>
      <c r="FB118" t="s">
        <v>234</v>
      </c>
      <c r="FC118" t="s">
        <v>234</v>
      </c>
      <c r="FD118" t="s">
        <v>234</v>
      </c>
      <c r="FE118" t="s">
        <v>234</v>
      </c>
      <c r="FF118" t="s">
        <v>234</v>
      </c>
      <c r="FG118" t="s">
        <v>234</v>
      </c>
      <c r="FH118" t="s">
        <v>234</v>
      </c>
      <c r="FI118" t="s">
        <v>234</v>
      </c>
      <c r="FJ118" t="s">
        <v>234</v>
      </c>
      <c r="FK118" t="s">
        <v>234</v>
      </c>
      <c r="FL118" t="s">
        <v>234</v>
      </c>
      <c r="FM118" t="s">
        <v>234</v>
      </c>
      <c r="FN118" t="s">
        <v>234</v>
      </c>
      <c r="FO118" t="s">
        <v>234</v>
      </c>
      <c r="FP118" t="s">
        <v>234</v>
      </c>
      <c r="FQ118" t="s">
        <v>234</v>
      </c>
      <c r="FR118" t="s">
        <v>234</v>
      </c>
      <c r="FS118" t="s">
        <v>234</v>
      </c>
      <c r="FT118" t="s">
        <v>234</v>
      </c>
      <c r="FU118" t="s">
        <v>234</v>
      </c>
      <c r="FV118" t="s">
        <v>234</v>
      </c>
      <c r="FW118" t="s">
        <v>234</v>
      </c>
      <c r="FX118" t="s">
        <v>234</v>
      </c>
      <c r="FY118" t="s">
        <v>234</v>
      </c>
      <c r="FZ118" t="s">
        <v>234</v>
      </c>
      <c r="GA118" t="s">
        <v>234</v>
      </c>
      <c r="GB118" t="s">
        <v>234</v>
      </c>
      <c r="GC118" t="s">
        <v>234</v>
      </c>
      <c r="GD118" t="s">
        <v>234</v>
      </c>
      <c r="GE118" t="s">
        <v>234</v>
      </c>
      <c r="GF118" t="s">
        <v>234</v>
      </c>
      <c r="GG118" t="s">
        <v>234</v>
      </c>
      <c r="GH118" t="s">
        <v>234</v>
      </c>
      <c r="GI118" t="s">
        <v>234</v>
      </c>
      <c r="GJ118" t="s">
        <v>234</v>
      </c>
      <c r="GK118" t="s">
        <v>234</v>
      </c>
      <c r="GL118" t="s">
        <v>234</v>
      </c>
      <c r="GM118" t="s">
        <v>234</v>
      </c>
      <c r="GN118" t="s">
        <v>234</v>
      </c>
      <c r="GO118" t="s">
        <v>234</v>
      </c>
      <c r="GP118" t="s">
        <v>234</v>
      </c>
      <c r="GQ118" t="s">
        <v>234</v>
      </c>
      <c r="GR118" t="s">
        <v>234</v>
      </c>
      <c r="GS118" t="s">
        <v>234</v>
      </c>
      <c r="GT118" t="s">
        <v>234</v>
      </c>
      <c r="GU118" t="s">
        <v>234</v>
      </c>
      <c r="GV118" t="s">
        <v>234</v>
      </c>
      <c r="GW118" t="s">
        <v>234</v>
      </c>
      <c r="GX118" t="s">
        <v>234</v>
      </c>
      <c r="GY118" t="s">
        <v>234</v>
      </c>
      <c r="GZ118" t="s">
        <v>234</v>
      </c>
      <c r="HA118" t="s">
        <v>234</v>
      </c>
      <c r="HB118" t="s">
        <v>234</v>
      </c>
      <c r="HC118" t="s">
        <v>234</v>
      </c>
      <c r="HD118" t="s">
        <v>234</v>
      </c>
      <c r="HE118" t="s">
        <v>234</v>
      </c>
      <c r="HF118" t="s">
        <v>234</v>
      </c>
      <c r="HG118" t="s">
        <v>234</v>
      </c>
      <c r="HH118" t="s">
        <v>234</v>
      </c>
      <c r="HI118" t="s">
        <v>234</v>
      </c>
      <c r="HJ118" t="s">
        <v>234</v>
      </c>
      <c r="HK118" t="s">
        <v>234</v>
      </c>
      <c r="HL118" t="s">
        <v>234</v>
      </c>
      <c r="HM118" t="s">
        <v>234</v>
      </c>
      <c r="HN118" t="s">
        <v>234</v>
      </c>
      <c r="HO118" t="s">
        <v>234</v>
      </c>
      <c r="HP118" t="s">
        <v>234</v>
      </c>
      <c r="HQ118" t="s">
        <v>234</v>
      </c>
      <c r="HR118" t="s">
        <v>234</v>
      </c>
      <c r="HS118" t="s">
        <v>234</v>
      </c>
      <c r="HT118" t="s">
        <v>234</v>
      </c>
      <c r="HU118" t="s">
        <v>234</v>
      </c>
      <c r="HV118" t="s">
        <v>234</v>
      </c>
      <c r="HW118" t="s">
        <v>234</v>
      </c>
      <c r="HX118" t="s">
        <v>234</v>
      </c>
      <c r="HY118" t="s">
        <v>234</v>
      </c>
      <c r="HZ118" t="s">
        <v>234</v>
      </c>
      <c r="IA118" t="s">
        <v>234</v>
      </c>
      <c r="IB118" t="s">
        <v>234</v>
      </c>
      <c r="IC118" t="s">
        <v>234</v>
      </c>
      <c r="ID118" t="s">
        <v>234</v>
      </c>
      <c r="IE118" t="s">
        <v>234</v>
      </c>
      <c r="IF118" t="s">
        <v>234</v>
      </c>
      <c r="IG118" t="s">
        <v>234</v>
      </c>
      <c r="IH118" t="s">
        <v>234</v>
      </c>
      <c r="II118" t="s">
        <v>234</v>
      </c>
      <c r="IJ118" t="s">
        <v>234</v>
      </c>
      <c r="IK118" t="s">
        <v>234</v>
      </c>
      <c r="IL118" t="s">
        <v>234</v>
      </c>
      <c r="IM118" t="s">
        <v>234</v>
      </c>
      <c r="IN118" t="s">
        <v>234</v>
      </c>
      <c r="IO118" t="s">
        <v>234</v>
      </c>
      <c r="IP118" t="s">
        <v>234</v>
      </c>
      <c r="IQ118" t="s">
        <v>234</v>
      </c>
      <c r="IR118" t="s">
        <v>234</v>
      </c>
      <c r="IS118" t="s">
        <v>234</v>
      </c>
      <c r="IT118" t="s">
        <v>234</v>
      </c>
      <c r="IU118" t="s">
        <v>234</v>
      </c>
      <c r="IV118" t="s">
        <v>234</v>
      </c>
      <c r="IW118" t="s">
        <v>234</v>
      </c>
      <c r="IX118" t="s">
        <v>234</v>
      </c>
      <c r="IY118" t="s">
        <v>1655</v>
      </c>
      <c r="IZ118" t="s">
        <v>1713</v>
      </c>
      <c r="JA118" t="s">
        <v>276</v>
      </c>
      <c r="JB118" t="s">
        <v>234</v>
      </c>
      <c r="JC118" t="s">
        <v>277</v>
      </c>
      <c r="JD118" t="s">
        <v>278</v>
      </c>
      <c r="JE118" t="s">
        <v>278</v>
      </c>
      <c r="JF118" t="s">
        <v>279</v>
      </c>
      <c r="JG118" t="s">
        <v>234</v>
      </c>
      <c r="JH118" t="s">
        <v>256</v>
      </c>
      <c r="JI118" t="s">
        <v>258</v>
      </c>
      <c r="JJ118" t="s">
        <v>258</v>
      </c>
      <c r="JK118" t="s">
        <v>3810</v>
      </c>
      <c r="JL118" t="s">
        <v>234</v>
      </c>
      <c r="JM118" t="s">
        <v>234</v>
      </c>
      <c r="JN118" t="s">
        <v>234</v>
      </c>
      <c r="JO118" t="s">
        <v>234</v>
      </c>
      <c r="JP118" t="s">
        <v>234</v>
      </c>
      <c r="JQ118">
        <v>10</v>
      </c>
      <c r="JR118" t="s">
        <v>4108</v>
      </c>
      <c r="JS118" t="s">
        <v>234</v>
      </c>
      <c r="JT118" t="s">
        <v>259</v>
      </c>
      <c r="JU118" t="s">
        <v>4108</v>
      </c>
      <c r="JV118" t="s">
        <v>261</v>
      </c>
      <c r="JW118" t="s">
        <v>375</v>
      </c>
      <c r="JX118" t="s">
        <v>249</v>
      </c>
      <c r="JY118" t="s">
        <v>1723</v>
      </c>
      <c r="JZ118">
        <v>0</v>
      </c>
      <c r="KA118">
        <v>0</v>
      </c>
      <c r="KB118">
        <v>0</v>
      </c>
      <c r="KC118">
        <v>1</v>
      </c>
      <c r="KD118">
        <v>0</v>
      </c>
      <c r="KE118">
        <v>0</v>
      </c>
      <c r="KF118">
        <v>0</v>
      </c>
      <c r="KG118">
        <v>0</v>
      </c>
      <c r="KH118">
        <v>0</v>
      </c>
      <c r="KI118">
        <v>0</v>
      </c>
      <c r="KJ118">
        <v>0</v>
      </c>
      <c r="KK118">
        <v>0</v>
      </c>
      <c r="KL118" t="s">
        <v>234</v>
      </c>
      <c r="KM118" t="s">
        <v>261</v>
      </c>
      <c r="KN118" t="s">
        <v>234</v>
      </c>
      <c r="KO118" t="s">
        <v>234</v>
      </c>
      <c r="KP118" t="s">
        <v>234</v>
      </c>
      <c r="KQ118" t="s">
        <v>234</v>
      </c>
      <c r="KR118" t="s">
        <v>234</v>
      </c>
      <c r="KS118" t="s">
        <v>234</v>
      </c>
      <c r="KT118" t="s">
        <v>234</v>
      </c>
      <c r="KU118" t="s">
        <v>234</v>
      </c>
      <c r="KV118" t="s">
        <v>234</v>
      </c>
      <c r="KW118" t="s">
        <v>234</v>
      </c>
      <c r="KX118" t="s">
        <v>234</v>
      </c>
      <c r="KY118" t="s">
        <v>234</v>
      </c>
      <c r="KZ118" t="s">
        <v>234</v>
      </c>
      <c r="LA118" t="s">
        <v>234</v>
      </c>
      <c r="LB118" t="s">
        <v>234</v>
      </c>
      <c r="LC118" t="s">
        <v>234</v>
      </c>
      <c r="LD118" t="s">
        <v>234</v>
      </c>
      <c r="LE118" t="s">
        <v>234</v>
      </c>
      <c r="LF118" t="s">
        <v>3443</v>
      </c>
      <c r="LG118" t="s">
        <v>234</v>
      </c>
      <c r="LH118">
        <v>264702122</v>
      </c>
      <c r="LI118" t="s">
        <v>4109</v>
      </c>
      <c r="LJ118">
        <v>44617.848391203697</v>
      </c>
      <c r="LK118" t="s">
        <v>234</v>
      </c>
      <c r="LL118" t="s">
        <v>234</v>
      </c>
      <c r="LM118" t="s">
        <v>3800</v>
      </c>
      <c r="LN118" t="s">
        <v>3801</v>
      </c>
      <c r="LO118" t="s">
        <v>234</v>
      </c>
      <c r="LP118">
        <v>117</v>
      </c>
    </row>
    <row r="119" spans="1:328" x14ac:dyDescent="0.35">
      <c r="A119">
        <v>44617.559846956021</v>
      </c>
      <c r="B119">
        <v>44617.565503472222</v>
      </c>
      <c r="C119">
        <v>44617</v>
      </c>
      <c r="D119">
        <v>5.6565162012702785E-3</v>
      </c>
      <c r="E119" t="s">
        <v>234</v>
      </c>
      <c r="F119" t="s">
        <v>234</v>
      </c>
      <c r="G119" t="s">
        <v>234</v>
      </c>
      <c r="H119">
        <v>44617</v>
      </c>
      <c r="I119" t="s">
        <v>236</v>
      </c>
      <c r="J119" t="s">
        <v>234</v>
      </c>
      <c r="K119" t="s">
        <v>236</v>
      </c>
      <c r="L119" t="s">
        <v>235</v>
      </c>
      <c r="M119" t="s">
        <v>235</v>
      </c>
      <c r="N119" t="s">
        <v>1361</v>
      </c>
      <c r="O119" t="s">
        <v>234</v>
      </c>
      <c r="P119" t="s">
        <v>1361</v>
      </c>
      <c r="Q119" t="s">
        <v>1362</v>
      </c>
      <c r="R119" t="s">
        <v>1362</v>
      </c>
      <c r="S119" t="s">
        <v>601</v>
      </c>
      <c r="T119" t="s">
        <v>2068</v>
      </c>
      <c r="U119" t="s">
        <v>2067</v>
      </c>
      <c r="V119" t="s">
        <v>2069</v>
      </c>
      <c r="W119" t="s">
        <v>2642</v>
      </c>
      <c r="X119" t="s">
        <v>2641</v>
      </c>
      <c r="Y119" t="s">
        <v>2642</v>
      </c>
      <c r="Z119" t="s">
        <v>246</v>
      </c>
      <c r="AA119" t="s">
        <v>2069</v>
      </c>
      <c r="AB119" t="s">
        <v>246</v>
      </c>
      <c r="AC119" t="s">
        <v>1390</v>
      </c>
      <c r="AD119" t="s">
        <v>2068</v>
      </c>
      <c r="AE119" t="s">
        <v>246</v>
      </c>
      <c r="AF119" t="s">
        <v>4098</v>
      </c>
      <c r="AG119" t="s">
        <v>246</v>
      </c>
      <c r="AH119" t="s">
        <v>1390</v>
      </c>
      <c r="AI119" t="s">
        <v>3451</v>
      </c>
      <c r="AJ119" t="s">
        <v>247</v>
      </c>
      <c r="AK119" t="s">
        <v>248</v>
      </c>
      <c r="AL119" t="s">
        <v>1655</v>
      </c>
      <c r="AM119" t="s">
        <v>234</v>
      </c>
      <c r="AN119" t="s">
        <v>1655</v>
      </c>
      <c r="AO119" t="s">
        <v>234</v>
      </c>
      <c r="AP119" t="s">
        <v>274</v>
      </c>
      <c r="AQ119" t="s">
        <v>234</v>
      </c>
      <c r="AR119" t="s">
        <v>234</v>
      </c>
      <c r="AS119" t="s">
        <v>234</v>
      </c>
      <c r="AT119" t="s">
        <v>234</v>
      </c>
      <c r="AU119" t="s">
        <v>234</v>
      </c>
      <c r="AV119" t="s">
        <v>234</v>
      </c>
      <c r="AW119" t="s">
        <v>234</v>
      </c>
      <c r="AX119" t="s">
        <v>234</v>
      </c>
      <c r="AY119" t="s">
        <v>234</v>
      </c>
      <c r="AZ119" t="s">
        <v>234</v>
      </c>
      <c r="BA119" t="s">
        <v>234</v>
      </c>
      <c r="BB119" t="s">
        <v>234</v>
      </c>
      <c r="BC119" t="s">
        <v>234</v>
      </c>
      <c r="BD119" t="s">
        <v>234</v>
      </c>
      <c r="BE119" t="s">
        <v>234</v>
      </c>
      <c r="BF119" t="s">
        <v>234</v>
      </c>
      <c r="BG119" t="s">
        <v>234</v>
      </c>
      <c r="BH119" t="s">
        <v>234</v>
      </c>
      <c r="BI119" t="s">
        <v>234</v>
      </c>
      <c r="BJ119" t="s">
        <v>234</v>
      </c>
      <c r="BK119" t="s">
        <v>234</v>
      </c>
      <c r="BL119" t="s">
        <v>234</v>
      </c>
      <c r="BM119" t="s">
        <v>234</v>
      </c>
      <c r="BN119" t="s">
        <v>234</v>
      </c>
      <c r="BO119" t="s">
        <v>234</v>
      </c>
      <c r="BP119" t="s">
        <v>234</v>
      </c>
      <c r="BQ119" t="s">
        <v>234</v>
      </c>
      <c r="BR119" t="s">
        <v>234</v>
      </c>
      <c r="BS119" t="s">
        <v>234</v>
      </c>
      <c r="BT119" t="s">
        <v>234</v>
      </c>
      <c r="BU119" t="s">
        <v>234</v>
      </c>
      <c r="BV119" t="s">
        <v>234</v>
      </c>
      <c r="BW119" t="s">
        <v>234</v>
      </c>
      <c r="BX119" t="s">
        <v>234</v>
      </c>
      <c r="BY119" t="s">
        <v>234</v>
      </c>
      <c r="BZ119" t="s">
        <v>234</v>
      </c>
      <c r="CA119" t="s">
        <v>234</v>
      </c>
      <c r="CB119" t="s">
        <v>234</v>
      </c>
      <c r="CC119" t="s">
        <v>234</v>
      </c>
      <c r="CD119" t="s">
        <v>234</v>
      </c>
      <c r="CE119" t="s">
        <v>234</v>
      </c>
      <c r="CF119" t="s">
        <v>234</v>
      </c>
      <c r="CG119" t="s">
        <v>234</v>
      </c>
      <c r="CH119" t="s">
        <v>234</v>
      </c>
      <c r="CI119" t="s">
        <v>234</v>
      </c>
      <c r="CJ119" t="s">
        <v>234</v>
      </c>
      <c r="CK119" t="s">
        <v>234</v>
      </c>
      <c r="CL119" t="s">
        <v>234</v>
      </c>
      <c r="CM119" t="s">
        <v>234</v>
      </c>
      <c r="CN119" t="s">
        <v>234</v>
      </c>
      <c r="CO119" t="s">
        <v>234</v>
      </c>
      <c r="CP119" t="s">
        <v>234</v>
      </c>
      <c r="CQ119" t="s">
        <v>234</v>
      </c>
      <c r="CR119" t="s">
        <v>234</v>
      </c>
      <c r="CS119" t="s">
        <v>234</v>
      </c>
      <c r="CT119" t="s">
        <v>234</v>
      </c>
      <c r="CU119" t="s">
        <v>234</v>
      </c>
      <c r="CV119" t="s">
        <v>234</v>
      </c>
      <c r="CW119" t="s">
        <v>234</v>
      </c>
      <c r="CX119" t="s">
        <v>234</v>
      </c>
      <c r="CY119" t="s">
        <v>234</v>
      </c>
      <c r="CZ119" t="s">
        <v>234</v>
      </c>
      <c r="DA119" t="s">
        <v>234</v>
      </c>
      <c r="DB119" t="s">
        <v>234</v>
      </c>
      <c r="DC119" t="s">
        <v>234</v>
      </c>
      <c r="DD119" t="s">
        <v>234</v>
      </c>
      <c r="DE119" t="s">
        <v>234</v>
      </c>
      <c r="DF119" t="s">
        <v>234</v>
      </c>
      <c r="DG119" t="s">
        <v>234</v>
      </c>
      <c r="DH119" t="s">
        <v>234</v>
      </c>
      <c r="DI119" t="s">
        <v>234</v>
      </c>
      <c r="DJ119" t="s">
        <v>234</v>
      </c>
      <c r="DK119" t="s">
        <v>234</v>
      </c>
      <c r="DL119" t="s">
        <v>234</v>
      </c>
      <c r="DM119" t="s">
        <v>234</v>
      </c>
      <c r="DN119" t="s">
        <v>234</v>
      </c>
      <c r="DO119" t="s">
        <v>234</v>
      </c>
      <c r="DP119" t="s">
        <v>234</v>
      </c>
      <c r="DQ119" t="s">
        <v>234</v>
      </c>
      <c r="DR119" t="s">
        <v>234</v>
      </c>
      <c r="DS119" t="s">
        <v>234</v>
      </c>
      <c r="DT119" t="s">
        <v>234</v>
      </c>
      <c r="DU119" t="s">
        <v>234</v>
      </c>
      <c r="DV119" t="s">
        <v>234</v>
      </c>
      <c r="DW119" t="s">
        <v>234</v>
      </c>
      <c r="DX119" t="s">
        <v>234</v>
      </c>
      <c r="DY119" t="s">
        <v>234</v>
      </c>
      <c r="DZ119" t="s">
        <v>234</v>
      </c>
      <c r="EA119" t="s">
        <v>234</v>
      </c>
      <c r="EB119" t="s">
        <v>234</v>
      </c>
      <c r="EC119" t="s">
        <v>234</v>
      </c>
      <c r="ED119" t="s">
        <v>234</v>
      </c>
      <c r="EE119" t="s">
        <v>234</v>
      </c>
      <c r="EF119" t="s">
        <v>234</v>
      </c>
      <c r="EG119" t="s">
        <v>234</v>
      </c>
      <c r="EH119" t="s">
        <v>234</v>
      </c>
      <c r="EI119" t="s">
        <v>234</v>
      </c>
      <c r="EJ119" t="s">
        <v>234</v>
      </c>
      <c r="EK119" t="s">
        <v>234</v>
      </c>
      <c r="EL119" t="s">
        <v>234</v>
      </c>
      <c r="EM119" t="s">
        <v>234</v>
      </c>
      <c r="EN119" t="s">
        <v>234</v>
      </c>
      <c r="EO119" t="s">
        <v>234</v>
      </c>
      <c r="EP119" t="s">
        <v>234</v>
      </c>
      <c r="EQ119" t="s">
        <v>234</v>
      </c>
      <c r="ER119" t="s">
        <v>234</v>
      </c>
      <c r="ES119" t="s">
        <v>234</v>
      </c>
      <c r="ET119" t="s">
        <v>234</v>
      </c>
      <c r="EU119" t="s">
        <v>234</v>
      </c>
      <c r="EV119" t="s">
        <v>234</v>
      </c>
      <c r="EW119" t="s">
        <v>234</v>
      </c>
      <c r="EX119" t="s">
        <v>234</v>
      </c>
      <c r="EY119" t="s">
        <v>234</v>
      </c>
      <c r="EZ119" t="s">
        <v>234</v>
      </c>
      <c r="FA119" t="s">
        <v>234</v>
      </c>
      <c r="FB119" t="s">
        <v>234</v>
      </c>
      <c r="FC119" t="s">
        <v>234</v>
      </c>
      <c r="FD119" t="s">
        <v>234</v>
      </c>
      <c r="FE119" t="s">
        <v>234</v>
      </c>
      <c r="FF119" t="s">
        <v>234</v>
      </c>
      <c r="FG119" t="s">
        <v>234</v>
      </c>
      <c r="FH119" t="s">
        <v>234</v>
      </c>
      <c r="FI119" t="s">
        <v>234</v>
      </c>
      <c r="FJ119" t="s">
        <v>234</v>
      </c>
      <c r="FK119" t="s">
        <v>234</v>
      </c>
      <c r="FL119" t="s">
        <v>234</v>
      </c>
      <c r="FM119" t="s">
        <v>234</v>
      </c>
      <c r="FN119" t="s">
        <v>234</v>
      </c>
      <c r="FO119" t="s">
        <v>234</v>
      </c>
      <c r="FP119" t="s">
        <v>234</v>
      </c>
      <c r="FQ119" t="s">
        <v>234</v>
      </c>
      <c r="FR119" t="s">
        <v>234</v>
      </c>
      <c r="FS119" t="s">
        <v>234</v>
      </c>
      <c r="FT119" t="s">
        <v>234</v>
      </c>
      <c r="FU119" t="s">
        <v>234</v>
      </c>
      <c r="FV119" t="s">
        <v>234</v>
      </c>
      <c r="FW119" t="s">
        <v>234</v>
      </c>
      <c r="FX119" t="s">
        <v>234</v>
      </c>
      <c r="FY119" t="s">
        <v>234</v>
      </c>
      <c r="FZ119" t="s">
        <v>234</v>
      </c>
      <c r="GA119" t="s">
        <v>234</v>
      </c>
      <c r="GB119" t="s">
        <v>234</v>
      </c>
      <c r="GC119" t="s">
        <v>234</v>
      </c>
      <c r="GD119" t="s">
        <v>234</v>
      </c>
      <c r="GE119" t="s">
        <v>234</v>
      </c>
      <c r="GF119" t="s">
        <v>234</v>
      </c>
      <c r="GG119" t="s">
        <v>234</v>
      </c>
      <c r="GH119" t="s">
        <v>234</v>
      </c>
      <c r="GI119" t="s">
        <v>234</v>
      </c>
      <c r="GJ119" t="s">
        <v>234</v>
      </c>
      <c r="GK119" t="s">
        <v>234</v>
      </c>
      <c r="GL119" t="s">
        <v>234</v>
      </c>
      <c r="GM119" t="s">
        <v>234</v>
      </c>
      <c r="GN119" t="s">
        <v>234</v>
      </c>
      <c r="GO119" t="s">
        <v>234</v>
      </c>
      <c r="GP119" t="s">
        <v>234</v>
      </c>
      <c r="GQ119" t="s">
        <v>234</v>
      </c>
      <c r="GR119" t="s">
        <v>234</v>
      </c>
      <c r="GS119" t="s">
        <v>234</v>
      </c>
      <c r="GT119" t="s">
        <v>234</v>
      </c>
      <c r="GU119" t="s">
        <v>234</v>
      </c>
      <c r="GV119" t="s">
        <v>234</v>
      </c>
      <c r="GW119" t="s">
        <v>234</v>
      </c>
      <c r="GX119" t="s">
        <v>234</v>
      </c>
      <c r="GY119" t="s">
        <v>234</v>
      </c>
      <c r="GZ119" t="s">
        <v>234</v>
      </c>
      <c r="HA119" t="s">
        <v>234</v>
      </c>
      <c r="HB119" t="s">
        <v>234</v>
      </c>
      <c r="HC119" t="s">
        <v>234</v>
      </c>
      <c r="HD119" t="s">
        <v>234</v>
      </c>
      <c r="HE119" t="s">
        <v>234</v>
      </c>
      <c r="HF119" t="s">
        <v>234</v>
      </c>
      <c r="HG119" t="s">
        <v>234</v>
      </c>
      <c r="HH119" t="s">
        <v>234</v>
      </c>
      <c r="HI119" t="s">
        <v>234</v>
      </c>
      <c r="HJ119" t="s">
        <v>234</v>
      </c>
      <c r="HK119" t="s">
        <v>234</v>
      </c>
      <c r="HL119" t="s">
        <v>234</v>
      </c>
      <c r="HM119" t="s">
        <v>234</v>
      </c>
      <c r="HN119" t="s">
        <v>234</v>
      </c>
      <c r="HO119" t="s">
        <v>234</v>
      </c>
      <c r="HP119" t="s">
        <v>234</v>
      </c>
      <c r="HQ119" t="s">
        <v>234</v>
      </c>
      <c r="HR119" t="s">
        <v>234</v>
      </c>
      <c r="HS119" t="s">
        <v>234</v>
      </c>
      <c r="HT119" t="s">
        <v>234</v>
      </c>
      <c r="HU119" t="s">
        <v>234</v>
      </c>
      <c r="HV119" t="s">
        <v>234</v>
      </c>
      <c r="HW119" t="s">
        <v>234</v>
      </c>
      <c r="HX119" t="s">
        <v>234</v>
      </c>
      <c r="HY119" t="s">
        <v>234</v>
      </c>
      <c r="HZ119" t="s">
        <v>234</v>
      </c>
      <c r="IA119" t="s">
        <v>234</v>
      </c>
      <c r="IB119" t="s">
        <v>234</v>
      </c>
      <c r="IC119" t="s">
        <v>234</v>
      </c>
      <c r="ID119" t="s">
        <v>234</v>
      </c>
      <c r="IE119" t="s">
        <v>234</v>
      </c>
      <c r="IF119" t="s">
        <v>234</v>
      </c>
      <c r="IG119" t="s">
        <v>234</v>
      </c>
      <c r="IH119" t="s">
        <v>234</v>
      </c>
      <c r="II119" t="s">
        <v>234</v>
      </c>
      <c r="IJ119" t="s">
        <v>234</v>
      </c>
      <c r="IK119" t="s">
        <v>234</v>
      </c>
      <c r="IL119" t="s">
        <v>234</v>
      </c>
      <c r="IM119" t="s">
        <v>234</v>
      </c>
      <c r="IN119" t="s">
        <v>234</v>
      </c>
      <c r="IO119" t="s">
        <v>234</v>
      </c>
      <c r="IP119" t="s">
        <v>234</v>
      </c>
      <c r="IQ119" t="s">
        <v>234</v>
      </c>
      <c r="IR119" t="s">
        <v>234</v>
      </c>
      <c r="IS119" t="s">
        <v>234</v>
      </c>
      <c r="IT119" t="s">
        <v>234</v>
      </c>
      <c r="IU119" t="s">
        <v>234</v>
      </c>
      <c r="IV119" t="s">
        <v>234</v>
      </c>
      <c r="IW119" t="s">
        <v>234</v>
      </c>
      <c r="IX119" t="s">
        <v>234</v>
      </c>
      <c r="IY119" t="s">
        <v>1655</v>
      </c>
      <c r="IZ119" t="s">
        <v>1713</v>
      </c>
      <c r="JA119" t="s">
        <v>276</v>
      </c>
      <c r="JB119" t="s">
        <v>234</v>
      </c>
      <c r="JC119" t="s">
        <v>277</v>
      </c>
      <c r="JD119" t="s">
        <v>278</v>
      </c>
      <c r="JE119" t="s">
        <v>278</v>
      </c>
      <c r="JF119" t="s">
        <v>279</v>
      </c>
      <c r="JG119" t="s">
        <v>234</v>
      </c>
      <c r="JH119" t="s">
        <v>260</v>
      </c>
      <c r="JI119" t="s">
        <v>258</v>
      </c>
      <c r="JJ119" t="s">
        <v>258</v>
      </c>
      <c r="JK119" t="s">
        <v>3810</v>
      </c>
      <c r="JL119" t="s">
        <v>234</v>
      </c>
      <c r="JM119" t="s">
        <v>234</v>
      </c>
      <c r="JN119" t="s">
        <v>234</v>
      </c>
      <c r="JO119" t="s">
        <v>234</v>
      </c>
      <c r="JP119" t="s">
        <v>234</v>
      </c>
      <c r="JQ119">
        <v>15</v>
      </c>
      <c r="JR119" t="s">
        <v>4110</v>
      </c>
      <c r="JS119" t="s">
        <v>234</v>
      </c>
      <c r="JT119" t="s">
        <v>259</v>
      </c>
      <c r="JU119" t="s">
        <v>4110</v>
      </c>
      <c r="JV119" t="s">
        <v>261</v>
      </c>
      <c r="JW119" t="s">
        <v>375</v>
      </c>
      <c r="JX119" t="s">
        <v>249</v>
      </c>
      <c r="JY119" t="s">
        <v>1723</v>
      </c>
      <c r="JZ119">
        <v>0</v>
      </c>
      <c r="KA119">
        <v>0</v>
      </c>
      <c r="KB119">
        <v>0</v>
      </c>
      <c r="KC119">
        <v>1</v>
      </c>
      <c r="KD119">
        <v>0</v>
      </c>
      <c r="KE119">
        <v>0</v>
      </c>
      <c r="KF119">
        <v>0</v>
      </c>
      <c r="KG119">
        <v>0</v>
      </c>
      <c r="KH119">
        <v>0</v>
      </c>
      <c r="KI119">
        <v>0</v>
      </c>
      <c r="KJ119">
        <v>0</v>
      </c>
      <c r="KK119">
        <v>0</v>
      </c>
      <c r="KL119" t="s">
        <v>234</v>
      </c>
      <c r="KM119" t="s">
        <v>261</v>
      </c>
      <c r="KN119" t="s">
        <v>234</v>
      </c>
      <c r="KO119" t="s">
        <v>234</v>
      </c>
      <c r="KP119" t="s">
        <v>234</v>
      </c>
      <c r="KQ119" t="s">
        <v>234</v>
      </c>
      <c r="KR119" t="s">
        <v>234</v>
      </c>
      <c r="KS119" t="s">
        <v>234</v>
      </c>
      <c r="KT119" t="s">
        <v>234</v>
      </c>
      <c r="KU119" t="s">
        <v>234</v>
      </c>
      <c r="KV119" t="s">
        <v>234</v>
      </c>
      <c r="KW119" t="s">
        <v>234</v>
      </c>
      <c r="KX119" t="s">
        <v>234</v>
      </c>
      <c r="KY119" t="s">
        <v>234</v>
      </c>
      <c r="KZ119" t="s">
        <v>234</v>
      </c>
      <c r="LA119" t="s">
        <v>234</v>
      </c>
      <c r="LB119" t="s">
        <v>234</v>
      </c>
      <c r="LC119" t="s">
        <v>234</v>
      </c>
      <c r="LD119" t="s">
        <v>234</v>
      </c>
      <c r="LE119" t="s">
        <v>234</v>
      </c>
      <c r="LF119" t="s">
        <v>3443</v>
      </c>
      <c r="LG119" t="s">
        <v>234</v>
      </c>
      <c r="LH119">
        <v>264702151</v>
      </c>
      <c r="LI119" t="s">
        <v>4111</v>
      </c>
      <c r="LJ119">
        <v>44617.848425925928</v>
      </c>
      <c r="LK119" t="s">
        <v>234</v>
      </c>
      <c r="LL119" t="s">
        <v>234</v>
      </c>
      <c r="LM119" t="s">
        <v>3800</v>
      </c>
      <c r="LN119" t="s">
        <v>3801</v>
      </c>
      <c r="LO119" t="s">
        <v>234</v>
      </c>
      <c r="LP119">
        <v>118</v>
      </c>
    </row>
    <row r="120" spans="1:328" x14ac:dyDescent="0.35">
      <c r="A120">
        <v>44617.568716967588</v>
      </c>
      <c r="B120">
        <v>44617.577489571762</v>
      </c>
      <c r="C120">
        <v>44617</v>
      </c>
      <c r="D120">
        <v>8.7726041747373529E-3</v>
      </c>
      <c r="E120" t="s">
        <v>234</v>
      </c>
      <c r="F120" t="s">
        <v>234</v>
      </c>
      <c r="G120" t="s">
        <v>234</v>
      </c>
      <c r="H120">
        <v>44617</v>
      </c>
      <c r="I120" t="s">
        <v>236</v>
      </c>
      <c r="J120" t="s">
        <v>234</v>
      </c>
      <c r="K120" t="s">
        <v>236</v>
      </c>
      <c r="L120" t="s">
        <v>235</v>
      </c>
      <c r="M120" t="s">
        <v>235</v>
      </c>
      <c r="N120" t="s">
        <v>1361</v>
      </c>
      <c r="O120" t="s">
        <v>234</v>
      </c>
      <c r="P120" t="s">
        <v>1361</v>
      </c>
      <c r="Q120" t="s">
        <v>1362</v>
      </c>
      <c r="R120" t="s">
        <v>1362</v>
      </c>
      <c r="S120" t="s">
        <v>601</v>
      </c>
      <c r="T120" t="s">
        <v>2068</v>
      </c>
      <c r="U120" t="s">
        <v>2067</v>
      </c>
      <c r="V120" t="s">
        <v>2069</v>
      </c>
      <c r="W120" t="s">
        <v>2642</v>
      </c>
      <c r="X120" t="s">
        <v>2641</v>
      </c>
      <c r="Y120" t="s">
        <v>2642</v>
      </c>
      <c r="Z120" t="s">
        <v>246</v>
      </c>
      <c r="AA120" t="s">
        <v>2069</v>
      </c>
      <c r="AB120" t="s">
        <v>246</v>
      </c>
      <c r="AC120" t="s">
        <v>1390</v>
      </c>
      <c r="AD120" t="s">
        <v>2068</v>
      </c>
      <c r="AE120" t="s">
        <v>246</v>
      </c>
      <c r="AF120" t="s">
        <v>4098</v>
      </c>
      <c r="AG120" t="s">
        <v>246</v>
      </c>
      <c r="AH120" t="s">
        <v>1390</v>
      </c>
      <c r="AI120" t="s">
        <v>3451</v>
      </c>
      <c r="AJ120" t="s">
        <v>247</v>
      </c>
      <c r="AK120" t="s">
        <v>248</v>
      </c>
      <c r="AL120" t="s">
        <v>1655</v>
      </c>
      <c r="AM120" t="s">
        <v>234</v>
      </c>
      <c r="AN120" t="s">
        <v>1655</v>
      </c>
      <c r="AO120" t="s">
        <v>234</v>
      </c>
      <c r="AP120" t="s">
        <v>250</v>
      </c>
      <c r="AQ120" t="s">
        <v>234</v>
      </c>
      <c r="AR120" t="s">
        <v>234</v>
      </c>
      <c r="AS120" t="s">
        <v>234</v>
      </c>
      <c r="AT120" t="s">
        <v>234</v>
      </c>
      <c r="AU120" t="s">
        <v>234</v>
      </c>
      <c r="AV120" t="s">
        <v>234</v>
      </c>
      <c r="AW120" t="s">
        <v>234</v>
      </c>
      <c r="AX120" t="s">
        <v>234</v>
      </c>
      <c r="AY120" t="s">
        <v>234</v>
      </c>
      <c r="AZ120" t="s">
        <v>234</v>
      </c>
      <c r="BA120" t="s">
        <v>234</v>
      </c>
      <c r="BB120" t="s">
        <v>234</v>
      </c>
      <c r="BC120" t="s">
        <v>234</v>
      </c>
      <c r="BD120" t="s">
        <v>234</v>
      </c>
      <c r="BE120" t="s">
        <v>234</v>
      </c>
      <c r="BF120" t="s">
        <v>234</v>
      </c>
      <c r="BG120" t="s">
        <v>234</v>
      </c>
      <c r="BH120" t="s">
        <v>234</v>
      </c>
      <c r="BI120" t="s">
        <v>234</v>
      </c>
      <c r="BJ120" t="s">
        <v>234</v>
      </c>
      <c r="BK120" t="s">
        <v>234</v>
      </c>
      <c r="BL120" t="s">
        <v>234</v>
      </c>
      <c r="BM120" t="s">
        <v>234</v>
      </c>
      <c r="BN120" t="s">
        <v>234</v>
      </c>
      <c r="BO120" t="s">
        <v>234</v>
      </c>
      <c r="BP120" t="s">
        <v>234</v>
      </c>
      <c r="BQ120" t="s">
        <v>234</v>
      </c>
      <c r="BR120" t="s">
        <v>234</v>
      </c>
      <c r="BS120" t="s">
        <v>234</v>
      </c>
      <c r="BT120" t="s">
        <v>234</v>
      </c>
      <c r="BU120" t="s">
        <v>234</v>
      </c>
      <c r="BV120" t="s">
        <v>234</v>
      </c>
      <c r="BW120" t="s">
        <v>234</v>
      </c>
      <c r="BX120" t="s">
        <v>234</v>
      </c>
      <c r="BY120" t="s">
        <v>234</v>
      </c>
      <c r="BZ120" t="s">
        <v>234</v>
      </c>
      <c r="CA120" t="s">
        <v>234</v>
      </c>
      <c r="CB120" t="s">
        <v>234</v>
      </c>
      <c r="CC120" t="s">
        <v>234</v>
      </c>
      <c r="CD120" t="s">
        <v>234</v>
      </c>
      <c r="CE120" t="s">
        <v>234</v>
      </c>
      <c r="CF120" t="s">
        <v>234</v>
      </c>
      <c r="CG120" t="s">
        <v>234</v>
      </c>
      <c r="CH120" t="s">
        <v>234</v>
      </c>
      <c r="CI120" t="s">
        <v>234</v>
      </c>
      <c r="CJ120" t="s">
        <v>234</v>
      </c>
      <c r="CK120" t="s">
        <v>234</v>
      </c>
      <c r="CL120" t="s">
        <v>234</v>
      </c>
      <c r="CM120" t="s">
        <v>234</v>
      </c>
      <c r="CN120" t="s">
        <v>234</v>
      </c>
      <c r="CO120" t="s">
        <v>234</v>
      </c>
      <c r="CP120" t="s">
        <v>234</v>
      </c>
      <c r="CQ120" t="s">
        <v>234</v>
      </c>
      <c r="CR120" t="s">
        <v>234</v>
      </c>
      <c r="CS120" t="s">
        <v>234</v>
      </c>
      <c r="CT120" t="s">
        <v>234</v>
      </c>
      <c r="CU120" t="s">
        <v>234</v>
      </c>
      <c r="CV120" t="s">
        <v>234</v>
      </c>
      <c r="CW120" t="s">
        <v>234</v>
      </c>
      <c r="CX120" t="s">
        <v>234</v>
      </c>
      <c r="CY120" t="s">
        <v>234</v>
      </c>
      <c r="CZ120" t="s">
        <v>234</v>
      </c>
      <c r="DA120" t="s">
        <v>234</v>
      </c>
      <c r="DB120" t="s">
        <v>234</v>
      </c>
      <c r="DC120" t="s">
        <v>234</v>
      </c>
      <c r="DD120" t="s">
        <v>234</v>
      </c>
      <c r="DE120" t="s">
        <v>234</v>
      </c>
      <c r="DF120" t="s">
        <v>234</v>
      </c>
      <c r="DG120" t="s">
        <v>234</v>
      </c>
      <c r="DH120" t="s">
        <v>234</v>
      </c>
      <c r="DI120" t="s">
        <v>234</v>
      </c>
      <c r="DJ120" t="s">
        <v>234</v>
      </c>
      <c r="DK120" t="s">
        <v>234</v>
      </c>
      <c r="DL120" t="s">
        <v>234</v>
      </c>
      <c r="DM120" t="s">
        <v>234</v>
      </c>
      <c r="DN120" t="s">
        <v>234</v>
      </c>
      <c r="DO120" t="s">
        <v>234</v>
      </c>
      <c r="DP120" t="s">
        <v>234</v>
      </c>
      <c r="DQ120" t="s">
        <v>234</v>
      </c>
      <c r="DR120" t="s">
        <v>234</v>
      </c>
      <c r="DS120" t="s">
        <v>234</v>
      </c>
      <c r="DT120" t="s">
        <v>234</v>
      </c>
      <c r="DU120" t="s">
        <v>234</v>
      </c>
      <c r="DV120" t="s">
        <v>234</v>
      </c>
      <c r="DW120" t="s">
        <v>234</v>
      </c>
      <c r="DX120" t="s">
        <v>234</v>
      </c>
      <c r="DY120" t="s">
        <v>234</v>
      </c>
      <c r="DZ120" t="s">
        <v>234</v>
      </c>
      <c r="EA120" t="s">
        <v>234</v>
      </c>
      <c r="EB120" t="s">
        <v>234</v>
      </c>
      <c r="EC120" t="s">
        <v>234</v>
      </c>
      <c r="ED120" t="s">
        <v>234</v>
      </c>
      <c r="EE120" t="s">
        <v>234</v>
      </c>
      <c r="EF120" t="s">
        <v>234</v>
      </c>
      <c r="EG120" t="s">
        <v>234</v>
      </c>
      <c r="EH120" t="s">
        <v>234</v>
      </c>
      <c r="EI120" t="s">
        <v>234</v>
      </c>
      <c r="EJ120" t="s">
        <v>234</v>
      </c>
      <c r="EK120" t="s">
        <v>234</v>
      </c>
      <c r="EL120" t="s">
        <v>234</v>
      </c>
      <c r="EM120" t="s">
        <v>234</v>
      </c>
      <c r="EN120" t="s">
        <v>234</v>
      </c>
      <c r="EO120" t="s">
        <v>234</v>
      </c>
      <c r="EP120" t="s">
        <v>234</v>
      </c>
      <c r="EQ120" t="s">
        <v>234</v>
      </c>
      <c r="ER120" t="s">
        <v>234</v>
      </c>
      <c r="ES120" t="s">
        <v>234</v>
      </c>
      <c r="ET120" t="s">
        <v>234</v>
      </c>
      <c r="EU120" t="s">
        <v>234</v>
      </c>
      <c r="EV120" t="s">
        <v>234</v>
      </c>
      <c r="EW120" t="s">
        <v>234</v>
      </c>
      <c r="EX120" t="s">
        <v>234</v>
      </c>
      <c r="EY120" t="s">
        <v>234</v>
      </c>
      <c r="EZ120" t="s">
        <v>234</v>
      </c>
      <c r="FA120" t="s">
        <v>234</v>
      </c>
      <c r="FB120" t="s">
        <v>234</v>
      </c>
      <c r="FC120" t="s">
        <v>234</v>
      </c>
      <c r="FD120" t="s">
        <v>234</v>
      </c>
      <c r="FE120" t="s">
        <v>234</v>
      </c>
      <c r="FF120" t="s">
        <v>234</v>
      </c>
      <c r="FG120" t="s">
        <v>234</v>
      </c>
      <c r="FH120" t="s">
        <v>234</v>
      </c>
      <c r="FI120" t="s">
        <v>234</v>
      </c>
      <c r="FJ120" t="s">
        <v>234</v>
      </c>
      <c r="FK120" t="s">
        <v>234</v>
      </c>
      <c r="FL120" t="s">
        <v>234</v>
      </c>
      <c r="FM120" t="s">
        <v>234</v>
      </c>
      <c r="FN120" t="s">
        <v>234</v>
      </c>
      <c r="FO120" t="s">
        <v>234</v>
      </c>
      <c r="FP120" t="s">
        <v>234</v>
      </c>
      <c r="FQ120" t="s">
        <v>234</v>
      </c>
      <c r="FR120" t="s">
        <v>234</v>
      </c>
      <c r="FS120" t="s">
        <v>234</v>
      </c>
      <c r="FT120" t="s">
        <v>234</v>
      </c>
      <c r="FU120" t="s">
        <v>234</v>
      </c>
      <c r="FV120" t="s">
        <v>234</v>
      </c>
      <c r="FW120" t="s">
        <v>234</v>
      </c>
      <c r="FX120" t="s">
        <v>234</v>
      </c>
      <c r="FY120" t="s">
        <v>234</v>
      </c>
      <c r="FZ120" t="s">
        <v>234</v>
      </c>
      <c r="GA120" t="s">
        <v>234</v>
      </c>
      <c r="GB120" t="s">
        <v>234</v>
      </c>
      <c r="GC120" t="s">
        <v>234</v>
      </c>
      <c r="GD120" t="s">
        <v>234</v>
      </c>
      <c r="GE120" t="s">
        <v>234</v>
      </c>
      <c r="GF120" t="s">
        <v>234</v>
      </c>
      <c r="GG120" t="s">
        <v>234</v>
      </c>
      <c r="GH120" t="s">
        <v>234</v>
      </c>
      <c r="GI120" t="s">
        <v>234</v>
      </c>
      <c r="GJ120" t="s">
        <v>234</v>
      </c>
      <c r="GK120" t="s">
        <v>234</v>
      </c>
      <c r="GL120" t="s">
        <v>234</v>
      </c>
      <c r="GM120" t="s">
        <v>234</v>
      </c>
      <c r="GN120" t="s">
        <v>234</v>
      </c>
      <c r="GO120" t="s">
        <v>234</v>
      </c>
      <c r="GP120" t="s">
        <v>234</v>
      </c>
      <c r="GQ120" t="s">
        <v>234</v>
      </c>
      <c r="GR120" t="s">
        <v>234</v>
      </c>
      <c r="GS120" t="s">
        <v>234</v>
      </c>
      <c r="GT120" t="s">
        <v>234</v>
      </c>
      <c r="GU120" t="s">
        <v>234</v>
      </c>
      <c r="GV120" t="s">
        <v>234</v>
      </c>
      <c r="GW120" t="s">
        <v>234</v>
      </c>
      <c r="GX120" t="s">
        <v>234</v>
      </c>
      <c r="GY120" t="s">
        <v>234</v>
      </c>
      <c r="GZ120" t="s">
        <v>234</v>
      </c>
      <c r="HA120" t="s">
        <v>234</v>
      </c>
      <c r="HB120" t="s">
        <v>234</v>
      </c>
      <c r="HC120" t="s">
        <v>234</v>
      </c>
      <c r="HD120" t="s">
        <v>234</v>
      </c>
      <c r="HE120" t="s">
        <v>234</v>
      </c>
      <c r="HF120" t="s">
        <v>234</v>
      </c>
      <c r="HG120" t="s">
        <v>234</v>
      </c>
      <c r="HH120" t="s">
        <v>234</v>
      </c>
      <c r="HI120" t="s">
        <v>234</v>
      </c>
      <c r="HJ120" t="s">
        <v>234</v>
      </c>
      <c r="HK120" t="s">
        <v>234</v>
      </c>
      <c r="HL120" t="s">
        <v>234</v>
      </c>
      <c r="HM120" t="s">
        <v>234</v>
      </c>
      <c r="HN120" t="s">
        <v>234</v>
      </c>
      <c r="HO120" t="s">
        <v>234</v>
      </c>
      <c r="HP120" t="s">
        <v>234</v>
      </c>
      <c r="HQ120" t="s">
        <v>234</v>
      </c>
      <c r="HR120" t="s">
        <v>234</v>
      </c>
      <c r="HS120" t="s">
        <v>234</v>
      </c>
      <c r="HT120" t="s">
        <v>234</v>
      </c>
      <c r="HU120" t="s">
        <v>234</v>
      </c>
      <c r="HV120" t="s">
        <v>234</v>
      </c>
      <c r="HW120" t="s">
        <v>234</v>
      </c>
      <c r="HX120" t="s">
        <v>234</v>
      </c>
      <c r="HY120" t="s">
        <v>234</v>
      </c>
      <c r="HZ120" t="s">
        <v>234</v>
      </c>
      <c r="IA120" t="s">
        <v>234</v>
      </c>
      <c r="IB120" t="s">
        <v>234</v>
      </c>
      <c r="IC120" t="s">
        <v>234</v>
      </c>
      <c r="ID120" t="s">
        <v>234</v>
      </c>
      <c r="IE120" t="s">
        <v>234</v>
      </c>
      <c r="IF120" t="s">
        <v>234</v>
      </c>
      <c r="IG120" t="s">
        <v>234</v>
      </c>
      <c r="IH120" t="s">
        <v>234</v>
      </c>
      <c r="II120" t="s">
        <v>234</v>
      </c>
      <c r="IJ120" t="s">
        <v>234</v>
      </c>
      <c r="IK120" t="s">
        <v>234</v>
      </c>
      <c r="IL120" t="s">
        <v>234</v>
      </c>
      <c r="IM120" t="s">
        <v>234</v>
      </c>
      <c r="IN120" t="s">
        <v>234</v>
      </c>
      <c r="IO120" t="s">
        <v>234</v>
      </c>
      <c r="IP120" t="s">
        <v>234</v>
      </c>
      <c r="IQ120" t="s">
        <v>234</v>
      </c>
      <c r="IR120" t="s">
        <v>234</v>
      </c>
      <c r="IS120" t="s">
        <v>234</v>
      </c>
      <c r="IT120" t="s">
        <v>234</v>
      </c>
      <c r="IU120" t="s">
        <v>234</v>
      </c>
      <c r="IV120" t="s">
        <v>234</v>
      </c>
      <c r="IW120" t="s">
        <v>234</v>
      </c>
      <c r="IX120" t="s">
        <v>234</v>
      </c>
      <c r="IY120" t="s">
        <v>1655</v>
      </c>
      <c r="IZ120" t="s">
        <v>1713</v>
      </c>
      <c r="JA120" t="s">
        <v>319</v>
      </c>
      <c r="JB120" t="s">
        <v>234</v>
      </c>
      <c r="JC120" t="s">
        <v>320</v>
      </c>
      <c r="JD120" t="s">
        <v>321</v>
      </c>
      <c r="JE120" t="s">
        <v>321</v>
      </c>
      <c r="JF120" t="s">
        <v>279</v>
      </c>
      <c r="JG120" t="s">
        <v>234</v>
      </c>
      <c r="JH120" t="s">
        <v>256</v>
      </c>
      <c r="JI120" t="s">
        <v>258</v>
      </c>
      <c r="JJ120" t="s">
        <v>258</v>
      </c>
      <c r="JK120" t="s">
        <v>3810</v>
      </c>
      <c r="JL120" t="s">
        <v>234</v>
      </c>
      <c r="JM120" t="s">
        <v>234</v>
      </c>
      <c r="JN120" t="s">
        <v>234</v>
      </c>
      <c r="JO120" t="s">
        <v>234</v>
      </c>
      <c r="JP120" t="s">
        <v>234</v>
      </c>
      <c r="JQ120">
        <v>25</v>
      </c>
      <c r="JR120" t="s">
        <v>3833</v>
      </c>
      <c r="JS120" t="s">
        <v>234</v>
      </c>
      <c r="JT120" t="s">
        <v>259</v>
      </c>
      <c r="JU120" t="s">
        <v>3833</v>
      </c>
      <c r="JV120" t="s">
        <v>261</v>
      </c>
      <c r="JW120" t="s">
        <v>375</v>
      </c>
      <c r="JX120" t="s">
        <v>249</v>
      </c>
      <c r="JY120" t="s">
        <v>1723</v>
      </c>
      <c r="JZ120">
        <v>0</v>
      </c>
      <c r="KA120">
        <v>0</v>
      </c>
      <c r="KB120">
        <v>0</v>
      </c>
      <c r="KC120">
        <v>1</v>
      </c>
      <c r="KD120">
        <v>0</v>
      </c>
      <c r="KE120">
        <v>0</v>
      </c>
      <c r="KF120">
        <v>0</v>
      </c>
      <c r="KG120">
        <v>0</v>
      </c>
      <c r="KH120">
        <v>0</v>
      </c>
      <c r="KI120">
        <v>0</v>
      </c>
      <c r="KJ120">
        <v>0</v>
      </c>
      <c r="KK120">
        <v>0</v>
      </c>
      <c r="KL120" t="s">
        <v>234</v>
      </c>
      <c r="KM120" t="s">
        <v>261</v>
      </c>
      <c r="KN120" t="s">
        <v>234</v>
      </c>
      <c r="KO120" t="s">
        <v>234</v>
      </c>
      <c r="KP120" t="s">
        <v>234</v>
      </c>
      <c r="KQ120" t="s">
        <v>234</v>
      </c>
      <c r="KR120" t="s">
        <v>234</v>
      </c>
      <c r="KS120" t="s">
        <v>234</v>
      </c>
      <c r="KT120" t="s">
        <v>234</v>
      </c>
      <c r="KU120" t="s">
        <v>234</v>
      </c>
      <c r="KV120" t="s">
        <v>234</v>
      </c>
      <c r="KW120" t="s">
        <v>234</v>
      </c>
      <c r="KX120" t="s">
        <v>234</v>
      </c>
      <c r="KY120" t="s">
        <v>234</v>
      </c>
      <c r="KZ120" t="s">
        <v>234</v>
      </c>
      <c r="LA120" t="s">
        <v>234</v>
      </c>
      <c r="LB120" t="s">
        <v>234</v>
      </c>
      <c r="LC120" t="s">
        <v>234</v>
      </c>
      <c r="LD120" t="s">
        <v>234</v>
      </c>
      <c r="LE120" t="s">
        <v>234</v>
      </c>
      <c r="LF120" t="s">
        <v>3443</v>
      </c>
      <c r="LG120" t="s">
        <v>234</v>
      </c>
      <c r="LH120">
        <v>264702194</v>
      </c>
      <c r="LI120" t="s">
        <v>4112</v>
      </c>
      <c r="LJ120">
        <v>44617.84847222222</v>
      </c>
      <c r="LK120" t="s">
        <v>234</v>
      </c>
      <c r="LL120" t="s">
        <v>234</v>
      </c>
      <c r="LM120" t="s">
        <v>3800</v>
      </c>
      <c r="LN120" t="s">
        <v>3801</v>
      </c>
      <c r="LO120" t="s">
        <v>234</v>
      </c>
      <c r="LP120">
        <v>119</v>
      </c>
    </row>
    <row r="121" spans="1:328" x14ac:dyDescent="0.35">
      <c r="A121">
        <v>44615.388068113432</v>
      </c>
      <c r="B121">
        <v>44615.504756145827</v>
      </c>
      <c r="C121">
        <v>44615</v>
      </c>
      <c r="D121">
        <v>1.6669718913492813E-2</v>
      </c>
      <c r="E121" t="s">
        <v>234</v>
      </c>
      <c r="F121" t="s">
        <v>234</v>
      </c>
      <c r="G121" t="s">
        <v>234</v>
      </c>
      <c r="H121">
        <v>44615</v>
      </c>
      <c r="I121" t="s">
        <v>403</v>
      </c>
      <c r="J121" t="s">
        <v>234</v>
      </c>
      <c r="K121" t="s">
        <v>403</v>
      </c>
      <c r="L121" t="s">
        <v>402</v>
      </c>
      <c r="M121" t="s">
        <v>402</v>
      </c>
      <c r="N121" t="s">
        <v>246</v>
      </c>
      <c r="O121" t="s">
        <v>4113</v>
      </c>
      <c r="P121" t="s">
        <v>246</v>
      </c>
      <c r="Q121" t="s">
        <v>433</v>
      </c>
      <c r="R121" t="s">
        <v>4113</v>
      </c>
      <c r="S121" t="s">
        <v>406</v>
      </c>
      <c r="T121" t="s">
        <v>413</v>
      </c>
      <c r="U121" t="s">
        <v>1830</v>
      </c>
      <c r="V121" t="s">
        <v>1831</v>
      </c>
      <c r="W121" t="s">
        <v>2214</v>
      </c>
      <c r="X121" t="s">
        <v>2213</v>
      </c>
      <c r="Y121" t="s">
        <v>2214</v>
      </c>
      <c r="Z121" t="s">
        <v>3382</v>
      </c>
      <c r="AA121" t="s">
        <v>234</v>
      </c>
      <c r="AB121" t="s">
        <v>3382</v>
      </c>
      <c r="AC121" t="s">
        <v>3383</v>
      </c>
      <c r="AD121" t="s">
        <v>3383</v>
      </c>
      <c r="AE121" t="s">
        <v>3420</v>
      </c>
      <c r="AF121" t="s">
        <v>234</v>
      </c>
      <c r="AG121" t="s">
        <v>3420</v>
      </c>
      <c r="AH121" t="s">
        <v>3421</v>
      </c>
      <c r="AI121" t="s">
        <v>3421</v>
      </c>
      <c r="AJ121" t="s">
        <v>247</v>
      </c>
      <c r="AK121" t="s">
        <v>284</v>
      </c>
      <c r="AL121" t="s">
        <v>1655</v>
      </c>
      <c r="AM121" t="s">
        <v>234</v>
      </c>
      <c r="AN121" t="s">
        <v>1655</v>
      </c>
      <c r="AO121" t="s">
        <v>234</v>
      </c>
      <c r="AP121" t="s">
        <v>250</v>
      </c>
      <c r="AQ121" t="s">
        <v>234</v>
      </c>
      <c r="AR121" t="s">
        <v>234</v>
      </c>
      <c r="AS121" t="s">
        <v>285</v>
      </c>
      <c r="AT121" t="s">
        <v>234</v>
      </c>
      <c r="AU121" t="s">
        <v>318</v>
      </c>
      <c r="AV121">
        <v>1</v>
      </c>
      <c r="AW121">
        <v>0</v>
      </c>
      <c r="AX121">
        <v>0</v>
      </c>
      <c r="AY121">
        <v>0</v>
      </c>
      <c r="AZ121">
        <v>0</v>
      </c>
      <c r="BA121">
        <v>0</v>
      </c>
      <c r="BB121">
        <v>0</v>
      </c>
      <c r="BC121">
        <v>0</v>
      </c>
      <c r="BD121" t="s">
        <v>309</v>
      </c>
      <c r="BE121" t="s">
        <v>750</v>
      </c>
      <c r="BF121" t="s">
        <v>287</v>
      </c>
      <c r="BG121">
        <v>1</v>
      </c>
      <c r="BH121">
        <v>0</v>
      </c>
      <c r="BI121">
        <v>0</v>
      </c>
      <c r="BJ121">
        <v>0</v>
      </c>
      <c r="BK121">
        <v>0</v>
      </c>
      <c r="BL121">
        <v>0</v>
      </c>
      <c r="BM121">
        <v>0</v>
      </c>
      <c r="BN121">
        <v>0</v>
      </c>
      <c r="BO121">
        <v>0</v>
      </c>
      <c r="BP121">
        <v>0</v>
      </c>
      <c r="BQ121" t="s">
        <v>234</v>
      </c>
      <c r="BR121" t="s">
        <v>304</v>
      </c>
      <c r="BS121" t="s">
        <v>311</v>
      </c>
      <c r="BT121" t="s">
        <v>3889</v>
      </c>
      <c r="BU121">
        <v>1</v>
      </c>
      <c r="BV121">
        <v>1</v>
      </c>
      <c r="BW121">
        <v>1</v>
      </c>
      <c r="BX121">
        <v>1</v>
      </c>
      <c r="BY121">
        <v>1</v>
      </c>
      <c r="BZ121">
        <v>1</v>
      </c>
      <c r="CA121">
        <v>1</v>
      </c>
      <c r="CB121">
        <v>0</v>
      </c>
      <c r="CC121" t="s">
        <v>1500</v>
      </c>
      <c r="CD121">
        <v>300</v>
      </c>
      <c r="CE121">
        <v>150</v>
      </c>
      <c r="CF121" t="s">
        <v>1655</v>
      </c>
      <c r="CG121">
        <v>390</v>
      </c>
      <c r="CH121">
        <v>150</v>
      </c>
      <c r="CI121" t="s">
        <v>1655</v>
      </c>
      <c r="CJ121">
        <v>300</v>
      </c>
      <c r="CK121" t="s">
        <v>3945</v>
      </c>
      <c r="CL121" t="s">
        <v>1655</v>
      </c>
      <c r="CM121">
        <v>390</v>
      </c>
      <c r="CN121" t="s">
        <v>4114</v>
      </c>
      <c r="CO121" t="s">
        <v>1655</v>
      </c>
      <c r="CP121">
        <v>660</v>
      </c>
      <c r="CQ121" t="s">
        <v>4115</v>
      </c>
      <c r="CR121" t="s">
        <v>1445</v>
      </c>
      <c r="CS121">
        <v>600</v>
      </c>
      <c r="CT121" t="s">
        <v>3805</v>
      </c>
      <c r="CU121" t="s">
        <v>1655</v>
      </c>
      <c r="CV121" t="s">
        <v>1507</v>
      </c>
      <c r="CW121" t="s">
        <v>1655</v>
      </c>
      <c r="CX121">
        <v>1100</v>
      </c>
      <c r="CY121" t="s">
        <v>234</v>
      </c>
      <c r="CZ121" t="s">
        <v>234</v>
      </c>
      <c r="DA121" t="s">
        <v>234</v>
      </c>
      <c r="DB121" t="s">
        <v>234</v>
      </c>
      <c r="DC121" t="s">
        <v>234</v>
      </c>
      <c r="DD121" t="s">
        <v>234</v>
      </c>
      <c r="DE121" t="s">
        <v>259</v>
      </c>
      <c r="DF121">
        <v>1100</v>
      </c>
      <c r="DG121" t="s">
        <v>1655</v>
      </c>
      <c r="DH121" t="s">
        <v>1445</v>
      </c>
      <c r="DI121" t="s">
        <v>234</v>
      </c>
      <c r="DJ121" t="s">
        <v>234</v>
      </c>
      <c r="DK121" t="s">
        <v>234</v>
      </c>
      <c r="DL121" t="s">
        <v>234</v>
      </c>
      <c r="DM121" t="s">
        <v>234</v>
      </c>
      <c r="DN121" t="s">
        <v>234</v>
      </c>
      <c r="DO121" t="s">
        <v>234</v>
      </c>
      <c r="DP121" t="s">
        <v>234</v>
      </c>
      <c r="DQ121" t="s">
        <v>234</v>
      </c>
      <c r="DR121" t="s">
        <v>234</v>
      </c>
      <c r="DS121" t="s">
        <v>234</v>
      </c>
      <c r="DT121" t="s">
        <v>234</v>
      </c>
      <c r="DU121" t="s">
        <v>234</v>
      </c>
      <c r="DV121" t="s">
        <v>234</v>
      </c>
      <c r="DW121" t="s">
        <v>234</v>
      </c>
      <c r="DX121" t="s">
        <v>234</v>
      </c>
      <c r="DY121" t="s">
        <v>234</v>
      </c>
      <c r="DZ121" t="s">
        <v>234</v>
      </c>
      <c r="EA121" t="s">
        <v>234</v>
      </c>
      <c r="EB121" t="s">
        <v>234</v>
      </c>
      <c r="EC121" t="s">
        <v>234</v>
      </c>
      <c r="ED121" t="s">
        <v>234</v>
      </c>
      <c r="EE121" t="s">
        <v>234</v>
      </c>
      <c r="EF121" t="s">
        <v>234</v>
      </c>
      <c r="EG121" t="s">
        <v>234</v>
      </c>
      <c r="EH121" t="s">
        <v>1655</v>
      </c>
      <c r="EI121" t="s">
        <v>1445</v>
      </c>
      <c r="EJ121" t="s">
        <v>1655</v>
      </c>
      <c r="EK121" t="s">
        <v>406</v>
      </c>
      <c r="EL121" t="s">
        <v>305</v>
      </c>
      <c r="EM121" t="s">
        <v>413</v>
      </c>
      <c r="EN121" t="s">
        <v>305</v>
      </c>
      <c r="EO121" t="s">
        <v>234</v>
      </c>
      <c r="EP121" t="s">
        <v>234</v>
      </c>
      <c r="EQ121" t="s">
        <v>234</v>
      </c>
      <c r="ER121" t="s">
        <v>234</v>
      </c>
      <c r="ES121" t="s">
        <v>234</v>
      </c>
      <c r="ET121" t="s">
        <v>234</v>
      </c>
      <c r="EU121" t="s">
        <v>234</v>
      </c>
      <c r="EV121" t="s">
        <v>234</v>
      </c>
      <c r="EW121" t="s">
        <v>234</v>
      </c>
      <c r="EX121" t="s">
        <v>234</v>
      </c>
      <c r="EY121" t="s">
        <v>234</v>
      </c>
      <c r="EZ121" t="s">
        <v>234</v>
      </c>
      <c r="FA121" t="s">
        <v>234</v>
      </c>
      <c r="FB121" t="s">
        <v>234</v>
      </c>
      <c r="FC121" t="s">
        <v>234</v>
      </c>
      <c r="FD121" t="s">
        <v>234</v>
      </c>
      <c r="FE121" t="s">
        <v>234</v>
      </c>
      <c r="FF121" t="s">
        <v>234</v>
      </c>
      <c r="FG121" t="s">
        <v>234</v>
      </c>
      <c r="FH121" t="s">
        <v>234</v>
      </c>
      <c r="FI121" t="s">
        <v>234</v>
      </c>
      <c r="FJ121" t="s">
        <v>234</v>
      </c>
      <c r="FK121" t="s">
        <v>234</v>
      </c>
      <c r="FL121" t="s">
        <v>234</v>
      </c>
      <c r="FM121" t="s">
        <v>234</v>
      </c>
      <c r="FN121" t="s">
        <v>234</v>
      </c>
      <c r="FO121" t="s">
        <v>234</v>
      </c>
      <c r="FP121" t="s">
        <v>234</v>
      </c>
      <c r="FQ121" t="s">
        <v>234</v>
      </c>
      <c r="FR121" t="s">
        <v>234</v>
      </c>
      <c r="FS121" t="s">
        <v>234</v>
      </c>
      <c r="FT121" t="s">
        <v>234</v>
      </c>
      <c r="FU121" t="s">
        <v>234</v>
      </c>
      <c r="FV121" t="s">
        <v>234</v>
      </c>
      <c r="FW121" t="s">
        <v>234</v>
      </c>
      <c r="FX121" t="s">
        <v>234</v>
      </c>
      <c r="FY121" t="s">
        <v>234</v>
      </c>
      <c r="FZ121" t="s">
        <v>234</v>
      </c>
      <c r="GA121" t="s">
        <v>234</v>
      </c>
      <c r="GB121" t="s">
        <v>234</v>
      </c>
      <c r="GC121" t="s">
        <v>234</v>
      </c>
      <c r="GD121" t="s">
        <v>234</v>
      </c>
      <c r="GE121" t="s">
        <v>234</v>
      </c>
      <c r="GF121" t="s">
        <v>234</v>
      </c>
      <c r="GG121" t="s">
        <v>234</v>
      </c>
      <c r="GH121" t="s">
        <v>234</v>
      </c>
      <c r="GI121" t="s">
        <v>234</v>
      </c>
      <c r="GJ121" t="s">
        <v>234</v>
      </c>
      <c r="GK121" t="s">
        <v>234</v>
      </c>
      <c r="GL121" t="s">
        <v>234</v>
      </c>
      <c r="GM121" t="s">
        <v>234</v>
      </c>
      <c r="GN121" t="s">
        <v>234</v>
      </c>
      <c r="GO121" t="s">
        <v>234</v>
      </c>
      <c r="GP121" t="s">
        <v>234</v>
      </c>
      <c r="GQ121" t="s">
        <v>234</v>
      </c>
      <c r="GR121" t="s">
        <v>234</v>
      </c>
      <c r="GS121" t="s">
        <v>234</v>
      </c>
      <c r="GT121" t="s">
        <v>234</v>
      </c>
      <c r="GU121" t="s">
        <v>234</v>
      </c>
      <c r="GV121" t="s">
        <v>234</v>
      </c>
      <c r="GW121" t="s">
        <v>234</v>
      </c>
      <c r="GX121" t="s">
        <v>234</v>
      </c>
      <c r="GY121" t="s">
        <v>234</v>
      </c>
      <c r="GZ121" t="s">
        <v>234</v>
      </c>
      <c r="HA121" t="s">
        <v>234</v>
      </c>
      <c r="HB121" t="s">
        <v>234</v>
      </c>
      <c r="HC121" t="s">
        <v>234</v>
      </c>
      <c r="HD121" t="s">
        <v>234</v>
      </c>
      <c r="HE121" t="s">
        <v>234</v>
      </c>
      <c r="HF121" t="s">
        <v>234</v>
      </c>
      <c r="HG121" t="s">
        <v>234</v>
      </c>
      <c r="HH121" t="s">
        <v>234</v>
      </c>
      <c r="HI121" t="s">
        <v>234</v>
      </c>
      <c r="HJ121" t="s">
        <v>234</v>
      </c>
      <c r="HK121" t="s">
        <v>234</v>
      </c>
      <c r="HL121" t="s">
        <v>234</v>
      </c>
      <c r="HM121" t="s">
        <v>234</v>
      </c>
      <c r="HN121" t="s">
        <v>234</v>
      </c>
      <c r="HO121" t="s">
        <v>234</v>
      </c>
      <c r="HP121" t="s">
        <v>234</v>
      </c>
      <c r="HQ121" t="s">
        <v>234</v>
      </c>
      <c r="HR121" t="s">
        <v>234</v>
      </c>
      <c r="HS121" t="s">
        <v>234</v>
      </c>
      <c r="HT121" t="s">
        <v>234</v>
      </c>
      <c r="HU121" t="s">
        <v>1445</v>
      </c>
      <c r="HV121" t="s">
        <v>234</v>
      </c>
      <c r="HW121" t="s">
        <v>234</v>
      </c>
      <c r="HX121" t="s">
        <v>234</v>
      </c>
      <c r="HY121" t="s">
        <v>234</v>
      </c>
      <c r="HZ121" t="s">
        <v>234</v>
      </c>
      <c r="IA121" t="s">
        <v>234</v>
      </c>
      <c r="IB121" t="s">
        <v>234</v>
      </c>
      <c r="IC121" t="s">
        <v>234</v>
      </c>
      <c r="ID121" t="s">
        <v>1586</v>
      </c>
      <c r="IE121">
        <v>0</v>
      </c>
      <c r="IF121">
        <v>0</v>
      </c>
      <c r="IG121">
        <v>1</v>
      </c>
      <c r="IH121">
        <v>0</v>
      </c>
      <c r="II121">
        <v>0</v>
      </c>
      <c r="IJ121">
        <v>0</v>
      </c>
      <c r="IK121">
        <v>0</v>
      </c>
      <c r="IL121">
        <v>0</v>
      </c>
      <c r="IM121" t="s">
        <v>234</v>
      </c>
      <c r="IN121" t="s">
        <v>1445</v>
      </c>
      <c r="IO121" t="s">
        <v>234</v>
      </c>
      <c r="IP121" t="s">
        <v>234</v>
      </c>
      <c r="IQ121" t="s">
        <v>234</v>
      </c>
      <c r="IR121" t="s">
        <v>234</v>
      </c>
      <c r="IS121" t="s">
        <v>234</v>
      </c>
      <c r="IT121" t="s">
        <v>234</v>
      </c>
      <c r="IU121" t="s">
        <v>234</v>
      </c>
      <c r="IV121" t="s">
        <v>234</v>
      </c>
      <c r="IW121" t="s">
        <v>234</v>
      </c>
      <c r="IX121" t="s">
        <v>234</v>
      </c>
      <c r="IY121" t="s">
        <v>234</v>
      </c>
      <c r="IZ121" t="s">
        <v>234</v>
      </c>
      <c r="JA121" t="s">
        <v>234</v>
      </c>
      <c r="JB121" t="s">
        <v>234</v>
      </c>
      <c r="JC121" t="s">
        <v>234</v>
      </c>
      <c r="JD121" t="s">
        <v>234</v>
      </c>
      <c r="JE121" t="s">
        <v>234</v>
      </c>
      <c r="JF121" t="s">
        <v>234</v>
      </c>
      <c r="JG121" t="s">
        <v>234</v>
      </c>
      <c r="JH121" t="s">
        <v>234</v>
      </c>
      <c r="JI121" t="s">
        <v>234</v>
      </c>
      <c r="JJ121" t="s">
        <v>234</v>
      </c>
      <c r="JK121" t="s">
        <v>234</v>
      </c>
      <c r="JL121" t="s">
        <v>234</v>
      </c>
      <c r="JM121" t="s">
        <v>234</v>
      </c>
      <c r="JN121" t="s">
        <v>234</v>
      </c>
      <c r="JO121" t="s">
        <v>234</v>
      </c>
      <c r="JP121" t="s">
        <v>234</v>
      </c>
      <c r="JQ121" t="s">
        <v>234</v>
      </c>
      <c r="JR121" t="s">
        <v>234</v>
      </c>
      <c r="JS121" t="s">
        <v>234</v>
      </c>
      <c r="JT121" t="s">
        <v>234</v>
      </c>
      <c r="JU121" t="s">
        <v>234</v>
      </c>
      <c r="JV121" t="s">
        <v>234</v>
      </c>
      <c r="JW121" t="s">
        <v>234</v>
      </c>
      <c r="JX121" t="s">
        <v>234</v>
      </c>
      <c r="JY121" t="s">
        <v>234</v>
      </c>
      <c r="JZ121" t="s">
        <v>234</v>
      </c>
      <c r="KA121" t="s">
        <v>234</v>
      </c>
      <c r="KB121" t="s">
        <v>234</v>
      </c>
      <c r="KC121" t="s">
        <v>234</v>
      </c>
      <c r="KD121" t="s">
        <v>234</v>
      </c>
      <c r="KE121" t="s">
        <v>234</v>
      </c>
      <c r="KF121" t="s">
        <v>234</v>
      </c>
      <c r="KG121" t="s">
        <v>234</v>
      </c>
      <c r="KH121" t="s">
        <v>234</v>
      </c>
      <c r="KI121" t="s">
        <v>234</v>
      </c>
      <c r="KJ121" t="s">
        <v>234</v>
      </c>
      <c r="KK121" t="s">
        <v>234</v>
      </c>
      <c r="KL121" t="s">
        <v>234</v>
      </c>
      <c r="KM121" t="s">
        <v>234</v>
      </c>
      <c r="KN121" t="s">
        <v>234</v>
      </c>
      <c r="KO121" t="s">
        <v>234</v>
      </c>
      <c r="KP121" t="s">
        <v>234</v>
      </c>
      <c r="KQ121" t="s">
        <v>234</v>
      </c>
      <c r="KR121" t="s">
        <v>234</v>
      </c>
      <c r="KS121" t="s">
        <v>234</v>
      </c>
      <c r="KT121" t="s">
        <v>234</v>
      </c>
      <c r="KU121" t="s">
        <v>234</v>
      </c>
      <c r="KV121" t="s">
        <v>234</v>
      </c>
      <c r="KW121" t="s">
        <v>234</v>
      </c>
      <c r="KX121" t="s">
        <v>234</v>
      </c>
      <c r="KY121" t="s">
        <v>234</v>
      </c>
      <c r="KZ121" t="s">
        <v>234</v>
      </c>
      <c r="LA121" t="s">
        <v>234</v>
      </c>
      <c r="LB121" t="s">
        <v>234</v>
      </c>
      <c r="LC121" t="s">
        <v>234</v>
      </c>
      <c r="LD121" t="s">
        <v>234</v>
      </c>
      <c r="LE121" t="s">
        <v>234</v>
      </c>
      <c r="LF121" t="s">
        <v>234</v>
      </c>
      <c r="LG121" t="s">
        <v>234</v>
      </c>
      <c r="LH121">
        <v>264717481</v>
      </c>
      <c r="LI121" t="s">
        <v>4116</v>
      </c>
      <c r="LJ121">
        <v>44617.91505787037</v>
      </c>
      <c r="LK121" t="s">
        <v>234</v>
      </c>
      <c r="LL121" t="s">
        <v>234</v>
      </c>
      <c r="LM121" t="s">
        <v>3800</v>
      </c>
      <c r="LN121" t="s">
        <v>3801</v>
      </c>
      <c r="LO121" t="s">
        <v>234</v>
      </c>
      <c r="LP121">
        <v>120</v>
      </c>
    </row>
    <row r="122" spans="1:328" x14ac:dyDescent="0.35">
      <c r="A122">
        <v>44615.570940243058</v>
      </c>
      <c r="B122">
        <v>44615.576803854157</v>
      </c>
      <c r="C122">
        <v>44615</v>
      </c>
      <c r="D122">
        <v>5.8636110989027657E-3</v>
      </c>
      <c r="E122" t="s">
        <v>234</v>
      </c>
      <c r="F122" t="s">
        <v>234</v>
      </c>
      <c r="G122" t="s">
        <v>234</v>
      </c>
      <c r="H122">
        <v>44615</v>
      </c>
      <c r="I122" t="s">
        <v>403</v>
      </c>
      <c r="J122" t="s">
        <v>234</v>
      </c>
      <c r="K122" t="s">
        <v>403</v>
      </c>
      <c r="L122" t="s">
        <v>402</v>
      </c>
      <c r="M122" t="s">
        <v>402</v>
      </c>
      <c r="N122" t="s">
        <v>246</v>
      </c>
      <c r="O122" t="s">
        <v>4113</v>
      </c>
      <c r="P122" t="s">
        <v>246</v>
      </c>
      <c r="Q122" t="s">
        <v>433</v>
      </c>
      <c r="R122" t="s">
        <v>4113</v>
      </c>
      <c r="S122" t="s">
        <v>406</v>
      </c>
      <c r="T122" t="s">
        <v>413</v>
      </c>
      <c r="U122" t="s">
        <v>1830</v>
      </c>
      <c r="V122" t="s">
        <v>1831</v>
      </c>
      <c r="W122" t="s">
        <v>2622</v>
      </c>
      <c r="X122" t="s">
        <v>2621</v>
      </c>
      <c r="Y122" t="s">
        <v>2622</v>
      </c>
      <c r="Z122" t="s">
        <v>4117</v>
      </c>
      <c r="AA122" t="s">
        <v>234</v>
      </c>
      <c r="AB122" t="s">
        <v>4117</v>
      </c>
      <c r="AC122" t="s">
        <v>3386</v>
      </c>
      <c r="AD122" t="s">
        <v>3383</v>
      </c>
      <c r="AE122" t="s">
        <v>3420</v>
      </c>
      <c r="AF122" t="s">
        <v>234</v>
      </c>
      <c r="AG122" t="s">
        <v>3420</v>
      </c>
      <c r="AH122" t="s">
        <v>3421</v>
      </c>
      <c r="AI122" t="s">
        <v>3421</v>
      </c>
      <c r="AJ122" t="s">
        <v>247</v>
      </c>
      <c r="AK122" t="s">
        <v>248</v>
      </c>
      <c r="AL122" t="s">
        <v>1655</v>
      </c>
      <c r="AM122" t="s">
        <v>234</v>
      </c>
      <c r="AN122" t="s">
        <v>1655</v>
      </c>
      <c r="AO122" t="s">
        <v>234</v>
      </c>
      <c r="AP122" t="s">
        <v>274</v>
      </c>
      <c r="AQ122" t="s">
        <v>234</v>
      </c>
      <c r="AR122" t="s">
        <v>234</v>
      </c>
      <c r="AS122" t="s">
        <v>234</v>
      </c>
      <c r="AT122" t="s">
        <v>234</v>
      </c>
      <c r="AU122" t="s">
        <v>234</v>
      </c>
      <c r="AV122" t="s">
        <v>234</v>
      </c>
      <c r="AW122" t="s">
        <v>234</v>
      </c>
      <c r="AX122" t="s">
        <v>234</v>
      </c>
      <c r="AY122" t="s">
        <v>234</v>
      </c>
      <c r="AZ122" t="s">
        <v>234</v>
      </c>
      <c r="BA122" t="s">
        <v>234</v>
      </c>
      <c r="BB122" t="s">
        <v>234</v>
      </c>
      <c r="BC122" t="s">
        <v>234</v>
      </c>
      <c r="BD122" t="s">
        <v>234</v>
      </c>
      <c r="BE122" t="s">
        <v>234</v>
      </c>
      <c r="BF122" t="s">
        <v>234</v>
      </c>
      <c r="BG122" t="s">
        <v>234</v>
      </c>
      <c r="BH122" t="s">
        <v>234</v>
      </c>
      <c r="BI122" t="s">
        <v>234</v>
      </c>
      <c r="BJ122" t="s">
        <v>234</v>
      </c>
      <c r="BK122" t="s">
        <v>234</v>
      </c>
      <c r="BL122" t="s">
        <v>234</v>
      </c>
      <c r="BM122" t="s">
        <v>234</v>
      </c>
      <c r="BN122" t="s">
        <v>234</v>
      </c>
      <c r="BO122" t="s">
        <v>234</v>
      </c>
      <c r="BP122" t="s">
        <v>234</v>
      </c>
      <c r="BQ122" t="s">
        <v>234</v>
      </c>
      <c r="BR122" t="s">
        <v>234</v>
      </c>
      <c r="BS122" t="s">
        <v>234</v>
      </c>
      <c r="BT122" t="s">
        <v>234</v>
      </c>
      <c r="BU122" t="s">
        <v>234</v>
      </c>
      <c r="BV122" t="s">
        <v>234</v>
      </c>
      <c r="BW122" t="s">
        <v>234</v>
      </c>
      <c r="BX122" t="s">
        <v>234</v>
      </c>
      <c r="BY122" t="s">
        <v>234</v>
      </c>
      <c r="BZ122" t="s">
        <v>234</v>
      </c>
      <c r="CA122" t="s">
        <v>234</v>
      </c>
      <c r="CB122" t="s">
        <v>234</v>
      </c>
      <c r="CC122" t="s">
        <v>234</v>
      </c>
      <c r="CD122" t="s">
        <v>234</v>
      </c>
      <c r="CE122" t="s">
        <v>234</v>
      </c>
      <c r="CF122" t="s">
        <v>234</v>
      </c>
      <c r="CG122" t="s">
        <v>234</v>
      </c>
      <c r="CH122" t="s">
        <v>234</v>
      </c>
      <c r="CI122" t="s">
        <v>234</v>
      </c>
      <c r="CJ122" t="s">
        <v>234</v>
      </c>
      <c r="CK122" t="s">
        <v>234</v>
      </c>
      <c r="CL122" t="s">
        <v>234</v>
      </c>
      <c r="CM122" t="s">
        <v>234</v>
      </c>
      <c r="CN122" t="s">
        <v>234</v>
      </c>
      <c r="CO122" t="s">
        <v>234</v>
      </c>
      <c r="CP122" t="s">
        <v>234</v>
      </c>
      <c r="CQ122" t="s">
        <v>234</v>
      </c>
      <c r="CR122" t="s">
        <v>234</v>
      </c>
      <c r="CS122" t="s">
        <v>234</v>
      </c>
      <c r="CT122" t="s">
        <v>234</v>
      </c>
      <c r="CU122" t="s">
        <v>234</v>
      </c>
      <c r="CV122" t="s">
        <v>234</v>
      </c>
      <c r="CW122" t="s">
        <v>234</v>
      </c>
      <c r="CX122" t="s">
        <v>234</v>
      </c>
      <c r="CY122" t="s">
        <v>234</v>
      </c>
      <c r="CZ122" t="s">
        <v>234</v>
      </c>
      <c r="DA122" t="s">
        <v>234</v>
      </c>
      <c r="DB122" t="s">
        <v>234</v>
      </c>
      <c r="DC122" t="s">
        <v>234</v>
      </c>
      <c r="DD122" t="s">
        <v>234</v>
      </c>
      <c r="DE122" t="s">
        <v>234</v>
      </c>
      <c r="DF122" t="s">
        <v>234</v>
      </c>
      <c r="DG122" t="s">
        <v>234</v>
      </c>
      <c r="DH122" t="s">
        <v>234</v>
      </c>
      <c r="DI122" t="s">
        <v>234</v>
      </c>
      <c r="DJ122" t="s">
        <v>234</v>
      </c>
      <c r="DK122" t="s">
        <v>234</v>
      </c>
      <c r="DL122" t="s">
        <v>234</v>
      </c>
      <c r="DM122" t="s">
        <v>234</v>
      </c>
      <c r="DN122" t="s">
        <v>234</v>
      </c>
      <c r="DO122" t="s">
        <v>234</v>
      </c>
      <c r="DP122" t="s">
        <v>234</v>
      </c>
      <c r="DQ122" t="s">
        <v>234</v>
      </c>
      <c r="DR122" t="s">
        <v>234</v>
      </c>
      <c r="DS122" t="s">
        <v>234</v>
      </c>
      <c r="DT122" t="s">
        <v>234</v>
      </c>
      <c r="DU122" t="s">
        <v>234</v>
      </c>
      <c r="DV122" t="s">
        <v>234</v>
      </c>
      <c r="DW122" t="s">
        <v>234</v>
      </c>
      <c r="DX122" t="s">
        <v>234</v>
      </c>
      <c r="DY122" t="s">
        <v>234</v>
      </c>
      <c r="DZ122" t="s">
        <v>234</v>
      </c>
      <c r="EA122" t="s">
        <v>234</v>
      </c>
      <c r="EB122" t="s">
        <v>234</v>
      </c>
      <c r="EC122" t="s">
        <v>234</v>
      </c>
      <c r="ED122" t="s">
        <v>234</v>
      </c>
      <c r="EE122" t="s">
        <v>234</v>
      </c>
      <c r="EF122" t="s">
        <v>234</v>
      </c>
      <c r="EG122" t="s">
        <v>234</v>
      </c>
      <c r="EH122" t="s">
        <v>234</v>
      </c>
      <c r="EI122" t="s">
        <v>234</v>
      </c>
      <c r="EJ122" t="s">
        <v>234</v>
      </c>
      <c r="EK122" t="s">
        <v>234</v>
      </c>
      <c r="EL122" t="s">
        <v>234</v>
      </c>
      <c r="EM122" t="s">
        <v>234</v>
      </c>
      <c r="EN122" t="s">
        <v>234</v>
      </c>
      <c r="EO122" t="s">
        <v>234</v>
      </c>
      <c r="EP122" t="s">
        <v>234</v>
      </c>
      <c r="EQ122" t="s">
        <v>234</v>
      </c>
      <c r="ER122" t="s">
        <v>234</v>
      </c>
      <c r="ES122" t="s">
        <v>234</v>
      </c>
      <c r="ET122" t="s">
        <v>234</v>
      </c>
      <c r="EU122" t="s">
        <v>234</v>
      </c>
      <c r="EV122" t="s">
        <v>234</v>
      </c>
      <c r="EW122" t="s">
        <v>234</v>
      </c>
      <c r="EX122" t="s">
        <v>234</v>
      </c>
      <c r="EY122" t="s">
        <v>234</v>
      </c>
      <c r="EZ122" t="s">
        <v>234</v>
      </c>
      <c r="FA122" t="s">
        <v>234</v>
      </c>
      <c r="FB122" t="s">
        <v>234</v>
      </c>
      <c r="FC122" t="s">
        <v>234</v>
      </c>
      <c r="FD122" t="s">
        <v>234</v>
      </c>
      <c r="FE122" t="s">
        <v>234</v>
      </c>
      <c r="FF122" t="s">
        <v>234</v>
      </c>
      <c r="FG122" t="s">
        <v>234</v>
      </c>
      <c r="FH122" t="s">
        <v>234</v>
      </c>
      <c r="FI122" t="s">
        <v>234</v>
      </c>
      <c r="FJ122" t="s">
        <v>234</v>
      </c>
      <c r="FK122" t="s">
        <v>234</v>
      </c>
      <c r="FL122" t="s">
        <v>234</v>
      </c>
      <c r="FM122" t="s">
        <v>234</v>
      </c>
      <c r="FN122" t="s">
        <v>234</v>
      </c>
      <c r="FO122" t="s">
        <v>234</v>
      </c>
      <c r="FP122" t="s">
        <v>234</v>
      </c>
      <c r="FQ122" t="s">
        <v>234</v>
      </c>
      <c r="FR122" t="s">
        <v>234</v>
      </c>
      <c r="FS122" t="s">
        <v>234</v>
      </c>
      <c r="FT122" t="s">
        <v>234</v>
      </c>
      <c r="FU122" t="s">
        <v>234</v>
      </c>
      <c r="FV122" t="s">
        <v>234</v>
      </c>
      <c r="FW122" t="s">
        <v>234</v>
      </c>
      <c r="FX122" t="s">
        <v>234</v>
      </c>
      <c r="FY122" t="s">
        <v>234</v>
      </c>
      <c r="FZ122" t="s">
        <v>234</v>
      </c>
      <c r="GA122" t="s">
        <v>234</v>
      </c>
      <c r="GB122" t="s">
        <v>234</v>
      </c>
      <c r="GC122" t="s">
        <v>234</v>
      </c>
      <c r="GD122" t="s">
        <v>234</v>
      </c>
      <c r="GE122" t="s">
        <v>234</v>
      </c>
      <c r="GF122" t="s">
        <v>234</v>
      </c>
      <c r="GG122" t="s">
        <v>234</v>
      </c>
      <c r="GH122" t="s">
        <v>234</v>
      </c>
      <c r="GI122" t="s">
        <v>234</v>
      </c>
      <c r="GJ122" t="s">
        <v>234</v>
      </c>
      <c r="GK122" t="s">
        <v>234</v>
      </c>
      <c r="GL122" t="s">
        <v>234</v>
      </c>
      <c r="GM122" t="s">
        <v>234</v>
      </c>
      <c r="GN122" t="s">
        <v>234</v>
      </c>
      <c r="GO122" t="s">
        <v>234</v>
      </c>
      <c r="GP122" t="s">
        <v>234</v>
      </c>
      <c r="GQ122" t="s">
        <v>234</v>
      </c>
      <c r="GR122" t="s">
        <v>234</v>
      </c>
      <c r="GS122" t="s">
        <v>234</v>
      </c>
      <c r="GT122" t="s">
        <v>234</v>
      </c>
      <c r="GU122" t="s">
        <v>234</v>
      </c>
      <c r="GV122" t="s">
        <v>234</v>
      </c>
      <c r="GW122" t="s">
        <v>234</v>
      </c>
      <c r="GX122" t="s">
        <v>234</v>
      </c>
      <c r="GY122" t="s">
        <v>234</v>
      </c>
      <c r="GZ122" t="s">
        <v>234</v>
      </c>
      <c r="HA122" t="s">
        <v>234</v>
      </c>
      <c r="HB122" t="s">
        <v>234</v>
      </c>
      <c r="HC122" t="s">
        <v>234</v>
      </c>
      <c r="HD122" t="s">
        <v>234</v>
      </c>
      <c r="HE122" t="s">
        <v>234</v>
      </c>
      <c r="HF122" t="s">
        <v>234</v>
      </c>
      <c r="HG122" t="s">
        <v>234</v>
      </c>
      <c r="HH122" t="s">
        <v>234</v>
      </c>
      <c r="HI122" t="s">
        <v>234</v>
      </c>
      <c r="HJ122" t="s">
        <v>234</v>
      </c>
      <c r="HK122" t="s">
        <v>234</v>
      </c>
      <c r="HL122" t="s">
        <v>234</v>
      </c>
      <c r="HM122" t="s">
        <v>234</v>
      </c>
      <c r="HN122" t="s">
        <v>234</v>
      </c>
      <c r="HO122" t="s">
        <v>234</v>
      </c>
      <c r="HP122" t="s">
        <v>234</v>
      </c>
      <c r="HQ122" t="s">
        <v>234</v>
      </c>
      <c r="HR122" t="s">
        <v>234</v>
      </c>
      <c r="HS122" t="s">
        <v>234</v>
      </c>
      <c r="HT122" t="s">
        <v>234</v>
      </c>
      <c r="HU122" t="s">
        <v>234</v>
      </c>
      <c r="HV122" t="s">
        <v>234</v>
      </c>
      <c r="HW122" t="s">
        <v>234</v>
      </c>
      <c r="HX122" t="s">
        <v>234</v>
      </c>
      <c r="HY122" t="s">
        <v>234</v>
      </c>
      <c r="HZ122" t="s">
        <v>234</v>
      </c>
      <c r="IA122" t="s">
        <v>234</v>
      </c>
      <c r="IB122" t="s">
        <v>234</v>
      </c>
      <c r="IC122" t="s">
        <v>234</v>
      </c>
      <c r="ID122" t="s">
        <v>234</v>
      </c>
      <c r="IE122" t="s">
        <v>234</v>
      </c>
      <c r="IF122" t="s">
        <v>234</v>
      </c>
      <c r="IG122" t="s">
        <v>234</v>
      </c>
      <c r="IH122" t="s">
        <v>234</v>
      </c>
      <c r="II122" t="s">
        <v>234</v>
      </c>
      <c r="IJ122" t="s">
        <v>234</v>
      </c>
      <c r="IK122" t="s">
        <v>234</v>
      </c>
      <c r="IL122" t="s">
        <v>234</v>
      </c>
      <c r="IM122" t="s">
        <v>234</v>
      </c>
      <c r="IN122" t="s">
        <v>234</v>
      </c>
      <c r="IO122" t="s">
        <v>234</v>
      </c>
      <c r="IP122" t="s">
        <v>234</v>
      </c>
      <c r="IQ122" t="s">
        <v>234</v>
      </c>
      <c r="IR122" t="s">
        <v>234</v>
      </c>
      <c r="IS122" t="s">
        <v>234</v>
      </c>
      <c r="IT122" t="s">
        <v>234</v>
      </c>
      <c r="IU122" t="s">
        <v>234</v>
      </c>
      <c r="IV122" t="s">
        <v>234</v>
      </c>
      <c r="IW122" t="s">
        <v>234</v>
      </c>
      <c r="IX122" t="s">
        <v>234</v>
      </c>
      <c r="IY122" t="s">
        <v>1655</v>
      </c>
      <c r="IZ122" t="s">
        <v>1713</v>
      </c>
      <c r="JA122" t="s">
        <v>252</v>
      </c>
      <c r="JB122" t="s">
        <v>234</v>
      </c>
      <c r="JC122" t="s">
        <v>253</v>
      </c>
      <c r="JD122" t="s">
        <v>254</v>
      </c>
      <c r="JE122" t="s">
        <v>254</v>
      </c>
      <c r="JF122" t="s">
        <v>255</v>
      </c>
      <c r="JG122" t="s">
        <v>234</v>
      </c>
      <c r="JH122" t="s">
        <v>256</v>
      </c>
      <c r="JI122" t="s">
        <v>258</v>
      </c>
      <c r="JJ122" t="s">
        <v>258</v>
      </c>
      <c r="JK122" t="s">
        <v>3810</v>
      </c>
      <c r="JL122" t="s">
        <v>234</v>
      </c>
      <c r="JM122" t="s">
        <v>234</v>
      </c>
      <c r="JN122" t="s">
        <v>234</v>
      </c>
      <c r="JO122" t="s">
        <v>234</v>
      </c>
      <c r="JP122" t="s">
        <v>234</v>
      </c>
      <c r="JQ122">
        <v>50</v>
      </c>
      <c r="JR122" t="s">
        <v>3862</v>
      </c>
      <c r="JS122" t="s">
        <v>234</v>
      </c>
      <c r="JT122" t="s">
        <v>259</v>
      </c>
      <c r="JU122" t="s">
        <v>3862</v>
      </c>
      <c r="JV122" t="s">
        <v>249</v>
      </c>
      <c r="JW122" t="s">
        <v>234</v>
      </c>
      <c r="JX122" t="s">
        <v>249</v>
      </c>
      <c r="JY122" t="s">
        <v>246</v>
      </c>
      <c r="JZ122">
        <v>0</v>
      </c>
      <c r="KA122">
        <v>0</v>
      </c>
      <c r="KB122">
        <v>0</v>
      </c>
      <c r="KC122">
        <v>0</v>
      </c>
      <c r="KD122">
        <v>0</v>
      </c>
      <c r="KE122">
        <v>0</v>
      </c>
      <c r="KF122">
        <v>0</v>
      </c>
      <c r="KG122">
        <v>0</v>
      </c>
      <c r="KH122">
        <v>0</v>
      </c>
      <c r="KI122">
        <v>0</v>
      </c>
      <c r="KJ122">
        <v>1</v>
      </c>
      <c r="KK122">
        <v>0</v>
      </c>
      <c r="KL122" t="s">
        <v>4118</v>
      </c>
      <c r="KM122" t="s">
        <v>261</v>
      </c>
      <c r="KN122" t="s">
        <v>234</v>
      </c>
      <c r="KO122" t="s">
        <v>234</v>
      </c>
      <c r="KP122" t="s">
        <v>234</v>
      </c>
      <c r="KQ122" t="s">
        <v>234</v>
      </c>
      <c r="KR122" t="s">
        <v>234</v>
      </c>
      <c r="KS122" t="s">
        <v>234</v>
      </c>
      <c r="KT122" t="s">
        <v>234</v>
      </c>
      <c r="KU122" t="s">
        <v>234</v>
      </c>
      <c r="KV122" t="s">
        <v>234</v>
      </c>
      <c r="KW122" t="s">
        <v>234</v>
      </c>
      <c r="KX122" t="s">
        <v>234</v>
      </c>
      <c r="KY122" t="s">
        <v>234</v>
      </c>
      <c r="KZ122" t="s">
        <v>234</v>
      </c>
      <c r="LA122" t="s">
        <v>234</v>
      </c>
      <c r="LB122" t="s">
        <v>234</v>
      </c>
      <c r="LC122" t="s">
        <v>234</v>
      </c>
      <c r="LD122" t="s">
        <v>234</v>
      </c>
      <c r="LE122" t="s">
        <v>234</v>
      </c>
      <c r="LF122" t="s">
        <v>234</v>
      </c>
      <c r="LG122" t="s">
        <v>234</v>
      </c>
      <c r="LH122">
        <v>264717488</v>
      </c>
      <c r="LI122" t="s">
        <v>4119</v>
      </c>
      <c r="LJ122">
        <v>44617.915081018517</v>
      </c>
      <c r="LK122" t="s">
        <v>234</v>
      </c>
      <c r="LL122" t="s">
        <v>234</v>
      </c>
      <c r="LM122" t="s">
        <v>3800</v>
      </c>
      <c r="LN122" t="s">
        <v>3801</v>
      </c>
      <c r="LO122" t="s">
        <v>234</v>
      </c>
      <c r="LP122">
        <v>121</v>
      </c>
    </row>
    <row r="123" spans="1:328" x14ac:dyDescent="0.35">
      <c r="A123">
        <v>44617.338129374999</v>
      </c>
      <c r="B123">
        <v>44617.347527164347</v>
      </c>
      <c r="C123">
        <v>44617</v>
      </c>
      <c r="D123">
        <v>9.3977893484407105E-3</v>
      </c>
      <c r="E123" t="s">
        <v>234</v>
      </c>
      <c r="F123" t="s">
        <v>234</v>
      </c>
      <c r="G123" t="s">
        <v>234</v>
      </c>
      <c r="H123">
        <v>44617</v>
      </c>
      <c r="I123" t="s">
        <v>403</v>
      </c>
      <c r="J123" t="s">
        <v>234</v>
      </c>
      <c r="K123" t="s">
        <v>403</v>
      </c>
      <c r="L123" t="s">
        <v>402</v>
      </c>
      <c r="M123" t="s">
        <v>402</v>
      </c>
      <c r="N123" t="s">
        <v>246</v>
      </c>
      <c r="O123" t="s">
        <v>4113</v>
      </c>
      <c r="P123" t="s">
        <v>246</v>
      </c>
      <c r="Q123" t="s">
        <v>433</v>
      </c>
      <c r="R123" t="s">
        <v>4113</v>
      </c>
      <c r="S123" t="s">
        <v>406</v>
      </c>
      <c r="T123" t="s">
        <v>413</v>
      </c>
      <c r="U123" t="s">
        <v>1830</v>
      </c>
      <c r="V123" t="s">
        <v>1831</v>
      </c>
      <c r="W123" t="s">
        <v>2622</v>
      </c>
      <c r="X123" t="s">
        <v>2621</v>
      </c>
      <c r="Y123" t="s">
        <v>2622</v>
      </c>
      <c r="Z123" t="s">
        <v>246</v>
      </c>
      <c r="AA123" t="s">
        <v>4120</v>
      </c>
      <c r="AB123" t="s">
        <v>246</v>
      </c>
      <c r="AC123" t="s">
        <v>1390</v>
      </c>
      <c r="AD123" t="s">
        <v>3383</v>
      </c>
      <c r="AE123" t="s">
        <v>3420</v>
      </c>
      <c r="AF123" t="s">
        <v>234</v>
      </c>
      <c r="AG123" t="s">
        <v>3420</v>
      </c>
      <c r="AH123" t="s">
        <v>3421</v>
      </c>
      <c r="AI123" t="s">
        <v>3421</v>
      </c>
      <c r="AJ123" t="s">
        <v>247</v>
      </c>
      <c r="AK123" t="s">
        <v>248</v>
      </c>
      <c r="AL123" t="s">
        <v>1655</v>
      </c>
      <c r="AM123" t="s">
        <v>234</v>
      </c>
      <c r="AN123" t="s">
        <v>1655</v>
      </c>
      <c r="AO123" t="s">
        <v>234</v>
      </c>
      <c r="AP123" t="s">
        <v>274</v>
      </c>
      <c r="AQ123" t="s">
        <v>234</v>
      </c>
      <c r="AR123" t="s">
        <v>234</v>
      </c>
      <c r="AS123" t="s">
        <v>234</v>
      </c>
      <c r="AT123" t="s">
        <v>234</v>
      </c>
      <c r="AU123" t="s">
        <v>234</v>
      </c>
      <c r="AV123" t="s">
        <v>234</v>
      </c>
      <c r="AW123" t="s">
        <v>234</v>
      </c>
      <c r="AX123" t="s">
        <v>234</v>
      </c>
      <c r="AY123" t="s">
        <v>234</v>
      </c>
      <c r="AZ123" t="s">
        <v>234</v>
      </c>
      <c r="BA123" t="s">
        <v>234</v>
      </c>
      <c r="BB123" t="s">
        <v>234</v>
      </c>
      <c r="BC123" t="s">
        <v>234</v>
      </c>
      <c r="BD123" t="s">
        <v>234</v>
      </c>
      <c r="BE123" t="s">
        <v>234</v>
      </c>
      <c r="BF123" t="s">
        <v>234</v>
      </c>
      <c r="BG123" t="s">
        <v>234</v>
      </c>
      <c r="BH123" t="s">
        <v>234</v>
      </c>
      <c r="BI123" t="s">
        <v>234</v>
      </c>
      <c r="BJ123" t="s">
        <v>234</v>
      </c>
      <c r="BK123" t="s">
        <v>234</v>
      </c>
      <c r="BL123" t="s">
        <v>234</v>
      </c>
      <c r="BM123" t="s">
        <v>234</v>
      </c>
      <c r="BN123" t="s">
        <v>234</v>
      </c>
      <c r="BO123" t="s">
        <v>234</v>
      </c>
      <c r="BP123" t="s">
        <v>234</v>
      </c>
      <c r="BQ123" t="s">
        <v>234</v>
      </c>
      <c r="BR123" t="s">
        <v>234</v>
      </c>
      <c r="BS123" t="s">
        <v>234</v>
      </c>
      <c r="BT123" t="s">
        <v>234</v>
      </c>
      <c r="BU123" t="s">
        <v>234</v>
      </c>
      <c r="BV123" t="s">
        <v>234</v>
      </c>
      <c r="BW123" t="s">
        <v>234</v>
      </c>
      <c r="BX123" t="s">
        <v>234</v>
      </c>
      <c r="BY123" t="s">
        <v>234</v>
      </c>
      <c r="BZ123" t="s">
        <v>234</v>
      </c>
      <c r="CA123" t="s">
        <v>234</v>
      </c>
      <c r="CB123" t="s">
        <v>234</v>
      </c>
      <c r="CC123" t="s">
        <v>234</v>
      </c>
      <c r="CD123" t="s">
        <v>234</v>
      </c>
      <c r="CE123" t="s">
        <v>234</v>
      </c>
      <c r="CF123" t="s">
        <v>234</v>
      </c>
      <c r="CG123" t="s">
        <v>234</v>
      </c>
      <c r="CH123" t="s">
        <v>234</v>
      </c>
      <c r="CI123" t="s">
        <v>234</v>
      </c>
      <c r="CJ123" t="s">
        <v>234</v>
      </c>
      <c r="CK123" t="s">
        <v>234</v>
      </c>
      <c r="CL123" t="s">
        <v>234</v>
      </c>
      <c r="CM123" t="s">
        <v>234</v>
      </c>
      <c r="CN123" t="s">
        <v>234</v>
      </c>
      <c r="CO123" t="s">
        <v>234</v>
      </c>
      <c r="CP123" t="s">
        <v>234</v>
      </c>
      <c r="CQ123" t="s">
        <v>234</v>
      </c>
      <c r="CR123" t="s">
        <v>234</v>
      </c>
      <c r="CS123" t="s">
        <v>234</v>
      </c>
      <c r="CT123" t="s">
        <v>234</v>
      </c>
      <c r="CU123" t="s">
        <v>234</v>
      </c>
      <c r="CV123" t="s">
        <v>234</v>
      </c>
      <c r="CW123" t="s">
        <v>234</v>
      </c>
      <c r="CX123" t="s">
        <v>234</v>
      </c>
      <c r="CY123" t="s">
        <v>234</v>
      </c>
      <c r="CZ123" t="s">
        <v>234</v>
      </c>
      <c r="DA123" t="s">
        <v>234</v>
      </c>
      <c r="DB123" t="s">
        <v>234</v>
      </c>
      <c r="DC123" t="s">
        <v>234</v>
      </c>
      <c r="DD123" t="s">
        <v>234</v>
      </c>
      <c r="DE123" t="s">
        <v>234</v>
      </c>
      <c r="DF123" t="s">
        <v>234</v>
      </c>
      <c r="DG123" t="s">
        <v>234</v>
      </c>
      <c r="DH123" t="s">
        <v>234</v>
      </c>
      <c r="DI123" t="s">
        <v>234</v>
      </c>
      <c r="DJ123" t="s">
        <v>234</v>
      </c>
      <c r="DK123" t="s">
        <v>234</v>
      </c>
      <c r="DL123" t="s">
        <v>234</v>
      </c>
      <c r="DM123" t="s">
        <v>234</v>
      </c>
      <c r="DN123" t="s">
        <v>234</v>
      </c>
      <c r="DO123" t="s">
        <v>234</v>
      </c>
      <c r="DP123" t="s">
        <v>234</v>
      </c>
      <c r="DQ123" t="s">
        <v>234</v>
      </c>
      <c r="DR123" t="s">
        <v>234</v>
      </c>
      <c r="DS123" t="s">
        <v>234</v>
      </c>
      <c r="DT123" t="s">
        <v>234</v>
      </c>
      <c r="DU123" t="s">
        <v>234</v>
      </c>
      <c r="DV123" t="s">
        <v>234</v>
      </c>
      <c r="DW123" t="s">
        <v>234</v>
      </c>
      <c r="DX123" t="s">
        <v>234</v>
      </c>
      <c r="DY123" t="s">
        <v>234</v>
      </c>
      <c r="DZ123" t="s">
        <v>234</v>
      </c>
      <c r="EA123" t="s">
        <v>234</v>
      </c>
      <c r="EB123" t="s">
        <v>234</v>
      </c>
      <c r="EC123" t="s">
        <v>234</v>
      </c>
      <c r="ED123" t="s">
        <v>234</v>
      </c>
      <c r="EE123" t="s">
        <v>234</v>
      </c>
      <c r="EF123" t="s">
        <v>234</v>
      </c>
      <c r="EG123" t="s">
        <v>234</v>
      </c>
      <c r="EH123" t="s">
        <v>234</v>
      </c>
      <c r="EI123" t="s">
        <v>234</v>
      </c>
      <c r="EJ123" t="s">
        <v>234</v>
      </c>
      <c r="EK123" t="s">
        <v>234</v>
      </c>
      <c r="EL123" t="s">
        <v>234</v>
      </c>
      <c r="EM123" t="s">
        <v>234</v>
      </c>
      <c r="EN123" t="s">
        <v>234</v>
      </c>
      <c r="EO123" t="s">
        <v>234</v>
      </c>
      <c r="EP123" t="s">
        <v>234</v>
      </c>
      <c r="EQ123" t="s">
        <v>234</v>
      </c>
      <c r="ER123" t="s">
        <v>234</v>
      </c>
      <c r="ES123" t="s">
        <v>234</v>
      </c>
      <c r="ET123" t="s">
        <v>234</v>
      </c>
      <c r="EU123" t="s">
        <v>234</v>
      </c>
      <c r="EV123" t="s">
        <v>234</v>
      </c>
      <c r="EW123" t="s">
        <v>234</v>
      </c>
      <c r="EX123" t="s">
        <v>234</v>
      </c>
      <c r="EY123" t="s">
        <v>234</v>
      </c>
      <c r="EZ123" t="s">
        <v>234</v>
      </c>
      <c r="FA123" t="s">
        <v>234</v>
      </c>
      <c r="FB123" t="s">
        <v>234</v>
      </c>
      <c r="FC123" t="s">
        <v>234</v>
      </c>
      <c r="FD123" t="s">
        <v>234</v>
      </c>
      <c r="FE123" t="s">
        <v>234</v>
      </c>
      <c r="FF123" t="s">
        <v>234</v>
      </c>
      <c r="FG123" t="s">
        <v>234</v>
      </c>
      <c r="FH123" t="s">
        <v>234</v>
      </c>
      <c r="FI123" t="s">
        <v>234</v>
      </c>
      <c r="FJ123" t="s">
        <v>234</v>
      </c>
      <c r="FK123" t="s">
        <v>234</v>
      </c>
      <c r="FL123" t="s">
        <v>234</v>
      </c>
      <c r="FM123" t="s">
        <v>234</v>
      </c>
      <c r="FN123" t="s">
        <v>234</v>
      </c>
      <c r="FO123" t="s">
        <v>234</v>
      </c>
      <c r="FP123" t="s">
        <v>234</v>
      </c>
      <c r="FQ123" t="s">
        <v>234</v>
      </c>
      <c r="FR123" t="s">
        <v>234</v>
      </c>
      <c r="FS123" t="s">
        <v>234</v>
      </c>
      <c r="FT123" t="s">
        <v>234</v>
      </c>
      <c r="FU123" t="s">
        <v>234</v>
      </c>
      <c r="FV123" t="s">
        <v>234</v>
      </c>
      <c r="FW123" t="s">
        <v>234</v>
      </c>
      <c r="FX123" t="s">
        <v>234</v>
      </c>
      <c r="FY123" t="s">
        <v>234</v>
      </c>
      <c r="FZ123" t="s">
        <v>234</v>
      </c>
      <c r="GA123" t="s">
        <v>234</v>
      </c>
      <c r="GB123" t="s">
        <v>234</v>
      </c>
      <c r="GC123" t="s">
        <v>234</v>
      </c>
      <c r="GD123" t="s">
        <v>234</v>
      </c>
      <c r="GE123" t="s">
        <v>234</v>
      </c>
      <c r="GF123" t="s">
        <v>234</v>
      </c>
      <c r="GG123" t="s">
        <v>234</v>
      </c>
      <c r="GH123" t="s">
        <v>234</v>
      </c>
      <c r="GI123" t="s">
        <v>234</v>
      </c>
      <c r="GJ123" t="s">
        <v>234</v>
      </c>
      <c r="GK123" t="s">
        <v>234</v>
      </c>
      <c r="GL123" t="s">
        <v>234</v>
      </c>
      <c r="GM123" t="s">
        <v>234</v>
      </c>
      <c r="GN123" t="s">
        <v>234</v>
      </c>
      <c r="GO123" t="s">
        <v>234</v>
      </c>
      <c r="GP123" t="s">
        <v>234</v>
      </c>
      <c r="GQ123" t="s">
        <v>234</v>
      </c>
      <c r="GR123" t="s">
        <v>234</v>
      </c>
      <c r="GS123" t="s">
        <v>234</v>
      </c>
      <c r="GT123" t="s">
        <v>234</v>
      </c>
      <c r="GU123" t="s">
        <v>234</v>
      </c>
      <c r="GV123" t="s">
        <v>234</v>
      </c>
      <c r="GW123" t="s">
        <v>234</v>
      </c>
      <c r="GX123" t="s">
        <v>234</v>
      </c>
      <c r="GY123" t="s">
        <v>234</v>
      </c>
      <c r="GZ123" t="s">
        <v>234</v>
      </c>
      <c r="HA123" t="s">
        <v>234</v>
      </c>
      <c r="HB123" t="s">
        <v>234</v>
      </c>
      <c r="HC123" t="s">
        <v>234</v>
      </c>
      <c r="HD123" t="s">
        <v>234</v>
      </c>
      <c r="HE123" t="s">
        <v>234</v>
      </c>
      <c r="HF123" t="s">
        <v>234</v>
      </c>
      <c r="HG123" t="s">
        <v>234</v>
      </c>
      <c r="HH123" t="s">
        <v>234</v>
      </c>
      <c r="HI123" t="s">
        <v>234</v>
      </c>
      <c r="HJ123" t="s">
        <v>234</v>
      </c>
      <c r="HK123" t="s">
        <v>234</v>
      </c>
      <c r="HL123" t="s">
        <v>234</v>
      </c>
      <c r="HM123" t="s">
        <v>234</v>
      </c>
      <c r="HN123" t="s">
        <v>234</v>
      </c>
      <c r="HO123" t="s">
        <v>234</v>
      </c>
      <c r="HP123" t="s">
        <v>234</v>
      </c>
      <c r="HQ123" t="s">
        <v>234</v>
      </c>
      <c r="HR123" t="s">
        <v>234</v>
      </c>
      <c r="HS123" t="s">
        <v>234</v>
      </c>
      <c r="HT123" t="s">
        <v>234</v>
      </c>
      <c r="HU123" t="s">
        <v>234</v>
      </c>
      <c r="HV123" t="s">
        <v>234</v>
      </c>
      <c r="HW123" t="s">
        <v>234</v>
      </c>
      <c r="HX123" t="s">
        <v>234</v>
      </c>
      <c r="HY123" t="s">
        <v>234</v>
      </c>
      <c r="HZ123" t="s">
        <v>234</v>
      </c>
      <c r="IA123" t="s">
        <v>234</v>
      </c>
      <c r="IB123" t="s">
        <v>234</v>
      </c>
      <c r="IC123" t="s">
        <v>234</v>
      </c>
      <c r="ID123" t="s">
        <v>234</v>
      </c>
      <c r="IE123" t="s">
        <v>234</v>
      </c>
      <c r="IF123" t="s">
        <v>234</v>
      </c>
      <c r="IG123" t="s">
        <v>234</v>
      </c>
      <c r="IH123" t="s">
        <v>234</v>
      </c>
      <c r="II123" t="s">
        <v>234</v>
      </c>
      <c r="IJ123" t="s">
        <v>234</v>
      </c>
      <c r="IK123" t="s">
        <v>234</v>
      </c>
      <c r="IL123" t="s">
        <v>234</v>
      </c>
      <c r="IM123" t="s">
        <v>234</v>
      </c>
      <c r="IN123" t="s">
        <v>234</v>
      </c>
      <c r="IO123" t="s">
        <v>234</v>
      </c>
      <c r="IP123" t="s">
        <v>234</v>
      </c>
      <c r="IQ123" t="s">
        <v>234</v>
      </c>
      <c r="IR123" t="s">
        <v>234</v>
      </c>
      <c r="IS123" t="s">
        <v>234</v>
      </c>
      <c r="IT123" t="s">
        <v>234</v>
      </c>
      <c r="IU123" t="s">
        <v>234</v>
      </c>
      <c r="IV123" t="s">
        <v>234</v>
      </c>
      <c r="IW123" t="s">
        <v>234</v>
      </c>
      <c r="IX123" t="s">
        <v>234</v>
      </c>
      <c r="IY123" t="s">
        <v>1655</v>
      </c>
      <c r="IZ123" t="s">
        <v>1713</v>
      </c>
      <c r="JA123" t="s">
        <v>246</v>
      </c>
      <c r="JB123" t="s">
        <v>4121</v>
      </c>
      <c r="JC123" t="s">
        <v>246</v>
      </c>
      <c r="JD123" t="s">
        <v>433</v>
      </c>
      <c r="JE123" t="s">
        <v>4121</v>
      </c>
      <c r="JF123" t="s">
        <v>255</v>
      </c>
      <c r="JG123" t="s">
        <v>234</v>
      </c>
      <c r="JH123" t="s">
        <v>325</v>
      </c>
      <c r="JI123" t="s">
        <v>258</v>
      </c>
      <c r="JJ123" t="s">
        <v>258</v>
      </c>
      <c r="JK123" t="s">
        <v>3810</v>
      </c>
      <c r="JL123" t="s">
        <v>234</v>
      </c>
      <c r="JM123" t="s">
        <v>234</v>
      </c>
      <c r="JN123" t="s">
        <v>234</v>
      </c>
      <c r="JO123" t="s">
        <v>234</v>
      </c>
      <c r="JP123" t="s">
        <v>234</v>
      </c>
      <c r="JQ123">
        <v>50</v>
      </c>
      <c r="JR123" t="s">
        <v>3862</v>
      </c>
      <c r="JS123" t="s">
        <v>234</v>
      </c>
      <c r="JT123" t="s">
        <v>259</v>
      </c>
      <c r="JU123" t="s">
        <v>3862</v>
      </c>
      <c r="JV123" t="s">
        <v>249</v>
      </c>
      <c r="JW123" t="s">
        <v>234</v>
      </c>
      <c r="JX123" t="s">
        <v>261</v>
      </c>
      <c r="JY123" t="s">
        <v>234</v>
      </c>
      <c r="JZ123" t="s">
        <v>234</v>
      </c>
      <c r="KA123" t="s">
        <v>234</v>
      </c>
      <c r="KB123" t="s">
        <v>234</v>
      </c>
      <c r="KC123" t="s">
        <v>234</v>
      </c>
      <c r="KD123" t="s">
        <v>234</v>
      </c>
      <c r="KE123" t="s">
        <v>234</v>
      </c>
      <c r="KF123" t="s">
        <v>234</v>
      </c>
      <c r="KG123" t="s">
        <v>234</v>
      </c>
      <c r="KH123" t="s">
        <v>234</v>
      </c>
      <c r="KI123" t="s">
        <v>234</v>
      </c>
      <c r="KJ123" t="s">
        <v>234</v>
      </c>
      <c r="KK123" t="s">
        <v>234</v>
      </c>
      <c r="KL123" t="s">
        <v>234</v>
      </c>
      <c r="KM123" t="s">
        <v>261</v>
      </c>
      <c r="KN123" t="s">
        <v>234</v>
      </c>
      <c r="KO123" t="s">
        <v>234</v>
      </c>
      <c r="KP123" t="s">
        <v>234</v>
      </c>
      <c r="KQ123" t="s">
        <v>234</v>
      </c>
      <c r="KR123" t="s">
        <v>234</v>
      </c>
      <c r="KS123" t="s">
        <v>234</v>
      </c>
      <c r="KT123" t="s">
        <v>234</v>
      </c>
      <c r="KU123" t="s">
        <v>234</v>
      </c>
      <c r="KV123" t="s">
        <v>234</v>
      </c>
      <c r="KW123" t="s">
        <v>234</v>
      </c>
      <c r="KX123" t="s">
        <v>234</v>
      </c>
      <c r="KY123" t="s">
        <v>234</v>
      </c>
      <c r="KZ123" t="s">
        <v>234</v>
      </c>
      <c r="LA123" t="s">
        <v>234</v>
      </c>
      <c r="LB123" t="s">
        <v>234</v>
      </c>
      <c r="LC123" t="s">
        <v>234</v>
      </c>
      <c r="LD123" t="s">
        <v>234</v>
      </c>
      <c r="LE123" t="s">
        <v>234</v>
      </c>
      <c r="LF123" t="s">
        <v>234</v>
      </c>
      <c r="LG123" t="s">
        <v>234</v>
      </c>
      <c r="LH123">
        <v>264717493</v>
      </c>
      <c r="LI123" t="s">
        <v>4122</v>
      </c>
      <c r="LJ123">
        <v>44617.915081018517</v>
      </c>
      <c r="LK123" t="s">
        <v>234</v>
      </c>
      <c r="LL123" t="s">
        <v>234</v>
      </c>
      <c r="LM123" t="s">
        <v>3800</v>
      </c>
      <c r="LN123" t="s">
        <v>3801</v>
      </c>
      <c r="LO123" t="s">
        <v>234</v>
      </c>
      <c r="LP123">
        <v>122</v>
      </c>
    </row>
    <row r="124" spans="1:328" x14ac:dyDescent="0.35">
      <c r="A124">
        <v>44617.348808993047</v>
      </c>
      <c r="B124">
        <v>44617.36648365741</v>
      </c>
      <c r="C124">
        <v>44617</v>
      </c>
      <c r="D124">
        <v>2.5249520518367979E-3</v>
      </c>
      <c r="E124" t="s">
        <v>234</v>
      </c>
      <c r="F124" t="s">
        <v>234</v>
      </c>
      <c r="G124" t="s">
        <v>234</v>
      </c>
      <c r="H124">
        <v>44617</v>
      </c>
      <c r="I124" t="s">
        <v>403</v>
      </c>
      <c r="J124" t="s">
        <v>234</v>
      </c>
      <c r="K124" t="s">
        <v>403</v>
      </c>
      <c r="L124" t="s">
        <v>402</v>
      </c>
      <c r="M124" t="s">
        <v>402</v>
      </c>
      <c r="N124" t="s">
        <v>246</v>
      </c>
      <c r="O124" t="s">
        <v>4113</v>
      </c>
      <c r="P124" t="s">
        <v>246</v>
      </c>
      <c r="Q124" t="s">
        <v>433</v>
      </c>
      <c r="R124" t="s">
        <v>4113</v>
      </c>
      <c r="S124" t="s">
        <v>406</v>
      </c>
      <c r="T124" t="s">
        <v>413</v>
      </c>
      <c r="U124" t="s">
        <v>1830</v>
      </c>
      <c r="V124" t="s">
        <v>1831</v>
      </c>
      <c r="W124" t="s">
        <v>2622</v>
      </c>
      <c r="X124" t="s">
        <v>2621</v>
      </c>
      <c r="Y124" t="s">
        <v>2622</v>
      </c>
      <c r="Z124" t="s">
        <v>246</v>
      </c>
      <c r="AA124" t="s">
        <v>4123</v>
      </c>
      <c r="AB124" t="s">
        <v>246</v>
      </c>
      <c r="AC124" t="s">
        <v>1390</v>
      </c>
      <c r="AD124" t="s">
        <v>3383</v>
      </c>
      <c r="AE124" t="s">
        <v>3420</v>
      </c>
      <c r="AF124" t="s">
        <v>234</v>
      </c>
      <c r="AG124" t="s">
        <v>3420</v>
      </c>
      <c r="AH124" t="s">
        <v>3421</v>
      </c>
      <c r="AI124" t="s">
        <v>3421</v>
      </c>
      <c r="AJ124" t="s">
        <v>247</v>
      </c>
      <c r="AK124" t="s">
        <v>284</v>
      </c>
      <c r="AL124" t="s">
        <v>1655</v>
      </c>
      <c r="AM124" t="s">
        <v>234</v>
      </c>
      <c r="AN124" t="s">
        <v>1655</v>
      </c>
      <c r="AO124" t="s">
        <v>234</v>
      </c>
      <c r="AP124" t="s">
        <v>250</v>
      </c>
      <c r="AQ124" t="s">
        <v>234</v>
      </c>
      <c r="AR124" t="s">
        <v>234</v>
      </c>
      <c r="AS124" t="s">
        <v>285</v>
      </c>
      <c r="AT124" t="s">
        <v>234</v>
      </c>
      <c r="AU124" t="s">
        <v>318</v>
      </c>
      <c r="AV124">
        <v>1</v>
      </c>
      <c r="AW124">
        <v>0</v>
      </c>
      <c r="AX124">
        <v>0</v>
      </c>
      <c r="AY124">
        <v>0</v>
      </c>
      <c r="AZ124">
        <v>0</v>
      </c>
      <c r="BA124">
        <v>0</v>
      </c>
      <c r="BB124">
        <v>0</v>
      </c>
      <c r="BC124">
        <v>0</v>
      </c>
      <c r="BD124" t="s">
        <v>309</v>
      </c>
      <c r="BE124" t="s">
        <v>750</v>
      </c>
      <c r="BF124" t="s">
        <v>3880</v>
      </c>
      <c r="BG124">
        <v>1</v>
      </c>
      <c r="BH124">
        <v>0</v>
      </c>
      <c r="BI124">
        <v>0</v>
      </c>
      <c r="BJ124">
        <v>0</v>
      </c>
      <c r="BK124">
        <v>1</v>
      </c>
      <c r="BL124">
        <v>0</v>
      </c>
      <c r="BM124">
        <v>0</v>
      </c>
      <c r="BN124">
        <v>0</v>
      </c>
      <c r="BO124">
        <v>0</v>
      </c>
      <c r="BP124">
        <v>0</v>
      </c>
      <c r="BQ124" t="s">
        <v>234</v>
      </c>
      <c r="BR124" t="s">
        <v>288</v>
      </c>
      <c r="BS124" t="s">
        <v>311</v>
      </c>
      <c r="BT124" t="s">
        <v>3944</v>
      </c>
      <c r="BU124">
        <v>1</v>
      </c>
      <c r="BV124">
        <v>1</v>
      </c>
      <c r="BW124">
        <v>1</v>
      </c>
      <c r="BX124">
        <v>1</v>
      </c>
      <c r="BY124">
        <v>1</v>
      </c>
      <c r="BZ124">
        <v>1</v>
      </c>
      <c r="CA124">
        <v>1</v>
      </c>
      <c r="CB124">
        <v>0</v>
      </c>
      <c r="CC124" t="s">
        <v>1500</v>
      </c>
      <c r="CD124">
        <v>300</v>
      </c>
      <c r="CE124">
        <v>150</v>
      </c>
      <c r="CF124" t="s">
        <v>1655</v>
      </c>
      <c r="CG124">
        <v>360</v>
      </c>
      <c r="CH124">
        <v>138.461538461538</v>
      </c>
      <c r="CI124" t="s">
        <v>1655</v>
      </c>
      <c r="CJ124">
        <v>420</v>
      </c>
      <c r="CK124" t="s">
        <v>4124</v>
      </c>
      <c r="CL124" t="s">
        <v>1655</v>
      </c>
      <c r="CM124">
        <v>360</v>
      </c>
      <c r="CN124" t="s">
        <v>4125</v>
      </c>
      <c r="CO124" t="s">
        <v>1655</v>
      </c>
      <c r="CP124">
        <v>660</v>
      </c>
      <c r="CQ124" t="s">
        <v>4115</v>
      </c>
      <c r="CR124" t="s">
        <v>1445</v>
      </c>
      <c r="CS124">
        <v>450</v>
      </c>
      <c r="CT124" t="s">
        <v>4126</v>
      </c>
      <c r="CU124" t="s">
        <v>1655</v>
      </c>
      <c r="CV124" t="s">
        <v>1507</v>
      </c>
      <c r="CW124" t="s">
        <v>1655</v>
      </c>
      <c r="CX124">
        <v>1100</v>
      </c>
      <c r="CY124" t="s">
        <v>234</v>
      </c>
      <c r="CZ124" t="s">
        <v>234</v>
      </c>
      <c r="DA124" t="s">
        <v>234</v>
      </c>
      <c r="DB124" t="s">
        <v>234</v>
      </c>
      <c r="DC124" t="s">
        <v>234</v>
      </c>
      <c r="DD124" t="s">
        <v>234</v>
      </c>
      <c r="DE124" t="s">
        <v>259</v>
      </c>
      <c r="DF124">
        <v>1100</v>
      </c>
      <c r="DG124" t="s">
        <v>1655</v>
      </c>
      <c r="DH124" t="s">
        <v>1445</v>
      </c>
      <c r="DI124" t="s">
        <v>234</v>
      </c>
      <c r="DJ124" t="s">
        <v>234</v>
      </c>
      <c r="DK124" t="s">
        <v>234</v>
      </c>
      <c r="DL124" t="s">
        <v>234</v>
      </c>
      <c r="DM124" t="s">
        <v>234</v>
      </c>
      <c r="DN124" t="s">
        <v>234</v>
      </c>
      <c r="DO124" t="s">
        <v>234</v>
      </c>
      <c r="DP124" t="s">
        <v>234</v>
      </c>
      <c r="DQ124" t="s">
        <v>234</v>
      </c>
      <c r="DR124" t="s">
        <v>234</v>
      </c>
      <c r="DS124" t="s">
        <v>234</v>
      </c>
      <c r="DT124" t="s">
        <v>234</v>
      </c>
      <c r="DU124" t="s">
        <v>234</v>
      </c>
      <c r="DV124" t="s">
        <v>234</v>
      </c>
      <c r="DW124" t="s">
        <v>234</v>
      </c>
      <c r="DX124" t="s">
        <v>234</v>
      </c>
      <c r="DY124" t="s">
        <v>234</v>
      </c>
      <c r="DZ124" t="s">
        <v>234</v>
      </c>
      <c r="EA124" t="s">
        <v>234</v>
      </c>
      <c r="EB124" t="s">
        <v>234</v>
      </c>
      <c r="EC124" t="s">
        <v>234</v>
      </c>
      <c r="ED124" t="s">
        <v>234</v>
      </c>
      <c r="EE124" t="s">
        <v>234</v>
      </c>
      <c r="EF124" t="s">
        <v>234</v>
      </c>
      <c r="EG124" t="s">
        <v>234</v>
      </c>
      <c r="EH124" t="s">
        <v>1445</v>
      </c>
      <c r="EI124" t="s">
        <v>1445</v>
      </c>
      <c r="EJ124" t="s">
        <v>1655</v>
      </c>
      <c r="EK124" t="s">
        <v>406</v>
      </c>
      <c r="EL124" t="s">
        <v>305</v>
      </c>
      <c r="EM124" t="s">
        <v>413</v>
      </c>
      <c r="EN124" t="s">
        <v>305</v>
      </c>
      <c r="EO124" t="s">
        <v>234</v>
      </c>
      <c r="EP124" t="s">
        <v>234</v>
      </c>
      <c r="EQ124" t="s">
        <v>234</v>
      </c>
      <c r="ER124" t="s">
        <v>234</v>
      </c>
      <c r="ES124" t="s">
        <v>234</v>
      </c>
      <c r="ET124" t="s">
        <v>234</v>
      </c>
      <c r="EU124" t="s">
        <v>234</v>
      </c>
      <c r="EV124" t="s">
        <v>234</v>
      </c>
      <c r="EW124" t="s">
        <v>234</v>
      </c>
      <c r="EX124" t="s">
        <v>234</v>
      </c>
      <c r="EY124" t="s">
        <v>234</v>
      </c>
      <c r="EZ124" t="s">
        <v>234</v>
      </c>
      <c r="FA124" t="s">
        <v>234</v>
      </c>
      <c r="FB124" t="s">
        <v>234</v>
      </c>
      <c r="FC124" t="s">
        <v>234</v>
      </c>
      <c r="FD124" t="s">
        <v>234</v>
      </c>
      <c r="FE124" t="s">
        <v>234</v>
      </c>
      <c r="FF124" t="s">
        <v>234</v>
      </c>
      <c r="FG124" t="s">
        <v>234</v>
      </c>
      <c r="FH124" t="s">
        <v>234</v>
      </c>
      <c r="FI124" t="s">
        <v>234</v>
      </c>
      <c r="FJ124" t="s">
        <v>234</v>
      </c>
      <c r="FK124" t="s">
        <v>234</v>
      </c>
      <c r="FL124" t="s">
        <v>234</v>
      </c>
      <c r="FM124" t="s">
        <v>234</v>
      </c>
      <c r="FN124" t="s">
        <v>234</v>
      </c>
      <c r="FO124" t="s">
        <v>234</v>
      </c>
      <c r="FP124" t="s">
        <v>234</v>
      </c>
      <c r="FQ124" t="s">
        <v>234</v>
      </c>
      <c r="FR124" t="s">
        <v>234</v>
      </c>
      <c r="FS124" t="s">
        <v>234</v>
      </c>
      <c r="FT124" t="s">
        <v>234</v>
      </c>
      <c r="FU124" t="s">
        <v>234</v>
      </c>
      <c r="FV124" t="s">
        <v>234</v>
      </c>
      <c r="FW124" t="s">
        <v>234</v>
      </c>
      <c r="FX124" t="s">
        <v>234</v>
      </c>
      <c r="FY124" t="s">
        <v>234</v>
      </c>
      <c r="FZ124" t="s">
        <v>234</v>
      </c>
      <c r="GA124" t="s">
        <v>234</v>
      </c>
      <c r="GB124" t="s">
        <v>234</v>
      </c>
      <c r="GC124" t="s">
        <v>234</v>
      </c>
      <c r="GD124" t="s">
        <v>234</v>
      </c>
      <c r="GE124" t="s">
        <v>234</v>
      </c>
      <c r="GF124" t="s">
        <v>234</v>
      </c>
      <c r="GG124" t="s">
        <v>234</v>
      </c>
      <c r="GH124" t="s">
        <v>234</v>
      </c>
      <c r="GI124" t="s">
        <v>234</v>
      </c>
      <c r="GJ124" t="s">
        <v>234</v>
      </c>
      <c r="GK124" t="s">
        <v>234</v>
      </c>
      <c r="GL124" t="s">
        <v>234</v>
      </c>
      <c r="GM124" t="s">
        <v>234</v>
      </c>
      <c r="GN124" t="s">
        <v>234</v>
      </c>
      <c r="GO124" t="s">
        <v>234</v>
      </c>
      <c r="GP124" t="s">
        <v>234</v>
      </c>
      <c r="GQ124" t="s">
        <v>234</v>
      </c>
      <c r="GR124" t="s">
        <v>234</v>
      </c>
      <c r="GS124" t="s">
        <v>234</v>
      </c>
      <c r="GT124" t="s">
        <v>234</v>
      </c>
      <c r="GU124" t="s">
        <v>234</v>
      </c>
      <c r="GV124" t="s">
        <v>234</v>
      </c>
      <c r="GW124" t="s">
        <v>234</v>
      </c>
      <c r="GX124" t="s">
        <v>234</v>
      </c>
      <c r="GY124" t="s">
        <v>234</v>
      </c>
      <c r="GZ124" t="s">
        <v>234</v>
      </c>
      <c r="HA124" t="s">
        <v>234</v>
      </c>
      <c r="HB124" t="s">
        <v>234</v>
      </c>
      <c r="HC124" t="s">
        <v>234</v>
      </c>
      <c r="HD124" t="s">
        <v>234</v>
      </c>
      <c r="HE124" t="s">
        <v>234</v>
      </c>
      <c r="HF124" t="s">
        <v>234</v>
      </c>
      <c r="HG124" t="s">
        <v>234</v>
      </c>
      <c r="HH124" t="s">
        <v>234</v>
      </c>
      <c r="HI124" t="s">
        <v>234</v>
      </c>
      <c r="HJ124" t="s">
        <v>234</v>
      </c>
      <c r="HK124" t="s">
        <v>234</v>
      </c>
      <c r="HL124" t="s">
        <v>234</v>
      </c>
      <c r="HM124" t="s">
        <v>234</v>
      </c>
      <c r="HN124" t="s">
        <v>234</v>
      </c>
      <c r="HO124" t="s">
        <v>234</v>
      </c>
      <c r="HP124" t="s">
        <v>234</v>
      </c>
      <c r="HQ124" t="s">
        <v>234</v>
      </c>
      <c r="HR124" t="s">
        <v>234</v>
      </c>
      <c r="HS124" t="s">
        <v>234</v>
      </c>
      <c r="HT124" t="s">
        <v>234</v>
      </c>
      <c r="HU124" t="s">
        <v>1445</v>
      </c>
      <c r="HV124" t="s">
        <v>234</v>
      </c>
      <c r="HW124" t="s">
        <v>234</v>
      </c>
      <c r="HX124" t="s">
        <v>234</v>
      </c>
      <c r="HY124" t="s">
        <v>234</v>
      </c>
      <c r="HZ124" t="s">
        <v>234</v>
      </c>
      <c r="IA124" t="s">
        <v>234</v>
      </c>
      <c r="IB124" t="s">
        <v>234</v>
      </c>
      <c r="IC124" t="s">
        <v>234</v>
      </c>
      <c r="ID124" t="s">
        <v>3928</v>
      </c>
      <c r="IE124">
        <v>0</v>
      </c>
      <c r="IF124">
        <v>1</v>
      </c>
      <c r="IG124">
        <v>1</v>
      </c>
      <c r="IH124">
        <v>1</v>
      </c>
      <c r="II124">
        <v>0</v>
      </c>
      <c r="IJ124">
        <v>0</v>
      </c>
      <c r="IK124">
        <v>0</v>
      </c>
      <c r="IL124">
        <v>0</v>
      </c>
      <c r="IM124" t="s">
        <v>234</v>
      </c>
      <c r="IN124" t="s">
        <v>1445</v>
      </c>
      <c r="IO124" t="s">
        <v>234</v>
      </c>
      <c r="IP124" t="s">
        <v>234</v>
      </c>
      <c r="IQ124" t="s">
        <v>234</v>
      </c>
      <c r="IR124" t="s">
        <v>234</v>
      </c>
      <c r="IS124" t="s">
        <v>234</v>
      </c>
      <c r="IT124" t="s">
        <v>234</v>
      </c>
      <c r="IU124" t="s">
        <v>234</v>
      </c>
      <c r="IV124" t="s">
        <v>234</v>
      </c>
      <c r="IW124" t="s">
        <v>234</v>
      </c>
      <c r="IX124" t="s">
        <v>234</v>
      </c>
      <c r="IY124" t="s">
        <v>234</v>
      </c>
      <c r="IZ124" t="s">
        <v>234</v>
      </c>
      <c r="JA124" t="s">
        <v>234</v>
      </c>
      <c r="JB124" t="s">
        <v>234</v>
      </c>
      <c r="JC124" t="s">
        <v>234</v>
      </c>
      <c r="JD124" t="s">
        <v>234</v>
      </c>
      <c r="JE124" t="s">
        <v>234</v>
      </c>
      <c r="JF124" t="s">
        <v>234</v>
      </c>
      <c r="JG124" t="s">
        <v>234</v>
      </c>
      <c r="JH124" t="s">
        <v>234</v>
      </c>
      <c r="JI124" t="s">
        <v>234</v>
      </c>
      <c r="JJ124" t="s">
        <v>234</v>
      </c>
      <c r="JK124" t="s">
        <v>234</v>
      </c>
      <c r="JL124" t="s">
        <v>234</v>
      </c>
      <c r="JM124" t="s">
        <v>234</v>
      </c>
      <c r="JN124" t="s">
        <v>234</v>
      </c>
      <c r="JO124" t="s">
        <v>234</v>
      </c>
      <c r="JP124" t="s">
        <v>234</v>
      </c>
      <c r="JQ124" t="s">
        <v>234</v>
      </c>
      <c r="JR124" t="s">
        <v>234</v>
      </c>
      <c r="JS124" t="s">
        <v>234</v>
      </c>
      <c r="JT124" t="s">
        <v>234</v>
      </c>
      <c r="JU124" t="s">
        <v>234</v>
      </c>
      <c r="JV124" t="s">
        <v>234</v>
      </c>
      <c r="JW124" t="s">
        <v>234</v>
      </c>
      <c r="JX124" t="s">
        <v>234</v>
      </c>
      <c r="JY124" t="s">
        <v>234</v>
      </c>
      <c r="JZ124" t="s">
        <v>234</v>
      </c>
      <c r="KA124" t="s">
        <v>234</v>
      </c>
      <c r="KB124" t="s">
        <v>234</v>
      </c>
      <c r="KC124" t="s">
        <v>234</v>
      </c>
      <c r="KD124" t="s">
        <v>234</v>
      </c>
      <c r="KE124" t="s">
        <v>234</v>
      </c>
      <c r="KF124" t="s">
        <v>234</v>
      </c>
      <c r="KG124" t="s">
        <v>234</v>
      </c>
      <c r="KH124" t="s">
        <v>234</v>
      </c>
      <c r="KI124" t="s">
        <v>234</v>
      </c>
      <c r="KJ124" t="s">
        <v>234</v>
      </c>
      <c r="KK124" t="s">
        <v>234</v>
      </c>
      <c r="KL124" t="s">
        <v>234</v>
      </c>
      <c r="KM124" t="s">
        <v>234</v>
      </c>
      <c r="KN124" t="s">
        <v>234</v>
      </c>
      <c r="KO124" t="s">
        <v>234</v>
      </c>
      <c r="KP124" t="s">
        <v>234</v>
      </c>
      <c r="KQ124" t="s">
        <v>234</v>
      </c>
      <c r="KR124" t="s">
        <v>234</v>
      </c>
      <c r="KS124" t="s">
        <v>234</v>
      </c>
      <c r="KT124" t="s">
        <v>234</v>
      </c>
      <c r="KU124" t="s">
        <v>234</v>
      </c>
      <c r="KV124" t="s">
        <v>234</v>
      </c>
      <c r="KW124" t="s">
        <v>234</v>
      </c>
      <c r="KX124" t="s">
        <v>234</v>
      </c>
      <c r="KY124" t="s">
        <v>234</v>
      </c>
      <c r="KZ124" t="s">
        <v>234</v>
      </c>
      <c r="LA124" t="s">
        <v>234</v>
      </c>
      <c r="LB124" t="s">
        <v>234</v>
      </c>
      <c r="LC124" t="s">
        <v>234</v>
      </c>
      <c r="LD124" t="s">
        <v>234</v>
      </c>
      <c r="LE124" t="s">
        <v>234</v>
      </c>
      <c r="LF124" t="s">
        <v>234</v>
      </c>
      <c r="LG124" t="s">
        <v>234</v>
      </c>
      <c r="LH124">
        <v>264717496</v>
      </c>
      <c r="LI124" t="s">
        <v>4127</v>
      </c>
      <c r="LJ124">
        <v>44617.91510416667</v>
      </c>
      <c r="LK124" t="s">
        <v>234</v>
      </c>
      <c r="LL124" t="s">
        <v>234</v>
      </c>
      <c r="LM124" t="s">
        <v>3800</v>
      </c>
      <c r="LN124" t="s">
        <v>3801</v>
      </c>
      <c r="LO124" t="s">
        <v>234</v>
      </c>
      <c r="LP124">
        <v>123</v>
      </c>
    </row>
    <row r="125" spans="1:328" x14ac:dyDescent="0.35">
      <c r="A125">
        <v>44617.686718877318</v>
      </c>
      <c r="B125">
        <v>44617.694737291669</v>
      </c>
      <c r="C125">
        <v>44617</v>
      </c>
      <c r="D125">
        <v>1.145487764525959E-3</v>
      </c>
      <c r="E125" t="s">
        <v>234</v>
      </c>
      <c r="F125" t="s">
        <v>234</v>
      </c>
      <c r="G125" t="s">
        <v>234</v>
      </c>
      <c r="H125">
        <v>44617</v>
      </c>
      <c r="I125" t="s">
        <v>403</v>
      </c>
      <c r="J125" t="s">
        <v>234</v>
      </c>
      <c r="K125" t="s">
        <v>403</v>
      </c>
      <c r="L125" t="s">
        <v>402</v>
      </c>
      <c r="M125" t="s">
        <v>402</v>
      </c>
      <c r="N125" t="s">
        <v>246</v>
      </c>
      <c r="O125" t="s">
        <v>4113</v>
      </c>
      <c r="P125" t="s">
        <v>246</v>
      </c>
      <c r="Q125" t="s">
        <v>433</v>
      </c>
      <c r="R125" t="s">
        <v>4113</v>
      </c>
      <c r="S125" t="s">
        <v>406</v>
      </c>
      <c r="T125" t="s">
        <v>413</v>
      </c>
      <c r="U125" t="s">
        <v>1830</v>
      </c>
      <c r="V125" t="s">
        <v>1831</v>
      </c>
      <c r="W125" t="s">
        <v>2214</v>
      </c>
      <c r="X125" t="s">
        <v>2213</v>
      </c>
      <c r="Y125" t="s">
        <v>2214</v>
      </c>
      <c r="Z125" t="s">
        <v>3382</v>
      </c>
      <c r="AA125" t="s">
        <v>234</v>
      </c>
      <c r="AB125" t="s">
        <v>3382</v>
      </c>
      <c r="AC125" t="s">
        <v>3383</v>
      </c>
      <c r="AD125" t="s">
        <v>3383</v>
      </c>
      <c r="AE125" t="s">
        <v>3420</v>
      </c>
      <c r="AF125" t="s">
        <v>234</v>
      </c>
      <c r="AG125" t="s">
        <v>3420</v>
      </c>
      <c r="AH125" t="s">
        <v>3421</v>
      </c>
      <c r="AI125" t="s">
        <v>3421</v>
      </c>
      <c r="AJ125" t="s">
        <v>247</v>
      </c>
      <c r="AK125" t="s">
        <v>284</v>
      </c>
      <c r="AL125" t="s">
        <v>1655</v>
      </c>
      <c r="AM125" t="s">
        <v>234</v>
      </c>
      <c r="AN125" t="s">
        <v>1655</v>
      </c>
      <c r="AO125" t="s">
        <v>234</v>
      </c>
      <c r="AP125" t="s">
        <v>250</v>
      </c>
      <c r="AQ125" t="s">
        <v>234</v>
      </c>
      <c r="AR125" t="s">
        <v>234</v>
      </c>
      <c r="AS125" t="s">
        <v>285</v>
      </c>
      <c r="AT125" t="s">
        <v>234</v>
      </c>
      <c r="AU125" t="s">
        <v>318</v>
      </c>
      <c r="AV125">
        <v>1</v>
      </c>
      <c r="AW125">
        <v>0</v>
      </c>
      <c r="AX125">
        <v>0</v>
      </c>
      <c r="AY125">
        <v>0</v>
      </c>
      <c r="AZ125">
        <v>0</v>
      </c>
      <c r="BA125">
        <v>0</v>
      </c>
      <c r="BB125">
        <v>0</v>
      </c>
      <c r="BC125">
        <v>0</v>
      </c>
      <c r="BD125" t="s">
        <v>309</v>
      </c>
      <c r="BE125" t="s">
        <v>750</v>
      </c>
      <c r="BF125" t="s">
        <v>287</v>
      </c>
      <c r="BG125">
        <v>1</v>
      </c>
      <c r="BH125">
        <v>0</v>
      </c>
      <c r="BI125">
        <v>0</v>
      </c>
      <c r="BJ125">
        <v>0</v>
      </c>
      <c r="BK125">
        <v>0</v>
      </c>
      <c r="BL125">
        <v>0</v>
      </c>
      <c r="BM125">
        <v>0</v>
      </c>
      <c r="BN125">
        <v>0</v>
      </c>
      <c r="BO125">
        <v>0</v>
      </c>
      <c r="BP125">
        <v>0</v>
      </c>
      <c r="BQ125" t="s">
        <v>234</v>
      </c>
      <c r="BR125" t="s">
        <v>348</v>
      </c>
      <c r="BS125" t="s">
        <v>311</v>
      </c>
      <c r="BT125" t="s">
        <v>3944</v>
      </c>
      <c r="BU125">
        <v>1</v>
      </c>
      <c r="BV125">
        <v>1</v>
      </c>
      <c r="BW125">
        <v>1</v>
      </c>
      <c r="BX125">
        <v>1</v>
      </c>
      <c r="BY125">
        <v>1</v>
      </c>
      <c r="BZ125">
        <v>1</v>
      </c>
      <c r="CA125">
        <v>1</v>
      </c>
      <c r="CB125">
        <v>0</v>
      </c>
      <c r="CC125" t="s">
        <v>1500</v>
      </c>
      <c r="CD125">
        <v>300</v>
      </c>
      <c r="CE125">
        <v>150</v>
      </c>
      <c r="CF125" t="s">
        <v>1655</v>
      </c>
      <c r="CG125">
        <v>375</v>
      </c>
      <c r="CH125">
        <v>144.230769230769</v>
      </c>
      <c r="CI125" t="s">
        <v>1655</v>
      </c>
      <c r="CJ125">
        <v>300</v>
      </c>
      <c r="CK125" t="s">
        <v>3945</v>
      </c>
      <c r="CL125" t="s">
        <v>1655</v>
      </c>
      <c r="CM125">
        <v>360</v>
      </c>
      <c r="CN125" t="s">
        <v>4125</v>
      </c>
      <c r="CO125" t="s">
        <v>1655</v>
      </c>
      <c r="CP125">
        <v>650</v>
      </c>
      <c r="CQ125" t="s">
        <v>3918</v>
      </c>
      <c r="CR125" t="s">
        <v>1445</v>
      </c>
      <c r="CS125">
        <v>750</v>
      </c>
      <c r="CT125" t="s">
        <v>4072</v>
      </c>
      <c r="CU125" t="s">
        <v>1655</v>
      </c>
      <c r="CV125" t="s">
        <v>1504</v>
      </c>
      <c r="CW125" t="s">
        <v>1655</v>
      </c>
      <c r="CX125">
        <v>1100</v>
      </c>
      <c r="CY125" t="s">
        <v>234</v>
      </c>
      <c r="CZ125" t="s">
        <v>234</v>
      </c>
      <c r="DA125" t="s">
        <v>234</v>
      </c>
      <c r="DB125" t="s">
        <v>234</v>
      </c>
      <c r="DC125" t="s">
        <v>234</v>
      </c>
      <c r="DD125" t="s">
        <v>234</v>
      </c>
      <c r="DE125" t="s">
        <v>259</v>
      </c>
      <c r="DF125">
        <v>1100</v>
      </c>
      <c r="DG125" t="s">
        <v>1655</v>
      </c>
      <c r="DH125" t="s">
        <v>1445</v>
      </c>
      <c r="DI125" t="s">
        <v>234</v>
      </c>
      <c r="DJ125" t="s">
        <v>234</v>
      </c>
      <c r="DK125" t="s">
        <v>234</v>
      </c>
      <c r="DL125" t="s">
        <v>234</v>
      </c>
      <c r="DM125" t="s">
        <v>234</v>
      </c>
      <c r="DN125" t="s">
        <v>234</v>
      </c>
      <c r="DO125" t="s">
        <v>234</v>
      </c>
      <c r="DP125" t="s">
        <v>234</v>
      </c>
      <c r="DQ125" t="s">
        <v>234</v>
      </c>
      <c r="DR125" t="s">
        <v>234</v>
      </c>
      <c r="DS125" t="s">
        <v>234</v>
      </c>
      <c r="DT125" t="s">
        <v>234</v>
      </c>
      <c r="DU125" t="s">
        <v>234</v>
      </c>
      <c r="DV125" t="s">
        <v>234</v>
      </c>
      <c r="DW125" t="s">
        <v>234</v>
      </c>
      <c r="DX125" t="s">
        <v>234</v>
      </c>
      <c r="DY125" t="s">
        <v>234</v>
      </c>
      <c r="DZ125" t="s">
        <v>234</v>
      </c>
      <c r="EA125" t="s">
        <v>234</v>
      </c>
      <c r="EB125" t="s">
        <v>234</v>
      </c>
      <c r="EC125" t="s">
        <v>234</v>
      </c>
      <c r="ED125" t="s">
        <v>234</v>
      </c>
      <c r="EE125" t="s">
        <v>234</v>
      </c>
      <c r="EF125" t="s">
        <v>234</v>
      </c>
      <c r="EG125" t="s">
        <v>234</v>
      </c>
      <c r="EH125" t="s">
        <v>1445</v>
      </c>
      <c r="EI125" t="s">
        <v>1445</v>
      </c>
      <c r="EJ125" t="s">
        <v>1655</v>
      </c>
      <c r="EK125" t="s">
        <v>406</v>
      </c>
      <c r="EL125" t="s">
        <v>305</v>
      </c>
      <c r="EM125" t="s">
        <v>413</v>
      </c>
      <c r="EN125" t="s">
        <v>305</v>
      </c>
      <c r="EO125" t="s">
        <v>234</v>
      </c>
      <c r="EP125" t="s">
        <v>234</v>
      </c>
      <c r="EQ125" t="s">
        <v>234</v>
      </c>
      <c r="ER125" t="s">
        <v>234</v>
      </c>
      <c r="ES125" t="s">
        <v>234</v>
      </c>
      <c r="ET125" t="s">
        <v>234</v>
      </c>
      <c r="EU125" t="s">
        <v>234</v>
      </c>
      <c r="EV125" t="s">
        <v>234</v>
      </c>
      <c r="EW125" t="s">
        <v>234</v>
      </c>
      <c r="EX125" t="s">
        <v>234</v>
      </c>
      <c r="EY125" t="s">
        <v>234</v>
      </c>
      <c r="EZ125" t="s">
        <v>234</v>
      </c>
      <c r="FA125" t="s">
        <v>234</v>
      </c>
      <c r="FB125" t="s">
        <v>234</v>
      </c>
      <c r="FC125" t="s">
        <v>234</v>
      </c>
      <c r="FD125" t="s">
        <v>234</v>
      </c>
      <c r="FE125" t="s">
        <v>234</v>
      </c>
      <c r="FF125" t="s">
        <v>234</v>
      </c>
      <c r="FG125" t="s">
        <v>234</v>
      </c>
      <c r="FH125" t="s">
        <v>234</v>
      </c>
      <c r="FI125" t="s">
        <v>234</v>
      </c>
      <c r="FJ125" t="s">
        <v>234</v>
      </c>
      <c r="FK125" t="s">
        <v>234</v>
      </c>
      <c r="FL125" t="s">
        <v>234</v>
      </c>
      <c r="FM125" t="s">
        <v>234</v>
      </c>
      <c r="FN125" t="s">
        <v>234</v>
      </c>
      <c r="FO125" t="s">
        <v>234</v>
      </c>
      <c r="FP125" t="s">
        <v>234</v>
      </c>
      <c r="FQ125" t="s">
        <v>234</v>
      </c>
      <c r="FR125" t="s">
        <v>234</v>
      </c>
      <c r="FS125" t="s">
        <v>234</v>
      </c>
      <c r="FT125" t="s">
        <v>234</v>
      </c>
      <c r="FU125" t="s">
        <v>234</v>
      </c>
      <c r="FV125" t="s">
        <v>234</v>
      </c>
      <c r="FW125" t="s">
        <v>234</v>
      </c>
      <c r="FX125" t="s">
        <v>234</v>
      </c>
      <c r="FY125" t="s">
        <v>234</v>
      </c>
      <c r="FZ125" t="s">
        <v>234</v>
      </c>
      <c r="GA125" t="s">
        <v>234</v>
      </c>
      <c r="GB125" t="s">
        <v>234</v>
      </c>
      <c r="GC125" t="s">
        <v>234</v>
      </c>
      <c r="GD125" t="s">
        <v>234</v>
      </c>
      <c r="GE125" t="s">
        <v>234</v>
      </c>
      <c r="GF125" t="s">
        <v>234</v>
      </c>
      <c r="GG125" t="s">
        <v>234</v>
      </c>
      <c r="GH125" t="s">
        <v>234</v>
      </c>
      <c r="GI125" t="s">
        <v>234</v>
      </c>
      <c r="GJ125" t="s">
        <v>234</v>
      </c>
      <c r="GK125" t="s">
        <v>234</v>
      </c>
      <c r="GL125" t="s">
        <v>234</v>
      </c>
      <c r="GM125" t="s">
        <v>234</v>
      </c>
      <c r="GN125" t="s">
        <v>234</v>
      </c>
      <c r="GO125" t="s">
        <v>234</v>
      </c>
      <c r="GP125" t="s">
        <v>234</v>
      </c>
      <c r="GQ125" t="s">
        <v>234</v>
      </c>
      <c r="GR125" t="s">
        <v>234</v>
      </c>
      <c r="GS125" t="s">
        <v>234</v>
      </c>
      <c r="GT125" t="s">
        <v>234</v>
      </c>
      <c r="GU125" t="s">
        <v>234</v>
      </c>
      <c r="GV125" t="s">
        <v>234</v>
      </c>
      <c r="GW125" t="s">
        <v>234</v>
      </c>
      <c r="GX125" t="s">
        <v>234</v>
      </c>
      <c r="GY125" t="s">
        <v>234</v>
      </c>
      <c r="GZ125" t="s">
        <v>234</v>
      </c>
      <c r="HA125" t="s">
        <v>234</v>
      </c>
      <c r="HB125" t="s">
        <v>234</v>
      </c>
      <c r="HC125" t="s">
        <v>234</v>
      </c>
      <c r="HD125" t="s">
        <v>234</v>
      </c>
      <c r="HE125" t="s">
        <v>234</v>
      </c>
      <c r="HF125" t="s">
        <v>234</v>
      </c>
      <c r="HG125" t="s">
        <v>234</v>
      </c>
      <c r="HH125" t="s">
        <v>234</v>
      </c>
      <c r="HI125" t="s">
        <v>234</v>
      </c>
      <c r="HJ125" t="s">
        <v>234</v>
      </c>
      <c r="HK125" t="s">
        <v>234</v>
      </c>
      <c r="HL125" t="s">
        <v>234</v>
      </c>
      <c r="HM125" t="s">
        <v>234</v>
      </c>
      <c r="HN125" t="s">
        <v>234</v>
      </c>
      <c r="HO125" t="s">
        <v>234</v>
      </c>
      <c r="HP125" t="s">
        <v>234</v>
      </c>
      <c r="HQ125" t="s">
        <v>234</v>
      </c>
      <c r="HR125" t="s">
        <v>234</v>
      </c>
      <c r="HS125" t="s">
        <v>234</v>
      </c>
      <c r="HT125" t="s">
        <v>234</v>
      </c>
      <c r="HU125" t="s">
        <v>1445</v>
      </c>
      <c r="HV125" t="s">
        <v>234</v>
      </c>
      <c r="HW125" t="s">
        <v>234</v>
      </c>
      <c r="HX125" t="s">
        <v>234</v>
      </c>
      <c r="HY125" t="s">
        <v>234</v>
      </c>
      <c r="HZ125" t="s">
        <v>234</v>
      </c>
      <c r="IA125" t="s">
        <v>234</v>
      </c>
      <c r="IB125" t="s">
        <v>234</v>
      </c>
      <c r="IC125" t="s">
        <v>234</v>
      </c>
      <c r="ID125" t="s">
        <v>3798</v>
      </c>
      <c r="IE125">
        <v>0</v>
      </c>
      <c r="IF125">
        <v>1</v>
      </c>
      <c r="IG125">
        <v>1</v>
      </c>
      <c r="IH125">
        <v>1</v>
      </c>
      <c r="II125">
        <v>0</v>
      </c>
      <c r="IJ125">
        <v>0</v>
      </c>
      <c r="IK125">
        <v>0</v>
      </c>
      <c r="IL125">
        <v>0</v>
      </c>
      <c r="IM125" t="s">
        <v>234</v>
      </c>
      <c r="IN125" t="s">
        <v>1445</v>
      </c>
      <c r="IO125" t="s">
        <v>234</v>
      </c>
      <c r="IP125" t="s">
        <v>234</v>
      </c>
      <c r="IQ125" t="s">
        <v>234</v>
      </c>
      <c r="IR125" t="s">
        <v>234</v>
      </c>
      <c r="IS125" t="s">
        <v>234</v>
      </c>
      <c r="IT125" t="s">
        <v>234</v>
      </c>
      <c r="IU125" t="s">
        <v>234</v>
      </c>
      <c r="IV125" t="s">
        <v>234</v>
      </c>
      <c r="IW125" t="s">
        <v>234</v>
      </c>
      <c r="IX125" t="s">
        <v>234</v>
      </c>
      <c r="IY125" t="s">
        <v>234</v>
      </c>
      <c r="IZ125" t="s">
        <v>234</v>
      </c>
      <c r="JA125" t="s">
        <v>234</v>
      </c>
      <c r="JB125" t="s">
        <v>234</v>
      </c>
      <c r="JC125" t="s">
        <v>234</v>
      </c>
      <c r="JD125" t="s">
        <v>234</v>
      </c>
      <c r="JE125" t="s">
        <v>234</v>
      </c>
      <c r="JF125" t="s">
        <v>234</v>
      </c>
      <c r="JG125" t="s">
        <v>234</v>
      </c>
      <c r="JH125" t="s">
        <v>234</v>
      </c>
      <c r="JI125" t="s">
        <v>234</v>
      </c>
      <c r="JJ125" t="s">
        <v>234</v>
      </c>
      <c r="JK125" t="s">
        <v>234</v>
      </c>
      <c r="JL125" t="s">
        <v>234</v>
      </c>
      <c r="JM125" t="s">
        <v>234</v>
      </c>
      <c r="JN125" t="s">
        <v>234</v>
      </c>
      <c r="JO125" t="s">
        <v>234</v>
      </c>
      <c r="JP125" t="s">
        <v>234</v>
      </c>
      <c r="JQ125" t="s">
        <v>234</v>
      </c>
      <c r="JR125" t="s">
        <v>234</v>
      </c>
      <c r="JS125" t="s">
        <v>234</v>
      </c>
      <c r="JT125" t="s">
        <v>234</v>
      </c>
      <c r="JU125" t="s">
        <v>234</v>
      </c>
      <c r="JV125" t="s">
        <v>234</v>
      </c>
      <c r="JW125" t="s">
        <v>234</v>
      </c>
      <c r="JX125" t="s">
        <v>234</v>
      </c>
      <c r="JY125" t="s">
        <v>234</v>
      </c>
      <c r="JZ125" t="s">
        <v>234</v>
      </c>
      <c r="KA125" t="s">
        <v>234</v>
      </c>
      <c r="KB125" t="s">
        <v>234</v>
      </c>
      <c r="KC125" t="s">
        <v>234</v>
      </c>
      <c r="KD125" t="s">
        <v>234</v>
      </c>
      <c r="KE125" t="s">
        <v>234</v>
      </c>
      <c r="KF125" t="s">
        <v>234</v>
      </c>
      <c r="KG125" t="s">
        <v>234</v>
      </c>
      <c r="KH125" t="s">
        <v>234</v>
      </c>
      <c r="KI125" t="s">
        <v>234</v>
      </c>
      <c r="KJ125" t="s">
        <v>234</v>
      </c>
      <c r="KK125" t="s">
        <v>234</v>
      </c>
      <c r="KL125" t="s">
        <v>234</v>
      </c>
      <c r="KM125" t="s">
        <v>234</v>
      </c>
      <c r="KN125" t="s">
        <v>234</v>
      </c>
      <c r="KO125" t="s">
        <v>234</v>
      </c>
      <c r="KP125" t="s">
        <v>234</v>
      </c>
      <c r="KQ125" t="s">
        <v>234</v>
      </c>
      <c r="KR125" t="s">
        <v>234</v>
      </c>
      <c r="KS125" t="s">
        <v>234</v>
      </c>
      <c r="KT125" t="s">
        <v>234</v>
      </c>
      <c r="KU125" t="s">
        <v>234</v>
      </c>
      <c r="KV125" t="s">
        <v>234</v>
      </c>
      <c r="KW125" t="s">
        <v>234</v>
      </c>
      <c r="KX125" t="s">
        <v>234</v>
      </c>
      <c r="KY125" t="s">
        <v>234</v>
      </c>
      <c r="KZ125" t="s">
        <v>234</v>
      </c>
      <c r="LA125" t="s">
        <v>234</v>
      </c>
      <c r="LB125" t="s">
        <v>234</v>
      </c>
      <c r="LC125" t="s">
        <v>234</v>
      </c>
      <c r="LD125" t="s">
        <v>234</v>
      </c>
      <c r="LE125" t="s">
        <v>234</v>
      </c>
      <c r="LF125" t="s">
        <v>234</v>
      </c>
      <c r="LG125" t="s">
        <v>234</v>
      </c>
      <c r="LH125">
        <v>264717497</v>
      </c>
      <c r="LI125" t="s">
        <v>4128</v>
      </c>
      <c r="LJ125">
        <v>44617.91511574074</v>
      </c>
      <c r="LK125" t="s">
        <v>234</v>
      </c>
      <c r="LL125" t="s">
        <v>234</v>
      </c>
      <c r="LM125" t="s">
        <v>3800</v>
      </c>
      <c r="LN125" t="s">
        <v>3801</v>
      </c>
      <c r="LO125" t="s">
        <v>234</v>
      </c>
      <c r="LP125">
        <v>124</v>
      </c>
    </row>
    <row r="126" spans="1:328" x14ac:dyDescent="0.35">
      <c r="A126">
        <v>44617.698191400457</v>
      </c>
      <c r="B126">
        <v>44617.704112488427</v>
      </c>
      <c r="C126">
        <v>44617</v>
      </c>
      <c r="D126">
        <v>8.4586970998706032E-4</v>
      </c>
      <c r="E126" t="s">
        <v>234</v>
      </c>
      <c r="F126" t="s">
        <v>234</v>
      </c>
      <c r="G126" t="s">
        <v>234</v>
      </c>
      <c r="H126">
        <v>44617</v>
      </c>
      <c r="I126" t="s">
        <v>403</v>
      </c>
      <c r="J126" t="s">
        <v>234</v>
      </c>
      <c r="K126" t="s">
        <v>403</v>
      </c>
      <c r="L126" t="s">
        <v>402</v>
      </c>
      <c r="M126" t="s">
        <v>402</v>
      </c>
      <c r="N126" t="s">
        <v>246</v>
      </c>
      <c r="O126" t="s">
        <v>4113</v>
      </c>
      <c r="P126" t="s">
        <v>246</v>
      </c>
      <c r="Q126" t="s">
        <v>433</v>
      </c>
      <c r="R126" t="s">
        <v>4113</v>
      </c>
      <c r="S126" t="s">
        <v>406</v>
      </c>
      <c r="T126" t="s">
        <v>413</v>
      </c>
      <c r="U126" t="s">
        <v>1830</v>
      </c>
      <c r="V126" t="s">
        <v>1831</v>
      </c>
      <c r="W126" t="s">
        <v>2214</v>
      </c>
      <c r="X126" t="s">
        <v>2213</v>
      </c>
      <c r="Y126" t="s">
        <v>2214</v>
      </c>
      <c r="Z126" t="s">
        <v>3382</v>
      </c>
      <c r="AA126" t="s">
        <v>234</v>
      </c>
      <c r="AB126" t="s">
        <v>3382</v>
      </c>
      <c r="AC126" t="s">
        <v>3383</v>
      </c>
      <c r="AD126" t="s">
        <v>3383</v>
      </c>
      <c r="AE126" t="s">
        <v>3420</v>
      </c>
      <c r="AF126" t="s">
        <v>234</v>
      </c>
      <c r="AG126" t="s">
        <v>3420</v>
      </c>
      <c r="AH126" t="s">
        <v>3421</v>
      </c>
      <c r="AI126" t="s">
        <v>3421</v>
      </c>
      <c r="AJ126" t="s">
        <v>247</v>
      </c>
      <c r="AK126" t="s">
        <v>284</v>
      </c>
      <c r="AL126" t="s">
        <v>1655</v>
      </c>
      <c r="AM126" t="s">
        <v>234</v>
      </c>
      <c r="AN126" t="s">
        <v>1655</v>
      </c>
      <c r="AO126" t="s">
        <v>234</v>
      </c>
      <c r="AP126" t="s">
        <v>250</v>
      </c>
      <c r="AQ126" t="s">
        <v>234</v>
      </c>
      <c r="AR126" t="s">
        <v>234</v>
      </c>
      <c r="AS126" t="s">
        <v>285</v>
      </c>
      <c r="AT126" t="s">
        <v>234</v>
      </c>
      <c r="AU126" t="s">
        <v>318</v>
      </c>
      <c r="AV126">
        <v>1</v>
      </c>
      <c r="AW126">
        <v>0</v>
      </c>
      <c r="AX126">
        <v>0</v>
      </c>
      <c r="AY126">
        <v>0</v>
      </c>
      <c r="AZ126">
        <v>0</v>
      </c>
      <c r="BA126">
        <v>0</v>
      </c>
      <c r="BB126">
        <v>0</v>
      </c>
      <c r="BC126">
        <v>0</v>
      </c>
      <c r="BD126" t="s">
        <v>309</v>
      </c>
      <c r="BE126" t="s">
        <v>750</v>
      </c>
      <c r="BF126" t="s">
        <v>287</v>
      </c>
      <c r="BG126">
        <v>1</v>
      </c>
      <c r="BH126">
        <v>0</v>
      </c>
      <c r="BI126">
        <v>0</v>
      </c>
      <c r="BJ126">
        <v>0</v>
      </c>
      <c r="BK126">
        <v>0</v>
      </c>
      <c r="BL126">
        <v>0</v>
      </c>
      <c r="BM126">
        <v>0</v>
      </c>
      <c r="BN126">
        <v>0</v>
      </c>
      <c r="BO126">
        <v>0</v>
      </c>
      <c r="BP126">
        <v>0</v>
      </c>
      <c r="BQ126" t="s">
        <v>234</v>
      </c>
      <c r="BR126" t="s">
        <v>288</v>
      </c>
      <c r="BS126" t="s">
        <v>289</v>
      </c>
      <c r="BT126" t="s">
        <v>4129</v>
      </c>
      <c r="BU126">
        <v>1</v>
      </c>
      <c r="BV126">
        <v>1</v>
      </c>
      <c r="BW126">
        <v>1</v>
      </c>
      <c r="BX126">
        <v>1</v>
      </c>
      <c r="BY126">
        <v>1</v>
      </c>
      <c r="BZ126">
        <v>1</v>
      </c>
      <c r="CA126">
        <v>1</v>
      </c>
      <c r="CB126">
        <v>0</v>
      </c>
      <c r="CC126" t="s">
        <v>1500</v>
      </c>
      <c r="CD126">
        <v>300</v>
      </c>
      <c r="CE126">
        <v>150</v>
      </c>
      <c r="CF126" t="s">
        <v>1655</v>
      </c>
      <c r="CG126">
        <v>390</v>
      </c>
      <c r="CH126">
        <v>150</v>
      </c>
      <c r="CI126" t="s">
        <v>1655</v>
      </c>
      <c r="CJ126">
        <v>450</v>
      </c>
      <c r="CK126" t="s">
        <v>4047</v>
      </c>
      <c r="CL126" t="s">
        <v>1655</v>
      </c>
      <c r="CM126">
        <v>450</v>
      </c>
      <c r="CN126" t="s">
        <v>3837</v>
      </c>
      <c r="CO126" t="s">
        <v>1655</v>
      </c>
      <c r="CP126">
        <v>660</v>
      </c>
      <c r="CQ126" t="s">
        <v>4115</v>
      </c>
      <c r="CR126" t="s">
        <v>1655</v>
      </c>
      <c r="CS126">
        <v>300</v>
      </c>
      <c r="CT126" t="s">
        <v>3899</v>
      </c>
      <c r="CU126" t="s">
        <v>1655</v>
      </c>
      <c r="CV126" t="s">
        <v>1507</v>
      </c>
      <c r="CW126" t="s">
        <v>1655</v>
      </c>
      <c r="CX126">
        <v>1200</v>
      </c>
      <c r="CY126" t="s">
        <v>234</v>
      </c>
      <c r="CZ126" t="s">
        <v>234</v>
      </c>
      <c r="DA126" t="s">
        <v>234</v>
      </c>
      <c r="DB126" t="s">
        <v>234</v>
      </c>
      <c r="DC126" t="s">
        <v>234</v>
      </c>
      <c r="DD126" t="s">
        <v>234</v>
      </c>
      <c r="DE126" t="s">
        <v>259</v>
      </c>
      <c r="DF126">
        <v>1200</v>
      </c>
      <c r="DG126" t="s">
        <v>1655</v>
      </c>
      <c r="DH126" t="s">
        <v>1445</v>
      </c>
      <c r="DI126" t="s">
        <v>234</v>
      </c>
      <c r="DJ126" t="s">
        <v>234</v>
      </c>
      <c r="DK126" t="s">
        <v>234</v>
      </c>
      <c r="DL126" t="s">
        <v>234</v>
      </c>
      <c r="DM126" t="s">
        <v>234</v>
      </c>
      <c r="DN126" t="s">
        <v>234</v>
      </c>
      <c r="DO126" t="s">
        <v>234</v>
      </c>
      <c r="DP126" t="s">
        <v>234</v>
      </c>
      <c r="DQ126" t="s">
        <v>234</v>
      </c>
      <c r="DR126" t="s">
        <v>234</v>
      </c>
      <c r="DS126" t="s">
        <v>234</v>
      </c>
      <c r="DT126" t="s">
        <v>234</v>
      </c>
      <c r="DU126" t="s">
        <v>234</v>
      </c>
      <c r="DV126" t="s">
        <v>234</v>
      </c>
      <c r="DW126" t="s">
        <v>234</v>
      </c>
      <c r="DX126" t="s">
        <v>234</v>
      </c>
      <c r="DY126" t="s">
        <v>234</v>
      </c>
      <c r="DZ126" t="s">
        <v>234</v>
      </c>
      <c r="EA126" t="s">
        <v>234</v>
      </c>
      <c r="EB126" t="s">
        <v>234</v>
      </c>
      <c r="EC126" t="s">
        <v>234</v>
      </c>
      <c r="ED126" t="s">
        <v>234</v>
      </c>
      <c r="EE126" t="s">
        <v>234</v>
      </c>
      <c r="EF126" t="s">
        <v>234</v>
      </c>
      <c r="EG126" t="s">
        <v>234</v>
      </c>
      <c r="EH126" t="s">
        <v>1445</v>
      </c>
      <c r="EI126" t="s">
        <v>1445</v>
      </c>
      <c r="EJ126" t="s">
        <v>1655</v>
      </c>
      <c r="EK126" t="s">
        <v>406</v>
      </c>
      <c r="EL126" t="s">
        <v>305</v>
      </c>
      <c r="EM126" t="s">
        <v>413</v>
      </c>
      <c r="EN126" t="s">
        <v>305</v>
      </c>
      <c r="EO126" t="s">
        <v>234</v>
      </c>
      <c r="EP126" t="s">
        <v>234</v>
      </c>
      <c r="EQ126" t="s">
        <v>234</v>
      </c>
      <c r="ER126" t="s">
        <v>234</v>
      </c>
      <c r="ES126" t="s">
        <v>234</v>
      </c>
      <c r="ET126" t="s">
        <v>234</v>
      </c>
      <c r="EU126" t="s">
        <v>234</v>
      </c>
      <c r="EV126" t="s">
        <v>234</v>
      </c>
      <c r="EW126" t="s">
        <v>234</v>
      </c>
      <c r="EX126" t="s">
        <v>234</v>
      </c>
      <c r="EY126" t="s">
        <v>234</v>
      </c>
      <c r="EZ126" t="s">
        <v>234</v>
      </c>
      <c r="FA126" t="s">
        <v>234</v>
      </c>
      <c r="FB126" t="s">
        <v>234</v>
      </c>
      <c r="FC126" t="s">
        <v>234</v>
      </c>
      <c r="FD126" t="s">
        <v>234</v>
      </c>
      <c r="FE126" t="s">
        <v>234</v>
      </c>
      <c r="FF126" t="s">
        <v>234</v>
      </c>
      <c r="FG126" t="s">
        <v>234</v>
      </c>
      <c r="FH126" t="s">
        <v>234</v>
      </c>
      <c r="FI126" t="s">
        <v>234</v>
      </c>
      <c r="FJ126" t="s">
        <v>234</v>
      </c>
      <c r="FK126" t="s">
        <v>234</v>
      </c>
      <c r="FL126" t="s">
        <v>234</v>
      </c>
      <c r="FM126" t="s">
        <v>234</v>
      </c>
      <c r="FN126" t="s">
        <v>234</v>
      </c>
      <c r="FO126" t="s">
        <v>234</v>
      </c>
      <c r="FP126" t="s">
        <v>234</v>
      </c>
      <c r="FQ126" t="s">
        <v>234</v>
      </c>
      <c r="FR126" t="s">
        <v>234</v>
      </c>
      <c r="FS126" t="s">
        <v>234</v>
      </c>
      <c r="FT126" t="s">
        <v>234</v>
      </c>
      <c r="FU126" t="s">
        <v>234</v>
      </c>
      <c r="FV126" t="s">
        <v>234</v>
      </c>
      <c r="FW126" t="s">
        <v>234</v>
      </c>
      <c r="FX126" t="s">
        <v>234</v>
      </c>
      <c r="FY126" t="s">
        <v>234</v>
      </c>
      <c r="FZ126" t="s">
        <v>234</v>
      </c>
      <c r="GA126" t="s">
        <v>234</v>
      </c>
      <c r="GB126" t="s">
        <v>234</v>
      </c>
      <c r="GC126" t="s">
        <v>234</v>
      </c>
      <c r="GD126" t="s">
        <v>234</v>
      </c>
      <c r="GE126" t="s">
        <v>234</v>
      </c>
      <c r="GF126" t="s">
        <v>234</v>
      </c>
      <c r="GG126" t="s">
        <v>234</v>
      </c>
      <c r="GH126" t="s">
        <v>234</v>
      </c>
      <c r="GI126" t="s">
        <v>234</v>
      </c>
      <c r="GJ126" t="s">
        <v>234</v>
      </c>
      <c r="GK126" t="s">
        <v>234</v>
      </c>
      <c r="GL126" t="s">
        <v>234</v>
      </c>
      <c r="GM126" t="s">
        <v>234</v>
      </c>
      <c r="GN126" t="s">
        <v>234</v>
      </c>
      <c r="GO126" t="s">
        <v>234</v>
      </c>
      <c r="GP126" t="s">
        <v>234</v>
      </c>
      <c r="GQ126" t="s">
        <v>234</v>
      </c>
      <c r="GR126" t="s">
        <v>234</v>
      </c>
      <c r="GS126" t="s">
        <v>234</v>
      </c>
      <c r="GT126" t="s">
        <v>234</v>
      </c>
      <c r="GU126" t="s">
        <v>234</v>
      </c>
      <c r="GV126" t="s">
        <v>234</v>
      </c>
      <c r="GW126" t="s">
        <v>234</v>
      </c>
      <c r="GX126" t="s">
        <v>234</v>
      </c>
      <c r="GY126" t="s">
        <v>234</v>
      </c>
      <c r="GZ126" t="s">
        <v>234</v>
      </c>
      <c r="HA126" t="s">
        <v>234</v>
      </c>
      <c r="HB126" t="s">
        <v>234</v>
      </c>
      <c r="HC126" t="s">
        <v>234</v>
      </c>
      <c r="HD126" t="s">
        <v>234</v>
      </c>
      <c r="HE126" t="s">
        <v>234</v>
      </c>
      <c r="HF126" t="s">
        <v>234</v>
      </c>
      <c r="HG126" t="s">
        <v>234</v>
      </c>
      <c r="HH126" t="s">
        <v>234</v>
      </c>
      <c r="HI126" t="s">
        <v>234</v>
      </c>
      <c r="HJ126" t="s">
        <v>234</v>
      </c>
      <c r="HK126" t="s">
        <v>234</v>
      </c>
      <c r="HL126" t="s">
        <v>234</v>
      </c>
      <c r="HM126" t="s">
        <v>234</v>
      </c>
      <c r="HN126" t="s">
        <v>234</v>
      </c>
      <c r="HO126" t="s">
        <v>234</v>
      </c>
      <c r="HP126" t="s">
        <v>234</v>
      </c>
      <c r="HQ126" t="s">
        <v>234</v>
      </c>
      <c r="HR126" t="s">
        <v>234</v>
      </c>
      <c r="HS126" t="s">
        <v>234</v>
      </c>
      <c r="HT126" t="s">
        <v>234</v>
      </c>
      <c r="HU126" t="s">
        <v>1445</v>
      </c>
      <c r="HV126" t="s">
        <v>234</v>
      </c>
      <c r="HW126" t="s">
        <v>234</v>
      </c>
      <c r="HX126" t="s">
        <v>234</v>
      </c>
      <c r="HY126" t="s">
        <v>234</v>
      </c>
      <c r="HZ126" t="s">
        <v>234</v>
      </c>
      <c r="IA126" t="s">
        <v>234</v>
      </c>
      <c r="IB126" t="s">
        <v>234</v>
      </c>
      <c r="IC126" t="s">
        <v>234</v>
      </c>
      <c r="ID126" t="s">
        <v>1586</v>
      </c>
      <c r="IE126">
        <v>0</v>
      </c>
      <c r="IF126">
        <v>0</v>
      </c>
      <c r="IG126">
        <v>1</v>
      </c>
      <c r="IH126">
        <v>0</v>
      </c>
      <c r="II126">
        <v>0</v>
      </c>
      <c r="IJ126">
        <v>0</v>
      </c>
      <c r="IK126">
        <v>0</v>
      </c>
      <c r="IL126">
        <v>0</v>
      </c>
      <c r="IM126" t="s">
        <v>234</v>
      </c>
      <c r="IN126" t="s">
        <v>1445</v>
      </c>
      <c r="IO126" t="s">
        <v>234</v>
      </c>
      <c r="IP126" t="s">
        <v>234</v>
      </c>
      <c r="IQ126" t="s">
        <v>234</v>
      </c>
      <c r="IR126" t="s">
        <v>234</v>
      </c>
      <c r="IS126" t="s">
        <v>234</v>
      </c>
      <c r="IT126" t="s">
        <v>234</v>
      </c>
      <c r="IU126" t="s">
        <v>234</v>
      </c>
      <c r="IV126" t="s">
        <v>234</v>
      </c>
      <c r="IW126" t="s">
        <v>234</v>
      </c>
      <c r="IX126" t="s">
        <v>234</v>
      </c>
      <c r="IY126" t="s">
        <v>234</v>
      </c>
      <c r="IZ126" t="s">
        <v>234</v>
      </c>
      <c r="JA126" t="s">
        <v>234</v>
      </c>
      <c r="JB126" t="s">
        <v>234</v>
      </c>
      <c r="JC126" t="s">
        <v>234</v>
      </c>
      <c r="JD126" t="s">
        <v>234</v>
      </c>
      <c r="JE126" t="s">
        <v>234</v>
      </c>
      <c r="JF126" t="s">
        <v>234</v>
      </c>
      <c r="JG126" t="s">
        <v>234</v>
      </c>
      <c r="JH126" t="s">
        <v>234</v>
      </c>
      <c r="JI126" t="s">
        <v>234</v>
      </c>
      <c r="JJ126" t="s">
        <v>234</v>
      </c>
      <c r="JK126" t="s">
        <v>234</v>
      </c>
      <c r="JL126" t="s">
        <v>234</v>
      </c>
      <c r="JM126" t="s">
        <v>234</v>
      </c>
      <c r="JN126" t="s">
        <v>234</v>
      </c>
      <c r="JO126" t="s">
        <v>234</v>
      </c>
      <c r="JP126" t="s">
        <v>234</v>
      </c>
      <c r="JQ126" t="s">
        <v>234</v>
      </c>
      <c r="JR126" t="s">
        <v>234</v>
      </c>
      <c r="JS126" t="s">
        <v>234</v>
      </c>
      <c r="JT126" t="s">
        <v>234</v>
      </c>
      <c r="JU126" t="s">
        <v>234</v>
      </c>
      <c r="JV126" t="s">
        <v>234</v>
      </c>
      <c r="JW126" t="s">
        <v>234</v>
      </c>
      <c r="JX126" t="s">
        <v>234</v>
      </c>
      <c r="JY126" t="s">
        <v>234</v>
      </c>
      <c r="JZ126" t="s">
        <v>234</v>
      </c>
      <c r="KA126" t="s">
        <v>234</v>
      </c>
      <c r="KB126" t="s">
        <v>234</v>
      </c>
      <c r="KC126" t="s">
        <v>234</v>
      </c>
      <c r="KD126" t="s">
        <v>234</v>
      </c>
      <c r="KE126" t="s">
        <v>234</v>
      </c>
      <c r="KF126" t="s">
        <v>234</v>
      </c>
      <c r="KG126" t="s">
        <v>234</v>
      </c>
      <c r="KH126" t="s">
        <v>234</v>
      </c>
      <c r="KI126" t="s">
        <v>234</v>
      </c>
      <c r="KJ126" t="s">
        <v>234</v>
      </c>
      <c r="KK126" t="s">
        <v>234</v>
      </c>
      <c r="KL126" t="s">
        <v>234</v>
      </c>
      <c r="KM126" t="s">
        <v>234</v>
      </c>
      <c r="KN126" t="s">
        <v>234</v>
      </c>
      <c r="KO126" t="s">
        <v>234</v>
      </c>
      <c r="KP126" t="s">
        <v>234</v>
      </c>
      <c r="KQ126" t="s">
        <v>234</v>
      </c>
      <c r="KR126" t="s">
        <v>234</v>
      </c>
      <c r="KS126" t="s">
        <v>234</v>
      </c>
      <c r="KT126" t="s">
        <v>234</v>
      </c>
      <c r="KU126" t="s">
        <v>234</v>
      </c>
      <c r="KV126" t="s">
        <v>234</v>
      </c>
      <c r="KW126" t="s">
        <v>234</v>
      </c>
      <c r="KX126" t="s">
        <v>234</v>
      </c>
      <c r="KY126" t="s">
        <v>234</v>
      </c>
      <c r="KZ126" t="s">
        <v>234</v>
      </c>
      <c r="LA126" t="s">
        <v>234</v>
      </c>
      <c r="LB126" t="s">
        <v>234</v>
      </c>
      <c r="LC126" t="s">
        <v>234</v>
      </c>
      <c r="LD126" t="s">
        <v>234</v>
      </c>
      <c r="LE126" t="s">
        <v>234</v>
      </c>
      <c r="LF126" t="s">
        <v>234</v>
      </c>
      <c r="LG126" t="s">
        <v>234</v>
      </c>
      <c r="LH126">
        <v>264717502</v>
      </c>
      <c r="LI126" t="s">
        <v>4130</v>
      </c>
      <c r="LJ126">
        <v>44617.915162037039</v>
      </c>
      <c r="LK126" t="s">
        <v>234</v>
      </c>
      <c r="LL126" t="s">
        <v>234</v>
      </c>
      <c r="LM126" t="s">
        <v>3800</v>
      </c>
      <c r="LN126" t="s">
        <v>3801</v>
      </c>
      <c r="LO126" t="s">
        <v>234</v>
      </c>
      <c r="LP126">
        <v>125</v>
      </c>
    </row>
    <row r="127" spans="1:328" x14ac:dyDescent="0.35">
      <c r="A127">
        <v>44617.70473125</v>
      </c>
      <c r="B127">
        <v>44617.706431435188</v>
      </c>
      <c r="C127">
        <v>44617</v>
      </c>
      <c r="D127">
        <v>1.7001851883833297E-3</v>
      </c>
      <c r="E127" t="s">
        <v>234</v>
      </c>
      <c r="F127" t="s">
        <v>234</v>
      </c>
      <c r="G127" t="s">
        <v>234</v>
      </c>
      <c r="H127">
        <v>44617</v>
      </c>
      <c r="I127" t="s">
        <v>403</v>
      </c>
      <c r="J127" t="s">
        <v>234</v>
      </c>
      <c r="K127" t="s">
        <v>403</v>
      </c>
      <c r="L127" t="s">
        <v>402</v>
      </c>
      <c r="M127" t="s">
        <v>402</v>
      </c>
      <c r="N127" t="s">
        <v>246</v>
      </c>
      <c r="O127" t="s">
        <v>4113</v>
      </c>
      <c r="P127" t="s">
        <v>246</v>
      </c>
      <c r="Q127" t="s">
        <v>433</v>
      </c>
      <c r="R127" t="s">
        <v>4113</v>
      </c>
      <c r="S127" t="s">
        <v>406</v>
      </c>
      <c r="T127" t="s">
        <v>413</v>
      </c>
      <c r="U127" t="s">
        <v>1830</v>
      </c>
      <c r="V127" t="s">
        <v>1831</v>
      </c>
      <c r="W127" t="s">
        <v>2214</v>
      </c>
      <c r="X127" t="s">
        <v>2213</v>
      </c>
      <c r="Y127" t="s">
        <v>2214</v>
      </c>
      <c r="Z127" t="s">
        <v>3382</v>
      </c>
      <c r="AA127" t="s">
        <v>234</v>
      </c>
      <c r="AB127" t="s">
        <v>3382</v>
      </c>
      <c r="AC127" t="s">
        <v>3383</v>
      </c>
      <c r="AD127" t="s">
        <v>3383</v>
      </c>
      <c r="AE127" t="s">
        <v>3420</v>
      </c>
      <c r="AF127" t="s">
        <v>234</v>
      </c>
      <c r="AG127" t="s">
        <v>3420</v>
      </c>
      <c r="AH127" t="s">
        <v>3421</v>
      </c>
      <c r="AI127" t="s">
        <v>3421</v>
      </c>
      <c r="AJ127" t="s">
        <v>247</v>
      </c>
      <c r="AK127" t="s">
        <v>248</v>
      </c>
      <c r="AL127" t="s">
        <v>1655</v>
      </c>
      <c r="AM127" t="s">
        <v>234</v>
      </c>
      <c r="AN127" t="s">
        <v>1655</v>
      </c>
      <c r="AO127" t="s">
        <v>234</v>
      </c>
      <c r="AP127" t="s">
        <v>274</v>
      </c>
      <c r="AQ127" t="s">
        <v>234</v>
      </c>
      <c r="AR127" t="s">
        <v>234</v>
      </c>
      <c r="AS127" t="s">
        <v>234</v>
      </c>
      <c r="AT127" t="s">
        <v>234</v>
      </c>
      <c r="AU127" t="s">
        <v>234</v>
      </c>
      <c r="AV127" t="s">
        <v>234</v>
      </c>
      <c r="AW127" t="s">
        <v>234</v>
      </c>
      <c r="AX127" t="s">
        <v>234</v>
      </c>
      <c r="AY127" t="s">
        <v>234</v>
      </c>
      <c r="AZ127" t="s">
        <v>234</v>
      </c>
      <c r="BA127" t="s">
        <v>234</v>
      </c>
      <c r="BB127" t="s">
        <v>234</v>
      </c>
      <c r="BC127" t="s">
        <v>234</v>
      </c>
      <c r="BD127" t="s">
        <v>234</v>
      </c>
      <c r="BE127" t="s">
        <v>234</v>
      </c>
      <c r="BF127" t="s">
        <v>234</v>
      </c>
      <c r="BG127" t="s">
        <v>234</v>
      </c>
      <c r="BH127" t="s">
        <v>234</v>
      </c>
      <c r="BI127" t="s">
        <v>234</v>
      </c>
      <c r="BJ127" t="s">
        <v>234</v>
      </c>
      <c r="BK127" t="s">
        <v>234</v>
      </c>
      <c r="BL127" t="s">
        <v>234</v>
      </c>
      <c r="BM127" t="s">
        <v>234</v>
      </c>
      <c r="BN127" t="s">
        <v>234</v>
      </c>
      <c r="BO127" t="s">
        <v>234</v>
      </c>
      <c r="BP127" t="s">
        <v>234</v>
      </c>
      <c r="BQ127" t="s">
        <v>234</v>
      </c>
      <c r="BR127" t="s">
        <v>234</v>
      </c>
      <c r="BS127" t="s">
        <v>234</v>
      </c>
      <c r="BT127" t="s">
        <v>234</v>
      </c>
      <c r="BU127" t="s">
        <v>234</v>
      </c>
      <c r="BV127" t="s">
        <v>234</v>
      </c>
      <c r="BW127" t="s">
        <v>234</v>
      </c>
      <c r="BX127" t="s">
        <v>234</v>
      </c>
      <c r="BY127" t="s">
        <v>234</v>
      </c>
      <c r="BZ127" t="s">
        <v>234</v>
      </c>
      <c r="CA127" t="s">
        <v>234</v>
      </c>
      <c r="CB127" t="s">
        <v>234</v>
      </c>
      <c r="CC127" t="s">
        <v>234</v>
      </c>
      <c r="CD127" t="s">
        <v>234</v>
      </c>
      <c r="CE127" t="s">
        <v>234</v>
      </c>
      <c r="CF127" t="s">
        <v>234</v>
      </c>
      <c r="CG127" t="s">
        <v>234</v>
      </c>
      <c r="CH127" t="s">
        <v>234</v>
      </c>
      <c r="CI127" t="s">
        <v>234</v>
      </c>
      <c r="CJ127" t="s">
        <v>234</v>
      </c>
      <c r="CK127" t="s">
        <v>234</v>
      </c>
      <c r="CL127" t="s">
        <v>234</v>
      </c>
      <c r="CM127" t="s">
        <v>234</v>
      </c>
      <c r="CN127" t="s">
        <v>234</v>
      </c>
      <c r="CO127" t="s">
        <v>234</v>
      </c>
      <c r="CP127" t="s">
        <v>234</v>
      </c>
      <c r="CQ127" t="s">
        <v>234</v>
      </c>
      <c r="CR127" t="s">
        <v>234</v>
      </c>
      <c r="CS127" t="s">
        <v>234</v>
      </c>
      <c r="CT127" t="s">
        <v>234</v>
      </c>
      <c r="CU127" t="s">
        <v>234</v>
      </c>
      <c r="CV127" t="s">
        <v>234</v>
      </c>
      <c r="CW127" t="s">
        <v>234</v>
      </c>
      <c r="CX127" t="s">
        <v>234</v>
      </c>
      <c r="CY127" t="s">
        <v>234</v>
      </c>
      <c r="CZ127" t="s">
        <v>234</v>
      </c>
      <c r="DA127" t="s">
        <v>234</v>
      </c>
      <c r="DB127" t="s">
        <v>234</v>
      </c>
      <c r="DC127" t="s">
        <v>234</v>
      </c>
      <c r="DD127" t="s">
        <v>234</v>
      </c>
      <c r="DE127" t="s">
        <v>234</v>
      </c>
      <c r="DF127" t="s">
        <v>234</v>
      </c>
      <c r="DG127" t="s">
        <v>234</v>
      </c>
      <c r="DH127" t="s">
        <v>234</v>
      </c>
      <c r="DI127" t="s">
        <v>234</v>
      </c>
      <c r="DJ127" t="s">
        <v>234</v>
      </c>
      <c r="DK127" t="s">
        <v>234</v>
      </c>
      <c r="DL127" t="s">
        <v>234</v>
      </c>
      <c r="DM127" t="s">
        <v>234</v>
      </c>
      <c r="DN127" t="s">
        <v>234</v>
      </c>
      <c r="DO127" t="s">
        <v>234</v>
      </c>
      <c r="DP127" t="s">
        <v>234</v>
      </c>
      <c r="DQ127" t="s">
        <v>234</v>
      </c>
      <c r="DR127" t="s">
        <v>234</v>
      </c>
      <c r="DS127" t="s">
        <v>234</v>
      </c>
      <c r="DT127" t="s">
        <v>234</v>
      </c>
      <c r="DU127" t="s">
        <v>234</v>
      </c>
      <c r="DV127" t="s">
        <v>234</v>
      </c>
      <c r="DW127" t="s">
        <v>234</v>
      </c>
      <c r="DX127" t="s">
        <v>234</v>
      </c>
      <c r="DY127" t="s">
        <v>234</v>
      </c>
      <c r="DZ127" t="s">
        <v>234</v>
      </c>
      <c r="EA127" t="s">
        <v>234</v>
      </c>
      <c r="EB127" t="s">
        <v>234</v>
      </c>
      <c r="EC127" t="s">
        <v>234</v>
      </c>
      <c r="ED127" t="s">
        <v>234</v>
      </c>
      <c r="EE127" t="s">
        <v>234</v>
      </c>
      <c r="EF127" t="s">
        <v>234</v>
      </c>
      <c r="EG127" t="s">
        <v>234</v>
      </c>
      <c r="EH127" t="s">
        <v>234</v>
      </c>
      <c r="EI127" t="s">
        <v>234</v>
      </c>
      <c r="EJ127" t="s">
        <v>234</v>
      </c>
      <c r="EK127" t="s">
        <v>234</v>
      </c>
      <c r="EL127" t="s">
        <v>234</v>
      </c>
      <c r="EM127" t="s">
        <v>234</v>
      </c>
      <c r="EN127" t="s">
        <v>234</v>
      </c>
      <c r="EO127" t="s">
        <v>234</v>
      </c>
      <c r="EP127" t="s">
        <v>234</v>
      </c>
      <c r="EQ127" t="s">
        <v>234</v>
      </c>
      <c r="ER127" t="s">
        <v>234</v>
      </c>
      <c r="ES127" t="s">
        <v>234</v>
      </c>
      <c r="ET127" t="s">
        <v>234</v>
      </c>
      <c r="EU127" t="s">
        <v>234</v>
      </c>
      <c r="EV127" t="s">
        <v>234</v>
      </c>
      <c r="EW127" t="s">
        <v>234</v>
      </c>
      <c r="EX127" t="s">
        <v>234</v>
      </c>
      <c r="EY127" t="s">
        <v>234</v>
      </c>
      <c r="EZ127" t="s">
        <v>234</v>
      </c>
      <c r="FA127" t="s">
        <v>234</v>
      </c>
      <c r="FB127" t="s">
        <v>234</v>
      </c>
      <c r="FC127" t="s">
        <v>234</v>
      </c>
      <c r="FD127" t="s">
        <v>234</v>
      </c>
      <c r="FE127" t="s">
        <v>234</v>
      </c>
      <c r="FF127" t="s">
        <v>234</v>
      </c>
      <c r="FG127" t="s">
        <v>234</v>
      </c>
      <c r="FH127" t="s">
        <v>234</v>
      </c>
      <c r="FI127" t="s">
        <v>234</v>
      </c>
      <c r="FJ127" t="s">
        <v>234</v>
      </c>
      <c r="FK127" t="s">
        <v>234</v>
      </c>
      <c r="FL127" t="s">
        <v>234</v>
      </c>
      <c r="FM127" t="s">
        <v>234</v>
      </c>
      <c r="FN127" t="s">
        <v>234</v>
      </c>
      <c r="FO127" t="s">
        <v>234</v>
      </c>
      <c r="FP127" t="s">
        <v>234</v>
      </c>
      <c r="FQ127" t="s">
        <v>234</v>
      </c>
      <c r="FR127" t="s">
        <v>234</v>
      </c>
      <c r="FS127" t="s">
        <v>234</v>
      </c>
      <c r="FT127" t="s">
        <v>234</v>
      </c>
      <c r="FU127" t="s">
        <v>234</v>
      </c>
      <c r="FV127" t="s">
        <v>234</v>
      </c>
      <c r="FW127" t="s">
        <v>234</v>
      </c>
      <c r="FX127" t="s">
        <v>234</v>
      </c>
      <c r="FY127" t="s">
        <v>234</v>
      </c>
      <c r="FZ127" t="s">
        <v>234</v>
      </c>
      <c r="GA127" t="s">
        <v>234</v>
      </c>
      <c r="GB127" t="s">
        <v>234</v>
      </c>
      <c r="GC127" t="s">
        <v>234</v>
      </c>
      <c r="GD127" t="s">
        <v>234</v>
      </c>
      <c r="GE127" t="s">
        <v>234</v>
      </c>
      <c r="GF127" t="s">
        <v>234</v>
      </c>
      <c r="GG127" t="s">
        <v>234</v>
      </c>
      <c r="GH127" t="s">
        <v>234</v>
      </c>
      <c r="GI127" t="s">
        <v>234</v>
      </c>
      <c r="GJ127" t="s">
        <v>234</v>
      </c>
      <c r="GK127" t="s">
        <v>234</v>
      </c>
      <c r="GL127" t="s">
        <v>234</v>
      </c>
      <c r="GM127" t="s">
        <v>234</v>
      </c>
      <c r="GN127" t="s">
        <v>234</v>
      </c>
      <c r="GO127" t="s">
        <v>234</v>
      </c>
      <c r="GP127" t="s">
        <v>234</v>
      </c>
      <c r="GQ127" t="s">
        <v>234</v>
      </c>
      <c r="GR127" t="s">
        <v>234</v>
      </c>
      <c r="GS127" t="s">
        <v>234</v>
      </c>
      <c r="GT127" t="s">
        <v>234</v>
      </c>
      <c r="GU127" t="s">
        <v>234</v>
      </c>
      <c r="GV127" t="s">
        <v>234</v>
      </c>
      <c r="GW127" t="s">
        <v>234</v>
      </c>
      <c r="GX127" t="s">
        <v>234</v>
      </c>
      <c r="GY127" t="s">
        <v>234</v>
      </c>
      <c r="GZ127" t="s">
        <v>234</v>
      </c>
      <c r="HA127" t="s">
        <v>234</v>
      </c>
      <c r="HB127" t="s">
        <v>234</v>
      </c>
      <c r="HC127" t="s">
        <v>234</v>
      </c>
      <c r="HD127" t="s">
        <v>234</v>
      </c>
      <c r="HE127" t="s">
        <v>234</v>
      </c>
      <c r="HF127" t="s">
        <v>234</v>
      </c>
      <c r="HG127" t="s">
        <v>234</v>
      </c>
      <c r="HH127" t="s">
        <v>234</v>
      </c>
      <c r="HI127" t="s">
        <v>234</v>
      </c>
      <c r="HJ127" t="s">
        <v>234</v>
      </c>
      <c r="HK127" t="s">
        <v>234</v>
      </c>
      <c r="HL127" t="s">
        <v>234</v>
      </c>
      <c r="HM127" t="s">
        <v>234</v>
      </c>
      <c r="HN127" t="s">
        <v>234</v>
      </c>
      <c r="HO127" t="s">
        <v>234</v>
      </c>
      <c r="HP127" t="s">
        <v>234</v>
      </c>
      <c r="HQ127" t="s">
        <v>234</v>
      </c>
      <c r="HR127" t="s">
        <v>234</v>
      </c>
      <c r="HS127" t="s">
        <v>234</v>
      </c>
      <c r="HT127" t="s">
        <v>234</v>
      </c>
      <c r="HU127" t="s">
        <v>234</v>
      </c>
      <c r="HV127" t="s">
        <v>234</v>
      </c>
      <c r="HW127" t="s">
        <v>234</v>
      </c>
      <c r="HX127" t="s">
        <v>234</v>
      </c>
      <c r="HY127" t="s">
        <v>234</v>
      </c>
      <c r="HZ127" t="s">
        <v>234</v>
      </c>
      <c r="IA127" t="s">
        <v>234</v>
      </c>
      <c r="IB127" t="s">
        <v>234</v>
      </c>
      <c r="IC127" t="s">
        <v>234</v>
      </c>
      <c r="ID127" t="s">
        <v>234</v>
      </c>
      <c r="IE127" t="s">
        <v>234</v>
      </c>
      <c r="IF127" t="s">
        <v>234</v>
      </c>
      <c r="IG127" t="s">
        <v>234</v>
      </c>
      <c r="IH127" t="s">
        <v>234</v>
      </c>
      <c r="II127" t="s">
        <v>234</v>
      </c>
      <c r="IJ127" t="s">
        <v>234</v>
      </c>
      <c r="IK127" t="s">
        <v>234</v>
      </c>
      <c r="IL127" t="s">
        <v>234</v>
      </c>
      <c r="IM127" t="s">
        <v>234</v>
      </c>
      <c r="IN127" t="s">
        <v>234</v>
      </c>
      <c r="IO127" t="s">
        <v>234</v>
      </c>
      <c r="IP127" t="s">
        <v>234</v>
      </c>
      <c r="IQ127" t="s">
        <v>234</v>
      </c>
      <c r="IR127" t="s">
        <v>234</v>
      </c>
      <c r="IS127" t="s">
        <v>234</v>
      </c>
      <c r="IT127" t="s">
        <v>234</v>
      </c>
      <c r="IU127" t="s">
        <v>234</v>
      </c>
      <c r="IV127" t="s">
        <v>234</v>
      </c>
      <c r="IW127" t="s">
        <v>234</v>
      </c>
      <c r="IX127" t="s">
        <v>234</v>
      </c>
      <c r="IY127" t="s">
        <v>1655</v>
      </c>
      <c r="IZ127" t="s">
        <v>1713</v>
      </c>
      <c r="JA127" t="s">
        <v>252</v>
      </c>
      <c r="JB127" t="s">
        <v>234</v>
      </c>
      <c r="JC127" t="s">
        <v>253</v>
      </c>
      <c r="JD127" t="s">
        <v>254</v>
      </c>
      <c r="JE127" t="s">
        <v>254</v>
      </c>
      <c r="JF127" t="s">
        <v>255</v>
      </c>
      <c r="JG127" t="s">
        <v>234</v>
      </c>
      <c r="JH127" t="s">
        <v>256</v>
      </c>
      <c r="JI127" t="s">
        <v>258</v>
      </c>
      <c r="JJ127" t="s">
        <v>258</v>
      </c>
      <c r="JK127" t="s">
        <v>3810</v>
      </c>
      <c r="JL127" t="s">
        <v>234</v>
      </c>
      <c r="JM127" t="s">
        <v>234</v>
      </c>
      <c r="JN127" t="s">
        <v>234</v>
      </c>
      <c r="JO127" t="s">
        <v>234</v>
      </c>
      <c r="JP127" t="s">
        <v>234</v>
      </c>
      <c r="JQ127">
        <v>50</v>
      </c>
      <c r="JR127" t="s">
        <v>3862</v>
      </c>
      <c r="JS127" t="s">
        <v>234</v>
      </c>
      <c r="JT127" t="s">
        <v>259</v>
      </c>
      <c r="JU127" t="s">
        <v>3862</v>
      </c>
      <c r="JV127" t="s">
        <v>260</v>
      </c>
      <c r="JW127" t="s">
        <v>234</v>
      </c>
      <c r="JX127" t="s">
        <v>261</v>
      </c>
      <c r="JY127" t="s">
        <v>234</v>
      </c>
      <c r="JZ127" t="s">
        <v>234</v>
      </c>
      <c r="KA127" t="s">
        <v>234</v>
      </c>
      <c r="KB127" t="s">
        <v>234</v>
      </c>
      <c r="KC127" t="s">
        <v>234</v>
      </c>
      <c r="KD127" t="s">
        <v>234</v>
      </c>
      <c r="KE127" t="s">
        <v>234</v>
      </c>
      <c r="KF127" t="s">
        <v>234</v>
      </c>
      <c r="KG127" t="s">
        <v>234</v>
      </c>
      <c r="KH127" t="s">
        <v>234</v>
      </c>
      <c r="KI127" t="s">
        <v>234</v>
      </c>
      <c r="KJ127" t="s">
        <v>234</v>
      </c>
      <c r="KK127" t="s">
        <v>234</v>
      </c>
      <c r="KL127" t="s">
        <v>234</v>
      </c>
      <c r="KM127" t="s">
        <v>261</v>
      </c>
      <c r="KN127" t="s">
        <v>234</v>
      </c>
      <c r="KO127" t="s">
        <v>234</v>
      </c>
      <c r="KP127" t="s">
        <v>234</v>
      </c>
      <c r="KQ127" t="s">
        <v>234</v>
      </c>
      <c r="KR127" t="s">
        <v>234</v>
      </c>
      <c r="KS127" t="s">
        <v>234</v>
      </c>
      <c r="KT127" t="s">
        <v>234</v>
      </c>
      <c r="KU127" t="s">
        <v>234</v>
      </c>
      <c r="KV127" t="s">
        <v>234</v>
      </c>
      <c r="KW127" t="s">
        <v>234</v>
      </c>
      <c r="KX127" t="s">
        <v>234</v>
      </c>
      <c r="KY127" t="s">
        <v>234</v>
      </c>
      <c r="KZ127" t="s">
        <v>234</v>
      </c>
      <c r="LA127" t="s">
        <v>234</v>
      </c>
      <c r="LB127" t="s">
        <v>234</v>
      </c>
      <c r="LC127" t="s">
        <v>234</v>
      </c>
      <c r="LD127" t="s">
        <v>234</v>
      </c>
      <c r="LE127" t="s">
        <v>234</v>
      </c>
      <c r="LF127" t="s">
        <v>3443</v>
      </c>
      <c r="LG127" t="s">
        <v>234</v>
      </c>
      <c r="LH127">
        <v>264717506</v>
      </c>
      <c r="LI127" t="s">
        <v>4131</v>
      </c>
      <c r="LJ127">
        <v>44617.915173611109</v>
      </c>
      <c r="LK127" t="s">
        <v>234</v>
      </c>
      <c r="LL127" t="s">
        <v>234</v>
      </c>
      <c r="LM127" t="s">
        <v>3800</v>
      </c>
      <c r="LN127" t="s">
        <v>3801</v>
      </c>
      <c r="LO127" t="s">
        <v>234</v>
      </c>
      <c r="LP127">
        <v>126</v>
      </c>
    </row>
    <row r="128" spans="1:328" x14ac:dyDescent="0.35">
      <c r="A128">
        <v>44617.401912303241</v>
      </c>
      <c r="B128">
        <v>44617.464346400462</v>
      </c>
      <c r="C128">
        <v>44617</v>
      </c>
      <c r="D128">
        <v>8.9191567458328791E-3</v>
      </c>
      <c r="E128" t="s">
        <v>234</v>
      </c>
      <c r="F128" t="s">
        <v>234</v>
      </c>
      <c r="G128" t="s">
        <v>234</v>
      </c>
      <c r="H128">
        <v>44617</v>
      </c>
      <c r="I128" t="s">
        <v>236</v>
      </c>
      <c r="J128" t="s">
        <v>234</v>
      </c>
      <c r="K128" t="s">
        <v>236</v>
      </c>
      <c r="L128" t="s">
        <v>235</v>
      </c>
      <c r="M128" t="s">
        <v>235</v>
      </c>
      <c r="N128" t="s">
        <v>1359</v>
      </c>
      <c r="O128" t="s">
        <v>234</v>
      </c>
      <c r="P128" t="s">
        <v>1359</v>
      </c>
      <c r="Q128" t="s">
        <v>1360</v>
      </c>
      <c r="R128" t="s">
        <v>1360</v>
      </c>
      <c r="S128" t="s">
        <v>601</v>
      </c>
      <c r="T128" t="s">
        <v>2068</v>
      </c>
      <c r="U128" t="s">
        <v>2067</v>
      </c>
      <c r="V128" t="s">
        <v>2069</v>
      </c>
      <c r="W128" t="s">
        <v>2642</v>
      </c>
      <c r="X128" t="s">
        <v>2641</v>
      </c>
      <c r="Y128" t="s">
        <v>2642</v>
      </c>
      <c r="Z128" t="s">
        <v>246</v>
      </c>
      <c r="AA128" t="s">
        <v>2069</v>
      </c>
      <c r="AB128" t="s">
        <v>246</v>
      </c>
      <c r="AC128" t="s">
        <v>1390</v>
      </c>
      <c r="AD128" t="s">
        <v>2068</v>
      </c>
      <c r="AE128" t="s">
        <v>246</v>
      </c>
      <c r="AF128" t="s">
        <v>3450</v>
      </c>
      <c r="AG128" t="s">
        <v>246</v>
      </c>
      <c r="AH128" t="s">
        <v>1390</v>
      </c>
      <c r="AI128" t="s">
        <v>3451</v>
      </c>
      <c r="AJ128" t="s">
        <v>247</v>
      </c>
      <c r="AK128" t="s">
        <v>284</v>
      </c>
      <c r="AL128" t="s">
        <v>1655</v>
      </c>
      <c r="AM128" t="s">
        <v>234</v>
      </c>
      <c r="AN128" t="s">
        <v>1655</v>
      </c>
      <c r="AO128" t="s">
        <v>234</v>
      </c>
      <c r="AP128" t="s">
        <v>250</v>
      </c>
      <c r="AQ128" t="s">
        <v>234</v>
      </c>
      <c r="AR128" t="s">
        <v>234</v>
      </c>
      <c r="AS128" t="s">
        <v>285</v>
      </c>
      <c r="AT128" t="s">
        <v>234</v>
      </c>
      <c r="AU128" t="s">
        <v>318</v>
      </c>
      <c r="AV128">
        <v>1</v>
      </c>
      <c r="AW128">
        <v>0</v>
      </c>
      <c r="AX128">
        <v>0</v>
      </c>
      <c r="AY128">
        <v>0</v>
      </c>
      <c r="AZ128">
        <v>0</v>
      </c>
      <c r="BA128">
        <v>0</v>
      </c>
      <c r="BB128">
        <v>0</v>
      </c>
      <c r="BC128">
        <v>0</v>
      </c>
      <c r="BD128" t="s">
        <v>309</v>
      </c>
      <c r="BE128" t="s">
        <v>750</v>
      </c>
      <c r="BF128" t="s">
        <v>287</v>
      </c>
      <c r="BG128">
        <v>1</v>
      </c>
      <c r="BH128">
        <v>0</v>
      </c>
      <c r="BI128">
        <v>0</v>
      </c>
      <c r="BJ128">
        <v>0</v>
      </c>
      <c r="BK128">
        <v>0</v>
      </c>
      <c r="BL128">
        <v>0</v>
      </c>
      <c r="BM128">
        <v>0</v>
      </c>
      <c r="BN128">
        <v>0</v>
      </c>
      <c r="BO128">
        <v>0</v>
      </c>
      <c r="BP128">
        <v>0</v>
      </c>
      <c r="BQ128" t="s">
        <v>234</v>
      </c>
      <c r="BR128" t="s">
        <v>288</v>
      </c>
      <c r="BS128" t="s">
        <v>393</v>
      </c>
      <c r="BT128" t="s">
        <v>3944</v>
      </c>
      <c r="BU128">
        <v>1</v>
      </c>
      <c r="BV128">
        <v>1</v>
      </c>
      <c r="BW128">
        <v>1</v>
      </c>
      <c r="BX128">
        <v>1</v>
      </c>
      <c r="BY128">
        <v>1</v>
      </c>
      <c r="BZ128">
        <v>1</v>
      </c>
      <c r="CA128">
        <v>1</v>
      </c>
      <c r="CB128">
        <v>0</v>
      </c>
      <c r="CC128" t="s">
        <v>1500</v>
      </c>
      <c r="CD128">
        <v>250</v>
      </c>
      <c r="CE128">
        <v>125</v>
      </c>
      <c r="CF128" t="s">
        <v>1655</v>
      </c>
      <c r="CG128">
        <v>400</v>
      </c>
      <c r="CH128">
        <v>153.84615384615299</v>
      </c>
      <c r="CI128" t="s">
        <v>1655</v>
      </c>
      <c r="CJ128">
        <v>250</v>
      </c>
      <c r="CK128" t="s">
        <v>3803</v>
      </c>
      <c r="CL128" t="s">
        <v>1655</v>
      </c>
      <c r="CM128">
        <v>400</v>
      </c>
      <c r="CN128" t="s">
        <v>3804</v>
      </c>
      <c r="CO128" t="s">
        <v>1655</v>
      </c>
      <c r="CP128">
        <v>600</v>
      </c>
      <c r="CQ128" t="s">
        <v>3805</v>
      </c>
      <c r="CR128" t="s">
        <v>1445</v>
      </c>
      <c r="CS128">
        <v>500</v>
      </c>
      <c r="CT128" t="s">
        <v>3948</v>
      </c>
      <c r="CU128" t="s">
        <v>1445</v>
      </c>
      <c r="CV128" t="s">
        <v>1507</v>
      </c>
      <c r="CW128" t="s">
        <v>1655</v>
      </c>
      <c r="CX128">
        <v>1100</v>
      </c>
      <c r="CY128" t="s">
        <v>234</v>
      </c>
      <c r="CZ128" t="s">
        <v>234</v>
      </c>
      <c r="DA128" t="s">
        <v>234</v>
      </c>
      <c r="DB128" t="s">
        <v>234</v>
      </c>
      <c r="DC128" t="s">
        <v>234</v>
      </c>
      <c r="DD128" t="s">
        <v>234</v>
      </c>
      <c r="DE128" t="s">
        <v>259</v>
      </c>
      <c r="DF128">
        <v>1100</v>
      </c>
      <c r="DG128" t="s">
        <v>1655</v>
      </c>
      <c r="DH128" t="s">
        <v>1655</v>
      </c>
      <c r="DI128" t="s">
        <v>1517</v>
      </c>
      <c r="DJ128">
        <v>1</v>
      </c>
      <c r="DK128">
        <v>0</v>
      </c>
      <c r="DL128">
        <v>0</v>
      </c>
      <c r="DM128">
        <v>0</v>
      </c>
      <c r="DN128">
        <v>0</v>
      </c>
      <c r="DO128">
        <v>0</v>
      </c>
      <c r="DP128">
        <v>0</v>
      </c>
      <c r="DQ128">
        <v>0</v>
      </c>
      <c r="DR128">
        <v>0</v>
      </c>
      <c r="DS128">
        <v>0</v>
      </c>
      <c r="DT128">
        <v>0</v>
      </c>
      <c r="DU128">
        <v>0</v>
      </c>
      <c r="DV128">
        <v>0</v>
      </c>
      <c r="DW128">
        <v>0</v>
      </c>
      <c r="DX128" t="s">
        <v>234</v>
      </c>
      <c r="DY128" t="s">
        <v>3944</v>
      </c>
      <c r="DZ128">
        <v>1</v>
      </c>
      <c r="EA128">
        <v>1</v>
      </c>
      <c r="EB128">
        <v>1</v>
      </c>
      <c r="EC128">
        <v>1</v>
      </c>
      <c r="ED128">
        <v>1</v>
      </c>
      <c r="EE128">
        <v>1</v>
      </c>
      <c r="EF128">
        <v>1</v>
      </c>
      <c r="EG128">
        <v>0</v>
      </c>
      <c r="EH128" t="s">
        <v>1655</v>
      </c>
      <c r="EI128" t="s">
        <v>1445</v>
      </c>
      <c r="EJ128" t="s">
        <v>1655</v>
      </c>
      <c r="EK128" t="s">
        <v>601</v>
      </c>
      <c r="EL128" t="s">
        <v>305</v>
      </c>
      <c r="EM128" t="s">
        <v>2026</v>
      </c>
      <c r="EN128" t="s">
        <v>314</v>
      </c>
      <c r="EO128" t="s">
        <v>234</v>
      </c>
      <c r="EP128" t="s">
        <v>234</v>
      </c>
      <c r="EQ128" t="s">
        <v>234</v>
      </c>
      <c r="ER128" t="s">
        <v>234</v>
      </c>
      <c r="ES128" t="s">
        <v>234</v>
      </c>
      <c r="ET128" t="s">
        <v>234</v>
      </c>
      <c r="EU128" t="s">
        <v>234</v>
      </c>
      <c r="EV128" t="s">
        <v>234</v>
      </c>
      <c r="EW128" t="s">
        <v>234</v>
      </c>
      <c r="EX128" t="s">
        <v>234</v>
      </c>
      <c r="EY128" t="s">
        <v>234</v>
      </c>
      <c r="EZ128" t="s">
        <v>234</v>
      </c>
      <c r="FA128" t="s">
        <v>234</v>
      </c>
      <c r="FB128" t="s">
        <v>234</v>
      </c>
      <c r="FC128" t="s">
        <v>234</v>
      </c>
      <c r="FD128" t="s">
        <v>234</v>
      </c>
      <c r="FE128" t="s">
        <v>234</v>
      </c>
      <c r="FF128" t="s">
        <v>234</v>
      </c>
      <c r="FG128" t="s">
        <v>234</v>
      </c>
      <c r="FH128" t="s">
        <v>234</v>
      </c>
      <c r="FI128" t="s">
        <v>234</v>
      </c>
      <c r="FJ128" t="s">
        <v>234</v>
      </c>
      <c r="FK128" t="s">
        <v>234</v>
      </c>
      <c r="FL128" t="s">
        <v>234</v>
      </c>
      <c r="FM128" t="s">
        <v>234</v>
      </c>
      <c r="FN128" t="s">
        <v>234</v>
      </c>
      <c r="FO128" t="s">
        <v>234</v>
      </c>
      <c r="FP128" t="s">
        <v>234</v>
      </c>
      <c r="FQ128" t="s">
        <v>234</v>
      </c>
      <c r="FR128" t="s">
        <v>234</v>
      </c>
      <c r="FS128" t="s">
        <v>234</v>
      </c>
      <c r="FT128" t="s">
        <v>234</v>
      </c>
      <c r="FU128" t="s">
        <v>234</v>
      </c>
      <c r="FV128" t="s">
        <v>234</v>
      </c>
      <c r="FW128" t="s">
        <v>234</v>
      </c>
      <c r="FX128" t="s">
        <v>234</v>
      </c>
      <c r="FY128" t="s">
        <v>234</v>
      </c>
      <c r="FZ128" t="s">
        <v>234</v>
      </c>
      <c r="GA128" t="s">
        <v>234</v>
      </c>
      <c r="GB128" t="s">
        <v>234</v>
      </c>
      <c r="GC128" t="s">
        <v>234</v>
      </c>
      <c r="GD128" t="s">
        <v>234</v>
      </c>
      <c r="GE128" t="s">
        <v>234</v>
      </c>
      <c r="GF128" t="s">
        <v>234</v>
      </c>
      <c r="GG128" t="s">
        <v>234</v>
      </c>
      <c r="GH128" t="s">
        <v>234</v>
      </c>
      <c r="GI128" t="s">
        <v>234</v>
      </c>
      <c r="GJ128" t="s">
        <v>234</v>
      </c>
      <c r="GK128" t="s">
        <v>234</v>
      </c>
      <c r="GL128" t="s">
        <v>234</v>
      </c>
      <c r="GM128" t="s">
        <v>234</v>
      </c>
      <c r="GN128" t="s">
        <v>234</v>
      </c>
      <c r="GO128" t="s">
        <v>234</v>
      </c>
      <c r="GP128" t="s">
        <v>234</v>
      </c>
      <c r="GQ128" t="s">
        <v>234</v>
      </c>
      <c r="GR128" t="s">
        <v>234</v>
      </c>
      <c r="GS128" t="s">
        <v>234</v>
      </c>
      <c r="GT128" t="s">
        <v>234</v>
      </c>
      <c r="GU128" t="s">
        <v>234</v>
      </c>
      <c r="GV128" t="s">
        <v>234</v>
      </c>
      <c r="GW128" t="s">
        <v>234</v>
      </c>
      <c r="GX128" t="s">
        <v>234</v>
      </c>
      <c r="GY128" t="s">
        <v>234</v>
      </c>
      <c r="GZ128" t="s">
        <v>234</v>
      </c>
      <c r="HA128" t="s">
        <v>234</v>
      </c>
      <c r="HB128" t="s">
        <v>234</v>
      </c>
      <c r="HC128" t="s">
        <v>234</v>
      </c>
      <c r="HD128" t="s">
        <v>234</v>
      </c>
      <c r="HE128" t="s">
        <v>234</v>
      </c>
      <c r="HF128" t="s">
        <v>234</v>
      </c>
      <c r="HG128" t="s">
        <v>234</v>
      </c>
      <c r="HH128" t="s">
        <v>234</v>
      </c>
      <c r="HI128" t="s">
        <v>234</v>
      </c>
      <c r="HJ128" t="s">
        <v>234</v>
      </c>
      <c r="HK128" t="s">
        <v>234</v>
      </c>
      <c r="HL128" t="s">
        <v>234</v>
      </c>
      <c r="HM128" t="s">
        <v>234</v>
      </c>
      <c r="HN128" t="s">
        <v>234</v>
      </c>
      <c r="HO128" t="s">
        <v>234</v>
      </c>
      <c r="HP128" t="s">
        <v>234</v>
      </c>
      <c r="HQ128" t="s">
        <v>234</v>
      </c>
      <c r="HR128" t="s">
        <v>234</v>
      </c>
      <c r="HS128" t="s">
        <v>234</v>
      </c>
      <c r="HT128" t="s">
        <v>234</v>
      </c>
      <c r="HU128" t="s">
        <v>1445</v>
      </c>
      <c r="HV128" t="s">
        <v>234</v>
      </c>
      <c r="HW128" t="s">
        <v>234</v>
      </c>
      <c r="HX128" t="s">
        <v>234</v>
      </c>
      <c r="HY128" t="s">
        <v>234</v>
      </c>
      <c r="HZ128" t="s">
        <v>234</v>
      </c>
      <c r="IA128" t="s">
        <v>234</v>
      </c>
      <c r="IB128" t="s">
        <v>234</v>
      </c>
      <c r="IC128" t="s">
        <v>234</v>
      </c>
      <c r="ID128" t="s">
        <v>1586</v>
      </c>
      <c r="IE128">
        <v>0</v>
      </c>
      <c r="IF128">
        <v>0</v>
      </c>
      <c r="IG128">
        <v>1</v>
      </c>
      <c r="IH128">
        <v>0</v>
      </c>
      <c r="II128">
        <v>0</v>
      </c>
      <c r="IJ128">
        <v>0</v>
      </c>
      <c r="IK128">
        <v>0</v>
      </c>
      <c r="IL128">
        <v>0</v>
      </c>
      <c r="IM128" t="s">
        <v>234</v>
      </c>
      <c r="IN128" t="s">
        <v>1655</v>
      </c>
      <c r="IO128" t="s">
        <v>234</v>
      </c>
      <c r="IP128" t="s">
        <v>309</v>
      </c>
      <c r="IQ128">
        <v>1</v>
      </c>
      <c r="IR128">
        <v>0</v>
      </c>
      <c r="IS128">
        <v>0</v>
      </c>
      <c r="IT128">
        <v>0</v>
      </c>
      <c r="IU128">
        <v>0</v>
      </c>
      <c r="IV128">
        <v>0</v>
      </c>
      <c r="IW128">
        <v>0</v>
      </c>
      <c r="IX128">
        <v>0</v>
      </c>
      <c r="IY128" t="s">
        <v>234</v>
      </c>
      <c r="IZ128" t="s">
        <v>234</v>
      </c>
      <c r="JA128" t="s">
        <v>234</v>
      </c>
      <c r="JB128" t="s">
        <v>234</v>
      </c>
      <c r="JC128" t="s">
        <v>234</v>
      </c>
      <c r="JD128" t="s">
        <v>234</v>
      </c>
      <c r="JE128" t="s">
        <v>234</v>
      </c>
      <c r="JF128" t="s">
        <v>234</v>
      </c>
      <c r="JG128" t="s">
        <v>234</v>
      </c>
      <c r="JH128" t="s">
        <v>234</v>
      </c>
      <c r="JI128" t="s">
        <v>234</v>
      </c>
      <c r="JJ128" t="s">
        <v>234</v>
      </c>
      <c r="JK128" t="s">
        <v>234</v>
      </c>
      <c r="JL128" t="s">
        <v>234</v>
      </c>
      <c r="JM128" t="s">
        <v>234</v>
      </c>
      <c r="JN128" t="s">
        <v>234</v>
      </c>
      <c r="JO128" t="s">
        <v>234</v>
      </c>
      <c r="JP128" t="s">
        <v>234</v>
      </c>
      <c r="JQ128" t="s">
        <v>234</v>
      </c>
      <c r="JR128" t="s">
        <v>234</v>
      </c>
      <c r="JS128" t="s">
        <v>234</v>
      </c>
      <c r="JT128" t="s">
        <v>234</v>
      </c>
      <c r="JU128" t="s">
        <v>234</v>
      </c>
      <c r="JV128" t="s">
        <v>234</v>
      </c>
      <c r="JW128" t="s">
        <v>234</v>
      </c>
      <c r="JX128" t="s">
        <v>234</v>
      </c>
      <c r="JY128" t="s">
        <v>234</v>
      </c>
      <c r="JZ128" t="s">
        <v>234</v>
      </c>
      <c r="KA128" t="s">
        <v>234</v>
      </c>
      <c r="KB128" t="s">
        <v>234</v>
      </c>
      <c r="KC128" t="s">
        <v>234</v>
      </c>
      <c r="KD128" t="s">
        <v>234</v>
      </c>
      <c r="KE128" t="s">
        <v>234</v>
      </c>
      <c r="KF128" t="s">
        <v>234</v>
      </c>
      <c r="KG128" t="s">
        <v>234</v>
      </c>
      <c r="KH128" t="s">
        <v>234</v>
      </c>
      <c r="KI128" t="s">
        <v>234</v>
      </c>
      <c r="KJ128" t="s">
        <v>234</v>
      </c>
      <c r="KK128" t="s">
        <v>234</v>
      </c>
      <c r="KL128" t="s">
        <v>234</v>
      </c>
      <c r="KM128" t="s">
        <v>234</v>
      </c>
      <c r="KN128" t="s">
        <v>234</v>
      </c>
      <c r="KO128" t="s">
        <v>234</v>
      </c>
      <c r="KP128" t="s">
        <v>234</v>
      </c>
      <c r="KQ128" t="s">
        <v>234</v>
      </c>
      <c r="KR128" t="s">
        <v>234</v>
      </c>
      <c r="KS128" t="s">
        <v>234</v>
      </c>
      <c r="KT128" t="s">
        <v>234</v>
      </c>
      <c r="KU128" t="s">
        <v>234</v>
      </c>
      <c r="KV128" t="s">
        <v>234</v>
      </c>
      <c r="KW128" t="s">
        <v>234</v>
      </c>
      <c r="KX128" t="s">
        <v>234</v>
      </c>
      <c r="KY128" t="s">
        <v>234</v>
      </c>
      <c r="KZ128" t="s">
        <v>234</v>
      </c>
      <c r="LA128" t="s">
        <v>234</v>
      </c>
      <c r="LB128" t="s">
        <v>234</v>
      </c>
      <c r="LC128" t="s">
        <v>234</v>
      </c>
      <c r="LD128" t="s">
        <v>234</v>
      </c>
      <c r="LE128" t="s">
        <v>234</v>
      </c>
      <c r="LF128" t="s">
        <v>3443</v>
      </c>
      <c r="LG128" t="s">
        <v>234</v>
      </c>
      <c r="LH128">
        <v>264729946</v>
      </c>
      <c r="LI128" t="s">
        <v>4132</v>
      </c>
      <c r="LJ128">
        <v>44617.982303240737</v>
      </c>
      <c r="LK128" t="s">
        <v>234</v>
      </c>
      <c r="LL128" t="s">
        <v>234</v>
      </c>
      <c r="LM128" t="s">
        <v>3800</v>
      </c>
      <c r="LN128" t="s">
        <v>3801</v>
      </c>
      <c r="LO128" t="s">
        <v>234</v>
      </c>
      <c r="LP128">
        <v>127</v>
      </c>
    </row>
    <row r="129" spans="1:328" x14ac:dyDescent="0.35">
      <c r="A129">
        <v>44617.475270636583</v>
      </c>
      <c r="B129">
        <v>44617.480137141203</v>
      </c>
      <c r="C129">
        <v>44617</v>
      </c>
      <c r="D129">
        <v>6.952149456732773E-4</v>
      </c>
      <c r="E129" t="s">
        <v>234</v>
      </c>
      <c r="F129" t="s">
        <v>234</v>
      </c>
      <c r="G129" t="s">
        <v>234</v>
      </c>
      <c r="H129">
        <v>44617</v>
      </c>
      <c r="I129" t="s">
        <v>236</v>
      </c>
      <c r="J129" t="s">
        <v>234</v>
      </c>
      <c r="K129" t="s">
        <v>236</v>
      </c>
      <c r="L129" t="s">
        <v>235</v>
      </c>
      <c r="M129" t="s">
        <v>235</v>
      </c>
      <c r="N129" t="s">
        <v>1359</v>
      </c>
      <c r="O129" t="s">
        <v>234</v>
      </c>
      <c r="P129" t="s">
        <v>1359</v>
      </c>
      <c r="Q129" t="s">
        <v>1360</v>
      </c>
      <c r="R129" t="s">
        <v>1360</v>
      </c>
      <c r="S129" t="s">
        <v>601</v>
      </c>
      <c r="T129" t="s">
        <v>2068</v>
      </c>
      <c r="U129" t="s">
        <v>2067</v>
      </c>
      <c r="V129" t="s">
        <v>2069</v>
      </c>
      <c r="W129" t="s">
        <v>2642</v>
      </c>
      <c r="X129" t="s">
        <v>2641</v>
      </c>
      <c r="Y129" t="s">
        <v>2642</v>
      </c>
      <c r="Z129" t="s">
        <v>246</v>
      </c>
      <c r="AA129" t="s">
        <v>2069</v>
      </c>
      <c r="AB129" t="s">
        <v>246</v>
      </c>
      <c r="AC129" t="s">
        <v>1390</v>
      </c>
      <c r="AD129" t="s">
        <v>2068</v>
      </c>
      <c r="AE129" t="s">
        <v>246</v>
      </c>
      <c r="AF129" t="s">
        <v>3450</v>
      </c>
      <c r="AG129" t="s">
        <v>246</v>
      </c>
      <c r="AH129" t="s">
        <v>1390</v>
      </c>
      <c r="AI129" t="s">
        <v>3451</v>
      </c>
      <c r="AJ129" t="s">
        <v>247</v>
      </c>
      <c r="AK129" t="s">
        <v>284</v>
      </c>
      <c r="AL129" t="s">
        <v>1655</v>
      </c>
      <c r="AM129" t="s">
        <v>234</v>
      </c>
      <c r="AN129" t="s">
        <v>1655</v>
      </c>
      <c r="AO129" t="s">
        <v>234</v>
      </c>
      <c r="AP129" t="s">
        <v>250</v>
      </c>
      <c r="AQ129" t="s">
        <v>234</v>
      </c>
      <c r="AR129" t="s">
        <v>234</v>
      </c>
      <c r="AS129" t="s">
        <v>308</v>
      </c>
      <c r="AT129" t="s">
        <v>234</v>
      </c>
      <c r="AU129" t="s">
        <v>318</v>
      </c>
      <c r="AV129">
        <v>1</v>
      </c>
      <c r="AW129">
        <v>0</v>
      </c>
      <c r="AX129">
        <v>0</v>
      </c>
      <c r="AY129">
        <v>0</v>
      </c>
      <c r="AZ129">
        <v>0</v>
      </c>
      <c r="BA129">
        <v>0</v>
      </c>
      <c r="BB129">
        <v>0</v>
      </c>
      <c r="BC129">
        <v>0</v>
      </c>
      <c r="BD129" t="s">
        <v>309</v>
      </c>
      <c r="BE129" t="s">
        <v>750</v>
      </c>
      <c r="BF129" t="s">
        <v>287</v>
      </c>
      <c r="BG129">
        <v>1</v>
      </c>
      <c r="BH129">
        <v>0</v>
      </c>
      <c r="BI129">
        <v>0</v>
      </c>
      <c r="BJ129">
        <v>0</v>
      </c>
      <c r="BK129">
        <v>0</v>
      </c>
      <c r="BL129">
        <v>0</v>
      </c>
      <c r="BM129">
        <v>0</v>
      </c>
      <c r="BN129">
        <v>0</v>
      </c>
      <c r="BO129">
        <v>0</v>
      </c>
      <c r="BP129">
        <v>0</v>
      </c>
      <c r="BQ129" t="s">
        <v>234</v>
      </c>
      <c r="BR129" t="s">
        <v>288</v>
      </c>
      <c r="BS129" t="s">
        <v>393</v>
      </c>
      <c r="BT129" t="s">
        <v>3944</v>
      </c>
      <c r="BU129">
        <v>1</v>
      </c>
      <c r="BV129">
        <v>1</v>
      </c>
      <c r="BW129">
        <v>1</v>
      </c>
      <c r="BX129">
        <v>1</v>
      </c>
      <c r="BY129">
        <v>1</v>
      </c>
      <c r="BZ129">
        <v>1</v>
      </c>
      <c r="CA129">
        <v>1</v>
      </c>
      <c r="CB129">
        <v>0</v>
      </c>
      <c r="CC129" t="s">
        <v>1500</v>
      </c>
      <c r="CD129">
        <v>250</v>
      </c>
      <c r="CE129">
        <v>125</v>
      </c>
      <c r="CF129" t="s">
        <v>1655</v>
      </c>
      <c r="CG129">
        <v>350</v>
      </c>
      <c r="CH129">
        <v>134.61538461538399</v>
      </c>
      <c r="CI129" t="s">
        <v>1655</v>
      </c>
      <c r="CJ129">
        <v>245</v>
      </c>
      <c r="CK129" t="s">
        <v>3876</v>
      </c>
      <c r="CL129" t="s">
        <v>1655</v>
      </c>
      <c r="CM129">
        <v>400</v>
      </c>
      <c r="CN129" t="s">
        <v>3804</v>
      </c>
      <c r="CO129" t="s">
        <v>1655</v>
      </c>
      <c r="CP129">
        <v>600</v>
      </c>
      <c r="CQ129" t="s">
        <v>3805</v>
      </c>
      <c r="CR129" t="s">
        <v>1445</v>
      </c>
      <c r="CS129">
        <v>700</v>
      </c>
      <c r="CT129" t="s">
        <v>3827</v>
      </c>
      <c r="CU129" t="s">
        <v>1445</v>
      </c>
      <c r="CV129" t="s">
        <v>1507</v>
      </c>
      <c r="CW129" t="s">
        <v>1655</v>
      </c>
      <c r="CX129">
        <v>1100</v>
      </c>
      <c r="CY129" t="s">
        <v>234</v>
      </c>
      <c r="CZ129" t="s">
        <v>234</v>
      </c>
      <c r="DA129" t="s">
        <v>234</v>
      </c>
      <c r="DB129" t="s">
        <v>234</v>
      </c>
      <c r="DC129" t="s">
        <v>234</v>
      </c>
      <c r="DD129" t="s">
        <v>234</v>
      </c>
      <c r="DE129" t="s">
        <v>259</v>
      </c>
      <c r="DF129">
        <v>1100</v>
      </c>
      <c r="DG129" t="s">
        <v>1655</v>
      </c>
      <c r="DH129" t="s">
        <v>1445</v>
      </c>
      <c r="DI129" t="s">
        <v>234</v>
      </c>
      <c r="DJ129" t="s">
        <v>234</v>
      </c>
      <c r="DK129" t="s">
        <v>234</v>
      </c>
      <c r="DL129" t="s">
        <v>234</v>
      </c>
      <c r="DM129" t="s">
        <v>234</v>
      </c>
      <c r="DN129" t="s">
        <v>234</v>
      </c>
      <c r="DO129" t="s">
        <v>234</v>
      </c>
      <c r="DP129" t="s">
        <v>234</v>
      </c>
      <c r="DQ129" t="s">
        <v>234</v>
      </c>
      <c r="DR129" t="s">
        <v>234</v>
      </c>
      <c r="DS129" t="s">
        <v>234</v>
      </c>
      <c r="DT129" t="s">
        <v>234</v>
      </c>
      <c r="DU129" t="s">
        <v>234</v>
      </c>
      <c r="DV129" t="s">
        <v>234</v>
      </c>
      <c r="DW129" t="s">
        <v>234</v>
      </c>
      <c r="DX129" t="s">
        <v>234</v>
      </c>
      <c r="DY129" t="s">
        <v>234</v>
      </c>
      <c r="DZ129" t="s">
        <v>234</v>
      </c>
      <c r="EA129" t="s">
        <v>234</v>
      </c>
      <c r="EB129" t="s">
        <v>234</v>
      </c>
      <c r="EC129" t="s">
        <v>234</v>
      </c>
      <c r="ED129" t="s">
        <v>234</v>
      </c>
      <c r="EE129" t="s">
        <v>234</v>
      </c>
      <c r="EF129" t="s">
        <v>234</v>
      </c>
      <c r="EG129" t="s">
        <v>234</v>
      </c>
      <c r="EH129" t="s">
        <v>1445</v>
      </c>
      <c r="EI129" t="s">
        <v>1445</v>
      </c>
      <c r="EJ129" t="s">
        <v>1655</v>
      </c>
      <c r="EK129" t="s">
        <v>601</v>
      </c>
      <c r="EL129" t="s">
        <v>305</v>
      </c>
      <c r="EM129" t="s">
        <v>2068</v>
      </c>
      <c r="EN129" t="s">
        <v>305</v>
      </c>
      <c r="EO129" t="s">
        <v>234</v>
      </c>
      <c r="EP129" t="s">
        <v>234</v>
      </c>
      <c r="EQ129" t="s">
        <v>234</v>
      </c>
      <c r="ER129" t="s">
        <v>234</v>
      </c>
      <c r="ES129" t="s">
        <v>234</v>
      </c>
      <c r="ET129" t="s">
        <v>234</v>
      </c>
      <c r="EU129" t="s">
        <v>234</v>
      </c>
      <c r="EV129" t="s">
        <v>234</v>
      </c>
      <c r="EW129" t="s">
        <v>234</v>
      </c>
      <c r="EX129" t="s">
        <v>234</v>
      </c>
      <c r="EY129" t="s">
        <v>234</v>
      </c>
      <c r="EZ129" t="s">
        <v>234</v>
      </c>
      <c r="FA129" t="s">
        <v>234</v>
      </c>
      <c r="FB129" t="s">
        <v>234</v>
      </c>
      <c r="FC129" t="s">
        <v>234</v>
      </c>
      <c r="FD129" t="s">
        <v>234</v>
      </c>
      <c r="FE129" t="s">
        <v>234</v>
      </c>
      <c r="FF129" t="s">
        <v>234</v>
      </c>
      <c r="FG129" t="s">
        <v>234</v>
      </c>
      <c r="FH129" t="s">
        <v>234</v>
      </c>
      <c r="FI129" t="s">
        <v>234</v>
      </c>
      <c r="FJ129" t="s">
        <v>234</v>
      </c>
      <c r="FK129" t="s">
        <v>234</v>
      </c>
      <c r="FL129" t="s">
        <v>234</v>
      </c>
      <c r="FM129" t="s">
        <v>234</v>
      </c>
      <c r="FN129" t="s">
        <v>234</v>
      </c>
      <c r="FO129" t="s">
        <v>234</v>
      </c>
      <c r="FP129" t="s">
        <v>234</v>
      </c>
      <c r="FQ129" t="s">
        <v>234</v>
      </c>
      <c r="FR129" t="s">
        <v>234</v>
      </c>
      <c r="FS129" t="s">
        <v>234</v>
      </c>
      <c r="FT129" t="s">
        <v>234</v>
      </c>
      <c r="FU129" t="s">
        <v>234</v>
      </c>
      <c r="FV129" t="s">
        <v>234</v>
      </c>
      <c r="FW129" t="s">
        <v>234</v>
      </c>
      <c r="FX129" t="s">
        <v>234</v>
      </c>
      <c r="FY129" t="s">
        <v>234</v>
      </c>
      <c r="FZ129" t="s">
        <v>234</v>
      </c>
      <c r="GA129" t="s">
        <v>234</v>
      </c>
      <c r="GB129" t="s">
        <v>234</v>
      </c>
      <c r="GC129" t="s">
        <v>234</v>
      </c>
      <c r="GD129" t="s">
        <v>234</v>
      </c>
      <c r="GE129" t="s">
        <v>234</v>
      </c>
      <c r="GF129" t="s">
        <v>234</v>
      </c>
      <c r="GG129" t="s">
        <v>234</v>
      </c>
      <c r="GH129" t="s">
        <v>234</v>
      </c>
      <c r="GI129" t="s">
        <v>234</v>
      </c>
      <c r="GJ129" t="s">
        <v>234</v>
      </c>
      <c r="GK129" t="s">
        <v>234</v>
      </c>
      <c r="GL129" t="s">
        <v>234</v>
      </c>
      <c r="GM129" t="s">
        <v>234</v>
      </c>
      <c r="GN129" t="s">
        <v>234</v>
      </c>
      <c r="GO129" t="s">
        <v>234</v>
      </c>
      <c r="GP129" t="s">
        <v>234</v>
      </c>
      <c r="GQ129" t="s">
        <v>234</v>
      </c>
      <c r="GR129" t="s">
        <v>234</v>
      </c>
      <c r="GS129" t="s">
        <v>234</v>
      </c>
      <c r="GT129" t="s">
        <v>234</v>
      </c>
      <c r="GU129" t="s">
        <v>234</v>
      </c>
      <c r="GV129" t="s">
        <v>234</v>
      </c>
      <c r="GW129" t="s">
        <v>234</v>
      </c>
      <c r="GX129" t="s">
        <v>234</v>
      </c>
      <c r="GY129" t="s">
        <v>234</v>
      </c>
      <c r="GZ129" t="s">
        <v>234</v>
      </c>
      <c r="HA129" t="s">
        <v>234</v>
      </c>
      <c r="HB129" t="s">
        <v>234</v>
      </c>
      <c r="HC129" t="s">
        <v>234</v>
      </c>
      <c r="HD129" t="s">
        <v>234</v>
      </c>
      <c r="HE129" t="s">
        <v>234</v>
      </c>
      <c r="HF129" t="s">
        <v>234</v>
      </c>
      <c r="HG129" t="s">
        <v>234</v>
      </c>
      <c r="HH129" t="s">
        <v>234</v>
      </c>
      <c r="HI129" t="s">
        <v>234</v>
      </c>
      <c r="HJ129" t="s">
        <v>234</v>
      </c>
      <c r="HK129" t="s">
        <v>234</v>
      </c>
      <c r="HL129" t="s">
        <v>234</v>
      </c>
      <c r="HM129" t="s">
        <v>234</v>
      </c>
      <c r="HN129" t="s">
        <v>234</v>
      </c>
      <c r="HO129" t="s">
        <v>234</v>
      </c>
      <c r="HP129" t="s">
        <v>234</v>
      </c>
      <c r="HQ129" t="s">
        <v>234</v>
      </c>
      <c r="HR129" t="s">
        <v>234</v>
      </c>
      <c r="HS129" t="s">
        <v>234</v>
      </c>
      <c r="HT129" t="s">
        <v>234</v>
      </c>
      <c r="HU129" t="s">
        <v>1445</v>
      </c>
      <c r="HV129" t="s">
        <v>234</v>
      </c>
      <c r="HW129" t="s">
        <v>234</v>
      </c>
      <c r="HX129" t="s">
        <v>234</v>
      </c>
      <c r="HY129" t="s">
        <v>234</v>
      </c>
      <c r="HZ129" t="s">
        <v>234</v>
      </c>
      <c r="IA129" t="s">
        <v>234</v>
      </c>
      <c r="IB129" t="s">
        <v>234</v>
      </c>
      <c r="IC129" t="s">
        <v>234</v>
      </c>
      <c r="ID129" t="s">
        <v>1586</v>
      </c>
      <c r="IE129">
        <v>0</v>
      </c>
      <c r="IF129">
        <v>0</v>
      </c>
      <c r="IG129">
        <v>1</v>
      </c>
      <c r="IH129">
        <v>0</v>
      </c>
      <c r="II129">
        <v>0</v>
      </c>
      <c r="IJ129">
        <v>0</v>
      </c>
      <c r="IK129">
        <v>0</v>
      </c>
      <c r="IL129">
        <v>0</v>
      </c>
      <c r="IM129" t="s">
        <v>234</v>
      </c>
      <c r="IN129" t="s">
        <v>1655</v>
      </c>
      <c r="IO129" t="s">
        <v>234</v>
      </c>
      <c r="IP129" t="s">
        <v>309</v>
      </c>
      <c r="IQ129">
        <v>1</v>
      </c>
      <c r="IR129">
        <v>0</v>
      </c>
      <c r="IS129">
        <v>0</v>
      </c>
      <c r="IT129">
        <v>0</v>
      </c>
      <c r="IU129">
        <v>0</v>
      </c>
      <c r="IV129">
        <v>0</v>
      </c>
      <c r="IW129">
        <v>0</v>
      </c>
      <c r="IX129">
        <v>0</v>
      </c>
      <c r="IY129" t="s">
        <v>234</v>
      </c>
      <c r="IZ129" t="s">
        <v>234</v>
      </c>
      <c r="JA129" t="s">
        <v>234</v>
      </c>
      <c r="JB129" t="s">
        <v>234</v>
      </c>
      <c r="JC129" t="s">
        <v>234</v>
      </c>
      <c r="JD129" t="s">
        <v>234</v>
      </c>
      <c r="JE129" t="s">
        <v>234</v>
      </c>
      <c r="JF129" t="s">
        <v>234</v>
      </c>
      <c r="JG129" t="s">
        <v>234</v>
      </c>
      <c r="JH129" t="s">
        <v>234</v>
      </c>
      <c r="JI129" t="s">
        <v>234</v>
      </c>
      <c r="JJ129" t="s">
        <v>234</v>
      </c>
      <c r="JK129" t="s">
        <v>234</v>
      </c>
      <c r="JL129" t="s">
        <v>234</v>
      </c>
      <c r="JM129" t="s">
        <v>234</v>
      </c>
      <c r="JN129" t="s">
        <v>234</v>
      </c>
      <c r="JO129" t="s">
        <v>234</v>
      </c>
      <c r="JP129" t="s">
        <v>234</v>
      </c>
      <c r="JQ129" t="s">
        <v>234</v>
      </c>
      <c r="JR129" t="s">
        <v>234</v>
      </c>
      <c r="JS129" t="s">
        <v>234</v>
      </c>
      <c r="JT129" t="s">
        <v>234</v>
      </c>
      <c r="JU129" t="s">
        <v>234</v>
      </c>
      <c r="JV129" t="s">
        <v>234</v>
      </c>
      <c r="JW129" t="s">
        <v>234</v>
      </c>
      <c r="JX129" t="s">
        <v>234</v>
      </c>
      <c r="JY129" t="s">
        <v>234</v>
      </c>
      <c r="JZ129" t="s">
        <v>234</v>
      </c>
      <c r="KA129" t="s">
        <v>234</v>
      </c>
      <c r="KB129" t="s">
        <v>234</v>
      </c>
      <c r="KC129" t="s">
        <v>234</v>
      </c>
      <c r="KD129" t="s">
        <v>234</v>
      </c>
      <c r="KE129" t="s">
        <v>234</v>
      </c>
      <c r="KF129" t="s">
        <v>234</v>
      </c>
      <c r="KG129" t="s">
        <v>234</v>
      </c>
      <c r="KH129" t="s">
        <v>234</v>
      </c>
      <c r="KI129" t="s">
        <v>234</v>
      </c>
      <c r="KJ129" t="s">
        <v>234</v>
      </c>
      <c r="KK129" t="s">
        <v>234</v>
      </c>
      <c r="KL129" t="s">
        <v>234</v>
      </c>
      <c r="KM129" t="s">
        <v>234</v>
      </c>
      <c r="KN129" t="s">
        <v>234</v>
      </c>
      <c r="KO129" t="s">
        <v>234</v>
      </c>
      <c r="KP129" t="s">
        <v>234</v>
      </c>
      <c r="KQ129" t="s">
        <v>234</v>
      </c>
      <c r="KR129" t="s">
        <v>234</v>
      </c>
      <c r="KS129" t="s">
        <v>234</v>
      </c>
      <c r="KT129" t="s">
        <v>234</v>
      </c>
      <c r="KU129" t="s">
        <v>234</v>
      </c>
      <c r="KV129" t="s">
        <v>234</v>
      </c>
      <c r="KW129" t="s">
        <v>234</v>
      </c>
      <c r="KX129" t="s">
        <v>234</v>
      </c>
      <c r="KY129" t="s">
        <v>234</v>
      </c>
      <c r="KZ129" t="s">
        <v>234</v>
      </c>
      <c r="LA129" t="s">
        <v>234</v>
      </c>
      <c r="LB129" t="s">
        <v>234</v>
      </c>
      <c r="LC129" t="s">
        <v>234</v>
      </c>
      <c r="LD129" t="s">
        <v>234</v>
      </c>
      <c r="LE129" t="s">
        <v>234</v>
      </c>
      <c r="LF129" t="s">
        <v>3443</v>
      </c>
      <c r="LG129" t="s">
        <v>234</v>
      </c>
      <c r="LH129">
        <v>264729954</v>
      </c>
      <c r="LI129" t="s">
        <v>4133</v>
      </c>
      <c r="LJ129">
        <v>44617.982442129629</v>
      </c>
      <c r="LK129" t="s">
        <v>234</v>
      </c>
      <c r="LL129" t="s">
        <v>234</v>
      </c>
      <c r="LM129" t="s">
        <v>3800</v>
      </c>
      <c r="LN129" t="s">
        <v>3801</v>
      </c>
      <c r="LO129" t="s">
        <v>234</v>
      </c>
      <c r="LP129">
        <v>128</v>
      </c>
    </row>
    <row r="130" spans="1:328" x14ac:dyDescent="0.35">
      <c r="A130">
        <v>44617.502646273148</v>
      </c>
      <c r="B130">
        <v>44617.517210034719</v>
      </c>
      <c r="C130">
        <v>44617</v>
      </c>
      <c r="D130">
        <v>2.0805373673543465E-3</v>
      </c>
      <c r="E130" t="s">
        <v>234</v>
      </c>
      <c r="F130" t="s">
        <v>234</v>
      </c>
      <c r="G130" t="s">
        <v>234</v>
      </c>
      <c r="H130">
        <v>44617</v>
      </c>
      <c r="I130" t="s">
        <v>236</v>
      </c>
      <c r="J130" t="s">
        <v>234</v>
      </c>
      <c r="K130" t="s">
        <v>236</v>
      </c>
      <c r="L130" t="s">
        <v>235</v>
      </c>
      <c r="M130" t="s">
        <v>235</v>
      </c>
      <c r="N130" t="s">
        <v>1359</v>
      </c>
      <c r="O130" t="s">
        <v>234</v>
      </c>
      <c r="P130" t="s">
        <v>1359</v>
      </c>
      <c r="Q130" t="s">
        <v>1360</v>
      </c>
      <c r="R130" t="s">
        <v>1360</v>
      </c>
      <c r="S130" t="s">
        <v>601</v>
      </c>
      <c r="T130" t="s">
        <v>2068</v>
      </c>
      <c r="U130" t="s">
        <v>2067</v>
      </c>
      <c r="V130" t="s">
        <v>2069</v>
      </c>
      <c r="W130" t="s">
        <v>2642</v>
      </c>
      <c r="X130" t="s">
        <v>2641</v>
      </c>
      <c r="Y130" t="s">
        <v>2642</v>
      </c>
      <c r="Z130" t="s">
        <v>246</v>
      </c>
      <c r="AA130" t="s">
        <v>2069</v>
      </c>
      <c r="AB130" t="s">
        <v>246</v>
      </c>
      <c r="AC130" t="s">
        <v>1390</v>
      </c>
      <c r="AD130" t="s">
        <v>2068</v>
      </c>
      <c r="AE130" t="s">
        <v>246</v>
      </c>
      <c r="AF130" t="s">
        <v>3452</v>
      </c>
      <c r="AG130" t="s">
        <v>246</v>
      </c>
      <c r="AH130" t="s">
        <v>1390</v>
      </c>
      <c r="AI130" t="s">
        <v>3451</v>
      </c>
      <c r="AJ130" t="s">
        <v>247</v>
      </c>
      <c r="AK130" t="s">
        <v>284</v>
      </c>
      <c r="AL130" t="s">
        <v>1655</v>
      </c>
      <c r="AM130" t="s">
        <v>234</v>
      </c>
      <c r="AN130" t="s">
        <v>1655</v>
      </c>
      <c r="AO130" t="s">
        <v>234</v>
      </c>
      <c r="AP130" t="s">
        <v>250</v>
      </c>
      <c r="AQ130" t="s">
        <v>234</v>
      </c>
      <c r="AR130" t="s">
        <v>234</v>
      </c>
      <c r="AS130" t="s">
        <v>308</v>
      </c>
      <c r="AT130" t="s">
        <v>234</v>
      </c>
      <c r="AU130" t="s">
        <v>302</v>
      </c>
      <c r="AV130">
        <v>0</v>
      </c>
      <c r="AW130">
        <v>1</v>
      </c>
      <c r="AX130">
        <v>0</v>
      </c>
      <c r="AY130">
        <v>0</v>
      </c>
      <c r="AZ130">
        <v>0</v>
      </c>
      <c r="BA130">
        <v>0</v>
      </c>
      <c r="BB130">
        <v>0</v>
      </c>
      <c r="BC130">
        <v>0</v>
      </c>
      <c r="BD130" t="s">
        <v>303</v>
      </c>
      <c r="BE130" t="s">
        <v>752</v>
      </c>
      <c r="BF130" t="s">
        <v>287</v>
      </c>
      <c r="BG130">
        <v>1</v>
      </c>
      <c r="BH130">
        <v>0</v>
      </c>
      <c r="BI130">
        <v>0</v>
      </c>
      <c r="BJ130">
        <v>0</v>
      </c>
      <c r="BK130">
        <v>0</v>
      </c>
      <c r="BL130">
        <v>0</v>
      </c>
      <c r="BM130">
        <v>0</v>
      </c>
      <c r="BN130">
        <v>0</v>
      </c>
      <c r="BO130">
        <v>0</v>
      </c>
      <c r="BP130">
        <v>0</v>
      </c>
      <c r="BQ130" t="s">
        <v>234</v>
      </c>
      <c r="BR130" t="s">
        <v>288</v>
      </c>
      <c r="BS130" t="s">
        <v>393</v>
      </c>
      <c r="BT130" t="s">
        <v>234</v>
      </c>
      <c r="BU130" t="s">
        <v>234</v>
      </c>
      <c r="BV130" t="s">
        <v>234</v>
      </c>
      <c r="BW130" t="s">
        <v>234</v>
      </c>
      <c r="BX130" t="s">
        <v>234</v>
      </c>
      <c r="BY130" t="s">
        <v>234</v>
      </c>
      <c r="BZ130" t="s">
        <v>234</v>
      </c>
      <c r="CA130" t="s">
        <v>234</v>
      </c>
      <c r="CB130" t="s">
        <v>234</v>
      </c>
      <c r="CC130" t="s">
        <v>234</v>
      </c>
      <c r="CD130" t="s">
        <v>234</v>
      </c>
      <c r="CE130" t="s">
        <v>234</v>
      </c>
      <c r="CF130" t="s">
        <v>234</v>
      </c>
      <c r="CG130" t="s">
        <v>234</v>
      </c>
      <c r="CH130" t="s">
        <v>234</v>
      </c>
      <c r="CI130" t="s">
        <v>234</v>
      </c>
      <c r="CJ130" t="s">
        <v>234</v>
      </c>
      <c r="CK130" t="s">
        <v>234</v>
      </c>
      <c r="CL130" t="s">
        <v>234</v>
      </c>
      <c r="CM130" t="s">
        <v>234</v>
      </c>
      <c r="CN130" t="s">
        <v>234</v>
      </c>
      <c r="CO130" t="s">
        <v>234</v>
      </c>
      <c r="CP130" t="s">
        <v>234</v>
      </c>
      <c r="CQ130" t="s">
        <v>234</v>
      </c>
      <c r="CR130" t="s">
        <v>234</v>
      </c>
      <c r="CS130" t="s">
        <v>234</v>
      </c>
      <c r="CT130" t="s">
        <v>234</v>
      </c>
      <c r="CU130" t="s">
        <v>234</v>
      </c>
      <c r="CV130" t="s">
        <v>234</v>
      </c>
      <c r="CW130" t="s">
        <v>234</v>
      </c>
      <c r="CX130" t="s">
        <v>234</v>
      </c>
      <c r="CY130" t="s">
        <v>234</v>
      </c>
      <c r="CZ130" t="s">
        <v>234</v>
      </c>
      <c r="DA130" t="s">
        <v>234</v>
      </c>
      <c r="DB130" t="s">
        <v>234</v>
      </c>
      <c r="DC130" t="s">
        <v>234</v>
      </c>
      <c r="DD130" t="s">
        <v>234</v>
      </c>
      <c r="DE130" t="s">
        <v>234</v>
      </c>
      <c r="DF130" t="s">
        <v>234</v>
      </c>
      <c r="DG130" t="s">
        <v>234</v>
      </c>
      <c r="DH130" t="s">
        <v>234</v>
      </c>
      <c r="DI130" t="s">
        <v>234</v>
      </c>
      <c r="DJ130" t="s">
        <v>234</v>
      </c>
      <c r="DK130" t="s">
        <v>234</v>
      </c>
      <c r="DL130" t="s">
        <v>234</v>
      </c>
      <c r="DM130" t="s">
        <v>234</v>
      </c>
      <c r="DN130" t="s">
        <v>234</v>
      </c>
      <c r="DO130" t="s">
        <v>234</v>
      </c>
      <c r="DP130" t="s">
        <v>234</v>
      </c>
      <c r="DQ130" t="s">
        <v>234</v>
      </c>
      <c r="DR130" t="s">
        <v>234</v>
      </c>
      <c r="DS130" t="s">
        <v>234</v>
      </c>
      <c r="DT130" t="s">
        <v>234</v>
      </c>
      <c r="DU130" t="s">
        <v>234</v>
      </c>
      <c r="DV130" t="s">
        <v>234</v>
      </c>
      <c r="DW130" t="s">
        <v>234</v>
      </c>
      <c r="DX130" t="s">
        <v>234</v>
      </c>
      <c r="DY130" t="s">
        <v>234</v>
      </c>
      <c r="DZ130" t="s">
        <v>234</v>
      </c>
      <c r="EA130" t="s">
        <v>234</v>
      </c>
      <c r="EB130" t="s">
        <v>234</v>
      </c>
      <c r="EC130" t="s">
        <v>234</v>
      </c>
      <c r="ED130" t="s">
        <v>234</v>
      </c>
      <c r="EE130" t="s">
        <v>234</v>
      </c>
      <c r="EF130" t="s">
        <v>234</v>
      </c>
      <c r="EG130" t="s">
        <v>234</v>
      </c>
      <c r="EH130" t="s">
        <v>234</v>
      </c>
      <c r="EI130" t="s">
        <v>234</v>
      </c>
      <c r="EJ130" t="s">
        <v>234</v>
      </c>
      <c r="EK130" t="s">
        <v>234</v>
      </c>
      <c r="EL130" t="s">
        <v>234</v>
      </c>
      <c r="EM130" t="s">
        <v>234</v>
      </c>
      <c r="EN130" t="s">
        <v>234</v>
      </c>
      <c r="EO130" t="s">
        <v>4134</v>
      </c>
      <c r="EP130">
        <v>1</v>
      </c>
      <c r="EQ130">
        <v>1</v>
      </c>
      <c r="ER130">
        <v>1</v>
      </c>
      <c r="ES130">
        <v>1</v>
      </c>
      <c r="ET130">
        <v>1</v>
      </c>
      <c r="EU130">
        <v>1</v>
      </c>
      <c r="EV130">
        <v>1</v>
      </c>
      <c r="EW130">
        <v>0</v>
      </c>
      <c r="EX130" t="s">
        <v>1655</v>
      </c>
      <c r="EY130">
        <v>75</v>
      </c>
      <c r="EZ130">
        <v>75</v>
      </c>
      <c r="FA130" t="s">
        <v>234</v>
      </c>
      <c r="FB130" t="s">
        <v>234</v>
      </c>
      <c r="FC130" t="s">
        <v>234</v>
      </c>
      <c r="FD130">
        <v>75</v>
      </c>
      <c r="FE130" t="s">
        <v>1655</v>
      </c>
      <c r="FF130">
        <v>25</v>
      </c>
      <c r="FG130" t="s">
        <v>1655</v>
      </c>
      <c r="FH130">
        <v>25</v>
      </c>
      <c r="FI130" t="s">
        <v>1655</v>
      </c>
      <c r="FJ130" t="s">
        <v>1655</v>
      </c>
      <c r="FK130">
        <v>35</v>
      </c>
      <c r="FL130" t="s">
        <v>234</v>
      </c>
      <c r="FM130" t="s">
        <v>234</v>
      </c>
      <c r="FN130" t="s">
        <v>3897</v>
      </c>
      <c r="FO130" t="s">
        <v>1655</v>
      </c>
      <c r="FP130" t="s">
        <v>1655</v>
      </c>
      <c r="FQ130">
        <v>100</v>
      </c>
      <c r="FR130" t="s">
        <v>234</v>
      </c>
      <c r="FS130" t="s">
        <v>234</v>
      </c>
      <c r="FT130" t="s">
        <v>3816</v>
      </c>
      <c r="FU130" t="s">
        <v>1655</v>
      </c>
      <c r="FV130" t="s">
        <v>1655</v>
      </c>
      <c r="FW130">
        <v>100</v>
      </c>
      <c r="FX130" t="s">
        <v>234</v>
      </c>
      <c r="FY130" t="s">
        <v>234</v>
      </c>
      <c r="FZ130" t="s">
        <v>234</v>
      </c>
      <c r="GA130" t="s">
        <v>3816</v>
      </c>
      <c r="GB130" t="s">
        <v>1655</v>
      </c>
      <c r="GC130" t="s">
        <v>1655</v>
      </c>
      <c r="GD130" t="s">
        <v>234</v>
      </c>
      <c r="GE130">
        <v>25</v>
      </c>
      <c r="GF130" t="s">
        <v>234</v>
      </c>
      <c r="GG130" t="s">
        <v>234</v>
      </c>
      <c r="GH130" t="s">
        <v>234</v>
      </c>
      <c r="GI130" t="s">
        <v>234</v>
      </c>
      <c r="GJ130" t="s">
        <v>234</v>
      </c>
      <c r="GK130" t="s">
        <v>234</v>
      </c>
      <c r="GL130" t="s">
        <v>1655</v>
      </c>
      <c r="GM130" t="s">
        <v>259</v>
      </c>
      <c r="GN130" t="s">
        <v>3911</v>
      </c>
      <c r="GO130" t="s">
        <v>1445</v>
      </c>
      <c r="GP130" t="s">
        <v>234</v>
      </c>
      <c r="GQ130" t="s">
        <v>234</v>
      </c>
      <c r="GR130" t="s">
        <v>234</v>
      </c>
      <c r="GS130" t="s">
        <v>234</v>
      </c>
      <c r="GT130" t="s">
        <v>234</v>
      </c>
      <c r="GU130" t="s">
        <v>234</v>
      </c>
      <c r="GV130" t="s">
        <v>234</v>
      </c>
      <c r="GW130" t="s">
        <v>234</v>
      </c>
      <c r="GX130" t="s">
        <v>234</v>
      </c>
      <c r="GY130" t="s">
        <v>234</v>
      </c>
      <c r="GZ130" t="s">
        <v>234</v>
      </c>
      <c r="HA130" t="s">
        <v>234</v>
      </c>
      <c r="HB130" t="s">
        <v>234</v>
      </c>
      <c r="HC130" t="s">
        <v>234</v>
      </c>
      <c r="HD130" t="s">
        <v>234</v>
      </c>
      <c r="HE130" t="s">
        <v>234</v>
      </c>
      <c r="HF130" t="s">
        <v>234</v>
      </c>
      <c r="HG130" t="s">
        <v>234</v>
      </c>
      <c r="HH130" t="s">
        <v>234</v>
      </c>
      <c r="HI130" t="s">
        <v>234</v>
      </c>
      <c r="HJ130" t="s">
        <v>234</v>
      </c>
      <c r="HK130" t="s">
        <v>234</v>
      </c>
      <c r="HL130" t="s">
        <v>234</v>
      </c>
      <c r="HM130" t="s">
        <v>234</v>
      </c>
      <c r="HN130" t="s">
        <v>1445</v>
      </c>
      <c r="HO130" t="s">
        <v>1445</v>
      </c>
      <c r="HP130" t="s">
        <v>1655</v>
      </c>
      <c r="HQ130" t="s">
        <v>601</v>
      </c>
      <c r="HR130" t="s">
        <v>305</v>
      </c>
      <c r="HS130" t="s">
        <v>2026</v>
      </c>
      <c r="HT130" t="s">
        <v>314</v>
      </c>
      <c r="HU130" t="s">
        <v>1445</v>
      </c>
      <c r="HV130" t="s">
        <v>234</v>
      </c>
      <c r="HW130" t="s">
        <v>234</v>
      </c>
      <c r="HX130" t="s">
        <v>234</v>
      </c>
      <c r="HY130" t="s">
        <v>234</v>
      </c>
      <c r="HZ130" t="s">
        <v>234</v>
      </c>
      <c r="IA130" t="s">
        <v>234</v>
      </c>
      <c r="IB130" t="s">
        <v>234</v>
      </c>
      <c r="IC130" t="s">
        <v>234</v>
      </c>
      <c r="ID130" t="s">
        <v>1586</v>
      </c>
      <c r="IE130">
        <v>0</v>
      </c>
      <c r="IF130">
        <v>0</v>
      </c>
      <c r="IG130">
        <v>1</v>
      </c>
      <c r="IH130">
        <v>0</v>
      </c>
      <c r="II130">
        <v>0</v>
      </c>
      <c r="IJ130">
        <v>0</v>
      </c>
      <c r="IK130">
        <v>0</v>
      </c>
      <c r="IL130">
        <v>0</v>
      </c>
      <c r="IM130" t="s">
        <v>234</v>
      </c>
      <c r="IN130" t="s">
        <v>1445</v>
      </c>
      <c r="IO130" t="s">
        <v>234</v>
      </c>
      <c r="IP130" t="s">
        <v>234</v>
      </c>
      <c r="IQ130" t="s">
        <v>234</v>
      </c>
      <c r="IR130" t="s">
        <v>234</v>
      </c>
      <c r="IS130" t="s">
        <v>234</v>
      </c>
      <c r="IT130" t="s">
        <v>234</v>
      </c>
      <c r="IU130" t="s">
        <v>234</v>
      </c>
      <c r="IV130" t="s">
        <v>234</v>
      </c>
      <c r="IW130" t="s">
        <v>234</v>
      </c>
      <c r="IX130" t="s">
        <v>234</v>
      </c>
      <c r="IY130" t="s">
        <v>234</v>
      </c>
      <c r="IZ130" t="s">
        <v>234</v>
      </c>
      <c r="JA130" t="s">
        <v>234</v>
      </c>
      <c r="JB130" t="s">
        <v>234</v>
      </c>
      <c r="JC130" t="s">
        <v>234</v>
      </c>
      <c r="JD130" t="s">
        <v>234</v>
      </c>
      <c r="JE130" t="s">
        <v>234</v>
      </c>
      <c r="JF130" t="s">
        <v>234</v>
      </c>
      <c r="JG130" t="s">
        <v>234</v>
      </c>
      <c r="JH130" t="s">
        <v>234</v>
      </c>
      <c r="JI130" t="s">
        <v>234</v>
      </c>
      <c r="JJ130" t="s">
        <v>234</v>
      </c>
      <c r="JK130" t="s">
        <v>234</v>
      </c>
      <c r="JL130" t="s">
        <v>234</v>
      </c>
      <c r="JM130" t="s">
        <v>234</v>
      </c>
      <c r="JN130" t="s">
        <v>234</v>
      </c>
      <c r="JO130" t="s">
        <v>234</v>
      </c>
      <c r="JP130" t="s">
        <v>234</v>
      </c>
      <c r="JQ130" t="s">
        <v>234</v>
      </c>
      <c r="JR130" t="s">
        <v>234</v>
      </c>
      <c r="JS130" t="s">
        <v>234</v>
      </c>
      <c r="JT130" t="s">
        <v>234</v>
      </c>
      <c r="JU130" t="s">
        <v>234</v>
      </c>
      <c r="JV130" t="s">
        <v>234</v>
      </c>
      <c r="JW130" t="s">
        <v>234</v>
      </c>
      <c r="JX130" t="s">
        <v>234</v>
      </c>
      <c r="JY130" t="s">
        <v>234</v>
      </c>
      <c r="JZ130" t="s">
        <v>234</v>
      </c>
      <c r="KA130" t="s">
        <v>234</v>
      </c>
      <c r="KB130" t="s">
        <v>234</v>
      </c>
      <c r="KC130" t="s">
        <v>234</v>
      </c>
      <c r="KD130" t="s">
        <v>234</v>
      </c>
      <c r="KE130" t="s">
        <v>234</v>
      </c>
      <c r="KF130" t="s">
        <v>234</v>
      </c>
      <c r="KG130" t="s">
        <v>234</v>
      </c>
      <c r="KH130" t="s">
        <v>234</v>
      </c>
      <c r="KI130" t="s">
        <v>234</v>
      </c>
      <c r="KJ130" t="s">
        <v>234</v>
      </c>
      <c r="KK130" t="s">
        <v>234</v>
      </c>
      <c r="KL130" t="s">
        <v>234</v>
      </c>
      <c r="KM130" t="s">
        <v>234</v>
      </c>
      <c r="KN130" t="s">
        <v>234</v>
      </c>
      <c r="KO130" t="s">
        <v>234</v>
      </c>
      <c r="KP130" t="s">
        <v>234</v>
      </c>
      <c r="KQ130" t="s">
        <v>234</v>
      </c>
      <c r="KR130" t="s">
        <v>234</v>
      </c>
      <c r="KS130" t="s">
        <v>234</v>
      </c>
      <c r="KT130" t="s">
        <v>234</v>
      </c>
      <c r="KU130" t="s">
        <v>234</v>
      </c>
      <c r="KV130" t="s">
        <v>234</v>
      </c>
      <c r="KW130" t="s">
        <v>234</v>
      </c>
      <c r="KX130" t="s">
        <v>234</v>
      </c>
      <c r="KY130" t="s">
        <v>234</v>
      </c>
      <c r="KZ130" t="s">
        <v>234</v>
      </c>
      <c r="LA130" t="s">
        <v>234</v>
      </c>
      <c r="LB130" t="s">
        <v>234</v>
      </c>
      <c r="LC130" t="s">
        <v>234</v>
      </c>
      <c r="LD130" t="s">
        <v>234</v>
      </c>
      <c r="LE130" t="s">
        <v>234</v>
      </c>
      <c r="LF130" t="s">
        <v>3443</v>
      </c>
      <c r="LG130" t="s">
        <v>234</v>
      </c>
      <c r="LH130">
        <v>264729957</v>
      </c>
      <c r="LI130" t="s">
        <v>4135</v>
      </c>
      <c r="LJ130">
        <v>44617.982488425929</v>
      </c>
      <c r="LK130" t="s">
        <v>234</v>
      </c>
      <c r="LL130" t="s">
        <v>234</v>
      </c>
      <c r="LM130" t="s">
        <v>3800</v>
      </c>
      <c r="LN130" t="s">
        <v>3801</v>
      </c>
      <c r="LO130" t="s">
        <v>234</v>
      </c>
      <c r="LP130">
        <v>129</v>
      </c>
    </row>
    <row r="131" spans="1:328" x14ac:dyDescent="0.35">
      <c r="A131">
        <v>44617.518691134261</v>
      </c>
      <c r="B131">
        <v>44617.533826666673</v>
      </c>
      <c r="C131">
        <v>44617</v>
      </c>
      <c r="D131">
        <v>2.1622189160552807E-3</v>
      </c>
      <c r="E131" t="s">
        <v>234</v>
      </c>
      <c r="F131" t="s">
        <v>234</v>
      </c>
      <c r="G131" t="s">
        <v>234</v>
      </c>
      <c r="H131">
        <v>44617</v>
      </c>
      <c r="I131" t="s">
        <v>236</v>
      </c>
      <c r="J131" t="s">
        <v>234</v>
      </c>
      <c r="K131" t="s">
        <v>236</v>
      </c>
      <c r="L131" t="s">
        <v>235</v>
      </c>
      <c r="M131" t="s">
        <v>235</v>
      </c>
      <c r="N131" t="s">
        <v>1359</v>
      </c>
      <c r="O131" t="s">
        <v>234</v>
      </c>
      <c r="P131" t="s">
        <v>1359</v>
      </c>
      <c r="Q131" t="s">
        <v>1360</v>
      </c>
      <c r="R131" t="s">
        <v>1360</v>
      </c>
      <c r="S131" t="s">
        <v>601</v>
      </c>
      <c r="T131" t="s">
        <v>2068</v>
      </c>
      <c r="U131" t="s">
        <v>2067</v>
      </c>
      <c r="V131" t="s">
        <v>2069</v>
      </c>
      <c r="W131" t="s">
        <v>2642</v>
      </c>
      <c r="X131" t="s">
        <v>2641</v>
      </c>
      <c r="Y131" t="s">
        <v>2642</v>
      </c>
      <c r="Z131" t="s">
        <v>246</v>
      </c>
      <c r="AA131" t="s">
        <v>2069</v>
      </c>
      <c r="AB131" t="s">
        <v>246</v>
      </c>
      <c r="AC131" t="s">
        <v>1390</v>
      </c>
      <c r="AD131" t="s">
        <v>2068</v>
      </c>
      <c r="AE131" t="s">
        <v>246</v>
      </c>
      <c r="AF131" t="s">
        <v>3452</v>
      </c>
      <c r="AG131" t="s">
        <v>246</v>
      </c>
      <c r="AH131" t="s">
        <v>1390</v>
      </c>
      <c r="AI131" t="s">
        <v>3451</v>
      </c>
      <c r="AJ131" t="s">
        <v>247</v>
      </c>
      <c r="AK131" t="s">
        <v>284</v>
      </c>
      <c r="AL131" t="s">
        <v>1655</v>
      </c>
      <c r="AM131" t="s">
        <v>234</v>
      </c>
      <c r="AN131" t="s">
        <v>1655</v>
      </c>
      <c r="AO131" t="s">
        <v>234</v>
      </c>
      <c r="AP131" t="s">
        <v>250</v>
      </c>
      <c r="AQ131" t="s">
        <v>234</v>
      </c>
      <c r="AR131" t="s">
        <v>234</v>
      </c>
      <c r="AS131" t="s">
        <v>285</v>
      </c>
      <c r="AT131" t="s">
        <v>234</v>
      </c>
      <c r="AU131" t="s">
        <v>302</v>
      </c>
      <c r="AV131">
        <v>0</v>
      </c>
      <c r="AW131">
        <v>1</v>
      </c>
      <c r="AX131">
        <v>0</v>
      </c>
      <c r="AY131">
        <v>0</v>
      </c>
      <c r="AZ131">
        <v>0</v>
      </c>
      <c r="BA131">
        <v>0</v>
      </c>
      <c r="BB131">
        <v>0</v>
      </c>
      <c r="BC131">
        <v>0</v>
      </c>
      <c r="BD131" t="s">
        <v>303</v>
      </c>
      <c r="BE131" t="s">
        <v>752</v>
      </c>
      <c r="BF131" t="s">
        <v>287</v>
      </c>
      <c r="BG131">
        <v>1</v>
      </c>
      <c r="BH131">
        <v>0</v>
      </c>
      <c r="BI131">
        <v>0</v>
      </c>
      <c r="BJ131">
        <v>0</v>
      </c>
      <c r="BK131">
        <v>0</v>
      </c>
      <c r="BL131">
        <v>0</v>
      </c>
      <c r="BM131">
        <v>0</v>
      </c>
      <c r="BN131">
        <v>0</v>
      </c>
      <c r="BO131">
        <v>0</v>
      </c>
      <c r="BP131">
        <v>0</v>
      </c>
      <c r="BQ131" t="s">
        <v>234</v>
      </c>
      <c r="BR131" t="s">
        <v>348</v>
      </c>
      <c r="BS131" t="s">
        <v>311</v>
      </c>
      <c r="BT131" t="s">
        <v>234</v>
      </c>
      <c r="BU131" t="s">
        <v>234</v>
      </c>
      <c r="BV131" t="s">
        <v>234</v>
      </c>
      <c r="BW131" t="s">
        <v>234</v>
      </c>
      <c r="BX131" t="s">
        <v>234</v>
      </c>
      <c r="BY131" t="s">
        <v>234</v>
      </c>
      <c r="BZ131" t="s">
        <v>234</v>
      </c>
      <c r="CA131" t="s">
        <v>234</v>
      </c>
      <c r="CB131" t="s">
        <v>234</v>
      </c>
      <c r="CC131" t="s">
        <v>234</v>
      </c>
      <c r="CD131" t="s">
        <v>234</v>
      </c>
      <c r="CE131" t="s">
        <v>234</v>
      </c>
      <c r="CF131" t="s">
        <v>234</v>
      </c>
      <c r="CG131" t="s">
        <v>234</v>
      </c>
      <c r="CH131" t="s">
        <v>234</v>
      </c>
      <c r="CI131" t="s">
        <v>234</v>
      </c>
      <c r="CJ131" t="s">
        <v>234</v>
      </c>
      <c r="CK131" t="s">
        <v>234</v>
      </c>
      <c r="CL131" t="s">
        <v>234</v>
      </c>
      <c r="CM131" t="s">
        <v>234</v>
      </c>
      <c r="CN131" t="s">
        <v>234</v>
      </c>
      <c r="CO131" t="s">
        <v>234</v>
      </c>
      <c r="CP131" t="s">
        <v>234</v>
      </c>
      <c r="CQ131" t="s">
        <v>234</v>
      </c>
      <c r="CR131" t="s">
        <v>234</v>
      </c>
      <c r="CS131" t="s">
        <v>234</v>
      </c>
      <c r="CT131" t="s">
        <v>234</v>
      </c>
      <c r="CU131" t="s">
        <v>234</v>
      </c>
      <c r="CV131" t="s">
        <v>234</v>
      </c>
      <c r="CW131" t="s">
        <v>234</v>
      </c>
      <c r="CX131" t="s">
        <v>234</v>
      </c>
      <c r="CY131" t="s">
        <v>234</v>
      </c>
      <c r="CZ131" t="s">
        <v>234</v>
      </c>
      <c r="DA131" t="s">
        <v>234</v>
      </c>
      <c r="DB131" t="s">
        <v>234</v>
      </c>
      <c r="DC131" t="s">
        <v>234</v>
      </c>
      <c r="DD131" t="s">
        <v>234</v>
      </c>
      <c r="DE131" t="s">
        <v>234</v>
      </c>
      <c r="DF131" t="s">
        <v>234</v>
      </c>
      <c r="DG131" t="s">
        <v>234</v>
      </c>
      <c r="DH131" t="s">
        <v>234</v>
      </c>
      <c r="DI131" t="s">
        <v>234</v>
      </c>
      <c r="DJ131" t="s">
        <v>234</v>
      </c>
      <c r="DK131" t="s">
        <v>234</v>
      </c>
      <c r="DL131" t="s">
        <v>234</v>
      </c>
      <c r="DM131" t="s">
        <v>234</v>
      </c>
      <c r="DN131" t="s">
        <v>234</v>
      </c>
      <c r="DO131" t="s">
        <v>234</v>
      </c>
      <c r="DP131" t="s">
        <v>234</v>
      </c>
      <c r="DQ131" t="s">
        <v>234</v>
      </c>
      <c r="DR131" t="s">
        <v>234</v>
      </c>
      <c r="DS131" t="s">
        <v>234</v>
      </c>
      <c r="DT131" t="s">
        <v>234</v>
      </c>
      <c r="DU131" t="s">
        <v>234</v>
      </c>
      <c r="DV131" t="s">
        <v>234</v>
      </c>
      <c r="DW131" t="s">
        <v>234</v>
      </c>
      <c r="DX131" t="s">
        <v>234</v>
      </c>
      <c r="DY131" t="s">
        <v>234</v>
      </c>
      <c r="DZ131" t="s">
        <v>234</v>
      </c>
      <c r="EA131" t="s">
        <v>234</v>
      </c>
      <c r="EB131" t="s">
        <v>234</v>
      </c>
      <c r="EC131" t="s">
        <v>234</v>
      </c>
      <c r="ED131" t="s">
        <v>234</v>
      </c>
      <c r="EE131" t="s">
        <v>234</v>
      </c>
      <c r="EF131" t="s">
        <v>234</v>
      </c>
      <c r="EG131" t="s">
        <v>234</v>
      </c>
      <c r="EH131" t="s">
        <v>234</v>
      </c>
      <c r="EI131" t="s">
        <v>234</v>
      </c>
      <c r="EJ131" t="s">
        <v>234</v>
      </c>
      <c r="EK131" t="s">
        <v>234</v>
      </c>
      <c r="EL131" t="s">
        <v>234</v>
      </c>
      <c r="EM131" t="s">
        <v>234</v>
      </c>
      <c r="EN131" t="s">
        <v>234</v>
      </c>
      <c r="EO131" t="s">
        <v>4134</v>
      </c>
      <c r="EP131">
        <v>1</v>
      </c>
      <c r="EQ131">
        <v>1</v>
      </c>
      <c r="ER131">
        <v>1</v>
      </c>
      <c r="ES131">
        <v>1</v>
      </c>
      <c r="ET131">
        <v>1</v>
      </c>
      <c r="EU131">
        <v>1</v>
      </c>
      <c r="EV131">
        <v>1</v>
      </c>
      <c r="EW131">
        <v>0</v>
      </c>
      <c r="EX131" t="s">
        <v>1655</v>
      </c>
      <c r="EY131">
        <v>75</v>
      </c>
      <c r="EZ131">
        <v>75</v>
      </c>
      <c r="FA131" t="s">
        <v>234</v>
      </c>
      <c r="FB131" t="s">
        <v>234</v>
      </c>
      <c r="FC131" t="s">
        <v>234</v>
      </c>
      <c r="FD131">
        <v>75</v>
      </c>
      <c r="FE131" t="s">
        <v>1655</v>
      </c>
      <c r="FF131">
        <v>25</v>
      </c>
      <c r="FG131" t="s">
        <v>1655</v>
      </c>
      <c r="FH131">
        <v>25</v>
      </c>
      <c r="FI131" t="s">
        <v>1655</v>
      </c>
      <c r="FJ131" t="s">
        <v>1655</v>
      </c>
      <c r="FK131">
        <v>25</v>
      </c>
      <c r="FL131" t="s">
        <v>234</v>
      </c>
      <c r="FM131" t="s">
        <v>234</v>
      </c>
      <c r="FN131" t="s">
        <v>3911</v>
      </c>
      <c r="FO131" t="s">
        <v>1655</v>
      </c>
      <c r="FP131" t="s">
        <v>1655</v>
      </c>
      <c r="FQ131">
        <v>125</v>
      </c>
      <c r="FR131" t="s">
        <v>234</v>
      </c>
      <c r="FS131" t="s">
        <v>234</v>
      </c>
      <c r="FT131" t="s">
        <v>3899</v>
      </c>
      <c r="FU131" t="s">
        <v>1655</v>
      </c>
      <c r="FV131" t="s">
        <v>1655</v>
      </c>
      <c r="FW131">
        <v>100</v>
      </c>
      <c r="FX131" t="s">
        <v>234</v>
      </c>
      <c r="FY131" t="s">
        <v>234</v>
      </c>
      <c r="FZ131" t="s">
        <v>234</v>
      </c>
      <c r="GA131" t="s">
        <v>3816</v>
      </c>
      <c r="GB131" t="s">
        <v>1655</v>
      </c>
      <c r="GC131" t="s">
        <v>1655</v>
      </c>
      <c r="GD131" t="s">
        <v>234</v>
      </c>
      <c r="GE131">
        <v>25</v>
      </c>
      <c r="GF131" t="s">
        <v>234</v>
      </c>
      <c r="GG131" t="s">
        <v>234</v>
      </c>
      <c r="GH131" t="s">
        <v>234</v>
      </c>
      <c r="GI131" t="s">
        <v>234</v>
      </c>
      <c r="GJ131" t="s">
        <v>234</v>
      </c>
      <c r="GK131" t="s">
        <v>234</v>
      </c>
      <c r="GL131" t="s">
        <v>1655</v>
      </c>
      <c r="GM131" t="s">
        <v>259</v>
      </c>
      <c r="GN131" t="s">
        <v>3911</v>
      </c>
      <c r="GO131" t="s">
        <v>1445</v>
      </c>
      <c r="GP131" t="s">
        <v>234</v>
      </c>
      <c r="GQ131" t="s">
        <v>234</v>
      </c>
      <c r="GR131" t="s">
        <v>234</v>
      </c>
      <c r="GS131" t="s">
        <v>234</v>
      </c>
      <c r="GT131" t="s">
        <v>234</v>
      </c>
      <c r="GU131" t="s">
        <v>234</v>
      </c>
      <c r="GV131" t="s">
        <v>234</v>
      </c>
      <c r="GW131" t="s">
        <v>234</v>
      </c>
      <c r="GX131" t="s">
        <v>234</v>
      </c>
      <c r="GY131" t="s">
        <v>234</v>
      </c>
      <c r="GZ131" t="s">
        <v>234</v>
      </c>
      <c r="HA131" t="s">
        <v>234</v>
      </c>
      <c r="HB131" t="s">
        <v>234</v>
      </c>
      <c r="HC131" t="s">
        <v>234</v>
      </c>
      <c r="HD131" t="s">
        <v>234</v>
      </c>
      <c r="HE131" t="s">
        <v>234</v>
      </c>
      <c r="HF131" t="s">
        <v>234</v>
      </c>
      <c r="HG131" t="s">
        <v>234</v>
      </c>
      <c r="HH131" t="s">
        <v>234</v>
      </c>
      <c r="HI131" t="s">
        <v>234</v>
      </c>
      <c r="HJ131" t="s">
        <v>234</v>
      </c>
      <c r="HK131" t="s">
        <v>234</v>
      </c>
      <c r="HL131" t="s">
        <v>234</v>
      </c>
      <c r="HM131" t="s">
        <v>234</v>
      </c>
      <c r="HN131" t="s">
        <v>1445</v>
      </c>
      <c r="HO131" t="s">
        <v>1445</v>
      </c>
      <c r="HP131" t="s">
        <v>1655</v>
      </c>
      <c r="HQ131" t="s">
        <v>601</v>
      </c>
      <c r="HR131" t="s">
        <v>305</v>
      </c>
      <c r="HS131" t="s">
        <v>2026</v>
      </c>
      <c r="HT131" t="s">
        <v>314</v>
      </c>
      <c r="HU131" t="s">
        <v>1445</v>
      </c>
      <c r="HV131" t="s">
        <v>234</v>
      </c>
      <c r="HW131" t="s">
        <v>234</v>
      </c>
      <c r="HX131" t="s">
        <v>234</v>
      </c>
      <c r="HY131" t="s">
        <v>234</v>
      </c>
      <c r="HZ131" t="s">
        <v>234</v>
      </c>
      <c r="IA131" t="s">
        <v>234</v>
      </c>
      <c r="IB131" t="s">
        <v>234</v>
      </c>
      <c r="IC131" t="s">
        <v>234</v>
      </c>
      <c r="ID131" t="s">
        <v>1586</v>
      </c>
      <c r="IE131">
        <v>0</v>
      </c>
      <c r="IF131">
        <v>0</v>
      </c>
      <c r="IG131">
        <v>1</v>
      </c>
      <c r="IH131">
        <v>0</v>
      </c>
      <c r="II131">
        <v>0</v>
      </c>
      <c r="IJ131">
        <v>0</v>
      </c>
      <c r="IK131">
        <v>0</v>
      </c>
      <c r="IL131">
        <v>0</v>
      </c>
      <c r="IM131" t="s">
        <v>234</v>
      </c>
      <c r="IN131" t="s">
        <v>1655</v>
      </c>
      <c r="IO131" t="s">
        <v>234</v>
      </c>
      <c r="IP131" t="s">
        <v>303</v>
      </c>
      <c r="IQ131">
        <v>0</v>
      </c>
      <c r="IR131">
        <v>1</v>
      </c>
      <c r="IS131">
        <v>0</v>
      </c>
      <c r="IT131">
        <v>0</v>
      </c>
      <c r="IU131">
        <v>0</v>
      </c>
      <c r="IV131">
        <v>0</v>
      </c>
      <c r="IW131">
        <v>0</v>
      </c>
      <c r="IX131">
        <v>0</v>
      </c>
      <c r="IY131" t="s">
        <v>234</v>
      </c>
      <c r="IZ131" t="s">
        <v>234</v>
      </c>
      <c r="JA131" t="s">
        <v>234</v>
      </c>
      <c r="JB131" t="s">
        <v>234</v>
      </c>
      <c r="JC131" t="s">
        <v>234</v>
      </c>
      <c r="JD131" t="s">
        <v>234</v>
      </c>
      <c r="JE131" t="s">
        <v>234</v>
      </c>
      <c r="JF131" t="s">
        <v>234</v>
      </c>
      <c r="JG131" t="s">
        <v>234</v>
      </c>
      <c r="JH131" t="s">
        <v>234</v>
      </c>
      <c r="JI131" t="s">
        <v>234</v>
      </c>
      <c r="JJ131" t="s">
        <v>234</v>
      </c>
      <c r="JK131" t="s">
        <v>234</v>
      </c>
      <c r="JL131" t="s">
        <v>234</v>
      </c>
      <c r="JM131" t="s">
        <v>234</v>
      </c>
      <c r="JN131" t="s">
        <v>234</v>
      </c>
      <c r="JO131" t="s">
        <v>234</v>
      </c>
      <c r="JP131" t="s">
        <v>234</v>
      </c>
      <c r="JQ131" t="s">
        <v>234</v>
      </c>
      <c r="JR131" t="s">
        <v>234</v>
      </c>
      <c r="JS131" t="s">
        <v>234</v>
      </c>
      <c r="JT131" t="s">
        <v>234</v>
      </c>
      <c r="JU131" t="s">
        <v>234</v>
      </c>
      <c r="JV131" t="s">
        <v>234</v>
      </c>
      <c r="JW131" t="s">
        <v>234</v>
      </c>
      <c r="JX131" t="s">
        <v>234</v>
      </c>
      <c r="JY131" t="s">
        <v>234</v>
      </c>
      <c r="JZ131" t="s">
        <v>234</v>
      </c>
      <c r="KA131" t="s">
        <v>234</v>
      </c>
      <c r="KB131" t="s">
        <v>234</v>
      </c>
      <c r="KC131" t="s">
        <v>234</v>
      </c>
      <c r="KD131" t="s">
        <v>234</v>
      </c>
      <c r="KE131" t="s">
        <v>234</v>
      </c>
      <c r="KF131" t="s">
        <v>234</v>
      </c>
      <c r="KG131" t="s">
        <v>234</v>
      </c>
      <c r="KH131" t="s">
        <v>234</v>
      </c>
      <c r="KI131" t="s">
        <v>234</v>
      </c>
      <c r="KJ131" t="s">
        <v>234</v>
      </c>
      <c r="KK131" t="s">
        <v>234</v>
      </c>
      <c r="KL131" t="s">
        <v>234</v>
      </c>
      <c r="KM131" t="s">
        <v>234</v>
      </c>
      <c r="KN131" t="s">
        <v>234</v>
      </c>
      <c r="KO131" t="s">
        <v>234</v>
      </c>
      <c r="KP131" t="s">
        <v>234</v>
      </c>
      <c r="KQ131" t="s">
        <v>234</v>
      </c>
      <c r="KR131" t="s">
        <v>234</v>
      </c>
      <c r="KS131" t="s">
        <v>234</v>
      </c>
      <c r="KT131" t="s">
        <v>234</v>
      </c>
      <c r="KU131" t="s">
        <v>234</v>
      </c>
      <c r="KV131" t="s">
        <v>234</v>
      </c>
      <c r="KW131" t="s">
        <v>234</v>
      </c>
      <c r="KX131" t="s">
        <v>234</v>
      </c>
      <c r="KY131" t="s">
        <v>234</v>
      </c>
      <c r="KZ131" t="s">
        <v>234</v>
      </c>
      <c r="LA131" t="s">
        <v>234</v>
      </c>
      <c r="LB131" t="s">
        <v>234</v>
      </c>
      <c r="LC131" t="s">
        <v>234</v>
      </c>
      <c r="LD131" t="s">
        <v>234</v>
      </c>
      <c r="LE131" t="s">
        <v>234</v>
      </c>
      <c r="LF131" t="s">
        <v>3443</v>
      </c>
      <c r="LG131" t="s">
        <v>234</v>
      </c>
      <c r="LH131">
        <v>264729964</v>
      </c>
      <c r="LI131" t="s">
        <v>4136</v>
      </c>
      <c r="LJ131">
        <v>44617.982627314806</v>
      </c>
      <c r="LK131" t="s">
        <v>234</v>
      </c>
      <c r="LL131" t="s">
        <v>234</v>
      </c>
      <c r="LM131" t="s">
        <v>3800</v>
      </c>
      <c r="LN131" t="s">
        <v>3801</v>
      </c>
      <c r="LO131" t="s">
        <v>234</v>
      </c>
      <c r="LP131">
        <v>130</v>
      </c>
    </row>
    <row r="132" spans="1:328" x14ac:dyDescent="0.35">
      <c r="A132">
        <v>44617.541520601852</v>
      </c>
      <c r="B132">
        <v>44617.562176284722</v>
      </c>
      <c r="C132">
        <v>44617</v>
      </c>
      <c r="D132">
        <v>2.0655682870710734E-2</v>
      </c>
      <c r="E132" t="s">
        <v>234</v>
      </c>
      <c r="F132" t="s">
        <v>234</v>
      </c>
      <c r="G132" t="s">
        <v>234</v>
      </c>
      <c r="H132">
        <v>44617</v>
      </c>
      <c r="I132" t="s">
        <v>236</v>
      </c>
      <c r="J132" t="s">
        <v>234</v>
      </c>
      <c r="K132" t="s">
        <v>236</v>
      </c>
      <c r="L132" t="s">
        <v>235</v>
      </c>
      <c r="M132" t="s">
        <v>235</v>
      </c>
      <c r="N132" t="s">
        <v>1359</v>
      </c>
      <c r="O132" t="s">
        <v>234</v>
      </c>
      <c r="P132" t="s">
        <v>1359</v>
      </c>
      <c r="Q132" t="s">
        <v>1360</v>
      </c>
      <c r="R132" t="s">
        <v>1360</v>
      </c>
      <c r="S132" t="s">
        <v>601</v>
      </c>
      <c r="T132" t="s">
        <v>2068</v>
      </c>
      <c r="U132" t="s">
        <v>2067</v>
      </c>
      <c r="V132" t="s">
        <v>2069</v>
      </c>
      <c r="W132" t="s">
        <v>2642</v>
      </c>
      <c r="X132" t="s">
        <v>2641</v>
      </c>
      <c r="Y132" t="s">
        <v>2642</v>
      </c>
      <c r="Z132" t="s">
        <v>246</v>
      </c>
      <c r="AA132" t="s">
        <v>2069</v>
      </c>
      <c r="AB132" t="s">
        <v>246</v>
      </c>
      <c r="AC132" t="s">
        <v>1390</v>
      </c>
      <c r="AD132" t="s">
        <v>2068</v>
      </c>
      <c r="AE132" t="s">
        <v>246</v>
      </c>
      <c r="AF132" t="s">
        <v>3452</v>
      </c>
      <c r="AG132" t="s">
        <v>246</v>
      </c>
      <c r="AH132" t="s">
        <v>1390</v>
      </c>
      <c r="AI132" t="s">
        <v>3451</v>
      </c>
      <c r="AJ132" t="s">
        <v>247</v>
      </c>
      <c r="AK132" t="s">
        <v>248</v>
      </c>
      <c r="AL132" t="s">
        <v>1655</v>
      </c>
      <c r="AM132" t="s">
        <v>234</v>
      </c>
      <c r="AN132" t="s">
        <v>1655</v>
      </c>
      <c r="AO132" t="s">
        <v>234</v>
      </c>
      <c r="AP132" t="s">
        <v>250</v>
      </c>
      <c r="AQ132" t="s">
        <v>234</v>
      </c>
      <c r="AR132" t="s">
        <v>234</v>
      </c>
      <c r="AS132" t="s">
        <v>234</v>
      </c>
      <c r="AT132" t="s">
        <v>234</v>
      </c>
      <c r="AU132" t="s">
        <v>234</v>
      </c>
      <c r="AV132" t="s">
        <v>234</v>
      </c>
      <c r="AW132" t="s">
        <v>234</v>
      </c>
      <c r="AX132" t="s">
        <v>234</v>
      </c>
      <c r="AY132" t="s">
        <v>234</v>
      </c>
      <c r="AZ132" t="s">
        <v>234</v>
      </c>
      <c r="BA132" t="s">
        <v>234</v>
      </c>
      <c r="BB132" t="s">
        <v>234</v>
      </c>
      <c r="BC132" t="s">
        <v>234</v>
      </c>
      <c r="BD132" t="s">
        <v>234</v>
      </c>
      <c r="BE132" t="s">
        <v>234</v>
      </c>
      <c r="BF132" t="s">
        <v>234</v>
      </c>
      <c r="BG132" t="s">
        <v>234</v>
      </c>
      <c r="BH132" t="s">
        <v>234</v>
      </c>
      <c r="BI132" t="s">
        <v>234</v>
      </c>
      <c r="BJ132" t="s">
        <v>234</v>
      </c>
      <c r="BK132" t="s">
        <v>234</v>
      </c>
      <c r="BL132" t="s">
        <v>234</v>
      </c>
      <c r="BM132" t="s">
        <v>234</v>
      </c>
      <c r="BN132" t="s">
        <v>234</v>
      </c>
      <c r="BO132" t="s">
        <v>234</v>
      </c>
      <c r="BP132" t="s">
        <v>234</v>
      </c>
      <c r="BQ132" t="s">
        <v>234</v>
      </c>
      <c r="BR132" t="s">
        <v>234</v>
      </c>
      <c r="BS132" t="s">
        <v>234</v>
      </c>
      <c r="BT132" t="s">
        <v>234</v>
      </c>
      <c r="BU132" t="s">
        <v>234</v>
      </c>
      <c r="BV132" t="s">
        <v>234</v>
      </c>
      <c r="BW132" t="s">
        <v>234</v>
      </c>
      <c r="BX132" t="s">
        <v>234</v>
      </c>
      <c r="BY132" t="s">
        <v>234</v>
      </c>
      <c r="BZ132" t="s">
        <v>234</v>
      </c>
      <c r="CA132" t="s">
        <v>234</v>
      </c>
      <c r="CB132" t="s">
        <v>234</v>
      </c>
      <c r="CC132" t="s">
        <v>234</v>
      </c>
      <c r="CD132" t="s">
        <v>234</v>
      </c>
      <c r="CE132" t="s">
        <v>234</v>
      </c>
      <c r="CF132" t="s">
        <v>234</v>
      </c>
      <c r="CG132" t="s">
        <v>234</v>
      </c>
      <c r="CH132" t="s">
        <v>234</v>
      </c>
      <c r="CI132" t="s">
        <v>234</v>
      </c>
      <c r="CJ132" t="s">
        <v>234</v>
      </c>
      <c r="CK132" t="s">
        <v>234</v>
      </c>
      <c r="CL132" t="s">
        <v>234</v>
      </c>
      <c r="CM132" t="s">
        <v>234</v>
      </c>
      <c r="CN132" t="s">
        <v>234</v>
      </c>
      <c r="CO132" t="s">
        <v>234</v>
      </c>
      <c r="CP132" t="s">
        <v>234</v>
      </c>
      <c r="CQ132" t="s">
        <v>234</v>
      </c>
      <c r="CR132" t="s">
        <v>234</v>
      </c>
      <c r="CS132" t="s">
        <v>234</v>
      </c>
      <c r="CT132" t="s">
        <v>234</v>
      </c>
      <c r="CU132" t="s">
        <v>234</v>
      </c>
      <c r="CV132" t="s">
        <v>234</v>
      </c>
      <c r="CW132" t="s">
        <v>234</v>
      </c>
      <c r="CX132" t="s">
        <v>234</v>
      </c>
      <c r="CY132" t="s">
        <v>234</v>
      </c>
      <c r="CZ132" t="s">
        <v>234</v>
      </c>
      <c r="DA132" t="s">
        <v>234</v>
      </c>
      <c r="DB132" t="s">
        <v>234</v>
      </c>
      <c r="DC132" t="s">
        <v>234</v>
      </c>
      <c r="DD132" t="s">
        <v>234</v>
      </c>
      <c r="DE132" t="s">
        <v>234</v>
      </c>
      <c r="DF132" t="s">
        <v>234</v>
      </c>
      <c r="DG132" t="s">
        <v>234</v>
      </c>
      <c r="DH132" t="s">
        <v>234</v>
      </c>
      <c r="DI132" t="s">
        <v>234</v>
      </c>
      <c r="DJ132" t="s">
        <v>234</v>
      </c>
      <c r="DK132" t="s">
        <v>234</v>
      </c>
      <c r="DL132" t="s">
        <v>234</v>
      </c>
      <c r="DM132" t="s">
        <v>234</v>
      </c>
      <c r="DN132" t="s">
        <v>234</v>
      </c>
      <c r="DO132" t="s">
        <v>234</v>
      </c>
      <c r="DP132" t="s">
        <v>234</v>
      </c>
      <c r="DQ132" t="s">
        <v>234</v>
      </c>
      <c r="DR132" t="s">
        <v>234</v>
      </c>
      <c r="DS132" t="s">
        <v>234</v>
      </c>
      <c r="DT132" t="s">
        <v>234</v>
      </c>
      <c r="DU132" t="s">
        <v>234</v>
      </c>
      <c r="DV132" t="s">
        <v>234</v>
      </c>
      <c r="DW132" t="s">
        <v>234</v>
      </c>
      <c r="DX132" t="s">
        <v>234</v>
      </c>
      <c r="DY132" t="s">
        <v>234</v>
      </c>
      <c r="DZ132" t="s">
        <v>234</v>
      </c>
      <c r="EA132" t="s">
        <v>234</v>
      </c>
      <c r="EB132" t="s">
        <v>234</v>
      </c>
      <c r="EC132" t="s">
        <v>234</v>
      </c>
      <c r="ED132" t="s">
        <v>234</v>
      </c>
      <c r="EE132" t="s">
        <v>234</v>
      </c>
      <c r="EF132" t="s">
        <v>234</v>
      </c>
      <c r="EG132" t="s">
        <v>234</v>
      </c>
      <c r="EH132" t="s">
        <v>234</v>
      </c>
      <c r="EI132" t="s">
        <v>234</v>
      </c>
      <c r="EJ132" t="s">
        <v>234</v>
      </c>
      <c r="EK132" t="s">
        <v>234</v>
      </c>
      <c r="EL132" t="s">
        <v>234</v>
      </c>
      <c r="EM132" t="s">
        <v>234</v>
      </c>
      <c r="EN132" t="s">
        <v>234</v>
      </c>
      <c r="EO132" t="s">
        <v>234</v>
      </c>
      <c r="EP132" t="s">
        <v>234</v>
      </c>
      <c r="EQ132" t="s">
        <v>234</v>
      </c>
      <c r="ER132" t="s">
        <v>234</v>
      </c>
      <c r="ES132" t="s">
        <v>234</v>
      </c>
      <c r="ET132" t="s">
        <v>234</v>
      </c>
      <c r="EU132" t="s">
        <v>234</v>
      </c>
      <c r="EV132" t="s">
        <v>234</v>
      </c>
      <c r="EW132" t="s">
        <v>234</v>
      </c>
      <c r="EX132" t="s">
        <v>234</v>
      </c>
      <c r="EY132" t="s">
        <v>234</v>
      </c>
      <c r="EZ132" t="s">
        <v>234</v>
      </c>
      <c r="FA132" t="s">
        <v>234</v>
      </c>
      <c r="FB132" t="s">
        <v>234</v>
      </c>
      <c r="FC132" t="s">
        <v>234</v>
      </c>
      <c r="FD132" t="s">
        <v>234</v>
      </c>
      <c r="FE132" t="s">
        <v>234</v>
      </c>
      <c r="FF132" t="s">
        <v>234</v>
      </c>
      <c r="FG132" t="s">
        <v>234</v>
      </c>
      <c r="FH132" t="s">
        <v>234</v>
      </c>
      <c r="FI132" t="s">
        <v>234</v>
      </c>
      <c r="FJ132" t="s">
        <v>234</v>
      </c>
      <c r="FK132" t="s">
        <v>234</v>
      </c>
      <c r="FL132" t="s">
        <v>234</v>
      </c>
      <c r="FM132" t="s">
        <v>234</v>
      </c>
      <c r="FN132" t="s">
        <v>234</v>
      </c>
      <c r="FO132" t="s">
        <v>234</v>
      </c>
      <c r="FP132" t="s">
        <v>234</v>
      </c>
      <c r="FQ132" t="s">
        <v>234</v>
      </c>
      <c r="FR132" t="s">
        <v>234</v>
      </c>
      <c r="FS132" t="s">
        <v>234</v>
      </c>
      <c r="FT132" t="s">
        <v>234</v>
      </c>
      <c r="FU132" t="s">
        <v>234</v>
      </c>
      <c r="FV132" t="s">
        <v>234</v>
      </c>
      <c r="FW132" t="s">
        <v>234</v>
      </c>
      <c r="FX132" t="s">
        <v>234</v>
      </c>
      <c r="FY132" t="s">
        <v>234</v>
      </c>
      <c r="FZ132" t="s">
        <v>234</v>
      </c>
      <c r="GA132" t="s">
        <v>234</v>
      </c>
      <c r="GB132" t="s">
        <v>234</v>
      </c>
      <c r="GC132" t="s">
        <v>234</v>
      </c>
      <c r="GD132" t="s">
        <v>234</v>
      </c>
      <c r="GE132" t="s">
        <v>234</v>
      </c>
      <c r="GF132" t="s">
        <v>234</v>
      </c>
      <c r="GG132" t="s">
        <v>234</v>
      </c>
      <c r="GH132" t="s">
        <v>234</v>
      </c>
      <c r="GI132" t="s">
        <v>234</v>
      </c>
      <c r="GJ132" t="s">
        <v>234</v>
      </c>
      <c r="GK132" t="s">
        <v>234</v>
      </c>
      <c r="GL132" t="s">
        <v>234</v>
      </c>
      <c r="GM132" t="s">
        <v>234</v>
      </c>
      <c r="GN132" t="s">
        <v>234</v>
      </c>
      <c r="GO132" t="s">
        <v>234</v>
      </c>
      <c r="GP132" t="s">
        <v>234</v>
      </c>
      <c r="GQ132" t="s">
        <v>234</v>
      </c>
      <c r="GR132" t="s">
        <v>234</v>
      </c>
      <c r="GS132" t="s">
        <v>234</v>
      </c>
      <c r="GT132" t="s">
        <v>234</v>
      </c>
      <c r="GU132" t="s">
        <v>234</v>
      </c>
      <c r="GV132" t="s">
        <v>234</v>
      </c>
      <c r="GW132" t="s">
        <v>234</v>
      </c>
      <c r="GX132" t="s">
        <v>234</v>
      </c>
      <c r="GY132" t="s">
        <v>234</v>
      </c>
      <c r="GZ132" t="s">
        <v>234</v>
      </c>
      <c r="HA132" t="s">
        <v>234</v>
      </c>
      <c r="HB132" t="s">
        <v>234</v>
      </c>
      <c r="HC132" t="s">
        <v>234</v>
      </c>
      <c r="HD132" t="s">
        <v>234</v>
      </c>
      <c r="HE132" t="s">
        <v>234</v>
      </c>
      <c r="HF132" t="s">
        <v>234</v>
      </c>
      <c r="HG132" t="s">
        <v>234</v>
      </c>
      <c r="HH132" t="s">
        <v>234</v>
      </c>
      <c r="HI132" t="s">
        <v>234</v>
      </c>
      <c r="HJ132" t="s">
        <v>234</v>
      </c>
      <c r="HK132" t="s">
        <v>234</v>
      </c>
      <c r="HL132" t="s">
        <v>234</v>
      </c>
      <c r="HM132" t="s">
        <v>234</v>
      </c>
      <c r="HN132" t="s">
        <v>234</v>
      </c>
      <c r="HO132" t="s">
        <v>234</v>
      </c>
      <c r="HP132" t="s">
        <v>234</v>
      </c>
      <c r="HQ132" t="s">
        <v>234</v>
      </c>
      <c r="HR132" t="s">
        <v>234</v>
      </c>
      <c r="HS132" t="s">
        <v>234</v>
      </c>
      <c r="HT132" t="s">
        <v>234</v>
      </c>
      <c r="HU132" t="s">
        <v>234</v>
      </c>
      <c r="HV132" t="s">
        <v>234</v>
      </c>
      <c r="HW132" t="s">
        <v>234</v>
      </c>
      <c r="HX132" t="s">
        <v>234</v>
      </c>
      <c r="HY132" t="s">
        <v>234</v>
      </c>
      <c r="HZ132" t="s">
        <v>234</v>
      </c>
      <c r="IA132" t="s">
        <v>234</v>
      </c>
      <c r="IB132" t="s">
        <v>234</v>
      </c>
      <c r="IC132" t="s">
        <v>234</v>
      </c>
      <c r="ID132" t="s">
        <v>234</v>
      </c>
      <c r="IE132" t="s">
        <v>234</v>
      </c>
      <c r="IF132" t="s">
        <v>234</v>
      </c>
      <c r="IG132" t="s">
        <v>234</v>
      </c>
      <c r="IH132" t="s">
        <v>234</v>
      </c>
      <c r="II132" t="s">
        <v>234</v>
      </c>
      <c r="IJ132" t="s">
        <v>234</v>
      </c>
      <c r="IK132" t="s">
        <v>234</v>
      </c>
      <c r="IL132" t="s">
        <v>234</v>
      </c>
      <c r="IM132" t="s">
        <v>234</v>
      </c>
      <c r="IN132" t="s">
        <v>234</v>
      </c>
      <c r="IO132" t="s">
        <v>234</v>
      </c>
      <c r="IP132" t="s">
        <v>234</v>
      </c>
      <c r="IQ132" t="s">
        <v>234</v>
      </c>
      <c r="IR132" t="s">
        <v>234</v>
      </c>
      <c r="IS132" t="s">
        <v>234</v>
      </c>
      <c r="IT132" t="s">
        <v>234</v>
      </c>
      <c r="IU132" t="s">
        <v>234</v>
      </c>
      <c r="IV132" t="s">
        <v>234</v>
      </c>
      <c r="IW132" t="s">
        <v>234</v>
      </c>
      <c r="IX132" t="s">
        <v>234</v>
      </c>
      <c r="IY132" t="s">
        <v>1655</v>
      </c>
      <c r="IZ132" t="s">
        <v>1713</v>
      </c>
      <c r="JA132" t="s">
        <v>319</v>
      </c>
      <c r="JB132" t="s">
        <v>234</v>
      </c>
      <c r="JC132" t="s">
        <v>320</v>
      </c>
      <c r="JD132" t="s">
        <v>321</v>
      </c>
      <c r="JE132" t="s">
        <v>321</v>
      </c>
      <c r="JF132" t="s">
        <v>279</v>
      </c>
      <c r="JG132" t="s">
        <v>234</v>
      </c>
      <c r="JH132" t="s">
        <v>256</v>
      </c>
      <c r="JI132" t="s">
        <v>258</v>
      </c>
      <c r="JJ132" t="s">
        <v>258</v>
      </c>
      <c r="JK132" t="s">
        <v>3810</v>
      </c>
      <c r="JL132" t="s">
        <v>234</v>
      </c>
      <c r="JM132" t="s">
        <v>234</v>
      </c>
      <c r="JN132" t="s">
        <v>234</v>
      </c>
      <c r="JO132" t="s">
        <v>234</v>
      </c>
      <c r="JP132" t="s">
        <v>234</v>
      </c>
      <c r="JQ132">
        <v>25</v>
      </c>
      <c r="JR132" t="s">
        <v>3833</v>
      </c>
      <c r="JS132" t="s">
        <v>234</v>
      </c>
      <c r="JT132" t="s">
        <v>259</v>
      </c>
      <c r="JU132" t="s">
        <v>3833</v>
      </c>
      <c r="JV132" t="s">
        <v>261</v>
      </c>
      <c r="JW132" t="s">
        <v>375</v>
      </c>
      <c r="JX132" t="s">
        <v>249</v>
      </c>
      <c r="JY132" t="s">
        <v>1723</v>
      </c>
      <c r="JZ132">
        <v>0</v>
      </c>
      <c r="KA132">
        <v>0</v>
      </c>
      <c r="KB132">
        <v>0</v>
      </c>
      <c r="KC132">
        <v>1</v>
      </c>
      <c r="KD132">
        <v>0</v>
      </c>
      <c r="KE132">
        <v>0</v>
      </c>
      <c r="KF132">
        <v>0</v>
      </c>
      <c r="KG132">
        <v>0</v>
      </c>
      <c r="KH132">
        <v>0</v>
      </c>
      <c r="KI132">
        <v>0</v>
      </c>
      <c r="KJ132">
        <v>0</v>
      </c>
      <c r="KK132">
        <v>0</v>
      </c>
      <c r="KL132" t="s">
        <v>234</v>
      </c>
      <c r="KM132" t="s">
        <v>261</v>
      </c>
      <c r="KN132" t="s">
        <v>234</v>
      </c>
      <c r="KO132" t="s">
        <v>234</v>
      </c>
      <c r="KP132" t="s">
        <v>234</v>
      </c>
      <c r="KQ132" t="s">
        <v>234</v>
      </c>
      <c r="KR132" t="s">
        <v>234</v>
      </c>
      <c r="KS132" t="s">
        <v>234</v>
      </c>
      <c r="KT132" t="s">
        <v>234</v>
      </c>
      <c r="KU132" t="s">
        <v>234</v>
      </c>
      <c r="KV132" t="s">
        <v>234</v>
      </c>
      <c r="KW132" t="s">
        <v>234</v>
      </c>
      <c r="KX132" t="s">
        <v>234</v>
      </c>
      <c r="KY132" t="s">
        <v>234</v>
      </c>
      <c r="KZ132" t="s">
        <v>234</v>
      </c>
      <c r="LA132" t="s">
        <v>234</v>
      </c>
      <c r="LB132" t="s">
        <v>234</v>
      </c>
      <c r="LC132" t="s">
        <v>234</v>
      </c>
      <c r="LD132" t="s">
        <v>234</v>
      </c>
      <c r="LE132" t="s">
        <v>234</v>
      </c>
      <c r="LF132" t="s">
        <v>3443</v>
      </c>
      <c r="LG132" t="s">
        <v>234</v>
      </c>
      <c r="LH132">
        <v>264729990</v>
      </c>
      <c r="LI132" t="s">
        <v>4137</v>
      </c>
      <c r="LJ132">
        <v>44617.982743055552</v>
      </c>
      <c r="LK132" t="s">
        <v>234</v>
      </c>
      <c r="LL132" t="s">
        <v>234</v>
      </c>
      <c r="LM132" t="s">
        <v>3800</v>
      </c>
      <c r="LN132" t="s">
        <v>3801</v>
      </c>
      <c r="LO132" t="s">
        <v>234</v>
      </c>
      <c r="LP132">
        <v>131</v>
      </c>
    </row>
    <row r="133" spans="1:328" x14ac:dyDescent="0.35">
      <c r="A133">
        <v>44617.568571724543</v>
      </c>
      <c r="B133">
        <v>44617.571564386577</v>
      </c>
      <c r="C133">
        <v>44617</v>
      </c>
      <c r="D133">
        <v>2.9926620336482301E-3</v>
      </c>
      <c r="E133" t="s">
        <v>234</v>
      </c>
      <c r="F133" t="s">
        <v>234</v>
      </c>
      <c r="G133" t="s">
        <v>234</v>
      </c>
      <c r="H133">
        <v>44617</v>
      </c>
      <c r="I133" t="s">
        <v>236</v>
      </c>
      <c r="J133" t="s">
        <v>234</v>
      </c>
      <c r="K133" t="s">
        <v>236</v>
      </c>
      <c r="L133" t="s">
        <v>235</v>
      </c>
      <c r="M133" t="s">
        <v>235</v>
      </c>
      <c r="N133" t="s">
        <v>1359</v>
      </c>
      <c r="O133" t="s">
        <v>234</v>
      </c>
      <c r="P133" t="s">
        <v>1359</v>
      </c>
      <c r="Q133" t="s">
        <v>1360</v>
      </c>
      <c r="R133" t="s">
        <v>1360</v>
      </c>
      <c r="S133" t="s">
        <v>601</v>
      </c>
      <c r="T133" t="s">
        <v>2068</v>
      </c>
      <c r="U133" t="s">
        <v>2067</v>
      </c>
      <c r="V133" t="s">
        <v>2069</v>
      </c>
      <c r="W133" t="s">
        <v>2642</v>
      </c>
      <c r="X133" t="s">
        <v>2641</v>
      </c>
      <c r="Y133" t="s">
        <v>2642</v>
      </c>
      <c r="Z133" t="s">
        <v>246</v>
      </c>
      <c r="AA133" t="s">
        <v>2069</v>
      </c>
      <c r="AB133" t="s">
        <v>246</v>
      </c>
      <c r="AC133" t="s">
        <v>1390</v>
      </c>
      <c r="AD133" t="s">
        <v>2068</v>
      </c>
      <c r="AE133" t="s">
        <v>246</v>
      </c>
      <c r="AF133" t="s">
        <v>3452</v>
      </c>
      <c r="AG133" t="s">
        <v>246</v>
      </c>
      <c r="AH133" t="s">
        <v>1390</v>
      </c>
      <c r="AI133" t="s">
        <v>3451</v>
      </c>
      <c r="AJ133" t="s">
        <v>247</v>
      </c>
      <c r="AK133" t="s">
        <v>248</v>
      </c>
      <c r="AL133" t="s">
        <v>1655</v>
      </c>
      <c r="AM133" t="s">
        <v>234</v>
      </c>
      <c r="AN133" t="s">
        <v>1655</v>
      </c>
      <c r="AO133" t="s">
        <v>234</v>
      </c>
      <c r="AP133" t="s">
        <v>250</v>
      </c>
      <c r="AQ133" t="s">
        <v>234</v>
      </c>
      <c r="AR133" t="s">
        <v>234</v>
      </c>
      <c r="AS133" t="s">
        <v>234</v>
      </c>
      <c r="AT133" t="s">
        <v>234</v>
      </c>
      <c r="AU133" t="s">
        <v>234</v>
      </c>
      <c r="AV133" t="s">
        <v>234</v>
      </c>
      <c r="AW133" t="s">
        <v>234</v>
      </c>
      <c r="AX133" t="s">
        <v>234</v>
      </c>
      <c r="AY133" t="s">
        <v>234</v>
      </c>
      <c r="AZ133" t="s">
        <v>234</v>
      </c>
      <c r="BA133" t="s">
        <v>234</v>
      </c>
      <c r="BB133" t="s">
        <v>234</v>
      </c>
      <c r="BC133" t="s">
        <v>234</v>
      </c>
      <c r="BD133" t="s">
        <v>234</v>
      </c>
      <c r="BE133" t="s">
        <v>234</v>
      </c>
      <c r="BF133" t="s">
        <v>234</v>
      </c>
      <c r="BG133" t="s">
        <v>234</v>
      </c>
      <c r="BH133" t="s">
        <v>234</v>
      </c>
      <c r="BI133" t="s">
        <v>234</v>
      </c>
      <c r="BJ133" t="s">
        <v>234</v>
      </c>
      <c r="BK133" t="s">
        <v>234</v>
      </c>
      <c r="BL133" t="s">
        <v>234</v>
      </c>
      <c r="BM133" t="s">
        <v>234</v>
      </c>
      <c r="BN133" t="s">
        <v>234</v>
      </c>
      <c r="BO133" t="s">
        <v>234</v>
      </c>
      <c r="BP133" t="s">
        <v>234</v>
      </c>
      <c r="BQ133" t="s">
        <v>234</v>
      </c>
      <c r="BR133" t="s">
        <v>234</v>
      </c>
      <c r="BS133" t="s">
        <v>234</v>
      </c>
      <c r="BT133" t="s">
        <v>234</v>
      </c>
      <c r="BU133" t="s">
        <v>234</v>
      </c>
      <c r="BV133" t="s">
        <v>234</v>
      </c>
      <c r="BW133" t="s">
        <v>234</v>
      </c>
      <c r="BX133" t="s">
        <v>234</v>
      </c>
      <c r="BY133" t="s">
        <v>234</v>
      </c>
      <c r="BZ133" t="s">
        <v>234</v>
      </c>
      <c r="CA133" t="s">
        <v>234</v>
      </c>
      <c r="CB133" t="s">
        <v>234</v>
      </c>
      <c r="CC133" t="s">
        <v>234</v>
      </c>
      <c r="CD133" t="s">
        <v>234</v>
      </c>
      <c r="CE133" t="s">
        <v>234</v>
      </c>
      <c r="CF133" t="s">
        <v>234</v>
      </c>
      <c r="CG133" t="s">
        <v>234</v>
      </c>
      <c r="CH133" t="s">
        <v>234</v>
      </c>
      <c r="CI133" t="s">
        <v>234</v>
      </c>
      <c r="CJ133" t="s">
        <v>234</v>
      </c>
      <c r="CK133" t="s">
        <v>234</v>
      </c>
      <c r="CL133" t="s">
        <v>234</v>
      </c>
      <c r="CM133" t="s">
        <v>234</v>
      </c>
      <c r="CN133" t="s">
        <v>234</v>
      </c>
      <c r="CO133" t="s">
        <v>234</v>
      </c>
      <c r="CP133" t="s">
        <v>234</v>
      </c>
      <c r="CQ133" t="s">
        <v>234</v>
      </c>
      <c r="CR133" t="s">
        <v>234</v>
      </c>
      <c r="CS133" t="s">
        <v>234</v>
      </c>
      <c r="CT133" t="s">
        <v>234</v>
      </c>
      <c r="CU133" t="s">
        <v>234</v>
      </c>
      <c r="CV133" t="s">
        <v>234</v>
      </c>
      <c r="CW133" t="s">
        <v>234</v>
      </c>
      <c r="CX133" t="s">
        <v>234</v>
      </c>
      <c r="CY133" t="s">
        <v>234</v>
      </c>
      <c r="CZ133" t="s">
        <v>234</v>
      </c>
      <c r="DA133" t="s">
        <v>234</v>
      </c>
      <c r="DB133" t="s">
        <v>234</v>
      </c>
      <c r="DC133" t="s">
        <v>234</v>
      </c>
      <c r="DD133" t="s">
        <v>234</v>
      </c>
      <c r="DE133" t="s">
        <v>234</v>
      </c>
      <c r="DF133" t="s">
        <v>234</v>
      </c>
      <c r="DG133" t="s">
        <v>234</v>
      </c>
      <c r="DH133" t="s">
        <v>234</v>
      </c>
      <c r="DI133" t="s">
        <v>234</v>
      </c>
      <c r="DJ133" t="s">
        <v>234</v>
      </c>
      <c r="DK133" t="s">
        <v>234</v>
      </c>
      <c r="DL133" t="s">
        <v>234</v>
      </c>
      <c r="DM133" t="s">
        <v>234</v>
      </c>
      <c r="DN133" t="s">
        <v>234</v>
      </c>
      <c r="DO133" t="s">
        <v>234</v>
      </c>
      <c r="DP133" t="s">
        <v>234</v>
      </c>
      <c r="DQ133" t="s">
        <v>234</v>
      </c>
      <c r="DR133" t="s">
        <v>234</v>
      </c>
      <c r="DS133" t="s">
        <v>234</v>
      </c>
      <c r="DT133" t="s">
        <v>234</v>
      </c>
      <c r="DU133" t="s">
        <v>234</v>
      </c>
      <c r="DV133" t="s">
        <v>234</v>
      </c>
      <c r="DW133" t="s">
        <v>234</v>
      </c>
      <c r="DX133" t="s">
        <v>234</v>
      </c>
      <c r="DY133" t="s">
        <v>234</v>
      </c>
      <c r="DZ133" t="s">
        <v>234</v>
      </c>
      <c r="EA133" t="s">
        <v>234</v>
      </c>
      <c r="EB133" t="s">
        <v>234</v>
      </c>
      <c r="EC133" t="s">
        <v>234</v>
      </c>
      <c r="ED133" t="s">
        <v>234</v>
      </c>
      <c r="EE133" t="s">
        <v>234</v>
      </c>
      <c r="EF133" t="s">
        <v>234</v>
      </c>
      <c r="EG133" t="s">
        <v>234</v>
      </c>
      <c r="EH133" t="s">
        <v>234</v>
      </c>
      <c r="EI133" t="s">
        <v>234</v>
      </c>
      <c r="EJ133" t="s">
        <v>234</v>
      </c>
      <c r="EK133" t="s">
        <v>234</v>
      </c>
      <c r="EL133" t="s">
        <v>234</v>
      </c>
      <c r="EM133" t="s">
        <v>234</v>
      </c>
      <c r="EN133" t="s">
        <v>234</v>
      </c>
      <c r="EO133" t="s">
        <v>234</v>
      </c>
      <c r="EP133" t="s">
        <v>234</v>
      </c>
      <c r="EQ133" t="s">
        <v>234</v>
      </c>
      <c r="ER133" t="s">
        <v>234</v>
      </c>
      <c r="ES133" t="s">
        <v>234</v>
      </c>
      <c r="ET133" t="s">
        <v>234</v>
      </c>
      <c r="EU133" t="s">
        <v>234</v>
      </c>
      <c r="EV133" t="s">
        <v>234</v>
      </c>
      <c r="EW133" t="s">
        <v>234</v>
      </c>
      <c r="EX133" t="s">
        <v>234</v>
      </c>
      <c r="EY133" t="s">
        <v>234</v>
      </c>
      <c r="EZ133" t="s">
        <v>234</v>
      </c>
      <c r="FA133" t="s">
        <v>234</v>
      </c>
      <c r="FB133" t="s">
        <v>234</v>
      </c>
      <c r="FC133" t="s">
        <v>234</v>
      </c>
      <c r="FD133" t="s">
        <v>234</v>
      </c>
      <c r="FE133" t="s">
        <v>234</v>
      </c>
      <c r="FF133" t="s">
        <v>234</v>
      </c>
      <c r="FG133" t="s">
        <v>234</v>
      </c>
      <c r="FH133" t="s">
        <v>234</v>
      </c>
      <c r="FI133" t="s">
        <v>234</v>
      </c>
      <c r="FJ133" t="s">
        <v>234</v>
      </c>
      <c r="FK133" t="s">
        <v>234</v>
      </c>
      <c r="FL133" t="s">
        <v>234</v>
      </c>
      <c r="FM133" t="s">
        <v>234</v>
      </c>
      <c r="FN133" t="s">
        <v>234</v>
      </c>
      <c r="FO133" t="s">
        <v>234</v>
      </c>
      <c r="FP133" t="s">
        <v>234</v>
      </c>
      <c r="FQ133" t="s">
        <v>234</v>
      </c>
      <c r="FR133" t="s">
        <v>234</v>
      </c>
      <c r="FS133" t="s">
        <v>234</v>
      </c>
      <c r="FT133" t="s">
        <v>234</v>
      </c>
      <c r="FU133" t="s">
        <v>234</v>
      </c>
      <c r="FV133" t="s">
        <v>234</v>
      </c>
      <c r="FW133" t="s">
        <v>234</v>
      </c>
      <c r="FX133" t="s">
        <v>234</v>
      </c>
      <c r="FY133" t="s">
        <v>234</v>
      </c>
      <c r="FZ133" t="s">
        <v>234</v>
      </c>
      <c r="GA133" t="s">
        <v>234</v>
      </c>
      <c r="GB133" t="s">
        <v>234</v>
      </c>
      <c r="GC133" t="s">
        <v>234</v>
      </c>
      <c r="GD133" t="s">
        <v>234</v>
      </c>
      <c r="GE133" t="s">
        <v>234</v>
      </c>
      <c r="GF133" t="s">
        <v>234</v>
      </c>
      <c r="GG133" t="s">
        <v>234</v>
      </c>
      <c r="GH133" t="s">
        <v>234</v>
      </c>
      <c r="GI133" t="s">
        <v>234</v>
      </c>
      <c r="GJ133" t="s">
        <v>234</v>
      </c>
      <c r="GK133" t="s">
        <v>234</v>
      </c>
      <c r="GL133" t="s">
        <v>234</v>
      </c>
      <c r="GM133" t="s">
        <v>234</v>
      </c>
      <c r="GN133" t="s">
        <v>234</v>
      </c>
      <c r="GO133" t="s">
        <v>234</v>
      </c>
      <c r="GP133" t="s">
        <v>234</v>
      </c>
      <c r="GQ133" t="s">
        <v>234</v>
      </c>
      <c r="GR133" t="s">
        <v>234</v>
      </c>
      <c r="GS133" t="s">
        <v>234</v>
      </c>
      <c r="GT133" t="s">
        <v>234</v>
      </c>
      <c r="GU133" t="s">
        <v>234</v>
      </c>
      <c r="GV133" t="s">
        <v>234</v>
      </c>
      <c r="GW133" t="s">
        <v>234</v>
      </c>
      <c r="GX133" t="s">
        <v>234</v>
      </c>
      <c r="GY133" t="s">
        <v>234</v>
      </c>
      <c r="GZ133" t="s">
        <v>234</v>
      </c>
      <c r="HA133" t="s">
        <v>234</v>
      </c>
      <c r="HB133" t="s">
        <v>234</v>
      </c>
      <c r="HC133" t="s">
        <v>234</v>
      </c>
      <c r="HD133" t="s">
        <v>234</v>
      </c>
      <c r="HE133" t="s">
        <v>234</v>
      </c>
      <c r="HF133" t="s">
        <v>234</v>
      </c>
      <c r="HG133" t="s">
        <v>234</v>
      </c>
      <c r="HH133" t="s">
        <v>234</v>
      </c>
      <c r="HI133" t="s">
        <v>234</v>
      </c>
      <c r="HJ133" t="s">
        <v>234</v>
      </c>
      <c r="HK133" t="s">
        <v>234</v>
      </c>
      <c r="HL133" t="s">
        <v>234</v>
      </c>
      <c r="HM133" t="s">
        <v>234</v>
      </c>
      <c r="HN133" t="s">
        <v>234</v>
      </c>
      <c r="HO133" t="s">
        <v>234</v>
      </c>
      <c r="HP133" t="s">
        <v>234</v>
      </c>
      <c r="HQ133" t="s">
        <v>234</v>
      </c>
      <c r="HR133" t="s">
        <v>234</v>
      </c>
      <c r="HS133" t="s">
        <v>234</v>
      </c>
      <c r="HT133" t="s">
        <v>234</v>
      </c>
      <c r="HU133" t="s">
        <v>234</v>
      </c>
      <c r="HV133" t="s">
        <v>234</v>
      </c>
      <c r="HW133" t="s">
        <v>234</v>
      </c>
      <c r="HX133" t="s">
        <v>234</v>
      </c>
      <c r="HY133" t="s">
        <v>234</v>
      </c>
      <c r="HZ133" t="s">
        <v>234</v>
      </c>
      <c r="IA133" t="s">
        <v>234</v>
      </c>
      <c r="IB133" t="s">
        <v>234</v>
      </c>
      <c r="IC133" t="s">
        <v>234</v>
      </c>
      <c r="ID133" t="s">
        <v>234</v>
      </c>
      <c r="IE133" t="s">
        <v>234</v>
      </c>
      <c r="IF133" t="s">
        <v>234</v>
      </c>
      <c r="IG133" t="s">
        <v>234</v>
      </c>
      <c r="IH133" t="s">
        <v>234</v>
      </c>
      <c r="II133" t="s">
        <v>234</v>
      </c>
      <c r="IJ133" t="s">
        <v>234</v>
      </c>
      <c r="IK133" t="s">
        <v>234</v>
      </c>
      <c r="IL133" t="s">
        <v>234</v>
      </c>
      <c r="IM133" t="s">
        <v>234</v>
      </c>
      <c r="IN133" t="s">
        <v>234</v>
      </c>
      <c r="IO133" t="s">
        <v>234</v>
      </c>
      <c r="IP133" t="s">
        <v>234</v>
      </c>
      <c r="IQ133" t="s">
        <v>234</v>
      </c>
      <c r="IR133" t="s">
        <v>234</v>
      </c>
      <c r="IS133" t="s">
        <v>234</v>
      </c>
      <c r="IT133" t="s">
        <v>234</v>
      </c>
      <c r="IU133" t="s">
        <v>234</v>
      </c>
      <c r="IV133" t="s">
        <v>234</v>
      </c>
      <c r="IW133" t="s">
        <v>234</v>
      </c>
      <c r="IX133" t="s">
        <v>234</v>
      </c>
      <c r="IY133" t="s">
        <v>1655</v>
      </c>
      <c r="IZ133" t="s">
        <v>1713</v>
      </c>
      <c r="JA133" t="s">
        <v>276</v>
      </c>
      <c r="JB133" t="s">
        <v>234</v>
      </c>
      <c r="JC133" t="s">
        <v>277</v>
      </c>
      <c r="JD133" t="s">
        <v>278</v>
      </c>
      <c r="JE133" t="s">
        <v>278</v>
      </c>
      <c r="JF133" t="s">
        <v>255</v>
      </c>
      <c r="JG133" t="s">
        <v>234</v>
      </c>
      <c r="JH133" t="s">
        <v>256</v>
      </c>
      <c r="JI133" t="s">
        <v>258</v>
      </c>
      <c r="JJ133" t="s">
        <v>258</v>
      </c>
      <c r="JK133" t="s">
        <v>3810</v>
      </c>
      <c r="JL133" t="s">
        <v>234</v>
      </c>
      <c r="JM133" t="s">
        <v>234</v>
      </c>
      <c r="JN133" t="s">
        <v>234</v>
      </c>
      <c r="JO133" t="s">
        <v>234</v>
      </c>
      <c r="JP133" t="s">
        <v>234</v>
      </c>
      <c r="JQ133">
        <v>25</v>
      </c>
      <c r="JR133" t="s">
        <v>3833</v>
      </c>
      <c r="JS133" t="s">
        <v>234</v>
      </c>
      <c r="JT133" t="s">
        <v>259</v>
      </c>
      <c r="JU133" t="s">
        <v>3833</v>
      </c>
      <c r="JV133" t="s">
        <v>261</v>
      </c>
      <c r="JW133" t="s">
        <v>375</v>
      </c>
      <c r="JX133" t="s">
        <v>261</v>
      </c>
      <c r="JY133" t="s">
        <v>234</v>
      </c>
      <c r="JZ133" t="s">
        <v>234</v>
      </c>
      <c r="KA133" t="s">
        <v>234</v>
      </c>
      <c r="KB133" t="s">
        <v>234</v>
      </c>
      <c r="KC133" t="s">
        <v>234</v>
      </c>
      <c r="KD133" t="s">
        <v>234</v>
      </c>
      <c r="KE133" t="s">
        <v>234</v>
      </c>
      <c r="KF133" t="s">
        <v>234</v>
      </c>
      <c r="KG133" t="s">
        <v>234</v>
      </c>
      <c r="KH133" t="s">
        <v>234</v>
      </c>
      <c r="KI133" t="s">
        <v>234</v>
      </c>
      <c r="KJ133" t="s">
        <v>234</v>
      </c>
      <c r="KK133" t="s">
        <v>234</v>
      </c>
      <c r="KL133" t="s">
        <v>234</v>
      </c>
      <c r="KM133" t="s">
        <v>261</v>
      </c>
      <c r="KN133" t="s">
        <v>234</v>
      </c>
      <c r="KO133" t="s">
        <v>234</v>
      </c>
      <c r="KP133" t="s">
        <v>234</v>
      </c>
      <c r="KQ133" t="s">
        <v>234</v>
      </c>
      <c r="KR133" t="s">
        <v>234</v>
      </c>
      <c r="KS133" t="s">
        <v>234</v>
      </c>
      <c r="KT133" t="s">
        <v>234</v>
      </c>
      <c r="KU133" t="s">
        <v>234</v>
      </c>
      <c r="KV133" t="s">
        <v>234</v>
      </c>
      <c r="KW133" t="s">
        <v>234</v>
      </c>
      <c r="KX133" t="s">
        <v>234</v>
      </c>
      <c r="KY133" t="s">
        <v>234</v>
      </c>
      <c r="KZ133" t="s">
        <v>234</v>
      </c>
      <c r="LA133" t="s">
        <v>234</v>
      </c>
      <c r="LB133" t="s">
        <v>234</v>
      </c>
      <c r="LC133" t="s">
        <v>234</v>
      </c>
      <c r="LD133" t="s">
        <v>234</v>
      </c>
      <c r="LE133" t="s">
        <v>234</v>
      </c>
      <c r="LF133" t="s">
        <v>3443</v>
      </c>
      <c r="LG133" t="s">
        <v>234</v>
      </c>
      <c r="LH133">
        <v>264729994</v>
      </c>
      <c r="LI133" t="s">
        <v>4138</v>
      </c>
      <c r="LJ133">
        <v>44617.982754629629</v>
      </c>
      <c r="LK133" t="s">
        <v>234</v>
      </c>
      <c r="LL133" t="s">
        <v>234</v>
      </c>
      <c r="LM133" t="s">
        <v>3800</v>
      </c>
      <c r="LN133" t="s">
        <v>3801</v>
      </c>
      <c r="LO133" t="s">
        <v>234</v>
      </c>
      <c r="LP133">
        <v>132</v>
      </c>
    </row>
    <row r="134" spans="1:328" x14ac:dyDescent="0.35">
      <c r="A134">
        <v>44617.572124872677</v>
      </c>
      <c r="B134">
        <v>44617.575987025462</v>
      </c>
      <c r="C134">
        <v>44617</v>
      </c>
      <c r="D134">
        <v>3.8621527855866589E-3</v>
      </c>
      <c r="E134" t="s">
        <v>234</v>
      </c>
      <c r="F134" t="s">
        <v>234</v>
      </c>
      <c r="G134" t="s">
        <v>234</v>
      </c>
      <c r="H134">
        <v>44617</v>
      </c>
      <c r="I134" t="s">
        <v>236</v>
      </c>
      <c r="J134" t="s">
        <v>234</v>
      </c>
      <c r="K134" t="s">
        <v>236</v>
      </c>
      <c r="L134" t="s">
        <v>235</v>
      </c>
      <c r="M134" t="s">
        <v>235</v>
      </c>
      <c r="N134" t="s">
        <v>1359</v>
      </c>
      <c r="O134" t="s">
        <v>234</v>
      </c>
      <c r="P134" t="s">
        <v>1359</v>
      </c>
      <c r="Q134" t="s">
        <v>1360</v>
      </c>
      <c r="R134" t="s">
        <v>1360</v>
      </c>
      <c r="S134" t="s">
        <v>601</v>
      </c>
      <c r="T134" t="s">
        <v>2068</v>
      </c>
      <c r="U134" t="s">
        <v>2067</v>
      </c>
      <c r="V134" t="s">
        <v>2069</v>
      </c>
      <c r="W134" t="s">
        <v>2642</v>
      </c>
      <c r="X134" t="s">
        <v>2641</v>
      </c>
      <c r="Y134" t="s">
        <v>2642</v>
      </c>
      <c r="Z134" t="s">
        <v>246</v>
      </c>
      <c r="AA134" t="s">
        <v>2069</v>
      </c>
      <c r="AB134" t="s">
        <v>246</v>
      </c>
      <c r="AC134" t="s">
        <v>1390</v>
      </c>
      <c r="AD134" t="s">
        <v>2068</v>
      </c>
      <c r="AE134" t="s">
        <v>246</v>
      </c>
      <c r="AF134" t="s">
        <v>3452</v>
      </c>
      <c r="AG134" t="s">
        <v>246</v>
      </c>
      <c r="AH134" t="s">
        <v>1390</v>
      </c>
      <c r="AI134" t="s">
        <v>3451</v>
      </c>
      <c r="AJ134" t="s">
        <v>247</v>
      </c>
      <c r="AK134" t="s">
        <v>248</v>
      </c>
      <c r="AL134" t="s">
        <v>1655</v>
      </c>
      <c r="AM134" t="s">
        <v>234</v>
      </c>
      <c r="AN134" t="s">
        <v>1655</v>
      </c>
      <c r="AO134" t="s">
        <v>234</v>
      </c>
      <c r="AP134" t="s">
        <v>250</v>
      </c>
      <c r="AQ134" t="s">
        <v>234</v>
      </c>
      <c r="AR134" t="s">
        <v>234</v>
      </c>
      <c r="AS134" t="s">
        <v>234</v>
      </c>
      <c r="AT134" t="s">
        <v>234</v>
      </c>
      <c r="AU134" t="s">
        <v>234</v>
      </c>
      <c r="AV134" t="s">
        <v>234</v>
      </c>
      <c r="AW134" t="s">
        <v>234</v>
      </c>
      <c r="AX134" t="s">
        <v>234</v>
      </c>
      <c r="AY134" t="s">
        <v>234</v>
      </c>
      <c r="AZ134" t="s">
        <v>234</v>
      </c>
      <c r="BA134" t="s">
        <v>234</v>
      </c>
      <c r="BB134" t="s">
        <v>234</v>
      </c>
      <c r="BC134" t="s">
        <v>234</v>
      </c>
      <c r="BD134" t="s">
        <v>234</v>
      </c>
      <c r="BE134" t="s">
        <v>234</v>
      </c>
      <c r="BF134" t="s">
        <v>234</v>
      </c>
      <c r="BG134" t="s">
        <v>234</v>
      </c>
      <c r="BH134" t="s">
        <v>234</v>
      </c>
      <c r="BI134" t="s">
        <v>234</v>
      </c>
      <c r="BJ134" t="s">
        <v>234</v>
      </c>
      <c r="BK134" t="s">
        <v>234</v>
      </c>
      <c r="BL134" t="s">
        <v>234</v>
      </c>
      <c r="BM134" t="s">
        <v>234</v>
      </c>
      <c r="BN134" t="s">
        <v>234</v>
      </c>
      <c r="BO134" t="s">
        <v>234</v>
      </c>
      <c r="BP134" t="s">
        <v>234</v>
      </c>
      <c r="BQ134" t="s">
        <v>234</v>
      </c>
      <c r="BR134" t="s">
        <v>234</v>
      </c>
      <c r="BS134" t="s">
        <v>234</v>
      </c>
      <c r="BT134" t="s">
        <v>234</v>
      </c>
      <c r="BU134" t="s">
        <v>234</v>
      </c>
      <c r="BV134" t="s">
        <v>234</v>
      </c>
      <c r="BW134" t="s">
        <v>234</v>
      </c>
      <c r="BX134" t="s">
        <v>234</v>
      </c>
      <c r="BY134" t="s">
        <v>234</v>
      </c>
      <c r="BZ134" t="s">
        <v>234</v>
      </c>
      <c r="CA134" t="s">
        <v>234</v>
      </c>
      <c r="CB134" t="s">
        <v>234</v>
      </c>
      <c r="CC134" t="s">
        <v>234</v>
      </c>
      <c r="CD134" t="s">
        <v>234</v>
      </c>
      <c r="CE134" t="s">
        <v>234</v>
      </c>
      <c r="CF134" t="s">
        <v>234</v>
      </c>
      <c r="CG134" t="s">
        <v>234</v>
      </c>
      <c r="CH134" t="s">
        <v>234</v>
      </c>
      <c r="CI134" t="s">
        <v>234</v>
      </c>
      <c r="CJ134" t="s">
        <v>234</v>
      </c>
      <c r="CK134" t="s">
        <v>234</v>
      </c>
      <c r="CL134" t="s">
        <v>234</v>
      </c>
      <c r="CM134" t="s">
        <v>234</v>
      </c>
      <c r="CN134" t="s">
        <v>234</v>
      </c>
      <c r="CO134" t="s">
        <v>234</v>
      </c>
      <c r="CP134" t="s">
        <v>234</v>
      </c>
      <c r="CQ134" t="s">
        <v>234</v>
      </c>
      <c r="CR134" t="s">
        <v>234</v>
      </c>
      <c r="CS134" t="s">
        <v>234</v>
      </c>
      <c r="CT134" t="s">
        <v>234</v>
      </c>
      <c r="CU134" t="s">
        <v>234</v>
      </c>
      <c r="CV134" t="s">
        <v>234</v>
      </c>
      <c r="CW134" t="s">
        <v>234</v>
      </c>
      <c r="CX134" t="s">
        <v>234</v>
      </c>
      <c r="CY134" t="s">
        <v>234</v>
      </c>
      <c r="CZ134" t="s">
        <v>234</v>
      </c>
      <c r="DA134" t="s">
        <v>234</v>
      </c>
      <c r="DB134" t="s">
        <v>234</v>
      </c>
      <c r="DC134" t="s">
        <v>234</v>
      </c>
      <c r="DD134" t="s">
        <v>234</v>
      </c>
      <c r="DE134" t="s">
        <v>234</v>
      </c>
      <c r="DF134" t="s">
        <v>234</v>
      </c>
      <c r="DG134" t="s">
        <v>234</v>
      </c>
      <c r="DH134" t="s">
        <v>234</v>
      </c>
      <c r="DI134" t="s">
        <v>234</v>
      </c>
      <c r="DJ134" t="s">
        <v>234</v>
      </c>
      <c r="DK134" t="s">
        <v>234</v>
      </c>
      <c r="DL134" t="s">
        <v>234</v>
      </c>
      <c r="DM134" t="s">
        <v>234</v>
      </c>
      <c r="DN134" t="s">
        <v>234</v>
      </c>
      <c r="DO134" t="s">
        <v>234</v>
      </c>
      <c r="DP134" t="s">
        <v>234</v>
      </c>
      <c r="DQ134" t="s">
        <v>234</v>
      </c>
      <c r="DR134" t="s">
        <v>234</v>
      </c>
      <c r="DS134" t="s">
        <v>234</v>
      </c>
      <c r="DT134" t="s">
        <v>234</v>
      </c>
      <c r="DU134" t="s">
        <v>234</v>
      </c>
      <c r="DV134" t="s">
        <v>234</v>
      </c>
      <c r="DW134" t="s">
        <v>234</v>
      </c>
      <c r="DX134" t="s">
        <v>234</v>
      </c>
      <c r="DY134" t="s">
        <v>234</v>
      </c>
      <c r="DZ134" t="s">
        <v>234</v>
      </c>
      <c r="EA134" t="s">
        <v>234</v>
      </c>
      <c r="EB134" t="s">
        <v>234</v>
      </c>
      <c r="EC134" t="s">
        <v>234</v>
      </c>
      <c r="ED134" t="s">
        <v>234</v>
      </c>
      <c r="EE134" t="s">
        <v>234</v>
      </c>
      <c r="EF134" t="s">
        <v>234</v>
      </c>
      <c r="EG134" t="s">
        <v>234</v>
      </c>
      <c r="EH134" t="s">
        <v>234</v>
      </c>
      <c r="EI134" t="s">
        <v>234</v>
      </c>
      <c r="EJ134" t="s">
        <v>234</v>
      </c>
      <c r="EK134" t="s">
        <v>234</v>
      </c>
      <c r="EL134" t="s">
        <v>234</v>
      </c>
      <c r="EM134" t="s">
        <v>234</v>
      </c>
      <c r="EN134" t="s">
        <v>234</v>
      </c>
      <c r="EO134" t="s">
        <v>234</v>
      </c>
      <c r="EP134" t="s">
        <v>234</v>
      </c>
      <c r="EQ134" t="s">
        <v>234</v>
      </c>
      <c r="ER134" t="s">
        <v>234</v>
      </c>
      <c r="ES134" t="s">
        <v>234</v>
      </c>
      <c r="ET134" t="s">
        <v>234</v>
      </c>
      <c r="EU134" t="s">
        <v>234</v>
      </c>
      <c r="EV134" t="s">
        <v>234</v>
      </c>
      <c r="EW134" t="s">
        <v>234</v>
      </c>
      <c r="EX134" t="s">
        <v>234</v>
      </c>
      <c r="EY134" t="s">
        <v>234</v>
      </c>
      <c r="EZ134" t="s">
        <v>234</v>
      </c>
      <c r="FA134" t="s">
        <v>234</v>
      </c>
      <c r="FB134" t="s">
        <v>234</v>
      </c>
      <c r="FC134" t="s">
        <v>234</v>
      </c>
      <c r="FD134" t="s">
        <v>234</v>
      </c>
      <c r="FE134" t="s">
        <v>234</v>
      </c>
      <c r="FF134" t="s">
        <v>234</v>
      </c>
      <c r="FG134" t="s">
        <v>234</v>
      </c>
      <c r="FH134" t="s">
        <v>234</v>
      </c>
      <c r="FI134" t="s">
        <v>234</v>
      </c>
      <c r="FJ134" t="s">
        <v>234</v>
      </c>
      <c r="FK134" t="s">
        <v>234</v>
      </c>
      <c r="FL134" t="s">
        <v>234</v>
      </c>
      <c r="FM134" t="s">
        <v>234</v>
      </c>
      <c r="FN134" t="s">
        <v>234</v>
      </c>
      <c r="FO134" t="s">
        <v>234</v>
      </c>
      <c r="FP134" t="s">
        <v>234</v>
      </c>
      <c r="FQ134" t="s">
        <v>234</v>
      </c>
      <c r="FR134" t="s">
        <v>234</v>
      </c>
      <c r="FS134" t="s">
        <v>234</v>
      </c>
      <c r="FT134" t="s">
        <v>234</v>
      </c>
      <c r="FU134" t="s">
        <v>234</v>
      </c>
      <c r="FV134" t="s">
        <v>234</v>
      </c>
      <c r="FW134" t="s">
        <v>234</v>
      </c>
      <c r="FX134" t="s">
        <v>234</v>
      </c>
      <c r="FY134" t="s">
        <v>234</v>
      </c>
      <c r="FZ134" t="s">
        <v>234</v>
      </c>
      <c r="GA134" t="s">
        <v>234</v>
      </c>
      <c r="GB134" t="s">
        <v>234</v>
      </c>
      <c r="GC134" t="s">
        <v>234</v>
      </c>
      <c r="GD134" t="s">
        <v>234</v>
      </c>
      <c r="GE134" t="s">
        <v>234</v>
      </c>
      <c r="GF134" t="s">
        <v>234</v>
      </c>
      <c r="GG134" t="s">
        <v>234</v>
      </c>
      <c r="GH134" t="s">
        <v>234</v>
      </c>
      <c r="GI134" t="s">
        <v>234</v>
      </c>
      <c r="GJ134" t="s">
        <v>234</v>
      </c>
      <c r="GK134" t="s">
        <v>234</v>
      </c>
      <c r="GL134" t="s">
        <v>234</v>
      </c>
      <c r="GM134" t="s">
        <v>234</v>
      </c>
      <c r="GN134" t="s">
        <v>234</v>
      </c>
      <c r="GO134" t="s">
        <v>234</v>
      </c>
      <c r="GP134" t="s">
        <v>234</v>
      </c>
      <c r="GQ134" t="s">
        <v>234</v>
      </c>
      <c r="GR134" t="s">
        <v>234</v>
      </c>
      <c r="GS134" t="s">
        <v>234</v>
      </c>
      <c r="GT134" t="s">
        <v>234</v>
      </c>
      <c r="GU134" t="s">
        <v>234</v>
      </c>
      <c r="GV134" t="s">
        <v>234</v>
      </c>
      <c r="GW134" t="s">
        <v>234</v>
      </c>
      <c r="GX134" t="s">
        <v>234</v>
      </c>
      <c r="GY134" t="s">
        <v>234</v>
      </c>
      <c r="GZ134" t="s">
        <v>234</v>
      </c>
      <c r="HA134" t="s">
        <v>234</v>
      </c>
      <c r="HB134" t="s">
        <v>234</v>
      </c>
      <c r="HC134" t="s">
        <v>234</v>
      </c>
      <c r="HD134" t="s">
        <v>234</v>
      </c>
      <c r="HE134" t="s">
        <v>234</v>
      </c>
      <c r="HF134" t="s">
        <v>234</v>
      </c>
      <c r="HG134" t="s">
        <v>234</v>
      </c>
      <c r="HH134" t="s">
        <v>234</v>
      </c>
      <c r="HI134" t="s">
        <v>234</v>
      </c>
      <c r="HJ134" t="s">
        <v>234</v>
      </c>
      <c r="HK134" t="s">
        <v>234</v>
      </c>
      <c r="HL134" t="s">
        <v>234</v>
      </c>
      <c r="HM134" t="s">
        <v>234</v>
      </c>
      <c r="HN134" t="s">
        <v>234</v>
      </c>
      <c r="HO134" t="s">
        <v>234</v>
      </c>
      <c r="HP134" t="s">
        <v>234</v>
      </c>
      <c r="HQ134" t="s">
        <v>234</v>
      </c>
      <c r="HR134" t="s">
        <v>234</v>
      </c>
      <c r="HS134" t="s">
        <v>234</v>
      </c>
      <c r="HT134" t="s">
        <v>234</v>
      </c>
      <c r="HU134" t="s">
        <v>234</v>
      </c>
      <c r="HV134" t="s">
        <v>234</v>
      </c>
      <c r="HW134" t="s">
        <v>234</v>
      </c>
      <c r="HX134" t="s">
        <v>234</v>
      </c>
      <c r="HY134" t="s">
        <v>234</v>
      </c>
      <c r="HZ134" t="s">
        <v>234</v>
      </c>
      <c r="IA134" t="s">
        <v>234</v>
      </c>
      <c r="IB134" t="s">
        <v>234</v>
      </c>
      <c r="IC134" t="s">
        <v>234</v>
      </c>
      <c r="ID134" t="s">
        <v>234</v>
      </c>
      <c r="IE134" t="s">
        <v>234</v>
      </c>
      <c r="IF134" t="s">
        <v>234</v>
      </c>
      <c r="IG134" t="s">
        <v>234</v>
      </c>
      <c r="IH134" t="s">
        <v>234</v>
      </c>
      <c r="II134" t="s">
        <v>234</v>
      </c>
      <c r="IJ134" t="s">
        <v>234</v>
      </c>
      <c r="IK134" t="s">
        <v>234</v>
      </c>
      <c r="IL134" t="s">
        <v>234</v>
      </c>
      <c r="IM134" t="s">
        <v>234</v>
      </c>
      <c r="IN134" t="s">
        <v>234</v>
      </c>
      <c r="IO134" t="s">
        <v>234</v>
      </c>
      <c r="IP134" t="s">
        <v>234</v>
      </c>
      <c r="IQ134" t="s">
        <v>234</v>
      </c>
      <c r="IR134" t="s">
        <v>234</v>
      </c>
      <c r="IS134" t="s">
        <v>234</v>
      </c>
      <c r="IT134" t="s">
        <v>234</v>
      </c>
      <c r="IU134" t="s">
        <v>234</v>
      </c>
      <c r="IV134" t="s">
        <v>234</v>
      </c>
      <c r="IW134" t="s">
        <v>234</v>
      </c>
      <c r="IX134" t="s">
        <v>234</v>
      </c>
      <c r="IY134" t="s">
        <v>1655</v>
      </c>
      <c r="IZ134" t="s">
        <v>1713</v>
      </c>
      <c r="JA134" t="s">
        <v>319</v>
      </c>
      <c r="JB134" t="s">
        <v>234</v>
      </c>
      <c r="JC134" t="s">
        <v>320</v>
      </c>
      <c r="JD134" t="s">
        <v>321</v>
      </c>
      <c r="JE134" t="s">
        <v>321</v>
      </c>
      <c r="JF134" t="s">
        <v>279</v>
      </c>
      <c r="JG134" t="s">
        <v>234</v>
      </c>
      <c r="JH134" t="s">
        <v>256</v>
      </c>
      <c r="JI134" t="s">
        <v>258</v>
      </c>
      <c r="JJ134" t="s">
        <v>258</v>
      </c>
      <c r="JK134" t="s">
        <v>3810</v>
      </c>
      <c r="JL134" t="s">
        <v>234</v>
      </c>
      <c r="JM134" t="s">
        <v>234</v>
      </c>
      <c r="JN134" t="s">
        <v>234</v>
      </c>
      <c r="JO134" t="s">
        <v>234</v>
      </c>
      <c r="JP134" t="s">
        <v>234</v>
      </c>
      <c r="JQ134">
        <v>5</v>
      </c>
      <c r="JR134" t="s">
        <v>4139</v>
      </c>
      <c r="JS134" t="s">
        <v>234</v>
      </c>
      <c r="JT134" t="s">
        <v>259</v>
      </c>
      <c r="JU134" t="s">
        <v>4139</v>
      </c>
      <c r="JV134" t="s">
        <v>261</v>
      </c>
      <c r="JW134" t="s">
        <v>375</v>
      </c>
      <c r="JX134" t="s">
        <v>249</v>
      </c>
      <c r="JY134" t="s">
        <v>1723</v>
      </c>
      <c r="JZ134">
        <v>0</v>
      </c>
      <c r="KA134">
        <v>0</v>
      </c>
      <c r="KB134">
        <v>0</v>
      </c>
      <c r="KC134">
        <v>1</v>
      </c>
      <c r="KD134">
        <v>0</v>
      </c>
      <c r="KE134">
        <v>0</v>
      </c>
      <c r="KF134">
        <v>0</v>
      </c>
      <c r="KG134">
        <v>0</v>
      </c>
      <c r="KH134">
        <v>0</v>
      </c>
      <c r="KI134">
        <v>0</v>
      </c>
      <c r="KJ134">
        <v>0</v>
      </c>
      <c r="KK134">
        <v>0</v>
      </c>
      <c r="KL134" t="s">
        <v>234</v>
      </c>
      <c r="KM134" t="s">
        <v>261</v>
      </c>
      <c r="KN134" t="s">
        <v>234</v>
      </c>
      <c r="KO134" t="s">
        <v>234</v>
      </c>
      <c r="KP134" t="s">
        <v>234</v>
      </c>
      <c r="KQ134" t="s">
        <v>234</v>
      </c>
      <c r="KR134" t="s">
        <v>234</v>
      </c>
      <c r="KS134" t="s">
        <v>234</v>
      </c>
      <c r="KT134" t="s">
        <v>234</v>
      </c>
      <c r="KU134" t="s">
        <v>234</v>
      </c>
      <c r="KV134" t="s">
        <v>234</v>
      </c>
      <c r="KW134" t="s">
        <v>234</v>
      </c>
      <c r="KX134" t="s">
        <v>234</v>
      </c>
      <c r="KY134" t="s">
        <v>234</v>
      </c>
      <c r="KZ134" t="s">
        <v>234</v>
      </c>
      <c r="LA134" t="s">
        <v>234</v>
      </c>
      <c r="LB134" t="s">
        <v>234</v>
      </c>
      <c r="LC134" t="s">
        <v>234</v>
      </c>
      <c r="LD134" t="s">
        <v>234</v>
      </c>
      <c r="LE134" t="s">
        <v>234</v>
      </c>
      <c r="LF134" t="s">
        <v>3443</v>
      </c>
      <c r="LG134" t="s">
        <v>234</v>
      </c>
      <c r="LH134">
        <v>264730000</v>
      </c>
      <c r="LI134" t="s">
        <v>4140</v>
      </c>
      <c r="LJ134">
        <v>44617.982777777783</v>
      </c>
      <c r="LK134" t="s">
        <v>234</v>
      </c>
      <c r="LL134" t="s">
        <v>234</v>
      </c>
      <c r="LM134" t="s">
        <v>3800</v>
      </c>
      <c r="LN134" t="s">
        <v>3801</v>
      </c>
      <c r="LO134" t="s">
        <v>234</v>
      </c>
      <c r="LP134">
        <v>133</v>
      </c>
    </row>
    <row r="135" spans="1:328" x14ac:dyDescent="0.35">
      <c r="A135">
        <v>44618.377977233788</v>
      </c>
      <c r="B135">
        <v>44618.385542129632</v>
      </c>
      <c r="C135">
        <v>44618</v>
      </c>
      <c r="D135">
        <v>7.5648958445526659E-3</v>
      </c>
      <c r="E135" t="s">
        <v>234</v>
      </c>
      <c r="F135" t="s">
        <v>234</v>
      </c>
      <c r="G135" t="s">
        <v>234</v>
      </c>
      <c r="H135">
        <v>44618</v>
      </c>
      <c r="I135" t="s">
        <v>236</v>
      </c>
      <c r="J135" t="s">
        <v>234</v>
      </c>
      <c r="K135" t="s">
        <v>236</v>
      </c>
      <c r="L135" t="s">
        <v>235</v>
      </c>
      <c r="M135" t="s">
        <v>235</v>
      </c>
      <c r="N135" t="s">
        <v>246</v>
      </c>
      <c r="O135" t="s">
        <v>4141</v>
      </c>
      <c r="P135" t="s">
        <v>246</v>
      </c>
      <c r="Q135" t="s">
        <v>433</v>
      </c>
      <c r="R135" t="s">
        <v>4141</v>
      </c>
      <c r="S135" t="s">
        <v>601</v>
      </c>
      <c r="T135" t="s">
        <v>1987</v>
      </c>
      <c r="U135" t="s">
        <v>1986</v>
      </c>
      <c r="V135" t="s">
        <v>1988</v>
      </c>
      <c r="W135" t="s">
        <v>2938</v>
      </c>
      <c r="X135" t="s">
        <v>2937</v>
      </c>
      <c r="Y135" t="s">
        <v>2938</v>
      </c>
      <c r="Z135" t="s">
        <v>3312</v>
      </c>
      <c r="AA135" t="s">
        <v>234</v>
      </c>
      <c r="AB135" t="s">
        <v>3312</v>
      </c>
      <c r="AC135" t="s">
        <v>3313</v>
      </c>
      <c r="AD135" t="s">
        <v>3317</v>
      </c>
      <c r="AE135" t="s">
        <v>3404</v>
      </c>
      <c r="AF135" t="s">
        <v>234</v>
      </c>
      <c r="AG135" t="s">
        <v>3404</v>
      </c>
      <c r="AH135" t="s">
        <v>3405</v>
      </c>
      <c r="AI135" t="s">
        <v>3405</v>
      </c>
      <c r="AJ135" t="s">
        <v>247</v>
      </c>
      <c r="AK135" t="s">
        <v>248</v>
      </c>
      <c r="AL135" t="s">
        <v>1655</v>
      </c>
      <c r="AM135" t="s">
        <v>234</v>
      </c>
      <c r="AN135" t="s">
        <v>1655</v>
      </c>
      <c r="AO135" t="s">
        <v>234</v>
      </c>
      <c r="AP135" t="s">
        <v>250</v>
      </c>
      <c r="AQ135" t="s">
        <v>234</v>
      </c>
      <c r="AR135" t="s">
        <v>234</v>
      </c>
      <c r="AS135" t="s">
        <v>234</v>
      </c>
      <c r="AT135" t="s">
        <v>234</v>
      </c>
      <c r="AU135" t="s">
        <v>234</v>
      </c>
      <c r="AV135" t="s">
        <v>234</v>
      </c>
      <c r="AW135" t="s">
        <v>234</v>
      </c>
      <c r="AX135" t="s">
        <v>234</v>
      </c>
      <c r="AY135" t="s">
        <v>234</v>
      </c>
      <c r="AZ135" t="s">
        <v>234</v>
      </c>
      <c r="BA135" t="s">
        <v>234</v>
      </c>
      <c r="BB135" t="s">
        <v>234</v>
      </c>
      <c r="BC135" t="s">
        <v>234</v>
      </c>
      <c r="BD135" t="s">
        <v>234</v>
      </c>
      <c r="BE135" t="s">
        <v>234</v>
      </c>
      <c r="BF135" t="s">
        <v>234</v>
      </c>
      <c r="BG135" t="s">
        <v>234</v>
      </c>
      <c r="BH135" t="s">
        <v>234</v>
      </c>
      <c r="BI135" t="s">
        <v>234</v>
      </c>
      <c r="BJ135" t="s">
        <v>234</v>
      </c>
      <c r="BK135" t="s">
        <v>234</v>
      </c>
      <c r="BL135" t="s">
        <v>234</v>
      </c>
      <c r="BM135" t="s">
        <v>234</v>
      </c>
      <c r="BN135" t="s">
        <v>234</v>
      </c>
      <c r="BO135" t="s">
        <v>234</v>
      </c>
      <c r="BP135" t="s">
        <v>234</v>
      </c>
      <c r="BQ135" t="s">
        <v>234</v>
      </c>
      <c r="BR135" t="s">
        <v>234</v>
      </c>
      <c r="BS135" t="s">
        <v>234</v>
      </c>
      <c r="BT135" t="s">
        <v>234</v>
      </c>
      <c r="BU135" t="s">
        <v>234</v>
      </c>
      <c r="BV135" t="s">
        <v>234</v>
      </c>
      <c r="BW135" t="s">
        <v>234</v>
      </c>
      <c r="BX135" t="s">
        <v>234</v>
      </c>
      <c r="BY135" t="s">
        <v>234</v>
      </c>
      <c r="BZ135" t="s">
        <v>234</v>
      </c>
      <c r="CA135" t="s">
        <v>234</v>
      </c>
      <c r="CB135" t="s">
        <v>234</v>
      </c>
      <c r="CC135" t="s">
        <v>234</v>
      </c>
      <c r="CD135" t="s">
        <v>234</v>
      </c>
      <c r="CE135" t="s">
        <v>234</v>
      </c>
      <c r="CF135" t="s">
        <v>234</v>
      </c>
      <c r="CG135" t="s">
        <v>234</v>
      </c>
      <c r="CH135" t="s">
        <v>234</v>
      </c>
      <c r="CI135" t="s">
        <v>234</v>
      </c>
      <c r="CJ135" t="s">
        <v>234</v>
      </c>
      <c r="CK135" t="s">
        <v>234</v>
      </c>
      <c r="CL135" t="s">
        <v>234</v>
      </c>
      <c r="CM135" t="s">
        <v>234</v>
      </c>
      <c r="CN135" t="s">
        <v>234</v>
      </c>
      <c r="CO135" t="s">
        <v>234</v>
      </c>
      <c r="CP135" t="s">
        <v>234</v>
      </c>
      <c r="CQ135" t="s">
        <v>234</v>
      </c>
      <c r="CR135" t="s">
        <v>234</v>
      </c>
      <c r="CS135" t="s">
        <v>234</v>
      </c>
      <c r="CT135" t="s">
        <v>234</v>
      </c>
      <c r="CU135" t="s">
        <v>234</v>
      </c>
      <c r="CV135" t="s">
        <v>234</v>
      </c>
      <c r="CW135" t="s">
        <v>234</v>
      </c>
      <c r="CX135" t="s">
        <v>234</v>
      </c>
      <c r="CY135" t="s">
        <v>234</v>
      </c>
      <c r="CZ135" t="s">
        <v>234</v>
      </c>
      <c r="DA135" t="s">
        <v>234</v>
      </c>
      <c r="DB135" t="s">
        <v>234</v>
      </c>
      <c r="DC135" t="s">
        <v>234</v>
      </c>
      <c r="DD135" t="s">
        <v>234</v>
      </c>
      <c r="DE135" t="s">
        <v>234</v>
      </c>
      <c r="DF135" t="s">
        <v>234</v>
      </c>
      <c r="DG135" t="s">
        <v>234</v>
      </c>
      <c r="DH135" t="s">
        <v>234</v>
      </c>
      <c r="DI135" t="s">
        <v>234</v>
      </c>
      <c r="DJ135" t="s">
        <v>234</v>
      </c>
      <c r="DK135" t="s">
        <v>234</v>
      </c>
      <c r="DL135" t="s">
        <v>234</v>
      </c>
      <c r="DM135" t="s">
        <v>234</v>
      </c>
      <c r="DN135" t="s">
        <v>234</v>
      </c>
      <c r="DO135" t="s">
        <v>234</v>
      </c>
      <c r="DP135" t="s">
        <v>234</v>
      </c>
      <c r="DQ135" t="s">
        <v>234</v>
      </c>
      <c r="DR135" t="s">
        <v>234</v>
      </c>
      <c r="DS135" t="s">
        <v>234</v>
      </c>
      <c r="DT135" t="s">
        <v>234</v>
      </c>
      <c r="DU135" t="s">
        <v>234</v>
      </c>
      <c r="DV135" t="s">
        <v>234</v>
      </c>
      <c r="DW135" t="s">
        <v>234</v>
      </c>
      <c r="DX135" t="s">
        <v>234</v>
      </c>
      <c r="DY135" t="s">
        <v>234</v>
      </c>
      <c r="DZ135" t="s">
        <v>234</v>
      </c>
      <c r="EA135" t="s">
        <v>234</v>
      </c>
      <c r="EB135" t="s">
        <v>234</v>
      </c>
      <c r="EC135" t="s">
        <v>234</v>
      </c>
      <c r="ED135" t="s">
        <v>234</v>
      </c>
      <c r="EE135" t="s">
        <v>234</v>
      </c>
      <c r="EF135" t="s">
        <v>234</v>
      </c>
      <c r="EG135" t="s">
        <v>234</v>
      </c>
      <c r="EH135" t="s">
        <v>234</v>
      </c>
      <c r="EI135" t="s">
        <v>234</v>
      </c>
      <c r="EJ135" t="s">
        <v>234</v>
      </c>
      <c r="EK135" t="s">
        <v>234</v>
      </c>
      <c r="EL135" t="s">
        <v>234</v>
      </c>
      <c r="EM135" t="s">
        <v>234</v>
      </c>
      <c r="EN135" t="s">
        <v>234</v>
      </c>
      <c r="EO135" t="s">
        <v>234</v>
      </c>
      <c r="EP135" t="s">
        <v>234</v>
      </c>
      <c r="EQ135" t="s">
        <v>234</v>
      </c>
      <c r="ER135" t="s">
        <v>234</v>
      </c>
      <c r="ES135" t="s">
        <v>234</v>
      </c>
      <c r="ET135" t="s">
        <v>234</v>
      </c>
      <c r="EU135" t="s">
        <v>234</v>
      </c>
      <c r="EV135" t="s">
        <v>234</v>
      </c>
      <c r="EW135" t="s">
        <v>234</v>
      </c>
      <c r="EX135" t="s">
        <v>234</v>
      </c>
      <c r="EY135" t="s">
        <v>234</v>
      </c>
      <c r="EZ135" t="s">
        <v>234</v>
      </c>
      <c r="FA135" t="s">
        <v>234</v>
      </c>
      <c r="FB135" t="s">
        <v>234</v>
      </c>
      <c r="FC135" t="s">
        <v>234</v>
      </c>
      <c r="FD135" t="s">
        <v>234</v>
      </c>
      <c r="FE135" t="s">
        <v>234</v>
      </c>
      <c r="FF135" t="s">
        <v>234</v>
      </c>
      <c r="FG135" t="s">
        <v>234</v>
      </c>
      <c r="FH135" t="s">
        <v>234</v>
      </c>
      <c r="FI135" t="s">
        <v>234</v>
      </c>
      <c r="FJ135" t="s">
        <v>234</v>
      </c>
      <c r="FK135" t="s">
        <v>234</v>
      </c>
      <c r="FL135" t="s">
        <v>234</v>
      </c>
      <c r="FM135" t="s">
        <v>234</v>
      </c>
      <c r="FN135" t="s">
        <v>234</v>
      </c>
      <c r="FO135" t="s">
        <v>234</v>
      </c>
      <c r="FP135" t="s">
        <v>234</v>
      </c>
      <c r="FQ135" t="s">
        <v>234</v>
      </c>
      <c r="FR135" t="s">
        <v>234</v>
      </c>
      <c r="FS135" t="s">
        <v>234</v>
      </c>
      <c r="FT135" t="s">
        <v>234</v>
      </c>
      <c r="FU135" t="s">
        <v>234</v>
      </c>
      <c r="FV135" t="s">
        <v>234</v>
      </c>
      <c r="FW135" t="s">
        <v>234</v>
      </c>
      <c r="FX135" t="s">
        <v>234</v>
      </c>
      <c r="FY135" t="s">
        <v>234</v>
      </c>
      <c r="FZ135" t="s">
        <v>234</v>
      </c>
      <c r="GA135" t="s">
        <v>234</v>
      </c>
      <c r="GB135" t="s">
        <v>234</v>
      </c>
      <c r="GC135" t="s">
        <v>234</v>
      </c>
      <c r="GD135" t="s">
        <v>234</v>
      </c>
      <c r="GE135" t="s">
        <v>234</v>
      </c>
      <c r="GF135" t="s">
        <v>234</v>
      </c>
      <c r="GG135" t="s">
        <v>234</v>
      </c>
      <c r="GH135" t="s">
        <v>234</v>
      </c>
      <c r="GI135" t="s">
        <v>234</v>
      </c>
      <c r="GJ135" t="s">
        <v>234</v>
      </c>
      <c r="GK135" t="s">
        <v>234</v>
      </c>
      <c r="GL135" t="s">
        <v>234</v>
      </c>
      <c r="GM135" t="s">
        <v>234</v>
      </c>
      <c r="GN135" t="s">
        <v>234</v>
      </c>
      <c r="GO135" t="s">
        <v>234</v>
      </c>
      <c r="GP135" t="s">
        <v>234</v>
      </c>
      <c r="GQ135" t="s">
        <v>234</v>
      </c>
      <c r="GR135" t="s">
        <v>234</v>
      </c>
      <c r="GS135" t="s">
        <v>234</v>
      </c>
      <c r="GT135" t="s">
        <v>234</v>
      </c>
      <c r="GU135" t="s">
        <v>234</v>
      </c>
      <c r="GV135" t="s">
        <v>234</v>
      </c>
      <c r="GW135" t="s">
        <v>234</v>
      </c>
      <c r="GX135" t="s">
        <v>234</v>
      </c>
      <c r="GY135" t="s">
        <v>234</v>
      </c>
      <c r="GZ135" t="s">
        <v>234</v>
      </c>
      <c r="HA135" t="s">
        <v>234</v>
      </c>
      <c r="HB135" t="s">
        <v>234</v>
      </c>
      <c r="HC135" t="s">
        <v>234</v>
      </c>
      <c r="HD135" t="s">
        <v>234</v>
      </c>
      <c r="HE135" t="s">
        <v>234</v>
      </c>
      <c r="HF135" t="s">
        <v>234</v>
      </c>
      <c r="HG135" t="s">
        <v>234</v>
      </c>
      <c r="HH135" t="s">
        <v>234</v>
      </c>
      <c r="HI135" t="s">
        <v>234</v>
      </c>
      <c r="HJ135" t="s">
        <v>234</v>
      </c>
      <c r="HK135" t="s">
        <v>234</v>
      </c>
      <c r="HL135" t="s">
        <v>234</v>
      </c>
      <c r="HM135" t="s">
        <v>234</v>
      </c>
      <c r="HN135" t="s">
        <v>234</v>
      </c>
      <c r="HO135" t="s">
        <v>234</v>
      </c>
      <c r="HP135" t="s">
        <v>234</v>
      </c>
      <c r="HQ135" t="s">
        <v>234</v>
      </c>
      <c r="HR135" t="s">
        <v>234</v>
      </c>
      <c r="HS135" t="s">
        <v>234</v>
      </c>
      <c r="HT135" t="s">
        <v>234</v>
      </c>
      <c r="HU135" t="s">
        <v>234</v>
      </c>
      <c r="HV135" t="s">
        <v>234</v>
      </c>
      <c r="HW135" t="s">
        <v>234</v>
      </c>
      <c r="HX135" t="s">
        <v>234</v>
      </c>
      <c r="HY135" t="s">
        <v>234</v>
      </c>
      <c r="HZ135" t="s">
        <v>234</v>
      </c>
      <c r="IA135" t="s">
        <v>234</v>
      </c>
      <c r="IB135" t="s">
        <v>234</v>
      </c>
      <c r="IC135" t="s">
        <v>234</v>
      </c>
      <c r="ID135" t="s">
        <v>234</v>
      </c>
      <c r="IE135" t="s">
        <v>234</v>
      </c>
      <c r="IF135" t="s">
        <v>234</v>
      </c>
      <c r="IG135" t="s">
        <v>234</v>
      </c>
      <c r="IH135" t="s">
        <v>234</v>
      </c>
      <c r="II135" t="s">
        <v>234</v>
      </c>
      <c r="IJ135" t="s">
        <v>234</v>
      </c>
      <c r="IK135" t="s">
        <v>234</v>
      </c>
      <c r="IL135" t="s">
        <v>234</v>
      </c>
      <c r="IM135" t="s">
        <v>234</v>
      </c>
      <c r="IN135" t="s">
        <v>234</v>
      </c>
      <c r="IO135" t="s">
        <v>234</v>
      </c>
      <c r="IP135" t="s">
        <v>234</v>
      </c>
      <c r="IQ135" t="s">
        <v>234</v>
      </c>
      <c r="IR135" t="s">
        <v>234</v>
      </c>
      <c r="IS135" t="s">
        <v>234</v>
      </c>
      <c r="IT135" t="s">
        <v>234</v>
      </c>
      <c r="IU135" t="s">
        <v>234</v>
      </c>
      <c r="IV135" t="s">
        <v>234</v>
      </c>
      <c r="IW135" t="s">
        <v>234</v>
      </c>
      <c r="IX135" t="s">
        <v>234</v>
      </c>
      <c r="IY135" t="s">
        <v>1655</v>
      </c>
      <c r="IZ135" t="s">
        <v>1713</v>
      </c>
      <c r="JA135" t="s">
        <v>252</v>
      </c>
      <c r="JB135" t="s">
        <v>234</v>
      </c>
      <c r="JC135" t="s">
        <v>253</v>
      </c>
      <c r="JD135" t="s">
        <v>254</v>
      </c>
      <c r="JE135" t="s">
        <v>254</v>
      </c>
      <c r="JF135" t="s">
        <v>275</v>
      </c>
      <c r="JG135" t="s">
        <v>234</v>
      </c>
      <c r="JH135" t="s">
        <v>256</v>
      </c>
      <c r="JI135" t="s">
        <v>258</v>
      </c>
      <c r="JJ135" t="s">
        <v>258</v>
      </c>
      <c r="JK135" t="s">
        <v>3810</v>
      </c>
      <c r="JL135" t="s">
        <v>234</v>
      </c>
      <c r="JM135" t="s">
        <v>234</v>
      </c>
      <c r="JN135" t="s">
        <v>234</v>
      </c>
      <c r="JO135" t="s">
        <v>234</v>
      </c>
      <c r="JP135" t="s">
        <v>234</v>
      </c>
      <c r="JQ135">
        <v>50</v>
      </c>
      <c r="JR135" t="s">
        <v>3862</v>
      </c>
      <c r="JS135" t="s">
        <v>234</v>
      </c>
      <c r="JT135" t="s">
        <v>259</v>
      </c>
      <c r="JU135" t="s">
        <v>3862</v>
      </c>
      <c r="JV135" t="s">
        <v>249</v>
      </c>
      <c r="JW135" t="s">
        <v>234</v>
      </c>
      <c r="JX135" t="s">
        <v>261</v>
      </c>
      <c r="JY135" t="s">
        <v>234</v>
      </c>
      <c r="JZ135" t="s">
        <v>234</v>
      </c>
      <c r="KA135" t="s">
        <v>234</v>
      </c>
      <c r="KB135" t="s">
        <v>234</v>
      </c>
      <c r="KC135" t="s">
        <v>234</v>
      </c>
      <c r="KD135" t="s">
        <v>234</v>
      </c>
      <c r="KE135" t="s">
        <v>234</v>
      </c>
      <c r="KF135" t="s">
        <v>234</v>
      </c>
      <c r="KG135" t="s">
        <v>234</v>
      </c>
      <c r="KH135" t="s">
        <v>234</v>
      </c>
      <c r="KI135" t="s">
        <v>234</v>
      </c>
      <c r="KJ135" t="s">
        <v>234</v>
      </c>
      <c r="KK135" t="s">
        <v>234</v>
      </c>
      <c r="KL135" t="s">
        <v>234</v>
      </c>
      <c r="KM135" t="s">
        <v>249</v>
      </c>
      <c r="KN135" t="s">
        <v>1557</v>
      </c>
      <c r="KO135">
        <v>1</v>
      </c>
      <c r="KP135">
        <v>0</v>
      </c>
      <c r="KQ135">
        <v>0</v>
      </c>
      <c r="KR135" t="s">
        <v>234</v>
      </c>
      <c r="KS135" t="s">
        <v>1563</v>
      </c>
      <c r="KT135">
        <v>1</v>
      </c>
      <c r="KU135">
        <v>0</v>
      </c>
      <c r="KV135">
        <v>0</v>
      </c>
      <c r="KW135">
        <v>0</v>
      </c>
      <c r="KX135">
        <v>0</v>
      </c>
      <c r="KY135">
        <v>0</v>
      </c>
      <c r="KZ135" t="s">
        <v>234</v>
      </c>
      <c r="LA135" t="s">
        <v>234</v>
      </c>
      <c r="LB135" t="s">
        <v>234</v>
      </c>
      <c r="LC135" t="s">
        <v>234</v>
      </c>
      <c r="LD135" t="s">
        <v>234</v>
      </c>
      <c r="LE135" t="s">
        <v>234</v>
      </c>
      <c r="LF135" t="s">
        <v>234</v>
      </c>
      <c r="LG135" t="s">
        <v>234</v>
      </c>
      <c r="LH135">
        <v>264921839</v>
      </c>
      <c r="LI135" t="s">
        <v>4142</v>
      </c>
      <c r="LJ135">
        <v>44618.712789351863</v>
      </c>
      <c r="LK135" t="s">
        <v>234</v>
      </c>
      <c r="LL135" t="s">
        <v>234</v>
      </c>
      <c r="LM135" t="s">
        <v>3800</v>
      </c>
      <c r="LN135" t="s">
        <v>3801</v>
      </c>
      <c r="LO135" t="s">
        <v>234</v>
      </c>
      <c r="LP135">
        <v>134</v>
      </c>
    </row>
    <row r="136" spans="1:328" x14ac:dyDescent="0.35">
      <c r="A136">
        <v>44618.386075798611</v>
      </c>
      <c r="B136">
        <v>44618.390822118054</v>
      </c>
      <c r="C136">
        <v>44618</v>
      </c>
      <c r="D136">
        <v>4.7463194423471577E-3</v>
      </c>
      <c r="E136" t="s">
        <v>234</v>
      </c>
      <c r="F136" t="s">
        <v>234</v>
      </c>
      <c r="G136" t="s">
        <v>234</v>
      </c>
      <c r="H136">
        <v>44618</v>
      </c>
      <c r="I136" t="s">
        <v>236</v>
      </c>
      <c r="J136" t="s">
        <v>234</v>
      </c>
      <c r="K136" t="s">
        <v>236</v>
      </c>
      <c r="L136" t="s">
        <v>235</v>
      </c>
      <c r="M136" t="s">
        <v>235</v>
      </c>
      <c r="N136" t="s">
        <v>246</v>
      </c>
      <c r="O136" t="s">
        <v>4143</v>
      </c>
      <c r="P136" t="s">
        <v>246</v>
      </c>
      <c r="Q136" t="s">
        <v>433</v>
      </c>
      <c r="R136" t="s">
        <v>4143</v>
      </c>
      <c r="S136" t="s">
        <v>601</v>
      </c>
      <c r="T136" t="s">
        <v>1987</v>
      </c>
      <c r="U136" t="s">
        <v>1986</v>
      </c>
      <c r="V136" t="s">
        <v>1988</v>
      </c>
      <c r="W136" t="s">
        <v>2938</v>
      </c>
      <c r="X136" t="s">
        <v>2937</v>
      </c>
      <c r="Y136" t="s">
        <v>2938</v>
      </c>
      <c r="Z136" t="s">
        <v>3312</v>
      </c>
      <c r="AA136" t="s">
        <v>234</v>
      </c>
      <c r="AB136" t="s">
        <v>3312</v>
      </c>
      <c r="AC136" t="s">
        <v>3313</v>
      </c>
      <c r="AD136" t="s">
        <v>3317</v>
      </c>
      <c r="AE136" t="s">
        <v>3404</v>
      </c>
      <c r="AF136" t="s">
        <v>234</v>
      </c>
      <c r="AG136" t="s">
        <v>3404</v>
      </c>
      <c r="AH136" t="s">
        <v>3405</v>
      </c>
      <c r="AI136" t="s">
        <v>3405</v>
      </c>
      <c r="AJ136" t="s">
        <v>247</v>
      </c>
      <c r="AK136" t="s">
        <v>248</v>
      </c>
      <c r="AL136" t="s">
        <v>1655</v>
      </c>
      <c r="AM136" t="s">
        <v>234</v>
      </c>
      <c r="AN136" t="s">
        <v>1655</v>
      </c>
      <c r="AO136" t="s">
        <v>234</v>
      </c>
      <c r="AP136" t="s">
        <v>250</v>
      </c>
      <c r="AQ136" t="s">
        <v>234</v>
      </c>
      <c r="AR136" t="s">
        <v>234</v>
      </c>
      <c r="AS136" t="s">
        <v>234</v>
      </c>
      <c r="AT136" t="s">
        <v>234</v>
      </c>
      <c r="AU136" t="s">
        <v>234</v>
      </c>
      <c r="AV136" t="s">
        <v>234</v>
      </c>
      <c r="AW136" t="s">
        <v>234</v>
      </c>
      <c r="AX136" t="s">
        <v>234</v>
      </c>
      <c r="AY136" t="s">
        <v>234</v>
      </c>
      <c r="AZ136" t="s">
        <v>234</v>
      </c>
      <c r="BA136" t="s">
        <v>234</v>
      </c>
      <c r="BB136" t="s">
        <v>234</v>
      </c>
      <c r="BC136" t="s">
        <v>234</v>
      </c>
      <c r="BD136" t="s">
        <v>234</v>
      </c>
      <c r="BE136" t="s">
        <v>234</v>
      </c>
      <c r="BF136" t="s">
        <v>234</v>
      </c>
      <c r="BG136" t="s">
        <v>234</v>
      </c>
      <c r="BH136" t="s">
        <v>234</v>
      </c>
      <c r="BI136" t="s">
        <v>234</v>
      </c>
      <c r="BJ136" t="s">
        <v>234</v>
      </c>
      <c r="BK136" t="s">
        <v>234</v>
      </c>
      <c r="BL136" t="s">
        <v>234</v>
      </c>
      <c r="BM136" t="s">
        <v>234</v>
      </c>
      <c r="BN136" t="s">
        <v>234</v>
      </c>
      <c r="BO136" t="s">
        <v>234</v>
      </c>
      <c r="BP136" t="s">
        <v>234</v>
      </c>
      <c r="BQ136" t="s">
        <v>234</v>
      </c>
      <c r="BR136" t="s">
        <v>234</v>
      </c>
      <c r="BS136" t="s">
        <v>234</v>
      </c>
      <c r="BT136" t="s">
        <v>234</v>
      </c>
      <c r="BU136" t="s">
        <v>234</v>
      </c>
      <c r="BV136" t="s">
        <v>234</v>
      </c>
      <c r="BW136" t="s">
        <v>234</v>
      </c>
      <c r="BX136" t="s">
        <v>234</v>
      </c>
      <c r="BY136" t="s">
        <v>234</v>
      </c>
      <c r="BZ136" t="s">
        <v>234</v>
      </c>
      <c r="CA136" t="s">
        <v>234</v>
      </c>
      <c r="CB136" t="s">
        <v>234</v>
      </c>
      <c r="CC136" t="s">
        <v>234</v>
      </c>
      <c r="CD136" t="s">
        <v>234</v>
      </c>
      <c r="CE136" t="s">
        <v>234</v>
      </c>
      <c r="CF136" t="s">
        <v>234</v>
      </c>
      <c r="CG136" t="s">
        <v>234</v>
      </c>
      <c r="CH136" t="s">
        <v>234</v>
      </c>
      <c r="CI136" t="s">
        <v>234</v>
      </c>
      <c r="CJ136" t="s">
        <v>234</v>
      </c>
      <c r="CK136" t="s">
        <v>234</v>
      </c>
      <c r="CL136" t="s">
        <v>234</v>
      </c>
      <c r="CM136" t="s">
        <v>234</v>
      </c>
      <c r="CN136" t="s">
        <v>234</v>
      </c>
      <c r="CO136" t="s">
        <v>234</v>
      </c>
      <c r="CP136" t="s">
        <v>234</v>
      </c>
      <c r="CQ136" t="s">
        <v>234</v>
      </c>
      <c r="CR136" t="s">
        <v>234</v>
      </c>
      <c r="CS136" t="s">
        <v>234</v>
      </c>
      <c r="CT136" t="s">
        <v>234</v>
      </c>
      <c r="CU136" t="s">
        <v>234</v>
      </c>
      <c r="CV136" t="s">
        <v>234</v>
      </c>
      <c r="CW136" t="s">
        <v>234</v>
      </c>
      <c r="CX136" t="s">
        <v>234</v>
      </c>
      <c r="CY136" t="s">
        <v>234</v>
      </c>
      <c r="CZ136" t="s">
        <v>234</v>
      </c>
      <c r="DA136" t="s">
        <v>234</v>
      </c>
      <c r="DB136" t="s">
        <v>234</v>
      </c>
      <c r="DC136" t="s">
        <v>234</v>
      </c>
      <c r="DD136" t="s">
        <v>234</v>
      </c>
      <c r="DE136" t="s">
        <v>234</v>
      </c>
      <c r="DF136" t="s">
        <v>234</v>
      </c>
      <c r="DG136" t="s">
        <v>234</v>
      </c>
      <c r="DH136" t="s">
        <v>234</v>
      </c>
      <c r="DI136" t="s">
        <v>234</v>
      </c>
      <c r="DJ136" t="s">
        <v>234</v>
      </c>
      <c r="DK136" t="s">
        <v>234</v>
      </c>
      <c r="DL136" t="s">
        <v>234</v>
      </c>
      <c r="DM136" t="s">
        <v>234</v>
      </c>
      <c r="DN136" t="s">
        <v>234</v>
      </c>
      <c r="DO136" t="s">
        <v>234</v>
      </c>
      <c r="DP136" t="s">
        <v>234</v>
      </c>
      <c r="DQ136" t="s">
        <v>234</v>
      </c>
      <c r="DR136" t="s">
        <v>234</v>
      </c>
      <c r="DS136" t="s">
        <v>234</v>
      </c>
      <c r="DT136" t="s">
        <v>234</v>
      </c>
      <c r="DU136" t="s">
        <v>234</v>
      </c>
      <c r="DV136" t="s">
        <v>234</v>
      </c>
      <c r="DW136" t="s">
        <v>234</v>
      </c>
      <c r="DX136" t="s">
        <v>234</v>
      </c>
      <c r="DY136" t="s">
        <v>234</v>
      </c>
      <c r="DZ136" t="s">
        <v>234</v>
      </c>
      <c r="EA136" t="s">
        <v>234</v>
      </c>
      <c r="EB136" t="s">
        <v>234</v>
      </c>
      <c r="EC136" t="s">
        <v>234</v>
      </c>
      <c r="ED136" t="s">
        <v>234</v>
      </c>
      <c r="EE136" t="s">
        <v>234</v>
      </c>
      <c r="EF136" t="s">
        <v>234</v>
      </c>
      <c r="EG136" t="s">
        <v>234</v>
      </c>
      <c r="EH136" t="s">
        <v>234</v>
      </c>
      <c r="EI136" t="s">
        <v>234</v>
      </c>
      <c r="EJ136" t="s">
        <v>234</v>
      </c>
      <c r="EK136" t="s">
        <v>234</v>
      </c>
      <c r="EL136" t="s">
        <v>234</v>
      </c>
      <c r="EM136" t="s">
        <v>234</v>
      </c>
      <c r="EN136" t="s">
        <v>234</v>
      </c>
      <c r="EO136" t="s">
        <v>234</v>
      </c>
      <c r="EP136" t="s">
        <v>234</v>
      </c>
      <c r="EQ136" t="s">
        <v>234</v>
      </c>
      <c r="ER136" t="s">
        <v>234</v>
      </c>
      <c r="ES136" t="s">
        <v>234</v>
      </c>
      <c r="ET136" t="s">
        <v>234</v>
      </c>
      <c r="EU136" t="s">
        <v>234</v>
      </c>
      <c r="EV136" t="s">
        <v>234</v>
      </c>
      <c r="EW136" t="s">
        <v>234</v>
      </c>
      <c r="EX136" t="s">
        <v>234</v>
      </c>
      <c r="EY136" t="s">
        <v>234</v>
      </c>
      <c r="EZ136" t="s">
        <v>234</v>
      </c>
      <c r="FA136" t="s">
        <v>234</v>
      </c>
      <c r="FB136" t="s">
        <v>234</v>
      </c>
      <c r="FC136" t="s">
        <v>234</v>
      </c>
      <c r="FD136" t="s">
        <v>234</v>
      </c>
      <c r="FE136" t="s">
        <v>234</v>
      </c>
      <c r="FF136" t="s">
        <v>234</v>
      </c>
      <c r="FG136" t="s">
        <v>234</v>
      </c>
      <c r="FH136" t="s">
        <v>234</v>
      </c>
      <c r="FI136" t="s">
        <v>234</v>
      </c>
      <c r="FJ136" t="s">
        <v>234</v>
      </c>
      <c r="FK136" t="s">
        <v>234</v>
      </c>
      <c r="FL136" t="s">
        <v>234</v>
      </c>
      <c r="FM136" t="s">
        <v>234</v>
      </c>
      <c r="FN136" t="s">
        <v>234</v>
      </c>
      <c r="FO136" t="s">
        <v>234</v>
      </c>
      <c r="FP136" t="s">
        <v>234</v>
      </c>
      <c r="FQ136" t="s">
        <v>234</v>
      </c>
      <c r="FR136" t="s">
        <v>234</v>
      </c>
      <c r="FS136" t="s">
        <v>234</v>
      </c>
      <c r="FT136" t="s">
        <v>234</v>
      </c>
      <c r="FU136" t="s">
        <v>234</v>
      </c>
      <c r="FV136" t="s">
        <v>234</v>
      </c>
      <c r="FW136" t="s">
        <v>234</v>
      </c>
      <c r="FX136" t="s">
        <v>234</v>
      </c>
      <c r="FY136" t="s">
        <v>234</v>
      </c>
      <c r="FZ136" t="s">
        <v>234</v>
      </c>
      <c r="GA136" t="s">
        <v>234</v>
      </c>
      <c r="GB136" t="s">
        <v>234</v>
      </c>
      <c r="GC136" t="s">
        <v>234</v>
      </c>
      <c r="GD136" t="s">
        <v>234</v>
      </c>
      <c r="GE136" t="s">
        <v>234</v>
      </c>
      <c r="GF136" t="s">
        <v>234</v>
      </c>
      <c r="GG136" t="s">
        <v>234</v>
      </c>
      <c r="GH136" t="s">
        <v>234</v>
      </c>
      <c r="GI136" t="s">
        <v>234</v>
      </c>
      <c r="GJ136" t="s">
        <v>234</v>
      </c>
      <c r="GK136" t="s">
        <v>234</v>
      </c>
      <c r="GL136" t="s">
        <v>234</v>
      </c>
      <c r="GM136" t="s">
        <v>234</v>
      </c>
      <c r="GN136" t="s">
        <v>234</v>
      </c>
      <c r="GO136" t="s">
        <v>234</v>
      </c>
      <c r="GP136" t="s">
        <v>234</v>
      </c>
      <c r="GQ136" t="s">
        <v>234</v>
      </c>
      <c r="GR136" t="s">
        <v>234</v>
      </c>
      <c r="GS136" t="s">
        <v>234</v>
      </c>
      <c r="GT136" t="s">
        <v>234</v>
      </c>
      <c r="GU136" t="s">
        <v>234</v>
      </c>
      <c r="GV136" t="s">
        <v>234</v>
      </c>
      <c r="GW136" t="s">
        <v>234</v>
      </c>
      <c r="GX136" t="s">
        <v>234</v>
      </c>
      <c r="GY136" t="s">
        <v>234</v>
      </c>
      <c r="GZ136" t="s">
        <v>234</v>
      </c>
      <c r="HA136" t="s">
        <v>234</v>
      </c>
      <c r="HB136" t="s">
        <v>234</v>
      </c>
      <c r="HC136" t="s">
        <v>234</v>
      </c>
      <c r="HD136" t="s">
        <v>234</v>
      </c>
      <c r="HE136" t="s">
        <v>234</v>
      </c>
      <c r="HF136" t="s">
        <v>234</v>
      </c>
      <c r="HG136" t="s">
        <v>234</v>
      </c>
      <c r="HH136" t="s">
        <v>234</v>
      </c>
      <c r="HI136" t="s">
        <v>234</v>
      </c>
      <c r="HJ136" t="s">
        <v>234</v>
      </c>
      <c r="HK136" t="s">
        <v>234</v>
      </c>
      <c r="HL136" t="s">
        <v>234</v>
      </c>
      <c r="HM136" t="s">
        <v>234</v>
      </c>
      <c r="HN136" t="s">
        <v>234</v>
      </c>
      <c r="HO136" t="s">
        <v>234</v>
      </c>
      <c r="HP136" t="s">
        <v>234</v>
      </c>
      <c r="HQ136" t="s">
        <v>234</v>
      </c>
      <c r="HR136" t="s">
        <v>234</v>
      </c>
      <c r="HS136" t="s">
        <v>234</v>
      </c>
      <c r="HT136" t="s">
        <v>234</v>
      </c>
      <c r="HU136" t="s">
        <v>234</v>
      </c>
      <c r="HV136" t="s">
        <v>234</v>
      </c>
      <c r="HW136" t="s">
        <v>234</v>
      </c>
      <c r="HX136" t="s">
        <v>234</v>
      </c>
      <c r="HY136" t="s">
        <v>234</v>
      </c>
      <c r="HZ136" t="s">
        <v>234</v>
      </c>
      <c r="IA136" t="s">
        <v>234</v>
      </c>
      <c r="IB136" t="s">
        <v>234</v>
      </c>
      <c r="IC136" t="s">
        <v>234</v>
      </c>
      <c r="ID136" t="s">
        <v>234</v>
      </c>
      <c r="IE136" t="s">
        <v>234</v>
      </c>
      <c r="IF136" t="s">
        <v>234</v>
      </c>
      <c r="IG136" t="s">
        <v>234</v>
      </c>
      <c r="IH136" t="s">
        <v>234</v>
      </c>
      <c r="II136" t="s">
        <v>234</v>
      </c>
      <c r="IJ136" t="s">
        <v>234</v>
      </c>
      <c r="IK136" t="s">
        <v>234</v>
      </c>
      <c r="IL136" t="s">
        <v>234</v>
      </c>
      <c r="IM136" t="s">
        <v>234</v>
      </c>
      <c r="IN136" t="s">
        <v>234</v>
      </c>
      <c r="IO136" t="s">
        <v>234</v>
      </c>
      <c r="IP136" t="s">
        <v>234</v>
      </c>
      <c r="IQ136" t="s">
        <v>234</v>
      </c>
      <c r="IR136" t="s">
        <v>234</v>
      </c>
      <c r="IS136" t="s">
        <v>234</v>
      </c>
      <c r="IT136" t="s">
        <v>234</v>
      </c>
      <c r="IU136" t="s">
        <v>234</v>
      </c>
      <c r="IV136" t="s">
        <v>234</v>
      </c>
      <c r="IW136" t="s">
        <v>234</v>
      </c>
      <c r="IX136" t="s">
        <v>234</v>
      </c>
      <c r="IY136" t="s">
        <v>1655</v>
      </c>
      <c r="IZ136" t="s">
        <v>1713</v>
      </c>
      <c r="JA136" t="s">
        <v>252</v>
      </c>
      <c r="JB136" t="s">
        <v>234</v>
      </c>
      <c r="JC136" t="s">
        <v>253</v>
      </c>
      <c r="JD136" t="s">
        <v>254</v>
      </c>
      <c r="JE136" t="s">
        <v>254</v>
      </c>
      <c r="JF136" t="s">
        <v>275</v>
      </c>
      <c r="JG136" t="s">
        <v>234</v>
      </c>
      <c r="JH136" t="s">
        <v>256</v>
      </c>
      <c r="JI136" t="s">
        <v>258</v>
      </c>
      <c r="JJ136" t="s">
        <v>258</v>
      </c>
      <c r="JK136" t="s">
        <v>3810</v>
      </c>
      <c r="JL136" t="s">
        <v>234</v>
      </c>
      <c r="JM136" t="s">
        <v>234</v>
      </c>
      <c r="JN136" t="s">
        <v>234</v>
      </c>
      <c r="JO136" t="s">
        <v>234</v>
      </c>
      <c r="JP136" t="s">
        <v>234</v>
      </c>
      <c r="JQ136">
        <v>50</v>
      </c>
      <c r="JR136" t="s">
        <v>3862</v>
      </c>
      <c r="JS136" t="s">
        <v>234</v>
      </c>
      <c r="JT136" t="s">
        <v>259</v>
      </c>
      <c r="JU136" t="s">
        <v>3862</v>
      </c>
      <c r="JV136" t="s">
        <v>249</v>
      </c>
      <c r="JW136" t="s">
        <v>234</v>
      </c>
      <c r="JX136" t="s">
        <v>249</v>
      </c>
      <c r="JY136" t="s">
        <v>1720</v>
      </c>
      <c r="JZ136">
        <v>0</v>
      </c>
      <c r="KA136">
        <v>1</v>
      </c>
      <c r="KB136">
        <v>0</v>
      </c>
      <c r="KC136">
        <v>0</v>
      </c>
      <c r="KD136">
        <v>0</v>
      </c>
      <c r="KE136">
        <v>0</v>
      </c>
      <c r="KF136">
        <v>0</v>
      </c>
      <c r="KG136">
        <v>0</v>
      </c>
      <c r="KH136">
        <v>0</v>
      </c>
      <c r="KI136">
        <v>0</v>
      </c>
      <c r="KJ136">
        <v>0</v>
      </c>
      <c r="KK136">
        <v>0</v>
      </c>
      <c r="KL136" t="s">
        <v>234</v>
      </c>
      <c r="KM136" t="s">
        <v>249</v>
      </c>
      <c r="KN136" t="s">
        <v>1557</v>
      </c>
      <c r="KO136">
        <v>1</v>
      </c>
      <c r="KP136">
        <v>0</v>
      </c>
      <c r="KQ136">
        <v>0</v>
      </c>
      <c r="KR136" t="s">
        <v>234</v>
      </c>
      <c r="KS136" t="s">
        <v>1565</v>
      </c>
      <c r="KT136">
        <v>0</v>
      </c>
      <c r="KU136">
        <v>1</v>
      </c>
      <c r="KV136">
        <v>0</v>
      </c>
      <c r="KW136">
        <v>0</v>
      </c>
      <c r="KX136">
        <v>0</v>
      </c>
      <c r="KY136">
        <v>0</v>
      </c>
      <c r="KZ136" t="s">
        <v>234</v>
      </c>
      <c r="LA136" t="s">
        <v>234</v>
      </c>
      <c r="LB136" t="s">
        <v>234</v>
      </c>
      <c r="LC136" t="s">
        <v>234</v>
      </c>
      <c r="LD136" t="s">
        <v>234</v>
      </c>
      <c r="LE136" t="s">
        <v>234</v>
      </c>
      <c r="LF136" t="s">
        <v>234</v>
      </c>
      <c r="LG136" t="s">
        <v>234</v>
      </c>
      <c r="LH136">
        <v>264921852</v>
      </c>
      <c r="LI136" t="s">
        <v>4144</v>
      </c>
      <c r="LJ136">
        <v>44618.712835648148</v>
      </c>
      <c r="LK136" t="s">
        <v>234</v>
      </c>
      <c r="LL136" t="s">
        <v>234</v>
      </c>
      <c r="LM136" t="s">
        <v>3800</v>
      </c>
      <c r="LN136" t="s">
        <v>3801</v>
      </c>
      <c r="LO136" t="s">
        <v>234</v>
      </c>
      <c r="LP136">
        <v>135</v>
      </c>
    </row>
    <row r="137" spans="1:328" x14ac:dyDescent="0.35">
      <c r="A137">
        <v>44618.390994733803</v>
      </c>
      <c r="B137">
        <v>44618.394228159719</v>
      </c>
      <c r="C137">
        <v>44618</v>
      </c>
      <c r="D137">
        <v>3.2334259158233181E-3</v>
      </c>
      <c r="E137" t="s">
        <v>234</v>
      </c>
      <c r="F137" t="s">
        <v>234</v>
      </c>
      <c r="G137" t="s">
        <v>234</v>
      </c>
      <c r="H137">
        <v>44618</v>
      </c>
      <c r="I137" t="s">
        <v>236</v>
      </c>
      <c r="J137" t="s">
        <v>234</v>
      </c>
      <c r="K137" t="s">
        <v>236</v>
      </c>
      <c r="L137" t="s">
        <v>235</v>
      </c>
      <c r="M137" t="s">
        <v>235</v>
      </c>
      <c r="N137" t="s">
        <v>246</v>
      </c>
      <c r="O137" t="s">
        <v>4143</v>
      </c>
      <c r="P137" t="s">
        <v>246</v>
      </c>
      <c r="Q137" t="s">
        <v>433</v>
      </c>
      <c r="R137" t="s">
        <v>4143</v>
      </c>
      <c r="S137" t="s">
        <v>601</v>
      </c>
      <c r="T137" t="s">
        <v>1987</v>
      </c>
      <c r="U137" t="s">
        <v>1986</v>
      </c>
      <c r="V137" t="s">
        <v>1988</v>
      </c>
      <c r="W137" t="s">
        <v>2938</v>
      </c>
      <c r="X137" t="s">
        <v>2937</v>
      </c>
      <c r="Y137" t="s">
        <v>2938</v>
      </c>
      <c r="Z137" t="s">
        <v>3312</v>
      </c>
      <c r="AA137" t="s">
        <v>234</v>
      </c>
      <c r="AB137" t="s">
        <v>3312</v>
      </c>
      <c r="AC137" t="s">
        <v>3313</v>
      </c>
      <c r="AD137" t="s">
        <v>3317</v>
      </c>
      <c r="AE137" t="s">
        <v>3404</v>
      </c>
      <c r="AF137" t="s">
        <v>234</v>
      </c>
      <c r="AG137" t="s">
        <v>3404</v>
      </c>
      <c r="AH137" t="s">
        <v>3405</v>
      </c>
      <c r="AI137" t="s">
        <v>3405</v>
      </c>
      <c r="AJ137" t="s">
        <v>247</v>
      </c>
      <c r="AK137" t="s">
        <v>248</v>
      </c>
      <c r="AL137" t="s">
        <v>1655</v>
      </c>
      <c r="AM137" t="s">
        <v>234</v>
      </c>
      <c r="AN137" t="s">
        <v>1655</v>
      </c>
      <c r="AO137" t="s">
        <v>234</v>
      </c>
      <c r="AP137" t="s">
        <v>274</v>
      </c>
      <c r="AQ137" t="s">
        <v>234</v>
      </c>
      <c r="AR137" t="s">
        <v>234</v>
      </c>
      <c r="AS137" t="s">
        <v>234</v>
      </c>
      <c r="AT137" t="s">
        <v>234</v>
      </c>
      <c r="AU137" t="s">
        <v>234</v>
      </c>
      <c r="AV137" t="s">
        <v>234</v>
      </c>
      <c r="AW137" t="s">
        <v>234</v>
      </c>
      <c r="AX137" t="s">
        <v>234</v>
      </c>
      <c r="AY137" t="s">
        <v>234</v>
      </c>
      <c r="AZ137" t="s">
        <v>234</v>
      </c>
      <c r="BA137" t="s">
        <v>234</v>
      </c>
      <c r="BB137" t="s">
        <v>234</v>
      </c>
      <c r="BC137" t="s">
        <v>234</v>
      </c>
      <c r="BD137" t="s">
        <v>234</v>
      </c>
      <c r="BE137" t="s">
        <v>234</v>
      </c>
      <c r="BF137" t="s">
        <v>234</v>
      </c>
      <c r="BG137" t="s">
        <v>234</v>
      </c>
      <c r="BH137" t="s">
        <v>234</v>
      </c>
      <c r="BI137" t="s">
        <v>234</v>
      </c>
      <c r="BJ137" t="s">
        <v>234</v>
      </c>
      <c r="BK137" t="s">
        <v>234</v>
      </c>
      <c r="BL137" t="s">
        <v>234</v>
      </c>
      <c r="BM137" t="s">
        <v>234</v>
      </c>
      <c r="BN137" t="s">
        <v>234</v>
      </c>
      <c r="BO137" t="s">
        <v>234</v>
      </c>
      <c r="BP137" t="s">
        <v>234</v>
      </c>
      <c r="BQ137" t="s">
        <v>234</v>
      </c>
      <c r="BR137" t="s">
        <v>234</v>
      </c>
      <c r="BS137" t="s">
        <v>234</v>
      </c>
      <c r="BT137" t="s">
        <v>234</v>
      </c>
      <c r="BU137" t="s">
        <v>234</v>
      </c>
      <c r="BV137" t="s">
        <v>234</v>
      </c>
      <c r="BW137" t="s">
        <v>234</v>
      </c>
      <c r="BX137" t="s">
        <v>234</v>
      </c>
      <c r="BY137" t="s">
        <v>234</v>
      </c>
      <c r="BZ137" t="s">
        <v>234</v>
      </c>
      <c r="CA137" t="s">
        <v>234</v>
      </c>
      <c r="CB137" t="s">
        <v>234</v>
      </c>
      <c r="CC137" t="s">
        <v>234</v>
      </c>
      <c r="CD137" t="s">
        <v>234</v>
      </c>
      <c r="CE137" t="s">
        <v>234</v>
      </c>
      <c r="CF137" t="s">
        <v>234</v>
      </c>
      <c r="CG137" t="s">
        <v>234</v>
      </c>
      <c r="CH137" t="s">
        <v>234</v>
      </c>
      <c r="CI137" t="s">
        <v>234</v>
      </c>
      <c r="CJ137" t="s">
        <v>234</v>
      </c>
      <c r="CK137" t="s">
        <v>234</v>
      </c>
      <c r="CL137" t="s">
        <v>234</v>
      </c>
      <c r="CM137" t="s">
        <v>234</v>
      </c>
      <c r="CN137" t="s">
        <v>234</v>
      </c>
      <c r="CO137" t="s">
        <v>234</v>
      </c>
      <c r="CP137" t="s">
        <v>234</v>
      </c>
      <c r="CQ137" t="s">
        <v>234</v>
      </c>
      <c r="CR137" t="s">
        <v>234</v>
      </c>
      <c r="CS137" t="s">
        <v>234</v>
      </c>
      <c r="CT137" t="s">
        <v>234</v>
      </c>
      <c r="CU137" t="s">
        <v>234</v>
      </c>
      <c r="CV137" t="s">
        <v>234</v>
      </c>
      <c r="CW137" t="s">
        <v>234</v>
      </c>
      <c r="CX137" t="s">
        <v>234</v>
      </c>
      <c r="CY137" t="s">
        <v>234</v>
      </c>
      <c r="CZ137" t="s">
        <v>234</v>
      </c>
      <c r="DA137" t="s">
        <v>234</v>
      </c>
      <c r="DB137" t="s">
        <v>234</v>
      </c>
      <c r="DC137" t="s">
        <v>234</v>
      </c>
      <c r="DD137" t="s">
        <v>234</v>
      </c>
      <c r="DE137" t="s">
        <v>234</v>
      </c>
      <c r="DF137" t="s">
        <v>234</v>
      </c>
      <c r="DG137" t="s">
        <v>234</v>
      </c>
      <c r="DH137" t="s">
        <v>234</v>
      </c>
      <c r="DI137" t="s">
        <v>234</v>
      </c>
      <c r="DJ137" t="s">
        <v>234</v>
      </c>
      <c r="DK137" t="s">
        <v>234</v>
      </c>
      <c r="DL137" t="s">
        <v>234</v>
      </c>
      <c r="DM137" t="s">
        <v>234</v>
      </c>
      <c r="DN137" t="s">
        <v>234</v>
      </c>
      <c r="DO137" t="s">
        <v>234</v>
      </c>
      <c r="DP137" t="s">
        <v>234</v>
      </c>
      <c r="DQ137" t="s">
        <v>234</v>
      </c>
      <c r="DR137" t="s">
        <v>234</v>
      </c>
      <c r="DS137" t="s">
        <v>234</v>
      </c>
      <c r="DT137" t="s">
        <v>234</v>
      </c>
      <c r="DU137" t="s">
        <v>234</v>
      </c>
      <c r="DV137" t="s">
        <v>234</v>
      </c>
      <c r="DW137" t="s">
        <v>234</v>
      </c>
      <c r="DX137" t="s">
        <v>234</v>
      </c>
      <c r="DY137" t="s">
        <v>234</v>
      </c>
      <c r="DZ137" t="s">
        <v>234</v>
      </c>
      <c r="EA137" t="s">
        <v>234</v>
      </c>
      <c r="EB137" t="s">
        <v>234</v>
      </c>
      <c r="EC137" t="s">
        <v>234</v>
      </c>
      <c r="ED137" t="s">
        <v>234</v>
      </c>
      <c r="EE137" t="s">
        <v>234</v>
      </c>
      <c r="EF137" t="s">
        <v>234</v>
      </c>
      <c r="EG137" t="s">
        <v>234</v>
      </c>
      <c r="EH137" t="s">
        <v>234</v>
      </c>
      <c r="EI137" t="s">
        <v>234</v>
      </c>
      <c r="EJ137" t="s">
        <v>234</v>
      </c>
      <c r="EK137" t="s">
        <v>234</v>
      </c>
      <c r="EL137" t="s">
        <v>234</v>
      </c>
      <c r="EM137" t="s">
        <v>234</v>
      </c>
      <c r="EN137" t="s">
        <v>234</v>
      </c>
      <c r="EO137" t="s">
        <v>234</v>
      </c>
      <c r="EP137" t="s">
        <v>234</v>
      </c>
      <c r="EQ137" t="s">
        <v>234</v>
      </c>
      <c r="ER137" t="s">
        <v>234</v>
      </c>
      <c r="ES137" t="s">
        <v>234</v>
      </c>
      <c r="ET137" t="s">
        <v>234</v>
      </c>
      <c r="EU137" t="s">
        <v>234</v>
      </c>
      <c r="EV137" t="s">
        <v>234</v>
      </c>
      <c r="EW137" t="s">
        <v>234</v>
      </c>
      <c r="EX137" t="s">
        <v>234</v>
      </c>
      <c r="EY137" t="s">
        <v>234</v>
      </c>
      <c r="EZ137" t="s">
        <v>234</v>
      </c>
      <c r="FA137" t="s">
        <v>234</v>
      </c>
      <c r="FB137" t="s">
        <v>234</v>
      </c>
      <c r="FC137" t="s">
        <v>234</v>
      </c>
      <c r="FD137" t="s">
        <v>234</v>
      </c>
      <c r="FE137" t="s">
        <v>234</v>
      </c>
      <c r="FF137" t="s">
        <v>234</v>
      </c>
      <c r="FG137" t="s">
        <v>234</v>
      </c>
      <c r="FH137" t="s">
        <v>234</v>
      </c>
      <c r="FI137" t="s">
        <v>234</v>
      </c>
      <c r="FJ137" t="s">
        <v>234</v>
      </c>
      <c r="FK137" t="s">
        <v>234</v>
      </c>
      <c r="FL137" t="s">
        <v>234</v>
      </c>
      <c r="FM137" t="s">
        <v>234</v>
      </c>
      <c r="FN137" t="s">
        <v>234</v>
      </c>
      <c r="FO137" t="s">
        <v>234</v>
      </c>
      <c r="FP137" t="s">
        <v>234</v>
      </c>
      <c r="FQ137" t="s">
        <v>234</v>
      </c>
      <c r="FR137" t="s">
        <v>234</v>
      </c>
      <c r="FS137" t="s">
        <v>234</v>
      </c>
      <c r="FT137" t="s">
        <v>234</v>
      </c>
      <c r="FU137" t="s">
        <v>234</v>
      </c>
      <c r="FV137" t="s">
        <v>234</v>
      </c>
      <c r="FW137" t="s">
        <v>234</v>
      </c>
      <c r="FX137" t="s">
        <v>234</v>
      </c>
      <c r="FY137" t="s">
        <v>234</v>
      </c>
      <c r="FZ137" t="s">
        <v>234</v>
      </c>
      <c r="GA137" t="s">
        <v>234</v>
      </c>
      <c r="GB137" t="s">
        <v>234</v>
      </c>
      <c r="GC137" t="s">
        <v>234</v>
      </c>
      <c r="GD137" t="s">
        <v>234</v>
      </c>
      <c r="GE137" t="s">
        <v>234</v>
      </c>
      <c r="GF137" t="s">
        <v>234</v>
      </c>
      <c r="GG137" t="s">
        <v>234</v>
      </c>
      <c r="GH137" t="s">
        <v>234</v>
      </c>
      <c r="GI137" t="s">
        <v>234</v>
      </c>
      <c r="GJ137" t="s">
        <v>234</v>
      </c>
      <c r="GK137" t="s">
        <v>234</v>
      </c>
      <c r="GL137" t="s">
        <v>234</v>
      </c>
      <c r="GM137" t="s">
        <v>234</v>
      </c>
      <c r="GN137" t="s">
        <v>234</v>
      </c>
      <c r="GO137" t="s">
        <v>234</v>
      </c>
      <c r="GP137" t="s">
        <v>234</v>
      </c>
      <c r="GQ137" t="s">
        <v>234</v>
      </c>
      <c r="GR137" t="s">
        <v>234</v>
      </c>
      <c r="GS137" t="s">
        <v>234</v>
      </c>
      <c r="GT137" t="s">
        <v>234</v>
      </c>
      <c r="GU137" t="s">
        <v>234</v>
      </c>
      <c r="GV137" t="s">
        <v>234</v>
      </c>
      <c r="GW137" t="s">
        <v>234</v>
      </c>
      <c r="GX137" t="s">
        <v>234</v>
      </c>
      <c r="GY137" t="s">
        <v>234</v>
      </c>
      <c r="GZ137" t="s">
        <v>234</v>
      </c>
      <c r="HA137" t="s">
        <v>234</v>
      </c>
      <c r="HB137" t="s">
        <v>234</v>
      </c>
      <c r="HC137" t="s">
        <v>234</v>
      </c>
      <c r="HD137" t="s">
        <v>234</v>
      </c>
      <c r="HE137" t="s">
        <v>234</v>
      </c>
      <c r="HF137" t="s">
        <v>234</v>
      </c>
      <c r="HG137" t="s">
        <v>234</v>
      </c>
      <c r="HH137" t="s">
        <v>234</v>
      </c>
      <c r="HI137" t="s">
        <v>234</v>
      </c>
      <c r="HJ137" t="s">
        <v>234</v>
      </c>
      <c r="HK137" t="s">
        <v>234</v>
      </c>
      <c r="HL137" t="s">
        <v>234</v>
      </c>
      <c r="HM137" t="s">
        <v>234</v>
      </c>
      <c r="HN137" t="s">
        <v>234</v>
      </c>
      <c r="HO137" t="s">
        <v>234</v>
      </c>
      <c r="HP137" t="s">
        <v>234</v>
      </c>
      <c r="HQ137" t="s">
        <v>234</v>
      </c>
      <c r="HR137" t="s">
        <v>234</v>
      </c>
      <c r="HS137" t="s">
        <v>234</v>
      </c>
      <c r="HT137" t="s">
        <v>234</v>
      </c>
      <c r="HU137" t="s">
        <v>234</v>
      </c>
      <c r="HV137" t="s">
        <v>234</v>
      </c>
      <c r="HW137" t="s">
        <v>234</v>
      </c>
      <c r="HX137" t="s">
        <v>234</v>
      </c>
      <c r="HY137" t="s">
        <v>234</v>
      </c>
      <c r="HZ137" t="s">
        <v>234</v>
      </c>
      <c r="IA137" t="s">
        <v>234</v>
      </c>
      <c r="IB137" t="s">
        <v>234</v>
      </c>
      <c r="IC137" t="s">
        <v>234</v>
      </c>
      <c r="ID137" t="s">
        <v>234</v>
      </c>
      <c r="IE137" t="s">
        <v>234</v>
      </c>
      <c r="IF137" t="s">
        <v>234</v>
      </c>
      <c r="IG137" t="s">
        <v>234</v>
      </c>
      <c r="IH137" t="s">
        <v>234</v>
      </c>
      <c r="II137" t="s">
        <v>234</v>
      </c>
      <c r="IJ137" t="s">
        <v>234</v>
      </c>
      <c r="IK137" t="s">
        <v>234</v>
      </c>
      <c r="IL137" t="s">
        <v>234</v>
      </c>
      <c r="IM137" t="s">
        <v>234</v>
      </c>
      <c r="IN137" t="s">
        <v>234</v>
      </c>
      <c r="IO137" t="s">
        <v>234</v>
      </c>
      <c r="IP137" t="s">
        <v>234</v>
      </c>
      <c r="IQ137" t="s">
        <v>234</v>
      </c>
      <c r="IR137" t="s">
        <v>234</v>
      </c>
      <c r="IS137" t="s">
        <v>234</v>
      </c>
      <c r="IT137" t="s">
        <v>234</v>
      </c>
      <c r="IU137" t="s">
        <v>234</v>
      </c>
      <c r="IV137" t="s">
        <v>234</v>
      </c>
      <c r="IW137" t="s">
        <v>234</v>
      </c>
      <c r="IX137" t="s">
        <v>234</v>
      </c>
      <c r="IY137" t="s">
        <v>1655</v>
      </c>
      <c r="IZ137" t="s">
        <v>1713</v>
      </c>
      <c r="JA137" t="s">
        <v>346</v>
      </c>
      <c r="JB137" t="s">
        <v>234</v>
      </c>
      <c r="JC137" t="s">
        <v>435</v>
      </c>
      <c r="JD137" t="s">
        <v>436</v>
      </c>
      <c r="JE137" t="s">
        <v>436</v>
      </c>
      <c r="JF137" t="s">
        <v>279</v>
      </c>
      <c r="JG137" t="s">
        <v>234</v>
      </c>
      <c r="JH137" t="s">
        <v>260</v>
      </c>
      <c r="JI137" t="s">
        <v>258</v>
      </c>
      <c r="JJ137" t="s">
        <v>258</v>
      </c>
      <c r="JK137" t="s">
        <v>3810</v>
      </c>
      <c r="JL137" t="s">
        <v>234</v>
      </c>
      <c r="JM137" t="s">
        <v>234</v>
      </c>
      <c r="JN137" t="s">
        <v>234</v>
      </c>
      <c r="JO137" t="s">
        <v>234</v>
      </c>
      <c r="JP137" t="s">
        <v>234</v>
      </c>
      <c r="JQ137">
        <v>20</v>
      </c>
      <c r="JR137" t="s">
        <v>4145</v>
      </c>
      <c r="JS137" t="s">
        <v>234</v>
      </c>
      <c r="JT137" t="s">
        <v>259</v>
      </c>
      <c r="JU137" t="s">
        <v>4145</v>
      </c>
      <c r="JV137" t="s">
        <v>260</v>
      </c>
      <c r="JW137" t="s">
        <v>234</v>
      </c>
      <c r="JX137" t="s">
        <v>249</v>
      </c>
      <c r="JY137" t="s">
        <v>1723</v>
      </c>
      <c r="JZ137">
        <v>0</v>
      </c>
      <c r="KA137">
        <v>0</v>
      </c>
      <c r="KB137">
        <v>0</v>
      </c>
      <c r="KC137">
        <v>1</v>
      </c>
      <c r="KD137">
        <v>0</v>
      </c>
      <c r="KE137">
        <v>0</v>
      </c>
      <c r="KF137">
        <v>0</v>
      </c>
      <c r="KG137">
        <v>0</v>
      </c>
      <c r="KH137">
        <v>0</v>
      </c>
      <c r="KI137">
        <v>0</v>
      </c>
      <c r="KJ137">
        <v>0</v>
      </c>
      <c r="KK137">
        <v>0</v>
      </c>
      <c r="KL137" t="s">
        <v>234</v>
      </c>
      <c r="KM137" t="s">
        <v>249</v>
      </c>
      <c r="KN137" t="s">
        <v>1557</v>
      </c>
      <c r="KO137">
        <v>1</v>
      </c>
      <c r="KP137">
        <v>0</v>
      </c>
      <c r="KQ137">
        <v>0</v>
      </c>
      <c r="KR137" t="s">
        <v>234</v>
      </c>
      <c r="KS137" t="s">
        <v>4146</v>
      </c>
      <c r="KT137">
        <v>1</v>
      </c>
      <c r="KU137">
        <v>0</v>
      </c>
      <c r="KV137">
        <v>0</v>
      </c>
      <c r="KW137">
        <v>0</v>
      </c>
      <c r="KX137">
        <v>0</v>
      </c>
      <c r="KY137">
        <v>1</v>
      </c>
      <c r="KZ137" t="s">
        <v>234</v>
      </c>
      <c r="LA137" t="s">
        <v>234</v>
      </c>
      <c r="LB137" t="s">
        <v>234</v>
      </c>
      <c r="LC137" t="s">
        <v>234</v>
      </c>
      <c r="LD137" t="s">
        <v>234</v>
      </c>
      <c r="LE137" t="s">
        <v>234</v>
      </c>
      <c r="LF137" t="s">
        <v>234</v>
      </c>
      <c r="LG137" t="s">
        <v>234</v>
      </c>
      <c r="LH137">
        <v>264921861</v>
      </c>
      <c r="LI137" t="s">
        <v>4147</v>
      </c>
      <c r="LJ137">
        <v>44618.712858796287</v>
      </c>
      <c r="LK137" t="s">
        <v>234</v>
      </c>
      <c r="LL137" t="s">
        <v>234</v>
      </c>
      <c r="LM137" t="s">
        <v>3800</v>
      </c>
      <c r="LN137" t="s">
        <v>3801</v>
      </c>
      <c r="LO137" t="s">
        <v>234</v>
      </c>
      <c r="LP137">
        <v>136</v>
      </c>
    </row>
    <row r="138" spans="1:328" x14ac:dyDescent="0.35">
      <c r="A138">
        <v>44618.395270543981</v>
      </c>
      <c r="B138">
        <v>44618.39780859954</v>
      </c>
      <c r="C138">
        <v>44618</v>
      </c>
      <c r="D138">
        <v>2.5380555598530918E-3</v>
      </c>
      <c r="E138" t="s">
        <v>234</v>
      </c>
      <c r="F138" t="s">
        <v>234</v>
      </c>
      <c r="G138" t="s">
        <v>234</v>
      </c>
      <c r="H138">
        <v>44618</v>
      </c>
      <c r="I138" t="s">
        <v>236</v>
      </c>
      <c r="J138" t="s">
        <v>234</v>
      </c>
      <c r="K138" t="s">
        <v>236</v>
      </c>
      <c r="L138" t="s">
        <v>235</v>
      </c>
      <c r="M138" t="s">
        <v>235</v>
      </c>
      <c r="N138" t="s">
        <v>246</v>
      </c>
      <c r="O138" t="s">
        <v>4143</v>
      </c>
      <c r="P138" t="s">
        <v>246</v>
      </c>
      <c r="Q138" t="s">
        <v>433</v>
      </c>
      <c r="R138" t="s">
        <v>4143</v>
      </c>
      <c r="S138" t="s">
        <v>601</v>
      </c>
      <c r="T138" t="s">
        <v>1987</v>
      </c>
      <c r="U138" t="s">
        <v>1986</v>
      </c>
      <c r="V138" t="s">
        <v>1988</v>
      </c>
      <c r="W138" t="s">
        <v>2938</v>
      </c>
      <c r="X138" t="s">
        <v>2937</v>
      </c>
      <c r="Y138" t="s">
        <v>2938</v>
      </c>
      <c r="Z138" t="s">
        <v>3312</v>
      </c>
      <c r="AA138" t="s">
        <v>234</v>
      </c>
      <c r="AB138" t="s">
        <v>3312</v>
      </c>
      <c r="AC138" t="s">
        <v>3313</v>
      </c>
      <c r="AD138" t="s">
        <v>3317</v>
      </c>
      <c r="AE138" t="s">
        <v>3404</v>
      </c>
      <c r="AF138" t="s">
        <v>234</v>
      </c>
      <c r="AG138" t="s">
        <v>3404</v>
      </c>
      <c r="AH138" t="s">
        <v>3405</v>
      </c>
      <c r="AI138" t="s">
        <v>3405</v>
      </c>
      <c r="AJ138" t="s">
        <v>247</v>
      </c>
      <c r="AK138" t="s">
        <v>248</v>
      </c>
      <c r="AL138" t="s">
        <v>1655</v>
      </c>
      <c r="AM138" t="s">
        <v>234</v>
      </c>
      <c r="AN138" t="s">
        <v>1655</v>
      </c>
      <c r="AO138" t="s">
        <v>234</v>
      </c>
      <c r="AP138" t="s">
        <v>250</v>
      </c>
      <c r="AQ138" t="s">
        <v>234</v>
      </c>
      <c r="AR138" t="s">
        <v>234</v>
      </c>
      <c r="AS138" t="s">
        <v>234</v>
      </c>
      <c r="AT138" t="s">
        <v>234</v>
      </c>
      <c r="AU138" t="s">
        <v>234</v>
      </c>
      <c r="AV138" t="s">
        <v>234</v>
      </c>
      <c r="AW138" t="s">
        <v>234</v>
      </c>
      <c r="AX138" t="s">
        <v>234</v>
      </c>
      <c r="AY138" t="s">
        <v>234</v>
      </c>
      <c r="AZ138" t="s">
        <v>234</v>
      </c>
      <c r="BA138" t="s">
        <v>234</v>
      </c>
      <c r="BB138" t="s">
        <v>234</v>
      </c>
      <c r="BC138" t="s">
        <v>234</v>
      </c>
      <c r="BD138" t="s">
        <v>234</v>
      </c>
      <c r="BE138" t="s">
        <v>234</v>
      </c>
      <c r="BF138" t="s">
        <v>234</v>
      </c>
      <c r="BG138" t="s">
        <v>234</v>
      </c>
      <c r="BH138" t="s">
        <v>234</v>
      </c>
      <c r="BI138" t="s">
        <v>234</v>
      </c>
      <c r="BJ138" t="s">
        <v>234</v>
      </c>
      <c r="BK138" t="s">
        <v>234</v>
      </c>
      <c r="BL138" t="s">
        <v>234</v>
      </c>
      <c r="BM138" t="s">
        <v>234</v>
      </c>
      <c r="BN138" t="s">
        <v>234</v>
      </c>
      <c r="BO138" t="s">
        <v>234</v>
      </c>
      <c r="BP138" t="s">
        <v>234</v>
      </c>
      <c r="BQ138" t="s">
        <v>234</v>
      </c>
      <c r="BR138" t="s">
        <v>234</v>
      </c>
      <c r="BS138" t="s">
        <v>234</v>
      </c>
      <c r="BT138" t="s">
        <v>234</v>
      </c>
      <c r="BU138" t="s">
        <v>234</v>
      </c>
      <c r="BV138" t="s">
        <v>234</v>
      </c>
      <c r="BW138" t="s">
        <v>234</v>
      </c>
      <c r="BX138" t="s">
        <v>234</v>
      </c>
      <c r="BY138" t="s">
        <v>234</v>
      </c>
      <c r="BZ138" t="s">
        <v>234</v>
      </c>
      <c r="CA138" t="s">
        <v>234</v>
      </c>
      <c r="CB138" t="s">
        <v>234</v>
      </c>
      <c r="CC138" t="s">
        <v>234</v>
      </c>
      <c r="CD138" t="s">
        <v>234</v>
      </c>
      <c r="CE138" t="s">
        <v>234</v>
      </c>
      <c r="CF138" t="s">
        <v>234</v>
      </c>
      <c r="CG138" t="s">
        <v>234</v>
      </c>
      <c r="CH138" t="s">
        <v>234</v>
      </c>
      <c r="CI138" t="s">
        <v>234</v>
      </c>
      <c r="CJ138" t="s">
        <v>234</v>
      </c>
      <c r="CK138" t="s">
        <v>234</v>
      </c>
      <c r="CL138" t="s">
        <v>234</v>
      </c>
      <c r="CM138" t="s">
        <v>234</v>
      </c>
      <c r="CN138" t="s">
        <v>234</v>
      </c>
      <c r="CO138" t="s">
        <v>234</v>
      </c>
      <c r="CP138" t="s">
        <v>234</v>
      </c>
      <c r="CQ138" t="s">
        <v>234</v>
      </c>
      <c r="CR138" t="s">
        <v>234</v>
      </c>
      <c r="CS138" t="s">
        <v>234</v>
      </c>
      <c r="CT138" t="s">
        <v>234</v>
      </c>
      <c r="CU138" t="s">
        <v>234</v>
      </c>
      <c r="CV138" t="s">
        <v>234</v>
      </c>
      <c r="CW138" t="s">
        <v>234</v>
      </c>
      <c r="CX138" t="s">
        <v>234</v>
      </c>
      <c r="CY138" t="s">
        <v>234</v>
      </c>
      <c r="CZ138" t="s">
        <v>234</v>
      </c>
      <c r="DA138" t="s">
        <v>234</v>
      </c>
      <c r="DB138" t="s">
        <v>234</v>
      </c>
      <c r="DC138" t="s">
        <v>234</v>
      </c>
      <c r="DD138" t="s">
        <v>234</v>
      </c>
      <c r="DE138" t="s">
        <v>234</v>
      </c>
      <c r="DF138" t="s">
        <v>234</v>
      </c>
      <c r="DG138" t="s">
        <v>234</v>
      </c>
      <c r="DH138" t="s">
        <v>234</v>
      </c>
      <c r="DI138" t="s">
        <v>234</v>
      </c>
      <c r="DJ138" t="s">
        <v>234</v>
      </c>
      <c r="DK138" t="s">
        <v>234</v>
      </c>
      <c r="DL138" t="s">
        <v>234</v>
      </c>
      <c r="DM138" t="s">
        <v>234</v>
      </c>
      <c r="DN138" t="s">
        <v>234</v>
      </c>
      <c r="DO138" t="s">
        <v>234</v>
      </c>
      <c r="DP138" t="s">
        <v>234</v>
      </c>
      <c r="DQ138" t="s">
        <v>234</v>
      </c>
      <c r="DR138" t="s">
        <v>234</v>
      </c>
      <c r="DS138" t="s">
        <v>234</v>
      </c>
      <c r="DT138" t="s">
        <v>234</v>
      </c>
      <c r="DU138" t="s">
        <v>234</v>
      </c>
      <c r="DV138" t="s">
        <v>234</v>
      </c>
      <c r="DW138" t="s">
        <v>234</v>
      </c>
      <c r="DX138" t="s">
        <v>234</v>
      </c>
      <c r="DY138" t="s">
        <v>234</v>
      </c>
      <c r="DZ138" t="s">
        <v>234</v>
      </c>
      <c r="EA138" t="s">
        <v>234</v>
      </c>
      <c r="EB138" t="s">
        <v>234</v>
      </c>
      <c r="EC138" t="s">
        <v>234</v>
      </c>
      <c r="ED138" t="s">
        <v>234</v>
      </c>
      <c r="EE138" t="s">
        <v>234</v>
      </c>
      <c r="EF138" t="s">
        <v>234</v>
      </c>
      <c r="EG138" t="s">
        <v>234</v>
      </c>
      <c r="EH138" t="s">
        <v>234</v>
      </c>
      <c r="EI138" t="s">
        <v>234</v>
      </c>
      <c r="EJ138" t="s">
        <v>234</v>
      </c>
      <c r="EK138" t="s">
        <v>234</v>
      </c>
      <c r="EL138" t="s">
        <v>234</v>
      </c>
      <c r="EM138" t="s">
        <v>234</v>
      </c>
      <c r="EN138" t="s">
        <v>234</v>
      </c>
      <c r="EO138" t="s">
        <v>234</v>
      </c>
      <c r="EP138" t="s">
        <v>234</v>
      </c>
      <c r="EQ138" t="s">
        <v>234</v>
      </c>
      <c r="ER138" t="s">
        <v>234</v>
      </c>
      <c r="ES138" t="s">
        <v>234</v>
      </c>
      <c r="ET138" t="s">
        <v>234</v>
      </c>
      <c r="EU138" t="s">
        <v>234</v>
      </c>
      <c r="EV138" t="s">
        <v>234</v>
      </c>
      <c r="EW138" t="s">
        <v>234</v>
      </c>
      <c r="EX138" t="s">
        <v>234</v>
      </c>
      <c r="EY138" t="s">
        <v>234</v>
      </c>
      <c r="EZ138" t="s">
        <v>234</v>
      </c>
      <c r="FA138" t="s">
        <v>234</v>
      </c>
      <c r="FB138" t="s">
        <v>234</v>
      </c>
      <c r="FC138" t="s">
        <v>234</v>
      </c>
      <c r="FD138" t="s">
        <v>234</v>
      </c>
      <c r="FE138" t="s">
        <v>234</v>
      </c>
      <c r="FF138" t="s">
        <v>234</v>
      </c>
      <c r="FG138" t="s">
        <v>234</v>
      </c>
      <c r="FH138" t="s">
        <v>234</v>
      </c>
      <c r="FI138" t="s">
        <v>234</v>
      </c>
      <c r="FJ138" t="s">
        <v>234</v>
      </c>
      <c r="FK138" t="s">
        <v>234</v>
      </c>
      <c r="FL138" t="s">
        <v>234</v>
      </c>
      <c r="FM138" t="s">
        <v>234</v>
      </c>
      <c r="FN138" t="s">
        <v>234</v>
      </c>
      <c r="FO138" t="s">
        <v>234</v>
      </c>
      <c r="FP138" t="s">
        <v>234</v>
      </c>
      <c r="FQ138" t="s">
        <v>234</v>
      </c>
      <c r="FR138" t="s">
        <v>234</v>
      </c>
      <c r="FS138" t="s">
        <v>234</v>
      </c>
      <c r="FT138" t="s">
        <v>234</v>
      </c>
      <c r="FU138" t="s">
        <v>234</v>
      </c>
      <c r="FV138" t="s">
        <v>234</v>
      </c>
      <c r="FW138" t="s">
        <v>234</v>
      </c>
      <c r="FX138" t="s">
        <v>234</v>
      </c>
      <c r="FY138" t="s">
        <v>234</v>
      </c>
      <c r="FZ138" t="s">
        <v>234</v>
      </c>
      <c r="GA138" t="s">
        <v>234</v>
      </c>
      <c r="GB138" t="s">
        <v>234</v>
      </c>
      <c r="GC138" t="s">
        <v>234</v>
      </c>
      <c r="GD138" t="s">
        <v>234</v>
      </c>
      <c r="GE138" t="s">
        <v>234</v>
      </c>
      <c r="GF138" t="s">
        <v>234</v>
      </c>
      <c r="GG138" t="s">
        <v>234</v>
      </c>
      <c r="GH138" t="s">
        <v>234</v>
      </c>
      <c r="GI138" t="s">
        <v>234</v>
      </c>
      <c r="GJ138" t="s">
        <v>234</v>
      </c>
      <c r="GK138" t="s">
        <v>234</v>
      </c>
      <c r="GL138" t="s">
        <v>234</v>
      </c>
      <c r="GM138" t="s">
        <v>234</v>
      </c>
      <c r="GN138" t="s">
        <v>234</v>
      </c>
      <c r="GO138" t="s">
        <v>234</v>
      </c>
      <c r="GP138" t="s">
        <v>234</v>
      </c>
      <c r="GQ138" t="s">
        <v>234</v>
      </c>
      <c r="GR138" t="s">
        <v>234</v>
      </c>
      <c r="GS138" t="s">
        <v>234</v>
      </c>
      <c r="GT138" t="s">
        <v>234</v>
      </c>
      <c r="GU138" t="s">
        <v>234</v>
      </c>
      <c r="GV138" t="s">
        <v>234</v>
      </c>
      <c r="GW138" t="s">
        <v>234</v>
      </c>
      <c r="GX138" t="s">
        <v>234</v>
      </c>
      <c r="GY138" t="s">
        <v>234</v>
      </c>
      <c r="GZ138" t="s">
        <v>234</v>
      </c>
      <c r="HA138" t="s">
        <v>234</v>
      </c>
      <c r="HB138" t="s">
        <v>234</v>
      </c>
      <c r="HC138" t="s">
        <v>234</v>
      </c>
      <c r="HD138" t="s">
        <v>234</v>
      </c>
      <c r="HE138" t="s">
        <v>234</v>
      </c>
      <c r="HF138" t="s">
        <v>234</v>
      </c>
      <c r="HG138" t="s">
        <v>234</v>
      </c>
      <c r="HH138" t="s">
        <v>234</v>
      </c>
      <c r="HI138" t="s">
        <v>234</v>
      </c>
      <c r="HJ138" t="s">
        <v>234</v>
      </c>
      <c r="HK138" t="s">
        <v>234</v>
      </c>
      <c r="HL138" t="s">
        <v>234</v>
      </c>
      <c r="HM138" t="s">
        <v>234</v>
      </c>
      <c r="HN138" t="s">
        <v>234</v>
      </c>
      <c r="HO138" t="s">
        <v>234</v>
      </c>
      <c r="HP138" t="s">
        <v>234</v>
      </c>
      <c r="HQ138" t="s">
        <v>234</v>
      </c>
      <c r="HR138" t="s">
        <v>234</v>
      </c>
      <c r="HS138" t="s">
        <v>234</v>
      </c>
      <c r="HT138" t="s">
        <v>234</v>
      </c>
      <c r="HU138" t="s">
        <v>234</v>
      </c>
      <c r="HV138" t="s">
        <v>234</v>
      </c>
      <c r="HW138" t="s">
        <v>234</v>
      </c>
      <c r="HX138" t="s">
        <v>234</v>
      </c>
      <c r="HY138" t="s">
        <v>234</v>
      </c>
      <c r="HZ138" t="s">
        <v>234</v>
      </c>
      <c r="IA138" t="s">
        <v>234</v>
      </c>
      <c r="IB138" t="s">
        <v>234</v>
      </c>
      <c r="IC138" t="s">
        <v>234</v>
      </c>
      <c r="ID138" t="s">
        <v>234</v>
      </c>
      <c r="IE138" t="s">
        <v>234</v>
      </c>
      <c r="IF138" t="s">
        <v>234</v>
      </c>
      <c r="IG138" t="s">
        <v>234</v>
      </c>
      <c r="IH138" t="s">
        <v>234</v>
      </c>
      <c r="II138" t="s">
        <v>234</v>
      </c>
      <c r="IJ138" t="s">
        <v>234</v>
      </c>
      <c r="IK138" t="s">
        <v>234</v>
      </c>
      <c r="IL138" t="s">
        <v>234</v>
      </c>
      <c r="IM138" t="s">
        <v>234</v>
      </c>
      <c r="IN138" t="s">
        <v>234</v>
      </c>
      <c r="IO138" t="s">
        <v>234</v>
      </c>
      <c r="IP138" t="s">
        <v>234</v>
      </c>
      <c r="IQ138" t="s">
        <v>234</v>
      </c>
      <c r="IR138" t="s">
        <v>234</v>
      </c>
      <c r="IS138" t="s">
        <v>234</v>
      </c>
      <c r="IT138" t="s">
        <v>234</v>
      </c>
      <c r="IU138" t="s">
        <v>234</v>
      </c>
      <c r="IV138" t="s">
        <v>234</v>
      </c>
      <c r="IW138" t="s">
        <v>234</v>
      </c>
      <c r="IX138" t="s">
        <v>234</v>
      </c>
      <c r="IY138" t="s">
        <v>1655</v>
      </c>
      <c r="IZ138" t="s">
        <v>1713</v>
      </c>
      <c r="JA138" t="s">
        <v>252</v>
      </c>
      <c r="JB138" t="s">
        <v>234</v>
      </c>
      <c r="JC138" t="s">
        <v>253</v>
      </c>
      <c r="JD138" t="s">
        <v>254</v>
      </c>
      <c r="JE138" t="s">
        <v>254</v>
      </c>
      <c r="JF138" t="s">
        <v>275</v>
      </c>
      <c r="JG138" t="s">
        <v>234</v>
      </c>
      <c r="JH138" t="s">
        <v>256</v>
      </c>
      <c r="JI138" t="s">
        <v>258</v>
      </c>
      <c r="JJ138" t="s">
        <v>258</v>
      </c>
      <c r="JK138" t="s">
        <v>3810</v>
      </c>
      <c r="JL138" t="s">
        <v>234</v>
      </c>
      <c r="JM138" t="s">
        <v>234</v>
      </c>
      <c r="JN138" t="s">
        <v>234</v>
      </c>
      <c r="JO138" t="s">
        <v>234</v>
      </c>
      <c r="JP138" t="s">
        <v>234</v>
      </c>
      <c r="JQ138">
        <v>50</v>
      </c>
      <c r="JR138" t="s">
        <v>3862</v>
      </c>
      <c r="JS138" t="s">
        <v>234</v>
      </c>
      <c r="JT138" t="s">
        <v>259</v>
      </c>
      <c r="JU138" t="s">
        <v>3862</v>
      </c>
      <c r="JV138" t="s">
        <v>249</v>
      </c>
      <c r="JW138" t="s">
        <v>234</v>
      </c>
      <c r="JX138" t="s">
        <v>261</v>
      </c>
      <c r="JY138" t="s">
        <v>234</v>
      </c>
      <c r="JZ138" t="s">
        <v>234</v>
      </c>
      <c r="KA138" t="s">
        <v>234</v>
      </c>
      <c r="KB138" t="s">
        <v>234</v>
      </c>
      <c r="KC138" t="s">
        <v>234</v>
      </c>
      <c r="KD138" t="s">
        <v>234</v>
      </c>
      <c r="KE138" t="s">
        <v>234</v>
      </c>
      <c r="KF138" t="s">
        <v>234</v>
      </c>
      <c r="KG138" t="s">
        <v>234</v>
      </c>
      <c r="KH138" t="s">
        <v>234</v>
      </c>
      <c r="KI138" t="s">
        <v>234</v>
      </c>
      <c r="KJ138" t="s">
        <v>234</v>
      </c>
      <c r="KK138" t="s">
        <v>234</v>
      </c>
      <c r="KL138" t="s">
        <v>234</v>
      </c>
      <c r="KM138" t="s">
        <v>261</v>
      </c>
      <c r="KN138" t="s">
        <v>234</v>
      </c>
      <c r="KO138" t="s">
        <v>234</v>
      </c>
      <c r="KP138" t="s">
        <v>234</v>
      </c>
      <c r="KQ138" t="s">
        <v>234</v>
      </c>
      <c r="KR138" t="s">
        <v>234</v>
      </c>
      <c r="KS138" t="s">
        <v>234</v>
      </c>
      <c r="KT138" t="s">
        <v>234</v>
      </c>
      <c r="KU138" t="s">
        <v>234</v>
      </c>
      <c r="KV138" t="s">
        <v>234</v>
      </c>
      <c r="KW138" t="s">
        <v>234</v>
      </c>
      <c r="KX138" t="s">
        <v>234</v>
      </c>
      <c r="KY138" t="s">
        <v>234</v>
      </c>
      <c r="KZ138" t="s">
        <v>234</v>
      </c>
      <c r="LA138" t="s">
        <v>234</v>
      </c>
      <c r="LB138" t="s">
        <v>234</v>
      </c>
      <c r="LC138" t="s">
        <v>234</v>
      </c>
      <c r="LD138" t="s">
        <v>234</v>
      </c>
      <c r="LE138" t="s">
        <v>234</v>
      </c>
      <c r="LF138" t="s">
        <v>234</v>
      </c>
      <c r="LG138" t="s">
        <v>234</v>
      </c>
      <c r="LH138">
        <v>264921872</v>
      </c>
      <c r="LI138" t="s">
        <v>4148</v>
      </c>
      <c r="LJ138">
        <v>44618.712905092587</v>
      </c>
      <c r="LK138" t="s">
        <v>234</v>
      </c>
      <c r="LL138" t="s">
        <v>234</v>
      </c>
      <c r="LM138" t="s">
        <v>3800</v>
      </c>
      <c r="LN138" t="s">
        <v>3801</v>
      </c>
      <c r="LO138" t="s">
        <v>234</v>
      </c>
      <c r="LP138">
        <v>137</v>
      </c>
    </row>
    <row r="139" spans="1:328" x14ac:dyDescent="0.35">
      <c r="A139">
        <v>44618.398100555547</v>
      </c>
      <c r="B139">
        <v>44618.401620509263</v>
      </c>
      <c r="C139">
        <v>44618</v>
      </c>
      <c r="D139">
        <v>3.5199537160224281E-3</v>
      </c>
      <c r="E139" t="s">
        <v>234</v>
      </c>
      <c r="F139" t="s">
        <v>234</v>
      </c>
      <c r="G139" t="s">
        <v>234</v>
      </c>
      <c r="H139">
        <v>44618</v>
      </c>
      <c r="I139" t="s">
        <v>236</v>
      </c>
      <c r="J139" t="s">
        <v>234</v>
      </c>
      <c r="K139" t="s">
        <v>236</v>
      </c>
      <c r="L139" t="s">
        <v>235</v>
      </c>
      <c r="M139" t="s">
        <v>235</v>
      </c>
      <c r="N139" t="s">
        <v>246</v>
      </c>
      <c r="O139" t="s">
        <v>4143</v>
      </c>
      <c r="P139" t="s">
        <v>246</v>
      </c>
      <c r="Q139" t="s">
        <v>433</v>
      </c>
      <c r="R139" t="s">
        <v>4143</v>
      </c>
      <c r="S139" t="s">
        <v>601</v>
      </c>
      <c r="T139" t="s">
        <v>1987</v>
      </c>
      <c r="U139" t="s">
        <v>1986</v>
      </c>
      <c r="V139" t="s">
        <v>1988</v>
      </c>
      <c r="W139" t="s">
        <v>2938</v>
      </c>
      <c r="X139" t="s">
        <v>2937</v>
      </c>
      <c r="Y139" t="s">
        <v>2938</v>
      </c>
      <c r="Z139" t="s">
        <v>3312</v>
      </c>
      <c r="AA139" t="s">
        <v>234</v>
      </c>
      <c r="AB139" t="s">
        <v>3312</v>
      </c>
      <c r="AC139" t="s">
        <v>3313</v>
      </c>
      <c r="AD139" t="s">
        <v>3317</v>
      </c>
      <c r="AE139" t="s">
        <v>3404</v>
      </c>
      <c r="AF139" t="s">
        <v>234</v>
      </c>
      <c r="AG139" t="s">
        <v>3404</v>
      </c>
      <c r="AH139" t="s">
        <v>3405</v>
      </c>
      <c r="AI139" t="s">
        <v>3405</v>
      </c>
      <c r="AJ139" t="s">
        <v>247</v>
      </c>
      <c r="AK139" t="s">
        <v>248</v>
      </c>
      <c r="AL139" t="s">
        <v>1655</v>
      </c>
      <c r="AM139" t="s">
        <v>234</v>
      </c>
      <c r="AN139" t="s">
        <v>1655</v>
      </c>
      <c r="AO139" t="s">
        <v>234</v>
      </c>
      <c r="AP139" t="s">
        <v>274</v>
      </c>
      <c r="AQ139" t="s">
        <v>234</v>
      </c>
      <c r="AR139" t="s">
        <v>234</v>
      </c>
      <c r="AS139" t="s">
        <v>234</v>
      </c>
      <c r="AT139" t="s">
        <v>234</v>
      </c>
      <c r="AU139" t="s">
        <v>234</v>
      </c>
      <c r="AV139" t="s">
        <v>234</v>
      </c>
      <c r="AW139" t="s">
        <v>234</v>
      </c>
      <c r="AX139" t="s">
        <v>234</v>
      </c>
      <c r="AY139" t="s">
        <v>234</v>
      </c>
      <c r="AZ139" t="s">
        <v>234</v>
      </c>
      <c r="BA139" t="s">
        <v>234</v>
      </c>
      <c r="BB139" t="s">
        <v>234</v>
      </c>
      <c r="BC139" t="s">
        <v>234</v>
      </c>
      <c r="BD139" t="s">
        <v>234</v>
      </c>
      <c r="BE139" t="s">
        <v>234</v>
      </c>
      <c r="BF139" t="s">
        <v>234</v>
      </c>
      <c r="BG139" t="s">
        <v>234</v>
      </c>
      <c r="BH139" t="s">
        <v>234</v>
      </c>
      <c r="BI139" t="s">
        <v>234</v>
      </c>
      <c r="BJ139" t="s">
        <v>234</v>
      </c>
      <c r="BK139" t="s">
        <v>234</v>
      </c>
      <c r="BL139" t="s">
        <v>234</v>
      </c>
      <c r="BM139" t="s">
        <v>234</v>
      </c>
      <c r="BN139" t="s">
        <v>234</v>
      </c>
      <c r="BO139" t="s">
        <v>234</v>
      </c>
      <c r="BP139" t="s">
        <v>234</v>
      </c>
      <c r="BQ139" t="s">
        <v>234</v>
      </c>
      <c r="BR139" t="s">
        <v>234</v>
      </c>
      <c r="BS139" t="s">
        <v>234</v>
      </c>
      <c r="BT139" t="s">
        <v>234</v>
      </c>
      <c r="BU139" t="s">
        <v>234</v>
      </c>
      <c r="BV139" t="s">
        <v>234</v>
      </c>
      <c r="BW139" t="s">
        <v>234</v>
      </c>
      <c r="BX139" t="s">
        <v>234</v>
      </c>
      <c r="BY139" t="s">
        <v>234</v>
      </c>
      <c r="BZ139" t="s">
        <v>234</v>
      </c>
      <c r="CA139" t="s">
        <v>234</v>
      </c>
      <c r="CB139" t="s">
        <v>234</v>
      </c>
      <c r="CC139" t="s">
        <v>234</v>
      </c>
      <c r="CD139" t="s">
        <v>234</v>
      </c>
      <c r="CE139" t="s">
        <v>234</v>
      </c>
      <c r="CF139" t="s">
        <v>234</v>
      </c>
      <c r="CG139" t="s">
        <v>234</v>
      </c>
      <c r="CH139" t="s">
        <v>234</v>
      </c>
      <c r="CI139" t="s">
        <v>234</v>
      </c>
      <c r="CJ139" t="s">
        <v>234</v>
      </c>
      <c r="CK139" t="s">
        <v>234</v>
      </c>
      <c r="CL139" t="s">
        <v>234</v>
      </c>
      <c r="CM139" t="s">
        <v>234</v>
      </c>
      <c r="CN139" t="s">
        <v>234</v>
      </c>
      <c r="CO139" t="s">
        <v>234</v>
      </c>
      <c r="CP139" t="s">
        <v>234</v>
      </c>
      <c r="CQ139" t="s">
        <v>234</v>
      </c>
      <c r="CR139" t="s">
        <v>234</v>
      </c>
      <c r="CS139" t="s">
        <v>234</v>
      </c>
      <c r="CT139" t="s">
        <v>234</v>
      </c>
      <c r="CU139" t="s">
        <v>234</v>
      </c>
      <c r="CV139" t="s">
        <v>234</v>
      </c>
      <c r="CW139" t="s">
        <v>234</v>
      </c>
      <c r="CX139" t="s">
        <v>234</v>
      </c>
      <c r="CY139" t="s">
        <v>234</v>
      </c>
      <c r="CZ139" t="s">
        <v>234</v>
      </c>
      <c r="DA139" t="s">
        <v>234</v>
      </c>
      <c r="DB139" t="s">
        <v>234</v>
      </c>
      <c r="DC139" t="s">
        <v>234</v>
      </c>
      <c r="DD139" t="s">
        <v>234</v>
      </c>
      <c r="DE139" t="s">
        <v>234</v>
      </c>
      <c r="DF139" t="s">
        <v>234</v>
      </c>
      <c r="DG139" t="s">
        <v>234</v>
      </c>
      <c r="DH139" t="s">
        <v>234</v>
      </c>
      <c r="DI139" t="s">
        <v>234</v>
      </c>
      <c r="DJ139" t="s">
        <v>234</v>
      </c>
      <c r="DK139" t="s">
        <v>234</v>
      </c>
      <c r="DL139" t="s">
        <v>234</v>
      </c>
      <c r="DM139" t="s">
        <v>234</v>
      </c>
      <c r="DN139" t="s">
        <v>234</v>
      </c>
      <c r="DO139" t="s">
        <v>234</v>
      </c>
      <c r="DP139" t="s">
        <v>234</v>
      </c>
      <c r="DQ139" t="s">
        <v>234</v>
      </c>
      <c r="DR139" t="s">
        <v>234</v>
      </c>
      <c r="DS139" t="s">
        <v>234</v>
      </c>
      <c r="DT139" t="s">
        <v>234</v>
      </c>
      <c r="DU139" t="s">
        <v>234</v>
      </c>
      <c r="DV139" t="s">
        <v>234</v>
      </c>
      <c r="DW139" t="s">
        <v>234</v>
      </c>
      <c r="DX139" t="s">
        <v>234</v>
      </c>
      <c r="DY139" t="s">
        <v>234</v>
      </c>
      <c r="DZ139" t="s">
        <v>234</v>
      </c>
      <c r="EA139" t="s">
        <v>234</v>
      </c>
      <c r="EB139" t="s">
        <v>234</v>
      </c>
      <c r="EC139" t="s">
        <v>234</v>
      </c>
      <c r="ED139" t="s">
        <v>234</v>
      </c>
      <c r="EE139" t="s">
        <v>234</v>
      </c>
      <c r="EF139" t="s">
        <v>234</v>
      </c>
      <c r="EG139" t="s">
        <v>234</v>
      </c>
      <c r="EH139" t="s">
        <v>234</v>
      </c>
      <c r="EI139" t="s">
        <v>234</v>
      </c>
      <c r="EJ139" t="s">
        <v>234</v>
      </c>
      <c r="EK139" t="s">
        <v>234</v>
      </c>
      <c r="EL139" t="s">
        <v>234</v>
      </c>
      <c r="EM139" t="s">
        <v>234</v>
      </c>
      <c r="EN139" t="s">
        <v>234</v>
      </c>
      <c r="EO139" t="s">
        <v>234</v>
      </c>
      <c r="EP139" t="s">
        <v>234</v>
      </c>
      <c r="EQ139" t="s">
        <v>234</v>
      </c>
      <c r="ER139" t="s">
        <v>234</v>
      </c>
      <c r="ES139" t="s">
        <v>234</v>
      </c>
      <c r="ET139" t="s">
        <v>234</v>
      </c>
      <c r="EU139" t="s">
        <v>234</v>
      </c>
      <c r="EV139" t="s">
        <v>234</v>
      </c>
      <c r="EW139" t="s">
        <v>234</v>
      </c>
      <c r="EX139" t="s">
        <v>234</v>
      </c>
      <c r="EY139" t="s">
        <v>234</v>
      </c>
      <c r="EZ139" t="s">
        <v>234</v>
      </c>
      <c r="FA139" t="s">
        <v>234</v>
      </c>
      <c r="FB139" t="s">
        <v>234</v>
      </c>
      <c r="FC139" t="s">
        <v>234</v>
      </c>
      <c r="FD139" t="s">
        <v>234</v>
      </c>
      <c r="FE139" t="s">
        <v>234</v>
      </c>
      <c r="FF139" t="s">
        <v>234</v>
      </c>
      <c r="FG139" t="s">
        <v>234</v>
      </c>
      <c r="FH139" t="s">
        <v>234</v>
      </c>
      <c r="FI139" t="s">
        <v>234</v>
      </c>
      <c r="FJ139" t="s">
        <v>234</v>
      </c>
      <c r="FK139" t="s">
        <v>234</v>
      </c>
      <c r="FL139" t="s">
        <v>234</v>
      </c>
      <c r="FM139" t="s">
        <v>234</v>
      </c>
      <c r="FN139" t="s">
        <v>234</v>
      </c>
      <c r="FO139" t="s">
        <v>234</v>
      </c>
      <c r="FP139" t="s">
        <v>234</v>
      </c>
      <c r="FQ139" t="s">
        <v>234</v>
      </c>
      <c r="FR139" t="s">
        <v>234</v>
      </c>
      <c r="FS139" t="s">
        <v>234</v>
      </c>
      <c r="FT139" t="s">
        <v>234</v>
      </c>
      <c r="FU139" t="s">
        <v>234</v>
      </c>
      <c r="FV139" t="s">
        <v>234</v>
      </c>
      <c r="FW139" t="s">
        <v>234</v>
      </c>
      <c r="FX139" t="s">
        <v>234</v>
      </c>
      <c r="FY139" t="s">
        <v>234</v>
      </c>
      <c r="FZ139" t="s">
        <v>234</v>
      </c>
      <c r="GA139" t="s">
        <v>234</v>
      </c>
      <c r="GB139" t="s">
        <v>234</v>
      </c>
      <c r="GC139" t="s">
        <v>234</v>
      </c>
      <c r="GD139" t="s">
        <v>234</v>
      </c>
      <c r="GE139" t="s">
        <v>234</v>
      </c>
      <c r="GF139" t="s">
        <v>234</v>
      </c>
      <c r="GG139" t="s">
        <v>234</v>
      </c>
      <c r="GH139" t="s">
        <v>234</v>
      </c>
      <c r="GI139" t="s">
        <v>234</v>
      </c>
      <c r="GJ139" t="s">
        <v>234</v>
      </c>
      <c r="GK139" t="s">
        <v>234</v>
      </c>
      <c r="GL139" t="s">
        <v>234</v>
      </c>
      <c r="GM139" t="s">
        <v>234</v>
      </c>
      <c r="GN139" t="s">
        <v>234</v>
      </c>
      <c r="GO139" t="s">
        <v>234</v>
      </c>
      <c r="GP139" t="s">
        <v>234</v>
      </c>
      <c r="GQ139" t="s">
        <v>234</v>
      </c>
      <c r="GR139" t="s">
        <v>234</v>
      </c>
      <c r="GS139" t="s">
        <v>234</v>
      </c>
      <c r="GT139" t="s">
        <v>234</v>
      </c>
      <c r="GU139" t="s">
        <v>234</v>
      </c>
      <c r="GV139" t="s">
        <v>234</v>
      </c>
      <c r="GW139" t="s">
        <v>234</v>
      </c>
      <c r="GX139" t="s">
        <v>234</v>
      </c>
      <c r="GY139" t="s">
        <v>234</v>
      </c>
      <c r="GZ139" t="s">
        <v>234</v>
      </c>
      <c r="HA139" t="s">
        <v>234</v>
      </c>
      <c r="HB139" t="s">
        <v>234</v>
      </c>
      <c r="HC139" t="s">
        <v>234</v>
      </c>
      <c r="HD139" t="s">
        <v>234</v>
      </c>
      <c r="HE139" t="s">
        <v>234</v>
      </c>
      <c r="HF139" t="s">
        <v>234</v>
      </c>
      <c r="HG139" t="s">
        <v>234</v>
      </c>
      <c r="HH139" t="s">
        <v>234</v>
      </c>
      <c r="HI139" t="s">
        <v>234</v>
      </c>
      <c r="HJ139" t="s">
        <v>234</v>
      </c>
      <c r="HK139" t="s">
        <v>234</v>
      </c>
      <c r="HL139" t="s">
        <v>234</v>
      </c>
      <c r="HM139" t="s">
        <v>234</v>
      </c>
      <c r="HN139" t="s">
        <v>234</v>
      </c>
      <c r="HO139" t="s">
        <v>234</v>
      </c>
      <c r="HP139" t="s">
        <v>234</v>
      </c>
      <c r="HQ139" t="s">
        <v>234</v>
      </c>
      <c r="HR139" t="s">
        <v>234</v>
      </c>
      <c r="HS139" t="s">
        <v>234</v>
      </c>
      <c r="HT139" t="s">
        <v>234</v>
      </c>
      <c r="HU139" t="s">
        <v>234</v>
      </c>
      <c r="HV139" t="s">
        <v>234</v>
      </c>
      <c r="HW139" t="s">
        <v>234</v>
      </c>
      <c r="HX139" t="s">
        <v>234</v>
      </c>
      <c r="HY139" t="s">
        <v>234</v>
      </c>
      <c r="HZ139" t="s">
        <v>234</v>
      </c>
      <c r="IA139" t="s">
        <v>234</v>
      </c>
      <c r="IB139" t="s">
        <v>234</v>
      </c>
      <c r="IC139" t="s">
        <v>234</v>
      </c>
      <c r="ID139" t="s">
        <v>234</v>
      </c>
      <c r="IE139" t="s">
        <v>234</v>
      </c>
      <c r="IF139" t="s">
        <v>234</v>
      </c>
      <c r="IG139" t="s">
        <v>234</v>
      </c>
      <c r="IH139" t="s">
        <v>234</v>
      </c>
      <c r="II139" t="s">
        <v>234</v>
      </c>
      <c r="IJ139" t="s">
        <v>234</v>
      </c>
      <c r="IK139" t="s">
        <v>234</v>
      </c>
      <c r="IL139" t="s">
        <v>234</v>
      </c>
      <c r="IM139" t="s">
        <v>234</v>
      </c>
      <c r="IN139" t="s">
        <v>234</v>
      </c>
      <c r="IO139" t="s">
        <v>234</v>
      </c>
      <c r="IP139" t="s">
        <v>234</v>
      </c>
      <c r="IQ139" t="s">
        <v>234</v>
      </c>
      <c r="IR139" t="s">
        <v>234</v>
      </c>
      <c r="IS139" t="s">
        <v>234</v>
      </c>
      <c r="IT139" t="s">
        <v>234</v>
      </c>
      <c r="IU139" t="s">
        <v>234</v>
      </c>
      <c r="IV139" t="s">
        <v>234</v>
      </c>
      <c r="IW139" t="s">
        <v>234</v>
      </c>
      <c r="IX139" t="s">
        <v>234</v>
      </c>
      <c r="IY139" t="s">
        <v>1655</v>
      </c>
      <c r="IZ139" t="s">
        <v>1713</v>
      </c>
      <c r="JA139" t="s">
        <v>346</v>
      </c>
      <c r="JB139" t="s">
        <v>234</v>
      </c>
      <c r="JC139" t="s">
        <v>435</v>
      </c>
      <c r="JD139" t="s">
        <v>436</v>
      </c>
      <c r="JE139" t="s">
        <v>436</v>
      </c>
      <c r="JF139" t="s">
        <v>279</v>
      </c>
      <c r="JG139" t="s">
        <v>234</v>
      </c>
      <c r="JH139" t="s">
        <v>260</v>
      </c>
      <c r="JI139" t="s">
        <v>258</v>
      </c>
      <c r="JJ139" t="s">
        <v>258</v>
      </c>
      <c r="JK139" t="s">
        <v>3810</v>
      </c>
      <c r="JL139" t="s">
        <v>234</v>
      </c>
      <c r="JM139" t="s">
        <v>234</v>
      </c>
      <c r="JN139" t="s">
        <v>234</v>
      </c>
      <c r="JO139" t="s">
        <v>234</v>
      </c>
      <c r="JP139" t="s">
        <v>234</v>
      </c>
      <c r="JQ139">
        <v>10</v>
      </c>
      <c r="JR139" t="s">
        <v>4108</v>
      </c>
      <c r="JS139" t="s">
        <v>234</v>
      </c>
      <c r="JT139" t="s">
        <v>259</v>
      </c>
      <c r="JU139" t="s">
        <v>4108</v>
      </c>
      <c r="JV139" t="s">
        <v>261</v>
      </c>
      <c r="JW139" t="s">
        <v>375</v>
      </c>
      <c r="JX139" t="s">
        <v>249</v>
      </c>
      <c r="JY139" t="s">
        <v>1723</v>
      </c>
      <c r="JZ139">
        <v>0</v>
      </c>
      <c r="KA139">
        <v>0</v>
      </c>
      <c r="KB139">
        <v>0</v>
      </c>
      <c r="KC139">
        <v>1</v>
      </c>
      <c r="KD139">
        <v>0</v>
      </c>
      <c r="KE139">
        <v>0</v>
      </c>
      <c r="KF139">
        <v>0</v>
      </c>
      <c r="KG139">
        <v>0</v>
      </c>
      <c r="KH139">
        <v>0</v>
      </c>
      <c r="KI139">
        <v>0</v>
      </c>
      <c r="KJ139">
        <v>0</v>
      </c>
      <c r="KK139">
        <v>0</v>
      </c>
      <c r="KL139" t="s">
        <v>234</v>
      </c>
      <c r="KM139" t="s">
        <v>261</v>
      </c>
      <c r="KN139" t="s">
        <v>234</v>
      </c>
      <c r="KO139" t="s">
        <v>234</v>
      </c>
      <c r="KP139" t="s">
        <v>234</v>
      </c>
      <c r="KQ139" t="s">
        <v>234</v>
      </c>
      <c r="KR139" t="s">
        <v>234</v>
      </c>
      <c r="KS139" t="s">
        <v>234</v>
      </c>
      <c r="KT139" t="s">
        <v>234</v>
      </c>
      <c r="KU139" t="s">
        <v>234</v>
      </c>
      <c r="KV139" t="s">
        <v>234</v>
      </c>
      <c r="KW139" t="s">
        <v>234</v>
      </c>
      <c r="KX139" t="s">
        <v>234</v>
      </c>
      <c r="KY139" t="s">
        <v>234</v>
      </c>
      <c r="KZ139" t="s">
        <v>234</v>
      </c>
      <c r="LA139" t="s">
        <v>234</v>
      </c>
      <c r="LB139" t="s">
        <v>234</v>
      </c>
      <c r="LC139" t="s">
        <v>234</v>
      </c>
      <c r="LD139" t="s">
        <v>234</v>
      </c>
      <c r="LE139" t="s">
        <v>234</v>
      </c>
      <c r="LF139" t="s">
        <v>234</v>
      </c>
      <c r="LG139" t="s">
        <v>234</v>
      </c>
      <c r="LH139">
        <v>264921894</v>
      </c>
      <c r="LI139" t="s">
        <v>4149</v>
      </c>
      <c r="LJ139">
        <v>44618.71297453704</v>
      </c>
      <c r="LK139" t="s">
        <v>234</v>
      </c>
      <c r="LL139" t="s">
        <v>234</v>
      </c>
      <c r="LM139" t="s">
        <v>3800</v>
      </c>
      <c r="LN139" t="s">
        <v>3801</v>
      </c>
      <c r="LO139" t="s">
        <v>234</v>
      </c>
      <c r="LP139">
        <v>138</v>
      </c>
    </row>
    <row r="140" spans="1:328" x14ac:dyDescent="0.35">
      <c r="A140">
        <v>44618.405041458333</v>
      </c>
      <c r="B140">
        <v>44618.409311041672</v>
      </c>
      <c r="C140">
        <v>44618</v>
      </c>
      <c r="D140">
        <v>1.067395834979834E-3</v>
      </c>
      <c r="E140" t="s">
        <v>234</v>
      </c>
      <c r="F140" t="s">
        <v>234</v>
      </c>
      <c r="G140" t="s">
        <v>234</v>
      </c>
      <c r="H140">
        <v>44618</v>
      </c>
      <c r="I140" t="s">
        <v>236</v>
      </c>
      <c r="J140" t="s">
        <v>234</v>
      </c>
      <c r="K140" t="s">
        <v>236</v>
      </c>
      <c r="L140" t="s">
        <v>235</v>
      </c>
      <c r="M140" t="s">
        <v>235</v>
      </c>
      <c r="N140" t="s">
        <v>246</v>
      </c>
      <c r="O140" t="s">
        <v>4150</v>
      </c>
      <c r="P140" t="s">
        <v>246</v>
      </c>
      <c r="Q140" t="s">
        <v>433</v>
      </c>
      <c r="R140" t="s">
        <v>4150</v>
      </c>
      <c r="S140" t="s">
        <v>601</v>
      </c>
      <c r="T140" t="s">
        <v>1987</v>
      </c>
      <c r="U140" t="s">
        <v>1986</v>
      </c>
      <c r="V140" t="s">
        <v>1988</v>
      </c>
      <c r="W140" t="s">
        <v>2938</v>
      </c>
      <c r="X140" t="s">
        <v>2937</v>
      </c>
      <c r="Y140" t="s">
        <v>2938</v>
      </c>
      <c r="Z140" t="s">
        <v>3312</v>
      </c>
      <c r="AA140" t="s">
        <v>234</v>
      </c>
      <c r="AB140" t="s">
        <v>3312</v>
      </c>
      <c r="AC140" t="s">
        <v>3313</v>
      </c>
      <c r="AD140" t="s">
        <v>3317</v>
      </c>
      <c r="AE140" t="s">
        <v>3404</v>
      </c>
      <c r="AF140" t="s">
        <v>234</v>
      </c>
      <c r="AG140" t="s">
        <v>3404</v>
      </c>
      <c r="AH140" t="s">
        <v>3405</v>
      </c>
      <c r="AI140" t="s">
        <v>3405</v>
      </c>
      <c r="AJ140" t="s">
        <v>247</v>
      </c>
      <c r="AK140" t="s">
        <v>284</v>
      </c>
      <c r="AL140" t="s">
        <v>1655</v>
      </c>
      <c r="AM140" t="s">
        <v>234</v>
      </c>
      <c r="AN140" t="s">
        <v>1655</v>
      </c>
      <c r="AO140" t="s">
        <v>234</v>
      </c>
      <c r="AP140" t="s">
        <v>250</v>
      </c>
      <c r="AQ140" t="s">
        <v>234</v>
      </c>
      <c r="AR140" t="s">
        <v>234</v>
      </c>
      <c r="AS140" t="s">
        <v>285</v>
      </c>
      <c r="AT140" t="s">
        <v>234</v>
      </c>
      <c r="AU140" t="s">
        <v>302</v>
      </c>
      <c r="AV140">
        <v>0</v>
      </c>
      <c r="AW140">
        <v>1</v>
      </c>
      <c r="AX140">
        <v>0</v>
      </c>
      <c r="AY140">
        <v>0</v>
      </c>
      <c r="AZ140">
        <v>0</v>
      </c>
      <c r="BA140">
        <v>0</v>
      </c>
      <c r="BB140">
        <v>0</v>
      </c>
      <c r="BC140">
        <v>0</v>
      </c>
      <c r="BD140" t="s">
        <v>303</v>
      </c>
      <c r="BE140" t="s">
        <v>752</v>
      </c>
      <c r="BF140" t="s">
        <v>287</v>
      </c>
      <c r="BG140">
        <v>1</v>
      </c>
      <c r="BH140">
        <v>0</v>
      </c>
      <c r="BI140">
        <v>0</v>
      </c>
      <c r="BJ140">
        <v>0</v>
      </c>
      <c r="BK140">
        <v>0</v>
      </c>
      <c r="BL140">
        <v>0</v>
      </c>
      <c r="BM140">
        <v>0</v>
      </c>
      <c r="BN140">
        <v>0</v>
      </c>
      <c r="BO140">
        <v>0</v>
      </c>
      <c r="BP140">
        <v>0</v>
      </c>
      <c r="BQ140" t="s">
        <v>234</v>
      </c>
      <c r="BR140" t="s">
        <v>304</v>
      </c>
      <c r="BS140" t="s">
        <v>289</v>
      </c>
      <c r="BT140" t="s">
        <v>234</v>
      </c>
      <c r="BU140" t="s">
        <v>234</v>
      </c>
      <c r="BV140" t="s">
        <v>234</v>
      </c>
      <c r="BW140" t="s">
        <v>234</v>
      </c>
      <c r="BX140" t="s">
        <v>234</v>
      </c>
      <c r="BY140" t="s">
        <v>234</v>
      </c>
      <c r="BZ140" t="s">
        <v>234</v>
      </c>
      <c r="CA140" t="s">
        <v>234</v>
      </c>
      <c r="CB140" t="s">
        <v>234</v>
      </c>
      <c r="CC140" t="s">
        <v>234</v>
      </c>
      <c r="CD140" t="s">
        <v>234</v>
      </c>
      <c r="CE140" t="s">
        <v>234</v>
      </c>
      <c r="CF140" t="s">
        <v>234</v>
      </c>
      <c r="CG140" t="s">
        <v>234</v>
      </c>
      <c r="CH140" t="s">
        <v>234</v>
      </c>
      <c r="CI140" t="s">
        <v>234</v>
      </c>
      <c r="CJ140" t="s">
        <v>234</v>
      </c>
      <c r="CK140" t="s">
        <v>234</v>
      </c>
      <c r="CL140" t="s">
        <v>234</v>
      </c>
      <c r="CM140" t="s">
        <v>234</v>
      </c>
      <c r="CN140" t="s">
        <v>234</v>
      </c>
      <c r="CO140" t="s">
        <v>234</v>
      </c>
      <c r="CP140" t="s">
        <v>234</v>
      </c>
      <c r="CQ140" t="s">
        <v>234</v>
      </c>
      <c r="CR140" t="s">
        <v>234</v>
      </c>
      <c r="CS140" t="s">
        <v>234</v>
      </c>
      <c r="CT140" t="s">
        <v>234</v>
      </c>
      <c r="CU140" t="s">
        <v>234</v>
      </c>
      <c r="CV140" t="s">
        <v>234</v>
      </c>
      <c r="CW140" t="s">
        <v>234</v>
      </c>
      <c r="CX140" t="s">
        <v>234</v>
      </c>
      <c r="CY140" t="s">
        <v>234</v>
      </c>
      <c r="CZ140" t="s">
        <v>234</v>
      </c>
      <c r="DA140" t="s">
        <v>234</v>
      </c>
      <c r="DB140" t="s">
        <v>234</v>
      </c>
      <c r="DC140" t="s">
        <v>234</v>
      </c>
      <c r="DD140" t="s">
        <v>234</v>
      </c>
      <c r="DE140" t="s">
        <v>234</v>
      </c>
      <c r="DF140" t="s">
        <v>234</v>
      </c>
      <c r="DG140" t="s">
        <v>234</v>
      </c>
      <c r="DH140" t="s">
        <v>234</v>
      </c>
      <c r="DI140" t="s">
        <v>234</v>
      </c>
      <c r="DJ140" t="s">
        <v>234</v>
      </c>
      <c r="DK140" t="s">
        <v>234</v>
      </c>
      <c r="DL140" t="s">
        <v>234</v>
      </c>
      <c r="DM140" t="s">
        <v>234</v>
      </c>
      <c r="DN140" t="s">
        <v>234</v>
      </c>
      <c r="DO140" t="s">
        <v>234</v>
      </c>
      <c r="DP140" t="s">
        <v>234</v>
      </c>
      <c r="DQ140" t="s">
        <v>234</v>
      </c>
      <c r="DR140" t="s">
        <v>234</v>
      </c>
      <c r="DS140" t="s">
        <v>234</v>
      </c>
      <c r="DT140" t="s">
        <v>234</v>
      </c>
      <c r="DU140" t="s">
        <v>234</v>
      </c>
      <c r="DV140" t="s">
        <v>234</v>
      </c>
      <c r="DW140" t="s">
        <v>234</v>
      </c>
      <c r="DX140" t="s">
        <v>234</v>
      </c>
      <c r="DY140" t="s">
        <v>234</v>
      </c>
      <c r="DZ140" t="s">
        <v>234</v>
      </c>
      <c r="EA140" t="s">
        <v>234</v>
      </c>
      <c r="EB140" t="s">
        <v>234</v>
      </c>
      <c r="EC140" t="s">
        <v>234</v>
      </c>
      <c r="ED140" t="s">
        <v>234</v>
      </c>
      <c r="EE140" t="s">
        <v>234</v>
      </c>
      <c r="EF140" t="s">
        <v>234</v>
      </c>
      <c r="EG140" t="s">
        <v>234</v>
      </c>
      <c r="EH140" t="s">
        <v>234</v>
      </c>
      <c r="EI140" t="s">
        <v>234</v>
      </c>
      <c r="EJ140" t="s">
        <v>234</v>
      </c>
      <c r="EK140" t="s">
        <v>234</v>
      </c>
      <c r="EL140" t="s">
        <v>234</v>
      </c>
      <c r="EM140" t="s">
        <v>234</v>
      </c>
      <c r="EN140" t="s">
        <v>234</v>
      </c>
      <c r="EO140" t="s">
        <v>4151</v>
      </c>
      <c r="EP140">
        <v>1</v>
      </c>
      <c r="EQ140">
        <v>1</v>
      </c>
      <c r="ER140">
        <v>1</v>
      </c>
      <c r="ES140">
        <v>1</v>
      </c>
      <c r="ET140">
        <v>0</v>
      </c>
      <c r="EU140">
        <v>0</v>
      </c>
      <c r="EV140">
        <v>0</v>
      </c>
      <c r="EW140">
        <v>0</v>
      </c>
      <c r="EX140" t="s">
        <v>1655</v>
      </c>
      <c r="EY140">
        <v>35</v>
      </c>
      <c r="EZ140" t="s">
        <v>3897</v>
      </c>
      <c r="FA140" t="s">
        <v>234</v>
      </c>
      <c r="FB140" t="s">
        <v>234</v>
      </c>
      <c r="FC140" t="s">
        <v>234</v>
      </c>
      <c r="FD140" t="s">
        <v>3897</v>
      </c>
      <c r="FE140" t="s">
        <v>1655</v>
      </c>
      <c r="FF140">
        <v>25</v>
      </c>
      <c r="FG140" t="s">
        <v>1655</v>
      </c>
      <c r="FH140">
        <v>20</v>
      </c>
      <c r="FI140" t="s">
        <v>1655</v>
      </c>
      <c r="FJ140" t="s">
        <v>234</v>
      </c>
      <c r="FK140" t="s">
        <v>234</v>
      </c>
      <c r="FL140" t="s">
        <v>234</v>
      </c>
      <c r="FM140" t="s">
        <v>234</v>
      </c>
      <c r="FN140" t="s">
        <v>234</v>
      </c>
      <c r="FO140" t="s">
        <v>234</v>
      </c>
      <c r="FP140" t="s">
        <v>1655</v>
      </c>
      <c r="FQ140">
        <v>125</v>
      </c>
      <c r="FR140" t="s">
        <v>234</v>
      </c>
      <c r="FS140" t="s">
        <v>234</v>
      </c>
      <c r="FT140" t="s">
        <v>3899</v>
      </c>
      <c r="FU140" t="s">
        <v>1655</v>
      </c>
      <c r="FV140" t="s">
        <v>234</v>
      </c>
      <c r="FW140" t="s">
        <v>234</v>
      </c>
      <c r="FX140" t="s">
        <v>234</v>
      </c>
      <c r="FY140" t="s">
        <v>234</v>
      </c>
      <c r="FZ140" t="s">
        <v>234</v>
      </c>
      <c r="GA140" t="s">
        <v>234</v>
      </c>
      <c r="GB140" t="s">
        <v>234</v>
      </c>
      <c r="GC140" t="s">
        <v>234</v>
      </c>
      <c r="GD140" t="s">
        <v>234</v>
      </c>
      <c r="GE140" t="s">
        <v>234</v>
      </c>
      <c r="GF140" t="s">
        <v>234</v>
      </c>
      <c r="GG140" t="s">
        <v>234</v>
      </c>
      <c r="GH140" t="s">
        <v>234</v>
      </c>
      <c r="GI140" t="s">
        <v>234</v>
      </c>
      <c r="GJ140" t="s">
        <v>234</v>
      </c>
      <c r="GK140" t="s">
        <v>234</v>
      </c>
      <c r="GL140" t="s">
        <v>234</v>
      </c>
      <c r="GM140" t="s">
        <v>234</v>
      </c>
      <c r="GN140" t="s">
        <v>234</v>
      </c>
      <c r="GO140" t="s">
        <v>1655</v>
      </c>
      <c r="GP140" t="s">
        <v>1555</v>
      </c>
      <c r="GQ140">
        <v>0</v>
      </c>
      <c r="GR140">
        <v>0</v>
      </c>
      <c r="GS140">
        <v>0</v>
      </c>
      <c r="GT140">
        <v>0</v>
      </c>
      <c r="GU140">
        <v>0</v>
      </c>
      <c r="GV140">
        <v>0</v>
      </c>
      <c r="GW140">
        <v>0</v>
      </c>
      <c r="GX140">
        <v>0</v>
      </c>
      <c r="GY140">
        <v>0</v>
      </c>
      <c r="GZ140">
        <v>1</v>
      </c>
      <c r="HA140">
        <v>0</v>
      </c>
      <c r="HB140">
        <v>0</v>
      </c>
      <c r="HC140">
        <v>0</v>
      </c>
      <c r="HD140" t="s">
        <v>234</v>
      </c>
      <c r="HE140" t="s">
        <v>3901</v>
      </c>
      <c r="HF140">
        <v>1</v>
      </c>
      <c r="HG140">
        <v>0</v>
      </c>
      <c r="HH140">
        <v>0</v>
      </c>
      <c r="HI140">
        <v>1</v>
      </c>
      <c r="HJ140">
        <v>0</v>
      </c>
      <c r="HK140">
        <v>0</v>
      </c>
      <c r="HL140">
        <v>0</v>
      </c>
      <c r="HM140">
        <v>0</v>
      </c>
      <c r="HN140" t="s">
        <v>1445</v>
      </c>
      <c r="HO140" t="s">
        <v>1655</v>
      </c>
      <c r="HP140" t="s">
        <v>1655</v>
      </c>
      <c r="HQ140" t="s">
        <v>239</v>
      </c>
      <c r="HR140" t="s">
        <v>314</v>
      </c>
      <c r="HS140" t="s">
        <v>294</v>
      </c>
      <c r="HT140" t="s">
        <v>314</v>
      </c>
      <c r="HU140" t="s">
        <v>1445</v>
      </c>
      <c r="HV140" t="s">
        <v>234</v>
      </c>
      <c r="HW140" t="s">
        <v>234</v>
      </c>
      <c r="HX140" t="s">
        <v>234</v>
      </c>
      <c r="HY140" t="s">
        <v>234</v>
      </c>
      <c r="HZ140" t="s">
        <v>234</v>
      </c>
      <c r="IA140" t="s">
        <v>234</v>
      </c>
      <c r="IB140" t="s">
        <v>234</v>
      </c>
      <c r="IC140" t="s">
        <v>234</v>
      </c>
      <c r="ID140" t="s">
        <v>1583</v>
      </c>
      <c r="IE140">
        <v>1</v>
      </c>
      <c r="IF140">
        <v>0</v>
      </c>
      <c r="IG140">
        <v>0</v>
      </c>
      <c r="IH140">
        <v>0</v>
      </c>
      <c r="II140">
        <v>0</v>
      </c>
      <c r="IJ140">
        <v>0</v>
      </c>
      <c r="IK140">
        <v>0</v>
      </c>
      <c r="IL140">
        <v>0</v>
      </c>
      <c r="IM140" t="s">
        <v>234</v>
      </c>
      <c r="IN140" t="s">
        <v>1655</v>
      </c>
      <c r="IO140" t="s">
        <v>234</v>
      </c>
      <c r="IP140" t="s">
        <v>303</v>
      </c>
      <c r="IQ140">
        <v>0</v>
      </c>
      <c r="IR140">
        <v>1</v>
      </c>
      <c r="IS140">
        <v>0</v>
      </c>
      <c r="IT140">
        <v>0</v>
      </c>
      <c r="IU140">
        <v>0</v>
      </c>
      <c r="IV140">
        <v>0</v>
      </c>
      <c r="IW140">
        <v>0</v>
      </c>
      <c r="IX140">
        <v>0</v>
      </c>
      <c r="IY140" t="s">
        <v>234</v>
      </c>
      <c r="IZ140" t="s">
        <v>234</v>
      </c>
      <c r="JA140" t="s">
        <v>234</v>
      </c>
      <c r="JB140" t="s">
        <v>234</v>
      </c>
      <c r="JC140" t="s">
        <v>234</v>
      </c>
      <c r="JD140" t="s">
        <v>234</v>
      </c>
      <c r="JE140" t="s">
        <v>234</v>
      </c>
      <c r="JF140" t="s">
        <v>234</v>
      </c>
      <c r="JG140" t="s">
        <v>234</v>
      </c>
      <c r="JH140" t="s">
        <v>234</v>
      </c>
      <c r="JI140" t="s">
        <v>234</v>
      </c>
      <c r="JJ140" t="s">
        <v>234</v>
      </c>
      <c r="JK140" t="s">
        <v>234</v>
      </c>
      <c r="JL140" t="s">
        <v>234</v>
      </c>
      <c r="JM140" t="s">
        <v>234</v>
      </c>
      <c r="JN140" t="s">
        <v>234</v>
      </c>
      <c r="JO140" t="s">
        <v>234</v>
      </c>
      <c r="JP140" t="s">
        <v>234</v>
      </c>
      <c r="JQ140" t="s">
        <v>234</v>
      </c>
      <c r="JR140" t="s">
        <v>234</v>
      </c>
      <c r="JS140" t="s">
        <v>234</v>
      </c>
      <c r="JT140" t="s">
        <v>234</v>
      </c>
      <c r="JU140" t="s">
        <v>234</v>
      </c>
      <c r="JV140" t="s">
        <v>234</v>
      </c>
      <c r="JW140" t="s">
        <v>234</v>
      </c>
      <c r="JX140" t="s">
        <v>234</v>
      </c>
      <c r="JY140" t="s">
        <v>234</v>
      </c>
      <c r="JZ140" t="s">
        <v>234</v>
      </c>
      <c r="KA140" t="s">
        <v>234</v>
      </c>
      <c r="KB140" t="s">
        <v>234</v>
      </c>
      <c r="KC140" t="s">
        <v>234</v>
      </c>
      <c r="KD140" t="s">
        <v>234</v>
      </c>
      <c r="KE140" t="s">
        <v>234</v>
      </c>
      <c r="KF140" t="s">
        <v>234</v>
      </c>
      <c r="KG140" t="s">
        <v>234</v>
      </c>
      <c r="KH140" t="s">
        <v>234</v>
      </c>
      <c r="KI140" t="s">
        <v>234</v>
      </c>
      <c r="KJ140" t="s">
        <v>234</v>
      </c>
      <c r="KK140" t="s">
        <v>234</v>
      </c>
      <c r="KL140" t="s">
        <v>234</v>
      </c>
      <c r="KM140" t="s">
        <v>234</v>
      </c>
      <c r="KN140" t="s">
        <v>234</v>
      </c>
      <c r="KO140" t="s">
        <v>234</v>
      </c>
      <c r="KP140" t="s">
        <v>234</v>
      </c>
      <c r="KQ140" t="s">
        <v>234</v>
      </c>
      <c r="KR140" t="s">
        <v>234</v>
      </c>
      <c r="KS140" t="s">
        <v>234</v>
      </c>
      <c r="KT140" t="s">
        <v>234</v>
      </c>
      <c r="KU140" t="s">
        <v>234</v>
      </c>
      <c r="KV140" t="s">
        <v>234</v>
      </c>
      <c r="KW140" t="s">
        <v>234</v>
      </c>
      <c r="KX140" t="s">
        <v>234</v>
      </c>
      <c r="KY140" t="s">
        <v>234</v>
      </c>
      <c r="KZ140" t="s">
        <v>234</v>
      </c>
      <c r="LA140" t="s">
        <v>234</v>
      </c>
      <c r="LB140" t="s">
        <v>234</v>
      </c>
      <c r="LC140" t="s">
        <v>234</v>
      </c>
      <c r="LD140" t="s">
        <v>234</v>
      </c>
      <c r="LE140" t="s">
        <v>234</v>
      </c>
      <c r="LF140" t="s">
        <v>234</v>
      </c>
      <c r="LG140" t="s">
        <v>234</v>
      </c>
      <c r="LH140">
        <v>264921974</v>
      </c>
      <c r="LI140" t="s">
        <v>4152</v>
      </c>
      <c r="LJ140">
        <v>44618.713194444441</v>
      </c>
      <c r="LK140" t="s">
        <v>234</v>
      </c>
      <c r="LL140" t="s">
        <v>234</v>
      </c>
      <c r="LM140" t="s">
        <v>3800</v>
      </c>
      <c r="LN140" t="s">
        <v>3801</v>
      </c>
      <c r="LO140" t="s">
        <v>234</v>
      </c>
      <c r="LP140">
        <v>139</v>
      </c>
    </row>
    <row r="141" spans="1:328" x14ac:dyDescent="0.35">
      <c r="A141">
        <v>44618.409401956022</v>
      </c>
      <c r="B141">
        <v>44618.413755428242</v>
      </c>
      <c r="C141">
        <v>44618</v>
      </c>
      <c r="D141">
        <v>6.2192460297540359E-4</v>
      </c>
      <c r="E141" t="s">
        <v>234</v>
      </c>
      <c r="F141" t="s">
        <v>234</v>
      </c>
      <c r="G141" t="s">
        <v>234</v>
      </c>
      <c r="H141">
        <v>44618</v>
      </c>
      <c r="I141" t="s">
        <v>236</v>
      </c>
      <c r="J141" t="s">
        <v>234</v>
      </c>
      <c r="K141" t="s">
        <v>236</v>
      </c>
      <c r="L141" t="s">
        <v>235</v>
      </c>
      <c r="M141" t="s">
        <v>235</v>
      </c>
      <c r="N141" t="s">
        <v>246</v>
      </c>
      <c r="O141" t="s">
        <v>4143</v>
      </c>
      <c r="P141" t="s">
        <v>246</v>
      </c>
      <c r="Q141" t="s">
        <v>433</v>
      </c>
      <c r="R141" t="s">
        <v>4143</v>
      </c>
      <c r="S141" t="s">
        <v>601</v>
      </c>
      <c r="T141" t="s">
        <v>1987</v>
      </c>
      <c r="U141" t="s">
        <v>1986</v>
      </c>
      <c r="V141" t="s">
        <v>1988</v>
      </c>
      <c r="W141" t="s">
        <v>2938</v>
      </c>
      <c r="X141" t="s">
        <v>2937</v>
      </c>
      <c r="Y141" t="s">
        <v>2938</v>
      </c>
      <c r="Z141" t="s">
        <v>3312</v>
      </c>
      <c r="AA141" t="s">
        <v>234</v>
      </c>
      <c r="AB141" t="s">
        <v>3312</v>
      </c>
      <c r="AC141" t="s">
        <v>3313</v>
      </c>
      <c r="AD141" t="s">
        <v>3317</v>
      </c>
      <c r="AE141" t="s">
        <v>3404</v>
      </c>
      <c r="AF141" t="s">
        <v>234</v>
      </c>
      <c r="AG141" t="s">
        <v>3404</v>
      </c>
      <c r="AH141" t="s">
        <v>3405</v>
      </c>
      <c r="AI141" t="s">
        <v>3405</v>
      </c>
      <c r="AJ141" t="s">
        <v>247</v>
      </c>
      <c r="AK141" t="s">
        <v>284</v>
      </c>
      <c r="AL141" t="s">
        <v>1655</v>
      </c>
      <c r="AM141" t="s">
        <v>234</v>
      </c>
      <c r="AN141" t="s">
        <v>1655</v>
      </c>
      <c r="AO141" t="s">
        <v>234</v>
      </c>
      <c r="AP141" t="s">
        <v>250</v>
      </c>
      <c r="AQ141" t="s">
        <v>234</v>
      </c>
      <c r="AR141" t="s">
        <v>234</v>
      </c>
      <c r="AS141" t="s">
        <v>285</v>
      </c>
      <c r="AT141" t="s">
        <v>234</v>
      </c>
      <c r="AU141" t="s">
        <v>302</v>
      </c>
      <c r="AV141">
        <v>0</v>
      </c>
      <c r="AW141">
        <v>1</v>
      </c>
      <c r="AX141">
        <v>0</v>
      </c>
      <c r="AY141">
        <v>0</v>
      </c>
      <c r="AZ141">
        <v>0</v>
      </c>
      <c r="BA141">
        <v>0</v>
      </c>
      <c r="BB141">
        <v>0</v>
      </c>
      <c r="BC141">
        <v>0</v>
      </c>
      <c r="BD141" t="s">
        <v>303</v>
      </c>
      <c r="BE141" t="s">
        <v>752</v>
      </c>
      <c r="BF141" t="s">
        <v>287</v>
      </c>
      <c r="BG141">
        <v>1</v>
      </c>
      <c r="BH141">
        <v>0</v>
      </c>
      <c r="BI141">
        <v>0</v>
      </c>
      <c r="BJ141">
        <v>0</v>
      </c>
      <c r="BK141">
        <v>0</v>
      </c>
      <c r="BL141">
        <v>0</v>
      </c>
      <c r="BM141">
        <v>0</v>
      </c>
      <c r="BN141">
        <v>0</v>
      </c>
      <c r="BO141">
        <v>0</v>
      </c>
      <c r="BP141">
        <v>0</v>
      </c>
      <c r="BQ141" t="s">
        <v>234</v>
      </c>
      <c r="BR141" t="s">
        <v>304</v>
      </c>
      <c r="BS141" t="s">
        <v>311</v>
      </c>
      <c r="BT141" t="s">
        <v>234</v>
      </c>
      <c r="BU141" t="s">
        <v>234</v>
      </c>
      <c r="BV141" t="s">
        <v>234</v>
      </c>
      <c r="BW141" t="s">
        <v>234</v>
      </c>
      <c r="BX141" t="s">
        <v>234</v>
      </c>
      <c r="BY141" t="s">
        <v>234</v>
      </c>
      <c r="BZ141" t="s">
        <v>234</v>
      </c>
      <c r="CA141" t="s">
        <v>234</v>
      </c>
      <c r="CB141" t="s">
        <v>234</v>
      </c>
      <c r="CC141" t="s">
        <v>234</v>
      </c>
      <c r="CD141" t="s">
        <v>234</v>
      </c>
      <c r="CE141" t="s">
        <v>234</v>
      </c>
      <c r="CF141" t="s">
        <v>234</v>
      </c>
      <c r="CG141" t="s">
        <v>234</v>
      </c>
      <c r="CH141" t="s">
        <v>234</v>
      </c>
      <c r="CI141" t="s">
        <v>234</v>
      </c>
      <c r="CJ141" t="s">
        <v>234</v>
      </c>
      <c r="CK141" t="s">
        <v>234</v>
      </c>
      <c r="CL141" t="s">
        <v>234</v>
      </c>
      <c r="CM141" t="s">
        <v>234</v>
      </c>
      <c r="CN141" t="s">
        <v>234</v>
      </c>
      <c r="CO141" t="s">
        <v>234</v>
      </c>
      <c r="CP141" t="s">
        <v>234</v>
      </c>
      <c r="CQ141" t="s">
        <v>234</v>
      </c>
      <c r="CR141" t="s">
        <v>234</v>
      </c>
      <c r="CS141" t="s">
        <v>234</v>
      </c>
      <c r="CT141" t="s">
        <v>234</v>
      </c>
      <c r="CU141" t="s">
        <v>234</v>
      </c>
      <c r="CV141" t="s">
        <v>234</v>
      </c>
      <c r="CW141" t="s">
        <v>234</v>
      </c>
      <c r="CX141" t="s">
        <v>234</v>
      </c>
      <c r="CY141" t="s">
        <v>234</v>
      </c>
      <c r="CZ141" t="s">
        <v>234</v>
      </c>
      <c r="DA141" t="s">
        <v>234</v>
      </c>
      <c r="DB141" t="s">
        <v>234</v>
      </c>
      <c r="DC141" t="s">
        <v>234</v>
      </c>
      <c r="DD141" t="s">
        <v>234</v>
      </c>
      <c r="DE141" t="s">
        <v>234</v>
      </c>
      <c r="DF141" t="s">
        <v>234</v>
      </c>
      <c r="DG141" t="s">
        <v>234</v>
      </c>
      <c r="DH141" t="s">
        <v>234</v>
      </c>
      <c r="DI141" t="s">
        <v>234</v>
      </c>
      <c r="DJ141" t="s">
        <v>234</v>
      </c>
      <c r="DK141" t="s">
        <v>234</v>
      </c>
      <c r="DL141" t="s">
        <v>234</v>
      </c>
      <c r="DM141" t="s">
        <v>234</v>
      </c>
      <c r="DN141" t="s">
        <v>234</v>
      </c>
      <c r="DO141" t="s">
        <v>234</v>
      </c>
      <c r="DP141" t="s">
        <v>234</v>
      </c>
      <c r="DQ141" t="s">
        <v>234</v>
      </c>
      <c r="DR141" t="s">
        <v>234</v>
      </c>
      <c r="DS141" t="s">
        <v>234</v>
      </c>
      <c r="DT141" t="s">
        <v>234</v>
      </c>
      <c r="DU141" t="s">
        <v>234</v>
      </c>
      <c r="DV141" t="s">
        <v>234</v>
      </c>
      <c r="DW141" t="s">
        <v>234</v>
      </c>
      <c r="DX141" t="s">
        <v>234</v>
      </c>
      <c r="DY141" t="s">
        <v>234</v>
      </c>
      <c r="DZ141" t="s">
        <v>234</v>
      </c>
      <c r="EA141" t="s">
        <v>234</v>
      </c>
      <c r="EB141" t="s">
        <v>234</v>
      </c>
      <c r="EC141" t="s">
        <v>234</v>
      </c>
      <c r="ED141" t="s">
        <v>234</v>
      </c>
      <c r="EE141" t="s">
        <v>234</v>
      </c>
      <c r="EF141" t="s">
        <v>234</v>
      </c>
      <c r="EG141" t="s">
        <v>234</v>
      </c>
      <c r="EH141" t="s">
        <v>234</v>
      </c>
      <c r="EI141" t="s">
        <v>234</v>
      </c>
      <c r="EJ141" t="s">
        <v>234</v>
      </c>
      <c r="EK141" t="s">
        <v>234</v>
      </c>
      <c r="EL141" t="s">
        <v>234</v>
      </c>
      <c r="EM141" t="s">
        <v>234</v>
      </c>
      <c r="EN141" t="s">
        <v>234</v>
      </c>
      <c r="EO141" t="s">
        <v>3813</v>
      </c>
      <c r="EP141">
        <v>1</v>
      </c>
      <c r="EQ141">
        <v>1</v>
      </c>
      <c r="ER141">
        <v>1</v>
      </c>
      <c r="ES141">
        <v>1</v>
      </c>
      <c r="ET141">
        <v>1</v>
      </c>
      <c r="EU141">
        <v>1</v>
      </c>
      <c r="EV141">
        <v>1</v>
      </c>
      <c r="EW141">
        <v>0</v>
      </c>
      <c r="EX141" t="s">
        <v>1655</v>
      </c>
      <c r="EY141">
        <v>35</v>
      </c>
      <c r="EZ141" t="s">
        <v>3897</v>
      </c>
      <c r="FA141" t="s">
        <v>234</v>
      </c>
      <c r="FB141" t="s">
        <v>234</v>
      </c>
      <c r="FC141" t="s">
        <v>234</v>
      </c>
      <c r="FD141" t="s">
        <v>3897</v>
      </c>
      <c r="FE141" t="s">
        <v>1655</v>
      </c>
      <c r="FF141">
        <v>25</v>
      </c>
      <c r="FG141" t="s">
        <v>1655</v>
      </c>
      <c r="FH141">
        <v>20</v>
      </c>
      <c r="FI141" t="s">
        <v>1655</v>
      </c>
      <c r="FJ141" t="s">
        <v>1655</v>
      </c>
      <c r="FK141">
        <v>25</v>
      </c>
      <c r="FL141" t="s">
        <v>234</v>
      </c>
      <c r="FM141" t="s">
        <v>234</v>
      </c>
      <c r="FN141" t="s">
        <v>3911</v>
      </c>
      <c r="FO141" t="s">
        <v>1655</v>
      </c>
      <c r="FP141" t="s">
        <v>1655</v>
      </c>
      <c r="FQ141">
        <v>125</v>
      </c>
      <c r="FR141" t="s">
        <v>234</v>
      </c>
      <c r="FS141" t="s">
        <v>234</v>
      </c>
      <c r="FT141" t="s">
        <v>3899</v>
      </c>
      <c r="FU141" t="s">
        <v>1655</v>
      </c>
      <c r="FV141" t="s">
        <v>1655</v>
      </c>
      <c r="FW141">
        <v>100</v>
      </c>
      <c r="FX141" t="s">
        <v>234</v>
      </c>
      <c r="FY141" t="s">
        <v>234</v>
      </c>
      <c r="FZ141" t="s">
        <v>234</v>
      </c>
      <c r="GA141" t="s">
        <v>3816</v>
      </c>
      <c r="GB141" t="s">
        <v>1655</v>
      </c>
      <c r="GC141" t="s">
        <v>1655</v>
      </c>
      <c r="GD141" t="s">
        <v>234</v>
      </c>
      <c r="GE141">
        <v>25</v>
      </c>
      <c r="GF141" t="s">
        <v>234</v>
      </c>
      <c r="GG141" t="s">
        <v>234</v>
      </c>
      <c r="GH141" t="s">
        <v>234</v>
      </c>
      <c r="GI141" t="s">
        <v>234</v>
      </c>
      <c r="GJ141" t="s">
        <v>234</v>
      </c>
      <c r="GK141" t="s">
        <v>234</v>
      </c>
      <c r="GL141" t="s">
        <v>1655</v>
      </c>
      <c r="GM141" t="s">
        <v>259</v>
      </c>
      <c r="GN141" t="s">
        <v>3911</v>
      </c>
      <c r="GO141" t="s">
        <v>1655</v>
      </c>
      <c r="GP141" t="s">
        <v>1555</v>
      </c>
      <c r="GQ141">
        <v>0</v>
      </c>
      <c r="GR141">
        <v>0</v>
      </c>
      <c r="GS141">
        <v>0</v>
      </c>
      <c r="GT141">
        <v>0</v>
      </c>
      <c r="GU141">
        <v>0</v>
      </c>
      <c r="GV141">
        <v>0</v>
      </c>
      <c r="GW141">
        <v>0</v>
      </c>
      <c r="GX141">
        <v>0</v>
      </c>
      <c r="GY141">
        <v>0</v>
      </c>
      <c r="GZ141">
        <v>1</v>
      </c>
      <c r="HA141">
        <v>0</v>
      </c>
      <c r="HB141">
        <v>0</v>
      </c>
      <c r="HC141">
        <v>0</v>
      </c>
      <c r="HD141" t="s">
        <v>234</v>
      </c>
      <c r="HE141" t="s">
        <v>4153</v>
      </c>
      <c r="HF141">
        <v>1</v>
      </c>
      <c r="HG141">
        <v>0</v>
      </c>
      <c r="HH141">
        <v>0</v>
      </c>
      <c r="HI141">
        <v>1</v>
      </c>
      <c r="HJ141">
        <v>1</v>
      </c>
      <c r="HK141">
        <v>1</v>
      </c>
      <c r="HL141">
        <v>0</v>
      </c>
      <c r="HM141">
        <v>0</v>
      </c>
      <c r="HN141" t="s">
        <v>1445</v>
      </c>
      <c r="HO141" t="s">
        <v>1655</v>
      </c>
      <c r="HP141" t="s">
        <v>1655</v>
      </c>
      <c r="HQ141" t="s">
        <v>601</v>
      </c>
      <c r="HR141" t="s">
        <v>305</v>
      </c>
      <c r="HS141" t="s">
        <v>2089</v>
      </c>
      <c r="HT141" t="s">
        <v>314</v>
      </c>
      <c r="HU141" t="s">
        <v>1445</v>
      </c>
      <c r="HV141" t="s">
        <v>234</v>
      </c>
      <c r="HW141" t="s">
        <v>234</v>
      </c>
      <c r="HX141" t="s">
        <v>234</v>
      </c>
      <c r="HY141" t="s">
        <v>234</v>
      </c>
      <c r="HZ141" t="s">
        <v>234</v>
      </c>
      <c r="IA141" t="s">
        <v>234</v>
      </c>
      <c r="IB141" t="s">
        <v>234</v>
      </c>
      <c r="IC141" t="s">
        <v>234</v>
      </c>
      <c r="ID141" t="s">
        <v>1588</v>
      </c>
      <c r="IE141">
        <v>0</v>
      </c>
      <c r="IF141">
        <v>0</v>
      </c>
      <c r="IG141">
        <v>0</v>
      </c>
      <c r="IH141">
        <v>1</v>
      </c>
      <c r="II141">
        <v>0</v>
      </c>
      <c r="IJ141">
        <v>0</v>
      </c>
      <c r="IK141">
        <v>0</v>
      </c>
      <c r="IL141">
        <v>0</v>
      </c>
      <c r="IM141" t="s">
        <v>234</v>
      </c>
      <c r="IN141" t="s">
        <v>1655</v>
      </c>
      <c r="IO141" t="s">
        <v>234</v>
      </c>
      <c r="IP141" t="s">
        <v>303</v>
      </c>
      <c r="IQ141">
        <v>0</v>
      </c>
      <c r="IR141">
        <v>1</v>
      </c>
      <c r="IS141">
        <v>0</v>
      </c>
      <c r="IT141">
        <v>0</v>
      </c>
      <c r="IU141">
        <v>0</v>
      </c>
      <c r="IV141">
        <v>0</v>
      </c>
      <c r="IW141">
        <v>0</v>
      </c>
      <c r="IX141">
        <v>0</v>
      </c>
      <c r="IY141" t="s">
        <v>234</v>
      </c>
      <c r="IZ141" t="s">
        <v>234</v>
      </c>
      <c r="JA141" t="s">
        <v>234</v>
      </c>
      <c r="JB141" t="s">
        <v>234</v>
      </c>
      <c r="JC141" t="s">
        <v>234</v>
      </c>
      <c r="JD141" t="s">
        <v>234</v>
      </c>
      <c r="JE141" t="s">
        <v>234</v>
      </c>
      <c r="JF141" t="s">
        <v>234</v>
      </c>
      <c r="JG141" t="s">
        <v>234</v>
      </c>
      <c r="JH141" t="s">
        <v>234</v>
      </c>
      <c r="JI141" t="s">
        <v>234</v>
      </c>
      <c r="JJ141" t="s">
        <v>234</v>
      </c>
      <c r="JK141" t="s">
        <v>234</v>
      </c>
      <c r="JL141" t="s">
        <v>234</v>
      </c>
      <c r="JM141" t="s">
        <v>234</v>
      </c>
      <c r="JN141" t="s">
        <v>234</v>
      </c>
      <c r="JO141" t="s">
        <v>234</v>
      </c>
      <c r="JP141" t="s">
        <v>234</v>
      </c>
      <c r="JQ141" t="s">
        <v>234</v>
      </c>
      <c r="JR141" t="s">
        <v>234</v>
      </c>
      <c r="JS141" t="s">
        <v>234</v>
      </c>
      <c r="JT141" t="s">
        <v>234</v>
      </c>
      <c r="JU141" t="s">
        <v>234</v>
      </c>
      <c r="JV141" t="s">
        <v>234</v>
      </c>
      <c r="JW141" t="s">
        <v>234</v>
      </c>
      <c r="JX141" t="s">
        <v>234</v>
      </c>
      <c r="JY141" t="s">
        <v>234</v>
      </c>
      <c r="JZ141" t="s">
        <v>234</v>
      </c>
      <c r="KA141" t="s">
        <v>234</v>
      </c>
      <c r="KB141" t="s">
        <v>234</v>
      </c>
      <c r="KC141" t="s">
        <v>234</v>
      </c>
      <c r="KD141" t="s">
        <v>234</v>
      </c>
      <c r="KE141" t="s">
        <v>234</v>
      </c>
      <c r="KF141" t="s">
        <v>234</v>
      </c>
      <c r="KG141" t="s">
        <v>234</v>
      </c>
      <c r="KH141" t="s">
        <v>234</v>
      </c>
      <c r="KI141" t="s">
        <v>234</v>
      </c>
      <c r="KJ141" t="s">
        <v>234</v>
      </c>
      <c r="KK141" t="s">
        <v>234</v>
      </c>
      <c r="KL141" t="s">
        <v>234</v>
      </c>
      <c r="KM141" t="s">
        <v>234</v>
      </c>
      <c r="KN141" t="s">
        <v>234</v>
      </c>
      <c r="KO141" t="s">
        <v>234</v>
      </c>
      <c r="KP141" t="s">
        <v>234</v>
      </c>
      <c r="KQ141" t="s">
        <v>234</v>
      </c>
      <c r="KR141" t="s">
        <v>234</v>
      </c>
      <c r="KS141" t="s">
        <v>234</v>
      </c>
      <c r="KT141" t="s">
        <v>234</v>
      </c>
      <c r="KU141" t="s">
        <v>234</v>
      </c>
      <c r="KV141" t="s">
        <v>234</v>
      </c>
      <c r="KW141" t="s">
        <v>234</v>
      </c>
      <c r="KX141" t="s">
        <v>234</v>
      </c>
      <c r="KY141" t="s">
        <v>234</v>
      </c>
      <c r="KZ141" t="s">
        <v>234</v>
      </c>
      <c r="LA141" t="s">
        <v>234</v>
      </c>
      <c r="LB141" t="s">
        <v>234</v>
      </c>
      <c r="LC141" t="s">
        <v>234</v>
      </c>
      <c r="LD141" t="s">
        <v>234</v>
      </c>
      <c r="LE141" t="s">
        <v>234</v>
      </c>
      <c r="LF141" t="s">
        <v>234</v>
      </c>
      <c r="LG141" t="s">
        <v>234</v>
      </c>
      <c r="LH141">
        <v>264922016</v>
      </c>
      <c r="LI141" t="s">
        <v>4154</v>
      </c>
      <c r="LJ141">
        <v>44618.713321759264</v>
      </c>
      <c r="LK141" t="s">
        <v>234</v>
      </c>
      <c r="LL141" t="s">
        <v>234</v>
      </c>
      <c r="LM141" t="s">
        <v>3800</v>
      </c>
      <c r="LN141" t="s">
        <v>3801</v>
      </c>
      <c r="LO141" t="s">
        <v>234</v>
      </c>
      <c r="LP141">
        <v>140</v>
      </c>
    </row>
    <row r="142" spans="1:328" x14ac:dyDescent="0.35">
      <c r="A142">
        <v>44618.413949791669</v>
      </c>
      <c r="B142">
        <v>44618.417254768523</v>
      </c>
      <c r="C142">
        <v>44618</v>
      </c>
      <c r="D142">
        <v>5.5082947559033835E-4</v>
      </c>
      <c r="E142" t="s">
        <v>234</v>
      </c>
      <c r="F142" t="s">
        <v>234</v>
      </c>
      <c r="G142" t="s">
        <v>234</v>
      </c>
      <c r="H142">
        <v>44618</v>
      </c>
      <c r="I142" t="s">
        <v>236</v>
      </c>
      <c r="J142" t="s">
        <v>234</v>
      </c>
      <c r="K142" t="s">
        <v>236</v>
      </c>
      <c r="L142" t="s">
        <v>235</v>
      </c>
      <c r="M142" t="s">
        <v>235</v>
      </c>
      <c r="N142" t="s">
        <v>246</v>
      </c>
      <c r="O142" t="s">
        <v>4143</v>
      </c>
      <c r="P142" t="s">
        <v>246</v>
      </c>
      <c r="Q142" t="s">
        <v>433</v>
      </c>
      <c r="R142" t="s">
        <v>4143</v>
      </c>
      <c r="S142" t="s">
        <v>601</v>
      </c>
      <c r="T142" t="s">
        <v>1987</v>
      </c>
      <c r="U142" t="s">
        <v>1986</v>
      </c>
      <c r="V142" t="s">
        <v>1988</v>
      </c>
      <c r="W142" t="s">
        <v>2938</v>
      </c>
      <c r="X142" t="s">
        <v>2937</v>
      </c>
      <c r="Y142" t="s">
        <v>2938</v>
      </c>
      <c r="Z142" t="s">
        <v>3312</v>
      </c>
      <c r="AA142" t="s">
        <v>234</v>
      </c>
      <c r="AB142" t="s">
        <v>3312</v>
      </c>
      <c r="AC142" t="s">
        <v>3313</v>
      </c>
      <c r="AD142" t="s">
        <v>3317</v>
      </c>
      <c r="AE142" t="s">
        <v>3404</v>
      </c>
      <c r="AF142" t="s">
        <v>234</v>
      </c>
      <c r="AG142" t="s">
        <v>3404</v>
      </c>
      <c r="AH142" t="s">
        <v>3405</v>
      </c>
      <c r="AI142" t="s">
        <v>3405</v>
      </c>
      <c r="AJ142" t="s">
        <v>247</v>
      </c>
      <c r="AK142" t="s">
        <v>284</v>
      </c>
      <c r="AL142" t="s">
        <v>1655</v>
      </c>
      <c r="AM142" t="s">
        <v>234</v>
      </c>
      <c r="AN142" t="s">
        <v>1655</v>
      </c>
      <c r="AO142" t="s">
        <v>234</v>
      </c>
      <c r="AP142" t="s">
        <v>250</v>
      </c>
      <c r="AQ142" t="s">
        <v>234</v>
      </c>
      <c r="AR142" t="s">
        <v>234</v>
      </c>
      <c r="AS142" t="s">
        <v>285</v>
      </c>
      <c r="AT142" t="s">
        <v>234</v>
      </c>
      <c r="AU142" t="s">
        <v>302</v>
      </c>
      <c r="AV142">
        <v>0</v>
      </c>
      <c r="AW142">
        <v>1</v>
      </c>
      <c r="AX142">
        <v>0</v>
      </c>
      <c r="AY142">
        <v>0</v>
      </c>
      <c r="AZ142">
        <v>0</v>
      </c>
      <c r="BA142">
        <v>0</v>
      </c>
      <c r="BB142">
        <v>0</v>
      </c>
      <c r="BC142">
        <v>0</v>
      </c>
      <c r="BD142" t="s">
        <v>303</v>
      </c>
      <c r="BE142" t="s">
        <v>752</v>
      </c>
      <c r="BF142" t="s">
        <v>287</v>
      </c>
      <c r="BG142">
        <v>1</v>
      </c>
      <c r="BH142">
        <v>0</v>
      </c>
      <c r="BI142">
        <v>0</v>
      </c>
      <c r="BJ142">
        <v>0</v>
      </c>
      <c r="BK142">
        <v>0</v>
      </c>
      <c r="BL142">
        <v>0</v>
      </c>
      <c r="BM142">
        <v>0</v>
      </c>
      <c r="BN142">
        <v>0</v>
      </c>
      <c r="BO142">
        <v>0</v>
      </c>
      <c r="BP142">
        <v>0</v>
      </c>
      <c r="BQ142" t="s">
        <v>234</v>
      </c>
      <c r="BR142" t="s">
        <v>317</v>
      </c>
      <c r="BS142" t="s">
        <v>311</v>
      </c>
      <c r="BT142" t="s">
        <v>234</v>
      </c>
      <c r="BU142" t="s">
        <v>234</v>
      </c>
      <c r="BV142" t="s">
        <v>234</v>
      </c>
      <c r="BW142" t="s">
        <v>234</v>
      </c>
      <c r="BX142" t="s">
        <v>234</v>
      </c>
      <c r="BY142" t="s">
        <v>234</v>
      </c>
      <c r="BZ142" t="s">
        <v>234</v>
      </c>
      <c r="CA142" t="s">
        <v>234</v>
      </c>
      <c r="CB142" t="s">
        <v>234</v>
      </c>
      <c r="CC142" t="s">
        <v>234</v>
      </c>
      <c r="CD142" t="s">
        <v>234</v>
      </c>
      <c r="CE142" t="s">
        <v>234</v>
      </c>
      <c r="CF142" t="s">
        <v>234</v>
      </c>
      <c r="CG142" t="s">
        <v>234</v>
      </c>
      <c r="CH142" t="s">
        <v>234</v>
      </c>
      <c r="CI142" t="s">
        <v>234</v>
      </c>
      <c r="CJ142" t="s">
        <v>234</v>
      </c>
      <c r="CK142" t="s">
        <v>234</v>
      </c>
      <c r="CL142" t="s">
        <v>234</v>
      </c>
      <c r="CM142" t="s">
        <v>234</v>
      </c>
      <c r="CN142" t="s">
        <v>234</v>
      </c>
      <c r="CO142" t="s">
        <v>234</v>
      </c>
      <c r="CP142" t="s">
        <v>234</v>
      </c>
      <c r="CQ142" t="s">
        <v>234</v>
      </c>
      <c r="CR142" t="s">
        <v>234</v>
      </c>
      <c r="CS142" t="s">
        <v>234</v>
      </c>
      <c r="CT142" t="s">
        <v>234</v>
      </c>
      <c r="CU142" t="s">
        <v>234</v>
      </c>
      <c r="CV142" t="s">
        <v>234</v>
      </c>
      <c r="CW142" t="s">
        <v>234</v>
      </c>
      <c r="CX142" t="s">
        <v>234</v>
      </c>
      <c r="CY142" t="s">
        <v>234</v>
      </c>
      <c r="CZ142" t="s">
        <v>234</v>
      </c>
      <c r="DA142" t="s">
        <v>234</v>
      </c>
      <c r="DB142" t="s">
        <v>234</v>
      </c>
      <c r="DC142" t="s">
        <v>234</v>
      </c>
      <c r="DD142" t="s">
        <v>234</v>
      </c>
      <c r="DE142" t="s">
        <v>234</v>
      </c>
      <c r="DF142" t="s">
        <v>234</v>
      </c>
      <c r="DG142" t="s">
        <v>234</v>
      </c>
      <c r="DH142" t="s">
        <v>234</v>
      </c>
      <c r="DI142" t="s">
        <v>234</v>
      </c>
      <c r="DJ142" t="s">
        <v>234</v>
      </c>
      <c r="DK142" t="s">
        <v>234</v>
      </c>
      <c r="DL142" t="s">
        <v>234</v>
      </c>
      <c r="DM142" t="s">
        <v>234</v>
      </c>
      <c r="DN142" t="s">
        <v>234</v>
      </c>
      <c r="DO142" t="s">
        <v>234</v>
      </c>
      <c r="DP142" t="s">
        <v>234</v>
      </c>
      <c r="DQ142" t="s">
        <v>234</v>
      </c>
      <c r="DR142" t="s">
        <v>234</v>
      </c>
      <c r="DS142" t="s">
        <v>234</v>
      </c>
      <c r="DT142" t="s">
        <v>234</v>
      </c>
      <c r="DU142" t="s">
        <v>234</v>
      </c>
      <c r="DV142" t="s">
        <v>234</v>
      </c>
      <c r="DW142" t="s">
        <v>234</v>
      </c>
      <c r="DX142" t="s">
        <v>234</v>
      </c>
      <c r="DY142" t="s">
        <v>234</v>
      </c>
      <c r="DZ142" t="s">
        <v>234</v>
      </c>
      <c r="EA142" t="s">
        <v>234</v>
      </c>
      <c r="EB142" t="s">
        <v>234</v>
      </c>
      <c r="EC142" t="s">
        <v>234</v>
      </c>
      <c r="ED142" t="s">
        <v>234</v>
      </c>
      <c r="EE142" t="s">
        <v>234</v>
      </c>
      <c r="EF142" t="s">
        <v>234</v>
      </c>
      <c r="EG142" t="s">
        <v>234</v>
      </c>
      <c r="EH142" t="s">
        <v>234</v>
      </c>
      <c r="EI142" t="s">
        <v>234</v>
      </c>
      <c r="EJ142" t="s">
        <v>234</v>
      </c>
      <c r="EK142" t="s">
        <v>234</v>
      </c>
      <c r="EL142" t="s">
        <v>234</v>
      </c>
      <c r="EM142" t="s">
        <v>234</v>
      </c>
      <c r="EN142" t="s">
        <v>234</v>
      </c>
      <c r="EO142" t="s">
        <v>4155</v>
      </c>
      <c r="EP142">
        <v>1</v>
      </c>
      <c r="EQ142">
        <v>1</v>
      </c>
      <c r="ER142">
        <v>0</v>
      </c>
      <c r="ES142">
        <v>1</v>
      </c>
      <c r="ET142">
        <v>1</v>
      </c>
      <c r="EU142">
        <v>1</v>
      </c>
      <c r="EV142">
        <v>1</v>
      </c>
      <c r="EW142">
        <v>0</v>
      </c>
      <c r="EX142" t="s">
        <v>1655</v>
      </c>
      <c r="EY142">
        <v>35</v>
      </c>
      <c r="EZ142" t="s">
        <v>3897</v>
      </c>
      <c r="FA142" t="s">
        <v>234</v>
      </c>
      <c r="FB142" t="s">
        <v>234</v>
      </c>
      <c r="FC142" t="s">
        <v>234</v>
      </c>
      <c r="FD142" t="s">
        <v>3897</v>
      </c>
      <c r="FE142" t="s">
        <v>1655</v>
      </c>
      <c r="FF142">
        <v>25</v>
      </c>
      <c r="FG142" t="s">
        <v>1655</v>
      </c>
      <c r="FH142">
        <v>20</v>
      </c>
      <c r="FI142" t="s">
        <v>1655</v>
      </c>
      <c r="FJ142" t="s">
        <v>1655</v>
      </c>
      <c r="FK142">
        <v>25</v>
      </c>
      <c r="FL142" t="s">
        <v>234</v>
      </c>
      <c r="FM142" t="s">
        <v>234</v>
      </c>
      <c r="FN142" t="s">
        <v>3911</v>
      </c>
      <c r="FO142" t="s">
        <v>1655</v>
      </c>
      <c r="FP142" t="s">
        <v>234</v>
      </c>
      <c r="FQ142" t="s">
        <v>234</v>
      </c>
      <c r="FR142" t="s">
        <v>234</v>
      </c>
      <c r="FS142" t="s">
        <v>234</v>
      </c>
      <c r="FT142" t="s">
        <v>234</v>
      </c>
      <c r="FU142" t="s">
        <v>234</v>
      </c>
      <c r="FV142" t="s">
        <v>1655</v>
      </c>
      <c r="FW142">
        <v>100</v>
      </c>
      <c r="FX142" t="s">
        <v>234</v>
      </c>
      <c r="FY142" t="s">
        <v>234</v>
      </c>
      <c r="FZ142" t="s">
        <v>234</v>
      </c>
      <c r="GA142" t="s">
        <v>3816</v>
      </c>
      <c r="GB142" t="s">
        <v>1655</v>
      </c>
      <c r="GC142" t="s">
        <v>1655</v>
      </c>
      <c r="GD142" t="s">
        <v>234</v>
      </c>
      <c r="GE142">
        <v>25</v>
      </c>
      <c r="GF142" t="s">
        <v>234</v>
      </c>
      <c r="GG142" t="s">
        <v>234</v>
      </c>
      <c r="GH142" t="s">
        <v>234</v>
      </c>
      <c r="GI142" t="s">
        <v>234</v>
      </c>
      <c r="GJ142" t="s">
        <v>234</v>
      </c>
      <c r="GK142" t="s">
        <v>234</v>
      </c>
      <c r="GL142" t="s">
        <v>1655</v>
      </c>
      <c r="GM142" t="s">
        <v>259</v>
      </c>
      <c r="GN142" t="s">
        <v>3911</v>
      </c>
      <c r="GO142" t="s">
        <v>1655</v>
      </c>
      <c r="GP142" t="s">
        <v>1555</v>
      </c>
      <c r="GQ142">
        <v>0</v>
      </c>
      <c r="GR142">
        <v>0</v>
      </c>
      <c r="GS142">
        <v>0</v>
      </c>
      <c r="GT142">
        <v>0</v>
      </c>
      <c r="GU142">
        <v>0</v>
      </c>
      <c r="GV142">
        <v>0</v>
      </c>
      <c r="GW142">
        <v>0</v>
      </c>
      <c r="GX142">
        <v>0</v>
      </c>
      <c r="GY142">
        <v>0</v>
      </c>
      <c r="GZ142">
        <v>1</v>
      </c>
      <c r="HA142">
        <v>0</v>
      </c>
      <c r="HB142">
        <v>0</v>
      </c>
      <c r="HC142">
        <v>0</v>
      </c>
      <c r="HD142" t="s">
        <v>234</v>
      </c>
      <c r="HE142" t="s">
        <v>4058</v>
      </c>
      <c r="HF142">
        <v>1</v>
      </c>
      <c r="HG142">
        <v>0</v>
      </c>
      <c r="HH142">
        <v>0</v>
      </c>
      <c r="HI142">
        <v>1</v>
      </c>
      <c r="HJ142">
        <v>1</v>
      </c>
      <c r="HK142">
        <v>1</v>
      </c>
      <c r="HL142">
        <v>1</v>
      </c>
      <c r="HM142">
        <v>0</v>
      </c>
      <c r="HN142" t="s">
        <v>1445</v>
      </c>
      <c r="HO142" t="s">
        <v>1445</v>
      </c>
      <c r="HP142" t="s">
        <v>1655</v>
      </c>
      <c r="HQ142" t="s">
        <v>239</v>
      </c>
      <c r="HR142" t="s">
        <v>314</v>
      </c>
      <c r="HS142" t="s">
        <v>294</v>
      </c>
      <c r="HT142" t="s">
        <v>314</v>
      </c>
      <c r="HU142" t="s">
        <v>1445</v>
      </c>
      <c r="HV142" t="s">
        <v>234</v>
      </c>
      <c r="HW142" t="s">
        <v>234</v>
      </c>
      <c r="HX142" t="s">
        <v>234</v>
      </c>
      <c r="HY142" t="s">
        <v>234</v>
      </c>
      <c r="HZ142" t="s">
        <v>234</v>
      </c>
      <c r="IA142" t="s">
        <v>234</v>
      </c>
      <c r="IB142" t="s">
        <v>234</v>
      </c>
      <c r="IC142" t="s">
        <v>234</v>
      </c>
      <c r="ID142" t="s">
        <v>1583</v>
      </c>
      <c r="IE142">
        <v>1</v>
      </c>
      <c r="IF142">
        <v>0</v>
      </c>
      <c r="IG142">
        <v>0</v>
      </c>
      <c r="IH142">
        <v>0</v>
      </c>
      <c r="II142">
        <v>0</v>
      </c>
      <c r="IJ142">
        <v>0</v>
      </c>
      <c r="IK142">
        <v>0</v>
      </c>
      <c r="IL142">
        <v>0</v>
      </c>
      <c r="IM142" t="s">
        <v>234</v>
      </c>
      <c r="IN142" t="s">
        <v>1655</v>
      </c>
      <c r="IO142" t="s">
        <v>234</v>
      </c>
      <c r="IP142" t="s">
        <v>303</v>
      </c>
      <c r="IQ142">
        <v>0</v>
      </c>
      <c r="IR142">
        <v>1</v>
      </c>
      <c r="IS142">
        <v>0</v>
      </c>
      <c r="IT142">
        <v>0</v>
      </c>
      <c r="IU142">
        <v>0</v>
      </c>
      <c r="IV142">
        <v>0</v>
      </c>
      <c r="IW142">
        <v>0</v>
      </c>
      <c r="IX142">
        <v>0</v>
      </c>
      <c r="IY142" t="s">
        <v>234</v>
      </c>
      <c r="IZ142" t="s">
        <v>234</v>
      </c>
      <c r="JA142" t="s">
        <v>234</v>
      </c>
      <c r="JB142" t="s">
        <v>234</v>
      </c>
      <c r="JC142" t="s">
        <v>234</v>
      </c>
      <c r="JD142" t="s">
        <v>234</v>
      </c>
      <c r="JE142" t="s">
        <v>234</v>
      </c>
      <c r="JF142" t="s">
        <v>234</v>
      </c>
      <c r="JG142" t="s">
        <v>234</v>
      </c>
      <c r="JH142" t="s">
        <v>234</v>
      </c>
      <c r="JI142" t="s">
        <v>234</v>
      </c>
      <c r="JJ142" t="s">
        <v>234</v>
      </c>
      <c r="JK142" t="s">
        <v>234</v>
      </c>
      <c r="JL142" t="s">
        <v>234</v>
      </c>
      <c r="JM142" t="s">
        <v>234</v>
      </c>
      <c r="JN142" t="s">
        <v>234</v>
      </c>
      <c r="JO142" t="s">
        <v>234</v>
      </c>
      <c r="JP142" t="s">
        <v>234</v>
      </c>
      <c r="JQ142" t="s">
        <v>234</v>
      </c>
      <c r="JR142" t="s">
        <v>234</v>
      </c>
      <c r="JS142" t="s">
        <v>234</v>
      </c>
      <c r="JT142" t="s">
        <v>234</v>
      </c>
      <c r="JU142" t="s">
        <v>234</v>
      </c>
      <c r="JV142" t="s">
        <v>234</v>
      </c>
      <c r="JW142" t="s">
        <v>234</v>
      </c>
      <c r="JX142" t="s">
        <v>234</v>
      </c>
      <c r="JY142" t="s">
        <v>234</v>
      </c>
      <c r="JZ142" t="s">
        <v>234</v>
      </c>
      <c r="KA142" t="s">
        <v>234</v>
      </c>
      <c r="KB142" t="s">
        <v>234</v>
      </c>
      <c r="KC142" t="s">
        <v>234</v>
      </c>
      <c r="KD142" t="s">
        <v>234</v>
      </c>
      <c r="KE142" t="s">
        <v>234</v>
      </c>
      <c r="KF142" t="s">
        <v>234</v>
      </c>
      <c r="KG142" t="s">
        <v>234</v>
      </c>
      <c r="KH142" t="s">
        <v>234</v>
      </c>
      <c r="KI142" t="s">
        <v>234</v>
      </c>
      <c r="KJ142" t="s">
        <v>234</v>
      </c>
      <c r="KK142" t="s">
        <v>234</v>
      </c>
      <c r="KL142" t="s">
        <v>234</v>
      </c>
      <c r="KM142" t="s">
        <v>234</v>
      </c>
      <c r="KN142" t="s">
        <v>234</v>
      </c>
      <c r="KO142" t="s">
        <v>234</v>
      </c>
      <c r="KP142" t="s">
        <v>234</v>
      </c>
      <c r="KQ142" t="s">
        <v>234</v>
      </c>
      <c r="KR142" t="s">
        <v>234</v>
      </c>
      <c r="KS142" t="s">
        <v>234</v>
      </c>
      <c r="KT142" t="s">
        <v>234</v>
      </c>
      <c r="KU142" t="s">
        <v>234</v>
      </c>
      <c r="KV142" t="s">
        <v>234</v>
      </c>
      <c r="KW142" t="s">
        <v>234</v>
      </c>
      <c r="KX142" t="s">
        <v>234</v>
      </c>
      <c r="KY142" t="s">
        <v>234</v>
      </c>
      <c r="KZ142" t="s">
        <v>234</v>
      </c>
      <c r="LA142" t="s">
        <v>234</v>
      </c>
      <c r="LB142" t="s">
        <v>234</v>
      </c>
      <c r="LC142" t="s">
        <v>234</v>
      </c>
      <c r="LD142" t="s">
        <v>234</v>
      </c>
      <c r="LE142" t="s">
        <v>234</v>
      </c>
      <c r="LF142" t="s">
        <v>234</v>
      </c>
      <c r="LG142" t="s">
        <v>234</v>
      </c>
      <c r="LH142">
        <v>264922022</v>
      </c>
      <c r="LI142" t="s">
        <v>4156</v>
      </c>
      <c r="LJ142">
        <v>44618.71334490741</v>
      </c>
      <c r="LK142" t="s">
        <v>234</v>
      </c>
      <c r="LL142" t="s">
        <v>234</v>
      </c>
      <c r="LM142" t="s">
        <v>3800</v>
      </c>
      <c r="LN142" t="s">
        <v>3801</v>
      </c>
      <c r="LO142" t="s">
        <v>234</v>
      </c>
      <c r="LP142">
        <v>141</v>
      </c>
    </row>
    <row r="143" spans="1:328" x14ac:dyDescent="0.35">
      <c r="A143">
        <v>44618.420459629633</v>
      </c>
      <c r="B143">
        <v>44618.424734768523</v>
      </c>
      <c r="C143">
        <v>44618</v>
      </c>
      <c r="D143">
        <v>1.0687847225199221E-3</v>
      </c>
      <c r="E143" t="s">
        <v>234</v>
      </c>
      <c r="F143" t="s">
        <v>234</v>
      </c>
      <c r="G143" t="s">
        <v>234</v>
      </c>
      <c r="H143">
        <v>44618</v>
      </c>
      <c r="I143" t="s">
        <v>236</v>
      </c>
      <c r="J143" t="s">
        <v>234</v>
      </c>
      <c r="K143" t="s">
        <v>236</v>
      </c>
      <c r="L143" t="s">
        <v>235</v>
      </c>
      <c r="M143" t="s">
        <v>235</v>
      </c>
      <c r="N143" t="s">
        <v>246</v>
      </c>
      <c r="O143" t="s">
        <v>4150</v>
      </c>
      <c r="P143" t="s">
        <v>246</v>
      </c>
      <c r="Q143" t="s">
        <v>433</v>
      </c>
      <c r="R143" t="s">
        <v>4150</v>
      </c>
      <c r="S143" t="s">
        <v>601</v>
      </c>
      <c r="T143" t="s">
        <v>1987</v>
      </c>
      <c r="U143" t="s">
        <v>1986</v>
      </c>
      <c r="V143" t="s">
        <v>1988</v>
      </c>
      <c r="W143" t="s">
        <v>2938</v>
      </c>
      <c r="X143" t="s">
        <v>2937</v>
      </c>
      <c r="Y143" t="s">
        <v>2938</v>
      </c>
      <c r="Z143" t="s">
        <v>3312</v>
      </c>
      <c r="AA143" t="s">
        <v>234</v>
      </c>
      <c r="AB143" t="s">
        <v>3312</v>
      </c>
      <c r="AC143" t="s">
        <v>3313</v>
      </c>
      <c r="AD143" t="s">
        <v>3317</v>
      </c>
      <c r="AE143" t="s">
        <v>3404</v>
      </c>
      <c r="AF143" t="s">
        <v>234</v>
      </c>
      <c r="AG143" t="s">
        <v>3404</v>
      </c>
      <c r="AH143" t="s">
        <v>3405</v>
      </c>
      <c r="AI143" t="s">
        <v>3405</v>
      </c>
      <c r="AJ143" t="s">
        <v>247</v>
      </c>
      <c r="AK143" t="s">
        <v>284</v>
      </c>
      <c r="AL143" t="s">
        <v>1655</v>
      </c>
      <c r="AM143" t="s">
        <v>234</v>
      </c>
      <c r="AN143" t="s">
        <v>1655</v>
      </c>
      <c r="AO143" t="s">
        <v>234</v>
      </c>
      <c r="AP143" t="s">
        <v>250</v>
      </c>
      <c r="AQ143" t="s">
        <v>234</v>
      </c>
      <c r="AR143" t="s">
        <v>234</v>
      </c>
      <c r="AS143" t="s">
        <v>285</v>
      </c>
      <c r="AT143" t="s">
        <v>234</v>
      </c>
      <c r="AU143" t="s">
        <v>302</v>
      </c>
      <c r="AV143">
        <v>0</v>
      </c>
      <c r="AW143">
        <v>1</v>
      </c>
      <c r="AX143">
        <v>0</v>
      </c>
      <c r="AY143">
        <v>0</v>
      </c>
      <c r="AZ143">
        <v>0</v>
      </c>
      <c r="BA143">
        <v>0</v>
      </c>
      <c r="BB143">
        <v>0</v>
      </c>
      <c r="BC143">
        <v>0</v>
      </c>
      <c r="BD143" t="s">
        <v>303</v>
      </c>
      <c r="BE143" t="s">
        <v>752</v>
      </c>
      <c r="BF143" t="s">
        <v>287</v>
      </c>
      <c r="BG143">
        <v>1</v>
      </c>
      <c r="BH143">
        <v>0</v>
      </c>
      <c r="BI143">
        <v>0</v>
      </c>
      <c r="BJ143">
        <v>0</v>
      </c>
      <c r="BK143">
        <v>0</v>
      </c>
      <c r="BL143">
        <v>0</v>
      </c>
      <c r="BM143">
        <v>0</v>
      </c>
      <c r="BN143">
        <v>0</v>
      </c>
      <c r="BO143">
        <v>0</v>
      </c>
      <c r="BP143">
        <v>0</v>
      </c>
      <c r="BQ143" t="s">
        <v>234</v>
      </c>
      <c r="BR143" t="s">
        <v>304</v>
      </c>
      <c r="BS143" t="s">
        <v>393</v>
      </c>
      <c r="BT143" t="s">
        <v>234</v>
      </c>
      <c r="BU143" t="s">
        <v>234</v>
      </c>
      <c r="BV143" t="s">
        <v>234</v>
      </c>
      <c r="BW143" t="s">
        <v>234</v>
      </c>
      <c r="BX143" t="s">
        <v>234</v>
      </c>
      <c r="BY143" t="s">
        <v>234</v>
      </c>
      <c r="BZ143" t="s">
        <v>234</v>
      </c>
      <c r="CA143" t="s">
        <v>234</v>
      </c>
      <c r="CB143" t="s">
        <v>234</v>
      </c>
      <c r="CC143" t="s">
        <v>234</v>
      </c>
      <c r="CD143" t="s">
        <v>234</v>
      </c>
      <c r="CE143" t="s">
        <v>234</v>
      </c>
      <c r="CF143" t="s">
        <v>234</v>
      </c>
      <c r="CG143" t="s">
        <v>234</v>
      </c>
      <c r="CH143" t="s">
        <v>234</v>
      </c>
      <c r="CI143" t="s">
        <v>234</v>
      </c>
      <c r="CJ143" t="s">
        <v>234</v>
      </c>
      <c r="CK143" t="s">
        <v>234</v>
      </c>
      <c r="CL143" t="s">
        <v>234</v>
      </c>
      <c r="CM143" t="s">
        <v>234</v>
      </c>
      <c r="CN143" t="s">
        <v>234</v>
      </c>
      <c r="CO143" t="s">
        <v>234</v>
      </c>
      <c r="CP143" t="s">
        <v>234</v>
      </c>
      <c r="CQ143" t="s">
        <v>234</v>
      </c>
      <c r="CR143" t="s">
        <v>234</v>
      </c>
      <c r="CS143" t="s">
        <v>234</v>
      </c>
      <c r="CT143" t="s">
        <v>234</v>
      </c>
      <c r="CU143" t="s">
        <v>234</v>
      </c>
      <c r="CV143" t="s">
        <v>234</v>
      </c>
      <c r="CW143" t="s">
        <v>234</v>
      </c>
      <c r="CX143" t="s">
        <v>234</v>
      </c>
      <c r="CY143" t="s">
        <v>234</v>
      </c>
      <c r="CZ143" t="s">
        <v>234</v>
      </c>
      <c r="DA143" t="s">
        <v>234</v>
      </c>
      <c r="DB143" t="s">
        <v>234</v>
      </c>
      <c r="DC143" t="s">
        <v>234</v>
      </c>
      <c r="DD143" t="s">
        <v>234</v>
      </c>
      <c r="DE143" t="s">
        <v>234</v>
      </c>
      <c r="DF143" t="s">
        <v>234</v>
      </c>
      <c r="DG143" t="s">
        <v>234</v>
      </c>
      <c r="DH143" t="s">
        <v>234</v>
      </c>
      <c r="DI143" t="s">
        <v>234</v>
      </c>
      <c r="DJ143" t="s">
        <v>234</v>
      </c>
      <c r="DK143" t="s">
        <v>234</v>
      </c>
      <c r="DL143" t="s">
        <v>234</v>
      </c>
      <c r="DM143" t="s">
        <v>234</v>
      </c>
      <c r="DN143" t="s">
        <v>234</v>
      </c>
      <c r="DO143" t="s">
        <v>234</v>
      </c>
      <c r="DP143" t="s">
        <v>234</v>
      </c>
      <c r="DQ143" t="s">
        <v>234</v>
      </c>
      <c r="DR143" t="s">
        <v>234</v>
      </c>
      <c r="DS143" t="s">
        <v>234</v>
      </c>
      <c r="DT143" t="s">
        <v>234</v>
      </c>
      <c r="DU143" t="s">
        <v>234</v>
      </c>
      <c r="DV143" t="s">
        <v>234</v>
      </c>
      <c r="DW143" t="s">
        <v>234</v>
      </c>
      <c r="DX143" t="s">
        <v>234</v>
      </c>
      <c r="DY143" t="s">
        <v>234</v>
      </c>
      <c r="DZ143" t="s">
        <v>234</v>
      </c>
      <c r="EA143" t="s">
        <v>234</v>
      </c>
      <c r="EB143" t="s">
        <v>234</v>
      </c>
      <c r="EC143" t="s">
        <v>234</v>
      </c>
      <c r="ED143" t="s">
        <v>234</v>
      </c>
      <c r="EE143" t="s">
        <v>234</v>
      </c>
      <c r="EF143" t="s">
        <v>234</v>
      </c>
      <c r="EG143" t="s">
        <v>234</v>
      </c>
      <c r="EH143" t="s">
        <v>234</v>
      </c>
      <c r="EI143" t="s">
        <v>234</v>
      </c>
      <c r="EJ143" t="s">
        <v>234</v>
      </c>
      <c r="EK143" t="s">
        <v>234</v>
      </c>
      <c r="EL143" t="s">
        <v>234</v>
      </c>
      <c r="EM143" t="s">
        <v>234</v>
      </c>
      <c r="EN143" t="s">
        <v>234</v>
      </c>
      <c r="EO143" t="s">
        <v>4157</v>
      </c>
      <c r="EP143">
        <v>1</v>
      </c>
      <c r="EQ143">
        <v>0</v>
      </c>
      <c r="ER143">
        <v>0</v>
      </c>
      <c r="ES143">
        <v>1</v>
      </c>
      <c r="ET143">
        <v>1</v>
      </c>
      <c r="EU143">
        <v>1</v>
      </c>
      <c r="EV143">
        <v>0</v>
      </c>
      <c r="EW143">
        <v>0</v>
      </c>
      <c r="EX143" t="s">
        <v>1655</v>
      </c>
      <c r="EY143">
        <v>25</v>
      </c>
      <c r="EZ143" t="s">
        <v>3911</v>
      </c>
      <c r="FA143" t="s">
        <v>234</v>
      </c>
      <c r="FB143" t="s">
        <v>234</v>
      </c>
      <c r="FC143" t="s">
        <v>234</v>
      </c>
      <c r="FD143" t="s">
        <v>3911</v>
      </c>
      <c r="FE143" t="s">
        <v>1655</v>
      </c>
      <c r="FF143" t="s">
        <v>234</v>
      </c>
      <c r="FG143" t="s">
        <v>234</v>
      </c>
      <c r="FH143">
        <v>25</v>
      </c>
      <c r="FI143" t="s">
        <v>1655</v>
      </c>
      <c r="FJ143" t="s">
        <v>234</v>
      </c>
      <c r="FK143" t="s">
        <v>234</v>
      </c>
      <c r="FL143" t="s">
        <v>234</v>
      </c>
      <c r="FM143" t="s">
        <v>234</v>
      </c>
      <c r="FN143" t="s">
        <v>234</v>
      </c>
      <c r="FO143" t="s">
        <v>234</v>
      </c>
      <c r="FP143" t="s">
        <v>234</v>
      </c>
      <c r="FQ143" t="s">
        <v>234</v>
      </c>
      <c r="FR143" t="s">
        <v>234</v>
      </c>
      <c r="FS143" t="s">
        <v>234</v>
      </c>
      <c r="FT143" t="s">
        <v>234</v>
      </c>
      <c r="FU143" t="s">
        <v>234</v>
      </c>
      <c r="FV143" t="s">
        <v>1655</v>
      </c>
      <c r="FW143">
        <v>125</v>
      </c>
      <c r="FX143" t="s">
        <v>234</v>
      </c>
      <c r="FY143" t="s">
        <v>234</v>
      </c>
      <c r="FZ143" t="s">
        <v>234</v>
      </c>
      <c r="GA143">
        <v>125</v>
      </c>
      <c r="GB143" t="s">
        <v>1655</v>
      </c>
      <c r="GC143" t="s">
        <v>1655</v>
      </c>
      <c r="GD143" t="s">
        <v>234</v>
      </c>
      <c r="GE143">
        <v>25</v>
      </c>
      <c r="GF143" t="s">
        <v>234</v>
      </c>
      <c r="GG143" t="s">
        <v>234</v>
      </c>
      <c r="GH143" t="s">
        <v>234</v>
      </c>
      <c r="GI143" t="s">
        <v>234</v>
      </c>
      <c r="GJ143" t="s">
        <v>234</v>
      </c>
      <c r="GK143" t="s">
        <v>234</v>
      </c>
      <c r="GL143" t="s">
        <v>1655</v>
      </c>
      <c r="GM143" t="s">
        <v>259</v>
      </c>
      <c r="GN143" t="s">
        <v>3911</v>
      </c>
      <c r="GO143" t="s">
        <v>1655</v>
      </c>
      <c r="GP143" t="s">
        <v>1555</v>
      </c>
      <c r="GQ143">
        <v>0</v>
      </c>
      <c r="GR143">
        <v>0</v>
      </c>
      <c r="GS143">
        <v>0</v>
      </c>
      <c r="GT143">
        <v>0</v>
      </c>
      <c r="GU143">
        <v>0</v>
      </c>
      <c r="GV143">
        <v>0</v>
      </c>
      <c r="GW143">
        <v>0</v>
      </c>
      <c r="GX143">
        <v>0</v>
      </c>
      <c r="GY143">
        <v>0</v>
      </c>
      <c r="GZ143">
        <v>1</v>
      </c>
      <c r="HA143">
        <v>0</v>
      </c>
      <c r="HB143">
        <v>0</v>
      </c>
      <c r="HC143">
        <v>0</v>
      </c>
      <c r="HD143" t="s">
        <v>234</v>
      </c>
      <c r="HE143" t="s">
        <v>4158</v>
      </c>
      <c r="HF143">
        <v>1</v>
      </c>
      <c r="HG143">
        <v>0</v>
      </c>
      <c r="HH143">
        <v>0</v>
      </c>
      <c r="HI143">
        <v>1</v>
      </c>
      <c r="HJ143">
        <v>0</v>
      </c>
      <c r="HK143">
        <v>1</v>
      </c>
      <c r="HL143">
        <v>0</v>
      </c>
      <c r="HM143">
        <v>0</v>
      </c>
      <c r="HN143" t="s">
        <v>1445</v>
      </c>
      <c r="HO143" t="s">
        <v>1655</v>
      </c>
      <c r="HP143" t="s">
        <v>1655</v>
      </c>
      <c r="HQ143" t="s">
        <v>601</v>
      </c>
      <c r="HR143" t="s">
        <v>305</v>
      </c>
      <c r="HS143" t="s">
        <v>2089</v>
      </c>
      <c r="HT143" t="s">
        <v>314</v>
      </c>
      <c r="HU143" t="s">
        <v>1445</v>
      </c>
      <c r="HV143" t="s">
        <v>234</v>
      </c>
      <c r="HW143" t="s">
        <v>234</v>
      </c>
      <c r="HX143" t="s">
        <v>234</v>
      </c>
      <c r="HY143" t="s">
        <v>234</v>
      </c>
      <c r="HZ143" t="s">
        <v>234</v>
      </c>
      <c r="IA143" t="s">
        <v>234</v>
      </c>
      <c r="IB143" t="s">
        <v>234</v>
      </c>
      <c r="IC143" t="s">
        <v>234</v>
      </c>
      <c r="ID143" t="s">
        <v>1583</v>
      </c>
      <c r="IE143">
        <v>1</v>
      </c>
      <c r="IF143">
        <v>0</v>
      </c>
      <c r="IG143">
        <v>0</v>
      </c>
      <c r="IH143">
        <v>0</v>
      </c>
      <c r="II143">
        <v>0</v>
      </c>
      <c r="IJ143">
        <v>0</v>
      </c>
      <c r="IK143">
        <v>0</v>
      </c>
      <c r="IL143">
        <v>0</v>
      </c>
      <c r="IM143" t="s">
        <v>234</v>
      </c>
      <c r="IN143" t="s">
        <v>1655</v>
      </c>
      <c r="IO143" t="s">
        <v>234</v>
      </c>
      <c r="IP143" t="s">
        <v>303</v>
      </c>
      <c r="IQ143">
        <v>0</v>
      </c>
      <c r="IR143">
        <v>1</v>
      </c>
      <c r="IS143">
        <v>0</v>
      </c>
      <c r="IT143">
        <v>0</v>
      </c>
      <c r="IU143">
        <v>0</v>
      </c>
      <c r="IV143">
        <v>0</v>
      </c>
      <c r="IW143">
        <v>0</v>
      </c>
      <c r="IX143">
        <v>0</v>
      </c>
      <c r="IY143" t="s">
        <v>234</v>
      </c>
      <c r="IZ143" t="s">
        <v>234</v>
      </c>
      <c r="JA143" t="s">
        <v>234</v>
      </c>
      <c r="JB143" t="s">
        <v>234</v>
      </c>
      <c r="JC143" t="s">
        <v>234</v>
      </c>
      <c r="JD143" t="s">
        <v>234</v>
      </c>
      <c r="JE143" t="s">
        <v>234</v>
      </c>
      <c r="JF143" t="s">
        <v>234</v>
      </c>
      <c r="JG143" t="s">
        <v>234</v>
      </c>
      <c r="JH143" t="s">
        <v>234</v>
      </c>
      <c r="JI143" t="s">
        <v>234</v>
      </c>
      <c r="JJ143" t="s">
        <v>234</v>
      </c>
      <c r="JK143" t="s">
        <v>234</v>
      </c>
      <c r="JL143" t="s">
        <v>234</v>
      </c>
      <c r="JM143" t="s">
        <v>234</v>
      </c>
      <c r="JN143" t="s">
        <v>234</v>
      </c>
      <c r="JO143" t="s">
        <v>234</v>
      </c>
      <c r="JP143" t="s">
        <v>234</v>
      </c>
      <c r="JQ143" t="s">
        <v>234</v>
      </c>
      <c r="JR143" t="s">
        <v>234</v>
      </c>
      <c r="JS143" t="s">
        <v>234</v>
      </c>
      <c r="JT143" t="s">
        <v>234</v>
      </c>
      <c r="JU143" t="s">
        <v>234</v>
      </c>
      <c r="JV143" t="s">
        <v>234</v>
      </c>
      <c r="JW143" t="s">
        <v>234</v>
      </c>
      <c r="JX143" t="s">
        <v>234</v>
      </c>
      <c r="JY143" t="s">
        <v>234</v>
      </c>
      <c r="JZ143" t="s">
        <v>234</v>
      </c>
      <c r="KA143" t="s">
        <v>234</v>
      </c>
      <c r="KB143" t="s">
        <v>234</v>
      </c>
      <c r="KC143" t="s">
        <v>234</v>
      </c>
      <c r="KD143" t="s">
        <v>234</v>
      </c>
      <c r="KE143" t="s">
        <v>234</v>
      </c>
      <c r="KF143" t="s">
        <v>234</v>
      </c>
      <c r="KG143" t="s">
        <v>234</v>
      </c>
      <c r="KH143" t="s">
        <v>234</v>
      </c>
      <c r="KI143" t="s">
        <v>234</v>
      </c>
      <c r="KJ143" t="s">
        <v>234</v>
      </c>
      <c r="KK143" t="s">
        <v>234</v>
      </c>
      <c r="KL143" t="s">
        <v>234</v>
      </c>
      <c r="KM143" t="s">
        <v>234</v>
      </c>
      <c r="KN143" t="s">
        <v>234</v>
      </c>
      <c r="KO143" t="s">
        <v>234</v>
      </c>
      <c r="KP143" t="s">
        <v>234</v>
      </c>
      <c r="KQ143" t="s">
        <v>234</v>
      </c>
      <c r="KR143" t="s">
        <v>234</v>
      </c>
      <c r="KS143" t="s">
        <v>234</v>
      </c>
      <c r="KT143" t="s">
        <v>234</v>
      </c>
      <c r="KU143" t="s">
        <v>234</v>
      </c>
      <c r="KV143" t="s">
        <v>234</v>
      </c>
      <c r="KW143" t="s">
        <v>234</v>
      </c>
      <c r="KX143" t="s">
        <v>234</v>
      </c>
      <c r="KY143" t="s">
        <v>234</v>
      </c>
      <c r="KZ143" t="s">
        <v>234</v>
      </c>
      <c r="LA143" t="s">
        <v>234</v>
      </c>
      <c r="LB143" t="s">
        <v>234</v>
      </c>
      <c r="LC143" t="s">
        <v>234</v>
      </c>
      <c r="LD143" t="s">
        <v>234</v>
      </c>
      <c r="LE143" t="s">
        <v>234</v>
      </c>
      <c r="LF143" t="s">
        <v>234</v>
      </c>
      <c r="LG143" t="s">
        <v>234</v>
      </c>
      <c r="LH143">
        <v>264922029</v>
      </c>
      <c r="LI143" t="s">
        <v>4159</v>
      </c>
      <c r="LJ143">
        <v>44618.713368055563</v>
      </c>
      <c r="LK143" t="s">
        <v>234</v>
      </c>
      <c r="LL143" t="s">
        <v>234</v>
      </c>
      <c r="LM143" t="s">
        <v>3800</v>
      </c>
      <c r="LN143" t="s">
        <v>3801</v>
      </c>
      <c r="LO143" t="s">
        <v>234</v>
      </c>
      <c r="LP143">
        <v>142</v>
      </c>
    </row>
    <row r="144" spans="1:328" x14ac:dyDescent="0.35">
      <c r="A144">
        <v>44616.841966006941</v>
      </c>
      <c r="B144">
        <v>44618.41324574074</v>
      </c>
      <c r="C144">
        <v>44616</v>
      </c>
      <c r="D144">
        <v>0.224468533399756</v>
      </c>
      <c r="E144" t="s">
        <v>234</v>
      </c>
      <c r="F144" t="s">
        <v>234</v>
      </c>
      <c r="G144" t="s">
        <v>234</v>
      </c>
      <c r="H144">
        <v>44618</v>
      </c>
      <c r="I144" t="s">
        <v>236</v>
      </c>
      <c r="J144" t="s">
        <v>234</v>
      </c>
      <c r="K144" t="s">
        <v>236</v>
      </c>
      <c r="L144" t="s">
        <v>235</v>
      </c>
      <c r="M144" t="s">
        <v>235</v>
      </c>
      <c r="N144" t="s">
        <v>1363</v>
      </c>
      <c r="O144" t="s">
        <v>234</v>
      </c>
      <c r="P144" t="s">
        <v>1363</v>
      </c>
      <c r="Q144" t="s">
        <v>1364</v>
      </c>
      <c r="R144" t="s">
        <v>1364</v>
      </c>
      <c r="S144" t="s">
        <v>601</v>
      </c>
      <c r="T144" t="s">
        <v>2026</v>
      </c>
      <c r="U144" t="s">
        <v>2025</v>
      </c>
      <c r="V144" t="s">
        <v>2027</v>
      </c>
      <c r="W144" t="s">
        <v>2353</v>
      </c>
      <c r="X144" t="s">
        <v>2352</v>
      </c>
      <c r="Y144" t="s">
        <v>2353</v>
      </c>
      <c r="Z144" t="s">
        <v>3300</v>
      </c>
      <c r="AA144" t="s">
        <v>234</v>
      </c>
      <c r="AB144" t="s">
        <v>3300</v>
      </c>
      <c r="AC144" t="s">
        <v>3301</v>
      </c>
      <c r="AD144" t="s">
        <v>3301</v>
      </c>
      <c r="AE144" t="s">
        <v>246</v>
      </c>
      <c r="AF144" t="s">
        <v>4160</v>
      </c>
      <c r="AG144" t="s">
        <v>246</v>
      </c>
      <c r="AH144" t="s">
        <v>1390</v>
      </c>
      <c r="AI144" t="s">
        <v>3454</v>
      </c>
      <c r="AJ144" t="s">
        <v>247</v>
      </c>
      <c r="AK144" t="s">
        <v>284</v>
      </c>
      <c r="AL144" t="s">
        <v>1655</v>
      </c>
      <c r="AM144" t="s">
        <v>234</v>
      </c>
      <c r="AN144" t="s">
        <v>1655</v>
      </c>
      <c r="AO144" t="s">
        <v>234</v>
      </c>
      <c r="AP144" t="s">
        <v>250</v>
      </c>
      <c r="AQ144" t="s">
        <v>234</v>
      </c>
      <c r="AR144" t="s">
        <v>234</v>
      </c>
      <c r="AS144" t="s">
        <v>285</v>
      </c>
      <c r="AT144" t="s">
        <v>234</v>
      </c>
      <c r="AU144" t="s">
        <v>318</v>
      </c>
      <c r="AV144">
        <v>1</v>
      </c>
      <c r="AW144">
        <v>0</v>
      </c>
      <c r="AX144">
        <v>0</v>
      </c>
      <c r="AY144">
        <v>0</v>
      </c>
      <c r="AZ144">
        <v>0</v>
      </c>
      <c r="BA144">
        <v>0</v>
      </c>
      <c r="BB144">
        <v>0</v>
      </c>
      <c r="BC144">
        <v>0</v>
      </c>
      <c r="BD144" t="s">
        <v>309</v>
      </c>
      <c r="BE144" t="s">
        <v>750</v>
      </c>
      <c r="BF144" t="s">
        <v>287</v>
      </c>
      <c r="BG144">
        <v>1</v>
      </c>
      <c r="BH144">
        <v>0</v>
      </c>
      <c r="BI144">
        <v>0</v>
      </c>
      <c r="BJ144">
        <v>0</v>
      </c>
      <c r="BK144">
        <v>0</v>
      </c>
      <c r="BL144">
        <v>0</v>
      </c>
      <c r="BM144">
        <v>0</v>
      </c>
      <c r="BN144">
        <v>0</v>
      </c>
      <c r="BO144">
        <v>0</v>
      </c>
      <c r="BP144">
        <v>0</v>
      </c>
      <c r="BQ144" t="s">
        <v>234</v>
      </c>
      <c r="BR144" t="s">
        <v>348</v>
      </c>
      <c r="BS144" t="s">
        <v>289</v>
      </c>
      <c r="BT144" t="s">
        <v>3944</v>
      </c>
      <c r="BU144">
        <v>1</v>
      </c>
      <c r="BV144">
        <v>1</v>
      </c>
      <c r="BW144">
        <v>1</v>
      </c>
      <c r="BX144">
        <v>1</v>
      </c>
      <c r="BY144">
        <v>1</v>
      </c>
      <c r="BZ144">
        <v>1</v>
      </c>
      <c r="CA144">
        <v>1</v>
      </c>
      <c r="CB144">
        <v>0</v>
      </c>
      <c r="CC144" t="s">
        <v>1500</v>
      </c>
      <c r="CD144">
        <v>280</v>
      </c>
      <c r="CE144">
        <v>140</v>
      </c>
      <c r="CF144" t="s">
        <v>1655</v>
      </c>
      <c r="CG144">
        <v>350</v>
      </c>
      <c r="CH144">
        <v>134.61538461538399</v>
      </c>
      <c r="CI144" t="s">
        <v>1655</v>
      </c>
      <c r="CJ144">
        <v>250</v>
      </c>
      <c r="CK144" t="s">
        <v>3803</v>
      </c>
      <c r="CL144" t="s">
        <v>1655</v>
      </c>
      <c r="CM144">
        <v>400</v>
      </c>
      <c r="CN144" t="s">
        <v>3804</v>
      </c>
      <c r="CO144" t="s">
        <v>1655</v>
      </c>
      <c r="CP144">
        <v>700</v>
      </c>
      <c r="CQ144" t="s">
        <v>3827</v>
      </c>
      <c r="CR144" t="s">
        <v>1445</v>
      </c>
      <c r="CS144">
        <v>700</v>
      </c>
      <c r="CT144" t="s">
        <v>3827</v>
      </c>
      <c r="CU144" t="s">
        <v>1445</v>
      </c>
      <c r="CV144" t="s">
        <v>1507</v>
      </c>
      <c r="CW144" t="s">
        <v>1655</v>
      </c>
      <c r="CX144">
        <v>1100</v>
      </c>
      <c r="CY144" t="s">
        <v>234</v>
      </c>
      <c r="CZ144" t="s">
        <v>234</v>
      </c>
      <c r="DA144" t="s">
        <v>234</v>
      </c>
      <c r="DB144" t="s">
        <v>234</v>
      </c>
      <c r="DC144" t="s">
        <v>234</v>
      </c>
      <c r="DD144" t="s">
        <v>234</v>
      </c>
      <c r="DE144" t="s">
        <v>259</v>
      </c>
      <c r="DF144">
        <v>1100</v>
      </c>
      <c r="DG144" t="s">
        <v>1655</v>
      </c>
      <c r="DH144" t="s">
        <v>1445</v>
      </c>
      <c r="DI144" t="s">
        <v>234</v>
      </c>
      <c r="DJ144" t="s">
        <v>234</v>
      </c>
      <c r="DK144" t="s">
        <v>234</v>
      </c>
      <c r="DL144" t="s">
        <v>234</v>
      </c>
      <c r="DM144" t="s">
        <v>234</v>
      </c>
      <c r="DN144" t="s">
        <v>234</v>
      </c>
      <c r="DO144" t="s">
        <v>234</v>
      </c>
      <c r="DP144" t="s">
        <v>234</v>
      </c>
      <c r="DQ144" t="s">
        <v>234</v>
      </c>
      <c r="DR144" t="s">
        <v>234</v>
      </c>
      <c r="DS144" t="s">
        <v>234</v>
      </c>
      <c r="DT144" t="s">
        <v>234</v>
      </c>
      <c r="DU144" t="s">
        <v>234</v>
      </c>
      <c r="DV144" t="s">
        <v>234</v>
      </c>
      <c r="DW144" t="s">
        <v>234</v>
      </c>
      <c r="DX144" t="s">
        <v>234</v>
      </c>
      <c r="DY144" t="s">
        <v>234</v>
      </c>
      <c r="DZ144" t="s">
        <v>234</v>
      </c>
      <c r="EA144" t="s">
        <v>234</v>
      </c>
      <c r="EB144" t="s">
        <v>234</v>
      </c>
      <c r="EC144" t="s">
        <v>234</v>
      </c>
      <c r="ED144" t="s">
        <v>234</v>
      </c>
      <c r="EE144" t="s">
        <v>234</v>
      </c>
      <c r="EF144" t="s">
        <v>234</v>
      </c>
      <c r="EG144" t="s">
        <v>234</v>
      </c>
      <c r="EH144" t="s">
        <v>1445</v>
      </c>
      <c r="EI144" t="s">
        <v>1655</v>
      </c>
      <c r="EJ144" t="s">
        <v>1655</v>
      </c>
      <c r="EK144" t="s">
        <v>601</v>
      </c>
      <c r="EL144" t="s">
        <v>305</v>
      </c>
      <c r="EM144" t="s">
        <v>2026</v>
      </c>
      <c r="EN144" t="s">
        <v>305</v>
      </c>
      <c r="EO144" t="s">
        <v>234</v>
      </c>
      <c r="EP144" t="s">
        <v>234</v>
      </c>
      <c r="EQ144" t="s">
        <v>234</v>
      </c>
      <c r="ER144" t="s">
        <v>234</v>
      </c>
      <c r="ES144" t="s">
        <v>234</v>
      </c>
      <c r="ET144" t="s">
        <v>234</v>
      </c>
      <c r="EU144" t="s">
        <v>234</v>
      </c>
      <c r="EV144" t="s">
        <v>234</v>
      </c>
      <c r="EW144" t="s">
        <v>234</v>
      </c>
      <c r="EX144" t="s">
        <v>234</v>
      </c>
      <c r="EY144" t="s">
        <v>234</v>
      </c>
      <c r="EZ144" t="s">
        <v>234</v>
      </c>
      <c r="FA144" t="s">
        <v>234</v>
      </c>
      <c r="FB144" t="s">
        <v>234</v>
      </c>
      <c r="FC144" t="s">
        <v>234</v>
      </c>
      <c r="FD144" t="s">
        <v>234</v>
      </c>
      <c r="FE144" t="s">
        <v>234</v>
      </c>
      <c r="FF144" t="s">
        <v>234</v>
      </c>
      <c r="FG144" t="s">
        <v>234</v>
      </c>
      <c r="FH144" t="s">
        <v>234</v>
      </c>
      <c r="FI144" t="s">
        <v>234</v>
      </c>
      <c r="FJ144" t="s">
        <v>234</v>
      </c>
      <c r="FK144" t="s">
        <v>234</v>
      </c>
      <c r="FL144" t="s">
        <v>234</v>
      </c>
      <c r="FM144" t="s">
        <v>234</v>
      </c>
      <c r="FN144" t="s">
        <v>234</v>
      </c>
      <c r="FO144" t="s">
        <v>234</v>
      </c>
      <c r="FP144" t="s">
        <v>234</v>
      </c>
      <c r="FQ144" t="s">
        <v>234</v>
      </c>
      <c r="FR144" t="s">
        <v>234</v>
      </c>
      <c r="FS144" t="s">
        <v>234</v>
      </c>
      <c r="FT144" t="s">
        <v>234</v>
      </c>
      <c r="FU144" t="s">
        <v>234</v>
      </c>
      <c r="FV144" t="s">
        <v>234</v>
      </c>
      <c r="FW144" t="s">
        <v>234</v>
      </c>
      <c r="FX144" t="s">
        <v>234</v>
      </c>
      <c r="FY144" t="s">
        <v>234</v>
      </c>
      <c r="FZ144" t="s">
        <v>234</v>
      </c>
      <c r="GA144" t="s">
        <v>234</v>
      </c>
      <c r="GB144" t="s">
        <v>234</v>
      </c>
      <c r="GC144" t="s">
        <v>234</v>
      </c>
      <c r="GD144" t="s">
        <v>234</v>
      </c>
      <c r="GE144" t="s">
        <v>234</v>
      </c>
      <c r="GF144" t="s">
        <v>234</v>
      </c>
      <c r="GG144" t="s">
        <v>234</v>
      </c>
      <c r="GH144" t="s">
        <v>234</v>
      </c>
      <c r="GI144" t="s">
        <v>234</v>
      </c>
      <c r="GJ144" t="s">
        <v>234</v>
      </c>
      <c r="GK144" t="s">
        <v>234</v>
      </c>
      <c r="GL144" t="s">
        <v>234</v>
      </c>
      <c r="GM144" t="s">
        <v>234</v>
      </c>
      <c r="GN144" t="s">
        <v>234</v>
      </c>
      <c r="GO144" t="s">
        <v>234</v>
      </c>
      <c r="GP144" t="s">
        <v>234</v>
      </c>
      <c r="GQ144" t="s">
        <v>234</v>
      </c>
      <c r="GR144" t="s">
        <v>234</v>
      </c>
      <c r="GS144" t="s">
        <v>234</v>
      </c>
      <c r="GT144" t="s">
        <v>234</v>
      </c>
      <c r="GU144" t="s">
        <v>234</v>
      </c>
      <c r="GV144" t="s">
        <v>234</v>
      </c>
      <c r="GW144" t="s">
        <v>234</v>
      </c>
      <c r="GX144" t="s">
        <v>234</v>
      </c>
      <c r="GY144" t="s">
        <v>234</v>
      </c>
      <c r="GZ144" t="s">
        <v>234</v>
      </c>
      <c r="HA144" t="s">
        <v>234</v>
      </c>
      <c r="HB144" t="s">
        <v>234</v>
      </c>
      <c r="HC144" t="s">
        <v>234</v>
      </c>
      <c r="HD144" t="s">
        <v>234</v>
      </c>
      <c r="HE144" t="s">
        <v>234</v>
      </c>
      <c r="HF144" t="s">
        <v>234</v>
      </c>
      <c r="HG144" t="s">
        <v>234</v>
      </c>
      <c r="HH144" t="s">
        <v>234</v>
      </c>
      <c r="HI144" t="s">
        <v>234</v>
      </c>
      <c r="HJ144" t="s">
        <v>234</v>
      </c>
      <c r="HK144" t="s">
        <v>234</v>
      </c>
      <c r="HL144" t="s">
        <v>234</v>
      </c>
      <c r="HM144" t="s">
        <v>234</v>
      </c>
      <c r="HN144" t="s">
        <v>234</v>
      </c>
      <c r="HO144" t="s">
        <v>234</v>
      </c>
      <c r="HP144" t="s">
        <v>234</v>
      </c>
      <c r="HQ144" t="s">
        <v>234</v>
      </c>
      <c r="HR144" t="s">
        <v>234</v>
      </c>
      <c r="HS144" t="s">
        <v>234</v>
      </c>
      <c r="HT144" t="s">
        <v>234</v>
      </c>
      <c r="HU144" t="s">
        <v>1445</v>
      </c>
      <c r="HV144" t="s">
        <v>234</v>
      </c>
      <c r="HW144" t="s">
        <v>234</v>
      </c>
      <c r="HX144" t="s">
        <v>234</v>
      </c>
      <c r="HY144" t="s">
        <v>234</v>
      </c>
      <c r="HZ144" t="s">
        <v>234</v>
      </c>
      <c r="IA144" t="s">
        <v>234</v>
      </c>
      <c r="IB144" t="s">
        <v>234</v>
      </c>
      <c r="IC144" t="s">
        <v>234</v>
      </c>
      <c r="ID144" t="s">
        <v>3923</v>
      </c>
      <c r="IE144">
        <v>0</v>
      </c>
      <c r="IF144">
        <v>1</v>
      </c>
      <c r="IG144">
        <v>1</v>
      </c>
      <c r="IH144">
        <v>0</v>
      </c>
      <c r="II144">
        <v>0</v>
      </c>
      <c r="IJ144">
        <v>0</v>
      </c>
      <c r="IK144">
        <v>0</v>
      </c>
      <c r="IL144">
        <v>0</v>
      </c>
      <c r="IM144" t="s">
        <v>234</v>
      </c>
      <c r="IN144" t="s">
        <v>1445</v>
      </c>
      <c r="IO144" t="s">
        <v>234</v>
      </c>
      <c r="IP144" t="s">
        <v>234</v>
      </c>
      <c r="IQ144" t="s">
        <v>234</v>
      </c>
      <c r="IR144" t="s">
        <v>234</v>
      </c>
      <c r="IS144" t="s">
        <v>234</v>
      </c>
      <c r="IT144" t="s">
        <v>234</v>
      </c>
      <c r="IU144" t="s">
        <v>234</v>
      </c>
      <c r="IV144" t="s">
        <v>234</v>
      </c>
      <c r="IW144" t="s">
        <v>234</v>
      </c>
      <c r="IX144" t="s">
        <v>234</v>
      </c>
      <c r="IY144" t="s">
        <v>234</v>
      </c>
      <c r="IZ144" t="s">
        <v>234</v>
      </c>
      <c r="JA144" t="s">
        <v>234</v>
      </c>
      <c r="JB144" t="s">
        <v>234</v>
      </c>
      <c r="JC144" t="s">
        <v>234</v>
      </c>
      <c r="JD144" t="s">
        <v>234</v>
      </c>
      <c r="JE144" t="s">
        <v>234</v>
      </c>
      <c r="JF144" t="s">
        <v>234</v>
      </c>
      <c r="JG144" t="s">
        <v>234</v>
      </c>
      <c r="JH144" t="s">
        <v>234</v>
      </c>
      <c r="JI144" t="s">
        <v>234</v>
      </c>
      <c r="JJ144" t="s">
        <v>234</v>
      </c>
      <c r="JK144" t="s">
        <v>234</v>
      </c>
      <c r="JL144" t="s">
        <v>234</v>
      </c>
      <c r="JM144" t="s">
        <v>234</v>
      </c>
      <c r="JN144" t="s">
        <v>234</v>
      </c>
      <c r="JO144" t="s">
        <v>234</v>
      </c>
      <c r="JP144" t="s">
        <v>234</v>
      </c>
      <c r="JQ144" t="s">
        <v>234</v>
      </c>
      <c r="JR144" t="s">
        <v>234</v>
      </c>
      <c r="JS144" t="s">
        <v>234</v>
      </c>
      <c r="JT144" t="s">
        <v>234</v>
      </c>
      <c r="JU144" t="s">
        <v>234</v>
      </c>
      <c r="JV144" t="s">
        <v>234</v>
      </c>
      <c r="JW144" t="s">
        <v>234</v>
      </c>
      <c r="JX144" t="s">
        <v>234</v>
      </c>
      <c r="JY144" t="s">
        <v>234</v>
      </c>
      <c r="JZ144" t="s">
        <v>234</v>
      </c>
      <c r="KA144" t="s">
        <v>234</v>
      </c>
      <c r="KB144" t="s">
        <v>234</v>
      </c>
      <c r="KC144" t="s">
        <v>234</v>
      </c>
      <c r="KD144" t="s">
        <v>234</v>
      </c>
      <c r="KE144" t="s">
        <v>234</v>
      </c>
      <c r="KF144" t="s">
        <v>234</v>
      </c>
      <c r="KG144" t="s">
        <v>234</v>
      </c>
      <c r="KH144" t="s">
        <v>234</v>
      </c>
      <c r="KI144" t="s">
        <v>234</v>
      </c>
      <c r="KJ144" t="s">
        <v>234</v>
      </c>
      <c r="KK144" t="s">
        <v>234</v>
      </c>
      <c r="KL144" t="s">
        <v>234</v>
      </c>
      <c r="KM144" t="s">
        <v>234</v>
      </c>
      <c r="KN144" t="s">
        <v>234</v>
      </c>
      <c r="KO144" t="s">
        <v>234</v>
      </c>
      <c r="KP144" t="s">
        <v>234</v>
      </c>
      <c r="KQ144" t="s">
        <v>234</v>
      </c>
      <c r="KR144" t="s">
        <v>234</v>
      </c>
      <c r="KS144" t="s">
        <v>234</v>
      </c>
      <c r="KT144" t="s">
        <v>234</v>
      </c>
      <c r="KU144" t="s">
        <v>234</v>
      </c>
      <c r="KV144" t="s">
        <v>234</v>
      </c>
      <c r="KW144" t="s">
        <v>234</v>
      </c>
      <c r="KX144" t="s">
        <v>234</v>
      </c>
      <c r="KY144" t="s">
        <v>234</v>
      </c>
      <c r="KZ144" t="s">
        <v>234</v>
      </c>
      <c r="LA144" t="s">
        <v>234</v>
      </c>
      <c r="LB144" t="s">
        <v>234</v>
      </c>
      <c r="LC144" t="s">
        <v>234</v>
      </c>
      <c r="LD144" t="s">
        <v>234</v>
      </c>
      <c r="LE144" t="s">
        <v>234</v>
      </c>
      <c r="LF144" t="s">
        <v>234</v>
      </c>
      <c r="LG144" t="s">
        <v>234</v>
      </c>
      <c r="LH144">
        <v>264949408</v>
      </c>
      <c r="LI144" t="s">
        <v>4161</v>
      </c>
      <c r="LJ144">
        <v>44618.81046296296</v>
      </c>
      <c r="LK144" t="s">
        <v>234</v>
      </c>
      <c r="LL144" t="s">
        <v>234</v>
      </c>
      <c r="LM144" t="s">
        <v>3800</v>
      </c>
      <c r="LN144" t="s">
        <v>3801</v>
      </c>
      <c r="LO144" t="s">
        <v>234</v>
      </c>
      <c r="LP144">
        <v>143</v>
      </c>
    </row>
    <row r="145" spans="1:328" x14ac:dyDescent="0.35">
      <c r="A145">
        <v>44618.425527557869</v>
      </c>
      <c r="B145">
        <v>44618.430704872677</v>
      </c>
      <c r="C145">
        <v>44618</v>
      </c>
      <c r="D145">
        <v>7.3961640113598805E-4</v>
      </c>
      <c r="E145" t="s">
        <v>234</v>
      </c>
      <c r="F145" t="s">
        <v>234</v>
      </c>
      <c r="G145" t="s">
        <v>234</v>
      </c>
      <c r="H145">
        <v>44618</v>
      </c>
      <c r="I145" t="s">
        <v>236</v>
      </c>
      <c r="J145" t="s">
        <v>234</v>
      </c>
      <c r="K145" t="s">
        <v>236</v>
      </c>
      <c r="L145" t="s">
        <v>235</v>
      </c>
      <c r="M145" t="s">
        <v>235</v>
      </c>
      <c r="N145" t="s">
        <v>1363</v>
      </c>
      <c r="O145" t="s">
        <v>234</v>
      </c>
      <c r="P145" t="s">
        <v>1363</v>
      </c>
      <c r="Q145" t="s">
        <v>1364</v>
      </c>
      <c r="R145" t="s">
        <v>1364</v>
      </c>
      <c r="S145" t="s">
        <v>601</v>
      </c>
      <c r="T145" t="s">
        <v>2026</v>
      </c>
      <c r="U145" t="s">
        <v>2025</v>
      </c>
      <c r="V145" t="s">
        <v>2027</v>
      </c>
      <c r="W145" t="s">
        <v>2353</v>
      </c>
      <c r="X145" t="s">
        <v>2352</v>
      </c>
      <c r="Y145" t="s">
        <v>2353</v>
      </c>
      <c r="Z145" t="s">
        <v>3300</v>
      </c>
      <c r="AA145" t="s">
        <v>234</v>
      </c>
      <c r="AB145" t="s">
        <v>3300</v>
      </c>
      <c r="AC145" t="s">
        <v>3301</v>
      </c>
      <c r="AD145" t="s">
        <v>3301</v>
      </c>
      <c r="AE145" t="s">
        <v>246</v>
      </c>
      <c r="AF145" t="s">
        <v>3453</v>
      </c>
      <c r="AG145" t="s">
        <v>246</v>
      </c>
      <c r="AH145" t="s">
        <v>1390</v>
      </c>
      <c r="AI145" t="s">
        <v>3454</v>
      </c>
      <c r="AJ145" t="s">
        <v>247</v>
      </c>
      <c r="AK145" t="s">
        <v>284</v>
      </c>
      <c r="AL145" t="s">
        <v>1655</v>
      </c>
      <c r="AM145" t="s">
        <v>234</v>
      </c>
      <c r="AN145" t="s">
        <v>1655</v>
      </c>
      <c r="AO145" t="s">
        <v>234</v>
      </c>
      <c r="AP145" t="s">
        <v>250</v>
      </c>
      <c r="AQ145" t="s">
        <v>234</v>
      </c>
      <c r="AR145" t="s">
        <v>234</v>
      </c>
      <c r="AS145" t="s">
        <v>285</v>
      </c>
      <c r="AT145" t="s">
        <v>234</v>
      </c>
      <c r="AU145" t="s">
        <v>318</v>
      </c>
      <c r="AV145">
        <v>1</v>
      </c>
      <c r="AW145">
        <v>0</v>
      </c>
      <c r="AX145">
        <v>0</v>
      </c>
      <c r="AY145">
        <v>0</v>
      </c>
      <c r="AZ145">
        <v>0</v>
      </c>
      <c r="BA145">
        <v>0</v>
      </c>
      <c r="BB145">
        <v>0</v>
      </c>
      <c r="BC145">
        <v>0</v>
      </c>
      <c r="BD145" t="s">
        <v>309</v>
      </c>
      <c r="BE145" t="s">
        <v>750</v>
      </c>
      <c r="BF145" t="s">
        <v>287</v>
      </c>
      <c r="BG145">
        <v>1</v>
      </c>
      <c r="BH145">
        <v>0</v>
      </c>
      <c r="BI145">
        <v>0</v>
      </c>
      <c r="BJ145">
        <v>0</v>
      </c>
      <c r="BK145">
        <v>0</v>
      </c>
      <c r="BL145">
        <v>0</v>
      </c>
      <c r="BM145">
        <v>0</v>
      </c>
      <c r="BN145">
        <v>0</v>
      </c>
      <c r="BO145">
        <v>0</v>
      </c>
      <c r="BP145">
        <v>0</v>
      </c>
      <c r="BQ145" t="s">
        <v>234</v>
      </c>
      <c r="BR145" t="s">
        <v>348</v>
      </c>
      <c r="BS145" t="s">
        <v>311</v>
      </c>
      <c r="BT145" t="s">
        <v>3944</v>
      </c>
      <c r="BU145">
        <v>1</v>
      </c>
      <c r="BV145">
        <v>1</v>
      </c>
      <c r="BW145">
        <v>1</v>
      </c>
      <c r="BX145">
        <v>1</v>
      </c>
      <c r="BY145">
        <v>1</v>
      </c>
      <c r="BZ145">
        <v>1</v>
      </c>
      <c r="CA145">
        <v>1</v>
      </c>
      <c r="CB145">
        <v>0</v>
      </c>
      <c r="CC145" t="s">
        <v>1500</v>
      </c>
      <c r="CD145">
        <v>270</v>
      </c>
      <c r="CE145">
        <v>135</v>
      </c>
      <c r="CF145" t="s">
        <v>1655</v>
      </c>
      <c r="CG145">
        <v>350</v>
      </c>
      <c r="CH145">
        <v>134.61538461538399</v>
      </c>
      <c r="CI145" t="s">
        <v>1655</v>
      </c>
      <c r="CJ145">
        <v>200</v>
      </c>
      <c r="CK145" t="s">
        <v>4101</v>
      </c>
      <c r="CL145" t="s">
        <v>1445</v>
      </c>
      <c r="CM145">
        <v>400</v>
      </c>
      <c r="CN145" t="s">
        <v>3804</v>
      </c>
      <c r="CO145" t="s">
        <v>1655</v>
      </c>
      <c r="CP145">
        <v>650</v>
      </c>
      <c r="CQ145" t="s">
        <v>3918</v>
      </c>
      <c r="CR145" t="s">
        <v>1655</v>
      </c>
      <c r="CS145">
        <v>700</v>
      </c>
      <c r="CT145" t="s">
        <v>3827</v>
      </c>
      <c r="CU145" t="s">
        <v>1445</v>
      </c>
      <c r="CV145" t="s">
        <v>1504</v>
      </c>
      <c r="CW145" t="s">
        <v>1655</v>
      </c>
      <c r="CX145">
        <v>1000</v>
      </c>
      <c r="CY145" t="s">
        <v>234</v>
      </c>
      <c r="CZ145" t="s">
        <v>234</v>
      </c>
      <c r="DA145" t="s">
        <v>234</v>
      </c>
      <c r="DB145" t="s">
        <v>234</v>
      </c>
      <c r="DC145" t="s">
        <v>234</v>
      </c>
      <c r="DD145" t="s">
        <v>234</v>
      </c>
      <c r="DE145" t="s">
        <v>259</v>
      </c>
      <c r="DF145">
        <v>1000</v>
      </c>
      <c r="DG145" t="s">
        <v>1655</v>
      </c>
      <c r="DH145" t="s">
        <v>1445</v>
      </c>
      <c r="DI145" t="s">
        <v>234</v>
      </c>
      <c r="DJ145" t="s">
        <v>234</v>
      </c>
      <c r="DK145" t="s">
        <v>234</v>
      </c>
      <c r="DL145" t="s">
        <v>234</v>
      </c>
      <c r="DM145" t="s">
        <v>234</v>
      </c>
      <c r="DN145" t="s">
        <v>234</v>
      </c>
      <c r="DO145" t="s">
        <v>234</v>
      </c>
      <c r="DP145" t="s">
        <v>234</v>
      </c>
      <c r="DQ145" t="s">
        <v>234</v>
      </c>
      <c r="DR145" t="s">
        <v>234</v>
      </c>
      <c r="DS145" t="s">
        <v>234</v>
      </c>
      <c r="DT145" t="s">
        <v>234</v>
      </c>
      <c r="DU145" t="s">
        <v>234</v>
      </c>
      <c r="DV145" t="s">
        <v>234</v>
      </c>
      <c r="DW145" t="s">
        <v>234</v>
      </c>
      <c r="DX145" t="s">
        <v>234</v>
      </c>
      <c r="DY145" t="s">
        <v>234</v>
      </c>
      <c r="DZ145" t="s">
        <v>234</v>
      </c>
      <c r="EA145" t="s">
        <v>234</v>
      </c>
      <c r="EB145" t="s">
        <v>234</v>
      </c>
      <c r="EC145" t="s">
        <v>234</v>
      </c>
      <c r="ED145" t="s">
        <v>234</v>
      </c>
      <c r="EE145" t="s">
        <v>234</v>
      </c>
      <c r="EF145" t="s">
        <v>234</v>
      </c>
      <c r="EG145" t="s">
        <v>234</v>
      </c>
      <c r="EH145" t="s">
        <v>1655</v>
      </c>
      <c r="EI145" t="s">
        <v>1655</v>
      </c>
      <c r="EJ145" t="s">
        <v>1655</v>
      </c>
      <c r="EK145" t="s">
        <v>601</v>
      </c>
      <c r="EL145" t="s">
        <v>305</v>
      </c>
      <c r="EM145" t="s">
        <v>2026</v>
      </c>
      <c r="EN145" t="s">
        <v>305</v>
      </c>
      <c r="EO145" t="s">
        <v>234</v>
      </c>
      <c r="EP145" t="s">
        <v>234</v>
      </c>
      <c r="EQ145" t="s">
        <v>234</v>
      </c>
      <c r="ER145" t="s">
        <v>234</v>
      </c>
      <c r="ES145" t="s">
        <v>234</v>
      </c>
      <c r="ET145" t="s">
        <v>234</v>
      </c>
      <c r="EU145" t="s">
        <v>234</v>
      </c>
      <c r="EV145" t="s">
        <v>234</v>
      </c>
      <c r="EW145" t="s">
        <v>234</v>
      </c>
      <c r="EX145" t="s">
        <v>234</v>
      </c>
      <c r="EY145" t="s">
        <v>234</v>
      </c>
      <c r="EZ145" t="s">
        <v>234</v>
      </c>
      <c r="FA145" t="s">
        <v>234</v>
      </c>
      <c r="FB145" t="s">
        <v>234</v>
      </c>
      <c r="FC145" t="s">
        <v>234</v>
      </c>
      <c r="FD145" t="s">
        <v>234</v>
      </c>
      <c r="FE145" t="s">
        <v>234</v>
      </c>
      <c r="FF145" t="s">
        <v>234</v>
      </c>
      <c r="FG145" t="s">
        <v>234</v>
      </c>
      <c r="FH145" t="s">
        <v>234</v>
      </c>
      <c r="FI145" t="s">
        <v>234</v>
      </c>
      <c r="FJ145" t="s">
        <v>234</v>
      </c>
      <c r="FK145" t="s">
        <v>234</v>
      </c>
      <c r="FL145" t="s">
        <v>234</v>
      </c>
      <c r="FM145" t="s">
        <v>234</v>
      </c>
      <c r="FN145" t="s">
        <v>234</v>
      </c>
      <c r="FO145" t="s">
        <v>234</v>
      </c>
      <c r="FP145" t="s">
        <v>234</v>
      </c>
      <c r="FQ145" t="s">
        <v>234</v>
      </c>
      <c r="FR145" t="s">
        <v>234</v>
      </c>
      <c r="FS145" t="s">
        <v>234</v>
      </c>
      <c r="FT145" t="s">
        <v>234</v>
      </c>
      <c r="FU145" t="s">
        <v>234</v>
      </c>
      <c r="FV145" t="s">
        <v>234</v>
      </c>
      <c r="FW145" t="s">
        <v>234</v>
      </c>
      <c r="FX145" t="s">
        <v>234</v>
      </c>
      <c r="FY145" t="s">
        <v>234</v>
      </c>
      <c r="FZ145" t="s">
        <v>234</v>
      </c>
      <c r="GA145" t="s">
        <v>234</v>
      </c>
      <c r="GB145" t="s">
        <v>234</v>
      </c>
      <c r="GC145" t="s">
        <v>234</v>
      </c>
      <c r="GD145" t="s">
        <v>234</v>
      </c>
      <c r="GE145" t="s">
        <v>234</v>
      </c>
      <c r="GF145" t="s">
        <v>234</v>
      </c>
      <c r="GG145" t="s">
        <v>234</v>
      </c>
      <c r="GH145" t="s">
        <v>234</v>
      </c>
      <c r="GI145" t="s">
        <v>234</v>
      </c>
      <c r="GJ145" t="s">
        <v>234</v>
      </c>
      <c r="GK145" t="s">
        <v>234</v>
      </c>
      <c r="GL145" t="s">
        <v>234</v>
      </c>
      <c r="GM145" t="s">
        <v>234</v>
      </c>
      <c r="GN145" t="s">
        <v>234</v>
      </c>
      <c r="GO145" t="s">
        <v>234</v>
      </c>
      <c r="GP145" t="s">
        <v>234</v>
      </c>
      <c r="GQ145" t="s">
        <v>234</v>
      </c>
      <c r="GR145" t="s">
        <v>234</v>
      </c>
      <c r="GS145" t="s">
        <v>234</v>
      </c>
      <c r="GT145" t="s">
        <v>234</v>
      </c>
      <c r="GU145" t="s">
        <v>234</v>
      </c>
      <c r="GV145" t="s">
        <v>234</v>
      </c>
      <c r="GW145" t="s">
        <v>234</v>
      </c>
      <c r="GX145" t="s">
        <v>234</v>
      </c>
      <c r="GY145" t="s">
        <v>234</v>
      </c>
      <c r="GZ145" t="s">
        <v>234</v>
      </c>
      <c r="HA145" t="s">
        <v>234</v>
      </c>
      <c r="HB145" t="s">
        <v>234</v>
      </c>
      <c r="HC145" t="s">
        <v>234</v>
      </c>
      <c r="HD145" t="s">
        <v>234</v>
      </c>
      <c r="HE145" t="s">
        <v>234</v>
      </c>
      <c r="HF145" t="s">
        <v>234</v>
      </c>
      <c r="HG145" t="s">
        <v>234</v>
      </c>
      <c r="HH145" t="s">
        <v>234</v>
      </c>
      <c r="HI145" t="s">
        <v>234</v>
      </c>
      <c r="HJ145" t="s">
        <v>234</v>
      </c>
      <c r="HK145" t="s">
        <v>234</v>
      </c>
      <c r="HL145" t="s">
        <v>234</v>
      </c>
      <c r="HM145" t="s">
        <v>234</v>
      </c>
      <c r="HN145" t="s">
        <v>234</v>
      </c>
      <c r="HO145" t="s">
        <v>234</v>
      </c>
      <c r="HP145" t="s">
        <v>234</v>
      </c>
      <c r="HQ145" t="s">
        <v>234</v>
      </c>
      <c r="HR145" t="s">
        <v>234</v>
      </c>
      <c r="HS145" t="s">
        <v>234</v>
      </c>
      <c r="HT145" t="s">
        <v>234</v>
      </c>
      <c r="HU145" t="s">
        <v>1445</v>
      </c>
      <c r="HV145" t="s">
        <v>234</v>
      </c>
      <c r="HW145" t="s">
        <v>234</v>
      </c>
      <c r="HX145" t="s">
        <v>234</v>
      </c>
      <c r="HY145" t="s">
        <v>234</v>
      </c>
      <c r="HZ145" t="s">
        <v>234</v>
      </c>
      <c r="IA145" t="s">
        <v>234</v>
      </c>
      <c r="IB145" t="s">
        <v>234</v>
      </c>
      <c r="IC145" t="s">
        <v>234</v>
      </c>
      <c r="ID145" t="s">
        <v>3979</v>
      </c>
      <c r="IE145">
        <v>0</v>
      </c>
      <c r="IF145">
        <v>1</v>
      </c>
      <c r="IG145">
        <v>1</v>
      </c>
      <c r="IH145">
        <v>0</v>
      </c>
      <c r="II145">
        <v>0</v>
      </c>
      <c r="IJ145">
        <v>0</v>
      </c>
      <c r="IK145">
        <v>0</v>
      </c>
      <c r="IL145">
        <v>0</v>
      </c>
      <c r="IM145" t="s">
        <v>234</v>
      </c>
      <c r="IN145" t="s">
        <v>1445</v>
      </c>
      <c r="IO145" t="s">
        <v>234</v>
      </c>
      <c r="IP145" t="s">
        <v>234</v>
      </c>
      <c r="IQ145" t="s">
        <v>234</v>
      </c>
      <c r="IR145" t="s">
        <v>234</v>
      </c>
      <c r="IS145" t="s">
        <v>234</v>
      </c>
      <c r="IT145" t="s">
        <v>234</v>
      </c>
      <c r="IU145" t="s">
        <v>234</v>
      </c>
      <c r="IV145" t="s">
        <v>234</v>
      </c>
      <c r="IW145" t="s">
        <v>234</v>
      </c>
      <c r="IX145" t="s">
        <v>234</v>
      </c>
      <c r="IY145" t="s">
        <v>234</v>
      </c>
      <c r="IZ145" t="s">
        <v>234</v>
      </c>
      <c r="JA145" t="s">
        <v>234</v>
      </c>
      <c r="JB145" t="s">
        <v>234</v>
      </c>
      <c r="JC145" t="s">
        <v>234</v>
      </c>
      <c r="JD145" t="s">
        <v>234</v>
      </c>
      <c r="JE145" t="s">
        <v>234</v>
      </c>
      <c r="JF145" t="s">
        <v>234</v>
      </c>
      <c r="JG145" t="s">
        <v>234</v>
      </c>
      <c r="JH145" t="s">
        <v>234</v>
      </c>
      <c r="JI145" t="s">
        <v>234</v>
      </c>
      <c r="JJ145" t="s">
        <v>234</v>
      </c>
      <c r="JK145" t="s">
        <v>234</v>
      </c>
      <c r="JL145" t="s">
        <v>234</v>
      </c>
      <c r="JM145" t="s">
        <v>234</v>
      </c>
      <c r="JN145" t="s">
        <v>234</v>
      </c>
      <c r="JO145" t="s">
        <v>234</v>
      </c>
      <c r="JP145" t="s">
        <v>234</v>
      </c>
      <c r="JQ145" t="s">
        <v>234</v>
      </c>
      <c r="JR145" t="s">
        <v>234</v>
      </c>
      <c r="JS145" t="s">
        <v>234</v>
      </c>
      <c r="JT145" t="s">
        <v>234</v>
      </c>
      <c r="JU145" t="s">
        <v>234</v>
      </c>
      <c r="JV145" t="s">
        <v>234</v>
      </c>
      <c r="JW145" t="s">
        <v>234</v>
      </c>
      <c r="JX145" t="s">
        <v>234</v>
      </c>
      <c r="JY145" t="s">
        <v>234</v>
      </c>
      <c r="JZ145" t="s">
        <v>234</v>
      </c>
      <c r="KA145" t="s">
        <v>234</v>
      </c>
      <c r="KB145" t="s">
        <v>234</v>
      </c>
      <c r="KC145" t="s">
        <v>234</v>
      </c>
      <c r="KD145" t="s">
        <v>234</v>
      </c>
      <c r="KE145" t="s">
        <v>234</v>
      </c>
      <c r="KF145" t="s">
        <v>234</v>
      </c>
      <c r="KG145" t="s">
        <v>234</v>
      </c>
      <c r="KH145" t="s">
        <v>234</v>
      </c>
      <c r="KI145" t="s">
        <v>234</v>
      </c>
      <c r="KJ145" t="s">
        <v>234</v>
      </c>
      <c r="KK145" t="s">
        <v>234</v>
      </c>
      <c r="KL145" t="s">
        <v>234</v>
      </c>
      <c r="KM145" t="s">
        <v>234</v>
      </c>
      <c r="KN145" t="s">
        <v>234</v>
      </c>
      <c r="KO145" t="s">
        <v>234</v>
      </c>
      <c r="KP145" t="s">
        <v>234</v>
      </c>
      <c r="KQ145" t="s">
        <v>234</v>
      </c>
      <c r="KR145" t="s">
        <v>234</v>
      </c>
      <c r="KS145" t="s">
        <v>234</v>
      </c>
      <c r="KT145" t="s">
        <v>234</v>
      </c>
      <c r="KU145" t="s">
        <v>234</v>
      </c>
      <c r="KV145" t="s">
        <v>234</v>
      </c>
      <c r="KW145" t="s">
        <v>234</v>
      </c>
      <c r="KX145" t="s">
        <v>234</v>
      </c>
      <c r="KY145" t="s">
        <v>234</v>
      </c>
      <c r="KZ145" t="s">
        <v>234</v>
      </c>
      <c r="LA145" t="s">
        <v>234</v>
      </c>
      <c r="LB145" t="s">
        <v>234</v>
      </c>
      <c r="LC145" t="s">
        <v>234</v>
      </c>
      <c r="LD145" t="s">
        <v>234</v>
      </c>
      <c r="LE145" t="s">
        <v>234</v>
      </c>
      <c r="LF145" t="s">
        <v>234</v>
      </c>
      <c r="LG145" t="s">
        <v>234</v>
      </c>
      <c r="LH145">
        <v>264949411</v>
      </c>
      <c r="LI145" t="s">
        <v>4162</v>
      </c>
      <c r="LJ145">
        <v>44618.810474537036</v>
      </c>
      <c r="LK145" t="s">
        <v>234</v>
      </c>
      <c r="LL145" t="s">
        <v>234</v>
      </c>
      <c r="LM145" t="s">
        <v>3800</v>
      </c>
      <c r="LN145" t="s">
        <v>3801</v>
      </c>
      <c r="LO145" t="s">
        <v>234</v>
      </c>
      <c r="LP145">
        <v>144</v>
      </c>
    </row>
    <row r="146" spans="1:328" x14ac:dyDescent="0.35">
      <c r="A146">
        <v>44618.430867685187</v>
      </c>
      <c r="B146">
        <v>44618.436223252313</v>
      </c>
      <c r="C146">
        <v>44618</v>
      </c>
      <c r="D146">
        <v>7.6508101795168064E-4</v>
      </c>
      <c r="E146" t="s">
        <v>234</v>
      </c>
      <c r="F146" t="s">
        <v>234</v>
      </c>
      <c r="G146" t="s">
        <v>234</v>
      </c>
      <c r="H146">
        <v>44618</v>
      </c>
      <c r="I146" t="s">
        <v>236</v>
      </c>
      <c r="J146" t="s">
        <v>234</v>
      </c>
      <c r="K146" t="s">
        <v>236</v>
      </c>
      <c r="L146" t="s">
        <v>235</v>
      </c>
      <c r="M146" t="s">
        <v>235</v>
      </c>
      <c r="N146" t="s">
        <v>246</v>
      </c>
      <c r="O146" t="s">
        <v>4163</v>
      </c>
      <c r="P146" t="s">
        <v>246</v>
      </c>
      <c r="Q146" t="s">
        <v>433</v>
      </c>
      <c r="R146" t="s">
        <v>4163</v>
      </c>
      <c r="S146" t="s">
        <v>601</v>
      </c>
      <c r="T146" t="s">
        <v>2026</v>
      </c>
      <c r="U146" t="s">
        <v>2025</v>
      </c>
      <c r="V146" t="s">
        <v>2027</v>
      </c>
      <c r="W146" t="s">
        <v>2353</v>
      </c>
      <c r="X146" t="s">
        <v>2352</v>
      </c>
      <c r="Y146" t="s">
        <v>2353</v>
      </c>
      <c r="Z146" t="s">
        <v>3300</v>
      </c>
      <c r="AA146" t="s">
        <v>234</v>
      </c>
      <c r="AB146" t="s">
        <v>3300</v>
      </c>
      <c r="AC146" t="s">
        <v>3301</v>
      </c>
      <c r="AD146" t="s">
        <v>3301</v>
      </c>
      <c r="AE146" t="s">
        <v>246</v>
      </c>
      <c r="AF146" t="s">
        <v>3453</v>
      </c>
      <c r="AG146" t="s">
        <v>246</v>
      </c>
      <c r="AH146" t="s">
        <v>1390</v>
      </c>
      <c r="AI146" t="s">
        <v>3454</v>
      </c>
      <c r="AJ146" t="s">
        <v>247</v>
      </c>
      <c r="AK146" t="s">
        <v>284</v>
      </c>
      <c r="AL146" t="s">
        <v>1655</v>
      </c>
      <c r="AM146" t="s">
        <v>234</v>
      </c>
      <c r="AN146" t="s">
        <v>1655</v>
      </c>
      <c r="AO146" t="s">
        <v>234</v>
      </c>
      <c r="AP146" t="s">
        <v>250</v>
      </c>
      <c r="AQ146" t="s">
        <v>234</v>
      </c>
      <c r="AR146" t="s">
        <v>234</v>
      </c>
      <c r="AS146" t="s">
        <v>285</v>
      </c>
      <c r="AT146" t="s">
        <v>234</v>
      </c>
      <c r="AU146" t="s">
        <v>318</v>
      </c>
      <c r="AV146">
        <v>1</v>
      </c>
      <c r="AW146">
        <v>0</v>
      </c>
      <c r="AX146">
        <v>0</v>
      </c>
      <c r="AY146">
        <v>0</v>
      </c>
      <c r="AZ146">
        <v>0</v>
      </c>
      <c r="BA146">
        <v>0</v>
      </c>
      <c r="BB146">
        <v>0</v>
      </c>
      <c r="BC146">
        <v>0</v>
      </c>
      <c r="BD146" t="s">
        <v>309</v>
      </c>
      <c r="BE146" t="s">
        <v>750</v>
      </c>
      <c r="BF146" t="s">
        <v>287</v>
      </c>
      <c r="BG146">
        <v>1</v>
      </c>
      <c r="BH146">
        <v>0</v>
      </c>
      <c r="BI146">
        <v>0</v>
      </c>
      <c r="BJ146">
        <v>0</v>
      </c>
      <c r="BK146">
        <v>0</v>
      </c>
      <c r="BL146">
        <v>0</v>
      </c>
      <c r="BM146">
        <v>0</v>
      </c>
      <c r="BN146">
        <v>0</v>
      </c>
      <c r="BO146">
        <v>0</v>
      </c>
      <c r="BP146">
        <v>0</v>
      </c>
      <c r="BQ146" t="s">
        <v>234</v>
      </c>
      <c r="BR146" t="s">
        <v>348</v>
      </c>
      <c r="BS146" t="s">
        <v>289</v>
      </c>
      <c r="BT146" t="s">
        <v>3944</v>
      </c>
      <c r="BU146">
        <v>1</v>
      </c>
      <c r="BV146">
        <v>1</v>
      </c>
      <c r="BW146">
        <v>1</v>
      </c>
      <c r="BX146">
        <v>1</v>
      </c>
      <c r="BY146">
        <v>1</v>
      </c>
      <c r="BZ146">
        <v>1</v>
      </c>
      <c r="CA146">
        <v>1</v>
      </c>
      <c r="CB146">
        <v>0</v>
      </c>
      <c r="CC146" t="s">
        <v>1500</v>
      </c>
      <c r="CD146">
        <v>280</v>
      </c>
      <c r="CE146">
        <v>140</v>
      </c>
      <c r="CF146" t="s">
        <v>1655</v>
      </c>
      <c r="CG146">
        <v>350</v>
      </c>
      <c r="CH146">
        <v>134.61538461538399</v>
      </c>
      <c r="CI146" t="s">
        <v>1655</v>
      </c>
      <c r="CJ146">
        <v>250</v>
      </c>
      <c r="CK146" t="s">
        <v>3803</v>
      </c>
      <c r="CL146" t="s">
        <v>1655</v>
      </c>
      <c r="CM146">
        <v>420</v>
      </c>
      <c r="CN146" t="s">
        <v>3843</v>
      </c>
      <c r="CO146" t="s">
        <v>1655</v>
      </c>
      <c r="CP146">
        <v>700</v>
      </c>
      <c r="CQ146" t="s">
        <v>3827</v>
      </c>
      <c r="CR146" t="s">
        <v>1655</v>
      </c>
      <c r="CS146">
        <v>750</v>
      </c>
      <c r="CT146" t="s">
        <v>4072</v>
      </c>
      <c r="CU146" t="s">
        <v>1445</v>
      </c>
      <c r="CV146" t="s">
        <v>1504</v>
      </c>
      <c r="CW146" t="s">
        <v>1655</v>
      </c>
      <c r="CX146">
        <v>1000</v>
      </c>
      <c r="CY146" t="s">
        <v>234</v>
      </c>
      <c r="CZ146" t="s">
        <v>234</v>
      </c>
      <c r="DA146" t="s">
        <v>234</v>
      </c>
      <c r="DB146" t="s">
        <v>234</v>
      </c>
      <c r="DC146" t="s">
        <v>234</v>
      </c>
      <c r="DD146" t="s">
        <v>234</v>
      </c>
      <c r="DE146" t="s">
        <v>259</v>
      </c>
      <c r="DF146">
        <v>1000</v>
      </c>
      <c r="DG146" t="s">
        <v>1655</v>
      </c>
      <c r="DH146" t="s">
        <v>1445</v>
      </c>
      <c r="DI146" t="s">
        <v>234</v>
      </c>
      <c r="DJ146" t="s">
        <v>234</v>
      </c>
      <c r="DK146" t="s">
        <v>234</v>
      </c>
      <c r="DL146" t="s">
        <v>234</v>
      </c>
      <c r="DM146" t="s">
        <v>234</v>
      </c>
      <c r="DN146" t="s">
        <v>234</v>
      </c>
      <c r="DO146" t="s">
        <v>234</v>
      </c>
      <c r="DP146" t="s">
        <v>234</v>
      </c>
      <c r="DQ146" t="s">
        <v>234</v>
      </c>
      <c r="DR146" t="s">
        <v>234</v>
      </c>
      <c r="DS146" t="s">
        <v>234</v>
      </c>
      <c r="DT146" t="s">
        <v>234</v>
      </c>
      <c r="DU146" t="s">
        <v>234</v>
      </c>
      <c r="DV146" t="s">
        <v>234</v>
      </c>
      <c r="DW146" t="s">
        <v>234</v>
      </c>
      <c r="DX146" t="s">
        <v>234</v>
      </c>
      <c r="DY146" t="s">
        <v>234</v>
      </c>
      <c r="DZ146" t="s">
        <v>234</v>
      </c>
      <c r="EA146" t="s">
        <v>234</v>
      </c>
      <c r="EB146" t="s">
        <v>234</v>
      </c>
      <c r="EC146" t="s">
        <v>234</v>
      </c>
      <c r="ED146" t="s">
        <v>234</v>
      </c>
      <c r="EE146" t="s">
        <v>234</v>
      </c>
      <c r="EF146" t="s">
        <v>234</v>
      </c>
      <c r="EG146" t="s">
        <v>234</v>
      </c>
      <c r="EH146" t="s">
        <v>1655</v>
      </c>
      <c r="EI146" t="s">
        <v>1445</v>
      </c>
      <c r="EJ146" t="s">
        <v>1655</v>
      </c>
      <c r="EK146" t="s">
        <v>601</v>
      </c>
      <c r="EL146" t="s">
        <v>305</v>
      </c>
      <c r="EM146" t="s">
        <v>2026</v>
      </c>
      <c r="EN146" t="s">
        <v>305</v>
      </c>
      <c r="EO146" t="s">
        <v>234</v>
      </c>
      <c r="EP146" t="s">
        <v>234</v>
      </c>
      <c r="EQ146" t="s">
        <v>234</v>
      </c>
      <c r="ER146" t="s">
        <v>234</v>
      </c>
      <c r="ES146" t="s">
        <v>234</v>
      </c>
      <c r="ET146" t="s">
        <v>234</v>
      </c>
      <c r="EU146" t="s">
        <v>234</v>
      </c>
      <c r="EV146" t="s">
        <v>234</v>
      </c>
      <c r="EW146" t="s">
        <v>234</v>
      </c>
      <c r="EX146" t="s">
        <v>234</v>
      </c>
      <c r="EY146" t="s">
        <v>234</v>
      </c>
      <c r="EZ146" t="s">
        <v>234</v>
      </c>
      <c r="FA146" t="s">
        <v>234</v>
      </c>
      <c r="FB146" t="s">
        <v>234</v>
      </c>
      <c r="FC146" t="s">
        <v>234</v>
      </c>
      <c r="FD146" t="s">
        <v>234</v>
      </c>
      <c r="FE146" t="s">
        <v>234</v>
      </c>
      <c r="FF146" t="s">
        <v>234</v>
      </c>
      <c r="FG146" t="s">
        <v>234</v>
      </c>
      <c r="FH146" t="s">
        <v>234</v>
      </c>
      <c r="FI146" t="s">
        <v>234</v>
      </c>
      <c r="FJ146" t="s">
        <v>234</v>
      </c>
      <c r="FK146" t="s">
        <v>234</v>
      </c>
      <c r="FL146" t="s">
        <v>234</v>
      </c>
      <c r="FM146" t="s">
        <v>234</v>
      </c>
      <c r="FN146" t="s">
        <v>234</v>
      </c>
      <c r="FO146" t="s">
        <v>234</v>
      </c>
      <c r="FP146" t="s">
        <v>234</v>
      </c>
      <c r="FQ146" t="s">
        <v>234</v>
      </c>
      <c r="FR146" t="s">
        <v>234</v>
      </c>
      <c r="FS146" t="s">
        <v>234</v>
      </c>
      <c r="FT146" t="s">
        <v>234</v>
      </c>
      <c r="FU146" t="s">
        <v>234</v>
      </c>
      <c r="FV146" t="s">
        <v>234</v>
      </c>
      <c r="FW146" t="s">
        <v>234</v>
      </c>
      <c r="FX146" t="s">
        <v>234</v>
      </c>
      <c r="FY146" t="s">
        <v>234</v>
      </c>
      <c r="FZ146" t="s">
        <v>234</v>
      </c>
      <c r="GA146" t="s">
        <v>234</v>
      </c>
      <c r="GB146" t="s">
        <v>234</v>
      </c>
      <c r="GC146" t="s">
        <v>234</v>
      </c>
      <c r="GD146" t="s">
        <v>234</v>
      </c>
      <c r="GE146" t="s">
        <v>234</v>
      </c>
      <c r="GF146" t="s">
        <v>234</v>
      </c>
      <c r="GG146" t="s">
        <v>234</v>
      </c>
      <c r="GH146" t="s">
        <v>234</v>
      </c>
      <c r="GI146" t="s">
        <v>234</v>
      </c>
      <c r="GJ146" t="s">
        <v>234</v>
      </c>
      <c r="GK146" t="s">
        <v>234</v>
      </c>
      <c r="GL146" t="s">
        <v>234</v>
      </c>
      <c r="GM146" t="s">
        <v>234</v>
      </c>
      <c r="GN146" t="s">
        <v>234</v>
      </c>
      <c r="GO146" t="s">
        <v>234</v>
      </c>
      <c r="GP146" t="s">
        <v>234</v>
      </c>
      <c r="GQ146" t="s">
        <v>234</v>
      </c>
      <c r="GR146" t="s">
        <v>234</v>
      </c>
      <c r="GS146" t="s">
        <v>234</v>
      </c>
      <c r="GT146" t="s">
        <v>234</v>
      </c>
      <c r="GU146" t="s">
        <v>234</v>
      </c>
      <c r="GV146" t="s">
        <v>234</v>
      </c>
      <c r="GW146" t="s">
        <v>234</v>
      </c>
      <c r="GX146" t="s">
        <v>234</v>
      </c>
      <c r="GY146" t="s">
        <v>234</v>
      </c>
      <c r="GZ146" t="s">
        <v>234</v>
      </c>
      <c r="HA146" t="s">
        <v>234</v>
      </c>
      <c r="HB146" t="s">
        <v>234</v>
      </c>
      <c r="HC146" t="s">
        <v>234</v>
      </c>
      <c r="HD146" t="s">
        <v>234</v>
      </c>
      <c r="HE146" t="s">
        <v>234</v>
      </c>
      <c r="HF146" t="s">
        <v>234</v>
      </c>
      <c r="HG146" t="s">
        <v>234</v>
      </c>
      <c r="HH146" t="s">
        <v>234</v>
      </c>
      <c r="HI146" t="s">
        <v>234</v>
      </c>
      <c r="HJ146" t="s">
        <v>234</v>
      </c>
      <c r="HK146" t="s">
        <v>234</v>
      </c>
      <c r="HL146" t="s">
        <v>234</v>
      </c>
      <c r="HM146" t="s">
        <v>234</v>
      </c>
      <c r="HN146" t="s">
        <v>234</v>
      </c>
      <c r="HO146" t="s">
        <v>234</v>
      </c>
      <c r="HP146" t="s">
        <v>234</v>
      </c>
      <c r="HQ146" t="s">
        <v>234</v>
      </c>
      <c r="HR146" t="s">
        <v>234</v>
      </c>
      <c r="HS146" t="s">
        <v>234</v>
      </c>
      <c r="HT146" t="s">
        <v>234</v>
      </c>
      <c r="HU146" t="s">
        <v>1445</v>
      </c>
      <c r="HV146" t="s">
        <v>234</v>
      </c>
      <c r="HW146" t="s">
        <v>234</v>
      </c>
      <c r="HX146" t="s">
        <v>234</v>
      </c>
      <c r="HY146" t="s">
        <v>234</v>
      </c>
      <c r="HZ146" t="s">
        <v>234</v>
      </c>
      <c r="IA146" t="s">
        <v>234</v>
      </c>
      <c r="IB146" t="s">
        <v>234</v>
      </c>
      <c r="IC146" t="s">
        <v>234</v>
      </c>
      <c r="ID146" t="s">
        <v>3979</v>
      </c>
      <c r="IE146">
        <v>0</v>
      </c>
      <c r="IF146">
        <v>1</v>
      </c>
      <c r="IG146">
        <v>1</v>
      </c>
      <c r="IH146">
        <v>0</v>
      </c>
      <c r="II146">
        <v>0</v>
      </c>
      <c r="IJ146">
        <v>0</v>
      </c>
      <c r="IK146">
        <v>0</v>
      </c>
      <c r="IL146">
        <v>0</v>
      </c>
      <c r="IM146" t="s">
        <v>234</v>
      </c>
      <c r="IN146" t="s">
        <v>1445</v>
      </c>
      <c r="IO146" t="s">
        <v>234</v>
      </c>
      <c r="IP146" t="s">
        <v>234</v>
      </c>
      <c r="IQ146" t="s">
        <v>234</v>
      </c>
      <c r="IR146" t="s">
        <v>234</v>
      </c>
      <c r="IS146" t="s">
        <v>234</v>
      </c>
      <c r="IT146" t="s">
        <v>234</v>
      </c>
      <c r="IU146" t="s">
        <v>234</v>
      </c>
      <c r="IV146" t="s">
        <v>234</v>
      </c>
      <c r="IW146" t="s">
        <v>234</v>
      </c>
      <c r="IX146" t="s">
        <v>234</v>
      </c>
      <c r="IY146" t="s">
        <v>234</v>
      </c>
      <c r="IZ146" t="s">
        <v>234</v>
      </c>
      <c r="JA146" t="s">
        <v>234</v>
      </c>
      <c r="JB146" t="s">
        <v>234</v>
      </c>
      <c r="JC146" t="s">
        <v>234</v>
      </c>
      <c r="JD146" t="s">
        <v>234</v>
      </c>
      <c r="JE146" t="s">
        <v>234</v>
      </c>
      <c r="JF146" t="s">
        <v>234</v>
      </c>
      <c r="JG146" t="s">
        <v>234</v>
      </c>
      <c r="JH146" t="s">
        <v>234</v>
      </c>
      <c r="JI146" t="s">
        <v>234</v>
      </c>
      <c r="JJ146" t="s">
        <v>234</v>
      </c>
      <c r="JK146" t="s">
        <v>234</v>
      </c>
      <c r="JL146" t="s">
        <v>234</v>
      </c>
      <c r="JM146" t="s">
        <v>234</v>
      </c>
      <c r="JN146" t="s">
        <v>234</v>
      </c>
      <c r="JO146" t="s">
        <v>234</v>
      </c>
      <c r="JP146" t="s">
        <v>234</v>
      </c>
      <c r="JQ146" t="s">
        <v>234</v>
      </c>
      <c r="JR146" t="s">
        <v>234</v>
      </c>
      <c r="JS146" t="s">
        <v>234</v>
      </c>
      <c r="JT146" t="s">
        <v>234</v>
      </c>
      <c r="JU146" t="s">
        <v>234</v>
      </c>
      <c r="JV146" t="s">
        <v>234</v>
      </c>
      <c r="JW146" t="s">
        <v>234</v>
      </c>
      <c r="JX146" t="s">
        <v>234</v>
      </c>
      <c r="JY146" t="s">
        <v>234</v>
      </c>
      <c r="JZ146" t="s">
        <v>234</v>
      </c>
      <c r="KA146" t="s">
        <v>234</v>
      </c>
      <c r="KB146" t="s">
        <v>234</v>
      </c>
      <c r="KC146" t="s">
        <v>234</v>
      </c>
      <c r="KD146" t="s">
        <v>234</v>
      </c>
      <c r="KE146" t="s">
        <v>234</v>
      </c>
      <c r="KF146" t="s">
        <v>234</v>
      </c>
      <c r="KG146" t="s">
        <v>234</v>
      </c>
      <c r="KH146" t="s">
        <v>234</v>
      </c>
      <c r="KI146" t="s">
        <v>234</v>
      </c>
      <c r="KJ146" t="s">
        <v>234</v>
      </c>
      <c r="KK146" t="s">
        <v>234</v>
      </c>
      <c r="KL146" t="s">
        <v>234</v>
      </c>
      <c r="KM146" t="s">
        <v>234</v>
      </c>
      <c r="KN146" t="s">
        <v>234</v>
      </c>
      <c r="KO146" t="s">
        <v>234</v>
      </c>
      <c r="KP146" t="s">
        <v>234</v>
      </c>
      <c r="KQ146" t="s">
        <v>234</v>
      </c>
      <c r="KR146" t="s">
        <v>234</v>
      </c>
      <c r="KS146" t="s">
        <v>234</v>
      </c>
      <c r="KT146" t="s">
        <v>234</v>
      </c>
      <c r="KU146" t="s">
        <v>234</v>
      </c>
      <c r="KV146" t="s">
        <v>234</v>
      </c>
      <c r="KW146" t="s">
        <v>234</v>
      </c>
      <c r="KX146" t="s">
        <v>234</v>
      </c>
      <c r="KY146" t="s">
        <v>234</v>
      </c>
      <c r="KZ146" t="s">
        <v>234</v>
      </c>
      <c r="LA146" t="s">
        <v>234</v>
      </c>
      <c r="LB146" t="s">
        <v>234</v>
      </c>
      <c r="LC146" t="s">
        <v>234</v>
      </c>
      <c r="LD146" t="s">
        <v>234</v>
      </c>
      <c r="LE146" t="s">
        <v>234</v>
      </c>
      <c r="LF146" t="s">
        <v>234</v>
      </c>
      <c r="LG146" t="s">
        <v>234</v>
      </c>
      <c r="LH146">
        <v>264949417</v>
      </c>
      <c r="LI146" t="s">
        <v>4164</v>
      </c>
      <c r="LJ146">
        <v>44618.810486111113</v>
      </c>
      <c r="LK146" t="s">
        <v>234</v>
      </c>
      <c r="LL146" t="s">
        <v>234</v>
      </c>
      <c r="LM146" t="s">
        <v>3800</v>
      </c>
      <c r="LN146" t="s">
        <v>3801</v>
      </c>
      <c r="LO146" t="s">
        <v>234</v>
      </c>
      <c r="LP146">
        <v>145</v>
      </c>
    </row>
    <row r="147" spans="1:328" x14ac:dyDescent="0.35">
      <c r="A147">
        <v>44618.436286990742</v>
      </c>
      <c r="B147">
        <v>44618.440288703707</v>
      </c>
      <c r="C147">
        <v>44618</v>
      </c>
      <c r="D147">
        <v>5.7167328070915706E-4</v>
      </c>
      <c r="E147" t="s">
        <v>234</v>
      </c>
      <c r="F147" t="s">
        <v>234</v>
      </c>
      <c r="G147" t="s">
        <v>234</v>
      </c>
      <c r="H147">
        <v>44618</v>
      </c>
      <c r="I147" t="s">
        <v>236</v>
      </c>
      <c r="J147" t="s">
        <v>234</v>
      </c>
      <c r="K147" t="s">
        <v>236</v>
      </c>
      <c r="L147" t="s">
        <v>235</v>
      </c>
      <c r="M147" t="s">
        <v>235</v>
      </c>
      <c r="N147" t="s">
        <v>246</v>
      </c>
      <c r="O147" t="s">
        <v>4163</v>
      </c>
      <c r="P147" t="s">
        <v>246</v>
      </c>
      <c r="Q147" t="s">
        <v>433</v>
      </c>
      <c r="R147" t="s">
        <v>4163</v>
      </c>
      <c r="S147" t="s">
        <v>601</v>
      </c>
      <c r="T147" t="s">
        <v>2026</v>
      </c>
      <c r="U147" t="s">
        <v>2025</v>
      </c>
      <c r="V147" t="s">
        <v>2027</v>
      </c>
      <c r="W147" t="s">
        <v>2353</v>
      </c>
      <c r="X147" t="s">
        <v>2352</v>
      </c>
      <c r="Y147" t="s">
        <v>2353</v>
      </c>
      <c r="Z147" t="s">
        <v>3300</v>
      </c>
      <c r="AA147" t="s">
        <v>234</v>
      </c>
      <c r="AB147" t="s">
        <v>3300</v>
      </c>
      <c r="AC147" t="s">
        <v>3301</v>
      </c>
      <c r="AD147" t="s">
        <v>3301</v>
      </c>
      <c r="AE147" t="s">
        <v>246</v>
      </c>
      <c r="AF147" t="s">
        <v>4165</v>
      </c>
      <c r="AG147" t="s">
        <v>246</v>
      </c>
      <c r="AH147" t="s">
        <v>1390</v>
      </c>
      <c r="AI147" t="s">
        <v>3454</v>
      </c>
      <c r="AJ147" t="s">
        <v>247</v>
      </c>
      <c r="AK147" t="s">
        <v>284</v>
      </c>
      <c r="AL147" t="s">
        <v>1655</v>
      </c>
      <c r="AM147" t="s">
        <v>234</v>
      </c>
      <c r="AN147" t="s">
        <v>1655</v>
      </c>
      <c r="AO147" t="s">
        <v>234</v>
      </c>
      <c r="AP147" t="s">
        <v>250</v>
      </c>
      <c r="AQ147" t="s">
        <v>234</v>
      </c>
      <c r="AR147" t="s">
        <v>234</v>
      </c>
      <c r="AS147" t="s">
        <v>285</v>
      </c>
      <c r="AT147" t="s">
        <v>234</v>
      </c>
      <c r="AU147" t="s">
        <v>318</v>
      </c>
      <c r="AV147">
        <v>1</v>
      </c>
      <c r="AW147">
        <v>0</v>
      </c>
      <c r="AX147">
        <v>0</v>
      </c>
      <c r="AY147">
        <v>0</v>
      </c>
      <c r="AZ147">
        <v>0</v>
      </c>
      <c r="BA147">
        <v>0</v>
      </c>
      <c r="BB147">
        <v>0</v>
      </c>
      <c r="BC147">
        <v>0</v>
      </c>
      <c r="BD147" t="s">
        <v>309</v>
      </c>
      <c r="BE147" t="s">
        <v>750</v>
      </c>
      <c r="BF147" t="s">
        <v>287</v>
      </c>
      <c r="BG147">
        <v>1</v>
      </c>
      <c r="BH147">
        <v>0</v>
      </c>
      <c r="BI147">
        <v>0</v>
      </c>
      <c r="BJ147">
        <v>0</v>
      </c>
      <c r="BK147">
        <v>0</v>
      </c>
      <c r="BL147">
        <v>0</v>
      </c>
      <c r="BM147">
        <v>0</v>
      </c>
      <c r="BN147">
        <v>0</v>
      </c>
      <c r="BO147">
        <v>0</v>
      </c>
      <c r="BP147">
        <v>0</v>
      </c>
      <c r="BQ147" t="s">
        <v>234</v>
      </c>
      <c r="BR147" t="s">
        <v>348</v>
      </c>
      <c r="BS147" t="s">
        <v>289</v>
      </c>
      <c r="BT147" t="s">
        <v>4166</v>
      </c>
      <c r="BU147">
        <v>1</v>
      </c>
      <c r="BV147">
        <v>1</v>
      </c>
      <c r="BW147">
        <v>1</v>
      </c>
      <c r="BX147">
        <v>1</v>
      </c>
      <c r="BY147">
        <v>1</v>
      </c>
      <c r="BZ147">
        <v>1</v>
      </c>
      <c r="CA147">
        <v>1</v>
      </c>
      <c r="CB147">
        <v>0</v>
      </c>
      <c r="CC147" t="s">
        <v>1500</v>
      </c>
      <c r="CD147">
        <v>270</v>
      </c>
      <c r="CE147">
        <v>135</v>
      </c>
      <c r="CF147" t="s">
        <v>1655</v>
      </c>
      <c r="CG147">
        <v>350</v>
      </c>
      <c r="CH147">
        <v>134.61538461538399</v>
      </c>
      <c r="CI147" t="s">
        <v>1655</v>
      </c>
      <c r="CJ147">
        <v>250</v>
      </c>
      <c r="CK147" t="s">
        <v>3803</v>
      </c>
      <c r="CL147" t="s">
        <v>1445</v>
      </c>
      <c r="CM147">
        <v>400</v>
      </c>
      <c r="CN147" t="s">
        <v>3804</v>
      </c>
      <c r="CO147" t="s">
        <v>1655</v>
      </c>
      <c r="CP147">
        <v>700</v>
      </c>
      <c r="CQ147" t="s">
        <v>3827</v>
      </c>
      <c r="CR147" t="s">
        <v>1445</v>
      </c>
      <c r="CS147">
        <v>700</v>
      </c>
      <c r="CT147" t="s">
        <v>3827</v>
      </c>
      <c r="CU147" t="s">
        <v>1445</v>
      </c>
      <c r="CV147" t="s">
        <v>1507</v>
      </c>
      <c r="CW147" t="s">
        <v>1655</v>
      </c>
      <c r="CX147">
        <v>1100</v>
      </c>
      <c r="CY147" t="s">
        <v>234</v>
      </c>
      <c r="CZ147" t="s">
        <v>234</v>
      </c>
      <c r="DA147" t="s">
        <v>234</v>
      </c>
      <c r="DB147" t="s">
        <v>234</v>
      </c>
      <c r="DC147" t="s">
        <v>234</v>
      </c>
      <c r="DD147" t="s">
        <v>234</v>
      </c>
      <c r="DE147" t="s">
        <v>259</v>
      </c>
      <c r="DF147">
        <v>1100</v>
      </c>
      <c r="DG147" t="s">
        <v>1655</v>
      </c>
      <c r="DH147" t="s">
        <v>1445</v>
      </c>
      <c r="DI147" t="s">
        <v>234</v>
      </c>
      <c r="DJ147" t="s">
        <v>234</v>
      </c>
      <c r="DK147" t="s">
        <v>234</v>
      </c>
      <c r="DL147" t="s">
        <v>234</v>
      </c>
      <c r="DM147" t="s">
        <v>234</v>
      </c>
      <c r="DN147" t="s">
        <v>234</v>
      </c>
      <c r="DO147" t="s">
        <v>234</v>
      </c>
      <c r="DP147" t="s">
        <v>234</v>
      </c>
      <c r="DQ147" t="s">
        <v>234</v>
      </c>
      <c r="DR147" t="s">
        <v>234</v>
      </c>
      <c r="DS147" t="s">
        <v>234</v>
      </c>
      <c r="DT147" t="s">
        <v>234</v>
      </c>
      <c r="DU147" t="s">
        <v>234</v>
      </c>
      <c r="DV147" t="s">
        <v>234</v>
      </c>
      <c r="DW147" t="s">
        <v>234</v>
      </c>
      <c r="DX147" t="s">
        <v>234</v>
      </c>
      <c r="DY147" t="s">
        <v>234</v>
      </c>
      <c r="DZ147" t="s">
        <v>234</v>
      </c>
      <c r="EA147" t="s">
        <v>234</v>
      </c>
      <c r="EB147" t="s">
        <v>234</v>
      </c>
      <c r="EC147" t="s">
        <v>234</v>
      </c>
      <c r="ED147" t="s">
        <v>234</v>
      </c>
      <c r="EE147" t="s">
        <v>234</v>
      </c>
      <c r="EF147" t="s">
        <v>234</v>
      </c>
      <c r="EG147" t="s">
        <v>234</v>
      </c>
      <c r="EH147" t="s">
        <v>1445</v>
      </c>
      <c r="EI147" t="s">
        <v>1655</v>
      </c>
      <c r="EJ147" t="s">
        <v>1655</v>
      </c>
      <c r="EK147" t="s">
        <v>601</v>
      </c>
      <c r="EL147" t="s">
        <v>305</v>
      </c>
      <c r="EM147" t="s">
        <v>2026</v>
      </c>
      <c r="EN147" t="s">
        <v>305</v>
      </c>
      <c r="EO147" t="s">
        <v>234</v>
      </c>
      <c r="EP147" t="s">
        <v>234</v>
      </c>
      <c r="EQ147" t="s">
        <v>234</v>
      </c>
      <c r="ER147" t="s">
        <v>234</v>
      </c>
      <c r="ES147" t="s">
        <v>234</v>
      </c>
      <c r="ET147" t="s">
        <v>234</v>
      </c>
      <c r="EU147" t="s">
        <v>234</v>
      </c>
      <c r="EV147" t="s">
        <v>234</v>
      </c>
      <c r="EW147" t="s">
        <v>234</v>
      </c>
      <c r="EX147" t="s">
        <v>234</v>
      </c>
      <c r="EY147" t="s">
        <v>234</v>
      </c>
      <c r="EZ147" t="s">
        <v>234</v>
      </c>
      <c r="FA147" t="s">
        <v>234</v>
      </c>
      <c r="FB147" t="s">
        <v>234</v>
      </c>
      <c r="FC147" t="s">
        <v>234</v>
      </c>
      <c r="FD147" t="s">
        <v>234</v>
      </c>
      <c r="FE147" t="s">
        <v>234</v>
      </c>
      <c r="FF147" t="s">
        <v>234</v>
      </c>
      <c r="FG147" t="s">
        <v>234</v>
      </c>
      <c r="FH147" t="s">
        <v>234</v>
      </c>
      <c r="FI147" t="s">
        <v>234</v>
      </c>
      <c r="FJ147" t="s">
        <v>234</v>
      </c>
      <c r="FK147" t="s">
        <v>234</v>
      </c>
      <c r="FL147" t="s">
        <v>234</v>
      </c>
      <c r="FM147" t="s">
        <v>234</v>
      </c>
      <c r="FN147" t="s">
        <v>234</v>
      </c>
      <c r="FO147" t="s">
        <v>234</v>
      </c>
      <c r="FP147" t="s">
        <v>234</v>
      </c>
      <c r="FQ147" t="s">
        <v>234</v>
      </c>
      <c r="FR147" t="s">
        <v>234</v>
      </c>
      <c r="FS147" t="s">
        <v>234</v>
      </c>
      <c r="FT147" t="s">
        <v>234</v>
      </c>
      <c r="FU147" t="s">
        <v>234</v>
      </c>
      <c r="FV147" t="s">
        <v>234</v>
      </c>
      <c r="FW147" t="s">
        <v>234</v>
      </c>
      <c r="FX147" t="s">
        <v>234</v>
      </c>
      <c r="FY147" t="s">
        <v>234</v>
      </c>
      <c r="FZ147" t="s">
        <v>234</v>
      </c>
      <c r="GA147" t="s">
        <v>234</v>
      </c>
      <c r="GB147" t="s">
        <v>234</v>
      </c>
      <c r="GC147" t="s">
        <v>234</v>
      </c>
      <c r="GD147" t="s">
        <v>234</v>
      </c>
      <c r="GE147" t="s">
        <v>234</v>
      </c>
      <c r="GF147" t="s">
        <v>234</v>
      </c>
      <c r="GG147" t="s">
        <v>234</v>
      </c>
      <c r="GH147" t="s">
        <v>234</v>
      </c>
      <c r="GI147" t="s">
        <v>234</v>
      </c>
      <c r="GJ147" t="s">
        <v>234</v>
      </c>
      <c r="GK147" t="s">
        <v>234</v>
      </c>
      <c r="GL147" t="s">
        <v>234</v>
      </c>
      <c r="GM147" t="s">
        <v>234</v>
      </c>
      <c r="GN147" t="s">
        <v>234</v>
      </c>
      <c r="GO147" t="s">
        <v>234</v>
      </c>
      <c r="GP147" t="s">
        <v>234</v>
      </c>
      <c r="GQ147" t="s">
        <v>234</v>
      </c>
      <c r="GR147" t="s">
        <v>234</v>
      </c>
      <c r="GS147" t="s">
        <v>234</v>
      </c>
      <c r="GT147" t="s">
        <v>234</v>
      </c>
      <c r="GU147" t="s">
        <v>234</v>
      </c>
      <c r="GV147" t="s">
        <v>234</v>
      </c>
      <c r="GW147" t="s">
        <v>234</v>
      </c>
      <c r="GX147" t="s">
        <v>234</v>
      </c>
      <c r="GY147" t="s">
        <v>234</v>
      </c>
      <c r="GZ147" t="s">
        <v>234</v>
      </c>
      <c r="HA147" t="s">
        <v>234</v>
      </c>
      <c r="HB147" t="s">
        <v>234</v>
      </c>
      <c r="HC147" t="s">
        <v>234</v>
      </c>
      <c r="HD147" t="s">
        <v>234</v>
      </c>
      <c r="HE147" t="s">
        <v>234</v>
      </c>
      <c r="HF147" t="s">
        <v>234</v>
      </c>
      <c r="HG147" t="s">
        <v>234</v>
      </c>
      <c r="HH147" t="s">
        <v>234</v>
      </c>
      <c r="HI147" t="s">
        <v>234</v>
      </c>
      <c r="HJ147" t="s">
        <v>234</v>
      </c>
      <c r="HK147" t="s">
        <v>234</v>
      </c>
      <c r="HL147" t="s">
        <v>234</v>
      </c>
      <c r="HM147" t="s">
        <v>234</v>
      </c>
      <c r="HN147" t="s">
        <v>234</v>
      </c>
      <c r="HO147" t="s">
        <v>234</v>
      </c>
      <c r="HP147" t="s">
        <v>234</v>
      </c>
      <c r="HQ147" t="s">
        <v>234</v>
      </c>
      <c r="HR147" t="s">
        <v>234</v>
      </c>
      <c r="HS147" t="s">
        <v>234</v>
      </c>
      <c r="HT147" t="s">
        <v>234</v>
      </c>
      <c r="HU147" t="s">
        <v>1445</v>
      </c>
      <c r="HV147" t="s">
        <v>234</v>
      </c>
      <c r="HW147" t="s">
        <v>234</v>
      </c>
      <c r="HX147" t="s">
        <v>234</v>
      </c>
      <c r="HY147" t="s">
        <v>234</v>
      </c>
      <c r="HZ147" t="s">
        <v>234</v>
      </c>
      <c r="IA147" t="s">
        <v>234</v>
      </c>
      <c r="IB147" t="s">
        <v>234</v>
      </c>
      <c r="IC147" t="s">
        <v>234</v>
      </c>
      <c r="ID147" t="s">
        <v>3923</v>
      </c>
      <c r="IE147">
        <v>0</v>
      </c>
      <c r="IF147">
        <v>1</v>
      </c>
      <c r="IG147">
        <v>1</v>
      </c>
      <c r="IH147">
        <v>0</v>
      </c>
      <c r="II147">
        <v>0</v>
      </c>
      <c r="IJ147">
        <v>0</v>
      </c>
      <c r="IK147">
        <v>0</v>
      </c>
      <c r="IL147">
        <v>0</v>
      </c>
      <c r="IM147" t="s">
        <v>234</v>
      </c>
      <c r="IN147" t="s">
        <v>1445</v>
      </c>
      <c r="IO147" t="s">
        <v>234</v>
      </c>
      <c r="IP147" t="s">
        <v>234</v>
      </c>
      <c r="IQ147" t="s">
        <v>234</v>
      </c>
      <c r="IR147" t="s">
        <v>234</v>
      </c>
      <c r="IS147" t="s">
        <v>234</v>
      </c>
      <c r="IT147" t="s">
        <v>234</v>
      </c>
      <c r="IU147" t="s">
        <v>234</v>
      </c>
      <c r="IV147" t="s">
        <v>234</v>
      </c>
      <c r="IW147" t="s">
        <v>234</v>
      </c>
      <c r="IX147" t="s">
        <v>234</v>
      </c>
      <c r="IY147" t="s">
        <v>234</v>
      </c>
      <c r="IZ147" t="s">
        <v>234</v>
      </c>
      <c r="JA147" t="s">
        <v>234</v>
      </c>
      <c r="JB147" t="s">
        <v>234</v>
      </c>
      <c r="JC147" t="s">
        <v>234</v>
      </c>
      <c r="JD147" t="s">
        <v>234</v>
      </c>
      <c r="JE147" t="s">
        <v>234</v>
      </c>
      <c r="JF147" t="s">
        <v>234</v>
      </c>
      <c r="JG147" t="s">
        <v>234</v>
      </c>
      <c r="JH147" t="s">
        <v>234</v>
      </c>
      <c r="JI147" t="s">
        <v>234</v>
      </c>
      <c r="JJ147" t="s">
        <v>234</v>
      </c>
      <c r="JK147" t="s">
        <v>234</v>
      </c>
      <c r="JL147" t="s">
        <v>234</v>
      </c>
      <c r="JM147" t="s">
        <v>234</v>
      </c>
      <c r="JN147" t="s">
        <v>234</v>
      </c>
      <c r="JO147" t="s">
        <v>234</v>
      </c>
      <c r="JP147" t="s">
        <v>234</v>
      </c>
      <c r="JQ147" t="s">
        <v>234</v>
      </c>
      <c r="JR147" t="s">
        <v>234</v>
      </c>
      <c r="JS147" t="s">
        <v>234</v>
      </c>
      <c r="JT147" t="s">
        <v>234</v>
      </c>
      <c r="JU147" t="s">
        <v>234</v>
      </c>
      <c r="JV147" t="s">
        <v>234</v>
      </c>
      <c r="JW147" t="s">
        <v>234</v>
      </c>
      <c r="JX147" t="s">
        <v>234</v>
      </c>
      <c r="JY147" t="s">
        <v>234</v>
      </c>
      <c r="JZ147" t="s">
        <v>234</v>
      </c>
      <c r="KA147" t="s">
        <v>234</v>
      </c>
      <c r="KB147" t="s">
        <v>234</v>
      </c>
      <c r="KC147" t="s">
        <v>234</v>
      </c>
      <c r="KD147" t="s">
        <v>234</v>
      </c>
      <c r="KE147" t="s">
        <v>234</v>
      </c>
      <c r="KF147" t="s">
        <v>234</v>
      </c>
      <c r="KG147" t="s">
        <v>234</v>
      </c>
      <c r="KH147" t="s">
        <v>234</v>
      </c>
      <c r="KI147" t="s">
        <v>234</v>
      </c>
      <c r="KJ147" t="s">
        <v>234</v>
      </c>
      <c r="KK147" t="s">
        <v>234</v>
      </c>
      <c r="KL147" t="s">
        <v>234</v>
      </c>
      <c r="KM147" t="s">
        <v>234</v>
      </c>
      <c r="KN147" t="s">
        <v>234</v>
      </c>
      <c r="KO147" t="s">
        <v>234</v>
      </c>
      <c r="KP147" t="s">
        <v>234</v>
      </c>
      <c r="KQ147" t="s">
        <v>234</v>
      </c>
      <c r="KR147" t="s">
        <v>234</v>
      </c>
      <c r="KS147" t="s">
        <v>234</v>
      </c>
      <c r="KT147" t="s">
        <v>234</v>
      </c>
      <c r="KU147" t="s">
        <v>234</v>
      </c>
      <c r="KV147" t="s">
        <v>234</v>
      </c>
      <c r="KW147" t="s">
        <v>234</v>
      </c>
      <c r="KX147" t="s">
        <v>234</v>
      </c>
      <c r="KY147" t="s">
        <v>234</v>
      </c>
      <c r="KZ147" t="s">
        <v>234</v>
      </c>
      <c r="LA147" t="s">
        <v>234</v>
      </c>
      <c r="LB147" t="s">
        <v>234</v>
      </c>
      <c r="LC147" t="s">
        <v>234</v>
      </c>
      <c r="LD147" t="s">
        <v>234</v>
      </c>
      <c r="LE147" t="s">
        <v>234</v>
      </c>
      <c r="LF147" t="s">
        <v>234</v>
      </c>
      <c r="LG147" t="s">
        <v>234</v>
      </c>
      <c r="LH147">
        <v>264949422</v>
      </c>
      <c r="LI147" t="s">
        <v>4167</v>
      </c>
      <c r="LJ147">
        <v>44618.810497685183</v>
      </c>
      <c r="LK147" t="s">
        <v>234</v>
      </c>
      <c r="LL147" t="s">
        <v>234</v>
      </c>
      <c r="LM147" t="s">
        <v>3800</v>
      </c>
      <c r="LN147" t="s">
        <v>3801</v>
      </c>
      <c r="LO147" t="s">
        <v>234</v>
      </c>
      <c r="LP147">
        <v>146</v>
      </c>
    </row>
    <row r="148" spans="1:328" x14ac:dyDescent="0.35">
      <c r="A148">
        <v>44618.443534664351</v>
      </c>
      <c r="B148">
        <v>44618.450158715277</v>
      </c>
      <c r="C148">
        <v>44618</v>
      </c>
      <c r="D148">
        <v>9.4629298941332053E-4</v>
      </c>
      <c r="E148" t="s">
        <v>234</v>
      </c>
      <c r="F148" t="s">
        <v>234</v>
      </c>
      <c r="G148" t="s">
        <v>234</v>
      </c>
      <c r="H148">
        <v>44618</v>
      </c>
      <c r="I148" t="s">
        <v>236</v>
      </c>
      <c r="J148" t="s">
        <v>234</v>
      </c>
      <c r="K148" t="s">
        <v>236</v>
      </c>
      <c r="L148" t="s">
        <v>235</v>
      </c>
      <c r="M148" t="s">
        <v>235</v>
      </c>
      <c r="N148" t="s">
        <v>1363</v>
      </c>
      <c r="O148" t="s">
        <v>234</v>
      </c>
      <c r="P148" t="s">
        <v>1363</v>
      </c>
      <c r="Q148" t="s">
        <v>1364</v>
      </c>
      <c r="R148" t="s">
        <v>1364</v>
      </c>
      <c r="S148" t="s">
        <v>601</v>
      </c>
      <c r="T148" t="s">
        <v>2026</v>
      </c>
      <c r="U148" t="s">
        <v>2025</v>
      </c>
      <c r="V148" t="s">
        <v>2027</v>
      </c>
      <c r="W148" t="s">
        <v>2353</v>
      </c>
      <c r="X148" t="s">
        <v>2352</v>
      </c>
      <c r="Y148" t="s">
        <v>2353</v>
      </c>
      <c r="Z148" t="s">
        <v>3300</v>
      </c>
      <c r="AA148" t="s">
        <v>234</v>
      </c>
      <c r="AB148" t="s">
        <v>3300</v>
      </c>
      <c r="AC148" t="s">
        <v>3301</v>
      </c>
      <c r="AD148" t="s">
        <v>3301</v>
      </c>
      <c r="AE148" t="s">
        <v>246</v>
      </c>
      <c r="AF148" t="s">
        <v>4165</v>
      </c>
      <c r="AG148" t="s">
        <v>246</v>
      </c>
      <c r="AH148" t="s">
        <v>1390</v>
      </c>
      <c r="AI148" t="s">
        <v>3454</v>
      </c>
      <c r="AJ148" t="s">
        <v>247</v>
      </c>
      <c r="AK148" t="s">
        <v>284</v>
      </c>
      <c r="AL148" t="s">
        <v>1655</v>
      </c>
      <c r="AM148" t="s">
        <v>234</v>
      </c>
      <c r="AN148" t="s">
        <v>1655</v>
      </c>
      <c r="AO148" t="s">
        <v>234</v>
      </c>
      <c r="AP148" t="s">
        <v>250</v>
      </c>
      <c r="AQ148" t="s">
        <v>234</v>
      </c>
      <c r="AR148" t="s">
        <v>234</v>
      </c>
      <c r="AS148" t="s">
        <v>285</v>
      </c>
      <c r="AT148" t="s">
        <v>234</v>
      </c>
      <c r="AU148" t="s">
        <v>302</v>
      </c>
      <c r="AV148">
        <v>0</v>
      </c>
      <c r="AW148">
        <v>1</v>
      </c>
      <c r="AX148">
        <v>0</v>
      </c>
      <c r="AY148">
        <v>0</v>
      </c>
      <c r="AZ148">
        <v>0</v>
      </c>
      <c r="BA148">
        <v>0</v>
      </c>
      <c r="BB148">
        <v>0</v>
      </c>
      <c r="BC148">
        <v>0</v>
      </c>
      <c r="BD148" t="s">
        <v>303</v>
      </c>
      <c r="BE148" t="s">
        <v>752</v>
      </c>
      <c r="BF148" t="s">
        <v>287</v>
      </c>
      <c r="BG148">
        <v>1</v>
      </c>
      <c r="BH148">
        <v>0</v>
      </c>
      <c r="BI148">
        <v>0</v>
      </c>
      <c r="BJ148">
        <v>0</v>
      </c>
      <c r="BK148">
        <v>0</v>
      </c>
      <c r="BL148">
        <v>0</v>
      </c>
      <c r="BM148">
        <v>0</v>
      </c>
      <c r="BN148">
        <v>0</v>
      </c>
      <c r="BO148">
        <v>0</v>
      </c>
      <c r="BP148">
        <v>0</v>
      </c>
      <c r="BQ148" t="s">
        <v>234</v>
      </c>
      <c r="BR148" t="s">
        <v>288</v>
      </c>
      <c r="BS148" t="s">
        <v>289</v>
      </c>
      <c r="BT148" t="s">
        <v>234</v>
      </c>
      <c r="BU148" t="s">
        <v>234</v>
      </c>
      <c r="BV148" t="s">
        <v>234</v>
      </c>
      <c r="BW148" t="s">
        <v>234</v>
      </c>
      <c r="BX148" t="s">
        <v>234</v>
      </c>
      <c r="BY148" t="s">
        <v>234</v>
      </c>
      <c r="BZ148" t="s">
        <v>234</v>
      </c>
      <c r="CA148" t="s">
        <v>234</v>
      </c>
      <c r="CB148" t="s">
        <v>234</v>
      </c>
      <c r="CC148" t="s">
        <v>234</v>
      </c>
      <c r="CD148" t="s">
        <v>234</v>
      </c>
      <c r="CE148" t="s">
        <v>234</v>
      </c>
      <c r="CF148" t="s">
        <v>234</v>
      </c>
      <c r="CG148" t="s">
        <v>234</v>
      </c>
      <c r="CH148" t="s">
        <v>234</v>
      </c>
      <c r="CI148" t="s">
        <v>234</v>
      </c>
      <c r="CJ148" t="s">
        <v>234</v>
      </c>
      <c r="CK148" t="s">
        <v>234</v>
      </c>
      <c r="CL148" t="s">
        <v>234</v>
      </c>
      <c r="CM148" t="s">
        <v>234</v>
      </c>
      <c r="CN148" t="s">
        <v>234</v>
      </c>
      <c r="CO148" t="s">
        <v>234</v>
      </c>
      <c r="CP148" t="s">
        <v>234</v>
      </c>
      <c r="CQ148" t="s">
        <v>234</v>
      </c>
      <c r="CR148" t="s">
        <v>234</v>
      </c>
      <c r="CS148" t="s">
        <v>234</v>
      </c>
      <c r="CT148" t="s">
        <v>234</v>
      </c>
      <c r="CU148" t="s">
        <v>234</v>
      </c>
      <c r="CV148" t="s">
        <v>234</v>
      </c>
      <c r="CW148" t="s">
        <v>234</v>
      </c>
      <c r="CX148" t="s">
        <v>234</v>
      </c>
      <c r="CY148" t="s">
        <v>234</v>
      </c>
      <c r="CZ148" t="s">
        <v>234</v>
      </c>
      <c r="DA148" t="s">
        <v>234</v>
      </c>
      <c r="DB148" t="s">
        <v>234</v>
      </c>
      <c r="DC148" t="s">
        <v>234</v>
      </c>
      <c r="DD148" t="s">
        <v>234</v>
      </c>
      <c r="DE148" t="s">
        <v>234</v>
      </c>
      <c r="DF148" t="s">
        <v>234</v>
      </c>
      <c r="DG148" t="s">
        <v>234</v>
      </c>
      <c r="DH148" t="s">
        <v>234</v>
      </c>
      <c r="DI148" t="s">
        <v>234</v>
      </c>
      <c r="DJ148" t="s">
        <v>234</v>
      </c>
      <c r="DK148" t="s">
        <v>234</v>
      </c>
      <c r="DL148" t="s">
        <v>234</v>
      </c>
      <c r="DM148" t="s">
        <v>234</v>
      </c>
      <c r="DN148" t="s">
        <v>234</v>
      </c>
      <c r="DO148" t="s">
        <v>234</v>
      </c>
      <c r="DP148" t="s">
        <v>234</v>
      </c>
      <c r="DQ148" t="s">
        <v>234</v>
      </c>
      <c r="DR148" t="s">
        <v>234</v>
      </c>
      <c r="DS148" t="s">
        <v>234</v>
      </c>
      <c r="DT148" t="s">
        <v>234</v>
      </c>
      <c r="DU148" t="s">
        <v>234</v>
      </c>
      <c r="DV148" t="s">
        <v>234</v>
      </c>
      <c r="DW148" t="s">
        <v>234</v>
      </c>
      <c r="DX148" t="s">
        <v>234</v>
      </c>
      <c r="DY148" t="s">
        <v>234</v>
      </c>
      <c r="DZ148" t="s">
        <v>234</v>
      </c>
      <c r="EA148" t="s">
        <v>234</v>
      </c>
      <c r="EB148" t="s">
        <v>234</v>
      </c>
      <c r="EC148" t="s">
        <v>234</v>
      </c>
      <c r="ED148" t="s">
        <v>234</v>
      </c>
      <c r="EE148" t="s">
        <v>234</v>
      </c>
      <c r="EF148" t="s">
        <v>234</v>
      </c>
      <c r="EG148" t="s">
        <v>234</v>
      </c>
      <c r="EH148" t="s">
        <v>234</v>
      </c>
      <c r="EI148" t="s">
        <v>234</v>
      </c>
      <c r="EJ148" t="s">
        <v>234</v>
      </c>
      <c r="EK148" t="s">
        <v>234</v>
      </c>
      <c r="EL148" t="s">
        <v>234</v>
      </c>
      <c r="EM148" t="s">
        <v>234</v>
      </c>
      <c r="EN148" t="s">
        <v>234</v>
      </c>
      <c r="EO148" t="s">
        <v>3813</v>
      </c>
      <c r="EP148">
        <v>1</v>
      </c>
      <c r="EQ148">
        <v>1</v>
      </c>
      <c r="ER148">
        <v>1</v>
      </c>
      <c r="ES148">
        <v>1</v>
      </c>
      <c r="ET148">
        <v>1</v>
      </c>
      <c r="EU148">
        <v>1</v>
      </c>
      <c r="EV148">
        <v>1</v>
      </c>
      <c r="EW148">
        <v>0</v>
      </c>
      <c r="EX148" t="s">
        <v>1655</v>
      </c>
      <c r="EY148">
        <v>40</v>
      </c>
      <c r="EZ148" t="s">
        <v>3818</v>
      </c>
      <c r="FA148" t="s">
        <v>234</v>
      </c>
      <c r="FB148" t="s">
        <v>234</v>
      </c>
      <c r="FC148" t="s">
        <v>234</v>
      </c>
      <c r="FD148" t="s">
        <v>3818</v>
      </c>
      <c r="FE148" t="s">
        <v>1655</v>
      </c>
      <c r="FF148">
        <v>25</v>
      </c>
      <c r="FG148" t="s">
        <v>1655</v>
      </c>
      <c r="FH148">
        <v>25</v>
      </c>
      <c r="FI148" t="s">
        <v>1655</v>
      </c>
      <c r="FJ148" t="s">
        <v>1655</v>
      </c>
      <c r="FK148">
        <v>25</v>
      </c>
      <c r="FL148" t="s">
        <v>234</v>
      </c>
      <c r="FM148" t="s">
        <v>234</v>
      </c>
      <c r="FN148" t="s">
        <v>3911</v>
      </c>
      <c r="FO148" t="s">
        <v>269</v>
      </c>
      <c r="FP148" t="s">
        <v>1655</v>
      </c>
      <c r="FQ148">
        <v>25</v>
      </c>
      <c r="FR148" t="s">
        <v>234</v>
      </c>
      <c r="FS148" t="s">
        <v>234</v>
      </c>
      <c r="FT148" t="s">
        <v>3911</v>
      </c>
      <c r="FU148" t="s">
        <v>1655</v>
      </c>
      <c r="FV148" t="s">
        <v>1655</v>
      </c>
      <c r="FW148">
        <v>100</v>
      </c>
      <c r="FX148" t="s">
        <v>234</v>
      </c>
      <c r="FY148" t="s">
        <v>234</v>
      </c>
      <c r="FZ148" t="s">
        <v>234</v>
      </c>
      <c r="GA148" t="s">
        <v>3816</v>
      </c>
      <c r="GB148" t="s">
        <v>1655</v>
      </c>
      <c r="GC148" t="s">
        <v>1655</v>
      </c>
      <c r="GD148" t="s">
        <v>234</v>
      </c>
      <c r="GE148">
        <v>10</v>
      </c>
      <c r="GF148" t="s">
        <v>234</v>
      </c>
      <c r="GG148" t="s">
        <v>234</v>
      </c>
      <c r="GH148" t="s">
        <v>234</v>
      </c>
      <c r="GI148" t="s">
        <v>234</v>
      </c>
      <c r="GJ148" t="s">
        <v>234</v>
      </c>
      <c r="GK148" t="s">
        <v>234</v>
      </c>
      <c r="GL148" t="s">
        <v>269</v>
      </c>
      <c r="GM148" t="s">
        <v>259</v>
      </c>
      <c r="GN148" t="s">
        <v>3862</v>
      </c>
      <c r="GO148" t="s">
        <v>1445</v>
      </c>
      <c r="GP148" t="s">
        <v>234</v>
      </c>
      <c r="GQ148" t="s">
        <v>234</v>
      </c>
      <c r="GR148" t="s">
        <v>234</v>
      </c>
      <c r="GS148" t="s">
        <v>234</v>
      </c>
      <c r="GT148" t="s">
        <v>234</v>
      </c>
      <c r="GU148" t="s">
        <v>234</v>
      </c>
      <c r="GV148" t="s">
        <v>234</v>
      </c>
      <c r="GW148" t="s">
        <v>234</v>
      </c>
      <c r="GX148" t="s">
        <v>234</v>
      </c>
      <c r="GY148" t="s">
        <v>234</v>
      </c>
      <c r="GZ148" t="s">
        <v>234</v>
      </c>
      <c r="HA148" t="s">
        <v>234</v>
      </c>
      <c r="HB148" t="s">
        <v>234</v>
      </c>
      <c r="HC148" t="s">
        <v>234</v>
      </c>
      <c r="HD148" t="s">
        <v>234</v>
      </c>
      <c r="HE148" t="s">
        <v>234</v>
      </c>
      <c r="HF148" t="s">
        <v>234</v>
      </c>
      <c r="HG148" t="s">
        <v>234</v>
      </c>
      <c r="HH148" t="s">
        <v>234</v>
      </c>
      <c r="HI148" t="s">
        <v>234</v>
      </c>
      <c r="HJ148" t="s">
        <v>234</v>
      </c>
      <c r="HK148" t="s">
        <v>234</v>
      </c>
      <c r="HL148" t="s">
        <v>234</v>
      </c>
      <c r="HM148" t="s">
        <v>234</v>
      </c>
      <c r="HN148" t="s">
        <v>1655</v>
      </c>
      <c r="HO148" t="s">
        <v>1655</v>
      </c>
      <c r="HP148" t="s">
        <v>1655</v>
      </c>
      <c r="HQ148" t="s">
        <v>601</v>
      </c>
      <c r="HR148" t="s">
        <v>305</v>
      </c>
      <c r="HS148" t="s">
        <v>2026</v>
      </c>
      <c r="HT148" t="s">
        <v>305</v>
      </c>
      <c r="HU148" t="s">
        <v>1445</v>
      </c>
      <c r="HV148" t="s">
        <v>234</v>
      </c>
      <c r="HW148" t="s">
        <v>234</v>
      </c>
      <c r="HX148" t="s">
        <v>234</v>
      </c>
      <c r="HY148" t="s">
        <v>234</v>
      </c>
      <c r="HZ148" t="s">
        <v>234</v>
      </c>
      <c r="IA148" t="s">
        <v>234</v>
      </c>
      <c r="IB148" t="s">
        <v>234</v>
      </c>
      <c r="IC148" t="s">
        <v>234</v>
      </c>
      <c r="ID148" t="s">
        <v>3979</v>
      </c>
      <c r="IE148">
        <v>0</v>
      </c>
      <c r="IF148">
        <v>1</v>
      </c>
      <c r="IG148">
        <v>1</v>
      </c>
      <c r="IH148">
        <v>0</v>
      </c>
      <c r="II148">
        <v>0</v>
      </c>
      <c r="IJ148">
        <v>0</v>
      </c>
      <c r="IK148">
        <v>0</v>
      </c>
      <c r="IL148">
        <v>0</v>
      </c>
      <c r="IM148" t="s">
        <v>234</v>
      </c>
      <c r="IN148" t="s">
        <v>1445</v>
      </c>
      <c r="IO148" t="s">
        <v>234</v>
      </c>
      <c r="IP148" t="s">
        <v>234</v>
      </c>
      <c r="IQ148" t="s">
        <v>234</v>
      </c>
      <c r="IR148" t="s">
        <v>234</v>
      </c>
      <c r="IS148" t="s">
        <v>234</v>
      </c>
      <c r="IT148" t="s">
        <v>234</v>
      </c>
      <c r="IU148" t="s">
        <v>234</v>
      </c>
      <c r="IV148" t="s">
        <v>234</v>
      </c>
      <c r="IW148" t="s">
        <v>234</v>
      </c>
      <c r="IX148" t="s">
        <v>234</v>
      </c>
      <c r="IY148" t="s">
        <v>234</v>
      </c>
      <c r="IZ148" t="s">
        <v>234</v>
      </c>
      <c r="JA148" t="s">
        <v>234</v>
      </c>
      <c r="JB148" t="s">
        <v>234</v>
      </c>
      <c r="JC148" t="s">
        <v>234</v>
      </c>
      <c r="JD148" t="s">
        <v>234</v>
      </c>
      <c r="JE148" t="s">
        <v>234</v>
      </c>
      <c r="JF148" t="s">
        <v>234</v>
      </c>
      <c r="JG148" t="s">
        <v>234</v>
      </c>
      <c r="JH148" t="s">
        <v>234</v>
      </c>
      <c r="JI148" t="s">
        <v>234</v>
      </c>
      <c r="JJ148" t="s">
        <v>234</v>
      </c>
      <c r="JK148" t="s">
        <v>234</v>
      </c>
      <c r="JL148" t="s">
        <v>234</v>
      </c>
      <c r="JM148" t="s">
        <v>234</v>
      </c>
      <c r="JN148" t="s">
        <v>234</v>
      </c>
      <c r="JO148" t="s">
        <v>234</v>
      </c>
      <c r="JP148" t="s">
        <v>234</v>
      </c>
      <c r="JQ148" t="s">
        <v>234</v>
      </c>
      <c r="JR148" t="s">
        <v>234</v>
      </c>
      <c r="JS148" t="s">
        <v>234</v>
      </c>
      <c r="JT148" t="s">
        <v>234</v>
      </c>
      <c r="JU148" t="s">
        <v>234</v>
      </c>
      <c r="JV148" t="s">
        <v>234</v>
      </c>
      <c r="JW148" t="s">
        <v>234</v>
      </c>
      <c r="JX148" t="s">
        <v>234</v>
      </c>
      <c r="JY148" t="s">
        <v>234</v>
      </c>
      <c r="JZ148" t="s">
        <v>234</v>
      </c>
      <c r="KA148" t="s">
        <v>234</v>
      </c>
      <c r="KB148" t="s">
        <v>234</v>
      </c>
      <c r="KC148" t="s">
        <v>234</v>
      </c>
      <c r="KD148" t="s">
        <v>234</v>
      </c>
      <c r="KE148" t="s">
        <v>234</v>
      </c>
      <c r="KF148" t="s">
        <v>234</v>
      </c>
      <c r="KG148" t="s">
        <v>234</v>
      </c>
      <c r="KH148" t="s">
        <v>234</v>
      </c>
      <c r="KI148" t="s">
        <v>234</v>
      </c>
      <c r="KJ148" t="s">
        <v>234</v>
      </c>
      <c r="KK148" t="s">
        <v>234</v>
      </c>
      <c r="KL148" t="s">
        <v>234</v>
      </c>
      <c r="KM148" t="s">
        <v>234</v>
      </c>
      <c r="KN148" t="s">
        <v>234</v>
      </c>
      <c r="KO148" t="s">
        <v>234</v>
      </c>
      <c r="KP148" t="s">
        <v>234</v>
      </c>
      <c r="KQ148" t="s">
        <v>234</v>
      </c>
      <c r="KR148" t="s">
        <v>234</v>
      </c>
      <c r="KS148" t="s">
        <v>234</v>
      </c>
      <c r="KT148" t="s">
        <v>234</v>
      </c>
      <c r="KU148" t="s">
        <v>234</v>
      </c>
      <c r="KV148" t="s">
        <v>234</v>
      </c>
      <c r="KW148" t="s">
        <v>234</v>
      </c>
      <c r="KX148" t="s">
        <v>234</v>
      </c>
      <c r="KY148" t="s">
        <v>234</v>
      </c>
      <c r="KZ148" t="s">
        <v>234</v>
      </c>
      <c r="LA148" t="s">
        <v>234</v>
      </c>
      <c r="LB148" t="s">
        <v>234</v>
      </c>
      <c r="LC148" t="s">
        <v>234</v>
      </c>
      <c r="LD148" t="s">
        <v>234</v>
      </c>
      <c r="LE148" t="s">
        <v>234</v>
      </c>
      <c r="LF148" t="s">
        <v>234</v>
      </c>
      <c r="LG148" t="s">
        <v>234</v>
      </c>
      <c r="LH148">
        <v>264949424</v>
      </c>
      <c r="LI148" t="s">
        <v>4168</v>
      </c>
      <c r="LJ148">
        <v>44618.81050925926</v>
      </c>
      <c r="LK148" t="s">
        <v>234</v>
      </c>
      <c r="LL148" t="s">
        <v>234</v>
      </c>
      <c r="LM148" t="s">
        <v>3800</v>
      </c>
      <c r="LN148" t="s">
        <v>3801</v>
      </c>
      <c r="LO148" t="s">
        <v>234</v>
      </c>
      <c r="LP148">
        <v>147</v>
      </c>
    </row>
    <row r="149" spans="1:328" x14ac:dyDescent="0.35">
      <c r="A149">
        <v>44618.451332777768</v>
      </c>
      <c r="B149">
        <v>44618.455054224527</v>
      </c>
      <c r="C149">
        <v>44618</v>
      </c>
      <c r="D149">
        <v>5.3163525132861517E-4</v>
      </c>
      <c r="E149" t="s">
        <v>234</v>
      </c>
      <c r="F149" t="s">
        <v>234</v>
      </c>
      <c r="G149" t="s">
        <v>234</v>
      </c>
      <c r="H149">
        <v>44618</v>
      </c>
      <c r="I149" t="s">
        <v>236</v>
      </c>
      <c r="J149" t="s">
        <v>234</v>
      </c>
      <c r="K149" t="s">
        <v>236</v>
      </c>
      <c r="L149" t="s">
        <v>235</v>
      </c>
      <c r="M149" t="s">
        <v>235</v>
      </c>
      <c r="N149" t="s">
        <v>1363</v>
      </c>
      <c r="O149" t="s">
        <v>234</v>
      </c>
      <c r="P149" t="s">
        <v>1363</v>
      </c>
      <c r="Q149" t="s">
        <v>1364</v>
      </c>
      <c r="R149" t="s">
        <v>1364</v>
      </c>
      <c r="S149" t="s">
        <v>601</v>
      </c>
      <c r="T149" t="s">
        <v>2026</v>
      </c>
      <c r="U149" t="s">
        <v>2025</v>
      </c>
      <c r="V149" t="s">
        <v>2027</v>
      </c>
      <c r="W149" t="s">
        <v>2353</v>
      </c>
      <c r="X149" t="s">
        <v>2352</v>
      </c>
      <c r="Y149" t="s">
        <v>2353</v>
      </c>
      <c r="Z149" t="s">
        <v>3300</v>
      </c>
      <c r="AA149" t="s">
        <v>234</v>
      </c>
      <c r="AB149" t="s">
        <v>3300</v>
      </c>
      <c r="AC149" t="s">
        <v>3301</v>
      </c>
      <c r="AD149" t="s">
        <v>3301</v>
      </c>
      <c r="AE149" t="s">
        <v>246</v>
      </c>
      <c r="AF149" t="s">
        <v>4165</v>
      </c>
      <c r="AG149" t="s">
        <v>246</v>
      </c>
      <c r="AH149" t="s">
        <v>1390</v>
      </c>
      <c r="AI149" t="s">
        <v>3454</v>
      </c>
      <c r="AJ149" t="s">
        <v>247</v>
      </c>
      <c r="AK149" t="s">
        <v>284</v>
      </c>
      <c r="AL149" t="s">
        <v>1655</v>
      </c>
      <c r="AM149" t="s">
        <v>234</v>
      </c>
      <c r="AN149" t="s">
        <v>1655</v>
      </c>
      <c r="AO149" t="s">
        <v>234</v>
      </c>
      <c r="AP149" t="s">
        <v>274</v>
      </c>
      <c r="AQ149" t="s">
        <v>234</v>
      </c>
      <c r="AR149" t="s">
        <v>234</v>
      </c>
      <c r="AS149" t="s">
        <v>285</v>
      </c>
      <c r="AT149" t="s">
        <v>234</v>
      </c>
      <c r="AU149" t="s">
        <v>302</v>
      </c>
      <c r="AV149">
        <v>0</v>
      </c>
      <c r="AW149">
        <v>1</v>
      </c>
      <c r="AX149">
        <v>0</v>
      </c>
      <c r="AY149">
        <v>0</v>
      </c>
      <c r="AZ149">
        <v>0</v>
      </c>
      <c r="BA149">
        <v>0</v>
      </c>
      <c r="BB149">
        <v>0</v>
      </c>
      <c r="BC149">
        <v>0</v>
      </c>
      <c r="BD149" t="s">
        <v>303</v>
      </c>
      <c r="BE149" t="s">
        <v>752</v>
      </c>
      <c r="BF149" t="s">
        <v>287</v>
      </c>
      <c r="BG149">
        <v>1</v>
      </c>
      <c r="BH149">
        <v>0</v>
      </c>
      <c r="BI149">
        <v>0</v>
      </c>
      <c r="BJ149">
        <v>0</v>
      </c>
      <c r="BK149">
        <v>0</v>
      </c>
      <c r="BL149">
        <v>0</v>
      </c>
      <c r="BM149">
        <v>0</v>
      </c>
      <c r="BN149">
        <v>0</v>
      </c>
      <c r="BO149">
        <v>0</v>
      </c>
      <c r="BP149">
        <v>0</v>
      </c>
      <c r="BQ149" t="s">
        <v>234</v>
      </c>
      <c r="BR149" t="s">
        <v>348</v>
      </c>
      <c r="BS149" t="s">
        <v>289</v>
      </c>
      <c r="BT149" t="s">
        <v>234</v>
      </c>
      <c r="BU149" t="s">
        <v>234</v>
      </c>
      <c r="BV149" t="s">
        <v>234</v>
      </c>
      <c r="BW149" t="s">
        <v>234</v>
      </c>
      <c r="BX149" t="s">
        <v>234</v>
      </c>
      <c r="BY149" t="s">
        <v>234</v>
      </c>
      <c r="BZ149" t="s">
        <v>234</v>
      </c>
      <c r="CA149" t="s">
        <v>234</v>
      </c>
      <c r="CB149" t="s">
        <v>234</v>
      </c>
      <c r="CC149" t="s">
        <v>234</v>
      </c>
      <c r="CD149" t="s">
        <v>234</v>
      </c>
      <c r="CE149" t="s">
        <v>234</v>
      </c>
      <c r="CF149" t="s">
        <v>234</v>
      </c>
      <c r="CG149" t="s">
        <v>234</v>
      </c>
      <c r="CH149" t="s">
        <v>234</v>
      </c>
      <c r="CI149" t="s">
        <v>234</v>
      </c>
      <c r="CJ149" t="s">
        <v>234</v>
      </c>
      <c r="CK149" t="s">
        <v>234</v>
      </c>
      <c r="CL149" t="s">
        <v>234</v>
      </c>
      <c r="CM149" t="s">
        <v>234</v>
      </c>
      <c r="CN149" t="s">
        <v>234</v>
      </c>
      <c r="CO149" t="s">
        <v>234</v>
      </c>
      <c r="CP149" t="s">
        <v>234</v>
      </c>
      <c r="CQ149" t="s">
        <v>234</v>
      </c>
      <c r="CR149" t="s">
        <v>234</v>
      </c>
      <c r="CS149" t="s">
        <v>234</v>
      </c>
      <c r="CT149" t="s">
        <v>234</v>
      </c>
      <c r="CU149" t="s">
        <v>234</v>
      </c>
      <c r="CV149" t="s">
        <v>234</v>
      </c>
      <c r="CW149" t="s">
        <v>234</v>
      </c>
      <c r="CX149" t="s">
        <v>234</v>
      </c>
      <c r="CY149" t="s">
        <v>234</v>
      </c>
      <c r="CZ149" t="s">
        <v>234</v>
      </c>
      <c r="DA149" t="s">
        <v>234</v>
      </c>
      <c r="DB149" t="s">
        <v>234</v>
      </c>
      <c r="DC149" t="s">
        <v>234</v>
      </c>
      <c r="DD149" t="s">
        <v>234</v>
      </c>
      <c r="DE149" t="s">
        <v>234</v>
      </c>
      <c r="DF149" t="s">
        <v>234</v>
      </c>
      <c r="DG149" t="s">
        <v>234</v>
      </c>
      <c r="DH149" t="s">
        <v>234</v>
      </c>
      <c r="DI149" t="s">
        <v>234</v>
      </c>
      <c r="DJ149" t="s">
        <v>234</v>
      </c>
      <c r="DK149" t="s">
        <v>234</v>
      </c>
      <c r="DL149" t="s">
        <v>234</v>
      </c>
      <c r="DM149" t="s">
        <v>234</v>
      </c>
      <c r="DN149" t="s">
        <v>234</v>
      </c>
      <c r="DO149" t="s">
        <v>234</v>
      </c>
      <c r="DP149" t="s">
        <v>234</v>
      </c>
      <c r="DQ149" t="s">
        <v>234</v>
      </c>
      <c r="DR149" t="s">
        <v>234</v>
      </c>
      <c r="DS149" t="s">
        <v>234</v>
      </c>
      <c r="DT149" t="s">
        <v>234</v>
      </c>
      <c r="DU149" t="s">
        <v>234</v>
      </c>
      <c r="DV149" t="s">
        <v>234</v>
      </c>
      <c r="DW149" t="s">
        <v>234</v>
      </c>
      <c r="DX149" t="s">
        <v>234</v>
      </c>
      <c r="DY149" t="s">
        <v>234</v>
      </c>
      <c r="DZ149" t="s">
        <v>234</v>
      </c>
      <c r="EA149" t="s">
        <v>234</v>
      </c>
      <c r="EB149" t="s">
        <v>234</v>
      </c>
      <c r="EC149" t="s">
        <v>234</v>
      </c>
      <c r="ED149" t="s">
        <v>234</v>
      </c>
      <c r="EE149" t="s">
        <v>234</v>
      </c>
      <c r="EF149" t="s">
        <v>234</v>
      </c>
      <c r="EG149" t="s">
        <v>234</v>
      </c>
      <c r="EH149" t="s">
        <v>234</v>
      </c>
      <c r="EI149" t="s">
        <v>234</v>
      </c>
      <c r="EJ149" t="s">
        <v>234</v>
      </c>
      <c r="EK149" t="s">
        <v>234</v>
      </c>
      <c r="EL149" t="s">
        <v>234</v>
      </c>
      <c r="EM149" t="s">
        <v>234</v>
      </c>
      <c r="EN149" t="s">
        <v>234</v>
      </c>
      <c r="EO149" t="s">
        <v>3813</v>
      </c>
      <c r="EP149">
        <v>1</v>
      </c>
      <c r="EQ149">
        <v>1</v>
      </c>
      <c r="ER149">
        <v>1</v>
      </c>
      <c r="ES149">
        <v>1</v>
      </c>
      <c r="ET149">
        <v>1</v>
      </c>
      <c r="EU149">
        <v>1</v>
      </c>
      <c r="EV149">
        <v>1</v>
      </c>
      <c r="EW149">
        <v>0</v>
      </c>
      <c r="EX149" t="s">
        <v>1655</v>
      </c>
      <c r="EY149">
        <v>40</v>
      </c>
      <c r="EZ149" t="s">
        <v>3818</v>
      </c>
      <c r="FA149" t="s">
        <v>234</v>
      </c>
      <c r="FB149" t="s">
        <v>234</v>
      </c>
      <c r="FC149" t="s">
        <v>234</v>
      </c>
      <c r="FD149" t="s">
        <v>3818</v>
      </c>
      <c r="FE149" t="s">
        <v>1655</v>
      </c>
      <c r="FF149">
        <v>25</v>
      </c>
      <c r="FG149" t="s">
        <v>1655</v>
      </c>
      <c r="FH149">
        <v>25</v>
      </c>
      <c r="FI149" t="s">
        <v>1655</v>
      </c>
      <c r="FJ149" t="s">
        <v>1655</v>
      </c>
      <c r="FK149">
        <v>25</v>
      </c>
      <c r="FL149" t="s">
        <v>234</v>
      </c>
      <c r="FM149" t="s">
        <v>234</v>
      </c>
      <c r="FN149" t="s">
        <v>3911</v>
      </c>
      <c r="FO149" t="s">
        <v>1655</v>
      </c>
      <c r="FP149" t="s">
        <v>1655</v>
      </c>
      <c r="FQ149">
        <v>100</v>
      </c>
      <c r="FR149" t="s">
        <v>234</v>
      </c>
      <c r="FS149" t="s">
        <v>234</v>
      </c>
      <c r="FT149" t="s">
        <v>3816</v>
      </c>
      <c r="FU149" t="s">
        <v>1655</v>
      </c>
      <c r="FV149" t="s">
        <v>1655</v>
      </c>
      <c r="FW149">
        <v>100</v>
      </c>
      <c r="FX149" t="s">
        <v>234</v>
      </c>
      <c r="FY149" t="s">
        <v>234</v>
      </c>
      <c r="FZ149" t="s">
        <v>234</v>
      </c>
      <c r="GA149" t="s">
        <v>3816</v>
      </c>
      <c r="GB149" t="s">
        <v>1655</v>
      </c>
      <c r="GC149" t="s">
        <v>1655</v>
      </c>
      <c r="GD149" t="s">
        <v>234</v>
      </c>
      <c r="GE149">
        <v>10</v>
      </c>
      <c r="GF149" t="s">
        <v>234</v>
      </c>
      <c r="GG149" t="s">
        <v>234</v>
      </c>
      <c r="GH149" t="s">
        <v>234</v>
      </c>
      <c r="GI149" t="s">
        <v>234</v>
      </c>
      <c r="GJ149" t="s">
        <v>234</v>
      </c>
      <c r="GK149" t="s">
        <v>234</v>
      </c>
      <c r="GL149" t="s">
        <v>1655</v>
      </c>
      <c r="GM149" t="s">
        <v>259</v>
      </c>
      <c r="GN149" t="s">
        <v>3862</v>
      </c>
      <c r="GO149" t="s">
        <v>1445</v>
      </c>
      <c r="GP149" t="s">
        <v>234</v>
      </c>
      <c r="GQ149" t="s">
        <v>234</v>
      </c>
      <c r="GR149" t="s">
        <v>234</v>
      </c>
      <c r="GS149" t="s">
        <v>234</v>
      </c>
      <c r="GT149" t="s">
        <v>234</v>
      </c>
      <c r="GU149" t="s">
        <v>234</v>
      </c>
      <c r="GV149" t="s">
        <v>234</v>
      </c>
      <c r="GW149" t="s">
        <v>234</v>
      </c>
      <c r="GX149" t="s">
        <v>234</v>
      </c>
      <c r="GY149" t="s">
        <v>234</v>
      </c>
      <c r="GZ149" t="s">
        <v>234</v>
      </c>
      <c r="HA149" t="s">
        <v>234</v>
      </c>
      <c r="HB149" t="s">
        <v>234</v>
      </c>
      <c r="HC149" t="s">
        <v>234</v>
      </c>
      <c r="HD149" t="s">
        <v>234</v>
      </c>
      <c r="HE149" t="s">
        <v>234</v>
      </c>
      <c r="HF149" t="s">
        <v>234</v>
      </c>
      <c r="HG149" t="s">
        <v>234</v>
      </c>
      <c r="HH149" t="s">
        <v>234</v>
      </c>
      <c r="HI149" t="s">
        <v>234</v>
      </c>
      <c r="HJ149" t="s">
        <v>234</v>
      </c>
      <c r="HK149" t="s">
        <v>234</v>
      </c>
      <c r="HL149" t="s">
        <v>234</v>
      </c>
      <c r="HM149" t="s">
        <v>234</v>
      </c>
      <c r="HN149" t="s">
        <v>1655</v>
      </c>
      <c r="HO149" t="s">
        <v>1655</v>
      </c>
      <c r="HP149" t="s">
        <v>1655</v>
      </c>
      <c r="HQ149" t="s">
        <v>239</v>
      </c>
      <c r="HR149" t="s">
        <v>314</v>
      </c>
      <c r="HS149" t="s">
        <v>394</v>
      </c>
      <c r="HT149" t="s">
        <v>314</v>
      </c>
      <c r="HU149" t="s">
        <v>1445</v>
      </c>
      <c r="HV149" t="s">
        <v>234</v>
      </c>
      <c r="HW149" t="s">
        <v>234</v>
      </c>
      <c r="HX149" t="s">
        <v>234</v>
      </c>
      <c r="HY149" t="s">
        <v>234</v>
      </c>
      <c r="HZ149" t="s">
        <v>234</v>
      </c>
      <c r="IA149" t="s">
        <v>234</v>
      </c>
      <c r="IB149" t="s">
        <v>234</v>
      </c>
      <c r="IC149" t="s">
        <v>234</v>
      </c>
      <c r="ID149" t="s">
        <v>3798</v>
      </c>
      <c r="IE149">
        <v>0</v>
      </c>
      <c r="IF149">
        <v>1</v>
      </c>
      <c r="IG149">
        <v>1</v>
      </c>
      <c r="IH149">
        <v>1</v>
      </c>
      <c r="II149">
        <v>0</v>
      </c>
      <c r="IJ149">
        <v>0</v>
      </c>
      <c r="IK149">
        <v>0</v>
      </c>
      <c r="IL149">
        <v>0</v>
      </c>
      <c r="IM149" t="s">
        <v>234</v>
      </c>
      <c r="IN149" t="s">
        <v>1445</v>
      </c>
      <c r="IO149" t="s">
        <v>234</v>
      </c>
      <c r="IP149" t="s">
        <v>234</v>
      </c>
      <c r="IQ149" t="s">
        <v>234</v>
      </c>
      <c r="IR149" t="s">
        <v>234</v>
      </c>
      <c r="IS149" t="s">
        <v>234</v>
      </c>
      <c r="IT149" t="s">
        <v>234</v>
      </c>
      <c r="IU149" t="s">
        <v>234</v>
      </c>
      <c r="IV149" t="s">
        <v>234</v>
      </c>
      <c r="IW149" t="s">
        <v>234</v>
      </c>
      <c r="IX149" t="s">
        <v>234</v>
      </c>
      <c r="IY149" t="s">
        <v>234</v>
      </c>
      <c r="IZ149" t="s">
        <v>234</v>
      </c>
      <c r="JA149" t="s">
        <v>234</v>
      </c>
      <c r="JB149" t="s">
        <v>234</v>
      </c>
      <c r="JC149" t="s">
        <v>234</v>
      </c>
      <c r="JD149" t="s">
        <v>234</v>
      </c>
      <c r="JE149" t="s">
        <v>234</v>
      </c>
      <c r="JF149" t="s">
        <v>234</v>
      </c>
      <c r="JG149" t="s">
        <v>234</v>
      </c>
      <c r="JH149" t="s">
        <v>234</v>
      </c>
      <c r="JI149" t="s">
        <v>234</v>
      </c>
      <c r="JJ149" t="s">
        <v>234</v>
      </c>
      <c r="JK149" t="s">
        <v>234</v>
      </c>
      <c r="JL149" t="s">
        <v>234</v>
      </c>
      <c r="JM149" t="s">
        <v>234</v>
      </c>
      <c r="JN149" t="s">
        <v>234</v>
      </c>
      <c r="JO149" t="s">
        <v>234</v>
      </c>
      <c r="JP149" t="s">
        <v>234</v>
      </c>
      <c r="JQ149" t="s">
        <v>234</v>
      </c>
      <c r="JR149" t="s">
        <v>234</v>
      </c>
      <c r="JS149" t="s">
        <v>234</v>
      </c>
      <c r="JT149" t="s">
        <v>234</v>
      </c>
      <c r="JU149" t="s">
        <v>234</v>
      </c>
      <c r="JV149" t="s">
        <v>234</v>
      </c>
      <c r="JW149" t="s">
        <v>234</v>
      </c>
      <c r="JX149" t="s">
        <v>234</v>
      </c>
      <c r="JY149" t="s">
        <v>234</v>
      </c>
      <c r="JZ149" t="s">
        <v>234</v>
      </c>
      <c r="KA149" t="s">
        <v>234</v>
      </c>
      <c r="KB149" t="s">
        <v>234</v>
      </c>
      <c r="KC149" t="s">
        <v>234</v>
      </c>
      <c r="KD149" t="s">
        <v>234</v>
      </c>
      <c r="KE149" t="s">
        <v>234</v>
      </c>
      <c r="KF149" t="s">
        <v>234</v>
      </c>
      <c r="KG149" t="s">
        <v>234</v>
      </c>
      <c r="KH149" t="s">
        <v>234</v>
      </c>
      <c r="KI149" t="s">
        <v>234</v>
      </c>
      <c r="KJ149" t="s">
        <v>234</v>
      </c>
      <c r="KK149" t="s">
        <v>234</v>
      </c>
      <c r="KL149" t="s">
        <v>234</v>
      </c>
      <c r="KM149" t="s">
        <v>234</v>
      </c>
      <c r="KN149" t="s">
        <v>234</v>
      </c>
      <c r="KO149" t="s">
        <v>234</v>
      </c>
      <c r="KP149" t="s">
        <v>234</v>
      </c>
      <c r="KQ149" t="s">
        <v>234</v>
      </c>
      <c r="KR149" t="s">
        <v>234</v>
      </c>
      <c r="KS149" t="s">
        <v>234</v>
      </c>
      <c r="KT149" t="s">
        <v>234</v>
      </c>
      <c r="KU149" t="s">
        <v>234</v>
      </c>
      <c r="KV149" t="s">
        <v>234</v>
      </c>
      <c r="KW149" t="s">
        <v>234</v>
      </c>
      <c r="KX149" t="s">
        <v>234</v>
      </c>
      <c r="KY149" t="s">
        <v>234</v>
      </c>
      <c r="KZ149" t="s">
        <v>234</v>
      </c>
      <c r="LA149" t="s">
        <v>234</v>
      </c>
      <c r="LB149" t="s">
        <v>234</v>
      </c>
      <c r="LC149" t="s">
        <v>234</v>
      </c>
      <c r="LD149" t="s">
        <v>234</v>
      </c>
      <c r="LE149" t="s">
        <v>234</v>
      </c>
      <c r="LF149" t="s">
        <v>234</v>
      </c>
      <c r="LG149" t="s">
        <v>234</v>
      </c>
      <c r="LH149">
        <v>264949429</v>
      </c>
      <c r="LI149" t="s">
        <v>4169</v>
      </c>
      <c r="LJ149">
        <v>44618.810520833344</v>
      </c>
      <c r="LK149" t="s">
        <v>234</v>
      </c>
      <c r="LL149" t="s">
        <v>234</v>
      </c>
      <c r="LM149" t="s">
        <v>3800</v>
      </c>
      <c r="LN149" t="s">
        <v>3801</v>
      </c>
      <c r="LO149" t="s">
        <v>234</v>
      </c>
      <c r="LP149">
        <v>148</v>
      </c>
    </row>
    <row r="150" spans="1:328" x14ac:dyDescent="0.35">
      <c r="A150">
        <v>44618.456614907409</v>
      </c>
      <c r="B150">
        <v>44618.459817476847</v>
      </c>
      <c r="C150">
        <v>44618</v>
      </c>
      <c r="D150">
        <v>4.5750991973493783E-4</v>
      </c>
      <c r="E150" t="s">
        <v>234</v>
      </c>
      <c r="F150" t="s">
        <v>234</v>
      </c>
      <c r="G150" t="s">
        <v>234</v>
      </c>
      <c r="H150">
        <v>44618</v>
      </c>
      <c r="I150" t="s">
        <v>236</v>
      </c>
      <c r="J150" t="s">
        <v>234</v>
      </c>
      <c r="K150" t="s">
        <v>236</v>
      </c>
      <c r="L150" t="s">
        <v>235</v>
      </c>
      <c r="M150" t="s">
        <v>235</v>
      </c>
      <c r="N150" t="s">
        <v>246</v>
      </c>
      <c r="O150" t="s">
        <v>4163</v>
      </c>
      <c r="P150" t="s">
        <v>246</v>
      </c>
      <c r="Q150" t="s">
        <v>433</v>
      </c>
      <c r="R150" t="s">
        <v>4163</v>
      </c>
      <c r="S150" t="s">
        <v>601</v>
      </c>
      <c r="T150" t="s">
        <v>2026</v>
      </c>
      <c r="U150" t="s">
        <v>2025</v>
      </c>
      <c r="V150" t="s">
        <v>2027</v>
      </c>
      <c r="W150" t="s">
        <v>2353</v>
      </c>
      <c r="X150" t="s">
        <v>2352</v>
      </c>
      <c r="Y150" t="s">
        <v>2353</v>
      </c>
      <c r="Z150" t="s">
        <v>3300</v>
      </c>
      <c r="AA150" t="s">
        <v>234</v>
      </c>
      <c r="AB150" t="s">
        <v>3300</v>
      </c>
      <c r="AC150" t="s">
        <v>3301</v>
      </c>
      <c r="AD150" t="s">
        <v>3301</v>
      </c>
      <c r="AE150" t="s">
        <v>246</v>
      </c>
      <c r="AF150" t="s">
        <v>4165</v>
      </c>
      <c r="AG150" t="s">
        <v>246</v>
      </c>
      <c r="AH150" t="s">
        <v>1390</v>
      </c>
      <c r="AI150" t="s">
        <v>3454</v>
      </c>
      <c r="AJ150" t="s">
        <v>247</v>
      </c>
      <c r="AK150" t="s">
        <v>284</v>
      </c>
      <c r="AL150" t="s">
        <v>1655</v>
      </c>
      <c r="AM150" t="s">
        <v>234</v>
      </c>
      <c r="AN150" t="s">
        <v>1655</v>
      </c>
      <c r="AO150" t="s">
        <v>234</v>
      </c>
      <c r="AP150" t="s">
        <v>250</v>
      </c>
      <c r="AQ150" t="s">
        <v>234</v>
      </c>
      <c r="AR150" t="s">
        <v>234</v>
      </c>
      <c r="AS150" t="s">
        <v>285</v>
      </c>
      <c r="AT150" t="s">
        <v>234</v>
      </c>
      <c r="AU150" t="s">
        <v>302</v>
      </c>
      <c r="AV150">
        <v>0</v>
      </c>
      <c r="AW150">
        <v>1</v>
      </c>
      <c r="AX150">
        <v>0</v>
      </c>
      <c r="AY150">
        <v>0</v>
      </c>
      <c r="AZ150">
        <v>0</v>
      </c>
      <c r="BA150">
        <v>0</v>
      </c>
      <c r="BB150">
        <v>0</v>
      </c>
      <c r="BC150">
        <v>0</v>
      </c>
      <c r="BD150" t="s">
        <v>303</v>
      </c>
      <c r="BE150" t="s">
        <v>752</v>
      </c>
      <c r="BF150" t="s">
        <v>287</v>
      </c>
      <c r="BG150">
        <v>1</v>
      </c>
      <c r="BH150">
        <v>0</v>
      </c>
      <c r="BI150">
        <v>0</v>
      </c>
      <c r="BJ150">
        <v>0</v>
      </c>
      <c r="BK150">
        <v>0</v>
      </c>
      <c r="BL150">
        <v>0</v>
      </c>
      <c r="BM150">
        <v>0</v>
      </c>
      <c r="BN150">
        <v>0</v>
      </c>
      <c r="BO150">
        <v>0</v>
      </c>
      <c r="BP150">
        <v>0</v>
      </c>
      <c r="BQ150" t="s">
        <v>234</v>
      </c>
      <c r="BR150" t="s">
        <v>348</v>
      </c>
      <c r="BS150" t="s">
        <v>289</v>
      </c>
      <c r="BT150" t="s">
        <v>234</v>
      </c>
      <c r="BU150" t="s">
        <v>234</v>
      </c>
      <c r="BV150" t="s">
        <v>234</v>
      </c>
      <c r="BW150" t="s">
        <v>234</v>
      </c>
      <c r="BX150" t="s">
        <v>234</v>
      </c>
      <c r="BY150" t="s">
        <v>234</v>
      </c>
      <c r="BZ150" t="s">
        <v>234</v>
      </c>
      <c r="CA150" t="s">
        <v>234</v>
      </c>
      <c r="CB150" t="s">
        <v>234</v>
      </c>
      <c r="CC150" t="s">
        <v>234</v>
      </c>
      <c r="CD150" t="s">
        <v>234</v>
      </c>
      <c r="CE150" t="s">
        <v>234</v>
      </c>
      <c r="CF150" t="s">
        <v>234</v>
      </c>
      <c r="CG150" t="s">
        <v>234</v>
      </c>
      <c r="CH150" t="s">
        <v>234</v>
      </c>
      <c r="CI150" t="s">
        <v>234</v>
      </c>
      <c r="CJ150" t="s">
        <v>234</v>
      </c>
      <c r="CK150" t="s">
        <v>234</v>
      </c>
      <c r="CL150" t="s">
        <v>234</v>
      </c>
      <c r="CM150" t="s">
        <v>234</v>
      </c>
      <c r="CN150" t="s">
        <v>234</v>
      </c>
      <c r="CO150" t="s">
        <v>234</v>
      </c>
      <c r="CP150" t="s">
        <v>234</v>
      </c>
      <c r="CQ150" t="s">
        <v>234</v>
      </c>
      <c r="CR150" t="s">
        <v>234</v>
      </c>
      <c r="CS150" t="s">
        <v>234</v>
      </c>
      <c r="CT150" t="s">
        <v>234</v>
      </c>
      <c r="CU150" t="s">
        <v>234</v>
      </c>
      <c r="CV150" t="s">
        <v>234</v>
      </c>
      <c r="CW150" t="s">
        <v>234</v>
      </c>
      <c r="CX150" t="s">
        <v>234</v>
      </c>
      <c r="CY150" t="s">
        <v>234</v>
      </c>
      <c r="CZ150" t="s">
        <v>234</v>
      </c>
      <c r="DA150" t="s">
        <v>234</v>
      </c>
      <c r="DB150" t="s">
        <v>234</v>
      </c>
      <c r="DC150" t="s">
        <v>234</v>
      </c>
      <c r="DD150" t="s">
        <v>234</v>
      </c>
      <c r="DE150" t="s">
        <v>234</v>
      </c>
      <c r="DF150" t="s">
        <v>234</v>
      </c>
      <c r="DG150" t="s">
        <v>234</v>
      </c>
      <c r="DH150" t="s">
        <v>234</v>
      </c>
      <c r="DI150" t="s">
        <v>234</v>
      </c>
      <c r="DJ150" t="s">
        <v>234</v>
      </c>
      <c r="DK150" t="s">
        <v>234</v>
      </c>
      <c r="DL150" t="s">
        <v>234</v>
      </c>
      <c r="DM150" t="s">
        <v>234</v>
      </c>
      <c r="DN150" t="s">
        <v>234</v>
      </c>
      <c r="DO150" t="s">
        <v>234</v>
      </c>
      <c r="DP150" t="s">
        <v>234</v>
      </c>
      <c r="DQ150" t="s">
        <v>234</v>
      </c>
      <c r="DR150" t="s">
        <v>234</v>
      </c>
      <c r="DS150" t="s">
        <v>234</v>
      </c>
      <c r="DT150" t="s">
        <v>234</v>
      </c>
      <c r="DU150" t="s">
        <v>234</v>
      </c>
      <c r="DV150" t="s">
        <v>234</v>
      </c>
      <c r="DW150" t="s">
        <v>234</v>
      </c>
      <c r="DX150" t="s">
        <v>234</v>
      </c>
      <c r="DY150" t="s">
        <v>234</v>
      </c>
      <c r="DZ150" t="s">
        <v>234</v>
      </c>
      <c r="EA150" t="s">
        <v>234</v>
      </c>
      <c r="EB150" t="s">
        <v>234</v>
      </c>
      <c r="EC150" t="s">
        <v>234</v>
      </c>
      <c r="ED150" t="s">
        <v>234</v>
      </c>
      <c r="EE150" t="s">
        <v>234</v>
      </c>
      <c r="EF150" t="s">
        <v>234</v>
      </c>
      <c r="EG150" t="s">
        <v>234</v>
      </c>
      <c r="EH150" t="s">
        <v>234</v>
      </c>
      <c r="EI150" t="s">
        <v>234</v>
      </c>
      <c r="EJ150" t="s">
        <v>234</v>
      </c>
      <c r="EK150" t="s">
        <v>234</v>
      </c>
      <c r="EL150" t="s">
        <v>234</v>
      </c>
      <c r="EM150" t="s">
        <v>234</v>
      </c>
      <c r="EN150" t="s">
        <v>234</v>
      </c>
      <c r="EO150" t="s">
        <v>3813</v>
      </c>
      <c r="EP150">
        <v>1</v>
      </c>
      <c r="EQ150">
        <v>1</v>
      </c>
      <c r="ER150">
        <v>1</v>
      </c>
      <c r="ES150">
        <v>1</v>
      </c>
      <c r="ET150">
        <v>1</v>
      </c>
      <c r="EU150">
        <v>1</v>
      </c>
      <c r="EV150">
        <v>1</v>
      </c>
      <c r="EW150">
        <v>0</v>
      </c>
      <c r="EX150" t="s">
        <v>1655</v>
      </c>
      <c r="EY150">
        <v>50</v>
      </c>
      <c r="EZ150" t="s">
        <v>3814</v>
      </c>
      <c r="FA150" t="s">
        <v>234</v>
      </c>
      <c r="FB150" t="s">
        <v>234</v>
      </c>
      <c r="FC150" t="s">
        <v>234</v>
      </c>
      <c r="FD150" t="s">
        <v>3814</v>
      </c>
      <c r="FE150" t="s">
        <v>1655</v>
      </c>
      <c r="FF150">
        <v>25</v>
      </c>
      <c r="FG150" t="s">
        <v>1655</v>
      </c>
      <c r="FH150">
        <v>25</v>
      </c>
      <c r="FI150" t="s">
        <v>1655</v>
      </c>
      <c r="FJ150" t="s">
        <v>1655</v>
      </c>
      <c r="FK150">
        <v>25</v>
      </c>
      <c r="FL150" t="s">
        <v>234</v>
      </c>
      <c r="FM150" t="s">
        <v>234</v>
      </c>
      <c r="FN150" t="s">
        <v>3911</v>
      </c>
      <c r="FO150" t="s">
        <v>1655</v>
      </c>
      <c r="FP150" t="s">
        <v>1655</v>
      </c>
      <c r="FQ150">
        <v>100</v>
      </c>
      <c r="FR150" t="s">
        <v>234</v>
      </c>
      <c r="FS150" t="s">
        <v>234</v>
      </c>
      <c r="FT150" t="s">
        <v>3816</v>
      </c>
      <c r="FU150" t="s">
        <v>1655</v>
      </c>
      <c r="FV150" t="s">
        <v>1655</v>
      </c>
      <c r="FW150">
        <v>100</v>
      </c>
      <c r="FX150" t="s">
        <v>234</v>
      </c>
      <c r="FY150" t="s">
        <v>234</v>
      </c>
      <c r="FZ150" t="s">
        <v>234</v>
      </c>
      <c r="GA150" t="s">
        <v>3816</v>
      </c>
      <c r="GB150" t="s">
        <v>1655</v>
      </c>
      <c r="GC150" t="s">
        <v>1655</v>
      </c>
      <c r="GD150" t="s">
        <v>234</v>
      </c>
      <c r="GE150">
        <v>10</v>
      </c>
      <c r="GF150" t="s">
        <v>234</v>
      </c>
      <c r="GG150" t="s">
        <v>234</v>
      </c>
      <c r="GH150" t="s">
        <v>234</v>
      </c>
      <c r="GI150" t="s">
        <v>234</v>
      </c>
      <c r="GJ150" t="s">
        <v>234</v>
      </c>
      <c r="GK150" t="s">
        <v>234</v>
      </c>
      <c r="GL150" t="s">
        <v>1655</v>
      </c>
      <c r="GM150" t="s">
        <v>259</v>
      </c>
      <c r="GN150" t="s">
        <v>3862</v>
      </c>
      <c r="GO150" t="s">
        <v>1445</v>
      </c>
      <c r="GP150" t="s">
        <v>234</v>
      </c>
      <c r="GQ150" t="s">
        <v>234</v>
      </c>
      <c r="GR150" t="s">
        <v>234</v>
      </c>
      <c r="GS150" t="s">
        <v>234</v>
      </c>
      <c r="GT150" t="s">
        <v>234</v>
      </c>
      <c r="GU150" t="s">
        <v>234</v>
      </c>
      <c r="GV150" t="s">
        <v>234</v>
      </c>
      <c r="GW150" t="s">
        <v>234</v>
      </c>
      <c r="GX150" t="s">
        <v>234</v>
      </c>
      <c r="GY150" t="s">
        <v>234</v>
      </c>
      <c r="GZ150" t="s">
        <v>234</v>
      </c>
      <c r="HA150" t="s">
        <v>234</v>
      </c>
      <c r="HB150" t="s">
        <v>234</v>
      </c>
      <c r="HC150" t="s">
        <v>234</v>
      </c>
      <c r="HD150" t="s">
        <v>234</v>
      </c>
      <c r="HE150" t="s">
        <v>234</v>
      </c>
      <c r="HF150" t="s">
        <v>234</v>
      </c>
      <c r="HG150" t="s">
        <v>234</v>
      </c>
      <c r="HH150" t="s">
        <v>234</v>
      </c>
      <c r="HI150" t="s">
        <v>234</v>
      </c>
      <c r="HJ150" t="s">
        <v>234</v>
      </c>
      <c r="HK150" t="s">
        <v>234</v>
      </c>
      <c r="HL150" t="s">
        <v>234</v>
      </c>
      <c r="HM150" t="s">
        <v>234</v>
      </c>
      <c r="HN150" t="s">
        <v>1655</v>
      </c>
      <c r="HO150" t="s">
        <v>1655</v>
      </c>
      <c r="HP150" t="s">
        <v>1655</v>
      </c>
      <c r="HQ150" t="s">
        <v>601</v>
      </c>
      <c r="HR150" t="s">
        <v>305</v>
      </c>
      <c r="HS150" t="s">
        <v>2026</v>
      </c>
      <c r="HT150" t="s">
        <v>305</v>
      </c>
      <c r="HU150" t="s">
        <v>1445</v>
      </c>
      <c r="HV150" t="s">
        <v>234</v>
      </c>
      <c r="HW150" t="s">
        <v>234</v>
      </c>
      <c r="HX150" t="s">
        <v>234</v>
      </c>
      <c r="HY150" t="s">
        <v>234</v>
      </c>
      <c r="HZ150" t="s">
        <v>234</v>
      </c>
      <c r="IA150" t="s">
        <v>234</v>
      </c>
      <c r="IB150" t="s">
        <v>234</v>
      </c>
      <c r="IC150" t="s">
        <v>234</v>
      </c>
      <c r="ID150" t="s">
        <v>3979</v>
      </c>
      <c r="IE150">
        <v>0</v>
      </c>
      <c r="IF150">
        <v>1</v>
      </c>
      <c r="IG150">
        <v>1</v>
      </c>
      <c r="IH150">
        <v>0</v>
      </c>
      <c r="II150">
        <v>0</v>
      </c>
      <c r="IJ150">
        <v>0</v>
      </c>
      <c r="IK150">
        <v>0</v>
      </c>
      <c r="IL150">
        <v>0</v>
      </c>
      <c r="IM150" t="s">
        <v>234</v>
      </c>
      <c r="IN150" t="s">
        <v>1445</v>
      </c>
      <c r="IO150" t="s">
        <v>234</v>
      </c>
      <c r="IP150" t="s">
        <v>234</v>
      </c>
      <c r="IQ150" t="s">
        <v>234</v>
      </c>
      <c r="IR150" t="s">
        <v>234</v>
      </c>
      <c r="IS150" t="s">
        <v>234</v>
      </c>
      <c r="IT150" t="s">
        <v>234</v>
      </c>
      <c r="IU150" t="s">
        <v>234</v>
      </c>
      <c r="IV150" t="s">
        <v>234</v>
      </c>
      <c r="IW150" t="s">
        <v>234</v>
      </c>
      <c r="IX150" t="s">
        <v>234</v>
      </c>
      <c r="IY150" t="s">
        <v>234</v>
      </c>
      <c r="IZ150" t="s">
        <v>234</v>
      </c>
      <c r="JA150" t="s">
        <v>234</v>
      </c>
      <c r="JB150" t="s">
        <v>234</v>
      </c>
      <c r="JC150" t="s">
        <v>234</v>
      </c>
      <c r="JD150" t="s">
        <v>234</v>
      </c>
      <c r="JE150" t="s">
        <v>234</v>
      </c>
      <c r="JF150" t="s">
        <v>234</v>
      </c>
      <c r="JG150" t="s">
        <v>234</v>
      </c>
      <c r="JH150" t="s">
        <v>234</v>
      </c>
      <c r="JI150" t="s">
        <v>234</v>
      </c>
      <c r="JJ150" t="s">
        <v>234</v>
      </c>
      <c r="JK150" t="s">
        <v>234</v>
      </c>
      <c r="JL150" t="s">
        <v>234</v>
      </c>
      <c r="JM150" t="s">
        <v>234</v>
      </c>
      <c r="JN150" t="s">
        <v>234</v>
      </c>
      <c r="JO150" t="s">
        <v>234</v>
      </c>
      <c r="JP150" t="s">
        <v>234</v>
      </c>
      <c r="JQ150" t="s">
        <v>234</v>
      </c>
      <c r="JR150" t="s">
        <v>234</v>
      </c>
      <c r="JS150" t="s">
        <v>234</v>
      </c>
      <c r="JT150" t="s">
        <v>234</v>
      </c>
      <c r="JU150" t="s">
        <v>234</v>
      </c>
      <c r="JV150" t="s">
        <v>234</v>
      </c>
      <c r="JW150" t="s">
        <v>234</v>
      </c>
      <c r="JX150" t="s">
        <v>234</v>
      </c>
      <c r="JY150" t="s">
        <v>234</v>
      </c>
      <c r="JZ150" t="s">
        <v>234</v>
      </c>
      <c r="KA150" t="s">
        <v>234</v>
      </c>
      <c r="KB150" t="s">
        <v>234</v>
      </c>
      <c r="KC150" t="s">
        <v>234</v>
      </c>
      <c r="KD150" t="s">
        <v>234</v>
      </c>
      <c r="KE150" t="s">
        <v>234</v>
      </c>
      <c r="KF150" t="s">
        <v>234</v>
      </c>
      <c r="KG150" t="s">
        <v>234</v>
      </c>
      <c r="KH150" t="s">
        <v>234</v>
      </c>
      <c r="KI150" t="s">
        <v>234</v>
      </c>
      <c r="KJ150" t="s">
        <v>234</v>
      </c>
      <c r="KK150" t="s">
        <v>234</v>
      </c>
      <c r="KL150" t="s">
        <v>234</v>
      </c>
      <c r="KM150" t="s">
        <v>234</v>
      </c>
      <c r="KN150" t="s">
        <v>234</v>
      </c>
      <c r="KO150" t="s">
        <v>234</v>
      </c>
      <c r="KP150" t="s">
        <v>234</v>
      </c>
      <c r="KQ150" t="s">
        <v>234</v>
      </c>
      <c r="KR150" t="s">
        <v>234</v>
      </c>
      <c r="KS150" t="s">
        <v>234</v>
      </c>
      <c r="KT150" t="s">
        <v>234</v>
      </c>
      <c r="KU150" t="s">
        <v>234</v>
      </c>
      <c r="KV150" t="s">
        <v>234</v>
      </c>
      <c r="KW150" t="s">
        <v>234</v>
      </c>
      <c r="KX150" t="s">
        <v>234</v>
      </c>
      <c r="KY150" t="s">
        <v>234</v>
      </c>
      <c r="KZ150" t="s">
        <v>234</v>
      </c>
      <c r="LA150" t="s">
        <v>234</v>
      </c>
      <c r="LB150" t="s">
        <v>234</v>
      </c>
      <c r="LC150" t="s">
        <v>234</v>
      </c>
      <c r="LD150" t="s">
        <v>234</v>
      </c>
      <c r="LE150" t="s">
        <v>234</v>
      </c>
      <c r="LF150" t="s">
        <v>234</v>
      </c>
      <c r="LG150" t="s">
        <v>234</v>
      </c>
      <c r="LH150">
        <v>264949432</v>
      </c>
      <c r="LI150" t="s">
        <v>4170</v>
      </c>
      <c r="LJ150">
        <v>44618.810532407413</v>
      </c>
      <c r="LK150" t="s">
        <v>234</v>
      </c>
      <c r="LL150" t="s">
        <v>234</v>
      </c>
      <c r="LM150" t="s">
        <v>3800</v>
      </c>
      <c r="LN150" t="s">
        <v>3801</v>
      </c>
      <c r="LO150" t="s">
        <v>234</v>
      </c>
      <c r="LP150">
        <v>149</v>
      </c>
    </row>
    <row r="151" spans="1:328" x14ac:dyDescent="0.35">
      <c r="A151">
        <v>44618.464558425927</v>
      </c>
      <c r="B151">
        <v>44618.467627280093</v>
      </c>
      <c r="C151">
        <v>44618</v>
      </c>
      <c r="D151">
        <v>4.38407738069405E-4</v>
      </c>
      <c r="E151" t="s">
        <v>234</v>
      </c>
      <c r="F151" t="s">
        <v>234</v>
      </c>
      <c r="G151" t="s">
        <v>234</v>
      </c>
      <c r="H151">
        <v>44618</v>
      </c>
      <c r="I151" t="s">
        <v>236</v>
      </c>
      <c r="J151" t="s">
        <v>234</v>
      </c>
      <c r="K151" t="s">
        <v>236</v>
      </c>
      <c r="L151" t="s">
        <v>235</v>
      </c>
      <c r="M151" t="s">
        <v>235</v>
      </c>
      <c r="N151" t="s">
        <v>246</v>
      </c>
      <c r="O151" t="s">
        <v>4163</v>
      </c>
      <c r="P151" t="s">
        <v>246</v>
      </c>
      <c r="Q151" t="s">
        <v>433</v>
      </c>
      <c r="R151" t="s">
        <v>4163</v>
      </c>
      <c r="S151" t="s">
        <v>601</v>
      </c>
      <c r="T151" t="s">
        <v>2026</v>
      </c>
      <c r="U151" t="s">
        <v>2025</v>
      </c>
      <c r="V151" t="s">
        <v>2027</v>
      </c>
      <c r="W151" t="s">
        <v>2353</v>
      </c>
      <c r="X151" t="s">
        <v>2352</v>
      </c>
      <c r="Y151" t="s">
        <v>2353</v>
      </c>
      <c r="Z151" t="s">
        <v>3300</v>
      </c>
      <c r="AA151" t="s">
        <v>234</v>
      </c>
      <c r="AB151" t="s">
        <v>3300</v>
      </c>
      <c r="AC151" t="s">
        <v>3301</v>
      </c>
      <c r="AD151" t="s">
        <v>3301</v>
      </c>
      <c r="AE151" t="s">
        <v>246</v>
      </c>
      <c r="AF151" t="s">
        <v>4165</v>
      </c>
      <c r="AG151" t="s">
        <v>246</v>
      </c>
      <c r="AH151" t="s">
        <v>1390</v>
      </c>
      <c r="AI151" t="s">
        <v>3454</v>
      </c>
      <c r="AJ151" t="s">
        <v>247</v>
      </c>
      <c r="AK151" t="s">
        <v>284</v>
      </c>
      <c r="AL151" t="s">
        <v>1655</v>
      </c>
      <c r="AM151" t="s">
        <v>234</v>
      </c>
      <c r="AN151" t="s">
        <v>1655</v>
      </c>
      <c r="AO151" t="s">
        <v>234</v>
      </c>
      <c r="AP151" t="s">
        <v>250</v>
      </c>
      <c r="AQ151" t="s">
        <v>234</v>
      </c>
      <c r="AR151" t="s">
        <v>234</v>
      </c>
      <c r="AS151" t="s">
        <v>285</v>
      </c>
      <c r="AT151" t="s">
        <v>234</v>
      </c>
      <c r="AU151" t="s">
        <v>302</v>
      </c>
      <c r="AV151">
        <v>0</v>
      </c>
      <c r="AW151">
        <v>1</v>
      </c>
      <c r="AX151">
        <v>0</v>
      </c>
      <c r="AY151">
        <v>0</v>
      </c>
      <c r="AZ151">
        <v>0</v>
      </c>
      <c r="BA151">
        <v>0</v>
      </c>
      <c r="BB151">
        <v>0</v>
      </c>
      <c r="BC151">
        <v>0</v>
      </c>
      <c r="BD151" t="s">
        <v>303</v>
      </c>
      <c r="BE151" t="s">
        <v>752</v>
      </c>
      <c r="BF151" t="s">
        <v>287</v>
      </c>
      <c r="BG151">
        <v>1</v>
      </c>
      <c r="BH151">
        <v>0</v>
      </c>
      <c r="BI151">
        <v>0</v>
      </c>
      <c r="BJ151">
        <v>0</v>
      </c>
      <c r="BK151">
        <v>0</v>
      </c>
      <c r="BL151">
        <v>0</v>
      </c>
      <c r="BM151">
        <v>0</v>
      </c>
      <c r="BN151">
        <v>0</v>
      </c>
      <c r="BO151">
        <v>0</v>
      </c>
      <c r="BP151">
        <v>0</v>
      </c>
      <c r="BQ151" t="s">
        <v>234</v>
      </c>
      <c r="BR151" t="s">
        <v>348</v>
      </c>
      <c r="BS151" t="s">
        <v>311</v>
      </c>
      <c r="BT151" t="s">
        <v>234</v>
      </c>
      <c r="BU151" t="s">
        <v>234</v>
      </c>
      <c r="BV151" t="s">
        <v>234</v>
      </c>
      <c r="BW151" t="s">
        <v>234</v>
      </c>
      <c r="BX151" t="s">
        <v>234</v>
      </c>
      <c r="BY151" t="s">
        <v>234</v>
      </c>
      <c r="BZ151" t="s">
        <v>234</v>
      </c>
      <c r="CA151" t="s">
        <v>234</v>
      </c>
      <c r="CB151" t="s">
        <v>234</v>
      </c>
      <c r="CC151" t="s">
        <v>234</v>
      </c>
      <c r="CD151" t="s">
        <v>234</v>
      </c>
      <c r="CE151" t="s">
        <v>234</v>
      </c>
      <c r="CF151" t="s">
        <v>234</v>
      </c>
      <c r="CG151" t="s">
        <v>234</v>
      </c>
      <c r="CH151" t="s">
        <v>234</v>
      </c>
      <c r="CI151" t="s">
        <v>234</v>
      </c>
      <c r="CJ151" t="s">
        <v>234</v>
      </c>
      <c r="CK151" t="s">
        <v>234</v>
      </c>
      <c r="CL151" t="s">
        <v>234</v>
      </c>
      <c r="CM151" t="s">
        <v>234</v>
      </c>
      <c r="CN151" t="s">
        <v>234</v>
      </c>
      <c r="CO151" t="s">
        <v>234</v>
      </c>
      <c r="CP151" t="s">
        <v>234</v>
      </c>
      <c r="CQ151" t="s">
        <v>234</v>
      </c>
      <c r="CR151" t="s">
        <v>234</v>
      </c>
      <c r="CS151" t="s">
        <v>234</v>
      </c>
      <c r="CT151" t="s">
        <v>234</v>
      </c>
      <c r="CU151" t="s">
        <v>234</v>
      </c>
      <c r="CV151" t="s">
        <v>234</v>
      </c>
      <c r="CW151" t="s">
        <v>234</v>
      </c>
      <c r="CX151" t="s">
        <v>234</v>
      </c>
      <c r="CY151" t="s">
        <v>234</v>
      </c>
      <c r="CZ151" t="s">
        <v>234</v>
      </c>
      <c r="DA151" t="s">
        <v>234</v>
      </c>
      <c r="DB151" t="s">
        <v>234</v>
      </c>
      <c r="DC151" t="s">
        <v>234</v>
      </c>
      <c r="DD151" t="s">
        <v>234</v>
      </c>
      <c r="DE151" t="s">
        <v>234</v>
      </c>
      <c r="DF151" t="s">
        <v>234</v>
      </c>
      <c r="DG151" t="s">
        <v>234</v>
      </c>
      <c r="DH151" t="s">
        <v>234</v>
      </c>
      <c r="DI151" t="s">
        <v>234</v>
      </c>
      <c r="DJ151" t="s">
        <v>234</v>
      </c>
      <c r="DK151" t="s">
        <v>234</v>
      </c>
      <c r="DL151" t="s">
        <v>234</v>
      </c>
      <c r="DM151" t="s">
        <v>234</v>
      </c>
      <c r="DN151" t="s">
        <v>234</v>
      </c>
      <c r="DO151" t="s">
        <v>234</v>
      </c>
      <c r="DP151" t="s">
        <v>234</v>
      </c>
      <c r="DQ151" t="s">
        <v>234</v>
      </c>
      <c r="DR151" t="s">
        <v>234</v>
      </c>
      <c r="DS151" t="s">
        <v>234</v>
      </c>
      <c r="DT151" t="s">
        <v>234</v>
      </c>
      <c r="DU151" t="s">
        <v>234</v>
      </c>
      <c r="DV151" t="s">
        <v>234</v>
      </c>
      <c r="DW151" t="s">
        <v>234</v>
      </c>
      <c r="DX151" t="s">
        <v>234</v>
      </c>
      <c r="DY151" t="s">
        <v>234</v>
      </c>
      <c r="DZ151" t="s">
        <v>234</v>
      </c>
      <c r="EA151" t="s">
        <v>234</v>
      </c>
      <c r="EB151" t="s">
        <v>234</v>
      </c>
      <c r="EC151" t="s">
        <v>234</v>
      </c>
      <c r="ED151" t="s">
        <v>234</v>
      </c>
      <c r="EE151" t="s">
        <v>234</v>
      </c>
      <c r="EF151" t="s">
        <v>234</v>
      </c>
      <c r="EG151" t="s">
        <v>234</v>
      </c>
      <c r="EH151" t="s">
        <v>234</v>
      </c>
      <c r="EI151" t="s">
        <v>234</v>
      </c>
      <c r="EJ151" t="s">
        <v>234</v>
      </c>
      <c r="EK151" t="s">
        <v>234</v>
      </c>
      <c r="EL151" t="s">
        <v>234</v>
      </c>
      <c r="EM151" t="s">
        <v>234</v>
      </c>
      <c r="EN151" t="s">
        <v>234</v>
      </c>
      <c r="EO151" t="s">
        <v>4066</v>
      </c>
      <c r="EP151">
        <v>1</v>
      </c>
      <c r="EQ151">
        <v>1</v>
      </c>
      <c r="ER151">
        <v>1</v>
      </c>
      <c r="ES151">
        <v>1</v>
      </c>
      <c r="ET151">
        <v>1</v>
      </c>
      <c r="EU151">
        <v>1</v>
      </c>
      <c r="EV151">
        <v>1</v>
      </c>
      <c r="EW151">
        <v>0</v>
      </c>
      <c r="EX151" t="s">
        <v>1655</v>
      </c>
      <c r="EY151">
        <v>40</v>
      </c>
      <c r="EZ151" t="s">
        <v>3818</v>
      </c>
      <c r="FA151" t="s">
        <v>234</v>
      </c>
      <c r="FB151" t="s">
        <v>234</v>
      </c>
      <c r="FC151" t="s">
        <v>234</v>
      </c>
      <c r="FD151" t="s">
        <v>3818</v>
      </c>
      <c r="FE151" t="s">
        <v>1655</v>
      </c>
      <c r="FF151">
        <v>25</v>
      </c>
      <c r="FG151" t="s">
        <v>1655</v>
      </c>
      <c r="FH151">
        <v>25</v>
      </c>
      <c r="FI151" t="s">
        <v>1655</v>
      </c>
      <c r="FJ151" t="s">
        <v>1655</v>
      </c>
      <c r="FK151">
        <v>25</v>
      </c>
      <c r="FL151" t="s">
        <v>234</v>
      </c>
      <c r="FM151" t="s">
        <v>234</v>
      </c>
      <c r="FN151" t="s">
        <v>3911</v>
      </c>
      <c r="FO151" t="s">
        <v>1655</v>
      </c>
      <c r="FP151" t="s">
        <v>1655</v>
      </c>
      <c r="FQ151">
        <v>100</v>
      </c>
      <c r="FR151" t="s">
        <v>234</v>
      </c>
      <c r="FS151" t="s">
        <v>234</v>
      </c>
      <c r="FT151" t="s">
        <v>3816</v>
      </c>
      <c r="FU151" t="s">
        <v>1655</v>
      </c>
      <c r="FV151" t="s">
        <v>1655</v>
      </c>
      <c r="FW151">
        <v>100</v>
      </c>
      <c r="FX151" t="s">
        <v>234</v>
      </c>
      <c r="FY151" t="s">
        <v>234</v>
      </c>
      <c r="FZ151" t="s">
        <v>234</v>
      </c>
      <c r="GA151" t="s">
        <v>3816</v>
      </c>
      <c r="GB151" t="s">
        <v>1655</v>
      </c>
      <c r="GC151" t="s">
        <v>1655</v>
      </c>
      <c r="GD151" t="s">
        <v>234</v>
      </c>
      <c r="GE151">
        <v>10</v>
      </c>
      <c r="GF151" t="s">
        <v>234</v>
      </c>
      <c r="GG151" t="s">
        <v>234</v>
      </c>
      <c r="GH151" t="s">
        <v>234</v>
      </c>
      <c r="GI151" t="s">
        <v>234</v>
      </c>
      <c r="GJ151" t="s">
        <v>234</v>
      </c>
      <c r="GK151" t="s">
        <v>234</v>
      </c>
      <c r="GL151" t="s">
        <v>1655</v>
      </c>
      <c r="GM151" t="s">
        <v>259</v>
      </c>
      <c r="GN151" t="s">
        <v>3862</v>
      </c>
      <c r="GO151" t="s">
        <v>1445</v>
      </c>
      <c r="GP151" t="s">
        <v>234</v>
      </c>
      <c r="GQ151" t="s">
        <v>234</v>
      </c>
      <c r="GR151" t="s">
        <v>234</v>
      </c>
      <c r="GS151" t="s">
        <v>234</v>
      </c>
      <c r="GT151" t="s">
        <v>234</v>
      </c>
      <c r="GU151" t="s">
        <v>234</v>
      </c>
      <c r="GV151" t="s">
        <v>234</v>
      </c>
      <c r="GW151" t="s">
        <v>234</v>
      </c>
      <c r="GX151" t="s">
        <v>234</v>
      </c>
      <c r="GY151" t="s">
        <v>234</v>
      </c>
      <c r="GZ151" t="s">
        <v>234</v>
      </c>
      <c r="HA151" t="s">
        <v>234</v>
      </c>
      <c r="HB151" t="s">
        <v>234</v>
      </c>
      <c r="HC151" t="s">
        <v>234</v>
      </c>
      <c r="HD151" t="s">
        <v>234</v>
      </c>
      <c r="HE151" t="s">
        <v>234</v>
      </c>
      <c r="HF151" t="s">
        <v>234</v>
      </c>
      <c r="HG151" t="s">
        <v>234</v>
      </c>
      <c r="HH151" t="s">
        <v>234</v>
      </c>
      <c r="HI151" t="s">
        <v>234</v>
      </c>
      <c r="HJ151" t="s">
        <v>234</v>
      </c>
      <c r="HK151" t="s">
        <v>234</v>
      </c>
      <c r="HL151" t="s">
        <v>234</v>
      </c>
      <c r="HM151" t="s">
        <v>234</v>
      </c>
      <c r="HN151" t="s">
        <v>1655</v>
      </c>
      <c r="HO151" t="s">
        <v>1655</v>
      </c>
      <c r="HP151" t="s">
        <v>1655</v>
      </c>
      <c r="HQ151" t="s">
        <v>239</v>
      </c>
      <c r="HR151" t="s">
        <v>314</v>
      </c>
      <c r="HS151" t="s">
        <v>394</v>
      </c>
      <c r="HT151" t="s">
        <v>314</v>
      </c>
      <c r="HU151" t="s">
        <v>1445</v>
      </c>
      <c r="HV151" t="s">
        <v>234</v>
      </c>
      <c r="HW151" t="s">
        <v>234</v>
      </c>
      <c r="HX151" t="s">
        <v>234</v>
      </c>
      <c r="HY151" t="s">
        <v>234</v>
      </c>
      <c r="HZ151" t="s">
        <v>234</v>
      </c>
      <c r="IA151" t="s">
        <v>234</v>
      </c>
      <c r="IB151" t="s">
        <v>234</v>
      </c>
      <c r="IC151" t="s">
        <v>234</v>
      </c>
      <c r="ID151" t="s">
        <v>3798</v>
      </c>
      <c r="IE151">
        <v>0</v>
      </c>
      <c r="IF151">
        <v>1</v>
      </c>
      <c r="IG151">
        <v>1</v>
      </c>
      <c r="IH151">
        <v>1</v>
      </c>
      <c r="II151">
        <v>0</v>
      </c>
      <c r="IJ151">
        <v>0</v>
      </c>
      <c r="IK151">
        <v>0</v>
      </c>
      <c r="IL151">
        <v>0</v>
      </c>
      <c r="IM151" t="s">
        <v>234</v>
      </c>
      <c r="IN151" t="s">
        <v>1445</v>
      </c>
      <c r="IO151" t="s">
        <v>234</v>
      </c>
      <c r="IP151" t="s">
        <v>234</v>
      </c>
      <c r="IQ151" t="s">
        <v>234</v>
      </c>
      <c r="IR151" t="s">
        <v>234</v>
      </c>
      <c r="IS151" t="s">
        <v>234</v>
      </c>
      <c r="IT151" t="s">
        <v>234</v>
      </c>
      <c r="IU151" t="s">
        <v>234</v>
      </c>
      <c r="IV151" t="s">
        <v>234</v>
      </c>
      <c r="IW151" t="s">
        <v>234</v>
      </c>
      <c r="IX151" t="s">
        <v>234</v>
      </c>
      <c r="IY151" t="s">
        <v>234</v>
      </c>
      <c r="IZ151" t="s">
        <v>234</v>
      </c>
      <c r="JA151" t="s">
        <v>234</v>
      </c>
      <c r="JB151" t="s">
        <v>234</v>
      </c>
      <c r="JC151" t="s">
        <v>234</v>
      </c>
      <c r="JD151" t="s">
        <v>234</v>
      </c>
      <c r="JE151" t="s">
        <v>234</v>
      </c>
      <c r="JF151" t="s">
        <v>234</v>
      </c>
      <c r="JG151" t="s">
        <v>234</v>
      </c>
      <c r="JH151" t="s">
        <v>234</v>
      </c>
      <c r="JI151" t="s">
        <v>234</v>
      </c>
      <c r="JJ151" t="s">
        <v>234</v>
      </c>
      <c r="JK151" t="s">
        <v>234</v>
      </c>
      <c r="JL151" t="s">
        <v>234</v>
      </c>
      <c r="JM151" t="s">
        <v>234</v>
      </c>
      <c r="JN151" t="s">
        <v>234</v>
      </c>
      <c r="JO151" t="s">
        <v>234</v>
      </c>
      <c r="JP151" t="s">
        <v>234</v>
      </c>
      <c r="JQ151" t="s">
        <v>234</v>
      </c>
      <c r="JR151" t="s">
        <v>234</v>
      </c>
      <c r="JS151" t="s">
        <v>234</v>
      </c>
      <c r="JT151" t="s">
        <v>234</v>
      </c>
      <c r="JU151" t="s">
        <v>234</v>
      </c>
      <c r="JV151" t="s">
        <v>234</v>
      </c>
      <c r="JW151" t="s">
        <v>234</v>
      </c>
      <c r="JX151" t="s">
        <v>234</v>
      </c>
      <c r="JY151" t="s">
        <v>234</v>
      </c>
      <c r="JZ151" t="s">
        <v>234</v>
      </c>
      <c r="KA151" t="s">
        <v>234</v>
      </c>
      <c r="KB151" t="s">
        <v>234</v>
      </c>
      <c r="KC151" t="s">
        <v>234</v>
      </c>
      <c r="KD151" t="s">
        <v>234</v>
      </c>
      <c r="KE151" t="s">
        <v>234</v>
      </c>
      <c r="KF151" t="s">
        <v>234</v>
      </c>
      <c r="KG151" t="s">
        <v>234</v>
      </c>
      <c r="KH151" t="s">
        <v>234</v>
      </c>
      <c r="KI151" t="s">
        <v>234</v>
      </c>
      <c r="KJ151" t="s">
        <v>234</v>
      </c>
      <c r="KK151" t="s">
        <v>234</v>
      </c>
      <c r="KL151" t="s">
        <v>234</v>
      </c>
      <c r="KM151" t="s">
        <v>234</v>
      </c>
      <c r="KN151" t="s">
        <v>234</v>
      </c>
      <c r="KO151" t="s">
        <v>234</v>
      </c>
      <c r="KP151" t="s">
        <v>234</v>
      </c>
      <c r="KQ151" t="s">
        <v>234</v>
      </c>
      <c r="KR151" t="s">
        <v>234</v>
      </c>
      <c r="KS151" t="s">
        <v>234</v>
      </c>
      <c r="KT151" t="s">
        <v>234</v>
      </c>
      <c r="KU151" t="s">
        <v>234</v>
      </c>
      <c r="KV151" t="s">
        <v>234</v>
      </c>
      <c r="KW151" t="s">
        <v>234</v>
      </c>
      <c r="KX151" t="s">
        <v>234</v>
      </c>
      <c r="KY151" t="s">
        <v>234</v>
      </c>
      <c r="KZ151" t="s">
        <v>234</v>
      </c>
      <c r="LA151" t="s">
        <v>234</v>
      </c>
      <c r="LB151" t="s">
        <v>234</v>
      </c>
      <c r="LC151" t="s">
        <v>234</v>
      </c>
      <c r="LD151" t="s">
        <v>234</v>
      </c>
      <c r="LE151" t="s">
        <v>234</v>
      </c>
      <c r="LF151" t="s">
        <v>234</v>
      </c>
      <c r="LG151" t="s">
        <v>234</v>
      </c>
      <c r="LH151">
        <v>264949438</v>
      </c>
      <c r="LI151" t="s">
        <v>4171</v>
      </c>
      <c r="LJ151">
        <v>44618.810543981483</v>
      </c>
      <c r="LK151" t="s">
        <v>234</v>
      </c>
      <c r="LL151" t="s">
        <v>234</v>
      </c>
      <c r="LM151" t="s">
        <v>3800</v>
      </c>
      <c r="LN151" t="s">
        <v>3801</v>
      </c>
      <c r="LO151" t="s">
        <v>234</v>
      </c>
      <c r="LP151">
        <v>150</v>
      </c>
    </row>
    <row r="152" spans="1:328" x14ac:dyDescent="0.35">
      <c r="A152">
        <v>44618.475977326387</v>
      </c>
      <c r="B152">
        <v>44618.480897511567</v>
      </c>
      <c r="C152">
        <v>44618</v>
      </c>
      <c r="D152">
        <v>4.9201851797988638E-3</v>
      </c>
      <c r="E152" t="s">
        <v>234</v>
      </c>
      <c r="F152" t="s">
        <v>234</v>
      </c>
      <c r="G152" t="s">
        <v>234</v>
      </c>
      <c r="H152">
        <v>44618</v>
      </c>
      <c r="I152" t="s">
        <v>236</v>
      </c>
      <c r="J152" t="s">
        <v>234</v>
      </c>
      <c r="K152" t="s">
        <v>236</v>
      </c>
      <c r="L152" t="s">
        <v>235</v>
      </c>
      <c r="M152" t="s">
        <v>235</v>
      </c>
      <c r="N152" t="s">
        <v>1363</v>
      </c>
      <c r="O152" t="s">
        <v>234</v>
      </c>
      <c r="P152" t="s">
        <v>1363</v>
      </c>
      <c r="Q152" t="s">
        <v>1364</v>
      </c>
      <c r="R152" t="s">
        <v>1364</v>
      </c>
      <c r="S152" t="s">
        <v>601</v>
      </c>
      <c r="T152" t="s">
        <v>2026</v>
      </c>
      <c r="U152" t="s">
        <v>2025</v>
      </c>
      <c r="V152" t="s">
        <v>2027</v>
      </c>
      <c r="W152" t="s">
        <v>2353</v>
      </c>
      <c r="X152" t="s">
        <v>2352</v>
      </c>
      <c r="Y152" t="s">
        <v>2353</v>
      </c>
      <c r="Z152" t="s">
        <v>3300</v>
      </c>
      <c r="AA152" t="s">
        <v>234</v>
      </c>
      <c r="AB152" t="s">
        <v>3300</v>
      </c>
      <c r="AC152" t="s">
        <v>3301</v>
      </c>
      <c r="AD152" t="s">
        <v>3301</v>
      </c>
      <c r="AE152" t="s">
        <v>246</v>
      </c>
      <c r="AF152" t="s">
        <v>4165</v>
      </c>
      <c r="AG152" t="s">
        <v>246</v>
      </c>
      <c r="AH152" t="s">
        <v>1390</v>
      </c>
      <c r="AI152" t="s">
        <v>3454</v>
      </c>
      <c r="AJ152" t="s">
        <v>247</v>
      </c>
      <c r="AK152" t="s">
        <v>248</v>
      </c>
      <c r="AL152" t="s">
        <v>1655</v>
      </c>
      <c r="AM152" t="s">
        <v>234</v>
      </c>
      <c r="AN152" t="s">
        <v>1655</v>
      </c>
      <c r="AO152" t="s">
        <v>234</v>
      </c>
      <c r="AP152" t="s">
        <v>250</v>
      </c>
      <c r="AQ152" t="s">
        <v>234</v>
      </c>
      <c r="AR152" t="s">
        <v>234</v>
      </c>
      <c r="AS152" t="s">
        <v>234</v>
      </c>
      <c r="AT152" t="s">
        <v>234</v>
      </c>
      <c r="AU152" t="s">
        <v>234</v>
      </c>
      <c r="AV152" t="s">
        <v>234</v>
      </c>
      <c r="AW152" t="s">
        <v>234</v>
      </c>
      <c r="AX152" t="s">
        <v>234</v>
      </c>
      <c r="AY152" t="s">
        <v>234</v>
      </c>
      <c r="AZ152" t="s">
        <v>234</v>
      </c>
      <c r="BA152" t="s">
        <v>234</v>
      </c>
      <c r="BB152" t="s">
        <v>234</v>
      </c>
      <c r="BC152" t="s">
        <v>234</v>
      </c>
      <c r="BD152" t="s">
        <v>234</v>
      </c>
      <c r="BE152" t="s">
        <v>234</v>
      </c>
      <c r="BF152" t="s">
        <v>234</v>
      </c>
      <c r="BG152" t="s">
        <v>234</v>
      </c>
      <c r="BH152" t="s">
        <v>234</v>
      </c>
      <c r="BI152" t="s">
        <v>234</v>
      </c>
      <c r="BJ152" t="s">
        <v>234</v>
      </c>
      <c r="BK152" t="s">
        <v>234</v>
      </c>
      <c r="BL152" t="s">
        <v>234</v>
      </c>
      <c r="BM152" t="s">
        <v>234</v>
      </c>
      <c r="BN152" t="s">
        <v>234</v>
      </c>
      <c r="BO152" t="s">
        <v>234</v>
      </c>
      <c r="BP152" t="s">
        <v>234</v>
      </c>
      <c r="BQ152" t="s">
        <v>234</v>
      </c>
      <c r="BR152" t="s">
        <v>234</v>
      </c>
      <c r="BS152" t="s">
        <v>234</v>
      </c>
      <c r="BT152" t="s">
        <v>234</v>
      </c>
      <c r="BU152" t="s">
        <v>234</v>
      </c>
      <c r="BV152" t="s">
        <v>234</v>
      </c>
      <c r="BW152" t="s">
        <v>234</v>
      </c>
      <c r="BX152" t="s">
        <v>234</v>
      </c>
      <c r="BY152" t="s">
        <v>234</v>
      </c>
      <c r="BZ152" t="s">
        <v>234</v>
      </c>
      <c r="CA152" t="s">
        <v>234</v>
      </c>
      <c r="CB152" t="s">
        <v>234</v>
      </c>
      <c r="CC152" t="s">
        <v>234</v>
      </c>
      <c r="CD152" t="s">
        <v>234</v>
      </c>
      <c r="CE152" t="s">
        <v>234</v>
      </c>
      <c r="CF152" t="s">
        <v>234</v>
      </c>
      <c r="CG152" t="s">
        <v>234</v>
      </c>
      <c r="CH152" t="s">
        <v>234</v>
      </c>
      <c r="CI152" t="s">
        <v>234</v>
      </c>
      <c r="CJ152" t="s">
        <v>234</v>
      </c>
      <c r="CK152" t="s">
        <v>234</v>
      </c>
      <c r="CL152" t="s">
        <v>234</v>
      </c>
      <c r="CM152" t="s">
        <v>234</v>
      </c>
      <c r="CN152" t="s">
        <v>234</v>
      </c>
      <c r="CO152" t="s">
        <v>234</v>
      </c>
      <c r="CP152" t="s">
        <v>234</v>
      </c>
      <c r="CQ152" t="s">
        <v>234</v>
      </c>
      <c r="CR152" t="s">
        <v>234</v>
      </c>
      <c r="CS152" t="s">
        <v>234</v>
      </c>
      <c r="CT152" t="s">
        <v>234</v>
      </c>
      <c r="CU152" t="s">
        <v>234</v>
      </c>
      <c r="CV152" t="s">
        <v>234</v>
      </c>
      <c r="CW152" t="s">
        <v>234</v>
      </c>
      <c r="CX152" t="s">
        <v>234</v>
      </c>
      <c r="CY152" t="s">
        <v>234</v>
      </c>
      <c r="CZ152" t="s">
        <v>234</v>
      </c>
      <c r="DA152" t="s">
        <v>234</v>
      </c>
      <c r="DB152" t="s">
        <v>234</v>
      </c>
      <c r="DC152" t="s">
        <v>234</v>
      </c>
      <c r="DD152" t="s">
        <v>234</v>
      </c>
      <c r="DE152" t="s">
        <v>234</v>
      </c>
      <c r="DF152" t="s">
        <v>234</v>
      </c>
      <c r="DG152" t="s">
        <v>234</v>
      </c>
      <c r="DH152" t="s">
        <v>234</v>
      </c>
      <c r="DI152" t="s">
        <v>234</v>
      </c>
      <c r="DJ152" t="s">
        <v>234</v>
      </c>
      <c r="DK152" t="s">
        <v>234</v>
      </c>
      <c r="DL152" t="s">
        <v>234</v>
      </c>
      <c r="DM152" t="s">
        <v>234</v>
      </c>
      <c r="DN152" t="s">
        <v>234</v>
      </c>
      <c r="DO152" t="s">
        <v>234</v>
      </c>
      <c r="DP152" t="s">
        <v>234</v>
      </c>
      <c r="DQ152" t="s">
        <v>234</v>
      </c>
      <c r="DR152" t="s">
        <v>234</v>
      </c>
      <c r="DS152" t="s">
        <v>234</v>
      </c>
      <c r="DT152" t="s">
        <v>234</v>
      </c>
      <c r="DU152" t="s">
        <v>234</v>
      </c>
      <c r="DV152" t="s">
        <v>234</v>
      </c>
      <c r="DW152" t="s">
        <v>234</v>
      </c>
      <c r="DX152" t="s">
        <v>234</v>
      </c>
      <c r="DY152" t="s">
        <v>234</v>
      </c>
      <c r="DZ152" t="s">
        <v>234</v>
      </c>
      <c r="EA152" t="s">
        <v>234</v>
      </c>
      <c r="EB152" t="s">
        <v>234</v>
      </c>
      <c r="EC152" t="s">
        <v>234</v>
      </c>
      <c r="ED152" t="s">
        <v>234</v>
      </c>
      <c r="EE152" t="s">
        <v>234</v>
      </c>
      <c r="EF152" t="s">
        <v>234</v>
      </c>
      <c r="EG152" t="s">
        <v>234</v>
      </c>
      <c r="EH152" t="s">
        <v>234</v>
      </c>
      <c r="EI152" t="s">
        <v>234</v>
      </c>
      <c r="EJ152" t="s">
        <v>234</v>
      </c>
      <c r="EK152" t="s">
        <v>234</v>
      </c>
      <c r="EL152" t="s">
        <v>234</v>
      </c>
      <c r="EM152" t="s">
        <v>234</v>
      </c>
      <c r="EN152" t="s">
        <v>234</v>
      </c>
      <c r="EO152" t="s">
        <v>234</v>
      </c>
      <c r="EP152" t="s">
        <v>234</v>
      </c>
      <c r="EQ152" t="s">
        <v>234</v>
      </c>
      <c r="ER152" t="s">
        <v>234</v>
      </c>
      <c r="ES152" t="s">
        <v>234</v>
      </c>
      <c r="ET152" t="s">
        <v>234</v>
      </c>
      <c r="EU152" t="s">
        <v>234</v>
      </c>
      <c r="EV152" t="s">
        <v>234</v>
      </c>
      <c r="EW152" t="s">
        <v>234</v>
      </c>
      <c r="EX152" t="s">
        <v>234</v>
      </c>
      <c r="EY152" t="s">
        <v>234</v>
      </c>
      <c r="EZ152" t="s">
        <v>234</v>
      </c>
      <c r="FA152" t="s">
        <v>234</v>
      </c>
      <c r="FB152" t="s">
        <v>234</v>
      </c>
      <c r="FC152" t="s">
        <v>234</v>
      </c>
      <c r="FD152" t="s">
        <v>234</v>
      </c>
      <c r="FE152" t="s">
        <v>234</v>
      </c>
      <c r="FF152" t="s">
        <v>234</v>
      </c>
      <c r="FG152" t="s">
        <v>234</v>
      </c>
      <c r="FH152" t="s">
        <v>234</v>
      </c>
      <c r="FI152" t="s">
        <v>234</v>
      </c>
      <c r="FJ152" t="s">
        <v>234</v>
      </c>
      <c r="FK152" t="s">
        <v>234</v>
      </c>
      <c r="FL152" t="s">
        <v>234</v>
      </c>
      <c r="FM152" t="s">
        <v>234</v>
      </c>
      <c r="FN152" t="s">
        <v>234</v>
      </c>
      <c r="FO152" t="s">
        <v>234</v>
      </c>
      <c r="FP152" t="s">
        <v>234</v>
      </c>
      <c r="FQ152" t="s">
        <v>234</v>
      </c>
      <c r="FR152" t="s">
        <v>234</v>
      </c>
      <c r="FS152" t="s">
        <v>234</v>
      </c>
      <c r="FT152" t="s">
        <v>234</v>
      </c>
      <c r="FU152" t="s">
        <v>234</v>
      </c>
      <c r="FV152" t="s">
        <v>234</v>
      </c>
      <c r="FW152" t="s">
        <v>234</v>
      </c>
      <c r="FX152" t="s">
        <v>234</v>
      </c>
      <c r="FY152" t="s">
        <v>234</v>
      </c>
      <c r="FZ152" t="s">
        <v>234</v>
      </c>
      <c r="GA152" t="s">
        <v>234</v>
      </c>
      <c r="GB152" t="s">
        <v>234</v>
      </c>
      <c r="GC152" t="s">
        <v>234</v>
      </c>
      <c r="GD152" t="s">
        <v>234</v>
      </c>
      <c r="GE152" t="s">
        <v>234</v>
      </c>
      <c r="GF152" t="s">
        <v>234</v>
      </c>
      <c r="GG152" t="s">
        <v>234</v>
      </c>
      <c r="GH152" t="s">
        <v>234</v>
      </c>
      <c r="GI152" t="s">
        <v>234</v>
      </c>
      <c r="GJ152" t="s">
        <v>234</v>
      </c>
      <c r="GK152" t="s">
        <v>234</v>
      </c>
      <c r="GL152" t="s">
        <v>234</v>
      </c>
      <c r="GM152" t="s">
        <v>234</v>
      </c>
      <c r="GN152" t="s">
        <v>234</v>
      </c>
      <c r="GO152" t="s">
        <v>234</v>
      </c>
      <c r="GP152" t="s">
        <v>234</v>
      </c>
      <c r="GQ152" t="s">
        <v>234</v>
      </c>
      <c r="GR152" t="s">
        <v>234</v>
      </c>
      <c r="GS152" t="s">
        <v>234</v>
      </c>
      <c r="GT152" t="s">
        <v>234</v>
      </c>
      <c r="GU152" t="s">
        <v>234</v>
      </c>
      <c r="GV152" t="s">
        <v>234</v>
      </c>
      <c r="GW152" t="s">
        <v>234</v>
      </c>
      <c r="GX152" t="s">
        <v>234</v>
      </c>
      <c r="GY152" t="s">
        <v>234</v>
      </c>
      <c r="GZ152" t="s">
        <v>234</v>
      </c>
      <c r="HA152" t="s">
        <v>234</v>
      </c>
      <c r="HB152" t="s">
        <v>234</v>
      </c>
      <c r="HC152" t="s">
        <v>234</v>
      </c>
      <c r="HD152" t="s">
        <v>234</v>
      </c>
      <c r="HE152" t="s">
        <v>234</v>
      </c>
      <c r="HF152" t="s">
        <v>234</v>
      </c>
      <c r="HG152" t="s">
        <v>234</v>
      </c>
      <c r="HH152" t="s">
        <v>234</v>
      </c>
      <c r="HI152" t="s">
        <v>234</v>
      </c>
      <c r="HJ152" t="s">
        <v>234</v>
      </c>
      <c r="HK152" t="s">
        <v>234</v>
      </c>
      <c r="HL152" t="s">
        <v>234</v>
      </c>
      <c r="HM152" t="s">
        <v>234</v>
      </c>
      <c r="HN152" t="s">
        <v>234</v>
      </c>
      <c r="HO152" t="s">
        <v>234</v>
      </c>
      <c r="HP152" t="s">
        <v>234</v>
      </c>
      <c r="HQ152" t="s">
        <v>234</v>
      </c>
      <c r="HR152" t="s">
        <v>234</v>
      </c>
      <c r="HS152" t="s">
        <v>234</v>
      </c>
      <c r="HT152" t="s">
        <v>234</v>
      </c>
      <c r="HU152" t="s">
        <v>234</v>
      </c>
      <c r="HV152" t="s">
        <v>234</v>
      </c>
      <c r="HW152" t="s">
        <v>234</v>
      </c>
      <c r="HX152" t="s">
        <v>234</v>
      </c>
      <c r="HY152" t="s">
        <v>234</v>
      </c>
      <c r="HZ152" t="s">
        <v>234</v>
      </c>
      <c r="IA152" t="s">
        <v>234</v>
      </c>
      <c r="IB152" t="s">
        <v>234</v>
      </c>
      <c r="IC152" t="s">
        <v>234</v>
      </c>
      <c r="ID152" t="s">
        <v>234</v>
      </c>
      <c r="IE152" t="s">
        <v>234</v>
      </c>
      <c r="IF152" t="s">
        <v>234</v>
      </c>
      <c r="IG152" t="s">
        <v>234</v>
      </c>
      <c r="IH152" t="s">
        <v>234</v>
      </c>
      <c r="II152" t="s">
        <v>234</v>
      </c>
      <c r="IJ152" t="s">
        <v>234</v>
      </c>
      <c r="IK152" t="s">
        <v>234</v>
      </c>
      <c r="IL152" t="s">
        <v>234</v>
      </c>
      <c r="IM152" t="s">
        <v>234</v>
      </c>
      <c r="IN152" t="s">
        <v>234</v>
      </c>
      <c r="IO152" t="s">
        <v>234</v>
      </c>
      <c r="IP152" t="s">
        <v>234</v>
      </c>
      <c r="IQ152" t="s">
        <v>234</v>
      </c>
      <c r="IR152" t="s">
        <v>234</v>
      </c>
      <c r="IS152" t="s">
        <v>234</v>
      </c>
      <c r="IT152" t="s">
        <v>234</v>
      </c>
      <c r="IU152" t="s">
        <v>234</v>
      </c>
      <c r="IV152" t="s">
        <v>234</v>
      </c>
      <c r="IW152" t="s">
        <v>234</v>
      </c>
      <c r="IX152" t="s">
        <v>234</v>
      </c>
      <c r="IY152" t="s">
        <v>1655</v>
      </c>
      <c r="IZ152" t="s">
        <v>1713</v>
      </c>
      <c r="JA152" t="s">
        <v>252</v>
      </c>
      <c r="JB152" t="s">
        <v>234</v>
      </c>
      <c r="JC152" t="s">
        <v>253</v>
      </c>
      <c r="JD152" t="s">
        <v>254</v>
      </c>
      <c r="JE152" t="s">
        <v>254</v>
      </c>
      <c r="JF152" t="s">
        <v>275</v>
      </c>
      <c r="JG152" t="s">
        <v>234</v>
      </c>
      <c r="JH152" t="s">
        <v>256</v>
      </c>
      <c r="JI152" t="s">
        <v>258</v>
      </c>
      <c r="JJ152" t="s">
        <v>258</v>
      </c>
      <c r="JK152" t="s">
        <v>3810</v>
      </c>
      <c r="JL152" t="s">
        <v>234</v>
      </c>
      <c r="JM152" t="s">
        <v>234</v>
      </c>
      <c r="JN152" t="s">
        <v>234</v>
      </c>
      <c r="JO152" t="s">
        <v>234</v>
      </c>
      <c r="JP152" t="s">
        <v>234</v>
      </c>
      <c r="JQ152">
        <v>50</v>
      </c>
      <c r="JR152" t="s">
        <v>3862</v>
      </c>
      <c r="JS152" t="s">
        <v>234</v>
      </c>
      <c r="JT152" t="s">
        <v>259</v>
      </c>
      <c r="JU152" t="s">
        <v>3862</v>
      </c>
      <c r="JV152" t="s">
        <v>249</v>
      </c>
      <c r="JW152" t="s">
        <v>234</v>
      </c>
      <c r="JX152" t="s">
        <v>261</v>
      </c>
      <c r="JY152" t="s">
        <v>234</v>
      </c>
      <c r="JZ152" t="s">
        <v>234</v>
      </c>
      <c r="KA152" t="s">
        <v>234</v>
      </c>
      <c r="KB152" t="s">
        <v>234</v>
      </c>
      <c r="KC152" t="s">
        <v>234</v>
      </c>
      <c r="KD152" t="s">
        <v>234</v>
      </c>
      <c r="KE152" t="s">
        <v>234</v>
      </c>
      <c r="KF152" t="s">
        <v>234</v>
      </c>
      <c r="KG152" t="s">
        <v>234</v>
      </c>
      <c r="KH152" t="s">
        <v>234</v>
      </c>
      <c r="KI152" t="s">
        <v>234</v>
      </c>
      <c r="KJ152" t="s">
        <v>234</v>
      </c>
      <c r="KK152" t="s">
        <v>234</v>
      </c>
      <c r="KL152" t="s">
        <v>234</v>
      </c>
      <c r="KM152" t="s">
        <v>261</v>
      </c>
      <c r="KN152" t="s">
        <v>234</v>
      </c>
      <c r="KO152" t="s">
        <v>234</v>
      </c>
      <c r="KP152" t="s">
        <v>234</v>
      </c>
      <c r="KQ152" t="s">
        <v>234</v>
      </c>
      <c r="KR152" t="s">
        <v>234</v>
      </c>
      <c r="KS152" t="s">
        <v>234</v>
      </c>
      <c r="KT152" t="s">
        <v>234</v>
      </c>
      <c r="KU152" t="s">
        <v>234</v>
      </c>
      <c r="KV152" t="s">
        <v>234</v>
      </c>
      <c r="KW152" t="s">
        <v>234</v>
      </c>
      <c r="KX152" t="s">
        <v>234</v>
      </c>
      <c r="KY152" t="s">
        <v>234</v>
      </c>
      <c r="KZ152" t="s">
        <v>234</v>
      </c>
      <c r="LA152" t="s">
        <v>234</v>
      </c>
      <c r="LB152" t="s">
        <v>234</v>
      </c>
      <c r="LC152" t="s">
        <v>234</v>
      </c>
      <c r="LD152" t="s">
        <v>234</v>
      </c>
      <c r="LE152" t="s">
        <v>234</v>
      </c>
      <c r="LF152" t="s">
        <v>234</v>
      </c>
      <c r="LG152" t="s">
        <v>234</v>
      </c>
      <c r="LH152">
        <v>264949442</v>
      </c>
      <c r="LI152" t="s">
        <v>4172</v>
      </c>
      <c r="LJ152">
        <v>44618.810555555552</v>
      </c>
      <c r="LK152" t="s">
        <v>234</v>
      </c>
      <c r="LL152" t="s">
        <v>234</v>
      </c>
      <c r="LM152" t="s">
        <v>3800</v>
      </c>
      <c r="LN152" t="s">
        <v>3801</v>
      </c>
      <c r="LO152" t="s">
        <v>234</v>
      </c>
      <c r="LP152">
        <v>151</v>
      </c>
    </row>
    <row r="153" spans="1:328" x14ac:dyDescent="0.35">
      <c r="A153">
        <v>44618.480985856477</v>
      </c>
      <c r="B153">
        <v>44618.491497581017</v>
      </c>
      <c r="C153">
        <v>44618</v>
      </c>
      <c r="D153">
        <v>1.0511724540265277E-2</v>
      </c>
      <c r="E153" t="s">
        <v>234</v>
      </c>
      <c r="F153" t="s">
        <v>234</v>
      </c>
      <c r="G153" t="s">
        <v>234</v>
      </c>
      <c r="H153">
        <v>44618</v>
      </c>
      <c r="I153" t="s">
        <v>236</v>
      </c>
      <c r="J153" t="s">
        <v>234</v>
      </c>
      <c r="K153" t="s">
        <v>236</v>
      </c>
      <c r="L153" t="s">
        <v>235</v>
      </c>
      <c r="M153" t="s">
        <v>235</v>
      </c>
      <c r="N153" t="s">
        <v>1363</v>
      </c>
      <c r="O153" t="s">
        <v>234</v>
      </c>
      <c r="P153" t="s">
        <v>1363</v>
      </c>
      <c r="Q153" t="s">
        <v>1364</v>
      </c>
      <c r="R153" t="s">
        <v>1364</v>
      </c>
      <c r="S153" t="s">
        <v>601</v>
      </c>
      <c r="T153" t="s">
        <v>2026</v>
      </c>
      <c r="U153" t="s">
        <v>2025</v>
      </c>
      <c r="V153" t="s">
        <v>2027</v>
      </c>
      <c r="W153" t="s">
        <v>2353</v>
      </c>
      <c r="X153" t="s">
        <v>2352</v>
      </c>
      <c r="Y153" t="s">
        <v>2353</v>
      </c>
      <c r="Z153" t="s">
        <v>3300</v>
      </c>
      <c r="AA153" t="s">
        <v>234</v>
      </c>
      <c r="AB153" t="s">
        <v>3300</v>
      </c>
      <c r="AC153" t="s">
        <v>3301</v>
      </c>
      <c r="AD153" t="s">
        <v>3301</v>
      </c>
      <c r="AE153" t="s">
        <v>246</v>
      </c>
      <c r="AF153" t="s">
        <v>3453</v>
      </c>
      <c r="AG153" t="s">
        <v>246</v>
      </c>
      <c r="AH153" t="s">
        <v>1390</v>
      </c>
      <c r="AI153" t="s">
        <v>3454</v>
      </c>
      <c r="AJ153" t="s">
        <v>247</v>
      </c>
      <c r="AK153" t="s">
        <v>248</v>
      </c>
      <c r="AL153" t="s">
        <v>1655</v>
      </c>
      <c r="AM153" t="s">
        <v>234</v>
      </c>
      <c r="AN153" t="s">
        <v>1655</v>
      </c>
      <c r="AO153" t="s">
        <v>234</v>
      </c>
      <c r="AP153" t="s">
        <v>250</v>
      </c>
      <c r="AQ153" t="s">
        <v>234</v>
      </c>
      <c r="AR153" t="s">
        <v>234</v>
      </c>
      <c r="AS153" t="s">
        <v>234</v>
      </c>
      <c r="AT153" t="s">
        <v>234</v>
      </c>
      <c r="AU153" t="s">
        <v>234</v>
      </c>
      <c r="AV153" t="s">
        <v>234</v>
      </c>
      <c r="AW153" t="s">
        <v>234</v>
      </c>
      <c r="AX153" t="s">
        <v>234</v>
      </c>
      <c r="AY153" t="s">
        <v>234</v>
      </c>
      <c r="AZ153" t="s">
        <v>234</v>
      </c>
      <c r="BA153" t="s">
        <v>234</v>
      </c>
      <c r="BB153" t="s">
        <v>234</v>
      </c>
      <c r="BC153" t="s">
        <v>234</v>
      </c>
      <c r="BD153" t="s">
        <v>234</v>
      </c>
      <c r="BE153" t="s">
        <v>234</v>
      </c>
      <c r="BF153" t="s">
        <v>234</v>
      </c>
      <c r="BG153" t="s">
        <v>234</v>
      </c>
      <c r="BH153" t="s">
        <v>234</v>
      </c>
      <c r="BI153" t="s">
        <v>234</v>
      </c>
      <c r="BJ153" t="s">
        <v>234</v>
      </c>
      <c r="BK153" t="s">
        <v>234</v>
      </c>
      <c r="BL153" t="s">
        <v>234</v>
      </c>
      <c r="BM153" t="s">
        <v>234</v>
      </c>
      <c r="BN153" t="s">
        <v>234</v>
      </c>
      <c r="BO153" t="s">
        <v>234</v>
      </c>
      <c r="BP153" t="s">
        <v>234</v>
      </c>
      <c r="BQ153" t="s">
        <v>234</v>
      </c>
      <c r="BR153" t="s">
        <v>234</v>
      </c>
      <c r="BS153" t="s">
        <v>234</v>
      </c>
      <c r="BT153" t="s">
        <v>234</v>
      </c>
      <c r="BU153" t="s">
        <v>234</v>
      </c>
      <c r="BV153" t="s">
        <v>234</v>
      </c>
      <c r="BW153" t="s">
        <v>234</v>
      </c>
      <c r="BX153" t="s">
        <v>234</v>
      </c>
      <c r="BY153" t="s">
        <v>234</v>
      </c>
      <c r="BZ153" t="s">
        <v>234</v>
      </c>
      <c r="CA153" t="s">
        <v>234</v>
      </c>
      <c r="CB153" t="s">
        <v>234</v>
      </c>
      <c r="CC153" t="s">
        <v>234</v>
      </c>
      <c r="CD153" t="s">
        <v>234</v>
      </c>
      <c r="CE153" t="s">
        <v>234</v>
      </c>
      <c r="CF153" t="s">
        <v>234</v>
      </c>
      <c r="CG153" t="s">
        <v>234</v>
      </c>
      <c r="CH153" t="s">
        <v>234</v>
      </c>
      <c r="CI153" t="s">
        <v>234</v>
      </c>
      <c r="CJ153" t="s">
        <v>234</v>
      </c>
      <c r="CK153" t="s">
        <v>234</v>
      </c>
      <c r="CL153" t="s">
        <v>234</v>
      </c>
      <c r="CM153" t="s">
        <v>234</v>
      </c>
      <c r="CN153" t="s">
        <v>234</v>
      </c>
      <c r="CO153" t="s">
        <v>234</v>
      </c>
      <c r="CP153" t="s">
        <v>234</v>
      </c>
      <c r="CQ153" t="s">
        <v>234</v>
      </c>
      <c r="CR153" t="s">
        <v>234</v>
      </c>
      <c r="CS153" t="s">
        <v>234</v>
      </c>
      <c r="CT153" t="s">
        <v>234</v>
      </c>
      <c r="CU153" t="s">
        <v>234</v>
      </c>
      <c r="CV153" t="s">
        <v>234</v>
      </c>
      <c r="CW153" t="s">
        <v>234</v>
      </c>
      <c r="CX153" t="s">
        <v>234</v>
      </c>
      <c r="CY153" t="s">
        <v>234</v>
      </c>
      <c r="CZ153" t="s">
        <v>234</v>
      </c>
      <c r="DA153" t="s">
        <v>234</v>
      </c>
      <c r="DB153" t="s">
        <v>234</v>
      </c>
      <c r="DC153" t="s">
        <v>234</v>
      </c>
      <c r="DD153" t="s">
        <v>234</v>
      </c>
      <c r="DE153" t="s">
        <v>234</v>
      </c>
      <c r="DF153" t="s">
        <v>234</v>
      </c>
      <c r="DG153" t="s">
        <v>234</v>
      </c>
      <c r="DH153" t="s">
        <v>234</v>
      </c>
      <c r="DI153" t="s">
        <v>234</v>
      </c>
      <c r="DJ153" t="s">
        <v>234</v>
      </c>
      <c r="DK153" t="s">
        <v>234</v>
      </c>
      <c r="DL153" t="s">
        <v>234</v>
      </c>
      <c r="DM153" t="s">
        <v>234</v>
      </c>
      <c r="DN153" t="s">
        <v>234</v>
      </c>
      <c r="DO153" t="s">
        <v>234</v>
      </c>
      <c r="DP153" t="s">
        <v>234</v>
      </c>
      <c r="DQ153" t="s">
        <v>234</v>
      </c>
      <c r="DR153" t="s">
        <v>234</v>
      </c>
      <c r="DS153" t="s">
        <v>234</v>
      </c>
      <c r="DT153" t="s">
        <v>234</v>
      </c>
      <c r="DU153" t="s">
        <v>234</v>
      </c>
      <c r="DV153" t="s">
        <v>234</v>
      </c>
      <c r="DW153" t="s">
        <v>234</v>
      </c>
      <c r="DX153" t="s">
        <v>234</v>
      </c>
      <c r="DY153" t="s">
        <v>234</v>
      </c>
      <c r="DZ153" t="s">
        <v>234</v>
      </c>
      <c r="EA153" t="s">
        <v>234</v>
      </c>
      <c r="EB153" t="s">
        <v>234</v>
      </c>
      <c r="EC153" t="s">
        <v>234</v>
      </c>
      <c r="ED153" t="s">
        <v>234</v>
      </c>
      <c r="EE153" t="s">
        <v>234</v>
      </c>
      <c r="EF153" t="s">
        <v>234</v>
      </c>
      <c r="EG153" t="s">
        <v>234</v>
      </c>
      <c r="EH153" t="s">
        <v>234</v>
      </c>
      <c r="EI153" t="s">
        <v>234</v>
      </c>
      <c r="EJ153" t="s">
        <v>234</v>
      </c>
      <c r="EK153" t="s">
        <v>234</v>
      </c>
      <c r="EL153" t="s">
        <v>234</v>
      </c>
      <c r="EM153" t="s">
        <v>234</v>
      </c>
      <c r="EN153" t="s">
        <v>234</v>
      </c>
      <c r="EO153" t="s">
        <v>234</v>
      </c>
      <c r="EP153" t="s">
        <v>234</v>
      </c>
      <c r="EQ153" t="s">
        <v>234</v>
      </c>
      <c r="ER153" t="s">
        <v>234</v>
      </c>
      <c r="ES153" t="s">
        <v>234</v>
      </c>
      <c r="ET153" t="s">
        <v>234</v>
      </c>
      <c r="EU153" t="s">
        <v>234</v>
      </c>
      <c r="EV153" t="s">
        <v>234</v>
      </c>
      <c r="EW153" t="s">
        <v>234</v>
      </c>
      <c r="EX153" t="s">
        <v>234</v>
      </c>
      <c r="EY153" t="s">
        <v>234</v>
      </c>
      <c r="EZ153" t="s">
        <v>234</v>
      </c>
      <c r="FA153" t="s">
        <v>234</v>
      </c>
      <c r="FB153" t="s">
        <v>234</v>
      </c>
      <c r="FC153" t="s">
        <v>234</v>
      </c>
      <c r="FD153" t="s">
        <v>234</v>
      </c>
      <c r="FE153" t="s">
        <v>234</v>
      </c>
      <c r="FF153" t="s">
        <v>234</v>
      </c>
      <c r="FG153" t="s">
        <v>234</v>
      </c>
      <c r="FH153" t="s">
        <v>234</v>
      </c>
      <c r="FI153" t="s">
        <v>234</v>
      </c>
      <c r="FJ153" t="s">
        <v>234</v>
      </c>
      <c r="FK153" t="s">
        <v>234</v>
      </c>
      <c r="FL153" t="s">
        <v>234</v>
      </c>
      <c r="FM153" t="s">
        <v>234</v>
      </c>
      <c r="FN153" t="s">
        <v>234</v>
      </c>
      <c r="FO153" t="s">
        <v>234</v>
      </c>
      <c r="FP153" t="s">
        <v>234</v>
      </c>
      <c r="FQ153" t="s">
        <v>234</v>
      </c>
      <c r="FR153" t="s">
        <v>234</v>
      </c>
      <c r="FS153" t="s">
        <v>234</v>
      </c>
      <c r="FT153" t="s">
        <v>234</v>
      </c>
      <c r="FU153" t="s">
        <v>234</v>
      </c>
      <c r="FV153" t="s">
        <v>234</v>
      </c>
      <c r="FW153" t="s">
        <v>234</v>
      </c>
      <c r="FX153" t="s">
        <v>234</v>
      </c>
      <c r="FY153" t="s">
        <v>234</v>
      </c>
      <c r="FZ153" t="s">
        <v>234</v>
      </c>
      <c r="GA153" t="s">
        <v>234</v>
      </c>
      <c r="GB153" t="s">
        <v>234</v>
      </c>
      <c r="GC153" t="s">
        <v>234</v>
      </c>
      <c r="GD153" t="s">
        <v>234</v>
      </c>
      <c r="GE153" t="s">
        <v>234</v>
      </c>
      <c r="GF153" t="s">
        <v>234</v>
      </c>
      <c r="GG153" t="s">
        <v>234</v>
      </c>
      <c r="GH153" t="s">
        <v>234</v>
      </c>
      <c r="GI153" t="s">
        <v>234</v>
      </c>
      <c r="GJ153" t="s">
        <v>234</v>
      </c>
      <c r="GK153" t="s">
        <v>234</v>
      </c>
      <c r="GL153" t="s">
        <v>234</v>
      </c>
      <c r="GM153" t="s">
        <v>234</v>
      </c>
      <c r="GN153" t="s">
        <v>234</v>
      </c>
      <c r="GO153" t="s">
        <v>234</v>
      </c>
      <c r="GP153" t="s">
        <v>234</v>
      </c>
      <c r="GQ153" t="s">
        <v>234</v>
      </c>
      <c r="GR153" t="s">
        <v>234</v>
      </c>
      <c r="GS153" t="s">
        <v>234</v>
      </c>
      <c r="GT153" t="s">
        <v>234</v>
      </c>
      <c r="GU153" t="s">
        <v>234</v>
      </c>
      <c r="GV153" t="s">
        <v>234</v>
      </c>
      <c r="GW153" t="s">
        <v>234</v>
      </c>
      <c r="GX153" t="s">
        <v>234</v>
      </c>
      <c r="GY153" t="s">
        <v>234</v>
      </c>
      <c r="GZ153" t="s">
        <v>234</v>
      </c>
      <c r="HA153" t="s">
        <v>234</v>
      </c>
      <c r="HB153" t="s">
        <v>234</v>
      </c>
      <c r="HC153" t="s">
        <v>234</v>
      </c>
      <c r="HD153" t="s">
        <v>234</v>
      </c>
      <c r="HE153" t="s">
        <v>234</v>
      </c>
      <c r="HF153" t="s">
        <v>234</v>
      </c>
      <c r="HG153" t="s">
        <v>234</v>
      </c>
      <c r="HH153" t="s">
        <v>234</v>
      </c>
      <c r="HI153" t="s">
        <v>234</v>
      </c>
      <c r="HJ153" t="s">
        <v>234</v>
      </c>
      <c r="HK153" t="s">
        <v>234</v>
      </c>
      <c r="HL153" t="s">
        <v>234</v>
      </c>
      <c r="HM153" t="s">
        <v>234</v>
      </c>
      <c r="HN153" t="s">
        <v>234</v>
      </c>
      <c r="HO153" t="s">
        <v>234</v>
      </c>
      <c r="HP153" t="s">
        <v>234</v>
      </c>
      <c r="HQ153" t="s">
        <v>234</v>
      </c>
      <c r="HR153" t="s">
        <v>234</v>
      </c>
      <c r="HS153" t="s">
        <v>234</v>
      </c>
      <c r="HT153" t="s">
        <v>234</v>
      </c>
      <c r="HU153" t="s">
        <v>234</v>
      </c>
      <c r="HV153" t="s">
        <v>234</v>
      </c>
      <c r="HW153" t="s">
        <v>234</v>
      </c>
      <c r="HX153" t="s">
        <v>234</v>
      </c>
      <c r="HY153" t="s">
        <v>234</v>
      </c>
      <c r="HZ153" t="s">
        <v>234</v>
      </c>
      <c r="IA153" t="s">
        <v>234</v>
      </c>
      <c r="IB153" t="s">
        <v>234</v>
      </c>
      <c r="IC153" t="s">
        <v>234</v>
      </c>
      <c r="ID153" t="s">
        <v>234</v>
      </c>
      <c r="IE153" t="s">
        <v>234</v>
      </c>
      <c r="IF153" t="s">
        <v>234</v>
      </c>
      <c r="IG153" t="s">
        <v>234</v>
      </c>
      <c r="IH153" t="s">
        <v>234</v>
      </c>
      <c r="II153" t="s">
        <v>234</v>
      </c>
      <c r="IJ153" t="s">
        <v>234</v>
      </c>
      <c r="IK153" t="s">
        <v>234</v>
      </c>
      <c r="IL153" t="s">
        <v>234</v>
      </c>
      <c r="IM153" t="s">
        <v>234</v>
      </c>
      <c r="IN153" t="s">
        <v>234</v>
      </c>
      <c r="IO153" t="s">
        <v>234</v>
      </c>
      <c r="IP153" t="s">
        <v>234</v>
      </c>
      <c r="IQ153" t="s">
        <v>234</v>
      </c>
      <c r="IR153" t="s">
        <v>234</v>
      </c>
      <c r="IS153" t="s">
        <v>234</v>
      </c>
      <c r="IT153" t="s">
        <v>234</v>
      </c>
      <c r="IU153" t="s">
        <v>234</v>
      </c>
      <c r="IV153" t="s">
        <v>234</v>
      </c>
      <c r="IW153" t="s">
        <v>234</v>
      </c>
      <c r="IX153" t="s">
        <v>234</v>
      </c>
      <c r="IY153" t="s">
        <v>1655</v>
      </c>
      <c r="IZ153" t="s">
        <v>1713</v>
      </c>
      <c r="JA153" t="s">
        <v>246</v>
      </c>
      <c r="JB153" t="s">
        <v>4173</v>
      </c>
      <c r="JC153" t="s">
        <v>246</v>
      </c>
      <c r="JD153" t="s">
        <v>433</v>
      </c>
      <c r="JE153" t="s">
        <v>4173</v>
      </c>
      <c r="JF153" t="s">
        <v>275</v>
      </c>
      <c r="JG153" t="s">
        <v>234</v>
      </c>
      <c r="JH153" t="s">
        <v>325</v>
      </c>
      <c r="JI153" t="s">
        <v>258</v>
      </c>
      <c r="JJ153" t="s">
        <v>258</v>
      </c>
      <c r="JK153" t="s">
        <v>3810</v>
      </c>
      <c r="JL153" t="s">
        <v>234</v>
      </c>
      <c r="JM153" t="s">
        <v>234</v>
      </c>
      <c r="JN153" t="s">
        <v>234</v>
      </c>
      <c r="JO153" t="s">
        <v>234</v>
      </c>
      <c r="JP153" t="s">
        <v>234</v>
      </c>
      <c r="JQ153">
        <v>75</v>
      </c>
      <c r="JR153" t="s">
        <v>3819</v>
      </c>
      <c r="JS153" t="s">
        <v>234</v>
      </c>
      <c r="JT153" t="s">
        <v>259</v>
      </c>
      <c r="JU153" t="s">
        <v>3819</v>
      </c>
      <c r="JV153" t="s">
        <v>249</v>
      </c>
      <c r="JW153" t="s">
        <v>234</v>
      </c>
      <c r="JX153" t="s">
        <v>261</v>
      </c>
      <c r="JY153" t="s">
        <v>234</v>
      </c>
      <c r="JZ153" t="s">
        <v>234</v>
      </c>
      <c r="KA153" t="s">
        <v>234</v>
      </c>
      <c r="KB153" t="s">
        <v>234</v>
      </c>
      <c r="KC153" t="s">
        <v>234</v>
      </c>
      <c r="KD153" t="s">
        <v>234</v>
      </c>
      <c r="KE153" t="s">
        <v>234</v>
      </c>
      <c r="KF153" t="s">
        <v>234</v>
      </c>
      <c r="KG153" t="s">
        <v>234</v>
      </c>
      <c r="KH153" t="s">
        <v>234</v>
      </c>
      <c r="KI153" t="s">
        <v>234</v>
      </c>
      <c r="KJ153" t="s">
        <v>234</v>
      </c>
      <c r="KK153" t="s">
        <v>234</v>
      </c>
      <c r="KL153" t="s">
        <v>234</v>
      </c>
      <c r="KM153" t="s">
        <v>261</v>
      </c>
      <c r="KN153" t="s">
        <v>234</v>
      </c>
      <c r="KO153" t="s">
        <v>234</v>
      </c>
      <c r="KP153" t="s">
        <v>234</v>
      </c>
      <c r="KQ153" t="s">
        <v>234</v>
      </c>
      <c r="KR153" t="s">
        <v>234</v>
      </c>
      <c r="KS153" t="s">
        <v>234</v>
      </c>
      <c r="KT153" t="s">
        <v>234</v>
      </c>
      <c r="KU153" t="s">
        <v>234</v>
      </c>
      <c r="KV153" t="s">
        <v>234</v>
      </c>
      <c r="KW153" t="s">
        <v>234</v>
      </c>
      <c r="KX153" t="s">
        <v>234</v>
      </c>
      <c r="KY153" t="s">
        <v>234</v>
      </c>
      <c r="KZ153" t="s">
        <v>234</v>
      </c>
      <c r="LA153" t="s">
        <v>234</v>
      </c>
      <c r="LB153" t="s">
        <v>234</v>
      </c>
      <c r="LC153" t="s">
        <v>234</v>
      </c>
      <c r="LD153" t="s">
        <v>234</v>
      </c>
      <c r="LE153" t="s">
        <v>234</v>
      </c>
      <c r="LF153" t="s">
        <v>234</v>
      </c>
      <c r="LG153" t="s">
        <v>234</v>
      </c>
      <c r="LH153">
        <v>264949444</v>
      </c>
      <c r="LI153" t="s">
        <v>4174</v>
      </c>
      <c r="LJ153">
        <v>44618.810567129629</v>
      </c>
      <c r="LK153" t="s">
        <v>234</v>
      </c>
      <c r="LL153" t="s">
        <v>234</v>
      </c>
      <c r="LM153" t="s">
        <v>3800</v>
      </c>
      <c r="LN153" t="s">
        <v>3801</v>
      </c>
      <c r="LO153" t="s">
        <v>234</v>
      </c>
      <c r="LP153">
        <v>152</v>
      </c>
    </row>
    <row r="154" spans="1:328" x14ac:dyDescent="0.35">
      <c r="A154">
        <v>44618.492375601847</v>
      </c>
      <c r="B154">
        <v>44618.497817523152</v>
      </c>
      <c r="C154">
        <v>44618</v>
      </c>
      <c r="D154">
        <v>5.4419213047367521E-3</v>
      </c>
      <c r="E154" t="s">
        <v>234</v>
      </c>
      <c r="F154" t="s">
        <v>234</v>
      </c>
      <c r="G154" t="s">
        <v>234</v>
      </c>
      <c r="H154">
        <v>44618</v>
      </c>
      <c r="I154" t="s">
        <v>236</v>
      </c>
      <c r="J154" t="s">
        <v>234</v>
      </c>
      <c r="K154" t="s">
        <v>236</v>
      </c>
      <c r="L154" t="s">
        <v>235</v>
      </c>
      <c r="M154" t="s">
        <v>235</v>
      </c>
      <c r="N154" t="s">
        <v>1363</v>
      </c>
      <c r="O154" t="s">
        <v>234</v>
      </c>
      <c r="P154" t="s">
        <v>1363</v>
      </c>
      <c r="Q154" t="s">
        <v>1364</v>
      </c>
      <c r="R154" t="s">
        <v>1364</v>
      </c>
      <c r="S154" t="s">
        <v>601</v>
      </c>
      <c r="T154" t="s">
        <v>2026</v>
      </c>
      <c r="U154" t="s">
        <v>2025</v>
      </c>
      <c r="V154" t="s">
        <v>2027</v>
      </c>
      <c r="W154" t="s">
        <v>2353</v>
      </c>
      <c r="X154" t="s">
        <v>2352</v>
      </c>
      <c r="Y154" t="s">
        <v>2353</v>
      </c>
      <c r="Z154" t="s">
        <v>3300</v>
      </c>
      <c r="AA154" t="s">
        <v>234</v>
      </c>
      <c r="AB154" t="s">
        <v>3300</v>
      </c>
      <c r="AC154" t="s">
        <v>3301</v>
      </c>
      <c r="AD154" t="s">
        <v>3301</v>
      </c>
      <c r="AE154" t="s">
        <v>246</v>
      </c>
      <c r="AF154" t="s">
        <v>4165</v>
      </c>
      <c r="AG154" t="s">
        <v>246</v>
      </c>
      <c r="AH154" t="s">
        <v>1390</v>
      </c>
      <c r="AI154" t="s">
        <v>3454</v>
      </c>
      <c r="AJ154" t="s">
        <v>247</v>
      </c>
      <c r="AK154" t="s">
        <v>248</v>
      </c>
      <c r="AL154" t="s">
        <v>1655</v>
      </c>
      <c r="AM154" t="s">
        <v>234</v>
      </c>
      <c r="AN154" t="s">
        <v>1655</v>
      </c>
      <c r="AO154" t="s">
        <v>234</v>
      </c>
      <c r="AP154" t="s">
        <v>274</v>
      </c>
      <c r="AQ154" t="s">
        <v>234</v>
      </c>
      <c r="AR154" t="s">
        <v>234</v>
      </c>
      <c r="AS154" t="s">
        <v>234</v>
      </c>
      <c r="AT154" t="s">
        <v>234</v>
      </c>
      <c r="AU154" t="s">
        <v>234</v>
      </c>
      <c r="AV154" t="s">
        <v>234</v>
      </c>
      <c r="AW154" t="s">
        <v>234</v>
      </c>
      <c r="AX154" t="s">
        <v>234</v>
      </c>
      <c r="AY154" t="s">
        <v>234</v>
      </c>
      <c r="AZ154" t="s">
        <v>234</v>
      </c>
      <c r="BA154" t="s">
        <v>234</v>
      </c>
      <c r="BB154" t="s">
        <v>234</v>
      </c>
      <c r="BC154" t="s">
        <v>234</v>
      </c>
      <c r="BD154" t="s">
        <v>234</v>
      </c>
      <c r="BE154" t="s">
        <v>234</v>
      </c>
      <c r="BF154" t="s">
        <v>234</v>
      </c>
      <c r="BG154" t="s">
        <v>234</v>
      </c>
      <c r="BH154" t="s">
        <v>234</v>
      </c>
      <c r="BI154" t="s">
        <v>234</v>
      </c>
      <c r="BJ154" t="s">
        <v>234</v>
      </c>
      <c r="BK154" t="s">
        <v>234</v>
      </c>
      <c r="BL154" t="s">
        <v>234</v>
      </c>
      <c r="BM154" t="s">
        <v>234</v>
      </c>
      <c r="BN154" t="s">
        <v>234</v>
      </c>
      <c r="BO154" t="s">
        <v>234</v>
      </c>
      <c r="BP154" t="s">
        <v>234</v>
      </c>
      <c r="BQ154" t="s">
        <v>234</v>
      </c>
      <c r="BR154" t="s">
        <v>234</v>
      </c>
      <c r="BS154" t="s">
        <v>234</v>
      </c>
      <c r="BT154" t="s">
        <v>234</v>
      </c>
      <c r="BU154" t="s">
        <v>234</v>
      </c>
      <c r="BV154" t="s">
        <v>234</v>
      </c>
      <c r="BW154" t="s">
        <v>234</v>
      </c>
      <c r="BX154" t="s">
        <v>234</v>
      </c>
      <c r="BY154" t="s">
        <v>234</v>
      </c>
      <c r="BZ154" t="s">
        <v>234</v>
      </c>
      <c r="CA154" t="s">
        <v>234</v>
      </c>
      <c r="CB154" t="s">
        <v>234</v>
      </c>
      <c r="CC154" t="s">
        <v>234</v>
      </c>
      <c r="CD154" t="s">
        <v>234</v>
      </c>
      <c r="CE154" t="s">
        <v>234</v>
      </c>
      <c r="CF154" t="s">
        <v>234</v>
      </c>
      <c r="CG154" t="s">
        <v>234</v>
      </c>
      <c r="CH154" t="s">
        <v>234</v>
      </c>
      <c r="CI154" t="s">
        <v>234</v>
      </c>
      <c r="CJ154" t="s">
        <v>234</v>
      </c>
      <c r="CK154" t="s">
        <v>234</v>
      </c>
      <c r="CL154" t="s">
        <v>234</v>
      </c>
      <c r="CM154" t="s">
        <v>234</v>
      </c>
      <c r="CN154" t="s">
        <v>234</v>
      </c>
      <c r="CO154" t="s">
        <v>234</v>
      </c>
      <c r="CP154" t="s">
        <v>234</v>
      </c>
      <c r="CQ154" t="s">
        <v>234</v>
      </c>
      <c r="CR154" t="s">
        <v>234</v>
      </c>
      <c r="CS154" t="s">
        <v>234</v>
      </c>
      <c r="CT154" t="s">
        <v>234</v>
      </c>
      <c r="CU154" t="s">
        <v>234</v>
      </c>
      <c r="CV154" t="s">
        <v>234</v>
      </c>
      <c r="CW154" t="s">
        <v>234</v>
      </c>
      <c r="CX154" t="s">
        <v>234</v>
      </c>
      <c r="CY154" t="s">
        <v>234</v>
      </c>
      <c r="CZ154" t="s">
        <v>234</v>
      </c>
      <c r="DA154" t="s">
        <v>234</v>
      </c>
      <c r="DB154" t="s">
        <v>234</v>
      </c>
      <c r="DC154" t="s">
        <v>234</v>
      </c>
      <c r="DD154" t="s">
        <v>234</v>
      </c>
      <c r="DE154" t="s">
        <v>234</v>
      </c>
      <c r="DF154" t="s">
        <v>234</v>
      </c>
      <c r="DG154" t="s">
        <v>234</v>
      </c>
      <c r="DH154" t="s">
        <v>234</v>
      </c>
      <c r="DI154" t="s">
        <v>234</v>
      </c>
      <c r="DJ154" t="s">
        <v>234</v>
      </c>
      <c r="DK154" t="s">
        <v>234</v>
      </c>
      <c r="DL154" t="s">
        <v>234</v>
      </c>
      <c r="DM154" t="s">
        <v>234</v>
      </c>
      <c r="DN154" t="s">
        <v>234</v>
      </c>
      <c r="DO154" t="s">
        <v>234</v>
      </c>
      <c r="DP154" t="s">
        <v>234</v>
      </c>
      <c r="DQ154" t="s">
        <v>234</v>
      </c>
      <c r="DR154" t="s">
        <v>234</v>
      </c>
      <c r="DS154" t="s">
        <v>234</v>
      </c>
      <c r="DT154" t="s">
        <v>234</v>
      </c>
      <c r="DU154" t="s">
        <v>234</v>
      </c>
      <c r="DV154" t="s">
        <v>234</v>
      </c>
      <c r="DW154" t="s">
        <v>234</v>
      </c>
      <c r="DX154" t="s">
        <v>234</v>
      </c>
      <c r="DY154" t="s">
        <v>234</v>
      </c>
      <c r="DZ154" t="s">
        <v>234</v>
      </c>
      <c r="EA154" t="s">
        <v>234</v>
      </c>
      <c r="EB154" t="s">
        <v>234</v>
      </c>
      <c r="EC154" t="s">
        <v>234</v>
      </c>
      <c r="ED154" t="s">
        <v>234</v>
      </c>
      <c r="EE154" t="s">
        <v>234</v>
      </c>
      <c r="EF154" t="s">
        <v>234</v>
      </c>
      <c r="EG154" t="s">
        <v>234</v>
      </c>
      <c r="EH154" t="s">
        <v>234</v>
      </c>
      <c r="EI154" t="s">
        <v>234</v>
      </c>
      <c r="EJ154" t="s">
        <v>234</v>
      </c>
      <c r="EK154" t="s">
        <v>234</v>
      </c>
      <c r="EL154" t="s">
        <v>234</v>
      </c>
      <c r="EM154" t="s">
        <v>234</v>
      </c>
      <c r="EN154" t="s">
        <v>234</v>
      </c>
      <c r="EO154" t="s">
        <v>234</v>
      </c>
      <c r="EP154" t="s">
        <v>234</v>
      </c>
      <c r="EQ154" t="s">
        <v>234</v>
      </c>
      <c r="ER154" t="s">
        <v>234</v>
      </c>
      <c r="ES154" t="s">
        <v>234</v>
      </c>
      <c r="ET154" t="s">
        <v>234</v>
      </c>
      <c r="EU154" t="s">
        <v>234</v>
      </c>
      <c r="EV154" t="s">
        <v>234</v>
      </c>
      <c r="EW154" t="s">
        <v>234</v>
      </c>
      <c r="EX154" t="s">
        <v>234</v>
      </c>
      <c r="EY154" t="s">
        <v>234</v>
      </c>
      <c r="EZ154" t="s">
        <v>234</v>
      </c>
      <c r="FA154" t="s">
        <v>234</v>
      </c>
      <c r="FB154" t="s">
        <v>234</v>
      </c>
      <c r="FC154" t="s">
        <v>234</v>
      </c>
      <c r="FD154" t="s">
        <v>234</v>
      </c>
      <c r="FE154" t="s">
        <v>234</v>
      </c>
      <c r="FF154" t="s">
        <v>234</v>
      </c>
      <c r="FG154" t="s">
        <v>234</v>
      </c>
      <c r="FH154" t="s">
        <v>234</v>
      </c>
      <c r="FI154" t="s">
        <v>234</v>
      </c>
      <c r="FJ154" t="s">
        <v>234</v>
      </c>
      <c r="FK154" t="s">
        <v>234</v>
      </c>
      <c r="FL154" t="s">
        <v>234</v>
      </c>
      <c r="FM154" t="s">
        <v>234</v>
      </c>
      <c r="FN154" t="s">
        <v>234</v>
      </c>
      <c r="FO154" t="s">
        <v>234</v>
      </c>
      <c r="FP154" t="s">
        <v>234</v>
      </c>
      <c r="FQ154" t="s">
        <v>234</v>
      </c>
      <c r="FR154" t="s">
        <v>234</v>
      </c>
      <c r="FS154" t="s">
        <v>234</v>
      </c>
      <c r="FT154" t="s">
        <v>234</v>
      </c>
      <c r="FU154" t="s">
        <v>234</v>
      </c>
      <c r="FV154" t="s">
        <v>234</v>
      </c>
      <c r="FW154" t="s">
        <v>234</v>
      </c>
      <c r="FX154" t="s">
        <v>234</v>
      </c>
      <c r="FY154" t="s">
        <v>234</v>
      </c>
      <c r="FZ154" t="s">
        <v>234</v>
      </c>
      <c r="GA154" t="s">
        <v>234</v>
      </c>
      <c r="GB154" t="s">
        <v>234</v>
      </c>
      <c r="GC154" t="s">
        <v>234</v>
      </c>
      <c r="GD154" t="s">
        <v>234</v>
      </c>
      <c r="GE154" t="s">
        <v>234</v>
      </c>
      <c r="GF154" t="s">
        <v>234</v>
      </c>
      <c r="GG154" t="s">
        <v>234</v>
      </c>
      <c r="GH154" t="s">
        <v>234</v>
      </c>
      <c r="GI154" t="s">
        <v>234</v>
      </c>
      <c r="GJ154" t="s">
        <v>234</v>
      </c>
      <c r="GK154" t="s">
        <v>234</v>
      </c>
      <c r="GL154" t="s">
        <v>234</v>
      </c>
      <c r="GM154" t="s">
        <v>234</v>
      </c>
      <c r="GN154" t="s">
        <v>234</v>
      </c>
      <c r="GO154" t="s">
        <v>234</v>
      </c>
      <c r="GP154" t="s">
        <v>234</v>
      </c>
      <c r="GQ154" t="s">
        <v>234</v>
      </c>
      <c r="GR154" t="s">
        <v>234</v>
      </c>
      <c r="GS154" t="s">
        <v>234</v>
      </c>
      <c r="GT154" t="s">
        <v>234</v>
      </c>
      <c r="GU154" t="s">
        <v>234</v>
      </c>
      <c r="GV154" t="s">
        <v>234</v>
      </c>
      <c r="GW154" t="s">
        <v>234</v>
      </c>
      <c r="GX154" t="s">
        <v>234</v>
      </c>
      <c r="GY154" t="s">
        <v>234</v>
      </c>
      <c r="GZ154" t="s">
        <v>234</v>
      </c>
      <c r="HA154" t="s">
        <v>234</v>
      </c>
      <c r="HB154" t="s">
        <v>234</v>
      </c>
      <c r="HC154" t="s">
        <v>234</v>
      </c>
      <c r="HD154" t="s">
        <v>234</v>
      </c>
      <c r="HE154" t="s">
        <v>234</v>
      </c>
      <c r="HF154" t="s">
        <v>234</v>
      </c>
      <c r="HG154" t="s">
        <v>234</v>
      </c>
      <c r="HH154" t="s">
        <v>234</v>
      </c>
      <c r="HI154" t="s">
        <v>234</v>
      </c>
      <c r="HJ154" t="s">
        <v>234</v>
      </c>
      <c r="HK154" t="s">
        <v>234</v>
      </c>
      <c r="HL154" t="s">
        <v>234</v>
      </c>
      <c r="HM154" t="s">
        <v>234</v>
      </c>
      <c r="HN154" t="s">
        <v>234</v>
      </c>
      <c r="HO154" t="s">
        <v>234</v>
      </c>
      <c r="HP154" t="s">
        <v>234</v>
      </c>
      <c r="HQ154" t="s">
        <v>234</v>
      </c>
      <c r="HR154" t="s">
        <v>234</v>
      </c>
      <c r="HS154" t="s">
        <v>234</v>
      </c>
      <c r="HT154" t="s">
        <v>234</v>
      </c>
      <c r="HU154" t="s">
        <v>234</v>
      </c>
      <c r="HV154" t="s">
        <v>234</v>
      </c>
      <c r="HW154" t="s">
        <v>234</v>
      </c>
      <c r="HX154" t="s">
        <v>234</v>
      </c>
      <c r="HY154" t="s">
        <v>234</v>
      </c>
      <c r="HZ154" t="s">
        <v>234</v>
      </c>
      <c r="IA154" t="s">
        <v>234</v>
      </c>
      <c r="IB154" t="s">
        <v>234</v>
      </c>
      <c r="IC154" t="s">
        <v>234</v>
      </c>
      <c r="ID154" t="s">
        <v>234</v>
      </c>
      <c r="IE154" t="s">
        <v>234</v>
      </c>
      <c r="IF154" t="s">
        <v>234</v>
      </c>
      <c r="IG154" t="s">
        <v>234</v>
      </c>
      <c r="IH154" t="s">
        <v>234</v>
      </c>
      <c r="II154" t="s">
        <v>234</v>
      </c>
      <c r="IJ154" t="s">
        <v>234</v>
      </c>
      <c r="IK154" t="s">
        <v>234</v>
      </c>
      <c r="IL154" t="s">
        <v>234</v>
      </c>
      <c r="IM154" t="s">
        <v>234</v>
      </c>
      <c r="IN154" t="s">
        <v>234</v>
      </c>
      <c r="IO154" t="s">
        <v>234</v>
      </c>
      <c r="IP154" t="s">
        <v>234</v>
      </c>
      <c r="IQ154" t="s">
        <v>234</v>
      </c>
      <c r="IR154" t="s">
        <v>234</v>
      </c>
      <c r="IS154" t="s">
        <v>234</v>
      </c>
      <c r="IT154" t="s">
        <v>234</v>
      </c>
      <c r="IU154" t="s">
        <v>234</v>
      </c>
      <c r="IV154" t="s">
        <v>234</v>
      </c>
      <c r="IW154" t="s">
        <v>234</v>
      </c>
      <c r="IX154" t="s">
        <v>234</v>
      </c>
      <c r="IY154" t="s">
        <v>1655</v>
      </c>
      <c r="IZ154" t="s">
        <v>1713</v>
      </c>
      <c r="JA154" t="s">
        <v>246</v>
      </c>
      <c r="JB154" t="s">
        <v>4175</v>
      </c>
      <c r="JC154" t="s">
        <v>246</v>
      </c>
      <c r="JD154" t="s">
        <v>433</v>
      </c>
      <c r="JE154" t="s">
        <v>4175</v>
      </c>
      <c r="JF154" t="s">
        <v>275</v>
      </c>
      <c r="JG154" t="s">
        <v>234</v>
      </c>
      <c r="JH154" t="s">
        <v>325</v>
      </c>
      <c r="JI154" t="s">
        <v>258</v>
      </c>
      <c r="JJ154" t="s">
        <v>258</v>
      </c>
      <c r="JK154" t="s">
        <v>3810</v>
      </c>
      <c r="JL154" t="s">
        <v>234</v>
      </c>
      <c r="JM154" t="s">
        <v>234</v>
      </c>
      <c r="JN154" t="s">
        <v>234</v>
      </c>
      <c r="JO154" t="s">
        <v>234</v>
      </c>
      <c r="JP154" t="s">
        <v>234</v>
      </c>
      <c r="JQ154">
        <v>50</v>
      </c>
      <c r="JR154" t="s">
        <v>3862</v>
      </c>
      <c r="JS154" t="s">
        <v>234</v>
      </c>
      <c r="JT154" t="s">
        <v>259</v>
      </c>
      <c r="JU154" t="s">
        <v>3862</v>
      </c>
      <c r="JV154" t="s">
        <v>249</v>
      </c>
      <c r="JW154" t="s">
        <v>234</v>
      </c>
      <c r="JX154" t="s">
        <v>261</v>
      </c>
      <c r="JY154" t="s">
        <v>234</v>
      </c>
      <c r="JZ154" t="s">
        <v>234</v>
      </c>
      <c r="KA154" t="s">
        <v>234</v>
      </c>
      <c r="KB154" t="s">
        <v>234</v>
      </c>
      <c r="KC154" t="s">
        <v>234</v>
      </c>
      <c r="KD154" t="s">
        <v>234</v>
      </c>
      <c r="KE154" t="s">
        <v>234</v>
      </c>
      <c r="KF154" t="s">
        <v>234</v>
      </c>
      <c r="KG154" t="s">
        <v>234</v>
      </c>
      <c r="KH154" t="s">
        <v>234</v>
      </c>
      <c r="KI154" t="s">
        <v>234</v>
      </c>
      <c r="KJ154" t="s">
        <v>234</v>
      </c>
      <c r="KK154" t="s">
        <v>234</v>
      </c>
      <c r="KL154" t="s">
        <v>234</v>
      </c>
      <c r="KM154" t="s">
        <v>261</v>
      </c>
      <c r="KN154" t="s">
        <v>234</v>
      </c>
      <c r="KO154" t="s">
        <v>234</v>
      </c>
      <c r="KP154" t="s">
        <v>234</v>
      </c>
      <c r="KQ154" t="s">
        <v>234</v>
      </c>
      <c r="KR154" t="s">
        <v>234</v>
      </c>
      <c r="KS154" t="s">
        <v>234</v>
      </c>
      <c r="KT154" t="s">
        <v>234</v>
      </c>
      <c r="KU154" t="s">
        <v>234</v>
      </c>
      <c r="KV154" t="s">
        <v>234</v>
      </c>
      <c r="KW154" t="s">
        <v>234</v>
      </c>
      <c r="KX154" t="s">
        <v>234</v>
      </c>
      <c r="KY154" t="s">
        <v>234</v>
      </c>
      <c r="KZ154" t="s">
        <v>234</v>
      </c>
      <c r="LA154" t="s">
        <v>234</v>
      </c>
      <c r="LB154" t="s">
        <v>234</v>
      </c>
      <c r="LC154" t="s">
        <v>234</v>
      </c>
      <c r="LD154" t="s">
        <v>234</v>
      </c>
      <c r="LE154" t="s">
        <v>234</v>
      </c>
      <c r="LF154" t="s">
        <v>234</v>
      </c>
      <c r="LG154" t="s">
        <v>234</v>
      </c>
      <c r="LH154">
        <v>264949447</v>
      </c>
      <c r="LI154" t="s">
        <v>4176</v>
      </c>
      <c r="LJ154">
        <v>44618.810578703713</v>
      </c>
      <c r="LK154" t="s">
        <v>234</v>
      </c>
      <c r="LL154" t="s">
        <v>234</v>
      </c>
      <c r="LM154" t="s">
        <v>3800</v>
      </c>
      <c r="LN154" t="s">
        <v>3801</v>
      </c>
      <c r="LO154" t="s">
        <v>234</v>
      </c>
      <c r="LP154">
        <v>153</v>
      </c>
    </row>
    <row r="155" spans="1:328" x14ac:dyDescent="0.35">
      <c r="A155">
        <v>44618.552370578713</v>
      </c>
      <c r="B155">
        <v>44618.557541921298</v>
      </c>
      <c r="C155">
        <v>44618</v>
      </c>
      <c r="D155">
        <v>5.1713425855268724E-3</v>
      </c>
      <c r="E155" t="s">
        <v>234</v>
      </c>
      <c r="F155" t="s">
        <v>234</v>
      </c>
      <c r="G155" t="s">
        <v>234</v>
      </c>
      <c r="H155">
        <v>44618</v>
      </c>
      <c r="I155" t="s">
        <v>236</v>
      </c>
      <c r="J155" t="s">
        <v>234</v>
      </c>
      <c r="K155" t="s">
        <v>236</v>
      </c>
      <c r="L155" t="s">
        <v>235</v>
      </c>
      <c r="M155" t="s">
        <v>235</v>
      </c>
      <c r="N155" t="s">
        <v>246</v>
      </c>
      <c r="O155" t="s">
        <v>4177</v>
      </c>
      <c r="P155" t="s">
        <v>246</v>
      </c>
      <c r="Q155" t="s">
        <v>433</v>
      </c>
      <c r="R155" t="s">
        <v>4177</v>
      </c>
      <c r="S155" t="s">
        <v>601</v>
      </c>
      <c r="T155" t="s">
        <v>2026</v>
      </c>
      <c r="U155" t="s">
        <v>2025</v>
      </c>
      <c r="V155" t="s">
        <v>2027</v>
      </c>
      <c r="W155" t="s">
        <v>2353</v>
      </c>
      <c r="X155" t="s">
        <v>2352</v>
      </c>
      <c r="Y155" t="s">
        <v>2353</v>
      </c>
      <c r="Z155" t="s">
        <v>3300</v>
      </c>
      <c r="AA155" t="s">
        <v>234</v>
      </c>
      <c r="AB155" t="s">
        <v>3300</v>
      </c>
      <c r="AC155" t="s">
        <v>3301</v>
      </c>
      <c r="AD155" t="s">
        <v>3301</v>
      </c>
      <c r="AE155" t="s">
        <v>246</v>
      </c>
      <c r="AF155" t="s">
        <v>4165</v>
      </c>
      <c r="AG155" t="s">
        <v>246</v>
      </c>
      <c r="AH155" t="s">
        <v>1390</v>
      </c>
      <c r="AI155" t="s">
        <v>3454</v>
      </c>
      <c r="AJ155" t="s">
        <v>247</v>
      </c>
      <c r="AK155" t="s">
        <v>248</v>
      </c>
      <c r="AL155" t="s">
        <v>1655</v>
      </c>
      <c r="AM155" t="s">
        <v>234</v>
      </c>
      <c r="AN155" t="s">
        <v>1655</v>
      </c>
      <c r="AO155" t="s">
        <v>234</v>
      </c>
      <c r="AP155" t="s">
        <v>274</v>
      </c>
      <c r="AQ155" t="s">
        <v>234</v>
      </c>
      <c r="AR155" t="s">
        <v>234</v>
      </c>
      <c r="AS155" t="s">
        <v>234</v>
      </c>
      <c r="AT155" t="s">
        <v>234</v>
      </c>
      <c r="AU155" t="s">
        <v>234</v>
      </c>
      <c r="AV155" t="s">
        <v>234</v>
      </c>
      <c r="AW155" t="s">
        <v>234</v>
      </c>
      <c r="AX155" t="s">
        <v>234</v>
      </c>
      <c r="AY155" t="s">
        <v>234</v>
      </c>
      <c r="AZ155" t="s">
        <v>234</v>
      </c>
      <c r="BA155" t="s">
        <v>234</v>
      </c>
      <c r="BB155" t="s">
        <v>234</v>
      </c>
      <c r="BC155" t="s">
        <v>234</v>
      </c>
      <c r="BD155" t="s">
        <v>234</v>
      </c>
      <c r="BE155" t="s">
        <v>234</v>
      </c>
      <c r="BF155" t="s">
        <v>234</v>
      </c>
      <c r="BG155" t="s">
        <v>234</v>
      </c>
      <c r="BH155" t="s">
        <v>234</v>
      </c>
      <c r="BI155" t="s">
        <v>234</v>
      </c>
      <c r="BJ155" t="s">
        <v>234</v>
      </c>
      <c r="BK155" t="s">
        <v>234</v>
      </c>
      <c r="BL155" t="s">
        <v>234</v>
      </c>
      <c r="BM155" t="s">
        <v>234</v>
      </c>
      <c r="BN155" t="s">
        <v>234</v>
      </c>
      <c r="BO155" t="s">
        <v>234</v>
      </c>
      <c r="BP155" t="s">
        <v>234</v>
      </c>
      <c r="BQ155" t="s">
        <v>234</v>
      </c>
      <c r="BR155" t="s">
        <v>234</v>
      </c>
      <c r="BS155" t="s">
        <v>234</v>
      </c>
      <c r="BT155" t="s">
        <v>234</v>
      </c>
      <c r="BU155" t="s">
        <v>234</v>
      </c>
      <c r="BV155" t="s">
        <v>234</v>
      </c>
      <c r="BW155" t="s">
        <v>234</v>
      </c>
      <c r="BX155" t="s">
        <v>234</v>
      </c>
      <c r="BY155" t="s">
        <v>234</v>
      </c>
      <c r="BZ155" t="s">
        <v>234</v>
      </c>
      <c r="CA155" t="s">
        <v>234</v>
      </c>
      <c r="CB155" t="s">
        <v>234</v>
      </c>
      <c r="CC155" t="s">
        <v>234</v>
      </c>
      <c r="CD155" t="s">
        <v>234</v>
      </c>
      <c r="CE155" t="s">
        <v>234</v>
      </c>
      <c r="CF155" t="s">
        <v>234</v>
      </c>
      <c r="CG155" t="s">
        <v>234</v>
      </c>
      <c r="CH155" t="s">
        <v>234</v>
      </c>
      <c r="CI155" t="s">
        <v>234</v>
      </c>
      <c r="CJ155" t="s">
        <v>234</v>
      </c>
      <c r="CK155" t="s">
        <v>234</v>
      </c>
      <c r="CL155" t="s">
        <v>234</v>
      </c>
      <c r="CM155" t="s">
        <v>234</v>
      </c>
      <c r="CN155" t="s">
        <v>234</v>
      </c>
      <c r="CO155" t="s">
        <v>234</v>
      </c>
      <c r="CP155" t="s">
        <v>234</v>
      </c>
      <c r="CQ155" t="s">
        <v>234</v>
      </c>
      <c r="CR155" t="s">
        <v>234</v>
      </c>
      <c r="CS155" t="s">
        <v>234</v>
      </c>
      <c r="CT155" t="s">
        <v>234</v>
      </c>
      <c r="CU155" t="s">
        <v>234</v>
      </c>
      <c r="CV155" t="s">
        <v>234</v>
      </c>
      <c r="CW155" t="s">
        <v>234</v>
      </c>
      <c r="CX155" t="s">
        <v>234</v>
      </c>
      <c r="CY155" t="s">
        <v>234</v>
      </c>
      <c r="CZ155" t="s">
        <v>234</v>
      </c>
      <c r="DA155" t="s">
        <v>234</v>
      </c>
      <c r="DB155" t="s">
        <v>234</v>
      </c>
      <c r="DC155" t="s">
        <v>234</v>
      </c>
      <c r="DD155" t="s">
        <v>234</v>
      </c>
      <c r="DE155" t="s">
        <v>234</v>
      </c>
      <c r="DF155" t="s">
        <v>234</v>
      </c>
      <c r="DG155" t="s">
        <v>234</v>
      </c>
      <c r="DH155" t="s">
        <v>234</v>
      </c>
      <c r="DI155" t="s">
        <v>234</v>
      </c>
      <c r="DJ155" t="s">
        <v>234</v>
      </c>
      <c r="DK155" t="s">
        <v>234</v>
      </c>
      <c r="DL155" t="s">
        <v>234</v>
      </c>
      <c r="DM155" t="s">
        <v>234</v>
      </c>
      <c r="DN155" t="s">
        <v>234</v>
      </c>
      <c r="DO155" t="s">
        <v>234</v>
      </c>
      <c r="DP155" t="s">
        <v>234</v>
      </c>
      <c r="DQ155" t="s">
        <v>234</v>
      </c>
      <c r="DR155" t="s">
        <v>234</v>
      </c>
      <c r="DS155" t="s">
        <v>234</v>
      </c>
      <c r="DT155" t="s">
        <v>234</v>
      </c>
      <c r="DU155" t="s">
        <v>234</v>
      </c>
      <c r="DV155" t="s">
        <v>234</v>
      </c>
      <c r="DW155" t="s">
        <v>234</v>
      </c>
      <c r="DX155" t="s">
        <v>234</v>
      </c>
      <c r="DY155" t="s">
        <v>234</v>
      </c>
      <c r="DZ155" t="s">
        <v>234</v>
      </c>
      <c r="EA155" t="s">
        <v>234</v>
      </c>
      <c r="EB155" t="s">
        <v>234</v>
      </c>
      <c r="EC155" t="s">
        <v>234</v>
      </c>
      <c r="ED155" t="s">
        <v>234</v>
      </c>
      <c r="EE155" t="s">
        <v>234</v>
      </c>
      <c r="EF155" t="s">
        <v>234</v>
      </c>
      <c r="EG155" t="s">
        <v>234</v>
      </c>
      <c r="EH155" t="s">
        <v>234</v>
      </c>
      <c r="EI155" t="s">
        <v>234</v>
      </c>
      <c r="EJ155" t="s">
        <v>234</v>
      </c>
      <c r="EK155" t="s">
        <v>234</v>
      </c>
      <c r="EL155" t="s">
        <v>234</v>
      </c>
      <c r="EM155" t="s">
        <v>234</v>
      </c>
      <c r="EN155" t="s">
        <v>234</v>
      </c>
      <c r="EO155" t="s">
        <v>234</v>
      </c>
      <c r="EP155" t="s">
        <v>234</v>
      </c>
      <c r="EQ155" t="s">
        <v>234</v>
      </c>
      <c r="ER155" t="s">
        <v>234</v>
      </c>
      <c r="ES155" t="s">
        <v>234</v>
      </c>
      <c r="ET155" t="s">
        <v>234</v>
      </c>
      <c r="EU155" t="s">
        <v>234</v>
      </c>
      <c r="EV155" t="s">
        <v>234</v>
      </c>
      <c r="EW155" t="s">
        <v>234</v>
      </c>
      <c r="EX155" t="s">
        <v>234</v>
      </c>
      <c r="EY155" t="s">
        <v>234</v>
      </c>
      <c r="EZ155" t="s">
        <v>234</v>
      </c>
      <c r="FA155" t="s">
        <v>234</v>
      </c>
      <c r="FB155" t="s">
        <v>234</v>
      </c>
      <c r="FC155" t="s">
        <v>234</v>
      </c>
      <c r="FD155" t="s">
        <v>234</v>
      </c>
      <c r="FE155" t="s">
        <v>234</v>
      </c>
      <c r="FF155" t="s">
        <v>234</v>
      </c>
      <c r="FG155" t="s">
        <v>234</v>
      </c>
      <c r="FH155" t="s">
        <v>234</v>
      </c>
      <c r="FI155" t="s">
        <v>234</v>
      </c>
      <c r="FJ155" t="s">
        <v>234</v>
      </c>
      <c r="FK155" t="s">
        <v>234</v>
      </c>
      <c r="FL155" t="s">
        <v>234</v>
      </c>
      <c r="FM155" t="s">
        <v>234</v>
      </c>
      <c r="FN155" t="s">
        <v>234</v>
      </c>
      <c r="FO155" t="s">
        <v>234</v>
      </c>
      <c r="FP155" t="s">
        <v>234</v>
      </c>
      <c r="FQ155" t="s">
        <v>234</v>
      </c>
      <c r="FR155" t="s">
        <v>234</v>
      </c>
      <c r="FS155" t="s">
        <v>234</v>
      </c>
      <c r="FT155" t="s">
        <v>234</v>
      </c>
      <c r="FU155" t="s">
        <v>234</v>
      </c>
      <c r="FV155" t="s">
        <v>234</v>
      </c>
      <c r="FW155" t="s">
        <v>234</v>
      </c>
      <c r="FX155" t="s">
        <v>234</v>
      </c>
      <c r="FY155" t="s">
        <v>234</v>
      </c>
      <c r="FZ155" t="s">
        <v>234</v>
      </c>
      <c r="GA155" t="s">
        <v>234</v>
      </c>
      <c r="GB155" t="s">
        <v>234</v>
      </c>
      <c r="GC155" t="s">
        <v>234</v>
      </c>
      <c r="GD155" t="s">
        <v>234</v>
      </c>
      <c r="GE155" t="s">
        <v>234</v>
      </c>
      <c r="GF155" t="s">
        <v>234</v>
      </c>
      <c r="GG155" t="s">
        <v>234</v>
      </c>
      <c r="GH155" t="s">
        <v>234</v>
      </c>
      <c r="GI155" t="s">
        <v>234</v>
      </c>
      <c r="GJ155" t="s">
        <v>234</v>
      </c>
      <c r="GK155" t="s">
        <v>234</v>
      </c>
      <c r="GL155" t="s">
        <v>234</v>
      </c>
      <c r="GM155" t="s">
        <v>234</v>
      </c>
      <c r="GN155" t="s">
        <v>234</v>
      </c>
      <c r="GO155" t="s">
        <v>234</v>
      </c>
      <c r="GP155" t="s">
        <v>234</v>
      </c>
      <c r="GQ155" t="s">
        <v>234</v>
      </c>
      <c r="GR155" t="s">
        <v>234</v>
      </c>
      <c r="GS155" t="s">
        <v>234</v>
      </c>
      <c r="GT155" t="s">
        <v>234</v>
      </c>
      <c r="GU155" t="s">
        <v>234</v>
      </c>
      <c r="GV155" t="s">
        <v>234</v>
      </c>
      <c r="GW155" t="s">
        <v>234</v>
      </c>
      <c r="GX155" t="s">
        <v>234</v>
      </c>
      <c r="GY155" t="s">
        <v>234</v>
      </c>
      <c r="GZ155" t="s">
        <v>234</v>
      </c>
      <c r="HA155" t="s">
        <v>234</v>
      </c>
      <c r="HB155" t="s">
        <v>234</v>
      </c>
      <c r="HC155" t="s">
        <v>234</v>
      </c>
      <c r="HD155" t="s">
        <v>234</v>
      </c>
      <c r="HE155" t="s">
        <v>234</v>
      </c>
      <c r="HF155" t="s">
        <v>234</v>
      </c>
      <c r="HG155" t="s">
        <v>234</v>
      </c>
      <c r="HH155" t="s">
        <v>234</v>
      </c>
      <c r="HI155" t="s">
        <v>234</v>
      </c>
      <c r="HJ155" t="s">
        <v>234</v>
      </c>
      <c r="HK155" t="s">
        <v>234</v>
      </c>
      <c r="HL155" t="s">
        <v>234</v>
      </c>
      <c r="HM155" t="s">
        <v>234</v>
      </c>
      <c r="HN155" t="s">
        <v>234</v>
      </c>
      <c r="HO155" t="s">
        <v>234</v>
      </c>
      <c r="HP155" t="s">
        <v>234</v>
      </c>
      <c r="HQ155" t="s">
        <v>234</v>
      </c>
      <c r="HR155" t="s">
        <v>234</v>
      </c>
      <c r="HS155" t="s">
        <v>234</v>
      </c>
      <c r="HT155" t="s">
        <v>234</v>
      </c>
      <c r="HU155" t="s">
        <v>234</v>
      </c>
      <c r="HV155" t="s">
        <v>234</v>
      </c>
      <c r="HW155" t="s">
        <v>234</v>
      </c>
      <c r="HX155" t="s">
        <v>234</v>
      </c>
      <c r="HY155" t="s">
        <v>234</v>
      </c>
      <c r="HZ155" t="s">
        <v>234</v>
      </c>
      <c r="IA155" t="s">
        <v>234</v>
      </c>
      <c r="IB155" t="s">
        <v>234</v>
      </c>
      <c r="IC155" t="s">
        <v>234</v>
      </c>
      <c r="ID155" t="s">
        <v>234</v>
      </c>
      <c r="IE155" t="s">
        <v>234</v>
      </c>
      <c r="IF155" t="s">
        <v>234</v>
      </c>
      <c r="IG155" t="s">
        <v>234</v>
      </c>
      <c r="IH155" t="s">
        <v>234</v>
      </c>
      <c r="II155" t="s">
        <v>234</v>
      </c>
      <c r="IJ155" t="s">
        <v>234</v>
      </c>
      <c r="IK155" t="s">
        <v>234</v>
      </c>
      <c r="IL155" t="s">
        <v>234</v>
      </c>
      <c r="IM155" t="s">
        <v>234</v>
      </c>
      <c r="IN155" t="s">
        <v>234</v>
      </c>
      <c r="IO155" t="s">
        <v>234</v>
      </c>
      <c r="IP155" t="s">
        <v>234</v>
      </c>
      <c r="IQ155" t="s">
        <v>234</v>
      </c>
      <c r="IR155" t="s">
        <v>234</v>
      </c>
      <c r="IS155" t="s">
        <v>234</v>
      </c>
      <c r="IT155" t="s">
        <v>234</v>
      </c>
      <c r="IU155" t="s">
        <v>234</v>
      </c>
      <c r="IV155" t="s">
        <v>234</v>
      </c>
      <c r="IW155" t="s">
        <v>234</v>
      </c>
      <c r="IX155" t="s">
        <v>234</v>
      </c>
      <c r="IY155" t="s">
        <v>1655</v>
      </c>
      <c r="IZ155" t="s">
        <v>1713</v>
      </c>
      <c r="JA155" t="s">
        <v>276</v>
      </c>
      <c r="JB155" t="s">
        <v>234</v>
      </c>
      <c r="JC155" t="s">
        <v>277</v>
      </c>
      <c r="JD155" t="s">
        <v>278</v>
      </c>
      <c r="JE155" t="s">
        <v>278</v>
      </c>
      <c r="JF155" t="s">
        <v>279</v>
      </c>
      <c r="JG155" t="s">
        <v>234</v>
      </c>
      <c r="JH155" t="s">
        <v>256</v>
      </c>
      <c r="JI155" t="s">
        <v>258</v>
      </c>
      <c r="JJ155" t="s">
        <v>258</v>
      </c>
      <c r="JK155" t="s">
        <v>3810</v>
      </c>
      <c r="JL155" t="s">
        <v>234</v>
      </c>
      <c r="JM155" t="s">
        <v>234</v>
      </c>
      <c r="JN155" t="s">
        <v>234</v>
      </c>
      <c r="JO155" t="s">
        <v>234</v>
      </c>
      <c r="JP155" t="s">
        <v>234</v>
      </c>
      <c r="JQ155">
        <v>10</v>
      </c>
      <c r="JR155" t="s">
        <v>4108</v>
      </c>
      <c r="JS155" t="s">
        <v>234</v>
      </c>
      <c r="JT155" t="s">
        <v>259</v>
      </c>
      <c r="JU155" t="s">
        <v>4108</v>
      </c>
      <c r="JV155" t="s">
        <v>261</v>
      </c>
      <c r="JW155" t="s">
        <v>375</v>
      </c>
      <c r="JX155" t="s">
        <v>261</v>
      </c>
      <c r="JY155" t="s">
        <v>234</v>
      </c>
      <c r="JZ155" t="s">
        <v>234</v>
      </c>
      <c r="KA155" t="s">
        <v>234</v>
      </c>
      <c r="KB155" t="s">
        <v>234</v>
      </c>
      <c r="KC155" t="s">
        <v>234</v>
      </c>
      <c r="KD155" t="s">
        <v>234</v>
      </c>
      <c r="KE155" t="s">
        <v>234</v>
      </c>
      <c r="KF155" t="s">
        <v>234</v>
      </c>
      <c r="KG155" t="s">
        <v>234</v>
      </c>
      <c r="KH155" t="s">
        <v>234</v>
      </c>
      <c r="KI155" t="s">
        <v>234</v>
      </c>
      <c r="KJ155" t="s">
        <v>234</v>
      </c>
      <c r="KK155" t="s">
        <v>234</v>
      </c>
      <c r="KL155" t="s">
        <v>234</v>
      </c>
      <c r="KM155" t="s">
        <v>261</v>
      </c>
      <c r="KN155" t="s">
        <v>234</v>
      </c>
      <c r="KO155" t="s">
        <v>234</v>
      </c>
      <c r="KP155" t="s">
        <v>234</v>
      </c>
      <c r="KQ155" t="s">
        <v>234</v>
      </c>
      <c r="KR155" t="s">
        <v>234</v>
      </c>
      <c r="KS155" t="s">
        <v>234</v>
      </c>
      <c r="KT155" t="s">
        <v>234</v>
      </c>
      <c r="KU155" t="s">
        <v>234</v>
      </c>
      <c r="KV155" t="s">
        <v>234</v>
      </c>
      <c r="KW155" t="s">
        <v>234</v>
      </c>
      <c r="KX155" t="s">
        <v>234</v>
      </c>
      <c r="KY155" t="s">
        <v>234</v>
      </c>
      <c r="KZ155" t="s">
        <v>234</v>
      </c>
      <c r="LA155" t="s">
        <v>234</v>
      </c>
      <c r="LB155" t="s">
        <v>234</v>
      </c>
      <c r="LC155" t="s">
        <v>234</v>
      </c>
      <c r="LD155" t="s">
        <v>234</v>
      </c>
      <c r="LE155" t="s">
        <v>234</v>
      </c>
      <c r="LF155" t="s">
        <v>234</v>
      </c>
      <c r="LG155" t="s">
        <v>234</v>
      </c>
      <c r="LH155">
        <v>264949449</v>
      </c>
      <c r="LI155" t="s">
        <v>4178</v>
      </c>
      <c r="LJ155">
        <v>44618.810590277782</v>
      </c>
      <c r="LK155" t="s">
        <v>234</v>
      </c>
      <c r="LL155" t="s">
        <v>234</v>
      </c>
      <c r="LM155" t="s">
        <v>3800</v>
      </c>
      <c r="LN155" t="s">
        <v>3801</v>
      </c>
      <c r="LO155" t="s">
        <v>234</v>
      </c>
      <c r="LP155">
        <v>154</v>
      </c>
    </row>
    <row r="156" spans="1:328" x14ac:dyDescent="0.35">
      <c r="A156">
        <v>44618.557614432873</v>
      </c>
      <c r="B156">
        <v>44618.55993354167</v>
      </c>
      <c r="C156">
        <v>44618</v>
      </c>
      <c r="D156">
        <v>2.3191087966552004E-3</v>
      </c>
      <c r="E156" t="s">
        <v>234</v>
      </c>
      <c r="F156" t="s">
        <v>234</v>
      </c>
      <c r="G156" t="s">
        <v>234</v>
      </c>
      <c r="H156">
        <v>44618</v>
      </c>
      <c r="I156" t="s">
        <v>236</v>
      </c>
      <c r="J156" t="s">
        <v>234</v>
      </c>
      <c r="K156" t="s">
        <v>236</v>
      </c>
      <c r="L156" t="s">
        <v>235</v>
      </c>
      <c r="M156" t="s">
        <v>235</v>
      </c>
      <c r="N156" t="s">
        <v>246</v>
      </c>
      <c r="O156" t="s">
        <v>4177</v>
      </c>
      <c r="P156" t="s">
        <v>246</v>
      </c>
      <c r="Q156" t="s">
        <v>433</v>
      </c>
      <c r="R156" t="s">
        <v>4177</v>
      </c>
      <c r="S156" t="s">
        <v>601</v>
      </c>
      <c r="T156" t="s">
        <v>2026</v>
      </c>
      <c r="U156" t="s">
        <v>2025</v>
      </c>
      <c r="V156" t="s">
        <v>2027</v>
      </c>
      <c r="W156" t="s">
        <v>2353</v>
      </c>
      <c r="X156" t="s">
        <v>2352</v>
      </c>
      <c r="Y156" t="s">
        <v>2353</v>
      </c>
      <c r="Z156" t="s">
        <v>3300</v>
      </c>
      <c r="AA156" t="s">
        <v>234</v>
      </c>
      <c r="AB156" t="s">
        <v>3300</v>
      </c>
      <c r="AC156" t="s">
        <v>3301</v>
      </c>
      <c r="AD156" t="s">
        <v>3301</v>
      </c>
      <c r="AE156" t="s">
        <v>246</v>
      </c>
      <c r="AF156" t="s">
        <v>4165</v>
      </c>
      <c r="AG156" t="s">
        <v>246</v>
      </c>
      <c r="AH156" t="s">
        <v>1390</v>
      </c>
      <c r="AI156" t="s">
        <v>3454</v>
      </c>
      <c r="AJ156" t="s">
        <v>247</v>
      </c>
      <c r="AK156" t="s">
        <v>248</v>
      </c>
      <c r="AL156" t="s">
        <v>1655</v>
      </c>
      <c r="AM156" t="s">
        <v>234</v>
      </c>
      <c r="AN156" t="s">
        <v>1655</v>
      </c>
      <c r="AO156" t="s">
        <v>234</v>
      </c>
      <c r="AP156" t="s">
        <v>274</v>
      </c>
      <c r="AQ156" t="s">
        <v>234</v>
      </c>
      <c r="AR156" t="s">
        <v>234</v>
      </c>
      <c r="AS156" t="s">
        <v>234</v>
      </c>
      <c r="AT156" t="s">
        <v>234</v>
      </c>
      <c r="AU156" t="s">
        <v>234</v>
      </c>
      <c r="AV156" t="s">
        <v>234</v>
      </c>
      <c r="AW156" t="s">
        <v>234</v>
      </c>
      <c r="AX156" t="s">
        <v>234</v>
      </c>
      <c r="AY156" t="s">
        <v>234</v>
      </c>
      <c r="AZ156" t="s">
        <v>234</v>
      </c>
      <c r="BA156" t="s">
        <v>234</v>
      </c>
      <c r="BB156" t="s">
        <v>234</v>
      </c>
      <c r="BC156" t="s">
        <v>234</v>
      </c>
      <c r="BD156" t="s">
        <v>234</v>
      </c>
      <c r="BE156" t="s">
        <v>234</v>
      </c>
      <c r="BF156" t="s">
        <v>234</v>
      </c>
      <c r="BG156" t="s">
        <v>234</v>
      </c>
      <c r="BH156" t="s">
        <v>234</v>
      </c>
      <c r="BI156" t="s">
        <v>234</v>
      </c>
      <c r="BJ156" t="s">
        <v>234</v>
      </c>
      <c r="BK156" t="s">
        <v>234</v>
      </c>
      <c r="BL156" t="s">
        <v>234</v>
      </c>
      <c r="BM156" t="s">
        <v>234</v>
      </c>
      <c r="BN156" t="s">
        <v>234</v>
      </c>
      <c r="BO156" t="s">
        <v>234</v>
      </c>
      <c r="BP156" t="s">
        <v>234</v>
      </c>
      <c r="BQ156" t="s">
        <v>234</v>
      </c>
      <c r="BR156" t="s">
        <v>234</v>
      </c>
      <c r="BS156" t="s">
        <v>234</v>
      </c>
      <c r="BT156" t="s">
        <v>234</v>
      </c>
      <c r="BU156" t="s">
        <v>234</v>
      </c>
      <c r="BV156" t="s">
        <v>234</v>
      </c>
      <c r="BW156" t="s">
        <v>234</v>
      </c>
      <c r="BX156" t="s">
        <v>234</v>
      </c>
      <c r="BY156" t="s">
        <v>234</v>
      </c>
      <c r="BZ156" t="s">
        <v>234</v>
      </c>
      <c r="CA156" t="s">
        <v>234</v>
      </c>
      <c r="CB156" t="s">
        <v>234</v>
      </c>
      <c r="CC156" t="s">
        <v>234</v>
      </c>
      <c r="CD156" t="s">
        <v>234</v>
      </c>
      <c r="CE156" t="s">
        <v>234</v>
      </c>
      <c r="CF156" t="s">
        <v>234</v>
      </c>
      <c r="CG156" t="s">
        <v>234</v>
      </c>
      <c r="CH156" t="s">
        <v>234</v>
      </c>
      <c r="CI156" t="s">
        <v>234</v>
      </c>
      <c r="CJ156" t="s">
        <v>234</v>
      </c>
      <c r="CK156" t="s">
        <v>234</v>
      </c>
      <c r="CL156" t="s">
        <v>234</v>
      </c>
      <c r="CM156" t="s">
        <v>234</v>
      </c>
      <c r="CN156" t="s">
        <v>234</v>
      </c>
      <c r="CO156" t="s">
        <v>234</v>
      </c>
      <c r="CP156" t="s">
        <v>234</v>
      </c>
      <c r="CQ156" t="s">
        <v>234</v>
      </c>
      <c r="CR156" t="s">
        <v>234</v>
      </c>
      <c r="CS156" t="s">
        <v>234</v>
      </c>
      <c r="CT156" t="s">
        <v>234</v>
      </c>
      <c r="CU156" t="s">
        <v>234</v>
      </c>
      <c r="CV156" t="s">
        <v>234</v>
      </c>
      <c r="CW156" t="s">
        <v>234</v>
      </c>
      <c r="CX156" t="s">
        <v>234</v>
      </c>
      <c r="CY156" t="s">
        <v>234</v>
      </c>
      <c r="CZ156" t="s">
        <v>234</v>
      </c>
      <c r="DA156" t="s">
        <v>234</v>
      </c>
      <c r="DB156" t="s">
        <v>234</v>
      </c>
      <c r="DC156" t="s">
        <v>234</v>
      </c>
      <c r="DD156" t="s">
        <v>234</v>
      </c>
      <c r="DE156" t="s">
        <v>234</v>
      </c>
      <c r="DF156" t="s">
        <v>234</v>
      </c>
      <c r="DG156" t="s">
        <v>234</v>
      </c>
      <c r="DH156" t="s">
        <v>234</v>
      </c>
      <c r="DI156" t="s">
        <v>234</v>
      </c>
      <c r="DJ156" t="s">
        <v>234</v>
      </c>
      <c r="DK156" t="s">
        <v>234</v>
      </c>
      <c r="DL156" t="s">
        <v>234</v>
      </c>
      <c r="DM156" t="s">
        <v>234</v>
      </c>
      <c r="DN156" t="s">
        <v>234</v>
      </c>
      <c r="DO156" t="s">
        <v>234</v>
      </c>
      <c r="DP156" t="s">
        <v>234</v>
      </c>
      <c r="DQ156" t="s">
        <v>234</v>
      </c>
      <c r="DR156" t="s">
        <v>234</v>
      </c>
      <c r="DS156" t="s">
        <v>234</v>
      </c>
      <c r="DT156" t="s">
        <v>234</v>
      </c>
      <c r="DU156" t="s">
        <v>234</v>
      </c>
      <c r="DV156" t="s">
        <v>234</v>
      </c>
      <c r="DW156" t="s">
        <v>234</v>
      </c>
      <c r="DX156" t="s">
        <v>234</v>
      </c>
      <c r="DY156" t="s">
        <v>234</v>
      </c>
      <c r="DZ156" t="s">
        <v>234</v>
      </c>
      <c r="EA156" t="s">
        <v>234</v>
      </c>
      <c r="EB156" t="s">
        <v>234</v>
      </c>
      <c r="EC156" t="s">
        <v>234</v>
      </c>
      <c r="ED156" t="s">
        <v>234</v>
      </c>
      <c r="EE156" t="s">
        <v>234</v>
      </c>
      <c r="EF156" t="s">
        <v>234</v>
      </c>
      <c r="EG156" t="s">
        <v>234</v>
      </c>
      <c r="EH156" t="s">
        <v>234</v>
      </c>
      <c r="EI156" t="s">
        <v>234</v>
      </c>
      <c r="EJ156" t="s">
        <v>234</v>
      </c>
      <c r="EK156" t="s">
        <v>234</v>
      </c>
      <c r="EL156" t="s">
        <v>234</v>
      </c>
      <c r="EM156" t="s">
        <v>234</v>
      </c>
      <c r="EN156" t="s">
        <v>234</v>
      </c>
      <c r="EO156" t="s">
        <v>234</v>
      </c>
      <c r="EP156" t="s">
        <v>234</v>
      </c>
      <c r="EQ156" t="s">
        <v>234</v>
      </c>
      <c r="ER156" t="s">
        <v>234</v>
      </c>
      <c r="ES156" t="s">
        <v>234</v>
      </c>
      <c r="ET156" t="s">
        <v>234</v>
      </c>
      <c r="EU156" t="s">
        <v>234</v>
      </c>
      <c r="EV156" t="s">
        <v>234</v>
      </c>
      <c r="EW156" t="s">
        <v>234</v>
      </c>
      <c r="EX156" t="s">
        <v>234</v>
      </c>
      <c r="EY156" t="s">
        <v>234</v>
      </c>
      <c r="EZ156" t="s">
        <v>234</v>
      </c>
      <c r="FA156" t="s">
        <v>234</v>
      </c>
      <c r="FB156" t="s">
        <v>234</v>
      </c>
      <c r="FC156" t="s">
        <v>234</v>
      </c>
      <c r="FD156" t="s">
        <v>234</v>
      </c>
      <c r="FE156" t="s">
        <v>234</v>
      </c>
      <c r="FF156" t="s">
        <v>234</v>
      </c>
      <c r="FG156" t="s">
        <v>234</v>
      </c>
      <c r="FH156" t="s">
        <v>234</v>
      </c>
      <c r="FI156" t="s">
        <v>234</v>
      </c>
      <c r="FJ156" t="s">
        <v>234</v>
      </c>
      <c r="FK156" t="s">
        <v>234</v>
      </c>
      <c r="FL156" t="s">
        <v>234</v>
      </c>
      <c r="FM156" t="s">
        <v>234</v>
      </c>
      <c r="FN156" t="s">
        <v>234</v>
      </c>
      <c r="FO156" t="s">
        <v>234</v>
      </c>
      <c r="FP156" t="s">
        <v>234</v>
      </c>
      <c r="FQ156" t="s">
        <v>234</v>
      </c>
      <c r="FR156" t="s">
        <v>234</v>
      </c>
      <c r="FS156" t="s">
        <v>234</v>
      </c>
      <c r="FT156" t="s">
        <v>234</v>
      </c>
      <c r="FU156" t="s">
        <v>234</v>
      </c>
      <c r="FV156" t="s">
        <v>234</v>
      </c>
      <c r="FW156" t="s">
        <v>234</v>
      </c>
      <c r="FX156" t="s">
        <v>234</v>
      </c>
      <c r="FY156" t="s">
        <v>234</v>
      </c>
      <c r="FZ156" t="s">
        <v>234</v>
      </c>
      <c r="GA156" t="s">
        <v>234</v>
      </c>
      <c r="GB156" t="s">
        <v>234</v>
      </c>
      <c r="GC156" t="s">
        <v>234</v>
      </c>
      <c r="GD156" t="s">
        <v>234</v>
      </c>
      <c r="GE156" t="s">
        <v>234</v>
      </c>
      <c r="GF156" t="s">
        <v>234</v>
      </c>
      <c r="GG156" t="s">
        <v>234</v>
      </c>
      <c r="GH156" t="s">
        <v>234</v>
      </c>
      <c r="GI156" t="s">
        <v>234</v>
      </c>
      <c r="GJ156" t="s">
        <v>234</v>
      </c>
      <c r="GK156" t="s">
        <v>234</v>
      </c>
      <c r="GL156" t="s">
        <v>234</v>
      </c>
      <c r="GM156" t="s">
        <v>234</v>
      </c>
      <c r="GN156" t="s">
        <v>234</v>
      </c>
      <c r="GO156" t="s">
        <v>234</v>
      </c>
      <c r="GP156" t="s">
        <v>234</v>
      </c>
      <c r="GQ156" t="s">
        <v>234</v>
      </c>
      <c r="GR156" t="s">
        <v>234</v>
      </c>
      <c r="GS156" t="s">
        <v>234</v>
      </c>
      <c r="GT156" t="s">
        <v>234</v>
      </c>
      <c r="GU156" t="s">
        <v>234</v>
      </c>
      <c r="GV156" t="s">
        <v>234</v>
      </c>
      <c r="GW156" t="s">
        <v>234</v>
      </c>
      <c r="GX156" t="s">
        <v>234</v>
      </c>
      <c r="GY156" t="s">
        <v>234</v>
      </c>
      <c r="GZ156" t="s">
        <v>234</v>
      </c>
      <c r="HA156" t="s">
        <v>234</v>
      </c>
      <c r="HB156" t="s">
        <v>234</v>
      </c>
      <c r="HC156" t="s">
        <v>234</v>
      </c>
      <c r="HD156" t="s">
        <v>234</v>
      </c>
      <c r="HE156" t="s">
        <v>234</v>
      </c>
      <c r="HF156" t="s">
        <v>234</v>
      </c>
      <c r="HG156" t="s">
        <v>234</v>
      </c>
      <c r="HH156" t="s">
        <v>234</v>
      </c>
      <c r="HI156" t="s">
        <v>234</v>
      </c>
      <c r="HJ156" t="s">
        <v>234</v>
      </c>
      <c r="HK156" t="s">
        <v>234</v>
      </c>
      <c r="HL156" t="s">
        <v>234</v>
      </c>
      <c r="HM156" t="s">
        <v>234</v>
      </c>
      <c r="HN156" t="s">
        <v>234</v>
      </c>
      <c r="HO156" t="s">
        <v>234</v>
      </c>
      <c r="HP156" t="s">
        <v>234</v>
      </c>
      <c r="HQ156" t="s">
        <v>234</v>
      </c>
      <c r="HR156" t="s">
        <v>234</v>
      </c>
      <c r="HS156" t="s">
        <v>234</v>
      </c>
      <c r="HT156" t="s">
        <v>234</v>
      </c>
      <c r="HU156" t="s">
        <v>234</v>
      </c>
      <c r="HV156" t="s">
        <v>234</v>
      </c>
      <c r="HW156" t="s">
        <v>234</v>
      </c>
      <c r="HX156" t="s">
        <v>234</v>
      </c>
      <c r="HY156" t="s">
        <v>234</v>
      </c>
      <c r="HZ156" t="s">
        <v>234</v>
      </c>
      <c r="IA156" t="s">
        <v>234</v>
      </c>
      <c r="IB156" t="s">
        <v>234</v>
      </c>
      <c r="IC156" t="s">
        <v>234</v>
      </c>
      <c r="ID156" t="s">
        <v>234</v>
      </c>
      <c r="IE156" t="s">
        <v>234</v>
      </c>
      <c r="IF156" t="s">
        <v>234</v>
      </c>
      <c r="IG156" t="s">
        <v>234</v>
      </c>
      <c r="IH156" t="s">
        <v>234</v>
      </c>
      <c r="II156" t="s">
        <v>234</v>
      </c>
      <c r="IJ156" t="s">
        <v>234</v>
      </c>
      <c r="IK156" t="s">
        <v>234</v>
      </c>
      <c r="IL156" t="s">
        <v>234</v>
      </c>
      <c r="IM156" t="s">
        <v>234</v>
      </c>
      <c r="IN156" t="s">
        <v>234</v>
      </c>
      <c r="IO156" t="s">
        <v>234</v>
      </c>
      <c r="IP156" t="s">
        <v>234</v>
      </c>
      <c r="IQ156" t="s">
        <v>234</v>
      </c>
      <c r="IR156" t="s">
        <v>234</v>
      </c>
      <c r="IS156" t="s">
        <v>234</v>
      </c>
      <c r="IT156" t="s">
        <v>234</v>
      </c>
      <c r="IU156" t="s">
        <v>234</v>
      </c>
      <c r="IV156" t="s">
        <v>234</v>
      </c>
      <c r="IW156" t="s">
        <v>234</v>
      </c>
      <c r="IX156" t="s">
        <v>234</v>
      </c>
      <c r="IY156" t="s">
        <v>1655</v>
      </c>
      <c r="IZ156" t="s">
        <v>1713</v>
      </c>
      <c r="JA156" t="s">
        <v>246</v>
      </c>
      <c r="JB156" t="s">
        <v>4175</v>
      </c>
      <c r="JC156" t="s">
        <v>246</v>
      </c>
      <c r="JD156" t="s">
        <v>433</v>
      </c>
      <c r="JE156" t="s">
        <v>4175</v>
      </c>
      <c r="JF156" t="s">
        <v>275</v>
      </c>
      <c r="JG156" t="s">
        <v>234</v>
      </c>
      <c r="JH156" t="s">
        <v>256</v>
      </c>
      <c r="JI156" t="s">
        <v>258</v>
      </c>
      <c r="JJ156" t="s">
        <v>258</v>
      </c>
      <c r="JK156" t="s">
        <v>3810</v>
      </c>
      <c r="JL156" t="s">
        <v>234</v>
      </c>
      <c r="JM156" t="s">
        <v>234</v>
      </c>
      <c r="JN156" t="s">
        <v>234</v>
      </c>
      <c r="JO156" t="s">
        <v>234</v>
      </c>
      <c r="JP156" t="s">
        <v>234</v>
      </c>
      <c r="JQ156">
        <v>50</v>
      </c>
      <c r="JR156" t="s">
        <v>3862</v>
      </c>
      <c r="JS156" t="s">
        <v>234</v>
      </c>
      <c r="JT156" t="s">
        <v>259</v>
      </c>
      <c r="JU156" t="s">
        <v>3862</v>
      </c>
      <c r="JV156" t="s">
        <v>249</v>
      </c>
      <c r="JW156" t="s">
        <v>234</v>
      </c>
      <c r="JX156" t="s">
        <v>261</v>
      </c>
      <c r="JY156" t="s">
        <v>234</v>
      </c>
      <c r="JZ156" t="s">
        <v>234</v>
      </c>
      <c r="KA156" t="s">
        <v>234</v>
      </c>
      <c r="KB156" t="s">
        <v>234</v>
      </c>
      <c r="KC156" t="s">
        <v>234</v>
      </c>
      <c r="KD156" t="s">
        <v>234</v>
      </c>
      <c r="KE156" t="s">
        <v>234</v>
      </c>
      <c r="KF156" t="s">
        <v>234</v>
      </c>
      <c r="KG156" t="s">
        <v>234</v>
      </c>
      <c r="KH156" t="s">
        <v>234</v>
      </c>
      <c r="KI156" t="s">
        <v>234</v>
      </c>
      <c r="KJ156" t="s">
        <v>234</v>
      </c>
      <c r="KK156" t="s">
        <v>234</v>
      </c>
      <c r="KL156" t="s">
        <v>234</v>
      </c>
      <c r="KM156" t="s">
        <v>261</v>
      </c>
      <c r="KN156" t="s">
        <v>234</v>
      </c>
      <c r="KO156" t="s">
        <v>234</v>
      </c>
      <c r="KP156" t="s">
        <v>234</v>
      </c>
      <c r="KQ156" t="s">
        <v>234</v>
      </c>
      <c r="KR156" t="s">
        <v>234</v>
      </c>
      <c r="KS156" t="s">
        <v>234</v>
      </c>
      <c r="KT156" t="s">
        <v>234</v>
      </c>
      <c r="KU156" t="s">
        <v>234</v>
      </c>
      <c r="KV156" t="s">
        <v>234</v>
      </c>
      <c r="KW156" t="s">
        <v>234</v>
      </c>
      <c r="KX156" t="s">
        <v>234</v>
      </c>
      <c r="KY156" t="s">
        <v>234</v>
      </c>
      <c r="KZ156" t="s">
        <v>234</v>
      </c>
      <c r="LA156" t="s">
        <v>234</v>
      </c>
      <c r="LB156" t="s">
        <v>234</v>
      </c>
      <c r="LC156" t="s">
        <v>234</v>
      </c>
      <c r="LD156" t="s">
        <v>234</v>
      </c>
      <c r="LE156" t="s">
        <v>234</v>
      </c>
      <c r="LF156" t="s">
        <v>234</v>
      </c>
      <c r="LG156" t="s">
        <v>234</v>
      </c>
      <c r="LH156">
        <v>264949453</v>
      </c>
      <c r="LI156" t="s">
        <v>4179</v>
      </c>
      <c r="LJ156">
        <v>44618.810601851852</v>
      </c>
      <c r="LK156" t="s">
        <v>234</v>
      </c>
      <c r="LL156" t="s">
        <v>234</v>
      </c>
      <c r="LM156" t="s">
        <v>3800</v>
      </c>
      <c r="LN156" t="s">
        <v>3801</v>
      </c>
      <c r="LO156" t="s">
        <v>234</v>
      </c>
      <c r="LP156">
        <v>155</v>
      </c>
    </row>
    <row r="157" spans="1:328" x14ac:dyDescent="0.35">
      <c r="A157">
        <v>44618.579541053237</v>
      </c>
      <c r="B157">
        <v>44618.601568483798</v>
      </c>
      <c r="C157">
        <v>44618</v>
      </c>
      <c r="D157">
        <v>2.2027430561138317E-2</v>
      </c>
      <c r="E157" t="s">
        <v>234</v>
      </c>
      <c r="F157" t="s">
        <v>234</v>
      </c>
      <c r="G157" t="s">
        <v>234</v>
      </c>
      <c r="H157">
        <v>44618</v>
      </c>
      <c r="I157" t="s">
        <v>236</v>
      </c>
      <c r="J157" t="s">
        <v>234</v>
      </c>
      <c r="K157" t="s">
        <v>236</v>
      </c>
      <c r="L157" t="s">
        <v>235</v>
      </c>
      <c r="M157" t="s">
        <v>235</v>
      </c>
      <c r="N157" t="s">
        <v>246</v>
      </c>
      <c r="O157" t="s">
        <v>4177</v>
      </c>
      <c r="P157" t="s">
        <v>246</v>
      </c>
      <c r="Q157" t="s">
        <v>433</v>
      </c>
      <c r="R157" t="s">
        <v>4177</v>
      </c>
      <c r="S157" t="s">
        <v>601</v>
      </c>
      <c r="T157" t="s">
        <v>2026</v>
      </c>
      <c r="U157" t="s">
        <v>2025</v>
      </c>
      <c r="V157" t="s">
        <v>2027</v>
      </c>
      <c r="W157" t="s">
        <v>2353</v>
      </c>
      <c r="X157" t="s">
        <v>2352</v>
      </c>
      <c r="Y157" t="s">
        <v>2353</v>
      </c>
      <c r="Z157" t="s">
        <v>3300</v>
      </c>
      <c r="AA157" t="s">
        <v>234</v>
      </c>
      <c r="AB157" t="s">
        <v>3300</v>
      </c>
      <c r="AC157" t="s">
        <v>3301</v>
      </c>
      <c r="AD157" t="s">
        <v>3301</v>
      </c>
      <c r="AE157" t="s">
        <v>246</v>
      </c>
      <c r="AF157" t="s">
        <v>4165</v>
      </c>
      <c r="AG157" t="s">
        <v>246</v>
      </c>
      <c r="AH157" t="s">
        <v>1390</v>
      </c>
      <c r="AI157" t="s">
        <v>3454</v>
      </c>
      <c r="AJ157" t="s">
        <v>247</v>
      </c>
      <c r="AK157" t="s">
        <v>248</v>
      </c>
      <c r="AL157" t="s">
        <v>1655</v>
      </c>
      <c r="AM157" t="s">
        <v>234</v>
      </c>
      <c r="AN157" t="s">
        <v>1655</v>
      </c>
      <c r="AO157" t="s">
        <v>234</v>
      </c>
      <c r="AP157" t="s">
        <v>274</v>
      </c>
      <c r="AQ157" t="s">
        <v>234</v>
      </c>
      <c r="AR157" t="s">
        <v>234</v>
      </c>
      <c r="AS157" t="s">
        <v>234</v>
      </c>
      <c r="AT157" t="s">
        <v>234</v>
      </c>
      <c r="AU157" t="s">
        <v>234</v>
      </c>
      <c r="AV157" t="s">
        <v>234</v>
      </c>
      <c r="AW157" t="s">
        <v>234</v>
      </c>
      <c r="AX157" t="s">
        <v>234</v>
      </c>
      <c r="AY157" t="s">
        <v>234</v>
      </c>
      <c r="AZ157" t="s">
        <v>234</v>
      </c>
      <c r="BA157" t="s">
        <v>234</v>
      </c>
      <c r="BB157" t="s">
        <v>234</v>
      </c>
      <c r="BC157" t="s">
        <v>234</v>
      </c>
      <c r="BD157" t="s">
        <v>234</v>
      </c>
      <c r="BE157" t="s">
        <v>234</v>
      </c>
      <c r="BF157" t="s">
        <v>234</v>
      </c>
      <c r="BG157" t="s">
        <v>234</v>
      </c>
      <c r="BH157" t="s">
        <v>234</v>
      </c>
      <c r="BI157" t="s">
        <v>234</v>
      </c>
      <c r="BJ157" t="s">
        <v>234</v>
      </c>
      <c r="BK157" t="s">
        <v>234</v>
      </c>
      <c r="BL157" t="s">
        <v>234</v>
      </c>
      <c r="BM157" t="s">
        <v>234</v>
      </c>
      <c r="BN157" t="s">
        <v>234</v>
      </c>
      <c r="BO157" t="s">
        <v>234</v>
      </c>
      <c r="BP157" t="s">
        <v>234</v>
      </c>
      <c r="BQ157" t="s">
        <v>234</v>
      </c>
      <c r="BR157" t="s">
        <v>234</v>
      </c>
      <c r="BS157" t="s">
        <v>234</v>
      </c>
      <c r="BT157" t="s">
        <v>234</v>
      </c>
      <c r="BU157" t="s">
        <v>234</v>
      </c>
      <c r="BV157" t="s">
        <v>234</v>
      </c>
      <c r="BW157" t="s">
        <v>234</v>
      </c>
      <c r="BX157" t="s">
        <v>234</v>
      </c>
      <c r="BY157" t="s">
        <v>234</v>
      </c>
      <c r="BZ157" t="s">
        <v>234</v>
      </c>
      <c r="CA157" t="s">
        <v>234</v>
      </c>
      <c r="CB157" t="s">
        <v>234</v>
      </c>
      <c r="CC157" t="s">
        <v>234</v>
      </c>
      <c r="CD157" t="s">
        <v>234</v>
      </c>
      <c r="CE157" t="s">
        <v>234</v>
      </c>
      <c r="CF157" t="s">
        <v>234</v>
      </c>
      <c r="CG157" t="s">
        <v>234</v>
      </c>
      <c r="CH157" t="s">
        <v>234</v>
      </c>
      <c r="CI157" t="s">
        <v>234</v>
      </c>
      <c r="CJ157" t="s">
        <v>234</v>
      </c>
      <c r="CK157" t="s">
        <v>234</v>
      </c>
      <c r="CL157" t="s">
        <v>234</v>
      </c>
      <c r="CM157" t="s">
        <v>234</v>
      </c>
      <c r="CN157" t="s">
        <v>234</v>
      </c>
      <c r="CO157" t="s">
        <v>234</v>
      </c>
      <c r="CP157" t="s">
        <v>234</v>
      </c>
      <c r="CQ157" t="s">
        <v>234</v>
      </c>
      <c r="CR157" t="s">
        <v>234</v>
      </c>
      <c r="CS157" t="s">
        <v>234</v>
      </c>
      <c r="CT157" t="s">
        <v>234</v>
      </c>
      <c r="CU157" t="s">
        <v>234</v>
      </c>
      <c r="CV157" t="s">
        <v>234</v>
      </c>
      <c r="CW157" t="s">
        <v>234</v>
      </c>
      <c r="CX157" t="s">
        <v>234</v>
      </c>
      <c r="CY157" t="s">
        <v>234</v>
      </c>
      <c r="CZ157" t="s">
        <v>234</v>
      </c>
      <c r="DA157" t="s">
        <v>234</v>
      </c>
      <c r="DB157" t="s">
        <v>234</v>
      </c>
      <c r="DC157" t="s">
        <v>234</v>
      </c>
      <c r="DD157" t="s">
        <v>234</v>
      </c>
      <c r="DE157" t="s">
        <v>234</v>
      </c>
      <c r="DF157" t="s">
        <v>234</v>
      </c>
      <c r="DG157" t="s">
        <v>234</v>
      </c>
      <c r="DH157" t="s">
        <v>234</v>
      </c>
      <c r="DI157" t="s">
        <v>234</v>
      </c>
      <c r="DJ157" t="s">
        <v>234</v>
      </c>
      <c r="DK157" t="s">
        <v>234</v>
      </c>
      <c r="DL157" t="s">
        <v>234</v>
      </c>
      <c r="DM157" t="s">
        <v>234</v>
      </c>
      <c r="DN157" t="s">
        <v>234</v>
      </c>
      <c r="DO157" t="s">
        <v>234</v>
      </c>
      <c r="DP157" t="s">
        <v>234</v>
      </c>
      <c r="DQ157" t="s">
        <v>234</v>
      </c>
      <c r="DR157" t="s">
        <v>234</v>
      </c>
      <c r="DS157" t="s">
        <v>234</v>
      </c>
      <c r="DT157" t="s">
        <v>234</v>
      </c>
      <c r="DU157" t="s">
        <v>234</v>
      </c>
      <c r="DV157" t="s">
        <v>234</v>
      </c>
      <c r="DW157" t="s">
        <v>234</v>
      </c>
      <c r="DX157" t="s">
        <v>234</v>
      </c>
      <c r="DY157" t="s">
        <v>234</v>
      </c>
      <c r="DZ157" t="s">
        <v>234</v>
      </c>
      <c r="EA157" t="s">
        <v>234</v>
      </c>
      <c r="EB157" t="s">
        <v>234</v>
      </c>
      <c r="EC157" t="s">
        <v>234</v>
      </c>
      <c r="ED157" t="s">
        <v>234</v>
      </c>
      <c r="EE157" t="s">
        <v>234</v>
      </c>
      <c r="EF157" t="s">
        <v>234</v>
      </c>
      <c r="EG157" t="s">
        <v>234</v>
      </c>
      <c r="EH157" t="s">
        <v>234</v>
      </c>
      <c r="EI157" t="s">
        <v>234</v>
      </c>
      <c r="EJ157" t="s">
        <v>234</v>
      </c>
      <c r="EK157" t="s">
        <v>234</v>
      </c>
      <c r="EL157" t="s">
        <v>234</v>
      </c>
      <c r="EM157" t="s">
        <v>234</v>
      </c>
      <c r="EN157" t="s">
        <v>234</v>
      </c>
      <c r="EO157" t="s">
        <v>234</v>
      </c>
      <c r="EP157" t="s">
        <v>234</v>
      </c>
      <c r="EQ157" t="s">
        <v>234</v>
      </c>
      <c r="ER157" t="s">
        <v>234</v>
      </c>
      <c r="ES157" t="s">
        <v>234</v>
      </c>
      <c r="ET157" t="s">
        <v>234</v>
      </c>
      <c r="EU157" t="s">
        <v>234</v>
      </c>
      <c r="EV157" t="s">
        <v>234</v>
      </c>
      <c r="EW157" t="s">
        <v>234</v>
      </c>
      <c r="EX157" t="s">
        <v>234</v>
      </c>
      <c r="EY157" t="s">
        <v>234</v>
      </c>
      <c r="EZ157" t="s">
        <v>234</v>
      </c>
      <c r="FA157" t="s">
        <v>234</v>
      </c>
      <c r="FB157" t="s">
        <v>234</v>
      </c>
      <c r="FC157" t="s">
        <v>234</v>
      </c>
      <c r="FD157" t="s">
        <v>234</v>
      </c>
      <c r="FE157" t="s">
        <v>234</v>
      </c>
      <c r="FF157" t="s">
        <v>234</v>
      </c>
      <c r="FG157" t="s">
        <v>234</v>
      </c>
      <c r="FH157" t="s">
        <v>234</v>
      </c>
      <c r="FI157" t="s">
        <v>234</v>
      </c>
      <c r="FJ157" t="s">
        <v>234</v>
      </c>
      <c r="FK157" t="s">
        <v>234</v>
      </c>
      <c r="FL157" t="s">
        <v>234</v>
      </c>
      <c r="FM157" t="s">
        <v>234</v>
      </c>
      <c r="FN157" t="s">
        <v>234</v>
      </c>
      <c r="FO157" t="s">
        <v>234</v>
      </c>
      <c r="FP157" t="s">
        <v>234</v>
      </c>
      <c r="FQ157" t="s">
        <v>234</v>
      </c>
      <c r="FR157" t="s">
        <v>234</v>
      </c>
      <c r="FS157" t="s">
        <v>234</v>
      </c>
      <c r="FT157" t="s">
        <v>234</v>
      </c>
      <c r="FU157" t="s">
        <v>234</v>
      </c>
      <c r="FV157" t="s">
        <v>234</v>
      </c>
      <c r="FW157" t="s">
        <v>234</v>
      </c>
      <c r="FX157" t="s">
        <v>234</v>
      </c>
      <c r="FY157" t="s">
        <v>234</v>
      </c>
      <c r="FZ157" t="s">
        <v>234</v>
      </c>
      <c r="GA157" t="s">
        <v>234</v>
      </c>
      <c r="GB157" t="s">
        <v>234</v>
      </c>
      <c r="GC157" t="s">
        <v>234</v>
      </c>
      <c r="GD157" t="s">
        <v>234</v>
      </c>
      <c r="GE157" t="s">
        <v>234</v>
      </c>
      <c r="GF157" t="s">
        <v>234</v>
      </c>
      <c r="GG157" t="s">
        <v>234</v>
      </c>
      <c r="GH157" t="s">
        <v>234</v>
      </c>
      <c r="GI157" t="s">
        <v>234</v>
      </c>
      <c r="GJ157" t="s">
        <v>234</v>
      </c>
      <c r="GK157" t="s">
        <v>234</v>
      </c>
      <c r="GL157" t="s">
        <v>234</v>
      </c>
      <c r="GM157" t="s">
        <v>234</v>
      </c>
      <c r="GN157" t="s">
        <v>234</v>
      </c>
      <c r="GO157" t="s">
        <v>234</v>
      </c>
      <c r="GP157" t="s">
        <v>234</v>
      </c>
      <c r="GQ157" t="s">
        <v>234</v>
      </c>
      <c r="GR157" t="s">
        <v>234</v>
      </c>
      <c r="GS157" t="s">
        <v>234</v>
      </c>
      <c r="GT157" t="s">
        <v>234</v>
      </c>
      <c r="GU157" t="s">
        <v>234</v>
      </c>
      <c r="GV157" t="s">
        <v>234</v>
      </c>
      <c r="GW157" t="s">
        <v>234</v>
      </c>
      <c r="GX157" t="s">
        <v>234</v>
      </c>
      <c r="GY157" t="s">
        <v>234</v>
      </c>
      <c r="GZ157" t="s">
        <v>234</v>
      </c>
      <c r="HA157" t="s">
        <v>234</v>
      </c>
      <c r="HB157" t="s">
        <v>234</v>
      </c>
      <c r="HC157" t="s">
        <v>234</v>
      </c>
      <c r="HD157" t="s">
        <v>234</v>
      </c>
      <c r="HE157" t="s">
        <v>234</v>
      </c>
      <c r="HF157" t="s">
        <v>234</v>
      </c>
      <c r="HG157" t="s">
        <v>234</v>
      </c>
      <c r="HH157" t="s">
        <v>234</v>
      </c>
      <c r="HI157" t="s">
        <v>234</v>
      </c>
      <c r="HJ157" t="s">
        <v>234</v>
      </c>
      <c r="HK157" t="s">
        <v>234</v>
      </c>
      <c r="HL157" t="s">
        <v>234</v>
      </c>
      <c r="HM157" t="s">
        <v>234</v>
      </c>
      <c r="HN157" t="s">
        <v>234</v>
      </c>
      <c r="HO157" t="s">
        <v>234</v>
      </c>
      <c r="HP157" t="s">
        <v>234</v>
      </c>
      <c r="HQ157" t="s">
        <v>234</v>
      </c>
      <c r="HR157" t="s">
        <v>234</v>
      </c>
      <c r="HS157" t="s">
        <v>234</v>
      </c>
      <c r="HT157" t="s">
        <v>234</v>
      </c>
      <c r="HU157" t="s">
        <v>234</v>
      </c>
      <c r="HV157" t="s">
        <v>234</v>
      </c>
      <c r="HW157" t="s">
        <v>234</v>
      </c>
      <c r="HX157" t="s">
        <v>234</v>
      </c>
      <c r="HY157" t="s">
        <v>234</v>
      </c>
      <c r="HZ157" t="s">
        <v>234</v>
      </c>
      <c r="IA157" t="s">
        <v>234</v>
      </c>
      <c r="IB157" t="s">
        <v>234</v>
      </c>
      <c r="IC157" t="s">
        <v>234</v>
      </c>
      <c r="ID157" t="s">
        <v>234</v>
      </c>
      <c r="IE157" t="s">
        <v>234</v>
      </c>
      <c r="IF157" t="s">
        <v>234</v>
      </c>
      <c r="IG157" t="s">
        <v>234</v>
      </c>
      <c r="IH157" t="s">
        <v>234</v>
      </c>
      <c r="II157" t="s">
        <v>234</v>
      </c>
      <c r="IJ157" t="s">
        <v>234</v>
      </c>
      <c r="IK157" t="s">
        <v>234</v>
      </c>
      <c r="IL157" t="s">
        <v>234</v>
      </c>
      <c r="IM157" t="s">
        <v>234</v>
      </c>
      <c r="IN157" t="s">
        <v>234</v>
      </c>
      <c r="IO157" t="s">
        <v>234</v>
      </c>
      <c r="IP157" t="s">
        <v>234</v>
      </c>
      <c r="IQ157" t="s">
        <v>234</v>
      </c>
      <c r="IR157" t="s">
        <v>234</v>
      </c>
      <c r="IS157" t="s">
        <v>234</v>
      </c>
      <c r="IT157" t="s">
        <v>234</v>
      </c>
      <c r="IU157" t="s">
        <v>234</v>
      </c>
      <c r="IV157" t="s">
        <v>234</v>
      </c>
      <c r="IW157" t="s">
        <v>234</v>
      </c>
      <c r="IX157" t="s">
        <v>234</v>
      </c>
      <c r="IY157" t="s">
        <v>1655</v>
      </c>
      <c r="IZ157" t="s">
        <v>1713</v>
      </c>
      <c r="JA157" t="s">
        <v>276</v>
      </c>
      <c r="JB157" t="s">
        <v>234</v>
      </c>
      <c r="JC157" t="s">
        <v>277</v>
      </c>
      <c r="JD157" t="s">
        <v>278</v>
      </c>
      <c r="JE157" t="s">
        <v>278</v>
      </c>
      <c r="JF157" t="s">
        <v>279</v>
      </c>
      <c r="JG157" t="s">
        <v>234</v>
      </c>
      <c r="JH157" t="s">
        <v>256</v>
      </c>
      <c r="JI157" t="s">
        <v>258</v>
      </c>
      <c r="JJ157" t="s">
        <v>258</v>
      </c>
      <c r="JK157" t="s">
        <v>3810</v>
      </c>
      <c r="JL157" t="s">
        <v>234</v>
      </c>
      <c r="JM157" t="s">
        <v>234</v>
      </c>
      <c r="JN157" t="s">
        <v>234</v>
      </c>
      <c r="JO157" t="s">
        <v>234</v>
      </c>
      <c r="JP157" t="s">
        <v>234</v>
      </c>
      <c r="JQ157">
        <v>10</v>
      </c>
      <c r="JR157" t="s">
        <v>4108</v>
      </c>
      <c r="JS157" t="s">
        <v>234</v>
      </c>
      <c r="JT157" t="s">
        <v>259</v>
      </c>
      <c r="JU157" t="s">
        <v>4108</v>
      </c>
      <c r="JV157" t="s">
        <v>261</v>
      </c>
      <c r="JW157" t="s">
        <v>375</v>
      </c>
      <c r="JX157" t="s">
        <v>261</v>
      </c>
      <c r="JY157" t="s">
        <v>234</v>
      </c>
      <c r="JZ157" t="s">
        <v>234</v>
      </c>
      <c r="KA157" t="s">
        <v>234</v>
      </c>
      <c r="KB157" t="s">
        <v>234</v>
      </c>
      <c r="KC157" t="s">
        <v>234</v>
      </c>
      <c r="KD157" t="s">
        <v>234</v>
      </c>
      <c r="KE157" t="s">
        <v>234</v>
      </c>
      <c r="KF157" t="s">
        <v>234</v>
      </c>
      <c r="KG157" t="s">
        <v>234</v>
      </c>
      <c r="KH157" t="s">
        <v>234</v>
      </c>
      <c r="KI157" t="s">
        <v>234</v>
      </c>
      <c r="KJ157" t="s">
        <v>234</v>
      </c>
      <c r="KK157" t="s">
        <v>234</v>
      </c>
      <c r="KL157" t="s">
        <v>234</v>
      </c>
      <c r="KM157" t="s">
        <v>261</v>
      </c>
      <c r="KN157" t="s">
        <v>234</v>
      </c>
      <c r="KO157" t="s">
        <v>234</v>
      </c>
      <c r="KP157" t="s">
        <v>234</v>
      </c>
      <c r="KQ157" t="s">
        <v>234</v>
      </c>
      <c r="KR157" t="s">
        <v>234</v>
      </c>
      <c r="KS157" t="s">
        <v>234</v>
      </c>
      <c r="KT157" t="s">
        <v>234</v>
      </c>
      <c r="KU157" t="s">
        <v>234</v>
      </c>
      <c r="KV157" t="s">
        <v>234</v>
      </c>
      <c r="KW157" t="s">
        <v>234</v>
      </c>
      <c r="KX157" t="s">
        <v>234</v>
      </c>
      <c r="KY157" t="s">
        <v>234</v>
      </c>
      <c r="KZ157" t="s">
        <v>234</v>
      </c>
      <c r="LA157" t="s">
        <v>234</v>
      </c>
      <c r="LB157" t="s">
        <v>234</v>
      </c>
      <c r="LC157" t="s">
        <v>234</v>
      </c>
      <c r="LD157" t="s">
        <v>234</v>
      </c>
      <c r="LE157" t="s">
        <v>234</v>
      </c>
      <c r="LF157" t="s">
        <v>234</v>
      </c>
      <c r="LG157" t="s">
        <v>234</v>
      </c>
      <c r="LH157">
        <v>264949454</v>
      </c>
      <c r="LI157" t="s">
        <v>4180</v>
      </c>
      <c r="LJ157">
        <v>44618.810613425929</v>
      </c>
      <c r="LK157" t="s">
        <v>234</v>
      </c>
      <c r="LL157" t="s">
        <v>234</v>
      </c>
      <c r="LM157" t="s">
        <v>3800</v>
      </c>
      <c r="LN157" t="s">
        <v>3801</v>
      </c>
      <c r="LO157" t="s">
        <v>234</v>
      </c>
      <c r="LP157">
        <v>156</v>
      </c>
    </row>
    <row r="158" spans="1:328" x14ac:dyDescent="0.35">
      <c r="A158">
        <v>44618.495488842593</v>
      </c>
      <c r="B158">
        <v>44618.553274432867</v>
      </c>
      <c r="C158">
        <v>44618</v>
      </c>
      <c r="D158">
        <v>8.2550843248359995E-3</v>
      </c>
      <c r="E158" t="s">
        <v>234</v>
      </c>
      <c r="F158" t="s">
        <v>234</v>
      </c>
      <c r="G158" t="s">
        <v>3811</v>
      </c>
      <c r="H158">
        <v>44618</v>
      </c>
      <c r="I158" t="s">
        <v>416</v>
      </c>
      <c r="J158" t="s">
        <v>234</v>
      </c>
      <c r="K158" t="s">
        <v>416</v>
      </c>
      <c r="L158" t="s">
        <v>415</v>
      </c>
      <c r="M158" t="s">
        <v>415</v>
      </c>
      <c r="N158" t="s">
        <v>1365</v>
      </c>
      <c r="O158" t="s">
        <v>234</v>
      </c>
      <c r="P158" t="s">
        <v>1365</v>
      </c>
      <c r="Q158" t="s">
        <v>1366</v>
      </c>
      <c r="R158" t="s">
        <v>1366</v>
      </c>
      <c r="S158" t="s">
        <v>419</v>
      </c>
      <c r="T158" t="s">
        <v>420</v>
      </c>
      <c r="U158" t="s">
        <v>421</v>
      </c>
      <c r="V158" t="s">
        <v>762</v>
      </c>
      <c r="W158" t="s">
        <v>260</v>
      </c>
      <c r="X158" t="s">
        <v>269</v>
      </c>
      <c r="Y158" t="s">
        <v>378</v>
      </c>
      <c r="Z158" t="s">
        <v>423</v>
      </c>
      <c r="AA158" t="s">
        <v>234</v>
      </c>
      <c r="AB158" t="s">
        <v>423</v>
      </c>
      <c r="AC158" t="s">
        <v>422</v>
      </c>
      <c r="AD158" t="s">
        <v>422</v>
      </c>
      <c r="AE158" t="s">
        <v>425</v>
      </c>
      <c r="AF158" t="s">
        <v>234</v>
      </c>
      <c r="AG158" t="s">
        <v>425</v>
      </c>
      <c r="AH158" t="s">
        <v>424</v>
      </c>
      <c r="AI158" t="s">
        <v>424</v>
      </c>
      <c r="AJ158" t="s">
        <v>366</v>
      </c>
      <c r="AK158" t="s">
        <v>284</v>
      </c>
      <c r="AL158" t="s">
        <v>1655</v>
      </c>
      <c r="AM158" t="s">
        <v>234</v>
      </c>
      <c r="AN158" t="s">
        <v>1655</v>
      </c>
      <c r="AO158" t="s">
        <v>234</v>
      </c>
      <c r="AP158" t="s">
        <v>250</v>
      </c>
      <c r="AQ158" t="s">
        <v>234</v>
      </c>
      <c r="AR158" t="s">
        <v>234</v>
      </c>
      <c r="AS158" t="s">
        <v>285</v>
      </c>
      <c r="AT158" t="s">
        <v>234</v>
      </c>
      <c r="AU158" t="s">
        <v>318</v>
      </c>
      <c r="AV158">
        <v>1</v>
      </c>
      <c r="AW158">
        <v>0</v>
      </c>
      <c r="AX158">
        <v>0</v>
      </c>
      <c r="AY158">
        <v>0</v>
      </c>
      <c r="AZ158">
        <v>0</v>
      </c>
      <c r="BA158">
        <v>0</v>
      </c>
      <c r="BB158">
        <v>0</v>
      </c>
      <c r="BC158">
        <v>0</v>
      </c>
      <c r="BD158" t="s">
        <v>309</v>
      </c>
      <c r="BE158" t="s">
        <v>750</v>
      </c>
      <c r="BF158" t="s">
        <v>287</v>
      </c>
      <c r="BG158">
        <v>1</v>
      </c>
      <c r="BH158">
        <v>0</v>
      </c>
      <c r="BI158">
        <v>0</v>
      </c>
      <c r="BJ158">
        <v>0</v>
      </c>
      <c r="BK158">
        <v>0</v>
      </c>
      <c r="BL158">
        <v>0</v>
      </c>
      <c r="BM158">
        <v>0</v>
      </c>
      <c r="BN158">
        <v>0</v>
      </c>
      <c r="BO158">
        <v>0</v>
      </c>
      <c r="BP158">
        <v>0</v>
      </c>
      <c r="BQ158" t="s">
        <v>234</v>
      </c>
      <c r="BR158" t="s">
        <v>288</v>
      </c>
      <c r="BS158" t="s">
        <v>289</v>
      </c>
      <c r="BT158" t="s">
        <v>3944</v>
      </c>
      <c r="BU158">
        <v>1</v>
      </c>
      <c r="BV158">
        <v>1</v>
      </c>
      <c r="BW158">
        <v>1</v>
      </c>
      <c r="BX158">
        <v>1</v>
      </c>
      <c r="BY158">
        <v>1</v>
      </c>
      <c r="BZ158">
        <v>1</v>
      </c>
      <c r="CA158">
        <v>1</v>
      </c>
      <c r="CB158">
        <v>0</v>
      </c>
      <c r="CC158" t="s">
        <v>1500</v>
      </c>
      <c r="CD158">
        <v>275</v>
      </c>
      <c r="CE158">
        <v>137.5</v>
      </c>
      <c r="CF158" t="s">
        <v>1655</v>
      </c>
      <c r="CG158">
        <v>400</v>
      </c>
      <c r="CH158">
        <v>153.84615384615299</v>
      </c>
      <c r="CI158" t="s">
        <v>1655</v>
      </c>
      <c r="CJ158">
        <v>275</v>
      </c>
      <c r="CK158" t="s">
        <v>4181</v>
      </c>
      <c r="CL158" t="s">
        <v>269</v>
      </c>
      <c r="CM158">
        <v>400</v>
      </c>
      <c r="CN158" t="s">
        <v>3804</v>
      </c>
      <c r="CO158" t="s">
        <v>1655</v>
      </c>
      <c r="CP158">
        <v>750</v>
      </c>
      <c r="CQ158" t="s">
        <v>4072</v>
      </c>
      <c r="CR158" t="s">
        <v>269</v>
      </c>
      <c r="CS158">
        <v>800</v>
      </c>
      <c r="CT158" t="s">
        <v>4182</v>
      </c>
      <c r="CU158" t="s">
        <v>269</v>
      </c>
      <c r="CV158" t="s">
        <v>1507</v>
      </c>
      <c r="CW158" t="s">
        <v>1655</v>
      </c>
      <c r="CX158">
        <v>1100</v>
      </c>
      <c r="CY158" t="s">
        <v>234</v>
      </c>
      <c r="CZ158" t="s">
        <v>234</v>
      </c>
      <c r="DA158" t="s">
        <v>234</v>
      </c>
      <c r="DB158" t="s">
        <v>234</v>
      </c>
      <c r="DC158" t="s">
        <v>234</v>
      </c>
      <c r="DD158" t="s">
        <v>234</v>
      </c>
      <c r="DE158" t="s">
        <v>259</v>
      </c>
      <c r="DF158">
        <v>1100</v>
      </c>
      <c r="DG158" t="s">
        <v>1655</v>
      </c>
      <c r="DH158" t="s">
        <v>1445</v>
      </c>
      <c r="DI158" t="s">
        <v>234</v>
      </c>
      <c r="DJ158" t="s">
        <v>234</v>
      </c>
      <c r="DK158" t="s">
        <v>234</v>
      </c>
      <c r="DL158" t="s">
        <v>234</v>
      </c>
      <c r="DM158" t="s">
        <v>234</v>
      </c>
      <c r="DN158" t="s">
        <v>234</v>
      </c>
      <c r="DO158" t="s">
        <v>234</v>
      </c>
      <c r="DP158" t="s">
        <v>234</v>
      </c>
      <c r="DQ158" t="s">
        <v>234</v>
      </c>
      <c r="DR158" t="s">
        <v>234</v>
      </c>
      <c r="DS158" t="s">
        <v>234</v>
      </c>
      <c r="DT158" t="s">
        <v>234</v>
      </c>
      <c r="DU158" t="s">
        <v>234</v>
      </c>
      <c r="DV158" t="s">
        <v>234</v>
      </c>
      <c r="DW158" t="s">
        <v>234</v>
      </c>
      <c r="DX158" t="s">
        <v>234</v>
      </c>
      <c r="DY158" t="s">
        <v>234</v>
      </c>
      <c r="DZ158" t="s">
        <v>234</v>
      </c>
      <c r="EA158" t="s">
        <v>234</v>
      </c>
      <c r="EB158" t="s">
        <v>234</v>
      </c>
      <c r="EC158" t="s">
        <v>234</v>
      </c>
      <c r="ED158" t="s">
        <v>234</v>
      </c>
      <c r="EE158" t="s">
        <v>234</v>
      </c>
      <c r="EF158" t="s">
        <v>234</v>
      </c>
      <c r="EG158" t="s">
        <v>234</v>
      </c>
      <c r="EH158" t="s">
        <v>1445</v>
      </c>
      <c r="EI158" t="s">
        <v>1445</v>
      </c>
      <c r="EJ158" t="s">
        <v>1655</v>
      </c>
      <c r="EK158" t="s">
        <v>419</v>
      </c>
      <c r="EL158" t="s">
        <v>305</v>
      </c>
      <c r="EM158" t="s">
        <v>426</v>
      </c>
      <c r="EN158" t="s">
        <v>314</v>
      </c>
      <c r="EO158" t="s">
        <v>234</v>
      </c>
      <c r="EP158" t="s">
        <v>234</v>
      </c>
      <c r="EQ158" t="s">
        <v>234</v>
      </c>
      <c r="ER158" t="s">
        <v>234</v>
      </c>
      <c r="ES158" t="s">
        <v>234</v>
      </c>
      <c r="ET158" t="s">
        <v>234</v>
      </c>
      <c r="EU158" t="s">
        <v>234</v>
      </c>
      <c r="EV158" t="s">
        <v>234</v>
      </c>
      <c r="EW158" t="s">
        <v>234</v>
      </c>
      <c r="EX158" t="s">
        <v>234</v>
      </c>
      <c r="EY158" t="s">
        <v>234</v>
      </c>
      <c r="EZ158" t="s">
        <v>234</v>
      </c>
      <c r="FA158" t="s">
        <v>234</v>
      </c>
      <c r="FB158" t="s">
        <v>234</v>
      </c>
      <c r="FC158" t="s">
        <v>234</v>
      </c>
      <c r="FD158" t="s">
        <v>234</v>
      </c>
      <c r="FE158" t="s">
        <v>234</v>
      </c>
      <c r="FF158" t="s">
        <v>234</v>
      </c>
      <c r="FG158" t="s">
        <v>234</v>
      </c>
      <c r="FH158" t="s">
        <v>234</v>
      </c>
      <c r="FI158" t="s">
        <v>234</v>
      </c>
      <c r="FJ158" t="s">
        <v>234</v>
      </c>
      <c r="FK158" t="s">
        <v>234</v>
      </c>
      <c r="FL158" t="s">
        <v>234</v>
      </c>
      <c r="FM158" t="s">
        <v>234</v>
      </c>
      <c r="FN158" t="s">
        <v>234</v>
      </c>
      <c r="FO158" t="s">
        <v>234</v>
      </c>
      <c r="FP158" t="s">
        <v>234</v>
      </c>
      <c r="FQ158" t="s">
        <v>234</v>
      </c>
      <c r="FR158" t="s">
        <v>234</v>
      </c>
      <c r="FS158" t="s">
        <v>234</v>
      </c>
      <c r="FT158" t="s">
        <v>234</v>
      </c>
      <c r="FU158" t="s">
        <v>234</v>
      </c>
      <c r="FV158" t="s">
        <v>234</v>
      </c>
      <c r="FW158" t="s">
        <v>234</v>
      </c>
      <c r="FX158" t="s">
        <v>234</v>
      </c>
      <c r="FY158" t="s">
        <v>234</v>
      </c>
      <c r="FZ158" t="s">
        <v>234</v>
      </c>
      <c r="GA158" t="s">
        <v>234</v>
      </c>
      <c r="GB158" t="s">
        <v>234</v>
      </c>
      <c r="GC158" t="s">
        <v>234</v>
      </c>
      <c r="GD158" t="s">
        <v>234</v>
      </c>
      <c r="GE158" t="s">
        <v>234</v>
      </c>
      <c r="GF158" t="s">
        <v>234</v>
      </c>
      <c r="GG158" t="s">
        <v>234</v>
      </c>
      <c r="GH158" t="s">
        <v>234</v>
      </c>
      <c r="GI158" t="s">
        <v>234</v>
      </c>
      <c r="GJ158" t="s">
        <v>234</v>
      </c>
      <c r="GK158" t="s">
        <v>234</v>
      </c>
      <c r="GL158" t="s">
        <v>234</v>
      </c>
      <c r="GM158" t="s">
        <v>234</v>
      </c>
      <c r="GN158" t="s">
        <v>234</v>
      </c>
      <c r="GO158" t="s">
        <v>234</v>
      </c>
      <c r="GP158" t="s">
        <v>234</v>
      </c>
      <c r="GQ158" t="s">
        <v>234</v>
      </c>
      <c r="GR158" t="s">
        <v>234</v>
      </c>
      <c r="GS158" t="s">
        <v>234</v>
      </c>
      <c r="GT158" t="s">
        <v>234</v>
      </c>
      <c r="GU158" t="s">
        <v>234</v>
      </c>
      <c r="GV158" t="s">
        <v>234</v>
      </c>
      <c r="GW158" t="s">
        <v>234</v>
      </c>
      <c r="GX158" t="s">
        <v>234</v>
      </c>
      <c r="GY158" t="s">
        <v>234</v>
      </c>
      <c r="GZ158" t="s">
        <v>234</v>
      </c>
      <c r="HA158" t="s">
        <v>234</v>
      </c>
      <c r="HB158" t="s">
        <v>234</v>
      </c>
      <c r="HC158" t="s">
        <v>234</v>
      </c>
      <c r="HD158" t="s">
        <v>234</v>
      </c>
      <c r="HE158" t="s">
        <v>234</v>
      </c>
      <c r="HF158" t="s">
        <v>234</v>
      </c>
      <c r="HG158" t="s">
        <v>234</v>
      </c>
      <c r="HH158" t="s">
        <v>234</v>
      </c>
      <c r="HI158" t="s">
        <v>234</v>
      </c>
      <c r="HJ158" t="s">
        <v>234</v>
      </c>
      <c r="HK158" t="s">
        <v>234</v>
      </c>
      <c r="HL158" t="s">
        <v>234</v>
      </c>
      <c r="HM158" t="s">
        <v>234</v>
      </c>
      <c r="HN158" t="s">
        <v>234</v>
      </c>
      <c r="HO158" t="s">
        <v>234</v>
      </c>
      <c r="HP158" t="s">
        <v>234</v>
      </c>
      <c r="HQ158" t="s">
        <v>234</v>
      </c>
      <c r="HR158" t="s">
        <v>234</v>
      </c>
      <c r="HS158" t="s">
        <v>234</v>
      </c>
      <c r="HT158" t="s">
        <v>234</v>
      </c>
      <c r="HU158" t="s">
        <v>1445</v>
      </c>
      <c r="HV158" t="s">
        <v>234</v>
      </c>
      <c r="HW158" t="s">
        <v>234</v>
      </c>
      <c r="HX158" t="s">
        <v>234</v>
      </c>
      <c r="HY158" t="s">
        <v>234</v>
      </c>
      <c r="HZ158" t="s">
        <v>234</v>
      </c>
      <c r="IA158" t="s">
        <v>234</v>
      </c>
      <c r="IB158" t="s">
        <v>234</v>
      </c>
      <c r="IC158" t="s">
        <v>234</v>
      </c>
      <c r="ID158" t="s">
        <v>1586</v>
      </c>
      <c r="IE158">
        <v>0</v>
      </c>
      <c r="IF158">
        <v>0</v>
      </c>
      <c r="IG158">
        <v>1</v>
      </c>
      <c r="IH158">
        <v>0</v>
      </c>
      <c r="II158">
        <v>0</v>
      </c>
      <c r="IJ158">
        <v>0</v>
      </c>
      <c r="IK158">
        <v>0</v>
      </c>
      <c r="IL158">
        <v>0</v>
      </c>
      <c r="IM158" t="s">
        <v>234</v>
      </c>
      <c r="IN158" t="s">
        <v>1445</v>
      </c>
      <c r="IO158" t="s">
        <v>234</v>
      </c>
      <c r="IP158" t="s">
        <v>234</v>
      </c>
      <c r="IQ158" t="s">
        <v>234</v>
      </c>
      <c r="IR158" t="s">
        <v>234</v>
      </c>
      <c r="IS158" t="s">
        <v>234</v>
      </c>
      <c r="IT158" t="s">
        <v>234</v>
      </c>
      <c r="IU158" t="s">
        <v>234</v>
      </c>
      <c r="IV158" t="s">
        <v>234</v>
      </c>
      <c r="IW158" t="s">
        <v>234</v>
      </c>
      <c r="IX158" t="s">
        <v>234</v>
      </c>
      <c r="IY158" t="s">
        <v>234</v>
      </c>
      <c r="IZ158" t="s">
        <v>234</v>
      </c>
      <c r="JA158" t="s">
        <v>234</v>
      </c>
      <c r="JB158" t="s">
        <v>234</v>
      </c>
      <c r="JC158" t="s">
        <v>234</v>
      </c>
      <c r="JD158" t="s">
        <v>234</v>
      </c>
      <c r="JE158" t="s">
        <v>234</v>
      </c>
      <c r="JF158" t="s">
        <v>234</v>
      </c>
      <c r="JG158" t="s">
        <v>234</v>
      </c>
      <c r="JH158" t="s">
        <v>234</v>
      </c>
      <c r="JI158" t="s">
        <v>234</v>
      </c>
      <c r="JJ158" t="s">
        <v>234</v>
      </c>
      <c r="JK158" t="s">
        <v>234</v>
      </c>
      <c r="JL158" t="s">
        <v>234</v>
      </c>
      <c r="JM158" t="s">
        <v>234</v>
      </c>
      <c r="JN158" t="s">
        <v>234</v>
      </c>
      <c r="JO158" t="s">
        <v>234</v>
      </c>
      <c r="JP158" t="s">
        <v>234</v>
      </c>
      <c r="JQ158" t="s">
        <v>234</v>
      </c>
      <c r="JR158" t="s">
        <v>234</v>
      </c>
      <c r="JS158" t="s">
        <v>234</v>
      </c>
      <c r="JT158" t="s">
        <v>234</v>
      </c>
      <c r="JU158" t="s">
        <v>234</v>
      </c>
      <c r="JV158" t="s">
        <v>234</v>
      </c>
      <c r="JW158" t="s">
        <v>234</v>
      </c>
      <c r="JX158" t="s">
        <v>234</v>
      </c>
      <c r="JY158" t="s">
        <v>234</v>
      </c>
      <c r="JZ158" t="s">
        <v>234</v>
      </c>
      <c r="KA158" t="s">
        <v>234</v>
      </c>
      <c r="KB158" t="s">
        <v>234</v>
      </c>
      <c r="KC158" t="s">
        <v>234</v>
      </c>
      <c r="KD158" t="s">
        <v>234</v>
      </c>
      <c r="KE158" t="s">
        <v>234</v>
      </c>
      <c r="KF158" t="s">
        <v>234</v>
      </c>
      <c r="KG158" t="s">
        <v>234</v>
      </c>
      <c r="KH158" t="s">
        <v>234</v>
      </c>
      <c r="KI158" t="s">
        <v>234</v>
      </c>
      <c r="KJ158" t="s">
        <v>234</v>
      </c>
      <c r="KK158" t="s">
        <v>234</v>
      </c>
      <c r="KL158" t="s">
        <v>234</v>
      </c>
      <c r="KM158" t="s">
        <v>234</v>
      </c>
      <c r="KN158" t="s">
        <v>234</v>
      </c>
      <c r="KO158" t="s">
        <v>234</v>
      </c>
      <c r="KP158" t="s">
        <v>234</v>
      </c>
      <c r="KQ158" t="s">
        <v>234</v>
      </c>
      <c r="KR158" t="s">
        <v>234</v>
      </c>
      <c r="KS158" t="s">
        <v>234</v>
      </c>
      <c r="KT158" t="s">
        <v>234</v>
      </c>
      <c r="KU158" t="s">
        <v>234</v>
      </c>
      <c r="KV158" t="s">
        <v>234</v>
      </c>
      <c r="KW158" t="s">
        <v>234</v>
      </c>
      <c r="KX158" t="s">
        <v>234</v>
      </c>
      <c r="KY158" t="s">
        <v>234</v>
      </c>
      <c r="KZ158" t="s">
        <v>234</v>
      </c>
      <c r="LA158" t="s">
        <v>234</v>
      </c>
      <c r="LB158" t="s">
        <v>234</v>
      </c>
      <c r="LC158" t="s">
        <v>234</v>
      </c>
      <c r="LD158" t="s">
        <v>234</v>
      </c>
      <c r="LE158" t="s">
        <v>234</v>
      </c>
      <c r="LF158" t="s">
        <v>234</v>
      </c>
      <c r="LG158" t="s">
        <v>234</v>
      </c>
      <c r="LH158">
        <v>264955215</v>
      </c>
      <c r="LI158" t="s">
        <v>4183</v>
      </c>
      <c r="LJ158">
        <v>44618.835868055547</v>
      </c>
      <c r="LK158" t="s">
        <v>234</v>
      </c>
      <c r="LL158" t="s">
        <v>234</v>
      </c>
      <c r="LM158" t="s">
        <v>3800</v>
      </c>
      <c r="LN158" t="s">
        <v>3801</v>
      </c>
      <c r="LO158" t="s">
        <v>234</v>
      </c>
      <c r="LP158">
        <v>157</v>
      </c>
    </row>
    <row r="159" spans="1:328" x14ac:dyDescent="0.35">
      <c r="A159">
        <v>44618.506014166669</v>
      </c>
      <c r="B159">
        <v>44618.51180291667</v>
      </c>
      <c r="C159">
        <v>44618</v>
      </c>
      <c r="D159">
        <v>8.2696428580675274E-4</v>
      </c>
      <c r="E159" t="s">
        <v>234</v>
      </c>
      <c r="F159" t="s">
        <v>234</v>
      </c>
      <c r="G159" t="s">
        <v>234</v>
      </c>
      <c r="H159">
        <v>44618</v>
      </c>
      <c r="I159" t="s">
        <v>416</v>
      </c>
      <c r="J159" t="s">
        <v>234</v>
      </c>
      <c r="K159" t="s">
        <v>416</v>
      </c>
      <c r="L159" t="s">
        <v>415</v>
      </c>
      <c r="M159" t="s">
        <v>415</v>
      </c>
      <c r="N159" t="s">
        <v>1365</v>
      </c>
      <c r="O159" t="s">
        <v>234</v>
      </c>
      <c r="P159" t="s">
        <v>1365</v>
      </c>
      <c r="Q159" t="s">
        <v>1366</v>
      </c>
      <c r="R159" t="s">
        <v>1366</v>
      </c>
      <c r="S159" t="s">
        <v>419</v>
      </c>
      <c r="T159" t="s">
        <v>420</v>
      </c>
      <c r="U159" t="s">
        <v>421</v>
      </c>
      <c r="V159" t="s">
        <v>762</v>
      </c>
      <c r="W159" t="s">
        <v>260</v>
      </c>
      <c r="X159" t="s">
        <v>269</v>
      </c>
      <c r="Y159" t="s">
        <v>378</v>
      </c>
      <c r="Z159" t="s">
        <v>423</v>
      </c>
      <c r="AA159" t="s">
        <v>234</v>
      </c>
      <c r="AB159" t="s">
        <v>423</v>
      </c>
      <c r="AC159" t="s">
        <v>422</v>
      </c>
      <c r="AD159" t="s">
        <v>422</v>
      </c>
      <c r="AE159" t="s">
        <v>425</v>
      </c>
      <c r="AF159" t="s">
        <v>234</v>
      </c>
      <c r="AG159" t="s">
        <v>425</v>
      </c>
      <c r="AH159" t="s">
        <v>424</v>
      </c>
      <c r="AI159" t="s">
        <v>424</v>
      </c>
      <c r="AJ159" t="s">
        <v>366</v>
      </c>
      <c r="AK159" t="s">
        <v>284</v>
      </c>
      <c r="AL159" t="s">
        <v>1655</v>
      </c>
      <c r="AM159" t="s">
        <v>234</v>
      </c>
      <c r="AN159" t="s">
        <v>1655</v>
      </c>
      <c r="AO159" t="s">
        <v>234</v>
      </c>
      <c r="AP159" t="s">
        <v>250</v>
      </c>
      <c r="AQ159" t="s">
        <v>234</v>
      </c>
      <c r="AR159" t="s">
        <v>234</v>
      </c>
      <c r="AS159" t="s">
        <v>285</v>
      </c>
      <c r="AT159" t="s">
        <v>234</v>
      </c>
      <c r="AU159" t="s">
        <v>302</v>
      </c>
      <c r="AV159">
        <v>0</v>
      </c>
      <c r="AW159">
        <v>1</v>
      </c>
      <c r="AX159">
        <v>0</v>
      </c>
      <c r="AY159">
        <v>0</v>
      </c>
      <c r="AZ159">
        <v>0</v>
      </c>
      <c r="BA159">
        <v>0</v>
      </c>
      <c r="BB159">
        <v>0</v>
      </c>
      <c r="BC159">
        <v>0</v>
      </c>
      <c r="BD159" t="s">
        <v>303</v>
      </c>
      <c r="BE159" t="s">
        <v>752</v>
      </c>
      <c r="BF159" t="s">
        <v>287</v>
      </c>
      <c r="BG159">
        <v>1</v>
      </c>
      <c r="BH159">
        <v>0</v>
      </c>
      <c r="BI159">
        <v>0</v>
      </c>
      <c r="BJ159">
        <v>0</v>
      </c>
      <c r="BK159">
        <v>0</v>
      </c>
      <c r="BL159">
        <v>0</v>
      </c>
      <c r="BM159">
        <v>0</v>
      </c>
      <c r="BN159">
        <v>0</v>
      </c>
      <c r="BO159">
        <v>0</v>
      </c>
      <c r="BP159">
        <v>0</v>
      </c>
      <c r="BQ159" t="s">
        <v>234</v>
      </c>
      <c r="BR159" t="s">
        <v>317</v>
      </c>
      <c r="BS159" t="s">
        <v>289</v>
      </c>
      <c r="BT159" t="s">
        <v>234</v>
      </c>
      <c r="BU159" t="s">
        <v>234</v>
      </c>
      <c r="BV159" t="s">
        <v>234</v>
      </c>
      <c r="BW159" t="s">
        <v>234</v>
      </c>
      <c r="BX159" t="s">
        <v>234</v>
      </c>
      <c r="BY159" t="s">
        <v>234</v>
      </c>
      <c r="BZ159" t="s">
        <v>234</v>
      </c>
      <c r="CA159" t="s">
        <v>234</v>
      </c>
      <c r="CB159" t="s">
        <v>234</v>
      </c>
      <c r="CC159" t="s">
        <v>234</v>
      </c>
      <c r="CD159" t="s">
        <v>234</v>
      </c>
      <c r="CE159" t="s">
        <v>234</v>
      </c>
      <c r="CF159" t="s">
        <v>234</v>
      </c>
      <c r="CG159" t="s">
        <v>234</v>
      </c>
      <c r="CH159" t="s">
        <v>234</v>
      </c>
      <c r="CI159" t="s">
        <v>234</v>
      </c>
      <c r="CJ159" t="s">
        <v>234</v>
      </c>
      <c r="CK159" t="s">
        <v>234</v>
      </c>
      <c r="CL159" t="s">
        <v>234</v>
      </c>
      <c r="CM159" t="s">
        <v>234</v>
      </c>
      <c r="CN159" t="s">
        <v>234</v>
      </c>
      <c r="CO159" t="s">
        <v>234</v>
      </c>
      <c r="CP159" t="s">
        <v>234</v>
      </c>
      <c r="CQ159" t="s">
        <v>234</v>
      </c>
      <c r="CR159" t="s">
        <v>234</v>
      </c>
      <c r="CS159" t="s">
        <v>234</v>
      </c>
      <c r="CT159" t="s">
        <v>234</v>
      </c>
      <c r="CU159" t="s">
        <v>234</v>
      </c>
      <c r="CV159" t="s">
        <v>234</v>
      </c>
      <c r="CW159" t="s">
        <v>234</v>
      </c>
      <c r="CX159" t="s">
        <v>234</v>
      </c>
      <c r="CY159" t="s">
        <v>234</v>
      </c>
      <c r="CZ159" t="s">
        <v>234</v>
      </c>
      <c r="DA159" t="s">
        <v>234</v>
      </c>
      <c r="DB159" t="s">
        <v>234</v>
      </c>
      <c r="DC159" t="s">
        <v>234</v>
      </c>
      <c r="DD159" t="s">
        <v>234</v>
      </c>
      <c r="DE159" t="s">
        <v>234</v>
      </c>
      <c r="DF159" t="s">
        <v>234</v>
      </c>
      <c r="DG159" t="s">
        <v>234</v>
      </c>
      <c r="DH159" t="s">
        <v>234</v>
      </c>
      <c r="DI159" t="s">
        <v>234</v>
      </c>
      <c r="DJ159" t="s">
        <v>234</v>
      </c>
      <c r="DK159" t="s">
        <v>234</v>
      </c>
      <c r="DL159" t="s">
        <v>234</v>
      </c>
      <c r="DM159" t="s">
        <v>234</v>
      </c>
      <c r="DN159" t="s">
        <v>234</v>
      </c>
      <c r="DO159" t="s">
        <v>234</v>
      </c>
      <c r="DP159" t="s">
        <v>234</v>
      </c>
      <c r="DQ159" t="s">
        <v>234</v>
      </c>
      <c r="DR159" t="s">
        <v>234</v>
      </c>
      <c r="DS159" t="s">
        <v>234</v>
      </c>
      <c r="DT159" t="s">
        <v>234</v>
      </c>
      <c r="DU159" t="s">
        <v>234</v>
      </c>
      <c r="DV159" t="s">
        <v>234</v>
      </c>
      <c r="DW159" t="s">
        <v>234</v>
      </c>
      <c r="DX159" t="s">
        <v>234</v>
      </c>
      <c r="DY159" t="s">
        <v>234</v>
      </c>
      <c r="DZ159" t="s">
        <v>234</v>
      </c>
      <c r="EA159" t="s">
        <v>234</v>
      </c>
      <c r="EB159" t="s">
        <v>234</v>
      </c>
      <c r="EC159" t="s">
        <v>234</v>
      </c>
      <c r="ED159" t="s">
        <v>234</v>
      </c>
      <c r="EE159" t="s">
        <v>234</v>
      </c>
      <c r="EF159" t="s">
        <v>234</v>
      </c>
      <c r="EG159" t="s">
        <v>234</v>
      </c>
      <c r="EH159" t="s">
        <v>234</v>
      </c>
      <c r="EI159" t="s">
        <v>234</v>
      </c>
      <c r="EJ159" t="s">
        <v>234</v>
      </c>
      <c r="EK159" t="s">
        <v>234</v>
      </c>
      <c r="EL159" t="s">
        <v>234</v>
      </c>
      <c r="EM159" t="s">
        <v>234</v>
      </c>
      <c r="EN159" t="s">
        <v>234</v>
      </c>
      <c r="EO159" t="s">
        <v>3813</v>
      </c>
      <c r="EP159">
        <v>1</v>
      </c>
      <c r="EQ159">
        <v>1</v>
      </c>
      <c r="ER159">
        <v>1</v>
      </c>
      <c r="ES159">
        <v>1</v>
      </c>
      <c r="ET159">
        <v>1</v>
      </c>
      <c r="EU159">
        <v>1</v>
      </c>
      <c r="EV159">
        <v>1</v>
      </c>
      <c r="EW159">
        <v>0</v>
      </c>
      <c r="EX159" t="s">
        <v>1655</v>
      </c>
      <c r="EY159">
        <v>40</v>
      </c>
      <c r="EZ159" t="s">
        <v>3818</v>
      </c>
      <c r="FA159" t="s">
        <v>234</v>
      </c>
      <c r="FB159" t="s">
        <v>234</v>
      </c>
      <c r="FC159" t="s">
        <v>234</v>
      </c>
      <c r="FD159" t="s">
        <v>3818</v>
      </c>
      <c r="FE159" t="s">
        <v>269</v>
      </c>
      <c r="FF159">
        <v>25</v>
      </c>
      <c r="FG159" t="s">
        <v>1655</v>
      </c>
      <c r="FH159">
        <v>100</v>
      </c>
      <c r="FI159" t="s">
        <v>269</v>
      </c>
      <c r="FJ159" t="s">
        <v>1655</v>
      </c>
      <c r="FK159">
        <v>25</v>
      </c>
      <c r="FL159" t="s">
        <v>234</v>
      </c>
      <c r="FM159" t="s">
        <v>234</v>
      </c>
      <c r="FN159" t="s">
        <v>3911</v>
      </c>
      <c r="FO159" t="s">
        <v>1655</v>
      </c>
      <c r="FP159" t="s">
        <v>1655</v>
      </c>
      <c r="FQ159">
        <v>100</v>
      </c>
      <c r="FR159" t="s">
        <v>234</v>
      </c>
      <c r="FS159" t="s">
        <v>234</v>
      </c>
      <c r="FT159" t="s">
        <v>3816</v>
      </c>
      <c r="FU159" t="s">
        <v>1655</v>
      </c>
      <c r="FV159" t="s">
        <v>1655</v>
      </c>
      <c r="FW159">
        <v>125</v>
      </c>
      <c r="FX159" t="s">
        <v>234</v>
      </c>
      <c r="FY159" t="s">
        <v>234</v>
      </c>
      <c r="FZ159" t="s">
        <v>234</v>
      </c>
      <c r="GA159" t="s">
        <v>3899</v>
      </c>
      <c r="GB159" t="s">
        <v>269</v>
      </c>
      <c r="GC159" t="s">
        <v>1655</v>
      </c>
      <c r="GD159" t="s">
        <v>234</v>
      </c>
      <c r="GE159">
        <v>25</v>
      </c>
      <c r="GF159" t="s">
        <v>234</v>
      </c>
      <c r="GG159" t="s">
        <v>234</v>
      </c>
      <c r="GH159" t="s">
        <v>234</v>
      </c>
      <c r="GI159" t="s">
        <v>234</v>
      </c>
      <c r="GJ159" t="s">
        <v>234</v>
      </c>
      <c r="GK159" t="s">
        <v>234</v>
      </c>
      <c r="GL159" t="s">
        <v>269</v>
      </c>
      <c r="GM159" t="s">
        <v>259</v>
      </c>
      <c r="GN159">
        <v>25</v>
      </c>
      <c r="GO159" t="s">
        <v>1445</v>
      </c>
      <c r="GP159" t="s">
        <v>234</v>
      </c>
      <c r="GQ159" t="s">
        <v>234</v>
      </c>
      <c r="GR159" t="s">
        <v>234</v>
      </c>
      <c r="GS159" t="s">
        <v>234</v>
      </c>
      <c r="GT159" t="s">
        <v>234</v>
      </c>
      <c r="GU159" t="s">
        <v>234</v>
      </c>
      <c r="GV159" t="s">
        <v>234</v>
      </c>
      <c r="GW159" t="s">
        <v>234</v>
      </c>
      <c r="GX159" t="s">
        <v>234</v>
      </c>
      <c r="GY159" t="s">
        <v>234</v>
      </c>
      <c r="GZ159" t="s">
        <v>234</v>
      </c>
      <c r="HA159" t="s">
        <v>234</v>
      </c>
      <c r="HB159" t="s">
        <v>234</v>
      </c>
      <c r="HC159" t="s">
        <v>234</v>
      </c>
      <c r="HD159" t="s">
        <v>234</v>
      </c>
      <c r="HE159" t="s">
        <v>234</v>
      </c>
      <c r="HF159" t="s">
        <v>234</v>
      </c>
      <c r="HG159" t="s">
        <v>234</v>
      </c>
      <c r="HH159" t="s">
        <v>234</v>
      </c>
      <c r="HI159" t="s">
        <v>234</v>
      </c>
      <c r="HJ159" t="s">
        <v>234</v>
      </c>
      <c r="HK159" t="s">
        <v>234</v>
      </c>
      <c r="HL159" t="s">
        <v>234</v>
      </c>
      <c r="HM159" t="s">
        <v>234</v>
      </c>
      <c r="HN159" t="s">
        <v>1445</v>
      </c>
      <c r="HO159" t="s">
        <v>1655</v>
      </c>
      <c r="HP159" t="s">
        <v>1655</v>
      </c>
      <c r="HQ159" t="s">
        <v>419</v>
      </c>
      <c r="HR159" t="s">
        <v>305</v>
      </c>
      <c r="HS159" t="s">
        <v>426</v>
      </c>
      <c r="HT159" t="s">
        <v>314</v>
      </c>
      <c r="HU159" t="s">
        <v>1445</v>
      </c>
      <c r="HV159" t="s">
        <v>234</v>
      </c>
      <c r="HW159" t="s">
        <v>234</v>
      </c>
      <c r="HX159" t="s">
        <v>234</v>
      </c>
      <c r="HY159" t="s">
        <v>234</v>
      </c>
      <c r="HZ159" t="s">
        <v>234</v>
      </c>
      <c r="IA159" t="s">
        <v>234</v>
      </c>
      <c r="IB159" t="s">
        <v>234</v>
      </c>
      <c r="IC159" t="s">
        <v>234</v>
      </c>
      <c r="ID159" t="s">
        <v>1591</v>
      </c>
      <c r="IE159">
        <v>0</v>
      </c>
      <c r="IF159">
        <v>0</v>
      </c>
      <c r="IG159">
        <v>0</v>
      </c>
      <c r="IH159">
        <v>0</v>
      </c>
      <c r="II159">
        <v>0</v>
      </c>
      <c r="IJ159">
        <v>1</v>
      </c>
      <c r="IK159">
        <v>0</v>
      </c>
      <c r="IL159">
        <v>0</v>
      </c>
      <c r="IM159" t="s">
        <v>234</v>
      </c>
      <c r="IN159" t="s">
        <v>1445</v>
      </c>
      <c r="IO159" t="s">
        <v>234</v>
      </c>
      <c r="IP159" t="s">
        <v>234</v>
      </c>
      <c r="IQ159" t="s">
        <v>234</v>
      </c>
      <c r="IR159" t="s">
        <v>234</v>
      </c>
      <c r="IS159" t="s">
        <v>234</v>
      </c>
      <c r="IT159" t="s">
        <v>234</v>
      </c>
      <c r="IU159" t="s">
        <v>234</v>
      </c>
      <c r="IV159" t="s">
        <v>234</v>
      </c>
      <c r="IW159" t="s">
        <v>234</v>
      </c>
      <c r="IX159" t="s">
        <v>234</v>
      </c>
      <c r="IY159" t="s">
        <v>234</v>
      </c>
      <c r="IZ159" t="s">
        <v>234</v>
      </c>
      <c r="JA159" t="s">
        <v>234</v>
      </c>
      <c r="JB159" t="s">
        <v>234</v>
      </c>
      <c r="JC159" t="s">
        <v>234</v>
      </c>
      <c r="JD159" t="s">
        <v>234</v>
      </c>
      <c r="JE159" t="s">
        <v>234</v>
      </c>
      <c r="JF159" t="s">
        <v>234</v>
      </c>
      <c r="JG159" t="s">
        <v>234</v>
      </c>
      <c r="JH159" t="s">
        <v>234</v>
      </c>
      <c r="JI159" t="s">
        <v>234</v>
      </c>
      <c r="JJ159" t="s">
        <v>234</v>
      </c>
      <c r="JK159" t="s">
        <v>234</v>
      </c>
      <c r="JL159" t="s">
        <v>234</v>
      </c>
      <c r="JM159" t="s">
        <v>234</v>
      </c>
      <c r="JN159" t="s">
        <v>234</v>
      </c>
      <c r="JO159" t="s">
        <v>234</v>
      </c>
      <c r="JP159" t="s">
        <v>234</v>
      </c>
      <c r="JQ159" t="s">
        <v>234</v>
      </c>
      <c r="JR159" t="s">
        <v>234</v>
      </c>
      <c r="JS159" t="s">
        <v>234</v>
      </c>
      <c r="JT159" t="s">
        <v>234</v>
      </c>
      <c r="JU159" t="s">
        <v>234</v>
      </c>
      <c r="JV159" t="s">
        <v>234</v>
      </c>
      <c r="JW159" t="s">
        <v>234</v>
      </c>
      <c r="JX159" t="s">
        <v>234</v>
      </c>
      <c r="JY159" t="s">
        <v>234</v>
      </c>
      <c r="JZ159" t="s">
        <v>234</v>
      </c>
      <c r="KA159" t="s">
        <v>234</v>
      </c>
      <c r="KB159" t="s">
        <v>234</v>
      </c>
      <c r="KC159" t="s">
        <v>234</v>
      </c>
      <c r="KD159" t="s">
        <v>234</v>
      </c>
      <c r="KE159" t="s">
        <v>234</v>
      </c>
      <c r="KF159" t="s">
        <v>234</v>
      </c>
      <c r="KG159" t="s">
        <v>234</v>
      </c>
      <c r="KH159" t="s">
        <v>234</v>
      </c>
      <c r="KI159" t="s">
        <v>234</v>
      </c>
      <c r="KJ159" t="s">
        <v>234</v>
      </c>
      <c r="KK159" t="s">
        <v>234</v>
      </c>
      <c r="KL159" t="s">
        <v>234</v>
      </c>
      <c r="KM159" t="s">
        <v>234</v>
      </c>
      <c r="KN159" t="s">
        <v>234</v>
      </c>
      <c r="KO159" t="s">
        <v>234</v>
      </c>
      <c r="KP159" t="s">
        <v>234</v>
      </c>
      <c r="KQ159" t="s">
        <v>234</v>
      </c>
      <c r="KR159" t="s">
        <v>234</v>
      </c>
      <c r="KS159" t="s">
        <v>234</v>
      </c>
      <c r="KT159" t="s">
        <v>234</v>
      </c>
      <c r="KU159" t="s">
        <v>234</v>
      </c>
      <c r="KV159" t="s">
        <v>234</v>
      </c>
      <c r="KW159" t="s">
        <v>234</v>
      </c>
      <c r="KX159" t="s">
        <v>234</v>
      </c>
      <c r="KY159" t="s">
        <v>234</v>
      </c>
      <c r="KZ159" t="s">
        <v>234</v>
      </c>
      <c r="LA159" t="s">
        <v>234</v>
      </c>
      <c r="LB159" t="s">
        <v>234</v>
      </c>
      <c r="LC159" t="s">
        <v>234</v>
      </c>
      <c r="LD159" t="s">
        <v>234</v>
      </c>
      <c r="LE159" t="s">
        <v>234</v>
      </c>
      <c r="LF159" t="s">
        <v>234</v>
      </c>
      <c r="LG159" t="s">
        <v>234</v>
      </c>
      <c r="LH159">
        <v>264955216</v>
      </c>
      <c r="LI159" t="s">
        <v>4184</v>
      </c>
      <c r="LJ159">
        <v>44618.8358912037</v>
      </c>
      <c r="LK159" t="s">
        <v>234</v>
      </c>
      <c r="LL159" t="s">
        <v>234</v>
      </c>
      <c r="LM159" t="s">
        <v>3800</v>
      </c>
      <c r="LN159" t="s">
        <v>3801</v>
      </c>
      <c r="LO159" t="s">
        <v>234</v>
      </c>
      <c r="LP159">
        <v>158</v>
      </c>
    </row>
    <row r="160" spans="1:328" x14ac:dyDescent="0.35">
      <c r="A160">
        <v>44618.530958564806</v>
      </c>
      <c r="B160">
        <v>44618.552226585649</v>
      </c>
      <c r="C160">
        <v>44618</v>
      </c>
      <c r="D160">
        <v>1.5191443458856416E-3</v>
      </c>
      <c r="E160" t="s">
        <v>234</v>
      </c>
      <c r="F160" t="s">
        <v>234</v>
      </c>
      <c r="G160" t="s">
        <v>3811</v>
      </c>
      <c r="H160">
        <v>44618</v>
      </c>
      <c r="I160" t="s">
        <v>416</v>
      </c>
      <c r="J160" t="s">
        <v>234</v>
      </c>
      <c r="K160" t="s">
        <v>416</v>
      </c>
      <c r="L160" t="s">
        <v>415</v>
      </c>
      <c r="M160" t="s">
        <v>415</v>
      </c>
      <c r="N160" t="s">
        <v>1365</v>
      </c>
      <c r="O160" t="s">
        <v>234</v>
      </c>
      <c r="P160" t="s">
        <v>1365</v>
      </c>
      <c r="Q160" t="s">
        <v>1366</v>
      </c>
      <c r="R160" t="s">
        <v>1366</v>
      </c>
      <c r="S160" t="s">
        <v>419</v>
      </c>
      <c r="T160" t="s">
        <v>420</v>
      </c>
      <c r="U160" t="s">
        <v>421</v>
      </c>
      <c r="V160" t="s">
        <v>762</v>
      </c>
      <c r="W160" t="s">
        <v>260</v>
      </c>
      <c r="X160" t="s">
        <v>269</v>
      </c>
      <c r="Y160" t="s">
        <v>378</v>
      </c>
      <c r="Z160" t="s">
        <v>423</v>
      </c>
      <c r="AA160" t="s">
        <v>234</v>
      </c>
      <c r="AB160" t="s">
        <v>423</v>
      </c>
      <c r="AC160" t="s">
        <v>422</v>
      </c>
      <c r="AD160" t="s">
        <v>422</v>
      </c>
      <c r="AE160" t="s">
        <v>425</v>
      </c>
      <c r="AF160" t="s">
        <v>234</v>
      </c>
      <c r="AG160" t="s">
        <v>425</v>
      </c>
      <c r="AH160" t="s">
        <v>424</v>
      </c>
      <c r="AI160" t="s">
        <v>424</v>
      </c>
      <c r="AJ160" t="s">
        <v>366</v>
      </c>
      <c r="AK160" t="s">
        <v>284</v>
      </c>
      <c r="AL160" t="s">
        <v>1655</v>
      </c>
      <c r="AM160" t="s">
        <v>234</v>
      </c>
      <c r="AN160" t="s">
        <v>1655</v>
      </c>
      <c r="AO160" t="s">
        <v>234</v>
      </c>
      <c r="AP160" t="s">
        <v>250</v>
      </c>
      <c r="AQ160" t="s">
        <v>234</v>
      </c>
      <c r="AR160" t="s">
        <v>234</v>
      </c>
      <c r="AS160" t="s">
        <v>308</v>
      </c>
      <c r="AT160" t="s">
        <v>234</v>
      </c>
      <c r="AU160" t="s">
        <v>3875</v>
      </c>
      <c r="AV160">
        <v>1</v>
      </c>
      <c r="AW160">
        <v>1</v>
      </c>
      <c r="AX160">
        <v>0</v>
      </c>
      <c r="AY160">
        <v>0</v>
      </c>
      <c r="AZ160">
        <v>0</v>
      </c>
      <c r="BA160">
        <v>0</v>
      </c>
      <c r="BB160">
        <v>0</v>
      </c>
      <c r="BC160">
        <v>0</v>
      </c>
      <c r="BD160" t="s">
        <v>309</v>
      </c>
      <c r="BE160" t="s">
        <v>750</v>
      </c>
      <c r="BF160" t="s">
        <v>287</v>
      </c>
      <c r="BG160">
        <v>1</v>
      </c>
      <c r="BH160">
        <v>0</v>
      </c>
      <c r="BI160">
        <v>0</v>
      </c>
      <c r="BJ160">
        <v>0</v>
      </c>
      <c r="BK160">
        <v>0</v>
      </c>
      <c r="BL160">
        <v>0</v>
      </c>
      <c r="BM160">
        <v>0</v>
      </c>
      <c r="BN160">
        <v>0</v>
      </c>
      <c r="BO160">
        <v>0</v>
      </c>
      <c r="BP160">
        <v>0</v>
      </c>
      <c r="BQ160" t="s">
        <v>234</v>
      </c>
      <c r="BR160" t="s">
        <v>288</v>
      </c>
      <c r="BS160" t="s">
        <v>289</v>
      </c>
      <c r="BT160" t="s">
        <v>3944</v>
      </c>
      <c r="BU160">
        <v>1</v>
      </c>
      <c r="BV160">
        <v>1</v>
      </c>
      <c r="BW160">
        <v>1</v>
      </c>
      <c r="BX160">
        <v>1</v>
      </c>
      <c r="BY160">
        <v>1</v>
      </c>
      <c r="BZ160">
        <v>1</v>
      </c>
      <c r="CA160">
        <v>1</v>
      </c>
      <c r="CB160">
        <v>0</v>
      </c>
      <c r="CC160" t="s">
        <v>1500</v>
      </c>
      <c r="CD160">
        <v>250</v>
      </c>
      <c r="CE160">
        <v>125</v>
      </c>
      <c r="CF160" t="s">
        <v>1655</v>
      </c>
      <c r="CG160">
        <v>350</v>
      </c>
      <c r="CH160">
        <v>134.61538461538399</v>
      </c>
      <c r="CI160" t="s">
        <v>1655</v>
      </c>
      <c r="CJ160">
        <v>300</v>
      </c>
      <c r="CK160" t="s">
        <v>3945</v>
      </c>
      <c r="CL160" t="s">
        <v>1655</v>
      </c>
      <c r="CM160">
        <v>400</v>
      </c>
      <c r="CN160" t="s">
        <v>3804</v>
      </c>
      <c r="CO160" t="s">
        <v>1655</v>
      </c>
      <c r="CP160">
        <v>800</v>
      </c>
      <c r="CQ160" t="s">
        <v>4182</v>
      </c>
      <c r="CR160" t="s">
        <v>1445</v>
      </c>
      <c r="CS160">
        <v>900</v>
      </c>
      <c r="CT160" t="s">
        <v>4185</v>
      </c>
      <c r="CU160" t="s">
        <v>1445</v>
      </c>
      <c r="CV160" t="s">
        <v>1507</v>
      </c>
      <c r="CW160" t="s">
        <v>1655</v>
      </c>
      <c r="CX160">
        <v>1000</v>
      </c>
      <c r="CY160" t="s">
        <v>234</v>
      </c>
      <c r="CZ160" t="s">
        <v>234</v>
      </c>
      <c r="DA160" t="s">
        <v>234</v>
      </c>
      <c r="DB160" t="s">
        <v>234</v>
      </c>
      <c r="DC160" t="s">
        <v>234</v>
      </c>
      <c r="DD160" t="s">
        <v>234</v>
      </c>
      <c r="DE160" t="s">
        <v>259</v>
      </c>
      <c r="DF160">
        <v>1000</v>
      </c>
      <c r="DG160" t="s">
        <v>1655</v>
      </c>
      <c r="DH160" t="s">
        <v>1445</v>
      </c>
      <c r="DI160" t="s">
        <v>234</v>
      </c>
      <c r="DJ160" t="s">
        <v>234</v>
      </c>
      <c r="DK160" t="s">
        <v>234</v>
      </c>
      <c r="DL160" t="s">
        <v>234</v>
      </c>
      <c r="DM160" t="s">
        <v>234</v>
      </c>
      <c r="DN160" t="s">
        <v>234</v>
      </c>
      <c r="DO160" t="s">
        <v>234</v>
      </c>
      <c r="DP160" t="s">
        <v>234</v>
      </c>
      <c r="DQ160" t="s">
        <v>234</v>
      </c>
      <c r="DR160" t="s">
        <v>234</v>
      </c>
      <c r="DS160" t="s">
        <v>234</v>
      </c>
      <c r="DT160" t="s">
        <v>234</v>
      </c>
      <c r="DU160" t="s">
        <v>234</v>
      </c>
      <c r="DV160" t="s">
        <v>234</v>
      </c>
      <c r="DW160" t="s">
        <v>234</v>
      </c>
      <c r="DX160" t="s">
        <v>234</v>
      </c>
      <c r="DY160" t="s">
        <v>234</v>
      </c>
      <c r="DZ160" t="s">
        <v>234</v>
      </c>
      <c r="EA160" t="s">
        <v>234</v>
      </c>
      <c r="EB160" t="s">
        <v>234</v>
      </c>
      <c r="EC160" t="s">
        <v>234</v>
      </c>
      <c r="ED160" t="s">
        <v>234</v>
      </c>
      <c r="EE160" t="s">
        <v>234</v>
      </c>
      <c r="EF160" t="s">
        <v>234</v>
      </c>
      <c r="EG160" t="s">
        <v>234</v>
      </c>
      <c r="EH160" t="s">
        <v>1655</v>
      </c>
      <c r="EI160" t="s">
        <v>1445</v>
      </c>
      <c r="EJ160" t="s">
        <v>1655</v>
      </c>
      <c r="EK160" t="s">
        <v>419</v>
      </c>
      <c r="EL160" t="s">
        <v>305</v>
      </c>
      <c r="EM160" t="s">
        <v>426</v>
      </c>
      <c r="EN160" t="s">
        <v>314</v>
      </c>
      <c r="EO160" t="s">
        <v>3813</v>
      </c>
      <c r="EP160">
        <v>1</v>
      </c>
      <c r="EQ160">
        <v>1</v>
      </c>
      <c r="ER160">
        <v>1</v>
      </c>
      <c r="ES160">
        <v>1</v>
      </c>
      <c r="ET160">
        <v>1</v>
      </c>
      <c r="EU160">
        <v>1</v>
      </c>
      <c r="EV160">
        <v>1</v>
      </c>
      <c r="EW160">
        <v>0</v>
      </c>
      <c r="EX160" t="s">
        <v>1655</v>
      </c>
      <c r="EY160">
        <v>40</v>
      </c>
      <c r="EZ160" t="s">
        <v>3818</v>
      </c>
      <c r="FA160" t="s">
        <v>234</v>
      </c>
      <c r="FB160" t="s">
        <v>234</v>
      </c>
      <c r="FC160" t="s">
        <v>234</v>
      </c>
      <c r="FD160" t="s">
        <v>3818</v>
      </c>
      <c r="FE160" t="s">
        <v>269</v>
      </c>
      <c r="FF160">
        <v>25</v>
      </c>
      <c r="FG160" t="s">
        <v>1655</v>
      </c>
      <c r="FH160">
        <v>75</v>
      </c>
      <c r="FI160" t="s">
        <v>269</v>
      </c>
      <c r="FJ160" t="s">
        <v>1655</v>
      </c>
      <c r="FK160">
        <v>25</v>
      </c>
      <c r="FL160" t="s">
        <v>234</v>
      </c>
      <c r="FM160" t="s">
        <v>234</v>
      </c>
      <c r="FN160" t="s">
        <v>3911</v>
      </c>
      <c r="FO160" t="s">
        <v>269</v>
      </c>
      <c r="FP160" t="s">
        <v>1655</v>
      </c>
      <c r="FQ160">
        <v>125</v>
      </c>
      <c r="FR160" t="s">
        <v>234</v>
      </c>
      <c r="FS160" t="s">
        <v>234</v>
      </c>
      <c r="FT160" t="s">
        <v>3899</v>
      </c>
      <c r="FU160" t="s">
        <v>1655</v>
      </c>
      <c r="FV160" t="s">
        <v>1655</v>
      </c>
      <c r="FW160">
        <v>100</v>
      </c>
      <c r="FX160" t="s">
        <v>234</v>
      </c>
      <c r="FY160" t="s">
        <v>234</v>
      </c>
      <c r="FZ160" t="s">
        <v>234</v>
      </c>
      <c r="GA160" t="s">
        <v>3816</v>
      </c>
      <c r="GB160" t="s">
        <v>269</v>
      </c>
      <c r="GC160" t="s">
        <v>1655</v>
      </c>
      <c r="GD160" t="s">
        <v>234</v>
      </c>
      <c r="GE160">
        <v>25</v>
      </c>
      <c r="GF160" t="s">
        <v>234</v>
      </c>
      <c r="GG160" t="s">
        <v>234</v>
      </c>
      <c r="GH160" t="s">
        <v>234</v>
      </c>
      <c r="GI160" t="s">
        <v>234</v>
      </c>
      <c r="GJ160" t="s">
        <v>234</v>
      </c>
      <c r="GK160" t="s">
        <v>234</v>
      </c>
      <c r="GL160" t="s">
        <v>269</v>
      </c>
      <c r="GM160" t="s">
        <v>259</v>
      </c>
      <c r="GN160">
        <v>25</v>
      </c>
      <c r="GO160" t="s">
        <v>1445</v>
      </c>
      <c r="GP160" t="s">
        <v>234</v>
      </c>
      <c r="GQ160" t="s">
        <v>234</v>
      </c>
      <c r="GR160" t="s">
        <v>234</v>
      </c>
      <c r="GS160" t="s">
        <v>234</v>
      </c>
      <c r="GT160" t="s">
        <v>234</v>
      </c>
      <c r="GU160" t="s">
        <v>234</v>
      </c>
      <c r="GV160" t="s">
        <v>234</v>
      </c>
      <c r="GW160" t="s">
        <v>234</v>
      </c>
      <c r="GX160" t="s">
        <v>234</v>
      </c>
      <c r="GY160" t="s">
        <v>234</v>
      </c>
      <c r="GZ160" t="s">
        <v>234</v>
      </c>
      <c r="HA160" t="s">
        <v>234</v>
      </c>
      <c r="HB160" t="s">
        <v>234</v>
      </c>
      <c r="HC160" t="s">
        <v>234</v>
      </c>
      <c r="HD160" t="s">
        <v>234</v>
      </c>
      <c r="HE160" t="s">
        <v>234</v>
      </c>
      <c r="HF160" t="s">
        <v>234</v>
      </c>
      <c r="HG160" t="s">
        <v>234</v>
      </c>
      <c r="HH160" t="s">
        <v>234</v>
      </c>
      <c r="HI160" t="s">
        <v>234</v>
      </c>
      <c r="HJ160" t="s">
        <v>234</v>
      </c>
      <c r="HK160" t="s">
        <v>234</v>
      </c>
      <c r="HL160" t="s">
        <v>234</v>
      </c>
      <c r="HM160" t="s">
        <v>234</v>
      </c>
      <c r="HN160" t="s">
        <v>1445</v>
      </c>
      <c r="HO160" t="s">
        <v>1445</v>
      </c>
      <c r="HP160" t="s">
        <v>1655</v>
      </c>
      <c r="HQ160" t="s">
        <v>419</v>
      </c>
      <c r="HR160" t="s">
        <v>305</v>
      </c>
      <c r="HS160" t="s">
        <v>426</v>
      </c>
      <c r="HT160" t="s">
        <v>314</v>
      </c>
      <c r="HU160" t="s">
        <v>1445</v>
      </c>
      <c r="HV160" t="s">
        <v>234</v>
      </c>
      <c r="HW160" t="s">
        <v>234</v>
      </c>
      <c r="HX160" t="s">
        <v>234</v>
      </c>
      <c r="HY160" t="s">
        <v>234</v>
      </c>
      <c r="HZ160" t="s">
        <v>234</v>
      </c>
      <c r="IA160" t="s">
        <v>234</v>
      </c>
      <c r="IB160" t="s">
        <v>234</v>
      </c>
      <c r="IC160" t="s">
        <v>234</v>
      </c>
      <c r="ID160" t="s">
        <v>1591</v>
      </c>
      <c r="IE160">
        <v>0</v>
      </c>
      <c r="IF160">
        <v>0</v>
      </c>
      <c r="IG160">
        <v>0</v>
      </c>
      <c r="IH160">
        <v>0</v>
      </c>
      <c r="II160">
        <v>0</v>
      </c>
      <c r="IJ160">
        <v>1</v>
      </c>
      <c r="IK160">
        <v>0</v>
      </c>
      <c r="IL160">
        <v>0</v>
      </c>
      <c r="IM160" t="s">
        <v>234</v>
      </c>
      <c r="IN160" t="s">
        <v>1445</v>
      </c>
      <c r="IO160" t="s">
        <v>234</v>
      </c>
      <c r="IP160" t="s">
        <v>234</v>
      </c>
      <c r="IQ160" t="s">
        <v>234</v>
      </c>
      <c r="IR160" t="s">
        <v>234</v>
      </c>
      <c r="IS160" t="s">
        <v>234</v>
      </c>
      <c r="IT160" t="s">
        <v>234</v>
      </c>
      <c r="IU160" t="s">
        <v>234</v>
      </c>
      <c r="IV160" t="s">
        <v>234</v>
      </c>
      <c r="IW160" t="s">
        <v>234</v>
      </c>
      <c r="IX160" t="s">
        <v>234</v>
      </c>
      <c r="IY160" t="s">
        <v>234</v>
      </c>
      <c r="IZ160" t="s">
        <v>234</v>
      </c>
      <c r="JA160" t="s">
        <v>234</v>
      </c>
      <c r="JB160" t="s">
        <v>234</v>
      </c>
      <c r="JC160" t="s">
        <v>234</v>
      </c>
      <c r="JD160" t="s">
        <v>234</v>
      </c>
      <c r="JE160" t="s">
        <v>234</v>
      </c>
      <c r="JF160" t="s">
        <v>234</v>
      </c>
      <c r="JG160" t="s">
        <v>234</v>
      </c>
      <c r="JH160" t="s">
        <v>234</v>
      </c>
      <c r="JI160" t="s">
        <v>234</v>
      </c>
      <c r="JJ160" t="s">
        <v>234</v>
      </c>
      <c r="JK160" t="s">
        <v>234</v>
      </c>
      <c r="JL160" t="s">
        <v>234</v>
      </c>
      <c r="JM160" t="s">
        <v>234</v>
      </c>
      <c r="JN160" t="s">
        <v>234</v>
      </c>
      <c r="JO160" t="s">
        <v>234</v>
      </c>
      <c r="JP160" t="s">
        <v>234</v>
      </c>
      <c r="JQ160" t="s">
        <v>234</v>
      </c>
      <c r="JR160" t="s">
        <v>234</v>
      </c>
      <c r="JS160" t="s">
        <v>234</v>
      </c>
      <c r="JT160" t="s">
        <v>234</v>
      </c>
      <c r="JU160" t="s">
        <v>234</v>
      </c>
      <c r="JV160" t="s">
        <v>234</v>
      </c>
      <c r="JW160" t="s">
        <v>234</v>
      </c>
      <c r="JX160" t="s">
        <v>234</v>
      </c>
      <c r="JY160" t="s">
        <v>234</v>
      </c>
      <c r="JZ160" t="s">
        <v>234</v>
      </c>
      <c r="KA160" t="s">
        <v>234</v>
      </c>
      <c r="KB160" t="s">
        <v>234</v>
      </c>
      <c r="KC160" t="s">
        <v>234</v>
      </c>
      <c r="KD160" t="s">
        <v>234</v>
      </c>
      <c r="KE160" t="s">
        <v>234</v>
      </c>
      <c r="KF160" t="s">
        <v>234</v>
      </c>
      <c r="KG160" t="s">
        <v>234</v>
      </c>
      <c r="KH160" t="s">
        <v>234</v>
      </c>
      <c r="KI160" t="s">
        <v>234</v>
      </c>
      <c r="KJ160" t="s">
        <v>234</v>
      </c>
      <c r="KK160" t="s">
        <v>234</v>
      </c>
      <c r="KL160" t="s">
        <v>234</v>
      </c>
      <c r="KM160" t="s">
        <v>234</v>
      </c>
      <c r="KN160" t="s">
        <v>234</v>
      </c>
      <c r="KO160" t="s">
        <v>234</v>
      </c>
      <c r="KP160" t="s">
        <v>234</v>
      </c>
      <c r="KQ160" t="s">
        <v>234</v>
      </c>
      <c r="KR160" t="s">
        <v>234</v>
      </c>
      <c r="KS160" t="s">
        <v>234</v>
      </c>
      <c r="KT160" t="s">
        <v>234</v>
      </c>
      <c r="KU160" t="s">
        <v>234</v>
      </c>
      <c r="KV160" t="s">
        <v>234</v>
      </c>
      <c r="KW160" t="s">
        <v>234</v>
      </c>
      <c r="KX160" t="s">
        <v>234</v>
      </c>
      <c r="KY160" t="s">
        <v>234</v>
      </c>
      <c r="KZ160" t="s">
        <v>234</v>
      </c>
      <c r="LA160" t="s">
        <v>234</v>
      </c>
      <c r="LB160" t="s">
        <v>234</v>
      </c>
      <c r="LC160" t="s">
        <v>234</v>
      </c>
      <c r="LD160" t="s">
        <v>234</v>
      </c>
      <c r="LE160" t="s">
        <v>234</v>
      </c>
      <c r="LF160" t="s">
        <v>234</v>
      </c>
      <c r="LG160" t="s">
        <v>234</v>
      </c>
      <c r="LH160">
        <v>264955220</v>
      </c>
      <c r="LI160" t="s">
        <v>4186</v>
      </c>
      <c r="LJ160">
        <v>44618.835902777777</v>
      </c>
      <c r="LK160" t="s">
        <v>234</v>
      </c>
      <c r="LL160" t="s">
        <v>234</v>
      </c>
      <c r="LM160" t="s">
        <v>3800</v>
      </c>
      <c r="LN160" t="s">
        <v>3801</v>
      </c>
      <c r="LO160" t="s">
        <v>234</v>
      </c>
      <c r="LP160">
        <v>159</v>
      </c>
    </row>
    <row r="161" spans="1:328" x14ac:dyDescent="0.35">
      <c r="A161">
        <v>44618.538423275473</v>
      </c>
      <c r="B161">
        <v>44618.55571202546</v>
      </c>
      <c r="C161">
        <v>44618</v>
      </c>
      <c r="D161">
        <v>1.2349107133299445E-3</v>
      </c>
      <c r="E161" t="s">
        <v>234</v>
      </c>
      <c r="F161" t="s">
        <v>234</v>
      </c>
      <c r="G161" t="s">
        <v>3811</v>
      </c>
      <c r="H161">
        <v>44618</v>
      </c>
      <c r="I161" t="s">
        <v>416</v>
      </c>
      <c r="J161" t="s">
        <v>234</v>
      </c>
      <c r="K161" t="s">
        <v>416</v>
      </c>
      <c r="L161" t="s">
        <v>415</v>
      </c>
      <c r="M161" t="s">
        <v>415</v>
      </c>
      <c r="N161" t="s">
        <v>1365</v>
      </c>
      <c r="O161" t="s">
        <v>234</v>
      </c>
      <c r="P161" t="s">
        <v>1365</v>
      </c>
      <c r="Q161" t="s">
        <v>1366</v>
      </c>
      <c r="R161" t="s">
        <v>1366</v>
      </c>
      <c r="S161" t="s">
        <v>419</v>
      </c>
      <c r="T161" t="s">
        <v>420</v>
      </c>
      <c r="U161" t="s">
        <v>421</v>
      </c>
      <c r="V161" t="s">
        <v>762</v>
      </c>
      <c r="W161" t="s">
        <v>260</v>
      </c>
      <c r="X161" t="s">
        <v>269</v>
      </c>
      <c r="Y161" t="s">
        <v>378</v>
      </c>
      <c r="Z161" t="s">
        <v>423</v>
      </c>
      <c r="AA161" t="s">
        <v>234</v>
      </c>
      <c r="AB161" t="s">
        <v>423</v>
      </c>
      <c r="AC161" t="s">
        <v>422</v>
      </c>
      <c r="AD161" t="s">
        <v>422</v>
      </c>
      <c r="AE161" t="s">
        <v>425</v>
      </c>
      <c r="AF161" t="s">
        <v>234</v>
      </c>
      <c r="AG161" t="s">
        <v>425</v>
      </c>
      <c r="AH161" t="s">
        <v>424</v>
      </c>
      <c r="AI161" t="s">
        <v>424</v>
      </c>
      <c r="AJ161" t="s">
        <v>366</v>
      </c>
      <c r="AK161" t="s">
        <v>284</v>
      </c>
      <c r="AL161" t="s">
        <v>1655</v>
      </c>
      <c r="AM161" t="s">
        <v>234</v>
      </c>
      <c r="AN161" t="s">
        <v>1655</v>
      </c>
      <c r="AO161" t="s">
        <v>234</v>
      </c>
      <c r="AP161" t="s">
        <v>250</v>
      </c>
      <c r="AQ161" t="s">
        <v>234</v>
      </c>
      <c r="AR161" t="s">
        <v>234</v>
      </c>
      <c r="AS161" t="s">
        <v>285</v>
      </c>
      <c r="AT161" t="s">
        <v>234</v>
      </c>
      <c r="AU161" t="s">
        <v>3875</v>
      </c>
      <c r="AV161">
        <v>1</v>
      </c>
      <c r="AW161">
        <v>1</v>
      </c>
      <c r="AX161">
        <v>0</v>
      </c>
      <c r="AY161">
        <v>0</v>
      </c>
      <c r="AZ161">
        <v>0</v>
      </c>
      <c r="BA161">
        <v>0</v>
      </c>
      <c r="BB161">
        <v>0</v>
      </c>
      <c r="BC161">
        <v>0</v>
      </c>
      <c r="BD161" t="s">
        <v>309</v>
      </c>
      <c r="BE161" t="s">
        <v>750</v>
      </c>
      <c r="BF161" t="s">
        <v>287</v>
      </c>
      <c r="BG161">
        <v>1</v>
      </c>
      <c r="BH161">
        <v>0</v>
      </c>
      <c r="BI161">
        <v>0</v>
      </c>
      <c r="BJ161">
        <v>0</v>
      </c>
      <c r="BK161">
        <v>0</v>
      </c>
      <c r="BL161">
        <v>0</v>
      </c>
      <c r="BM161">
        <v>0</v>
      </c>
      <c r="BN161">
        <v>0</v>
      </c>
      <c r="BO161">
        <v>0</v>
      </c>
      <c r="BP161">
        <v>0</v>
      </c>
      <c r="BQ161" t="s">
        <v>234</v>
      </c>
      <c r="BR161" t="s">
        <v>348</v>
      </c>
      <c r="BS161" t="s">
        <v>289</v>
      </c>
      <c r="BT161" t="s">
        <v>3944</v>
      </c>
      <c r="BU161">
        <v>1</v>
      </c>
      <c r="BV161">
        <v>1</v>
      </c>
      <c r="BW161">
        <v>1</v>
      </c>
      <c r="BX161">
        <v>1</v>
      </c>
      <c r="BY161">
        <v>1</v>
      </c>
      <c r="BZ161">
        <v>1</v>
      </c>
      <c r="CA161">
        <v>1</v>
      </c>
      <c r="CB161">
        <v>0</v>
      </c>
      <c r="CC161" t="s">
        <v>1500</v>
      </c>
      <c r="CD161">
        <v>250</v>
      </c>
      <c r="CE161">
        <v>125</v>
      </c>
      <c r="CF161" t="s">
        <v>1655</v>
      </c>
      <c r="CG161">
        <v>400</v>
      </c>
      <c r="CH161">
        <v>153.84615384615299</v>
      </c>
      <c r="CI161" t="s">
        <v>1655</v>
      </c>
      <c r="CJ161">
        <v>300</v>
      </c>
      <c r="CK161" t="s">
        <v>3945</v>
      </c>
      <c r="CL161" t="s">
        <v>269</v>
      </c>
      <c r="CM161">
        <v>400</v>
      </c>
      <c r="CN161" t="s">
        <v>3804</v>
      </c>
      <c r="CO161" t="s">
        <v>1655</v>
      </c>
      <c r="CP161">
        <v>800</v>
      </c>
      <c r="CQ161" t="s">
        <v>4182</v>
      </c>
      <c r="CR161" t="s">
        <v>1445</v>
      </c>
      <c r="CS161">
        <v>850</v>
      </c>
      <c r="CT161" t="s">
        <v>4187</v>
      </c>
      <c r="CU161" t="s">
        <v>1445</v>
      </c>
      <c r="CV161" t="s">
        <v>1507</v>
      </c>
      <c r="CW161" t="s">
        <v>1655</v>
      </c>
      <c r="CX161">
        <v>1000</v>
      </c>
      <c r="CY161" t="s">
        <v>234</v>
      </c>
      <c r="CZ161" t="s">
        <v>234</v>
      </c>
      <c r="DA161" t="s">
        <v>234</v>
      </c>
      <c r="DB161" t="s">
        <v>234</v>
      </c>
      <c r="DC161" t="s">
        <v>234</v>
      </c>
      <c r="DD161" t="s">
        <v>234</v>
      </c>
      <c r="DE161" t="s">
        <v>259</v>
      </c>
      <c r="DF161">
        <v>1000</v>
      </c>
      <c r="DG161" t="s">
        <v>1655</v>
      </c>
      <c r="DH161" t="s">
        <v>1445</v>
      </c>
      <c r="DI161" t="s">
        <v>234</v>
      </c>
      <c r="DJ161" t="s">
        <v>234</v>
      </c>
      <c r="DK161" t="s">
        <v>234</v>
      </c>
      <c r="DL161" t="s">
        <v>234</v>
      </c>
      <c r="DM161" t="s">
        <v>234</v>
      </c>
      <c r="DN161" t="s">
        <v>234</v>
      </c>
      <c r="DO161" t="s">
        <v>234</v>
      </c>
      <c r="DP161" t="s">
        <v>234</v>
      </c>
      <c r="DQ161" t="s">
        <v>234</v>
      </c>
      <c r="DR161" t="s">
        <v>234</v>
      </c>
      <c r="DS161" t="s">
        <v>234</v>
      </c>
      <c r="DT161" t="s">
        <v>234</v>
      </c>
      <c r="DU161" t="s">
        <v>234</v>
      </c>
      <c r="DV161" t="s">
        <v>234</v>
      </c>
      <c r="DW161" t="s">
        <v>234</v>
      </c>
      <c r="DX161" t="s">
        <v>234</v>
      </c>
      <c r="DY161" t="s">
        <v>234</v>
      </c>
      <c r="DZ161" t="s">
        <v>234</v>
      </c>
      <c r="EA161" t="s">
        <v>234</v>
      </c>
      <c r="EB161" t="s">
        <v>234</v>
      </c>
      <c r="EC161" t="s">
        <v>234</v>
      </c>
      <c r="ED161" t="s">
        <v>234</v>
      </c>
      <c r="EE161" t="s">
        <v>234</v>
      </c>
      <c r="EF161" t="s">
        <v>234</v>
      </c>
      <c r="EG161" t="s">
        <v>234</v>
      </c>
      <c r="EH161" t="s">
        <v>1445</v>
      </c>
      <c r="EI161" t="s">
        <v>1445</v>
      </c>
      <c r="EJ161" t="s">
        <v>1655</v>
      </c>
      <c r="EK161" t="s">
        <v>419</v>
      </c>
      <c r="EL161" t="s">
        <v>305</v>
      </c>
      <c r="EM161" t="s">
        <v>426</v>
      </c>
      <c r="EN161" t="s">
        <v>314</v>
      </c>
      <c r="EO161" t="s">
        <v>3813</v>
      </c>
      <c r="EP161">
        <v>1</v>
      </c>
      <c r="EQ161">
        <v>1</v>
      </c>
      <c r="ER161">
        <v>1</v>
      </c>
      <c r="ES161">
        <v>1</v>
      </c>
      <c r="ET161">
        <v>1</v>
      </c>
      <c r="EU161">
        <v>1</v>
      </c>
      <c r="EV161">
        <v>1</v>
      </c>
      <c r="EW161">
        <v>0</v>
      </c>
      <c r="EX161" t="s">
        <v>1655</v>
      </c>
      <c r="EY161">
        <v>40</v>
      </c>
      <c r="EZ161" t="s">
        <v>3818</v>
      </c>
      <c r="FA161" t="s">
        <v>234</v>
      </c>
      <c r="FB161" t="s">
        <v>234</v>
      </c>
      <c r="FC161" t="s">
        <v>234</v>
      </c>
      <c r="FD161" t="s">
        <v>3818</v>
      </c>
      <c r="FE161" t="s">
        <v>269</v>
      </c>
      <c r="FF161">
        <v>25</v>
      </c>
      <c r="FG161" t="s">
        <v>269</v>
      </c>
      <c r="FH161">
        <v>100</v>
      </c>
      <c r="FI161" t="s">
        <v>269</v>
      </c>
      <c r="FJ161" t="s">
        <v>1655</v>
      </c>
      <c r="FK161">
        <v>25</v>
      </c>
      <c r="FL161" t="s">
        <v>234</v>
      </c>
      <c r="FM161" t="s">
        <v>234</v>
      </c>
      <c r="FN161" t="s">
        <v>3911</v>
      </c>
      <c r="FO161" t="s">
        <v>1655</v>
      </c>
      <c r="FP161" t="s">
        <v>1655</v>
      </c>
      <c r="FQ161">
        <v>100</v>
      </c>
      <c r="FR161" t="s">
        <v>234</v>
      </c>
      <c r="FS161" t="s">
        <v>234</v>
      </c>
      <c r="FT161" t="s">
        <v>3816</v>
      </c>
      <c r="FU161" t="s">
        <v>1655</v>
      </c>
      <c r="FV161" t="s">
        <v>1655</v>
      </c>
      <c r="FW161">
        <v>125</v>
      </c>
      <c r="FX161" t="s">
        <v>234</v>
      </c>
      <c r="FY161" t="s">
        <v>234</v>
      </c>
      <c r="FZ161" t="s">
        <v>234</v>
      </c>
      <c r="GA161" t="s">
        <v>3899</v>
      </c>
      <c r="GB161" t="s">
        <v>1655</v>
      </c>
      <c r="GC161" t="s">
        <v>1655</v>
      </c>
      <c r="GD161" t="s">
        <v>234</v>
      </c>
      <c r="GE161">
        <v>25</v>
      </c>
      <c r="GF161" t="s">
        <v>234</v>
      </c>
      <c r="GG161" t="s">
        <v>234</v>
      </c>
      <c r="GH161" t="s">
        <v>234</v>
      </c>
      <c r="GI161" t="s">
        <v>234</v>
      </c>
      <c r="GJ161" t="s">
        <v>234</v>
      </c>
      <c r="GK161" t="s">
        <v>234</v>
      </c>
      <c r="GL161" t="s">
        <v>1655</v>
      </c>
      <c r="GM161" t="s">
        <v>259</v>
      </c>
      <c r="GN161">
        <v>25</v>
      </c>
      <c r="GO161" t="s">
        <v>1445</v>
      </c>
      <c r="GP161" t="s">
        <v>234</v>
      </c>
      <c r="GQ161" t="s">
        <v>234</v>
      </c>
      <c r="GR161" t="s">
        <v>234</v>
      </c>
      <c r="GS161" t="s">
        <v>234</v>
      </c>
      <c r="GT161" t="s">
        <v>234</v>
      </c>
      <c r="GU161" t="s">
        <v>234</v>
      </c>
      <c r="GV161" t="s">
        <v>234</v>
      </c>
      <c r="GW161" t="s">
        <v>234</v>
      </c>
      <c r="GX161" t="s">
        <v>234</v>
      </c>
      <c r="GY161" t="s">
        <v>234</v>
      </c>
      <c r="GZ161" t="s">
        <v>234</v>
      </c>
      <c r="HA161" t="s">
        <v>234</v>
      </c>
      <c r="HB161" t="s">
        <v>234</v>
      </c>
      <c r="HC161" t="s">
        <v>234</v>
      </c>
      <c r="HD161" t="s">
        <v>234</v>
      </c>
      <c r="HE161" t="s">
        <v>234</v>
      </c>
      <c r="HF161" t="s">
        <v>234</v>
      </c>
      <c r="HG161" t="s">
        <v>234</v>
      </c>
      <c r="HH161" t="s">
        <v>234</v>
      </c>
      <c r="HI161" t="s">
        <v>234</v>
      </c>
      <c r="HJ161" t="s">
        <v>234</v>
      </c>
      <c r="HK161" t="s">
        <v>234</v>
      </c>
      <c r="HL161" t="s">
        <v>234</v>
      </c>
      <c r="HM161" t="s">
        <v>234</v>
      </c>
      <c r="HN161" t="s">
        <v>1445</v>
      </c>
      <c r="HO161" t="s">
        <v>269</v>
      </c>
      <c r="HP161" t="s">
        <v>1655</v>
      </c>
      <c r="HQ161" t="s">
        <v>419</v>
      </c>
      <c r="HR161" t="s">
        <v>305</v>
      </c>
      <c r="HS161" t="s">
        <v>426</v>
      </c>
      <c r="HT161" t="s">
        <v>314</v>
      </c>
      <c r="HU161" t="s">
        <v>269</v>
      </c>
      <c r="HV161" t="s">
        <v>234</v>
      </c>
      <c r="HW161" t="s">
        <v>234</v>
      </c>
      <c r="HX161" t="s">
        <v>234</v>
      </c>
      <c r="HY161" t="s">
        <v>234</v>
      </c>
      <c r="HZ161" t="s">
        <v>234</v>
      </c>
      <c r="IA161" t="s">
        <v>234</v>
      </c>
      <c r="IB161" t="s">
        <v>234</v>
      </c>
      <c r="IC161" t="s">
        <v>234</v>
      </c>
      <c r="ID161" t="s">
        <v>269</v>
      </c>
      <c r="IE161">
        <v>0</v>
      </c>
      <c r="IF161">
        <v>0</v>
      </c>
      <c r="IG161">
        <v>0</v>
      </c>
      <c r="IH161">
        <v>0</v>
      </c>
      <c r="II161">
        <v>0</v>
      </c>
      <c r="IJ161">
        <v>0</v>
      </c>
      <c r="IK161">
        <v>0</v>
      </c>
      <c r="IL161">
        <v>1</v>
      </c>
      <c r="IM161" t="s">
        <v>234</v>
      </c>
      <c r="IN161" t="s">
        <v>1445</v>
      </c>
      <c r="IO161" t="s">
        <v>234</v>
      </c>
      <c r="IP161" t="s">
        <v>234</v>
      </c>
      <c r="IQ161" t="s">
        <v>234</v>
      </c>
      <c r="IR161" t="s">
        <v>234</v>
      </c>
      <c r="IS161" t="s">
        <v>234</v>
      </c>
      <c r="IT161" t="s">
        <v>234</v>
      </c>
      <c r="IU161" t="s">
        <v>234</v>
      </c>
      <c r="IV161" t="s">
        <v>234</v>
      </c>
      <c r="IW161" t="s">
        <v>234</v>
      </c>
      <c r="IX161" t="s">
        <v>234</v>
      </c>
      <c r="IY161" t="s">
        <v>234</v>
      </c>
      <c r="IZ161" t="s">
        <v>234</v>
      </c>
      <c r="JA161" t="s">
        <v>234</v>
      </c>
      <c r="JB161" t="s">
        <v>234</v>
      </c>
      <c r="JC161" t="s">
        <v>234</v>
      </c>
      <c r="JD161" t="s">
        <v>234</v>
      </c>
      <c r="JE161" t="s">
        <v>234</v>
      </c>
      <c r="JF161" t="s">
        <v>234</v>
      </c>
      <c r="JG161" t="s">
        <v>234</v>
      </c>
      <c r="JH161" t="s">
        <v>234</v>
      </c>
      <c r="JI161" t="s">
        <v>234</v>
      </c>
      <c r="JJ161" t="s">
        <v>234</v>
      </c>
      <c r="JK161" t="s">
        <v>234</v>
      </c>
      <c r="JL161" t="s">
        <v>234</v>
      </c>
      <c r="JM161" t="s">
        <v>234</v>
      </c>
      <c r="JN161" t="s">
        <v>234</v>
      </c>
      <c r="JO161" t="s">
        <v>234</v>
      </c>
      <c r="JP161" t="s">
        <v>234</v>
      </c>
      <c r="JQ161" t="s">
        <v>234</v>
      </c>
      <c r="JR161" t="s">
        <v>234</v>
      </c>
      <c r="JS161" t="s">
        <v>234</v>
      </c>
      <c r="JT161" t="s">
        <v>234</v>
      </c>
      <c r="JU161" t="s">
        <v>234</v>
      </c>
      <c r="JV161" t="s">
        <v>234</v>
      </c>
      <c r="JW161" t="s">
        <v>234</v>
      </c>
      <c r="JX161" t="s">
        <v>234</v>
      </c>
      <c r="JY161" t="s">
        <v>234</v>
      </c>
      <c r="JZ161" t="s">
        <v>234</v>
      </c>
      <c r="KA161" t="s">
        <v>234</v>
      </c>
      <c r="KB161" t="s">
        <v>234</v>
      </c>
      <c r="KC161" t="s">
        <v>234</v>
      </c>
      <c r="KD161" t="s">
        <v>234</v>
      </c>
      <c r="KE161" t="s">
        <v>234</v>
      </c>
      <c r="KF161" t="s">
        <v>234</v>
      </c>
      <c r="KG161" t="s">
        <v>234</v>
      </c>
      <c r="KH161" t="s">
        <v>234</v>
      </c>
      <c r="KI161" t="s">
        <v>234</v>
      </c>
      <c r="KJ161" t="s">
        <v>234</v>
      </c>
      <c r="KK161" t="s">
        <v>234</v>
      </c>
      <c r="KL161" t="s">
        <v>234</v>
      </c>
      <c r="KM161" t="s">
        <v>234</v>
      </c>
      <c r="KN161" t="s">
        <v>234</v>
      </c>
      <c r="KO161" t="s">
        <v>234</v>
      </c>
      <c r="KP161" t="s">
        <v>234</v>
      </c>
      <c r="KQ161" t="s">
        <v>234</v>
      </c>
      <c r="KR161" t="s">
        <v>234</v>
      </c>
      <c r="KS161" t="s">
        <v>234</v>
      </c>
      <c r="KT161" t="s">
        <v>234</v>
      </c>
      <c r="KU161" t="s">
        <v>234</v>
      </c>
      <c r="KV161" t="s">
        <v>234</v>
      </c>
      <c r="KW161" t="s">
        <v>234</v>
      </c>
      <c r="KX161" t="s">
        <v>234</v>
      </c>
      <c r="KY161" t="s">
        <v>234</v>
      </c>
      <c r="KZ161" t="s">
        <v>234</v>
      </c>
      <c r="LA161" t="s">
        <v>234</v>
      </c>
      <c r="LB161" t="s">
        <v>234</v>
      </c>
      <c r="LC161" t="s">
        <v>234</v>
      </c>
      <c r="LD161" t="s">
        <v>234</v>
      </c>
      <c r="LE161" t="s">
        <v>234</v>
      </c>
      <c r="LF161" t="s">
        <v>234</v>
      </c>
      <c r="LG161" t="s">
        <v>234</v>
      </c>
      <c r="LH161">
        <v>264955225</v>
      </c>
      <c r="LI161" t="s">
        <v>4188</v>
      </c>
      <c r="LJ161">
        <v>44618.835925925923</v>
      </c>
      <c r="LK161" t="s">
        <v>234</v>
      </c>
      <c r="LL161" t="s">
        <v>234</v>
      </c>
      <c r="LM161" t="s">
        <v>3800</v>
      </c>
      <c r="LN161" t="s">
        <v>3801</v>
      </c>
      <c r="LO161" t="s">
        <v>234</v>
      </c>
      <c r="LP161">
        <v>160</v>
      </c>
    </row>
    <row r="162" spans="1:328" x14ac:dyDescent="0.35">
      <c r="A162">
        <v>44618.602831886572</v>
      </c>
      <c r="B162">
        <v>44618.610392604169</v>
      </c>
      <c r="C162">
        <v>44618</v>
      </c>
      <c r="D162">
        <v>5.4005125691349216E-4</v>
      </c>
      <c r="E162" t="s">
        <v>234</v>
      </c>
      <c r="F162" t="s">
        <v>234</v>
      </c>
      <c r="G162" t="s">
        <v>234</v>
      </c>
      <c r="H162">
        <v>44618</v>
      </c>
      <c r="I162" t="s">
        <v>416</v>
      </c>
      <c r="J162" t="s">
        <v>234</v>
      </c>
      <c r="K162" t="s">
        <v>416</v>
      </c>
      <c r="L162" t="s">
        <v>415</v>
      </c>
      <c r="M162" t="s">
        <v>415</v>
      </c>
      <c r="N162" t="s">
        <v>1365</v>
      </c>
      <c r="O162" t="s">
        <v>234</v>
      </c>
      <c r="P162" t="s">
        <v>1365</v>
      </c>
      <c r="Q162" t="s">
        <v>1366</v>
      </c>
      <c r="R162" t="s">
        <v>1366</v>
      </c>
      <c r="S162" t="s">
        <v>419</v>
      </c>
      <c r="T162" t="s">
        <v>420</v>
      </c>
      <c r="U162" t="s">
        <v>421</v>
      </c>
      <c r="V162" t="s">
        <v>762</v>
      </c>
      <c r="W162" t="s">
        <v>260</v>
      </c>
      <c r="X162" t="s">
        <v>269</v>
      </c>
      <c r="Y162" t="s">
        <v>378</v>
      </c>
      <c r="Z162" t="s">
        <v>423</v>
      </c>
      <c r="AA162" t="s">
        <v>234</v>
      </c>
      <c r="AB162" t="s">
        <v>423</v>
      </c>
      <c r="AC162" t="s">
        <v>422</v>
      </c>
      <c r="AD162" t="s">
        <v>422</v>
      </c>
      <c r="AE162" t="s">
        <v>425</v>
      </c>
      <c r="AF162" t="s">
        <v>234</v>
      </c>
      <c r="AG162" t="s">
        <v>425</v>
      </c>
      <c r="AH162" t="s">
        <v>424</v>
      </c>
      <c r="AI162" t="s">
        <v>424</v>
      </c>
      <c r="AJ162" t="s">
        <v>366</v>
      </c>
      <c r="AK162" t="s">
        <v>284</v>
      </c>
      <c r="AL162" t="s">
        <v>1655</v>
      </c>
      <c r="AM162" t="s">
        <v>234</v>
      </c>
      <c r="AN162" t="s">
        <v>1655</v>
      </c>
      <c r="AO162" t="s">
        <v>234</v>
      </c>
      <c r="AP162" t="s">
        <v>250</v>
      </c>
      <c r="AQ162" t="s">
        <v>234</v>
      </c>
      <c r="AR162" t="s">
        <v>234</v>
      </c>
      <c r="AS162" t="s">
        <v>308</v>
      </c>
      <c r="AT162" t="s">
        <v>234</v>
      </c>
      <c r="AU162" t="s">
        <v>3875</v>
      </c>
      <c r="AV162">
        <v>1</v>
      </c>
      <c r="AW162">
        <v>1</v>
      </c>
      <c r="AX162">
        <v>0</v>
      </c>
      <c r="AY162">
        <v>0</v>
      </c>
      <c r="AZ162">
        <v>0</v>
      </c>
      <c r="BA162">
        <v>0</v>
      </c>
      <c r="BB162">
        <v>0</v>
      </c>
      <c r="BC162">
        <v>0</v>
      </c>
      <c r="BD162" t="s">
        <v>309</v>
      </c>
      <c r="BE162" t="s">
        <v>750</v>
      </c>
      <c r="BF162" t="s">
        <v>287</v>
      </c>
      <c r="BG162">
        <v>1</v>
      </c>
      <c r="BH162">
        <v>0</v>
      </c>
      <c r="BI162">
        <v>0</v>
      </c>
      <c r="BJ162">
        <v>0</v>
      </c>
      <c r="BK162">
        <v>0</v>
      </c>
      <c r="BL162">
        <v>0</v>
      </c>
      <c r="BM162">
        <v>0</v>
      </c>
      <c r="BN162">
        <v>0</v>
      </c>
      <c r="BO162">
        <v>0</v>
      </c>
      <c r="BP162">
        <v>0</v>
      </c>
      <c r="BQ162" t="s">
        <v>234</v>
      </c>
      <c r="BR162" t="s">
        <v>288</v>
      </c>
      <c r="BS162" t="s">
        <v>289</v>
      </c>
      <c r="BT162" t="s">
        <v>3944</v>
      </c>
      <c r="BU162">
        <v>1</v>
      </c>
      <c r="BV162">
        <v>1</v>
      </c>
      <c r="BW162">
        <v>1</v>
      </c>
      <c r="BX162">
        <v>1</v>
      </c>
      <c r="BY162">
        <v>1</v>
      </c>
      <c r="BZ162">
        <v>1</v>
      </c>
      <c r="CA162">
        <v>1</v>
      </c>
      <c r="CB162">
        <v>0</v>
      </c>
      <c r="CC162" t="s">
        <v>1500</v>
      </c>
      <c r="CD162">
        <v>250</v>
      </c>
      <c r="CE162">
        <v>125</v>
      </c>
      <c r="CF162" t="s">
        <v>1655</v>
      </c>
      <c r="CG162">
        <v>350</v>
      </c>
      <c r="CH162">
        <v>134.61538461538399</v>
      </c>
      <c r="CI162" t="s">
        <v>1655</v>
      </c>
      <c r="CJ162">
        <v>275</v>
      </c>
      <c r="CK162" t="s">
        <v>4181</v>
      </c>
      <c r="CL162" t="s">
        <v>1445</v>
      </c>
      <c r="CM162">
        <v>400</v>
      </c>
      <c r="CN162" t="s">
        <v>3804</v>
      </c>
      <c r="CO162" t="s">
        <v>1655</v>
      </c>
      <c r="CP162">
        <v>800</v>
      </c>
      <c r="CQ162" t="s">
        <v>4182</v>
      </c>
      <c r="CR162" t="s">
        <v>1445</v>
      </c>
      <c r="CS162">
        <v>850</v>
      </c>
      <c r="CT162" t="s">
        <v>4187</v>
      </c>
      <c r="CU162" t="s">
        <v>1445</v>
      </c>
      <c r="CV162" t="s">
        <v>1507</v>
      </c>
      <c r="CW162" t="s">
        <v>1655</v>
      </c>
      <c r="CX162">
        <v>1050</v>
      </c>
      <c r="CY162" t="s">
        <v>234</v>
      </c>
      <c r="CZ162" t="s">
        <v>234</v>
      </c>
      <c r="DA162" t="s">
        <v>234</v>
      </c>
      <c r="DB162" t="s">
        <v>234</v>
      </c>
      <c r="DC162" t="s">
        <v>234</v>
      </c>
      <c r="DD162" t="s">
        <v>234</v>
      </c>
      <c r="DE162" t="s">
        <v>259</v>
      </c>
      <c r="DF162">
        <v>1050</v>
      </c>
      <c r="DG162" t="s">
        <v>1655</v>
      </c>
      <c r="DH162" t="s">
        <v>1655</v>
      </c>
      <c r="DI162" t="s">
        <v>1528</v>
      </c>
      <c r="DJ162">
        <v>0</v>
      </c>
      <c r="DK162">
        <v>0</v>
      </c>
      <c r="DL162">
        <v>0</v>
      </c>
      <c r="DM162">
        <v>0</v>
      </c>
      <c r="DN162">
        <v>1</v>
      </c>
      <c r="DO162">
        <v>0</v>
      </c>
      <c r="DP162">
        <v>0</v>
      </c>
      <c r="DQ162">
        <v>0</v>
      </c>
      <c r="DR162">
        <v>0</v>
      </c>
      <c r="DS162">
        <v>0</v>
      </c>
      <c r="DT162">
        <v>0</v>
      </c>
      <c r="DU162">
        <v>0</v>
      </c>
      <c r="DV162">
        <v>0</v>
      </c>
      <c r="DW162">
        <v>0</v>
      </c>
      <c r="DX162" t="s">
        <v>234</v>
      </c>
      <c r="DY162" t="s">
        <v>1466</v>
      </c>
      <c r="DZ162">
        <v>0</v>
      </c>
      <c r="EA162">
        <v>0</v>
      </c>
      <c r="EB162">
        <v>0</v>
      </c>
      <c r="EC162">
        <v>1</v>
      </c>
      <c r="ED162">
        <v>0</v>
      </c>
      <c r="EE162">
        <v>0</v>
      </c>
      <c r="EF162">
        <v>0</v>
      </c>
      <c r="EG162">
        <v>0</v>
      </c>
      <c r="EH162" t="s">
        <v>1655</v>
      </c>
      <c r="EI162" t="s">
        <v>1445</v>
      </c>
      <c r="EJ162" t="s">
        <v>1655</v>
      </c>
      <c r="EK162" t="s">
        <v>419</v>
      </c>
      <c r="EL162" t="s">
        <v>305</v>
      </c>
      <c r="EM162" t="s">
        <v>426</v>
      </c>
      <c r="EN162" t="s">
        <v>314</v>
      </c>
      <c r="EO162" t="s">
        <v>3813</v>
      </c>
      <c r="EP162">
        <v>1</v>
      </c>
      <c r="EQ162">
        <v>1</v>
      </c>
      <c r="ER162">
        <v>1</v>
      </c>
      <c r="ES162">
        <v>1</v>
      </c>
      <c r="ET162">
        <v>1</v>
      </c>
      <c r="EU162">
        <v>1</v>
      </c>
      <c r="EV162">
        <v>1</v>
      </c>
      <c r="EW162">
        <v>0</v>
      </c>
      <c r="EX162" t="s">
        <v>1655</v>
      </c>
      <c r="EY162">
        <v>40</v>
      </c>
      <c r="EZ162" t="s">
        <v>3818</v>
      </c>
      <c r="FA162" t="s">
        <v>234</v>
      </c>
      <c r="FB162" t="s">
        <v>234</v>
      </c>
      <c r="FC162" t="s">
        <v>234</v>
      </c>
      <c r="FD162" t="s">
        <v>3818</v>
      </c>
      <c r="FE162" t="s">
        <v>269</v>
      </c>
      <c r="FF162">
        <v>30</v>
      </c>
      <c r="FG162" t="s">
        <v>1655</v>
      </c>
      <c r="FH162">
        <v>75</v>
      </c>
      <c r="FI162" t="s">
        <v>269</v>
      </c>
      <c r="FJ162" t="s">
        <v>1655</v>
      </c>
      <c r="FK162">
        <v>25</v>
      </c>
      <c r="FL162" t="s">
        <v>234</v>
      </c>
      <c r="FM162" t="s">
        <v>234</v>
      </c>
      <c r="FN162" t="s">
        <v>3911</v>
      </c>
      <c r="FO162" t="s">
        <v>1655</v>
      </c>
      <c r="FP162" t="s">
        <v>1655</v>
      </c>
      <c r="FQ162">
        <v>100</v>
      </c>
      <c r="FR162" t="s">
        <v>234</v>
      </c>
      <c r="FS162" t="s">
        <v>234</v>
      </c>
      <c r="FT162" t="s">
        <v>3816</v>
      </c>
      <c r="FU162" t="s">
        <v>269</v>
      </c>
      <c r="FV162" t="s">
        <v>1655</v>
      </c>
      <c r="FW162">
        <v>100</v>
      </c>
      <c r="FX162" t="s">
        <v>234</v>
      </c>
      <c r="FY162" t="s">
        <v>234</v>
      </c>
      <c r="FZ162" t="s">
        <v>234</v>
      </c>
      <c r="GA162" t="s">
        <v>3816</v>
      </c>
      <c r="GB162" t="s">
        <v>269</v>
      </c>
      <c r="GC162" t="s">
        <v>1655</v>
      </c>
      <c r="GD162" t="s">
        <v>234</v>
      </c>
      <c r="GE162">
        <v>25</v>
      </c>
      <c r="GF162" t="s">
        <v>234</v>
      </c>
      <c r="GG162" t="s">
        <v>234</v>
      </c>
      <c r="GH162" t="s">
        <v>234</v>
      </c>
      <c r="GI162" t="s">
        <v>234</v>
      </c>
      <c r="GJ162" t="s">
        <v>234</v>
      </c>
      <c r="GK162" t="s">
        <v>234</v>
      </c>
      <c r="GL162" t="s">
        <v>269</v>
      </c>
      <c r="GM162" t="s">
        <v>259</v>
      </c>
      <c r="GN162">
        <v>25</v>
      </c>
      <c r="GO162" t="s">
        <v>1445</v>
      </c>
      <c r="GP162" t="s">
        <v>234</v>
      </c>
      <c r="GQ162" t="s">
        <v>234</v>
      </c>
      <c r="GR162" t="s">
        <v>234</v>
      </c>
      <c r="GS162" t="s">
        <v>234</v>
      </c>
      <c r="GT162" t="s">
        <v>234</v>
      </c>
      <c r="GU162" t="s">
        <v>234</v>
      </c>
      <c r="GV162" t="s">
        <v>234</v>
      </c>
      <c r="GW162" t="s">
        <v>234</v>
      </c>
      <c r="GX162" t="s">
        <v>234</v>
      </c>
      <c r="GY162" t="s">
        <v>234</v>
      </c>
      <c r="GZ162" t="s">
        <v>234</v>
      </c>
      <c r="HA162" t="s">
        <v>234</v>
      </c>
      <c r="HB162" t="s">
        <v>234</v>
      </c>
      <c r="HC162" t="s">
        <v>234</v>
      </c>
      <c r="HD162" t="s">
        <v>234</v>
      </c>
      <c r="HE162" t="s">
        <v>234</v>
      </c>
      <c r="HF162" t="s">
        <v>234</v>
      </c>
      <c r="HG162" t="s">
        <v>234</v>
      </c>
      <c r="HH162" t="s">
        <v>234</v>
      </c>
      <c r="HI162" t="s">
        <v>234</v>
      </c>
      <c r="HJ162" t="s">
        <v>234</v>
      </c>
      <c r="HK162" t="s">
        <v>234</v>
      </c>
      <c r="HL162" t="s">
        <v>234</v>
      </c>
      <c r="HM162" t="s">
        <v>234</v>
      </c>
      <c r="HN162" t="s">
        <v>1655</v>
      </c>
      <c r="HO162" t="s">
        <v>269</v>
      </c>
      <c r="HP162" t="s">
        <v>1655</v>
      </c>
      <c r="HQ162" t="s">
        <v>419</v>
      </c>
      <c r="HR162" t="s">
        <v>305</v>
      </c>
      <c r="HS162" t="s">
        <v>426</v>
      </c>
      <c r="HT162" t="s">
        <v>314</v>
      </c>
      <c r="HU162" t="s">
        <v>269</v>
      </c>
      <c r="HV162" t="s">
        <v>234</v>
      </c>
      <c r="HW162" t="s">
        <v>234</v>
      </c>
      <c r="HX162" t="s">
        <v>234</v>
      </c>
      <c r="HY162" t="s">
        <v>234</v>
      </c>
      <c r="HZ162" t="s">
        <v>234</v>
      </c>
      <c r="IA162" t="s">
        <v>234</v>
      </c>
      <c r="IB162" t="s">
        <v>234</v>
      </c>
      <c r="IC162" t="s">
        <v>234</v>
      </c>
      <c r="ID162" t="s">
        <v>1591</v>
      </c>
      <c r="IE162">
        <v>0</v>
      </c>
      <c r="IF162">
        <v>0</v>
      </c>
      <c r="IG162">
        <v>0</v>
      </c>
      <c r="IH162">
        <v>0</v>
      </c>
      <c r="II162">
        <v>0</v>
      </c>
      <c r="IJ162">
        <v>1</v>
      </c>
      <c r="IK162">
        <v>0</v>
      </c>
      <c r="IL162">
        <v>0</v>
      </c>
      <c r="IM162" t="s">
        <v>234</v>
      </c>
      <c r="IN162" t="s">
        <v>1445</v>
      </c>
      <c r="IO162" t="s">
        <v>234</v>
      </c>
      <c r="IP162" t="s">
        <v>234</v>
      </c>
      <c r="IQ162" t="s">
        <v>234</v>
      </c>
      <c r="IR162" t="s">
        <v>234</v>
      </c>
      <c r="IS162" t="s">
        <v>234</v>
      </c>
      <c r="IT162" t="s">
        <v>234</v>
      </c>
      <c r="IU162" t="s">
        <v>234</v>
      </c>
      <c r="IV162" t="s">
        <v>234</v>
      </c>
      <c r="IW162" t="s">
        <v>234</v>
      </c>
      <c r="IX162" t="s">
        <v>234</v>
      </c>
      <c r="IY162" t="s">
        <v>234</v>
      </c>
      <c r="IZ162" t="s">
        <v>234</v>
      </c>
      <c r="JA162" t="s">
        <v>234</v>
      </c>
      <c r="JB162" t="s">
        <v>234</v>
      </c>
      <c r="JC162" t="s">
        <v>234</v>
      </c>
      <c r="JD162" t="s">
        <v>234</v>
      </c>
      <c r="JE162" t="s">
        <v>234</v>
      </c>
      <c r="JF162" t="s">
        <v>234</v>
      </c>
      <c r="JG162" t="s">
        <v>234</v>
      </c>
      <c r="JH162" t="s">
        <v>234</v>
      </c>
      <c r="JI162" t="s">
        <v>234</v>
      </c>
      <c r="JJ162" t="s">
        <v>234</v>
      </c>
      <c r="JK162" t="s">
        <v>234</v>
      </c>
      <c r="JL162" t="s">
        <v>234</v>
      </c>
      <c r="JM162" t="s">
        <v>234</v>
      </c>
      <c r="JN162" t="s">
        <v>234</v>
      </c>
      <c r="JO162" t="s">
        <v>234</v>
      </c>
      <c r="JP162" t="s">
        <v>234</v>
      </c>
      <c r="JQ162" t="s">
        <v>234</v>
      </c>
      <c r="JR162" t="s">
        <v>234</v>
      </c>
      <c r="JS162" t="s">
        <v>234</v>
      </c>
      <c r="JT162" t="s">
        <v>234</v>
      </c>
      <c r="JU162" t="s">
        <v>234</v>
      </c>
      <c r="JV162" t="s">
        <v>234</v>
      </c>
      <c r="JW162" t="s">
        <v>234</v>
      </c>
      <c r="JX162" t="s">
        <v>234</v>
      </c>
      <c r="JY162" t="s">
        <v>234</v>
      </c>
      <c r="JZ162" t="s">
        <v>234</v>
      </c>
      <c r="KA162" t="s">
        <v>234</v>
      </c>
      <c r="KB162" t="s">
        <v>234</v>
      </c>
      <c r="KC162" t="s">
        <v>234</v>
      </c>
      <c r="KD162" t="s">
        <v>234</v>
      </c>
      <c r="KE162" t="s">
        <v>234</v>
      </c>
      <c r="KF162" t="s">
        <v>234</v>
      </c>
      <c r="KG162" t="s">
        <v>234</v>
      </c>
      <c r="KH162" t="s">
        <v>234</v>
      </c>
      <c r="KI162" t="s">
        <v>234</v>
      </c>
      <c r="KJ162" t="s">
        <v>234</v>
      </c>
      <c r="KK162" t="s">
        <v>234</v>
      </c>
      <c r="KL162" t="s">
        <v>234</v>
      </c>
      <c r="KM162" t="s">
        <v>234</v>
      </c>
      <c r="KN162" t="s">
        <v>234</v>
      </c>
      <c r="KO162" t="s">
        <v>234</v>
      </c>
      <c r="KP162" t="s">
        <v>234</v>
      </c>
      <c r="KQ162" t="s">
        <v>234</v>
      </c>
      <c r="KR162" t="s">
        <v>234</v>
      </c>
      <c r="KS162" t="s">
        <v>234</v>
      </c>
      <c r="KT162" t="s">
        <v>234</v>
      </c>
      <c r="KU162" t="s">
        <v>234</v>
      </c>
      <c r="KV162" t="s">
        <v>234</v>
      </c>
      <c r="KW162" t="s">
        <v>234</v>
      </c>
      <c r="KX162" t="s">
        <v>234</v>
      </c>
      <c r="KY162" t="s">
        <v>234</v>
      </c>
      <c r="KZ162" t="s">
        <v>234</v>
      </c>
      <c r="LA162" t="s">
        <v>234</v>
      </c>
      <c r="LB162" t="s">
        <v>234</v>
      </c>
      <c r="LC162" t="s">
        <v>234</v>
      </c>
      <c r="LD162" t="s">
        <v>234</v>
      </c>
      <c r="LE162" t="s">
        <v>234</v>
      </c>
      <c r="LF162" t="s">
        <v>234</v>
      </c>
      <c r="LG162" t="s">
        <v>234</v>
      </c>
      <c r="LH162">
        <v>264955226</v>
      </c>
      <c r="LI162" t="s">
        <v>4189</v>
      </c>
      <c r="LJ162">
        <v>44618.8359375</v>
      </c>
      <c r="LK162" t="s">
        <v>234</v>
      </c>
      <c r="LL162" t="s">
        <v>234</v>
      </c>
      <c r="LM162" t="s">
        <v>3800</v>
      </c>
      <c r="LN162" t="s">
        <v>3801</v>
      </c>
      <c r="LO162" t="s">
        <v>234</v>
      </c>
      <c r="LP162">
        <v>161</v>
      </c>
    </row>
    <row r="163" spans="1:328" x14ac:dyDescent="0.35">
      <c r="A163">
        <v>44618.613268726847</v>
      </c>
      <c r="B163">
        <v>44618.614983136576</v>
      </c>
      <c r="C163">
        <v>44618</v>
      </c>
      <c r="D163">
        <v>1.7144097291748039E-3</v>
      </c>
      <c r="E163" t="s">
        <v>234</v>
      </c>
      <c r="F163" t="s">
        <v>234</v>
      </c>
      <c r="G163" t="s">
        <v>234</v>
      </c>
      <c r="H163">
        <v>44618</v>
      </c>
      <c r="I163" t="s">
        <v>416</v>
      </c>
      <c r="J163" t="s">
        <v>234</v>
      </c>
      <c r="K163" t="s">
        <v>416</v>
      </c>
      <c r="L163" t="s">
        <v>415</v>
      </c>
      <c r="M163" t="s">
        <v>415</v>
      </c>
      <c r="N163" t="s">
        <v>1365</v>
      </c>
      <c r="O163" t="s">
        <v>234</v>
      </c>
      <c r="P163" t="s">
        <v>1365</v>
      </c>
      <c r="Q163" t="s">
        <v>1366</v>
      </c>
      <c r="R163" t="s">
        <v>1366</v>
      </c>
      <c r="S163" t="s">
        <v>419</v>
      </c>
      <c r="T163" t="s">
        <v>420</v>
      </c>
      <c r="U163" t="s">
        <v>421</v>
      </c>
      <c r="V163" t="s">
        <v>762</v>
      </c>
      <c r="W163" t="s">
        <v>260</v>
      </c>
      <c r="X163" t="s">
        <v>269</v>
      </c>
      <c r="Y163" t="s">
        <v>378</v>
      </c>
      <c r="Z163" t="s">
        <v>423</v>
      </c>
      <c r="AA163" t="s">
        <v>234</v>
      </c>
      <c r="AB163" t="s">
        <v>423</v>
      </c>
      <c r="AC163" t="s">
        <v>422</v>
      </c>
      <c r="AD163" t="s">
        <v>422</v>
      </c>
      <c r="AE163" t="s">
        <v>425</v>
      </c>
      <c r="AF163" t="s">
        <v>234</v>
      </c>
      <c r="AG163" t="s">
        <v>425</v>
      </c>
      <c r="AH163" t="s">
        <v>424</v>
      </c>
      <c r="AI163" t="s">
        <v>424</v>
      </c>
      <c r="AJ163" t="s">
        <v>366</v>
      </c>
      <c r="AK163" t="s">
        <v>248</v>
      </c>
      <c r="AL163" t="s">
        <v>1655</v>
      </c>
      <c r="AM163" t="s">
        <v>234</v>
      </c>
      <c r="AN163" t="s">
        <v>1655</v>
      </c>
      <c r="AO163" t="s">
        <v>234</v>
      </c>
      <c r="AP163" t="s">
        <v>274</v>
      </c>
      <c r="AQ163" t="s">
        <v>234</v>
      </c>
      <c r="AR163" t="s">
        <v>234</v>
      </c>
      <c r="AS163" t="s">
        <v>234</v>
      </c>
      <c r="AT163" t="s">
        <v>234</v>
      </c>
      <c r="AU163" t="s">
        <v>234</v>
      </c>
      <c r="AV163" t="s">
        <v>234</v>
      </c>
      <c r="AW163" t="s">
        <v>234</v>
      </c>
      <c r="AX163" t="s">
        <v>234</v>
      </c>
      <c r="AY163" t="s">
        <v>234</v>
      </c>
      <c r="AZ163" t="s">
        <v>234</v>
      </c>
      <c r="BA163" t="s">
        <v>234</v>
      </c>
      <c r="BB163" t="s">
        <v>234</v>
      </c>
      <c r="BC163" t="s">
        <v>234</v>
      </c>
      <c r="BD163" t="s">
        <v>234</v>
      </c>
      <c r="BE163" t="s">
        <v>234</v>
      </c>
      <c r="BF163" t="s">
        <v>234</v>
      </c>
      <c r="BG163" t="s">
        <v>234</v>
      </c>
      <c r="BH163" t="s">
        <v>234</v>
      </c>
      <c r="BI163" t="s">
        <v>234</v>
      </c>
      <c r="BJ163" t="s">
        <v>234</v>
      </c>
      <c r="BK163" t="s">
        <v>234</v>
      </c>
      <c r="BL163" t="s">
        <v>234</v>
      </c>
      <c r="BM163" t="s">
        <v>234</v>
      </c>
      <c r="BN163" t="s">
        <v>234</v>
      </c>
      <c r="BO163" t="s">
        <v>234</v>
      </c>
      <c r="BP163" t="s">
        <v>234</v>
      </c>
      <c r="BQ163" t="s">
        <v>234</v>
      </c>
      <c r="BR163" t="s">
        <v>234</v>
      </c>
      <c r="BS163" t="s">
        <v>234</v>
      </c>
      <c r="BT163" t="s">
        <v>234</v>
      </c>
      <c r="BU163" t="s">
        <v>234</v>
      </c>
      <c r="BV163" t="s">
        <v>234</v>
      </c>
      <c r="BW163" t="s">
        <v>234</v>
      </c>
      <c r="BX163" t="s">
        <v>234</v>
      </c>
      <c r="BY163" t="s">
        <v>234</v>
      </c>
      <c r="BZ163" t="s">
        <v>234</v>
      </c>
      <c r="CA163" t="s">
        <v>234</v>
      </c>
      <c r="CB163" t="s">
        <v>234</v>
      </c>
      <c r="CC163" t="s">
        <v>234</v>
      </c>
      <c r="CD163" t="s">
        <v>234</v>
      </c>
      <c r="CE163" t="s">
        <v>234</v>
      </c>
      <c r="CF163" t="s">
        <v>234</v>
      </c>
      <c r="CG163" t="s">
        <v>234</v>
      </c>
      <c r="CH163" t="s">
        <v>234</v>
      </c>
      <c r="CI163" t="s">
        <v>234</v>
      </c>
      <c r="CJ163" t="s">
        <v>234</v>
      </c>
      <c r="CK163" t="s">
        <v>234</v>
      </c>
      <c r="CL163" t="s">
        <v>234</v>
      </c>
      <c r="CM163" t="s">
        <v>234</v>
      </c>
      <c r="CN163" t="s">
        <v>234</v>
      </c>
      <c r="CO163" t="s">
        <v>234</v>
      </c>
      <c r="CP163" t="s">
        <v>234</v>
      </c>
      <c r="CQ163" t="s">
        <v>234</v>
      </c>
      <c r="CR163" t="s">
        <v>234</v>
      </c>
      <c r="CS163" t="s">
        <v>234</v>
      </c>
      <c r="CT163" t="s">
        <v>234</v>
      </c>
      <c r="CU163" t="s">
        <v>234</v>
      </c>
      <c r="CV163" t="s">
        <v>234</v>
      </c>
      <c r="CW163" t="s">
        <v>234</v>
      </c>
      <c r="CX163" t="s">
        <v>234</v>
      </c>
      <c r="CY163" t="s">
        <v>234</v>
      </c>
      <c r="CZ163" t="s">
        <v>234</v>
      </c>
      <c r="DA163" t="s">
        <v>234</v>
      </c>
      <c r="DB163" t="s">
        <v>234</v>
      </c>
      <c r="DC163" t="s">
        <v>234</v>
      </c>
      <c r="DD163" t="s">
        <v>234</v>
      </c>
      <c r="DE163" t="s">
        <v>234</v>
      </c>
      <c r="DF163" t="s">
        <v>234</v>
      </c>
      <c r="DG163" t="s">
        <v>234</v>
      </c>
      <c r="DH163" t="s">
        <v>234</v>
      </c>
      <c r="DI163" t="s">
        <v>234</v>
      </c>
      <c r="DJ163" t="s">
        <v>234</v>
      </c>
      <c r="DK163" t="s">
        <v>234</v>
      </c>
      <c r="DL163" t="s">
        <v>234</v>
      </c>
      <c r="DM163" t="s">
        <v>234</v>
      </c>
      <c r="DN163" t="s">
        <v>234</v>
      </c>
      <c r="DO163" t="s">
        <v>234</v>
      </c>
      <c r="DP163" t="s">
        <v>234</v>
      </c>
      <c r="DQ163" t="s">
        <v>234</v>
      </c>
      <c r="DR163" t="s">
        <v>234</v>
      </c>
      <c r="DS163" t="s">
        <v>234</v>
      </c>
      <c r="DT163" t="s">
        <v>234</v>
      </c>
      <c r="DU163" t="s">
        <v>234</v>
      </c>
      <c r="DV163" t="s">
        <v>234</v>
      </c>
      <c r="DW163" t="s">
        <v>234</v>
      </c>
      <c r="DX163" t="s">
        <v>234</v>
      </c>
      <c r="DY163" t="s">
        <v>234</v>
      </c>
      <c r="DZ163" t="s">
        <v>234</v>
      </c>
      <c r="EA163" t="s">
        <v>234</v>
      </c>
      <c r="EB163" t="s">
        <v>234</v>
      </c>
      <c r="EC163" t="s">
        <v>234</v>
      </c>
      <c r="ED163" t="s">
        <v>234</v>
      </c>
      <c r="EE163" t="s">
        <v>234</v>
      </c>
      <c r="EF163" t="s">
        <v>234</v>
      </c>
      <c r="EG163" t="s">
        <v>234</v>
      </c>
      <c r="EH163" t="s">
        <v>234</v>
      </c>
      <c r="EI163" t="s">
        <v>234</v>
      </c>
      <c r="EJ163" t="s">
        <v>234</v>
      </c>
      <c r="EK163" t="s">
        <v>234</v>
      </c>
      <c r="EL163" t="s">
        <v>234</v>
      </c>
      <c r="EM163" t="s">
        <v>234</v>
      </c>
      <c r="EN163" t="s">
        <v>234</v>
      </c>
      <c r="EO163" t="s">
        <v>234</v>
      </c>
      <c r="EP163" t="s">
        <v>234</v>
      </c>
      <c r="EQ163" t="s">
        <v>234</v>
      </c>
      <c r="ER163" t="s">
        <v>234</v>
      </c>
      <c r="ES163" t="s">
        <v>234</v>
      </c>
      <c r="ET163" t="s">
        <v>234</v>
      </c>
      <c r="EU163" t="s">
        <v>234</v>
      </c>
      <c r="EV163" t="s">
        <v>234</v>
      </c>
      <c r="EW163" t="s">
        <v>234</v>
      </c>
      <c r="EX163" t="s">
        <v>234</v>
      </c>
      <c r="EY163" t="s">
        <v>234</v>
      </c>
      <c r="EZ163" t="s">
        <v>234</v>
      </c>
      <c r="FA163" t="s">
        <v>234</v>
      </c>
      <c r="FB163" t="s">
        <v>234</v>
      </c>
      <c r="FC163" t="s">
        <v>234</v>
      </c>
      <c r="FD163" t="s">
        <v>234</v>
      </c>
      <c r="FE163" t="s">
        <v>234</v>
      </c>
      <c r="FF163" t="s">
        <v>234</v>
      </c>
      <c r="FG163" t="s">
        <v>234</v>
      </c>
      <c r="FH163" t="s">
        <v>234</v>
      </c>
      <c r="FI163" t="s">
        <v>234</v>
      </c>
      <c r="FJ163" t="s">
        <v>234</v>
      </c>
      <c r="FK163" t="s">
        <v>234</v>
      </c>
      <c r="FL163" t="s">
        <v>234</v>
      </c>
      <c r="FM163" t="s">
        <v>234</v>
      </c>
      <c r="FN163" t="s">
        <v>234</v>
      </c>
      <c r="FO163" t="s">
        <v>234</v>
      </c>
      <c r="FP163" t="s">
        <v>234</v>
      </c>
      <c r="FQ163" t="s">
        <v>234</v>
      </c>
      <c r="FR163" t="s">
        <v>234</v>
      </c>
      <c r="FS163" t="s">
        <v>234</v>
      </c>
      <c r="FT163" t="s">
        <v>234</v>
      </c>
      <c r="FU163" t="s">
        <v>234</v>
      </c>
      <c r="FV163" t="s">
        <v>234</v>
      </c>
      <c r="FW163" t="s">
        <v>234</v>
      </c>
      <c r="FX163" t="s">
        <v>234</v>
      </c>
      <c r="FY163" t="s">
        <v>234</v>
      </c>
      <c r="FZ163" t="s">
        <v>234</v>
      </c>
      <c r="GA163" t="s">
        <v>234</v>
      </c>
      <c r="GB163" t="s">
        <v>234</v>
      </c>
      <c r="GC163" t="s">
        <v>234</v>
      </c>
      <c r="GD163" t="s">
        <v>234</v>
      </c>
      <c r="GE163" t="s">
        <v>234</v>
      </c>
      <c r="GF163" t="s">
        <v>234</v>
      </c>
      <c r="GG163" t="s">
        <v>234</v>
      </c>
      <c r="GH163" t="s">
        <v>234</v>
      </c>
      <c r="GI163" t="s">
        <v>234</v>
      </c>
      <c r="GJ163" t="s">
        <v>234</v>
      </c>
      <c r="GK163" t="s">
        <v>234</v>
      </c>
      <c r="GL163" t="s">
        <v>234</v>
      </c>
      <c r="GM163" t="s">
        <v>234</v>
      </c>
      <c r="GN163" t="s">
        <v>234</v>
      </c>
      <c r="GO163" t="s">
        <v>234</v>
      </c>
      <c r="GP163" t="s">
        <v>234</v>
      </c>
      <c r="GQ163" t="s">
        <v>234</v>
      </c>
      <c r="GR163" t="s">
        <v>234</v>
      </c>
      <c r="GS163" t="s">
        <v>234</v>
      </c>
      <c r="GT163" t="s">
        <v>234</v>
      </c>
      <c r="GU163" t="s">
        <v>234</v>
      </c>
      <c r="GV163" t="s">
        <v>234</v>
      </c>
      <c r="GW163" t="s">
        <v>234</v>
      </c>
      <c r="GX163" t="s">
        <v>234</v>
      </c>
      <c r="GY163" t="s">
        <v>234</v>
      </c>
      <c r="GZ163" t="s">
        <v>234</v>
      </c>
      <c r="HA163" t="s">
        <v>234</v>
      </c>
      <c r="HB163" t="s">
        <v>234</v>
      </c>
      <c r="HC163" t="s">
        <v>234</v>
      </c>
      <c r="HD163" t="s">
        <v>234</v>
      </c>
      <c r="HE163" t="s">
        <v>234</v>
      </c>
      <c r="HF163" t="s">
        <v>234</v>
      </c>
      <c r="HG163" t="s">
        <v>234</v>
      </c>
      <c r="HH163" t="s">
        <v>234</v>
      </c>
      <c r="HI163" t="s">
        <v>234</v>
      </c>
      <c r="HJ163" t="s">
        <v>234</v>
      </c>
      <c r="HK163" t="s">
        <v>234</v>
      </c>
      <c r="HL163" t="s">
        <v>234</v>
      </c>
      <c r="HM163" t="s">
        <v>234</v>
      </c>
      <c r="HN163" t="s">
        <v>234</v>
      </c>
      <c r="HO163" t="s">
        <v>234</v>
      </c>
      <c r="HP163" t="s">
        <v>234</v>
      </c>
      <c r="HQ163" t="s">
        <v>234</v>
      </c>
      <c r="HR163" t="s">
        <v>234</v>
      </c>
      <c r="HS163" t="s">
        <v>234</v>
      </c>
      <c r="HT163" t="s">
        <v>234</v>
      </c>
      <c r="HU163" t="s">
        <v>234</v>
      </c>
      <c r="HV163" t="s">
        <v>234</v>
      </c>
      <c r="HW163" t="s">
        <v>234</v>
      </c>
      <c r="HX163" t="s">
        <v>234</v>
      </c>
      <c r="HY163" t="s">
        <v>234</v>
      </c>
      <c r="HZ163" t="s">
        <v>234</v>
      </c>
      <c r="IA163" t="s">
        <v>234</v>
      </c>
      <c r="IB163" t="s">
        <v>234</v>
      </c>
      <c r="IC163" t="s">
        <v>234</v>
      </c>
      <c r="ID163" t="s">
        <v>234</v>
      </c>
      <c r="IE163" t="s">
        <v>234</v>
      </c>
      <c r="IF163" t="s">
        <v>234</v>
      </c>
      <c r="IG163" t="s">
        <v>234</v>
      </c>
      <c r="IH163" t="s">
        <v>234</v>
      </c>
      <c r="II163" t="s">
        <v>234</v>
      </c>
      <c r="IJ163" t="s">
        <v>234</v>
      </c>
      <c r="IK163" t="s">
        <v>234</v>
      </c>
      <c r="IL163" t="s">
        <v>234</v>
      </c>
      <c r="IM163" t="s">
        <v>234</v>
      </c>
      <c r="IN163" t="s">
        <v>234</v>
      </c>
      <c r="IO163" t="s">
        <v>234</v>
      </c>
      <c r="IP163" t="s">
        <v>234</v>
      </c>
      <c r="IQ163" t="s">
        <v>234</v>
      </c>
      <c r="IR163" t="s">
        <v>234</v>
      </c>
      <c r="IS163" t="s">
        <v>234</v>
      </c>
      <c r="IT163" t="s">
        <v>234</v>
      </c>
      <c r="IU163" t="s">
        <v>234</v>
      </c>
      <c r="IV163" t="s">
        <v>234</v>
      </c>
      <c r="IW163" t="s">
        <v>234</v>
      </c>
      <c r="IX163" t="s">
        <v>234</v>
      </c>
      <c r="IY163" t="s">
        <v>1655</v>
      </c>
      <c r="IZ163" t="s">
        <v>1715</v>
      </c>
      <c r="JA163" t="s">
        <v>234</v>
      </c>
      <c r="JB163" t="s">
        <v>234</v>
      </c>
      <c r="JC163" t="s">
        <v>234</v>
      </c>
      <c r="JD163" t="s">
        <v>234</v>
      </c>
      <c r="JE163" t="s">
        <v>234</v>
      </c>
      <c r="JF163" t="s">
        <v>234</v>
      </c>
      <c r="JG163" t="s">
        <v>234</v>
      </c>
      <c r="JH163" t="s">
        <v>234</v>
      </c>
      <c r="JI163" t="s">
        <v>234</v>
      </c>
      <c r="JJ163" t="s">
        <v>234</v>
      </c>
      <c r="JK163" t="s">
        <v>234</v>
      </c>
      <c r="JL163" t="s">
        <v>234</v>
      </c>
      <c r="JM163" t="s">
        <v>234</v>
      </c>
      <c r="JN163" t="s">
        <v>234</v>
      </c>
      <c r="JO163" t="s">
        <v>234</v>
      </c>
      <c r="JP163" t="s">
        <v>234</v>
      </c>
      <c r="JQ163" t="s">
        <v>234</v>
      </c>
      <c r="JR163" t="s">
        <v>234</v>
      </c>
      <c r="JS163" t="s">
        <v>234</v>
      </c>
      <c r="JT163" t="s">
        <v>234</v>
      </c>
      <c r="JU163" t="s">
        <v>234</v>
      </c>
      <c r="JV163" t="s">
        <v>234</v>
      </c>
      <c r="JW163" t="s">
        <v>234</v>
      </c>
      <c r="JX163" t="s">
        <v>234</v>
      </c>
      <c r="JY163" t="s">
        <v>234</v>
      </c>
      <c r="JZ163" t="s">
        <v>234</v>
      </c>
      <c r="KA163" t="s">
        <v>234</v>
      </c>
      <c r="KB163" t="s">
        <v>234</v>
      </c>
      <c r="KC163" t="s">
        <v>234</v>
      </c>
      <c r="KD163" t="s">
        <v>234</v>
      </c>
      <c r="KE163" t="s">
        <v>234</v>
      </c>
      <c r="KF163" t="s">
        <v>234</v>
      </c>
      <c r="KG163" t="s">
        <v>234</v>
      </c>
      <c r="KH163" t="s">
        <v>234</v>
      </c>
      <c r="KI163" t="s">
        <v>234</v>
      </c>
      <c r="KJ163" t="s">
        <v>234</v>
      </c>
      <c r="KK163" t="s">
        <v>234</v>
      </c>
      <c r="KL163" t="s">
        <v>234</v>
      </c>
      <c r="KM163" t="s">
        <v>261</v>
      </c>
      <c r="KN163" t="s">
        <v>234</v>
      </c>
      <c r="KO163" t="s">
        <v>234</v>
      </c>
      <c r="KP163" t="s">
        <v>234</v>
      </c>
      <c r="KQ163" t="s">
        <v>234</v>
      </c>
      <c r="KR163" t="s">
        <v>234</v>
      </c>
      <c r="KS163" t="s">
        <v>234</v>
      </c>
      <c r="KT163" t="s">
        <v>234</v>
      </c>
      <c r="KU163" t="s">
        <v>234</v>
      </c>
      <c r="KV163" t="s">
        <v>234</v>
      </c>
      <c r="KW163" t="s">
        <v>234</v>
      </c>
      <c r="KX163" t="s">
        <v>234</v>
      </c>
      <c r="KY163" t="s">
        <v>234</v>
      </c>
      <c r="KZ163" t="s">
        <v>234</v>
      </c>
      <c r="LA163" t="s">
        <v>234</v>
      </c>
      <c r="LB163" t="s">
        <v>234</v>
      </c>
      <c r="LC163" t="s">
        <v>234</v>
      </c>
      <c r="LD163" t="s">
        <v>234</v>
      </c>
      <c r="LE163" t="s">
        <v>234</v>
      </c>
      <c r="LF163" t="s">
        <v>234</v>
      </c>
      <c r="LG163" t="s">
        <v>234</v>
      </c>
      <c r="LH163">
        <v>264955227</v>
      </c>
      <c r="LI163" t="s">
        <v>4190</v>
      </c>
      <c r="LJ163">
        <v>44618.835949074077</v>
      </c>
      <c r="LK163" t="s">
        <v>234</v>
      </c>
      <c r="LL163" t="s">
        <v>234</v>
      </c>
      <c r="LM163" t="s">
        <v>3800</v>
      </c>
      <c r="LN163" t="s">
        <v>3801</v>
      </c>
      <c r="LO163" t="s">
        <v>234</v>
      </c>
      <c r="LP163">
        <v>162</v>
      </c>
    </row>
    <row r="164" spans="1:328" x14ac:dyDescent="0.35">
      <c r="A164">
        <v>44618.616064270827</v>
      </c>
      <c r="B164">
        <v>44618.618967916656</v>
      </c>
      <c r="C164">
        <v>44618</v>
      </c>
      <c r="D164">
        <v>2.9036458290647715E-3</v>
      </c>
      <c r="E164" t="s">
        <v>234</v>
      </c>
      <c r="F164" t="s">
        <v>234</v>
      </c>
      <c r="G164" t="s">
        <v>234</v>
      </c>
      <c r="H164">
        <v>44618</v>
      </c>
      <c r="I164" t="s">
        <v>416</v>
      </c>
      <c r="J164" t="s">
        <v>234</v>
      </c>
      <c r="K164" t="s">
        <v>416</v>
      </c>
      <c r="L164" t="s">
        <v>415</v>
      </c>
      <c r="M164" t="s">
        <v>415</v>
      </c>
      <c r="N164" t="s">
        <v>1365</v>
      </c>
      <c r="O164" t="s">
        <v>234</v>
      </c>
      <c r="P164" t="s">
        <v>1365</v>
      </c>
      <c r="Q164" t="s">
        <v>1366</v>
      </c>
      <c r="R164" t="s">
        <v>1366</v>
      </c>
      <c r="S164" t="s">
        <v>419</v>
      </c>
      <c r="T164" t="s">
        <v>420</v>
      </c>
      <c r="U164" t="s">
        <v>421</v>
      </c>
      <c r="V164" t="s">
        <v>762</v>
      </c>
      <c r="W164" t="s">
        <v>260</v>
      </c>
      <c r="X164" t="s">
        <v>269</v>
      </c>
      <c r="Y164" t="s">
        <v>378</v>
      </c>
      <c r="Z164" t="s">
        <v>423</v>
      </c>
      <c r="AA164" t="s">
        <v>234</v>
      </c>
      <c r="AB164" t="s">
        <v>423</v>
      </c>
      <c r="AC164" t="s">
        <v>422</v>
      </c>
      <c r="AD164" t="s">
        <v>422</v>
      </c>
      <c r="AE164" t="s">
        <v>425</v>
      </c>
      <c r="AF164" t="s">
        <v>234</v>
      </c>
      <c r="AG164" t="s">
        <v>425</v>
      </c>
      <c r="AH164" t="s">
        <v>424</v>
      </c>
      <c r="AI164" t="s">
        <v>424</v>
      </c>
      <c r="AJ164" t="s">
        <v>366</v>
      </c>
      <c r="AK164" t="s">
        <v>248</v>
      </c>
      <c r="AL164" t="s">
        <v>1655</v>
      </c>
      <c r="AM164" t="s">
        <v>234</v>
      </c>
      <c r="AN164" t="s">
        <v>1655</v>
      </c>
      <c r="AO164" t="s">
        <v>234</v>
      </c>
      <c r="AP164" t="s">
        <v>250</v>
      </c>
      <c r="AQ164" t="s">
        <v>234</v>
      </c>
      <c r="AR164" t="s">
        <v>234</v>
      </c>
      <c r="AS164" t="s">
        <v>234</v>
      </c>
      <c r="AT164" t="s">
        <v>234</v>
      </c>
      <c r="AU164" t="s">
        <v>234</v>
      </c>
      <c r="AV164" t="s">
        <v>234</v>
      </c>
      <c r="AW164" t="s">
        <v>234</v>
      </c>
      <c r="AX164" t="s">
        <v>234</v>
      </c>
      <c r="AY164" t="s">
        <v>234</v>
      </c>
      <c r="AZ164" t="s">
        <v>234</v>
      </c>
      <c r="BA164" t="s">
        <v>234</v>
      </c>
      <c r="BB164" t="s">
        <v>234</v>
      </c>
      <c r="BC164" t="s">
        <v>234</v>
      </c>
      <c r="BD164" t="s">
        <v>234</v>
      </c>
      <c r="BE164" t="s">
        <v>234</v>
      </c>
      <c r="BF164" t="s">
        <v>234</v>
      </c>
      <c r="BG164" t="s">
        <v>234</v>
      </c>
      <c r="BH164" t="s">
        <v>234</v>
      </c>
      <c r="BI164" t="s">
        <v>234</v>
      </c>
      <c r="BJ164" t="s">
        <v>234</v>
      </c>
      <c r="BK164" t="s">
        <v>234</v>
      </c>
      <c r="BL164" t="s">
        <v>234</v>
      </c>
      <c r="BM164" t="s">
        <v>234</v>
      </c>
      <c r="BN164" t="s">
        <v>234</v>
      </c>
      <c r="BO164" t="s">
        <v>234</v>
      </c>
      <c r="BP164" t="s">
        <v>234</v>
      </c>
      <c r="BQ164" t="s">
        <v>234</v>
      </c>
      <c r="BR164" t="s">
        <v>234</v>
      </c>
      <c r="BS164" t="s">
        <v>234</v>
      </c>
      <c r="BT164" t="s">
        <v>234</v>
      </c>
      <c r="BU164" t="s">
        <v>234</v>
      </c>
      <c r="BV164" t="s">
        <v>234</v>
      </c>
      <c r="BW164" t="s">
        <v>234</v>
      </c>
      <c r="BX164" t="s">
        <v>234</v>
      </c>
      <c r="BY164" t="s">
        <v>234</v>
      </c>
      <c r="BZ164" t="s">
        <v>234</v>
      </c>
      <c r="CA164" t="s">
        <v>234</v>
      </c>
      <c r="CB164" t="s">
        <v>234</v>
      </c>
      <c r="CC164" t="s">
        <v>234</v>
      </c>
      <c r="CD164" t="s">
        <v>234</v>
      </c>
      <c r="CE164" t="s">
        <v>234</v>
      </c>
      <c r="CF164" t="s">
        <v>234</v>
      </c>
      <c r="CG164" t="s">
        <v>234</v>
      </c>
      <c r="CH164" t="s">
        <v>234</v>
      </c>
      <c r="CI164" t="s">
        <v>234</v>
      </c>
      <c r="CJ164" t="s">
        <v>234</v>
      </c>
      <c r="CK164" t="s">
        <v>234</v>
      </c>
      <c r="CL164" t="s">
        <v>234</v>
      </c>
      <c r="CM164" t="s">
        <v>234</v>
      </c>
      <c r="CN164" t="s">
        <v>234</v>
      </c>
      <c r="CO164" t="s">
        <v>234</v>
      </c>
      <c r="CP164" t="s">
        <v>234</v>
      </c>
      <c r="CQ164" t="s">
        <v>234</v>
      </c>
      <c r="CR164" t="s">
        <v>234</v>
      </c>
      <c r="CS164" t="s">
        <v>234</v>
      </c>
      <c r="CT164" t="s">
        <v>234</v>
      </c>
      <c r="CU164" t="s">
        <v>234</v>
      </c>
      <c r="CV164" t="s">
        <v>234</v>
      </c>
      <c r="CW164" t="s">
        <v>234</v>
      </c>
      <c r="CX164" t="s">
        <v>234</v>
      </c>
      <c r="CY164" t="s">
        <v>234</v>
      </c>
      <c r="CZ164" t="s">
        <v>234</v>
      </c>
      <c r="DA164" t="s">
        <v>234</v>
      </c>
      <c r="DB164" t="s">
        <v>234</v>
      </c>
      <c r="DC164" t="s">
        <v>234</v>
      </c>
      <c r="DD164" t="s">
        <v>234</v>
      </c>
      <c r="DE164" t="s">
        <v>234</v>
      </c>
      <c r="DF164" t="s">
        <v>234</v>
      </c>
      <c r="DG164" t="s">
        <v>234</v>
      </c>
      <c r="DH164" t="s">
        <v>234</v>
      </c>
      <c r="DI164" t="s">
        <v>234</v>
      </c>
      <c r="DJ164" t="s">
        <v>234</v>
      </c>
      <c r="DK164" t="s">
        <v>234</v>
      </c>
      <c r="DL164" t="s">
        <v>234</v>
      </c>
      <c r="DM164" t="s">
        <v>234</v>
      </c>
      <c r="DN164" t="s">
        <v>234</v>
      </c>
      <c r="DO164" t="s">
        <v>234</v>
      </c>
      <c r="DP164" t="s">
        <v>234</v>
      </c>
      <c r="DQ164" t="s">
        <v>234</v>
      </c>
      <c r="DR164" t="s">
        <v>234</v>
      </c>
      <c r="DS164" t="s">
        <v>234</v>
      </c>
      <c r="DT164" t="s">
        <v>234</v>
      </c>
      <c r="DU164" t="s">
        <v>234</v>
      </c>
      <c r="DV164" t="s">
        <v>234</v>
      </c>
      <c r="DW164" t="s">
        <v>234</v>
      </c>
      <c r="DX164" t="s">
        <v>234</v>
      </c>
      <c r="DY164" t="s">
        <v>234</v>
      </c>
      <c r="DZ164" t="s">
        <v>234</v>
      </c>
      <c r="EA164" t="s">
        <v>234</v>
      </c>
      <c r="EB164" t="s">
        <v>234</v>
      </c>
      <c r="EC164" t="s">
        <v>234</v>
      </c>
      <c r="ED164" t="s">
        <v>234</v>
      </c>
      <c r="EE164" t="s">
        <v>234</v>
      </c>
      <c r="EF164" t="s">
        <v>234</v>
      </c>
      <c r="EG164" t="s">
        <v>234</v>
      </c>
      <c r="EH164" t="s">
        <v>234</v>
      </c>
      <c r="EI164" t="s">
        <v>234</v>
      </c>
      <c r="EJ164" t="s">
        <v>234</v>
      </c>
      <c r="EK164" t="s">
        <v>234</v>
      </c>
      <c r="EL164" t="s">
        <v>234</v>
      </c>
      <c r="EM164" t="s">
        <v>234</v>
      </c>
      <c r="EN164" t="s">
        <v>234</v>
      </c>
      <c r="EO164" t="s">
        <v>234</v>
      </c>
      <c r="EP164" t="s">
        <v>234</v>
      </c>
      <c r="EQ164" t="s">
        <v>234</v>
      </c>
      <c r="ER164" t="s">
        <v>234</v>
      </c>
      <c r="ES164" t="s">
        <v>234</v>
      </c>
      <c r="ET164" t="s">
        <v>234</v>
      </c>
      <c r="EU164" t="s">
        <v>234</v>
      </c>
      <c r="EV164" t="s">
        <v>234</v>
      </c>
      <c r="EW164" t="s">
        <v>234</v>
      </c>
      <c r="EX164" t="s">
        <v>234</v>
      </c>
      <c r="EY164" t="s">
        <v>234</v>
      </c>
      <c r="EZ164" t="s">
        <v>234</v>
      </c>
      <c r="FA164" t="s">
        <v>234</v>
      </c>
      <c r="FB164" t="s">
        <v>234</v>
      </c>
      <c r="FC164" t="s">
        <v>234</v>
      </c>
      <c r="FD164" t="s">
        <v>234</v>
      </c>
      <c r="FE164" t="s">
        <v>234</v>
      </c>
      <c r="FF164" t="s">
        <v>234</v>
      </c>
      <c r="FG164" t="s">
        <v>234</v>
      </c>
      <c r="FH164" t="s">
        <v>234</v>
      </c>
      <c r="FI164" t="s">
        <v>234</v>
      </c>
      <c r="FJ164" t="s">
        <v>234</v>
      </c>
      <c r="FK164" t="s">
        <v>234</v>
      </c>
      <c r="FL164" t="s">
        <v>234</v>
      </c>
      <c r="FM164" t="s">
        <v>234</v>
      </c>
      <c r="FN164" t="s">
        <v>234</v>
      </c>
      <c r="FO164" t="s">
        <v>234</v>
      </c>
      <c r="FP164" t="s">
        <v>234</v>
      </c>
      <c r="FQ164" t="s">
        <v>234</v>
      </c>
      <c r="FR164" t="s">
        <v>234</v>
      </c>
      <c r="FS164" t="s">
        <v>234</v>
      </c>
      <c r="FT164" t="s">
        <v>234</v>
      </c>
      <c r="FU164" t="s">
        <v>234</v>
      </c>
      <c r="FV164" t="s">
        <v>234</v>
      </c>
      <c r="FW164" t="s">
        <v>234</v>
      </c>
      <c r="FX164" t="s">
        <v>234</v>
      </c>
      <c r="FY164" t="s">
        <v>234</v>
      </c>
      <c r="FZ164" t="s">
        <v>234</v>
      </c>
      <c r="GA164" t="s">
        <v>234</v>
      </c>
      <c r="GB164" t="s">
        <v>234</v>
      </c>
      <c r="GC164" t="s">
        <v>234</v>
      </c>
      <c r="GD164" t="s">
        <v>234</v>
      </c>
      <c r="GE164" t="s">
        <v>234</v>
      </c>
      <c r="GF164" t="s">
        <v>234</v>
      </c>
      <c r="GG164" t="s">
        <v>234</v>
      </c>
      <c r="GH164" t="s">
        <v>234</v>
      </c>
      <c r="GI164" t="s">
        <v>234</v>
      </c>
      <c r="GJ164" t="s">
        <v>234</v>
      </c>
      <c r="GK164" t="s">
        <v>234</v>
      </c>
      <c r="GL164" t="s">
        <v>234</v>
      </c>
      <c r="GM164" t="s">
        <v>234</v>
      </c>
      <c r="GN164" t="s">
        <v>234</v>
      </c>
      <c r="GO164" t="s">
        <v>234</v>
      </c>
      <c r="GP164" t="s">
        <v>234</v>
      </c>
      <c r="GQ164" t="s">
        <v>234</v>
      </c>
      <c r="GR164" t="s">
        <v>234</v>
      </c>
      <c r="GS164" t="s">
        <v>234</v>
      </c>
      <c r="GT164" t="s">
        <v>234</v>
      </c>
      <c r="GU164" t="s">
        <v>234</v>
      </c>
      <c r="GV164" t="s">
        <v>234</v>
      </c>
      <c r="GW164" t="s">
        <v>234</v>
      </c>
      <c r="GX164" t="s">
        <v>234</v>
      </c>
      <c r="GY164" t="s">
        <v>234</v>
      </c>
      <c r="GZ164" t="s">
        <v>234</v>
      </c>
      <c r="HA164" t="s">
        <v>234</v>
      </c>
      <c r="HB164" t="s">
        <v>234</v>
      </c>
      <c r="HC164" t="s">
        <v>234</v>
      </c>
      <c r="HD164" t="s">
        <v>234</v>
      </c>
      <c r="HE164" t="s">
        <v>234</v>
      </c>
      <c r="HF164" t="s">
        <v>234</v>
      </c>
      <c r="HG164" t="s">
        <v>234</v>
      </c>
      <c r="HH164" t="s">
        <v>234</v>
      </c>
      <c r="HI164" t="s">
        <v>234</v>
      </c>
      <c r="HJ164" t="s">
        <v>234</v>
      </c>
      <c r="HK164" t="s">
        <v>234</v>
      </c>
      <c r="HL164" t="s">
        <v>234</v>
      </c>
      <c r="HM164" t="s">
        <v>234</v>
      </c>
      <c r="HN164" t="s">
        <v>234</v>
      </c>
      <c r="HO164" t="s">
        <v>234</v>
      </c>
      <c r="HP164" t="s">
        <v>234</v>
      </c>
      <c r="HQ164" t="s">
        <v>234</v>
      </c>
      <c r="HR164" t="s">
        <v>234</v>
      </c>
      <c r="HS164" t="s">
        <v>234</v>
      </c>
      <c r="HT164" t="s">
        <v>234</v>
      </c>
      <c r="HU164" t="s">
        <v>234</v>
      </c>
      <c r="HV164" t="s">
        <v>234</v>
      </c>
      <c r="HW164" t="s">
        <v>234</v>
      </c>
      <c r="HX164" t="s">
        <v>234</v>
      </c>
      <c r="HY164" t="s">
        <v>234</v>
      </c>
      <c r="HZ164" t="s">
        <v>234</v>
      </c>
      <c r="IA164" t="s">
        <v>234</v>
      </c>
      <c r="IB164" t="s">
        <v>234</v>
      </c>
      <c r="IC164" t="s">
        <v>234</v>
      </c>
      <c r="ID164" t="s">
        <v>234</v>
      </c>
      <c r="IE164" t="s">
        <v>234</v>
      </c>
      <c r="IF164" t="s">
        <v>234</v>
      </c>
      <c r="IG164" t="s">
        <v>234</v>
      </c>
      <c r="IH164" t="s">
        <v>234</v>
      </c>
      <c r="II164" t="s">
        <v>234</v>
      </c>
      <c r="IJ164" t="s">
        <v>234</v>
      </c>
      <c r="IK164" t="s">
        <v>234</v>
      </c>
      <c r="IL164" t="s">
        <v>234</v>
      </c>
      <c r="IM164" t="s">
        <v>234</v>
      </c>
      <c r="IN164" t="s">
        <v>234</v>
      </c>
      <c r="IO164" t="s">
        <v>234</v>
      </c>
      <c r="IP164" t="s">
        <v>234</v>
      </c>
      <c r="IQ164" t="s">
        <v>234</v>
      </c>
      <c r="IR164" t="s">
        <v>234</v>
      </c>
      <c r="IS164" t="s">
        <v>234</v>
      </c>
      <c r="IT164" t="s">
        <v>234</v>
      </c>
      <c r="IU164" t="s">
        <v>234</v>
      </c>
      <c r="IV164" t="s">
        <v>234</v>
      </c>
      <c r="IW164" t="s">
        <v>234</v>
      </c>
      <c r="IX164" t="s">
        <v>234</v>
      </c>
      <c r="IY164" t="s">
        <v>1655</v>
      </c>
      <c r="IZ164" t="s">
        <v>1713</v>
      </c>
      <c r="JA164" t="s">
        <v>276</v>
      </c>
      <c r="JB164" t="s">
        <v>234</v>
      </c>
      <c r="JC164" t="s">
        <v>277</v>
      </c>
      <c r="JD164" t="s">
        <v>278</v>
      </c>
      <c r="JE164" t="s">
        <v>278</v>
      </c>
      <c r="JF164" t="s">
        <v>351</v>
      </c>
      <c r="JG164" t="s">
        <v>4191</v>
      </c>
      <c r="JH164" t="s">
        <v>256</v>
      </c>
      <c r="JI164" t="s">
        <v>323</v>
      </c>
      <c r="JJ164" t="s">
        <v>323</v>
      </c>
      <c r="JK164" t="s">
        <v>3865</v>
      </c>
      <c r="JL164" t="s">
        <v>234</v>
      </c>
      <c r="JM164" t="s">
        <v>234</v>
      </c>
      <c r="JN164" t="s">
        <v>234</v>
      </c>
      <c r="JO164" t="s">
        <v>234</v>
      </c>
      <c r="JP164" t="s">
        <v>234</v>
      </c>
      <c r="JQ164">
        <v>0</v>
      </c>
      <c r="JR164" t="s">
        <v>3811</v>
      </c>
      <c r="JS164" t="s">
        <v>234</v>
      </c>
      <c r="JT164" t="s">
        <v>259</v>
      </c>
      <c r="JU164" t="s">
        <v>3811</v>
      </c>
      <c r="JV164" t="s">
        <v>249</v>
      </c>
      <c r="JW164" t="s">
        <v>234</v>
      </c>
      <c r="JX164" t="s">
        <v>249</v>
      </c>
      <c r="JY164" t="s">
        <v>1726</v>
      </c>
      <c r="JZ164">
        <v>0</v>
      </c>
      <c r="KA164">
        <v>0</v>
      </c>
      <c r="KB164">
        <v>0</v>
      </c>
      <c r="KC164">
        <v>0</v>
      </c>
      <c r="KD164">
        <v>0</v>
      </c>
      <c r="KE164">
        <v>1</v>
      </c>
      <c r="KF164">
        <v>0</v>
      </c>
      <c r="KG164">
        <v>0</v>
      </c>
      <c r="KH164">
        <v>0</v>
      </c>
      <c r="KI164">
        <v>0</v>
      </c>
      <c r="KJ164">
        <v>0</v>
      </c>
      <c r="KK164">
        <v>0</v>
      </c>
      <c r="KL164" t="s">
        <v>234</v>
      </c>
      <c r="KM164" t="s">
        <v>261</v>
      </c>
      <c r="KN164" t="s">
        <v>234</v>
      </c>
      <c r="KO164" t="s">
        <v>234</v>
      </c>
      <c r="KP164" t="s">
        <v>234</v>
      </c>
      <c r="KQ164" t="s">
        <v>234</v>
      </c>
      <c r="KR164" t="s">
        <v>234</v>
      </c>
      <c r="KS164" t="s">
        <v>234</v>
      </c>
      <c r="KT164" t="s">
        <v>234</v>
      </c>
      <c r="KU164" t="s">
        <v>234</v>
      </c>
      <c r="KV164" t="s">
        <v>234</v>
      </c>
      <c r="KW164" t="s">
        <v>234</v>
      </c>
      <c r="KX164" t="s">
        <v>234</v>
      </c>
      <c r="KY164" t="s">
        <v>234</v>
      </c>
      <c r="KZ164" t="s">
        <v>234</v>
      </c>
      <c r="LA164" t="s">
        <v>234</v>
      </c>
      <c r="LB164" t="s">
        <v>234</v>
      </c>
      <c r="LC164" t="s">
        <v>234</v>
      </c>
      <c r="LD164" t="s">
        <v>234</v>
      </c>
      <c r="LE164" t="s">
        <v>234</v>
      </c>
      <c r="LF164" t="s">
        <v>234</v>
      </c>
      <c r="LG164" t="s">
        <v>234</v>
      </c>
      <c r="LH164">
        <v>264955228</v>
      </c>
      <c r="LI164" t="s">
        <v>4192</v>
      </c>
      <c r="LJ164">
        <v>44618.835960648154</v>
      </c>
      <c r="LK164" t="s">
        <v>234</v>
      </c>
      <c r="LL164" t="s">
        <v>234</v>
      </c>
      <c r="LM164" t="s">
        <v>3800</v>
      </c>
      <c r="LN164" t="s">
        <v>3801</v>
      </c>
      <c r="LO164" t="s">
        <v>234</v>
      </c>
      <c r="LP164">
        <v>163</v>
      </c>
    </row>
    <row r="165" spans="1:328" x14ac:dyDescent="0.35">
      <c r="A165">
        <v>44618.619148032412</v>
      </c>
      <c r="B165">
        <v>44618.622655844913</v>
      </c>
      <c r="C165">
        <v>44618</v>
      </c>
      <c r="D165">
        <v>3.507812500174623E-3</v>
      </c>
      <c r="E165" t="s">
        <v>234</v>
      </c>
      <c r="F165" t="s">
        <v>234</v>
      </c>
      <c r="G165" t="s">
        <v>234</v>
      </c>
      <c r="H165">
        <v>44618</v>
      </c>
      <c r="I165" t="s">
        <v>416</v>
      </c>
      <c r="J165" t="s">
        <v>234</v>
      </c>
      <c r="K165" t="s">
        <v>416</v>
      </c>
      <c r="L165" t="s">
        <v>415</v>
      </c>
      <c r="M165" t="s">
        <v>415</v>
      </c>
      <c r="N165" t="s">
        <v>1365</v>
      </c>
      <c r="O165" t="s">
        <v>234</v>
      </c>
      <c r="P165" t="s">
        <v>1365</v>
      </c>
      <c r="Q165" t="s">
        <v>1366</v>
      </c>
      <c r="R165" t="s">
        <v>1366</v>
      </c>
      <c r="S165" t="s">
        <v>419</v>
      </c>
      <c r="T165" t="s">
        <v>420</v>
      </c>
      <c r="U165" t="s">
        <v>421</v>
      </c>
      <c r="V165" t="s">
        <v>762</v>
      </c>
      <c r="W165" t="s">
        <v>260</v>
      </c>
      <c r="X165" t="s">
        <v>269</v>
      </c>
      <c r="Y165" t="s">
        <v>378</v>
      </c>
      <c r="Z165" t="s">
        <v>423</v>
      </c>
      <c r="AA165" t="s">
        <v>234</v>
      </c>
      <c r="AB165" t="s">
        <v>423</v>
      </c>
      <c r="AC165" t="s">
        <v>422</v>
      </c>
      <c r="AD165" t="s">
        <v>422</v>
      </c>
      <c r="AE165" t="s">
        <v>425</v>
      </c>
      <c r="AF165" t="s">
        <v>234</v>
      </c>
      <c r="AG165" t="s">
        <v>425</v>
      </c>
      <c r="AH165" t="s">
        <v>424</v>
      </c>
      <c r="AI165" t="s">
        <v>424</v>
      </c>
      <c r="AJ165" t="s">
        <v>366</v>
      </c>
      <c r="AK165" t="s">
        <v>248</v>
      </c>
      <c r="AL165" t="s">
        <v>1655</v>
      </c>
      <c r="AM165" t="s">
        <v>234</v>
      </c>
      <c r="AN165" t="s">
        <v>1655</v>
      </c>
      <c r="AO165" t="s">
        <v>234</v>
      </c>
      <c r="AP165" t="s">
        <v>250</v>
      </c>
      <c r="AQ165" t="s">
        <v>234</v>
      </c>
      <c r="AR165" t="s">
        <v>234</v>
      </c>
      <c r="AS165" t="s">
        <v>234</v>
      </c>
      <c r="AT165" t="s">
        <v>234</v>
      </c>
      <c r="AU165" t="s">
        <v>234</v>
      </c>
      <c r="AV165" t="s">
        <v>234</v>
      </c>
      <c r="AW165" t="s">
        <v>234</v>
      </c>
      <c r="AX165" t="s">
        <v>234</v>
      </c>
      <c r="AY165" t="s">
        <v>234</v>
      </c>
      <c r="AZ165" t="s">
        <v>234</v>
      </c>
      <c r="BA165" t="s">
        <v>234</v>
      </c>
      <c r="BB165" t="s">
        <v>234</v>
      </c>
      <c r="BC165" t="s">
        <v>234</v>
      </c>
      <c r="BD165" t="s">
        <v>234</v>
      </c>
      <c r="BE165" t="s">
        <v>234</v>
      </c>
      <c r="BF165" t="s">
        <v>234</v>
      </c>
      <c r="BG165" t="s">
        <v>234</v>
      </c>
      <c r="BH165" t="s">
        <v>234</v>
      </c>
      <c r="BI165" t="s">
        <v>234</v>
      </c>
      <c r="BJ165" t="s">
        <v>234</v>
      </c>
      <c r="BK165" t="s">
        <v>234</v>
      </c>
      <c r="BL165" t="s">
        <v>234</v>
      </c>
      <c r="BM165" t="s">
        <v>234</v>
      </c>
      <c r="BN165" t="s">
        <v>234</v>
      </c>
      <c r="BO165" t="s">
        <v>234</v>
      </c>
      <c r="BP165" t="s">
        <v>234</v>
      </c>
      <c r="BQ165" t="s">
        <v>234</v>
      </c>
      <c r="BR165" t="s">
        <v>234</v>
      </c>
      <c r="BS165" t="s">
        <v>234</v>
      </c>
      <c r="BT165" t="s">
        <v>234</v>
      </c>
      <c r="BU165" t="s">
        <v>234</v>
      </c>
      <c r="BV165" t="s">
        <v>234</v>
      </c>
      <c r="BW165" t="s">
        <v>234</v>
      </c>
      <c r="BX165" t="s">
        <v>234</v>
      </c>
      <c r="BY165" t="s">
        <v>234</v>
      </c>
      <c r="BZ165" t="s">
        <v>234</v>
      </c>
      <c r="CA165" t="s">
        <v>234</v>
      </c>
      <c r="CB165" t="s">
        <v>234</v>
      </c>
      <c r="CC165" t="s">
        <v>234</v>
      </c>
      <c r="CD165" t="s">
        <v>234</v>
      </c>
      <c r="CE165" t="s">
        <v>234</v>
      </c>
      <c r="CF165" t="s">
        <v>234</v>
      </c>
      <c r="CG165" t="s">
        <v>234</v>
      </c>
      <c r="CH165" t="s">
        <v>234</v>
      </c>
      <c r="CI165" t="s">
        <v>234</v>
      </c>
      <c r="CJ165" t="s">
        <v>234</v>
      </c>
      <c r="CK165" t="s">
        <v>234</v>
      </c>
      <c r="CL165" t="s">
        <v>234</v>
      </c>
      <c r="CM165" t="s">
        <v>234</v>
      </c>
      <c r="CN165" t="s">
        <v>234</v>
      </c>
      <c r="CO165" t="s">
        <v>234</v>
      </c>
      <c r="CP165" t="s">
        <v>234</v>
      </c>
      <c r="CQ165" t="s">
        <v>234</v>
      </c>
      <c r="CR165" t="s">
        <v>234</v>
      </c>
      <c r="CS165" t="s">
        <v>234</v>
      </c>
      <c r="CT165" t="s">
        <v>234</v>
      </c>
      <c r="CU165" t="s">
        <v>234</v>
      </c>
      <c r="CV165" t="s">
        <v>234</v>
      </c>
      <c r="CW165" t="s">
        <v>234</v>
      </c>
      <c r="CX165" t="s">
        <v>234</v>
      </c>
      <c r="CY165" t="s">
        <v>234</v>
      </c>
      <c r="CZ165" t="s">
        <v>234</v>
      </c>
      <c r="DA165" t="s">
        <v>234</v>
      </c>
      <c r="DB165" t="s">
        <v>234</v>
      </c>
      <c r="DC165" t="s">
        <v>234</v>
      </c>
      <c r="DD165" t="s">
        <v>234</v>
      </c>
      <c r="DE165" t="s">
        <v>234</v>
      </c>
      <c r="DF165" t="s">
        <v>234</v>
      </c>
      <c r="DG165" t="s">
        <v>234</v>
      </c>
      <c r="DH165" t="s">
        <v>234</v>
      </c>
      <c r="DI165" t="s">
        <v>234</v>
      </c>
      <c r="DJ165" t="s">
        <v>234</v>
      </c>
      <c r="DK165" t="s">
        <v>234</v>
      </c>
      <c r="DL165" t="s">
        <v>234</v>
      </c>
      <c r="DM165" t="s">
        <v>234</v>
      </c>
      <c r="DN165" t="s">
        <v>234</v>
      </c>
      <c r="DO165" t="s">
        <v>234</v>
      </c>
      <c r="DP165" t="s">
        <v>234</v>
      </c>
      <c r="DQ165" t="s">
        <v>234</v>
      </c>
      <c r="DR165" t="s">
        <v>234</v>
      </c>
      <c r="DS165" t="s">
        <v>234</v>
      </c>
      <c r="DT165" t="s">
        <v>234</v>
      </c>
      <c r="DU165" t="s">
        <v>234</v>
      </c>
      <c r="DV165" t="s">
        <v>234</v>
      </c>
      <c r="DW165" t="s">
        <v>234</v>
      </c>
      <c r="DX165" t="s">
        <v>234</v>
      </c>
      <c r="DY165" t="s">
        <v>234</v>
      </c>
      <c r="DZ165" t="s">
        <v>234</v>
      </c>
      <c r="EA165" t="s">
        <v>234</v>
      </c>
      <c r="EB165" t="s">
        <v>234</v>
      </c>
      <c r="EC165" t="s">
        <v>234</v>
      </c>
      <c r="ED165" t="s">
        <v>234</v>
      </c>
      <c r="EE165" t="s">
        <v>234</v>
      </c>
      <c r="EF165" t="s">
        <v>234</v>
      </c>
      <c r="EG165" t="s">
        <v>234</v>
      </c>
      <c r="EH165" t="s">
        <v>234</v>
      </c>
      <c r="EI165" t="s">
        <v>234</v>
      </c>
      <c r="EJ165" t="s">
        <v>234</v>
      </c>
      <c r="EK165" t="s">
        <v>234</v>
      </c>
      <c r="EL165" t="s">
        <v>234</v>
      </c>
      <c r="EM165" t="s">
        <v>234</v>
      </c>
      <c r="EN165" t="s">
        <v>234</v>
      </c>
      <c r="EO165" t="s">
        <v>234</v>
      </c>
      <c r="EP165" t="s">
        <v>234</v>
      </c>
      <c r="EQ165" t="s">
        <v>234</v>
      </c>
      <c r="ER165" t="s">
        <v>234</v>
      </c>
      <c r="ES165" t="s">
        <v>234</v>
      </c>
      <c r="ET165" t="s">
        <v>234</v>
      </c>
      <c r="EU165" t="s">
        <v>234</v>
      </c>
      <c r="EV165" t="s">
        <v>234</v>
      </c>
      <c r="EW165" t="s">
        <v>234</v>
      </c>
      <c r="EX165" t="s">
        <v>234</v>
      </c>
      <c r="EY165" t="s">
        <v>234</v>
      </c>
      <c r="EZ165" t="s">
        <v>234</v>
      </c>
      <c r="FA165" t="s">
        <v>234</v>
      </c>
      <c r="FB165" t="s">
        <v>234</v>
      </c>
      <c r="FC165" t="s">
        <v>234</v>
      </c>
      <c r="FD165" t="s">
        <v>234</v>
      </c>
      <c r="FE165" t="s">
        <v>234</v>
      </c>
      <c r="FF165" t="s">
        <v>234</v>
      </c>
      <c r="FG165" t="s">
        <v>234</v>
      </c>
      <c r="FH165" t="s">
        <v>234</v>
      </c>
      <c r="FI165" t="s">
        <v>234</v>
      </c>
      <c r="FJ165" t="s">
        <v>234</v>
      </c>
      <c r="FK165" t="s">
        <v>234</v>
      </c>
      <c r="FL165" t="s">
        <v>234</v>
      </c>
      <c r="FM165" t="s">
        <v>234</v>
      </c>
      <c r="FN165" t="s">
        <v>234</v>
      </c>
      <c r="FO165" t="s">
        <v>234</v>
      </c>
      <c r="FP165" t="s">
        <v>234</v>
      </c>
      <c r="FQ165" t="s">
        <v>234</v>
      </c>
      <c r="FR165" t="s">
        <v>234</v>
      </c>
      <c r="FS165" t="s">
        <v>234</v>
      </c>
      <c r="FT165" t="s">
        <v>234</v>
      </c>
      <c r="FU165" t="s">
        <v>234</v>
      </c>
      <c r="FV165" t="s">
        <v>234</v>
      </c>
      <c r="FW165" t="s">
        <v>234</v>
      </c>
      <c r="FX165" t="s">
        <v>234</v>
      </c>
      <c r="FY165" t="s">
        <v>234</v>
      </c>
      <c r="FZ165" t="s">
        <v>234</v>
      </c>
      <c r="GA165" t="s">
        <v>234</v>
      </c>
      <c r="GB165" t="s">
        <v>234</v>
      </c>
      <c r="GC165" t="s">
        <v>234</v>
      </c>
      <c r="GD165" t="s">
        <v>234</v>
      </c>
      <c r="GE165" t="s">
        <v>234</v>
      </c>
      <c r="GF165" t="s">
        <v>234</v>
      </c>
      <c r="GG165" t="s">
        <v>234</v>
      </c>
      <c r="GH165" t="s">
        <v>234</v>
      </c>
      <c r="GI165" t="s">
        <v>234</v>
      </c>
      <c r="GJ165" t="s">
        <v>234</v>
      </c>
      <c r="GK165" t="s">
        <v>234</v>
      </c>
      <c r="GL165" t="s">
        <v>234</v>
      </c>
      <c r="GM165" t="s">
        <v>234</v>
      </c>
      <c r="GN165" t="s">
        <v>234</v>
      </c>
      <c r="GO165" t="s">
        <v>234</v>
      </c>
      <c r="GP165" t="s">
        <v>234</v>
      </c>
      <c r="GQ165" t="s">
        <v>234</v>
      </c>
      <c r="GR165" t="s">
        <v>234</v>
      </c>
      <c r="GS165" t="s">
        <v>234</v>
      </c>
      <c r="GT165" t="s">
        <v>234</v>
      </c>
      <c r="GU165" t="s">
        <v>234</v>
      </c>
      <c r="GV165" t="s">
        <v>234</v>
      </c>
      <c r="GW165" t="s">
        <v>234</v>
      </c>
      <c r="GX165" t="s">
        <v>234</v>
      </c>
      <c r="GY165" t="s">
        <v>234</v>
      </c>
      <c r="GZ165" t="s">
        <v>234</v>
      </c>
      <c r="HA165" t="s">
        <v>234</v>
      </c>
      <c r="HB165" t="s">
        <v>234</v>
      </c>
      <c r="HC165" t="s">
        <v>234</v>
      </c>
      <c r="HD165" t="s">
        <v>234</v>
      </c>
      <c r="HE165" t="s">
        <v>234</v>
      </c>
      <c r="HF165" t="s">
        <v>234</v>
      </c>
      <c r="HG165" t="s">
        <v>234</v>
      </c>
      <c r="HH165" t="s">
        <v>234</v>
      </c>
      <c r="HI165" t="s">
        <v>234</v>
      </c>
      <c r="HJ165" t="s">
        <v>234</v>
      </c>
      <c r="HK165" t="s">
        <v>234</v>
      </c>
      <c r="HL165" t="s">
        <v>234</v>
      </c>
      <c r="HM165" t="s">
        <v>234</v>
      </c>
      <c r="HN165" t="s">
        <v>234</v>
      </c>
      <c r="HO165" t="s">
        <v>234</v>
      </c>
      <c r="HP165" t="s">
        <v>234</v>
      </c>
      <c r="HQ165" t="s">
        <v>234</v>
      </c>
      <c r="HR165" t="s">
        <v>234</v>
      </c>
      <c r="HS165" t="s">
        <v>234</v>
      </c>
      <c r="HT165" t="s">
        <v>234</v>
      </c>
      <c r="HU165" t="s">
        <v>234</v>
      </c>
      <c r="HV165" t="s">
        <v>234</v>
      </c>
      <c r="HW165" t="s">
        <v>234</v>
      </c>
      <c r="HX165" t="s">
        <v>234</v>
      </c>
      <c r="HY165" t="s">
        <v>234</v>
      </c>
      <c r="HZ165" t="s">
        <v>234</v>
      </c>
      <c r="IA165" t="s">
        <v>234</v>
      </c>
      <c r="IB165" t="s">
        <v>234</v>
      </c>
      <c r="IC165" t="s">
        <v>234</v>
      </c>
      <c r="ID165" t="s">
        <v>234</v>
      </c>
      <c r="IE165" t="s">
        <v>234</v>
      </c>
      <c r="IF165" t="s">
        <v>234</v>
      </c>
      <c r="IG165" t="s">
        <v>234</v>
      </c>
      <c r="IH165" t="s">
        <v>234</v>
      </c>
      <c r="II165" t="s">
        <v>234</v>
      </c>
      <c r="IJ165" t="s">
        <v>234</v>
      </c>
      <c r="IK165" t="s">
        <v>234</v>
      </c>
      <c r="IL165" t="s">
        <v>234</v>
      </c>
      <c r="IM165" t="s">
        <v>234</v>
      </c>
      <c r="IN165" t="s">
        <v>234</v>
      </c>
      <c r="IO165" t="s">
        <v>234</v>
      </c>
      <c r="IP165" t="s">
        <v>234</v>
      </c>
      <c r="IQ165" t="s">
        <v>234</v>
      </c>
      <c r="IR165" t="s">
        <v>234</v>
      </c>
      <c r="IS165" t="s">
        <v>234</v>
      </c>
      <c r="IT165" t="s">
        <v>234</v>
      </c>
      <c r="IU165" t="s">
        <v>234</v>
      </c>
      <c r="IV165" t="s">
        <v>234</v>
      </c>
      <c r="IW165" t="s">
        <v>234</v>
      </c>
      <c r="IX165" t="s">
        <v>234</v>
      </c>
      <c r="IY165" t="s">
        <v>1655</v>
      </c>
      <c r="IZ165" t="s">
        <v>1713</v>
      </c>
      <c r="JA165" t="s">
        <v>430</v>
      </c>
      <c r="JB165" t="s">
        <v>234</v>
      </c>
      <c r="JC165" t="s">
        <v>431</v>
      </c>
      <c r="JD165" t="s">
        <v>432</v>
      </c>
      <c r="JE165" t="s">
        <v>432</v>
      </c>
      <c r="JF165" t="s">
        <v>275</v>
      </c>
      <c r="JG165" t="s">
        <v>234</v>
      </c>
      <c r="JH165" t="s">
        <v>325</v>
      </c>
      <c r="JI165" t="s">
        <v>258</v>
      </c>
      <c r="JJ165" t="s">
        <v>258</v>
      </c>
      <c r="JK165" t="s">
        <v>3810</v>
      </c>
      <c r="JL165" t="s">
        <v>234</v>
      </c>
      <c r="JM165" t="s">
        <v>234</v>
      </c>
      <c r="JN165" t="s">
        <v>234</v>
      </c>
      <c r="JO165" t="s">
        <v>234</v>
      </c>
      <c r="JP165" t="s">
        <v>234</v>
      </c>
      <c r="JQ165">
        <v>2</v>
      </c>
      <c r="JR165" t="s">
        <v>4193</v>
      </c>
      <c r="JS165" t="s">
        <v>234</v>
      </c>
      <c r="JT165" t="s">
        <v>259</v>
      </c>
      <c r="JU165" t="s">
        <v>4193</v>
      </c>
      <c r="JV165" t="s">
        <v>249</v>
      </c>
      <c r="JW165" t="s">
        <v>234</v>
      </c>
      <c r="JX165" t="s">
        <v>261</v>
      </c>
      <c r="JY165" t="s">
        <v>234</v>
      </c>
      <c r="JZ165" t="s">
        <v>234</v>
      </c>
      <c r="KA165" t="s">
        <v>234</v>
      </c>
      <c r="KB165" t="s">
        <v>234</v>
      </c>
      <c r="KC165" t="s">
        <v>234</v>
      </c>
      <c r="KD165" t="s">
        <v>234</v>
      </c>
      <c r="KE165" t="s">
        <v>234</v>
      </c>
      <c r="KF165" t="s">
        <v>234</v>
      </c>
      <c r="KG165" t="s">
        <v>234</v>
      </c>
      <c r="KH165" t="s">
        <v>234</v>
      </c>
      <c r="KI165" t="s">
        <v>234</v>
      </c>
      <c r="KJ165" t="s">
        <v>234</v>
      </c>
      <c r="KK165" t="s">
        <v>234</v>
      </c>
      <c r="KL165" t="s">
        <v>234</v>
      </c>
      <c r="KM165" t="s">
        <v>261</v>
      </c>
      <c r="KN165" t="s">
        <v>234</v>
      </c>
      <c r="KO165" t="s">
        <v>234</v>
      </c>
      <c r="KP165" t="s">
        <v>234</v>
      </c>
      <c r="KQ165" t="s">
        <v>234</v>
      </c>
      <c r="KR165" t="s">
        <v>234</v>
      </c>
      <c r="KS165" t="s">
        <v>234</v>
      </c>
      <c r="KT165" t="s">
        <v>234</v>
      </c>
      <c r="KU165" t="s">
        <v>234</v>
      </c>
      <c r="KV165" t="s">
        <v>234</v>
      </c>
      <c r="KW165" t="s">
        <v>234</v>
      </c>
      <c r="KX165" t="s">
        <v>234</v>
      </c>
      <c r="KY165" t="s">
        <v>234</v>
      </c>
      <c r="KZ165" t="s">
        <v>234</v>
      </c>
      <c r="LA165" t="s">
        <v>234</v>
      </c>
      <c r="LB165" t="s">
        <v>234</v>
      </c>
      <c r="LC165" t="s">
        <v>234</v>
      </c>
      <c r="LD165" t="s">
        <v>234</v>
      </c>
      <c r="LE165" t="s">
        <v>234</v>
      </c>
      <c r="LF165" t="s">
        <v>234</v>
      </c>
      <c r="LG165" t="s">
        <v>234</v>
      </c>
      <c r="LH165">
        <v>264955231</v>
      </c>
      <c r="LI165" t="s">
        <v>4194</v>
      </c>
      <c r="LJ165">
        <v>44618.835972222223</v>
      </c>
      <c r="LK165" t="s">
        <v>234</v>
      </c>
      <c r="LL165" t="s">
        <v>234</v>
      </c>
      <c r="LM165" t="s">
        <v>3800</v>
      </c>
      <c r="LN165" t="s">
        <v>3801</v>
      </c>
      <c r="LO165" t="s">
        <v>234</v>
      </c>
      <c r="LP165">
        <v>164</v>
      </c>
    </row>
    <row r="166" spans="1:328" x14ac:dyDescent="0.35">
      <c r="A166">
        <v>44618.622828229163</v>
      </c>
      <c r="B166">
        <v>44618.624672893522</v>
      </c>
      <c r="C166">
        <v>44618</v>
      </c>
      <c r="D166">
        <v>1.8446643589413725E-3</v>
      </c>
      <c r="E166" t="s">
        <v>234</v>
      </c>
      <c r="F166" t="s">
        <v>234</v>
      </c>
      <c r="G166" t="s">
        <v>234</v>
      </c>
      <c r="H166">
        <v>44618</v>
      </c>
      <c r="I166" t="s">
        <v>416</v>
      </c>
      <c r="J166" t="s">
        <v>234</v>
      </c>
      <c r="K166" t="s">
        <v>416</v>
      </c>
      <c r="L166" t="s">
        <v>415</v>
      </c>
      <c r="M166" t="s">
        <v>415</v>
      </c>
      <c r="N166" t="s">
        <v>1365</v>
      </c>
      <c r="O166" t="s">
        <v>234</v>
      </c>
      <c r="P166" t="s">
        <v>1365</v>
      </c>
      <c r="Q166" t="s">
        <v>1366</v>
      </c>
      <c r="R166" t="s">
        <v>1366</v>
      </c>
      <c r="S166" t="s">
        <v>419</v>
      </c>
      <c r="T166" t="s">
        <v>420</v>
      </c>
      <c r="U166" t="s">
        <v>421</v>
      </c>
      <c r="V166" t="s">
        <v>762</v>
      </c>
      <c r="W166" t="s">
        <v>260</v>
      </c>
      <c r="X166" t="s">
        <v>269</v>
      </c>
      <c r="Y166" t="s">
        <v>378</v>
      </c>
      <c r="Z166" t="s">
        <v>423</v>
      </c>
      <c r="AA166" t="s">
        <v>234</v>
      </c>
      <c r="AB166" t="s">
        <v>423</v>
      </c>
      <c r="AC166" t="s">
        <v>422</v>
      </c>
      <c r="AD166" t="s">
        <v>422</v>
      </c>
      <c r="AE166" t="s">
        <v>425</v>
      </c>
      <c r="AF166" t="s">
        <v>234</v>
      </c>
      <c r="AG166" t="s">
        <v>425</v>
      </c>
      <c r="AH166" t="s">
        <v>424</v>
      </c>
      <c r="AI166" t="s">
        <v>424</v>
      </c>
      <c r="AJ166" t="s">
        <v>366</v>
      </c>
      <c r="AK166" t="s">
        <v>248</v>
      </c>
      <c r="AL166" t="s">
        <v>1655</v>
      </c>
      <c r="AM166" t="s">
        <v>234</v>
      </c>
      <c r="AN166" t="s">
        <v>1655</v>
      </c>
      <c r="AO166" t="s">
        <v>234</v>
      </c>
      <c r="AP166" t="s">
        <v>274</v>
      </c>
      <c r="AQ166" t="s">
        <v>234</v>
      </c>
      <c r="AR166" t="s">
        <v>234</v>
      </c>
      <c r="AS166" t="s">
        <v>234</v>
      </c>
      <c r="AT166" t="s">
        <v>234</v>
      </c>
      <c r="AU166" t="s">
        <v>234</v>
      </c>
      <c r="AV166" t="s">
        <v>234</v>
      </c>
      <c r="AW166" t="s">
        <v>234</v>
      </c>
      <c r="AX166" t="s">
        <v>234</v>
      </c>
      <c r="AY166" t="s">
        <v>234</v>
      </c>
      <c r="AZ166" t="s">
        <v>234</v>
      </c>
      <c r="BA166" t="s">
        <v>234</v>
      </c>
      <c r="BB166" t="s">
        <v>234</v>
      </c>
      <c r="BC166" t="s">
        <v>234</v>
      </c>
      <c r="BD166" t="s">
        <v>234</v>
      </c>
      <c r="BE166" t="s">
        <v>234</v>
      </c>
      <c r="BF166" t="s">
        <v>234</v>
      </c>
      <c r="BG166" t="s">
        <v>234</v>
      </c>
      <c r="BH166" t="s">
        <v>234</v>
      </c>
      <c r="BI166" t="s">
        <v>234</v>
      </c>
      <c r="BJ166" t="s">
        <v>234</v>
      </c>
      <c r="BK166" t="s">
        <v>234</v>
      </c>
      <c r="BL166" t="s">
        <v>234</v>
      </c>
      <c r="BM166" t="s">
        <v>234</v>
      </c>
      <c r="BN166" t="s">
        <v>234</v>
      </c>
      <c r="BO166" t="s">
        <v>234</v>
      </c>
      <c r="BP166" t="s">
        <v>234</v>
      </c>
      <c r="BQ166" t="s">
        <v>234</v>
      </c>
      <c r="BR166" t="s">
        <v>234</v>
      </c>
      <c r="BS166" t="s">
        <v>234</v>
      </c>
      <c r="BT166" t="s">
        <v>234</v>
      </c>
      <c r="BU166" t="s">
        <v>234</v>
      </c>
      <c r="BV166" t="s">
        <v>234</v>
      </c>
      <c r="BW166" t="s">
        <v>234</v>
      </c>
      <c r="BX166" t="s">
        <v>234</v>
      </c>
      <c r="BY166" t="s">
        <v>234</v>
      </c>
      <c r="BZ166" t="s">
        <v>234</v>
      </c>
      <c r="CA166" t="s">
        <v>234</v>
      </c>
      <c r="CB166" t="s">
        <v>234</v>
      </c>
      <c r="CC166" t="s">
        <v>234</v>
      </c>
      <c r="CD166" t="s">
        <v>234</v>
      </c>
      <c r="CE166" t="s">
        <v>234</v>
      </c>
      <c r="CF166" t="s">
        <v>234</v>
      </c>
      <c r="CG166" t="s">
        <v>234</v>
      </c>
      <c r="CH166" t="s">
        <v>234</v>
      </c>
      <c r="CI166" t="s">
        <v>234</v>
      </c>
      <c r="CJ166" t="s">
        <v>234</v>
      </c>
      <c r="CK166" t="s">
        <v>234</v>
      </c>
      <c r="CL166" t="s">
        <v>234</v>
      </c>
      <c r="CM166" t="s">
        <v>234</v>
      </c>
      <c r="CN166" t="s">
        <v>234</v>
      </c>
      <c r="CO166" t="s">
        <v>234</v>
      </c>
      <c r="CP166" t="s">
        <v>234</v>
      </c>
      <c r="CQ166" t="s">
        <v>234</v>
      </c>
      <c r="CR166" t="s">
        <v>234</v>
      </c>
      <c r="CS166" t="s">
        <v>234</v>
      </c>
      <c r="CT166" t="s">
        <v>234</v>
      </c>
      <c r="CU166" t="s">
        <v>234</v>
      </c>
      <c r="CV166" t="s">
        <v>234</v>
      </c>
      <c r="CW166" t="s">
        <v>234</v>
      </c>
      <c r="CX166" t="s">
        <v>234</v>
      </c>
      <c r="CY166" t="s">
        <v>234</v>
      </c>
      <c r="CZ166" t="s">
        <v>234</v>
      </c>
      <c r="DA166" t="s">
        <v>234</v>
      </c>
      <c r="DB166" t="s">
        <v>234</v>
      </c>
      <c r="DC166" t="s">
        <v>234</v>
      </c>
      <c r="DD166" t="s">
        <v>234</v>
      </c>
      <c r="DE166" t="s">
        <v>234</v>
      </c>
      <c r="DF166" t="s">
        <v>234</v>
      </c>
      <c r="DG166" t="s">
        <v>234</v>
      </c>
      <c r="DH166" t="s">
        <v>234</v>
      </c>
      <c r="DI166" t="s">
        <v>234</v>
      </c>
      <c r="DJ166" t="s">
        <v>234</v>
      </c>
      <c r="DK166" t="s">
        <v>234</v>
      </c>
      <c r="DL166" t="s">
        <v>234</v>
      </c>
      <c r="DM166" t="s">
        <v>234</v>
      </c>
      <c r="DN166" t="s">
        <v>234</v>
      </c>
      <c r="DO166" t="s">
        <v>234</v>
      </c>
      <c r="DP166" t="s">
        <v>234</v>
      </c>
      <c r="DQ166" t="s">
        <v>234</v>
      </c>
      <c r="DR166" t="s">
        <v>234</v>
      </c>
      <c r="DS166" t="s">
        <v>234</v>
      </c>
      <c r="DT166" t="s">
        <v>234</v>
      </c>
      <c r="DU166" t="s">
        <v>234</v>
      </c>
      <c r="DV166" t="s">
        <v>234</v>
      </c>
      <c r="DW166" t="s">
        <v>234</v>
      </c>
      <c r="DX166" t="s">
        <v>234</v>
      </c>
      <c r="DY166" t="s">
        <v>234</v>
      </c>
      <c r="DZ166" t="s">
        <v>234</v>
      </c>
      <c r="EA166" t="s">
        <v>234</v>
      </c>
      <c r="EB166" t="s">
        <v>234</v>
      </c>
      <c r="EC166" t="s">
        <v>234</v>
      </c>
      <c r="ED166" t="s">
        <v>234</v>
      </c>
      <c r="EE166" t="s">
        <v>234</v>
      </c>
      <c r="EF166" t="s">
        <v>234</v>
      </c>
      <c r="EG166" t="s">
        <v>234</v>
      </c>
      <c r="EH166" t="s">
        <v>234</v>
      </c>
      <c r="EI166" t="s">
        <v>234</v>
      </c>
      <c r="EJ166" t="s">
        <v>234</v>
      </c>
      <c r="EK166" t="s">
        <v>234</v>
      </c>
      <c r="EL166" t="s">
        <v>234</v>
      </c>
      <c r="EM166" t="s">
        <v>234</v>
      </c>
      <c r="EN166" t="s">
        <v>234</v>
      </c>
      <c r="EO166" t="s">
        <v>234</v>
      </c>
      <c r="EP166" t="s">
        <v>234</v>
      </c>
      <c r="EQ166" t="s">
        <v>234</v>
      </c>
      <c r="ER166" t="s">
        <v>234</v>
      </c>
      <c r="ES166" t="s">
        <v>234</v>
      </c>
      <c r="ET166" t="s">
        <v>234</v>
      </c>
      <c r="EU166" t="s">
        <v>234</v>
      </c>
      <c r="EV166" t="s">
        <v>234</v>
      </c>
      <c r="EW166" t="s">
        <v>234</v>
      </c>
      <c r="EX166" t="s">
        <v>234</v>
      </c>
      <c r="EY166" t="s">
        <v>234</v>
      </c>
      <c r="EZ166" t="s">
        <v>234</v>
      </c>
      <c r="FA166" t="s">
        <v>234</v>
      </c>
      <c r="FB166" t="s">
        <v>234</v>
      </c>
      <c r="FC166" t="s">
        <v>234</v>
      </c>
      <c r="FD166" t="s">
        <v>234</v>
      </c>
      <c r="FE166" t="s">
        <v>234</v>
      </c>
      <c r="FF166" t="s">
        <v>234</v>
      </c>
      <c r="FG166" t="s">
        <v>234</v>
      </c>
      <c r="FH166" t="s">
        <v>234</v>
      </c>
      <c r="FI166" t="s">
        <v>234</v>
      </c>
      <c r="FJ166" t="s">
        <v>234</v>
      </c>
      <c r="FK166" t="s">
        <v>234</v>
      </c>
      <c r="FL166" t="s">
        <v>234</v>
      </c>
      <c r="FM166" t="s">
        <v>234</v>
      </c>
      <c r="FN166" t="s">
        <v>234</v>
      </c>
      <c r="FO166" t="s">
        <v>234</v>
      </c>
      <c r="FP166" t="s">
        <v>234</v>
      </c>
      <c r="FQ166" t="s">
        <v>234</v>
      </c>
      <c r="FR166" t="s">
        <v>234</v>
      </c>
      <c r="FS166" t="s">
        <v>234</v>
      </c>
      <c r="FT166" t="s">
        <v>234</v>
      </c>
      <c r="FU166" t="s">
        <v>234</v>
      </c>
      <c r="FV166" t="s">
        <v>234</v>
      </c>
      <c r="FW166" t="s">
        <v>234</v>
      </c>
      <c r="FX166" t="s">
        <v>234</v>
      </c>
      <c r="FY166" t="s">
        <v>234</v>
      </c>
      <c r="FZ166" t="s">
        <v>234</v>
      </c>
      <c r="GA166" t="s">
        <v>234</v>
      </c>
      <c r="GB166" t="s">
        <v>234</v>
      </c>
      <c r="GC166" t="s">
        <v>234</v>
      </c>
      <c r="GD166" t="s">
        <v>234</v>
      </c>
      <c r="GE166" t="s">
        <v>234</v>
      </c>
      <c r="GF166" t="s">
        <v>234</v>
      </c>
      <c r="GG166" t="s">
        <v>234</v>
      </c>
      <c r="GH166" t="s">
        <v>234</v>
      </c>
      <c r="GI166" t="s">
        <v>234</v>
      </c>
      <c r="GJ166" t="s">
        <v>234</v>
      </c>
      <c r="GK166" t="s">
        <v>234</v>
      </c>
      <c r="GL166" t="s">
        <v>234</v>
      </c>
      <c r="GM166" t="s">
        <v>234</v>
      </c>
      <c r="GN166" t="s">
        <v>234</v>
      </c>
      <c r="GO166" t="s">
        <v>234</v>
      </c>
      <c r="GP166" t="s">
        <v>234</v>
      </c>
      <c r="GQ166" t="s">
        <v>234</v>
      </c>
      <c r="GR166" t="s">
        <v>234</v>
      </c>
      <c r="GS166" t="s">
        <v>234</v>
      </c>
      <c r="GT166" t="s">
        <v>234</v>
      </c>
      <c r="GU166" t="s">
        <v>234</v>
      </c>
      <c r="GV166" t="s">
        <v>234</v>
      </c>
      <c r="GW166" t="s">
        <v>234</v>
      </c>
      <c r="GX166" t="s">
        <v>234</v>
      </c>
      <c r="GY166" t="s">
        <v>234</v>
      </c>
      <c r="GZ166" t="s">
        <v>234</v>
      </c>
      <c r="HA166" t="s">
        <v>234</v>
      </c>
      <c r="HB166" t="s">
        <v>234</v>
      </c>
      <c r="HC166" t="s">
        <v>234</v>
      </c>
      <c r="HD166" t="s">
        <v>234</v>
      </c>
      <c r="HE166" t="s">
        <v>234</v>
      </c>
      <c r="HF166" t="s">
        <v>234</v>
      </c>
      <c r="HG166" t="s">
        <v>234</v>
      </c>
      <c r="HH166" t="s">
        <v>234</v>
      </c>
      <c r="HI166" t="s">
        <v>234</v>
      </c>
      <c r="HJ166" t="s">
        <v>234</v>
      </c>
      <c r="HK166" t="s">
        <v>234</v>
      </c>
      <c r="HL166" t="s">
        <v>234</v>
      </c>
      <c r="HM166" t="s">
        <v>234</v>
      </c>
      <c r="HN166" t="s">
        <v>234</v>
      </c>
      <c r="HO166" t="s">
        <v>234</v>
      </c>
      <c r="HP166" t="s">
        <v>234</v>
      </c>
      <c r="HQ166" t="s">
        <v>234</v>
      </c>
      <c r="HR166" t="s">
        <v>234</v>
      </c>
      <c r="HS166" t="s">
        <v>234</v>
      </c>
      <c r="HT166" t="s">
        <v>234</v>
      </c>
      <c r="HU166" t="s">
        <v>234</v>
      </c>
      <c r="HV166" t="s">
        <v>234</v>
      </c>
      <c r="HW166" t="s">
        <v>234</v>
      </c>
      <c r="HX166" t="s">
        <v>234</v>
      </c>
      <c r="HY166" t="s">
        <v>234</v>
      </c>
      <c r="HZ166" t="s">
        <v>234</v>
      </c>
      <c r="IA166" t="s">
        <v>234</v>
      </c>
      <c r="IB166" t="s">
        <v>234</v>
      </c>
      <c r="IC166" t="s">
        <v>234</v>
      </c>
      <c r="ID166" t="s">
        <v>234</v>
      </c>
      <c r="IE166" t="s">
        <v>234</v>
      </c>
      <c r="IF166" t="s">
        <v>234</v>
      </c>
      <c r="IG166" t="s">
        <v>234</v>
      </c>
      <c r="IH166" t="s">
        <v>234</v>
      </c>
      <c r="II166" t="s">
        <v>234</v>
      </c>
      <c r="IJ166" t="s">
        <v>234</v>
      </c>
      <c r="IK166" t="s">
        <v>234</v>
      </c>
      <c r="IL166" t="s">
        <v>234</v>
      </c>
      <c r="IM166" t="s">
        <v>234</v>
      </c>
      <c r="IN166" t="s">
        <v>234</v>
      </c>
      <c r="IO166" t="s">
        <v>234</v>
      </c>
      <c r="IP166" t="s">
        <v>234</v>
      </c>
      <c r="IQ166" t="s">
        <v>234</v>
      </c>
      <c r="IR166" t="s">
        <v>234</v>
      </c>
      <c r="IS166" t="s">
        <v>234</v>
      </c>
      <c r="IT166" t="s">
        <v>234</v>
      </c>
      <c r="IU166" t="s">
        <v>234</v>
      </c>
      <c r="IV166" t="s">
        <v>234</v>
      </c>
      <c r="IW166" t="s">
        <v>234</v>
      </c>
      <c r="IX166" t="s">
        <v>234</v>
      </c>
      <c r="IY166" t="s">
        <v>1655</v>
      </c>
      <c r="IZ166" t="s">
        <v>1715</v>
      </c>
      <c r="JA166" t="s">
        <v>234</v>
      </c>
      <c r="JB166" t="s">
        <v>234</v>
      </c>
      <c r="JC166" t="s">
        <v>234</v>
      </c>
      <c r="JD166" t="s">
        <v>234</v>
      </c>
      <c r="JE166" t="s">
        <v>234</v>
      </c>
      <c r="JF166" t="s">
        <v>234</v>
      </c>
      <c r="JG166" t="s">
        <v>234</v>
      </c>
      <c r="JH166" t="s">
        <v>234</v>
      </c>
      <c r="JI166" t="s">
        <v>234</v>
      </c>
      <c r="JJ166" t="s">
        <v>234</v>
      </c>
      <c r="JK166" t="s">
        <v>234</v>
      </c>
      <c r="JL166" t="s">
        <v>234</v>
      </c>
      <c r="JM166" t="s">
        <v>234</v>
      </c>
      <c r="JN166" t="s">
        <v>234</v>
      </c>
      <c r="JO166" t="s">
        <v>234</v>
      </c>
      <c r="JP166" t="s">
        <v>234</v>
      </c>
      <c r="JQ166" t="s">
        <v>234</v>
      </c>
      <c r="JR166" t="s">
        <v>234</v>
      </c>
      <c r="JS166" t="s">
        <v>234</v>
      </c>
      <c r="JT166" t="s">
        <v>234</v>
      </c>
      <c r="JU166" t="s">
        <v>234</v>
      </c>
      <c r="JV166" t="s">
        <v>234</v>
      </c>
      <c r="JW166" t="s">
        <v>234</v>
      </c>
      <c r="JX166" t="s">
        <v>234</v>
      </c>
      <c r="JY166" t="s">
        <v>234</v>
      </c>
      <c r="JZ166" t="s">
        <v>234</v>
      </c>
      <c r="KA166" t="s">
        <v>234</v>
      </c>
      <c r="KB166" t="s">
        <v>234</v>
      </c>
      <c r="KC166" t="s">
        <v>234</v>
      </c>
      <c r="KD166" t="s">
        <v>234</v>
      </c>
      <c r="KE166" t="s">
        <v>234</v>
      </c>
      <c r="KF166" t="s">
        <v>234</v>
      </c>
      <c r="KG166" t="s">
        <v>234</v>
      </c>
      <c r="KH166" t="s">
        <v>234</v>
      </c>
      <c r="KI166" t="s">
        <v>234</v>
      </c>
      <c r="KJ166" t="s">
        <v>234</v>
      </c>
      <c r="KK166" t="s">
        <v>234</v>
      </c>
      <c r="KL166" t="s">
        <v>234</v>
      </c>
      <c r="KM166" t="s">
        <v>261</v>
      </c>
      <c r="KN166" t="s">
        <v>234</v>
      </c>
      <c r="KO166" t="s">
        <v>234</v>
      </c>
      <c r="KP166" t="s">
        <v>234</v>
      </c>
      <c r="KQ166" t="s">
        <v>234</v>
      </c>
      <c r="KR166" t="s">
        <v>234</v>
      </c>
      <c r="KS166" t="s">
        <v>234</v>
      </c>
      <c r="KT166" t="s">
        <v>234</v>
      </c>
      <c r="KU166" t="s">
        <v>234</v>
      </c>
      <c r="KV166" t="s">
        <v>234</v>
      </c>
      <c r="KW166" t="s">
        <v>234</v>
      </c>
      <c r="KX166" t="s">
        <v>234</v>
      </c>
      <c r="KY166" t="s">
        <v>234</v>
      </c>
      <c r="KZ166" t="s">
        <v>234</v>
      </c>
      <c r="LA166" t="s">
        <v>234</v>
      </c>
      <c r="LB166" t="s">
        <v>234</v>
      </c>
      <c r="LC166" t="s">
        <v>234</v>
      </c>
      <c r="LD166" t="s">
        <v>234</v>
      </c>
      <c r="LE166" t="s">
        <v>234</v>
      </c>
      <c r="LF166" t="s">
        <v>234</v>
      </c>
      <c r="LG166" t="s">
        <v>234</v>
      </c>
      <c r="LH166">
        <v>264955233</v>
      </c>
      <c r="LI166" t="s">
        <v>4195</v>
      </c>
      <c r="LJ166">
        <v>44618.8359837963</v>
      </c>
      <c r="LK166" t="s">
        <v>234</v>
      </c>
      <c r="LL166" t="s">
        <v>234</v>
      </c>
      <c r="LM166" t="s">
        <v>3800</v>
      </c>
      <c r="LN166" t="s">
        <v>3801</v>
      </c>
      <c r="LO166" t="s">
        <v>234</v>
      </c>
      <c r="LP166">
        <v>165</v>
      </c>
    </row>
    <row r="167" spans="1:328" x14ac:dyDescent="0.35">
      <c r="A167">
        <v>44618.512194421302</v>
      </c>
      <c r="B167">
        <v>44618.528593923613</v>
      </c>
      <c r="C167">
        <v>44618</v>
      </c>
      <c r="D167">
        <v>1.1713930221698579E-3</v>
      </c>
      <c r="E167" t="s">
        <v>234</v>
      </c>
      <c r="F167" t="s">
        <v>234</v>
      </c>
      <c r="G167" t="s">
        <v>234</v>
      </c>
      <c r="H167">
        <v>44618</v>
      </c>
      <c r="I167" t="s">
        <v>236</v>
      </c>
      <c r="J167" t="s">
        <v>234</v>
      </c>
      <c r="K167" t="s">
        <v>236</v>
      </c>
      <c r="L167" t="s">
        <v>235</v>
      </c>
      <c r="M167" t="s">
        <v>235</v>
      </c>
      <c r="N167" t="s">
        <v>246</v>
      </c>
      <c r="O167" t="s">
        <v>4196</v>
      </c>
      <c r="P167" t="s">
        <v>246</v>
      </c>
      <c r="Q167" t="s">
        <v>433</v>
      </c>
      <c r="R167" t="s">
        <v>4196</v>
      </c>
      <c r="S167" t="s">
        <v>601</v>
      </c>
      <c r="T167" t="s">
        <v>2121</v>
      </c>
      <c r="U167" t="s">
        <v>2120</v>
      </c>
      <c r="V167" t="s">
        <v>2122</v>
      </c>
      <c r="W167" t="s">
        <v>2429</v>
      </c>
      <c r="X167" t="s">
        <v>2428</v>
      </c>
      <c r="Y167" t="s">
        <v>2429</v>
      </c>
      <c r="Z167" t="s">
        <v>3292</v>
      </c>
      <c r="AA167" t="s">
        <v>234</v>
      </c>
      <c r="AB167" t="s">
        <v>3292</v>
      </c>
      <c r="AC167" t="s">
        <v>3293</v>
      </c>
      <c r="AD167" t="s">
        <v>3293</v>
      </c>
      <c r="AE167" t="s">
        <v>246</v>
      </c>
      <c r="AF167" t="s">
        <v>4197</v>
      </c>
      <c r="AG167" t="s">
        <v>246</v>
      </c>
      <c r="AH167" t="s">
        <v>1390</v>
      </c>
      <c r="AI167" t="s">
        <v>3445</v>
      </c>
      <c r="AJ167" t="s">
        <v>247</v>
      </c>
      <c r="AK167" t="s">
        <v>284</v>
      </c>
      <c r="AL167" t="s">
        <v>1655</v>
      </c>
      <c r="AM167" t="s">
        <v>234</v>
      </c>
      <c r="AN167" t="s">
        <v>1655</v>
      </c>
      <c r="AO167" t="s">
        <v>234</v>
      </c>
      <c r="AP167" t="s">
        <v>250</v>
      </c>
      <c r="AQ167" t="s">
        <v>234</v>
      </c>
      <c r="AR167" t="s">
        <v>234</v>
      </c>
      <c r="AS167" t="s">
        <v>285</v>
      </c>
      <c r="AT167" t="s">
        <v>234</v>
      </c>
      <c r="AU167" t="s">
        <v>3875</v>
      </c>
      <c r="AV167">
        <v>1</v>
      </c>
      <c r="AW167">
        <v>1</v>
      </c>
      <c r="AX167">
        <v>0</v>
      </c>
      <c r="AY167">
        <v>0</v>
      </c>
      <c r="AZ167">
        <v>0</v>
      </c>
      <c r="BA167">
        <v>0</v>
      </c>
      <c r="BB167">
        <v>0</v>
      </c>
      <c r="BC167">
        <v>0</v>
      </c>
      <c r="BD167" t="s">
        <v>309</v>
      </c>
      <c r="BE167" t="s">
        <v>750</v>
      </c>
      <c r="BF167" t="s">
        <v>287</v>
      </c>
      <c r="BG167">
        <v>1</v>
      </c>
      <c r="BH167">
        <v>0</v>
      </c>
      <c r="BI167">
        <v>0</v>
      </c>
      <c r="BJ167">
        <v>0</v>
      </c>
      <c r="BK167">
        <v>0</v>
      </c>
      <c r="BL167">
        <v>0</v>
      </c>
      <c r="BM167">
        <v>0</v>
      </c>
      <c r="BN167">
        <v>0</v>
      </c>
      <c r="BO167">
        <v>0</v>
      </c>
      <c r="BP167">
        <v>0</v>
      </c>
      <c r="BQ167" t="s">
        <v>234</v>
      </c>
      <c r="BR167" t="s">
        <v>317</v>
      </c>
      <c r="BS167" t="s">
        <v>348</v>
      </c>
      <c r="BT167" t="s">
        <v>4198</v>
      </c>
      <c r="BU167">
        <v>1</v>
      </c>
      <c r="BV167">
        <v>1</v>
      </c>
      <c r="BW167">
        <v>1</v>
      </c>
      <c r="BX167">
        <v>1</v>
      </c>
      <c r="BY167">
        <v>1</v>
      </c>
      <c r="BZ167">
        <v>1</v>
      </c>
      <c r="CA167">
        <v>1</v>
      </c>
      <c r="CB167">
        <v>0</v>
      </c>
      <c r="CC167" t="s">
        <v>1500</v>
      </c>
      <c r="CD167">
        <v>250</v>
      </c>
      <c r="CE167">
        <v>125</v>
      </c>
      <c r="CF167" t="s">
        <v>1655</v>
      </c>
      <c r="CG167">
        <v>400</v>
      </c>
      <c r="CH167">
        <v>153.84615384615299</v>
      </c>
      <c r="CI167" t="s">
        <v>1655</v>
      </c>
      <c r="CJ167">
        <v>250</v>
      </c>
      <c r="CK167" t="s">
        <v>3803</v>
      </c>
      <c r="CL167" t="s">
        <v>1655</v>
      </c>
      <c r="CM167">
        <v>400</v>
      </c>
      <c r="CN167" t="s">
        <v>3804</v>
      </c>
      <c r="CO167" t="s">
        <v>1655</v>
      </c>
      <c r="CP167">
        <v>600</v>
      </c>
      <c r="CQ167" t="s">
        <v>3805</v>
      </c>
      <c r="CR167" t="s">
        <v>1445</v>
      </c>
      <c r="CS167">
        <v>750</v>
      </c>
      <c r="CT167" t="s">
        <v>4072</v>
      </c>
      <c r="CU167" t="s">
        <v>1445</v>
      </c>
      <c r="CV167" t="s">
        <v>1507</v>
      </c>
      <c r="CW167" t="s">
        <v>1655</v>
      </c>
      <c r="CX167">
        <v>1100</v>
      </c>
      <c r="CY167" t="s">
        <v>234</v>
      </c>
      <c r="CZ167" t="s">
        <v>234</v>
      </c>
      <c r="DA167" t="s">
        <v>234</v>
      </c>
      <c r="DB167" t="s">
        <v>234</v>
      </c>
      <c r="DC167" t="s">
        <v>234</v>
      </c>
      <c r="DD167" t="s">
        <v>234</v>
      </c>
      <c r="DE167" t="s">
        <v>259</v>
      </c>
      <c r="DF167">
        <v>1100</v>
      </c>
      <c r="DG167" t="s">
        <v>1655</v>
      </c>
      <c r="DH167" t="s">
        <v>1655</v>
      </c>
      <c r="DI167" t="s">
        <v>4199</v>
      </c>
      <c r="DJ167">
        <v>1</v>
      </c>
      <c r="DK167">
        <v>1</v>
      </c>
      <c r="DL167">
        <v>0</v>
      </c>
      <c r="DM167">
        <v>0</v>
      </c>
      <c r="DN167">
        <v>0</v>
      </c>
      <c r="DO167">
        <v>0</v>
      </c>
      <c r="DP167">
        <v>0</v>
      </c>
      <c r="DQ167">
        <v>0</v>
      </c>
      <c r="DR167">
        <v>0</v>
      </c>
      <c r="DS167">
        <v>0</v>
      </c>
      <c r="DT167">
        <v>0</v>
      </c>
      <c r="DU167">
        <v>0</v>
      </c>
      <c r="DV167">
        <v>0</v>
      </c>
      <c r="DW167">
        <v>0</v>
      </c>
      <c r="DX167" t="s">
        <v>234</v>
      </c>
      <c r="DY167" t="s">
        <v>3844</v>
      </c>
      <c r="DZ167">
        <v>1</v>
      </c>
      <c r="EA167">
        <v>1</v>
      </c>
      <c r="EB167">
        <v>0</v>
      </c>
      <c r="EC167">
        <v>0</v>
      </c>
      <c r="ED167">
        <v>0</v>
      </c>
      <c r="EE167">
        <v>0</v>
      </c>
      <c r="EF167">
        <v>0</v>
      </c>
      <c r="EG167">
        <v>0</v>
      </c>
      <c r="EH167" t="s">
        <v>1655</v>
      </c>
      <c r="EI167" t="s">
        <v>1655</v>
      </c>
      <c r="EJ167" t="s">
        <v>1655</v>
      </c>
      <c r="EK167" t="s">
        <v>239</v>
      </c>
      <c r="EL167" t="s">
        <v>314</v>
      </c>
      <c r="EM167" t="s">
        <v>370</v>
      </c>
      <c r="EN167" t="s">
        <v>314</v>
      </c>
      <c r="EO167" t="s">
        <v>3813</v>
      </c>
      <c r="EP167">
        <v>1</v>
      </c>
      <c r="EQ167">
        <v>1</v>
      </c>
      <c r="ER167">
        <v>1</v>
      </c>
      <c r="ES167">
        <v>1</v>
      </c>
      <c r="ET167">
        <v>1</v>
      </c>
      <c r="EU167">
        <v>1</v>
      </c>
      <c r="EV167">
        <v>1</v>
      </c>
      <c r="EW167">
        <v>0</v>
      </c>
      <c r="EX167" t="s">
        <v>1655</v>
      </c>
      <c r="EY167">
        <v>50</v>
      </c>
      <c r="EZ167">
        <v>50</v>
      </c>
      <c r="FA167" t="s">
        <v>234</v>
      </c>
      <c r="FB167" t="s">
        <v>234</v>
      </c>
      <c r="FC167" t="s">
        <v>234</v>
      </c>
      <c r="FD167">
        <v>50</v>
      </c>
      <c r="FE167" t="s">
        <v>1655</v>
      </c>
      <c r="FF167">
        <v>25</v>
      </c>
      <c r="FG167" t="s">
        <v>1655</v>
      </c>
      <c r="FH167">
        <v>25</v>
      </c>
      <c r="FI167" t="s">
        <v>1655</v>
      </c>
      <c r="FJ167" t="s">
        <v>1655</v>
      </c>
      <c r="FK167">
        <v>25</v>
      </c>
      <c r="FL167" t="s">
        <v>234</v>
      </c>
      <c r="FM167" t="s">
        <v>234</v>
      </c>
      <c r="FN167" t="s">
        <v>3911</v>
      </c>
      <c r="FO167" t="s">
        <v>1655</v>
      </c>
      <c r="FP167" t="s">
        <v>1655</v>
      </c>
      <c r="FQ167">
        <v>125</v>
      </c>
      <c r="FR167" t="s">
        <v>234</v>
      </c>
      <c r="FS167" t="s">
        <v>234</v>
      </c>
      <c r="FT167" t="s">
        <v>3899</v>
      </c>
      <c r="FU167" t="s">
        <v>1655</v>
      </c>
      <c r="FV167" t="s">
        <v>1655</v>
      </c>
      <c r="FW167">
        <v>75</v>
      </c>
      <c r="FX167" t="s">
        <v>234</v>
      </c>
      <c r="FY167" t="s">
        <v>234</v>
      </c>
      <c r="FZ167" t="s">
        <v>234</v>
      </c>
      <c r="GA167" t="s">
        <v>3854</v>
      </c>
      <c r="GB167" t="s">
        <v>1655</v>
      </c>
      <c r="GC167" t="s">
        <v>1655</v>
      </c>
      <c r="GD167" t="s">
        <v>234</v>
      </c>
      <c r="GE167">
        <v>10</v>
      </c>
      <c r="GF167" t="s">
        <v>234</v>
      </c>
      <c r="GG167" t="s">
        <v>234</v>
      </c>
      <c r="GH167" t="s">
        <v>234</v>
      </c>
      <c r="GI167" t="s">
        <v>234</v>
      </c>
      <c r="GJ167" t="s">
        <v>234</v>
      </c>
      <c r="GK167" t="s">
        <v>234</v>
      </c>
      <c r="GL167" t="s">
        <v>1655</v>
      </c>
      <c r="GM167" t="s">
        <v>259</v>
      </c>
      <c r="GN167" t="s">
        <v>3862</v>
      </c>
      <c r="GO167" t="s">
        <v>1655</v>
      </c>
      <c r="GP167" t="s">
        <v>4200</v>
      </c>
      <c r="GQ167">
        <v>1</v>
      </c>
      <c r="GR167">
        <v>1</v>
      </c>
      <c r="GS167">
        <v>0</v>
      </c>
      <c r="GT167">
        <v>1</v>
      </c>
      <c r="GU167">
        <v>1</v>
      </c>
      <c r="GV167">
        <v>0</v>
      </c>
      <c r="GW167">
        <v>0</v>
      </c>
      <c r="GX167">
        <v>0</v>
      </c>
      <c r="GY167">
        <v>0</v>
      </c>
      <c r="GZ167">
        <v>0</v>
      </c>
      <c r="HA167">
        <v>0</v>
      </c>
      <c r="HB167">
        <v>0</v>
      </c>
      <c r="HC167">
        <v>0</v>
      </c>
      <c r="HD167" t="s">
        <v>234</v>
      </c>
      <c r="HE167" t="s">
        <v>4201</v>
      </c>
      <c r="HF167">
        <v>1</v>
      </c>
      <c r="HG167">
        <v>0</v>
      </c>
      <c r="HH167">
        <v>0</v>
      </c>
      <c r="HI167">
        <v>1</v>
      </c>
      <c r="HJ167">
        <v>0</v>
      </c>
      <c r="HK167">
        <v>1</v>
      </c>
      <c r="HL167">
        <v>1</v>
      </c>
      <c r="HM167">
        <v>0</v>
      </c>
      <c r="HN167" t="s">
        <v>1655</v>
      </c>
      <c r="HO167" t="s">
        <v>1655</v>
      </c>
      <c r="HP167" t="s">
        <v>1655</v>
      </c>
      <c r="HQ167" t="s">
        <v>601</v>
      </c>
      <c r="HR167" t="s">
        <v>305</v>
      </c>
      <c r="HS167" t="s">
        <v>2121</v>
      </c>
      <c r="HT167" t="s">
        <v>305</v>
      </c>
      <c r="HU167" t="s">
        <v>1445</v>
      </c>
      <c r="HV167" t="s">
        <v>234</v>
      </c>
      <c r="HW167" t="s">
        <v>234</v>
      </c>
      <c r="HX167" t="s">
        <v>234</v>
      </c>
      <c r="HY167" t="s">
        <v>234</v>
      </c>
      <c r="HZ167" t="s">
        <v>234</v>
      </c>
      <c r="IA167" t="s">
        <v>234</v>
      </c>
      <c r="IB167" t="s">
        <v>234</v>
      </c>
      <c r="IC167" t="s">
        <v>234</v>
      </c>
      <c r="ID167" t="s">
        <v>4202</v>
      </c>
      <c r="IE167">
        <v>0</v>
      </c>
      <c r="IF167">
        <v>1</v>
      </c>
      <c r="IG167">
        <v>1</v>
      </c>
      <c r="IH167">
        <v>1</v>
      </c>
      <c r="II167">
        <v>0</v>
      </c>
      <c r="IJ167">
        <v>0</v>
      </c>
      <c r="IK167">
        <v>0</v>
      </c>
      <c r="IL167">
        <v>0</v>
      </c>
      <c r="IM167" t="s">
        <v>234</v>
      </c>
      <c r="IN167" t="s">
        <v>1655</v>
      </c>
      <c r="IO167" t="s">
        <v>234</v>
      </c>
      <c r="IP167" t="s">
        <v>309</v>
      </c>
      <c r="IQ167">
        <v>1</v>
      </c>
      <c r="IR167">
        <v>0</v>
      </c>
      <c r="IS167">
        <v>0</v>
      </c>
      <c r="IT167">
        <v>0</v>
      </c>
      <c r="IU167">
        <v>0</v>
      </c>
      <c r="IV167">
        <v>0</v>
      </c>
      <c r="IW167">
        <v>0</v>
      </c>
      <c r="IX167">
        <v>0</v>
      </c>
      <c r="IY167" t="s">
        <v>234</v>
      </c>
      <c r="IZ167" t="s">
        <v>234</v>
      </c>
      <c r="JA167" t="s">
        <v>234</v>
      </c>
      <c r="JB167" t="s">
        <v>234</v>
      </c>
      <c r="JC167" t="s">
        <v>234</v>
      </c>
      <c r="JD167" t="s">
        <v>234</v>
      </c>
      <c r="JE167" t="s">
        <v>234</v>
      </c>
      <c r="JF167" t="s">
        <v>234</v>
      </c>
      <c r="JG167" t="s">
        <v>234</v>
      </c>
      <c r="JH167" t="s">
        <v>234</v>
      </c>
      <c r="JI167" t="s">
        <v>234</v>
      </c>
      <c r="JJ167" t="s">
        <v>234</v>
      </c>
      <c r="JK167" t="s">
        <v>234</v>
      </c>
      <c r="JL167" t="s">
        <v>234</v>
      </c>
      <c r="JM167" t="s">
        <v>234</v>
      </c>
      <c r="JN167" t="s">
        <v>234</v>
      </c>
      <c r="JO167" t="s">
        <v>234</v>
      </c>
      <c r="JP167" t="s">
        <v>234</v>
      </c>
      <c r="JQ167" t="s">
        <v>234</v>
      </c>
      <c r="JR167" t="s">
        <v>234</v>
      </c>
      <c r="JS167" t="s">
        <v>234</v>
      </c>
      <c r="JT167" t="s">
        <v>234</v>
      </c>
      <c r="JU167" t="s">
        <v>234</v>
      </c>
      <c r="JV167" t="s">
        <v>234</v>
      </c>
      <c r="JW167" t="s">
        <v>234</v>
      </c>
      <c r="JX167" t="s">
        <v>234</v>
      </c>
      <c r="JY167" t="s">
        <v>234</v>
      </c>
      <c r="JZ167" t="s">
        <v>234</v>
      </c>
      <c r="KA167" t="s">
        <v>234</v>
      </c>
      <c r="KB167" t="s">
        <v>234</v>
      </c>
      <c r="KC167" t="s">
        <v>234</v>
      </c>
      <c r="KD167" t="s">
        <v>234</v>
      </c>
      <c r="KE167" t="s">
        <v>234</v>
      </c>
      <c r="KF167" t="s">
        <v>234</v>
      </c>
      <c r="KG167" t="s">
        <v>234</v>
      </c>
      <c r="KH167" t="s">
        <v>234</v>
      </c>
      <c r="KI167" t="s">
        <v>234</v>
      </c>
      <c r="KJ167" t="s">
        <v>234</v>
      </c>
      <c r="KK167" t="s">
        <v>234</v>
      </c>
      <c r="KL167" t="s">
        <v>234</v>
      </c>
      <c r="KM167" t="s">
        <v>234</v>
      </c>
      <c r="KN167" t="s">
        <v>234</v>
      </c>
      <c r="KO167" t="s">
        <v>234</v>
      </c>
      <c r="KP167" t="s">
        <v>234</v>
      </c>
      <c r="KQ167" t="s">
        <v>234</v>
      </c>
      <c r="KR167" t="s">
        <v>234</v>
      </c>
      <c r="KS167" t="s">
        <v>234</v>
      </c>
      <c r="KT167" t="s">
        <v>234</v>
      </c>
      <c r="KU167" t="s">
        <v>234</v>
      </c>
      <c r="KV167" t="s">
        <v>234</v>
      </c>
      <c r="KW167" t="s">
        <v>234</v>
      </c>
      <c r="KX167" t="s">
        <v>234</v>
      </c>
      <c r="KY167" t="s">
        <v>234</v>
      </c>
      <c r="KZ167" t="s">
        <v>234</v>
      </c>
      <c r="LA167" t="s">
        <v>234</v>
      </c>
      <c r="LB167" t="s">
        <v>234</v>
      </c>
      <c r="LC167" t="s">
        <v>234</v>
      </c>
      <c r="LD167" t="s">
        <v>234</v>
      </c>
      <c r="LE167" t="s">
        <v>234</v>
      </c>
      <c r="LF167" t="s">
        <v>234</v>
      </c>
      <c r="LG167" t="s">
        <v>234</v>
      </c>
      <c r="LH167">
        <v>265091438</v>
      </c>
      <c r="LI167" t="s">
        <v>4203</v>
      </c>
      <c r="LJ167">
        <v>44619.497812499998</v>
      </c>
      <c r="LK167" t="s">
        <v>234</v>
      </c>
      <c r="LL167" t="s">
        <v>234</v>
      </c>
      <c r="LM167" t="s">
        <v>3800</v>
      </c>
      <c r="LN167" t="s">
        <v>3801</v>
      </c>
      <c r="LO167" t="s">
        <v>234</v>
      </c>
      <c r="LP167">
        <v>166</v>
      </c>
    </row>
    <row r="168" spans="1:328" x14ac:dyDescent="0.35">
      <c r="A168">
        <v>44618.544614467603</v>
      </c>
      <c r="B168">
        <v>44618.549025300927</v>
      </c>
      <c r="C168">
        <v>44618</v>
      </c>
      <c r="D168">
        <v>4.4108333240728825E-3</v>
      </c>
      <c r="E168" t="s">
        <v>234</v>
      </c>
      <c r="F168" t="s">
        <v>234</v>
      </c>
      <c r="G168" t="s">
        <v>234</v>
      </c>
      <c r="H168">
        <v>44618</v>
      </c>
      <c r="I168" t="s">
        <v>236</v>
      </c>
      <c r="J168" t="s">
        <v>234</v>
      </c>
      <c r="K168" t="s">
        <v>236</v>
      </c>
      <c r="L168" t="s">
        <v>235</v>
      </c>
      <c r="M168" t="s">
        <v>235</v>
      </c>
      <c r="N168" t="s">
        <v>246</v>
      </c>
      <c r="O168" t="s">
        <v>4196</v>
      </c>
      <c r="P168" t="s">
        <v>246</v>
      </c>
      <c r="Q168" t="s">
        <v>433</v>
      </c>
      <c r="R168" t="s">
        <v>4196</v>
      </c>
      <c r="S168" t="s">
        <v>601</v>
      </c>
      <c r="T168" t="s">
        <v>2121</v>
      </c>
      <c r="U168" t="s">
        <v>2120</v>
      </c>
      <c r="V168" t="s">
        <v>2122</v>
      </c>
      <c r="W168" t="s">
        <v>2429</v>
      </c>
      <c r="X168" t="s">
        <v>2428</v>
      </c>
      <c r="Y168" t="s">
        <v>2429</v>
      </c>
      <c r="Z168" t="s">
        <v>3292</v>
      </c>
      <c r="AA168" t="s">
        <v>234</v>
      </c>
      <c r="AB168" t="s">
        <v>3292</v>
      </c>
      <c r="AC168" t="s">
        <v>3293</v>
      </c>
      <c r="AD168" t="s">
        <v>3293</v>
      </c>
      <c r="AE168" t="s">
        <v>246</v>
      </c>
      <c r="AF168" t="s">
        <v>4204</v>
      </c>
      <c r="AG168" t="s">
        <v>246</v>
      </c>
      <c r="AH168" t="s">
        <v>1390</v>
      </c>
      <c r="AI168" t="s">
        <v>3445</v>
      </c>
      <c r="AJ168" t="s">
        <v>247</v>
      </c>
      <c r="AK168" t="s">
        <v>248</v>
      </c>
      <c r="AL168" t="s">
        <v>1655</v>
      </c>
      <c r="AM168" t="s">
        <v>234</v>
      </c>
      <c r="AN168" t="s">
        <v>1655</v>
      </c>
      <c r="AO168" t="s">
        <v>234</v>
      </c>
      <c r="AP168" t="s">
        <v>250</v>
      </c>
      <c r="AQ168" t="s">
        <v>234</v>
      </c>
      <c r="AR168" t="s">
        <v>234</v>
      </c>
      <c r="AS168" t="s">
        <v>234</v>
      </c>
      <c r="AT168" t="s">
        <v>234</v>
      </c>
      <c r="AU168" t="s">
        <v>234</v>
      </c>
      <c r="AV168" t="s">
        <v>234</v>
      </c>
      <c r="AW168" t="s">
        <v>234</v>
      </c>
      <c r="AX168" t="s">
        <v>234</v>
      </c>
      <c r="AY168" t="s">
        <v>234</v>
      </c>
      <c r="AZ168" t="s">
        <v>234</v>
      </c>
      <c r="BA168" t="s">
        <v>234</v>
      </c>
      <c r="BB168" t="s">
        <v>234</v>
      </c>
      <c r="BC168" t="s">
        <v>234</v>
      </c>
      <c r="BD168" t="s">
        <v>234</v>
      </c>
      <c r="BE168" t="s">
        <v>234</v>
      </c>
      <c r="BF168" t="s">
        <v>234</v>
      </c>
      <c r="BG168" t="s">
        <v>234</v>
      </c>
      <c r="BH168" t="s">
        <v>234</v>
      </c>
      <c r="BI168" t="s">
        <v>234</v>
      </c>
      <c r="BJ168" t="s">
        <v>234</v>
      </c>
      <c r="BK168" t="s">
        <v>234</v>
      </c>
      <c r="BL168" t="s">
        <v>234</v>
      </c>
      <c r="BM168" t="s">
        <v>234</v>
      </c>
      <c r="BN168" t="s">
        <v>234</v>
      </c>
      <c r="BO168" t="s">
        <v>234</v>
      </c>
      <c r="BP168" t="s">
        <v>234</v>
      </c>
      <c r="BQ168" t="s">
        <v>234</v>
      </c>
      <c r="BR168" t="s">
        <v>234</v>
      </c>
      <c r="BS168" t="s">
        <v>234</v>
      </c>
      <c r="BT168" t="s">
        <v>234</v>
      </c>
      <c r="BU168" t="s">
        <v>234</v>
      </c>
      <c r="BV168" t="s">
        <v>234</v>
      </c>
      <c r="BW168" t="s">
        <v>234</v>
      </c>
      <c r="BX168" t="s">
        <v>234</v>
      </c>
      <c r="BY168" t="s">
        <v>234</v>
      </c>
      <c r="BZ168" t="s">
        <v>234</v>
      </c>
      <c r="CA168" t="s">
        <v>234</v>
      </c>
      <c r="CB168" t="s">
        <v>234</v>
      </c>
      <c r="CC168" t="s">
        <v>234</v>
      </c>
      <c r="CD168" t="s">
        <v>234</v>
      </c>
      <c r="CE168" t="s">
        <v>234</v>
      </c>
      <c r="CF168" t="s">
        <v>234</v>
      </c>
      <c r="CG168" t="s">
        <v>234</v>
      </c>
      <c r="CH168" t="s">
        <v>234</v>
      </c>
      <c r="CI168" t="s">
        <v>234</v>
      </c>
      <c r="CJ168" t="s">
        <v>234</v>
      </c>
      <c r="CK168" t="s">
        <v>234</v>
      </c>
      <c r="CL168" t="s">
        <v>234</v>
      </c>
      <c r="CM168" t="s">
        <v>234</v>
      </c>
      <c r="CN168" t="s">
        <v>234</v>
      </c>
      <c r="CO168" t="s">
        <v>234</v>
      </c>
      <c r="CP168" t="s">
        <v>234</v>
      </c>
      <c r="CQ168" t="s">
        <v>234</v>
      </c>
      <c r="CR168" t="s">
        <v>234</v>
      </c>
      <c r="CS168" t="s">
        <v>234</v>
      </c>
      <c r="CT168" t="s">
        <v>234</v>
      </c>
      <c r="CU168" t="s">
        <v>234</v>
      </c>
      <c r="CV168" t="s">
        <v>234</v>
      </c>
      <c r="CW168" t="s">
        <v>234</v>
      </c>
      <c r="CX168" t="s">
        <v>234</v>
      </c>
      <c r="CY168" t="s">
        <v>234</v>
      </c>
      <c r="CZ168" t="s">
        <v>234</v>
      </c>
      <c r="DA168" t="s">
        <v>234</v>
      </c>
      <c r="DB168" t="s">
        <v>234</v>
      </c>
      <c r="DC168" t="s">
        <v>234</v>
      </c>
      <c r="DD168" t="s">
        <v>234</v>
      </c>
      <c r="DE168" t="s">
        <v>234</v>
      </c>
      <c r="DF168" t="s">
        <v>234</v>
      </c>
      <c r="DG168" t="s">
        <v>234</v>
      </c>
      <c r="DH168" t="s">
        <v>234</v>
      </c>
      <c r="DI168" t="s">
        <v>234</v>
      </c>
      <c r="DJ168" t="s">
        <v>234</v>
      </c>
      <c r="DK168" t="s">
        <v>234</v>
      </c>
      <c r="DL168" t="s">
        <v>234</v>
      </c>
      <c r="DM168" t="s">
        <v>234</v>
      </c>
      <c r="DN168" t="s">
        <v>234</v>
      </c>
      <c r="DO168" t="s">
        <v>234</v>
      </c>
      <c r="DP168" t="s">
        <v>234</v>
      </c>
      <c r="DQ168" t="s">
        <v>234</v>
      </c>
      <c r="DR168" t="s">
        <v>234</v>
      </c>
      <c r="DS168" t="s">
        <v>234</v>
      </c>
      <c r="DT168" t="s">
        <v>234</v>
      </c>
      <c r="DU168" t="s">
        <v>234</v>
      </c>
      <c r="DV168" t="s">
        <v>234</v>
      </c>
      <c r="DW168" t="s">
        <v>234</v>
      </c>
      <c r="DX168" t="s">
        <v>234</v>
      </c>
      <c r="DY168" t="s">
        <v>234</v>
      </c>
      <c r="DZ168" t="s">
        <v>234</v>
      </c>
      <c r="EA168" t="s">
        <v>234</v>
      </c>
      <c r="EB168" t="s">
        <v>234</v>
      </c>
      <c r="EC168" t="s">
        <v>234</v>
      </c>
      <c r="ED168" t="s">
        <v>234</v>
      </c>
      <c r="EE168" t="s">
        <v>234</v>
      </c>
      <c r="EF168" t="s">
        <v>234</v>
      </c>
      <c r="EG168" t="s">
        <v>234</v>
      </c>
      <c r="EH168" t="s">
        <v>234</v>
      </c>
      <c r="EI168" t="s">
        <v>234</v>
      </c>
      <c r="EJ168" t="s">
        <v>234</v>
      </c>
      <c r="EK168" t="s">
        <v>234</v>
      </c>
      <c r="EL168" t="s">
        <v>234</v>
      </c>
      <c r="EM168" t="s">
        <v>234</v>
      </c>
      <c r="EN168" t="s">
        <v>234</v>
      </c>
      <c r="EO168" t="s">
        <v>234</v>
      </c>
      <c r="EP168" t="s">
        <v>234</v>
      </c>
      <c r="EQ168" t="s">
        <v>234</v>
      </c>
      <c r="ER168" t="s">
        <v>234</v>
      </c>
      <c r="ES168" t="s">
        <v>234</v>
      </c>
      <c r="ET168" t="s">
        <v>234</v>
      </c>
      <c r="EU168" t="s">
        <v>234</v>
      </c>
      <c r="EV168" t="s">
        <v>234</v>
      </c>
      <c r="EW168" t="s">
        <v>234</v>
      </c>
      <c r="EX168" t="s">
        <v>234</v>
      </c>
      <c r="EY168" t="s">
        <v>234</v>
      </c>
      <c r="EZ168" t="s">
        <v>234</v>
      </c>
      <c r="FA168" t="s">
        <v>234</v>
      </c>
      <c r="FB168" t="s">
        <v>234</v>
      </c>
      <c r="FC168" t="s">
        <v>234</v>
      </c>
      <c r="FD168" t="s">
        <v>234</v>
      </c>
      <c r="FE168" t="s">
        <v>234</v>
      </c>
      <c r="FF168" t="s">
        <v>234</v>
      </c>
      <c r="FG168" t="s">
        <v>234</v>
      </c>
      <c r="FH168" t="s">
        <v>234</v>
      </c>
      <c r="FI168" t="s">
        <v>234</v>
      </c>
      <c r="FJ168" t="s">
        <v>234</v>
      </c>
      <c r="FK168" t="s">
        <v>234</v>
      </c>
      <c r="FL168" t="s">
        <v>234</v>
      </c>
      <c r="FM168" t="s">
        <v>234</v>
      </c>
      <c r="FN168" t="s">
        <v>234</v>
      </c>
      <c r="FO168" t="s">
        <v>234</v>
      </c>
      <c r="FP168" t="s">
        <v>234</v>
      </c>
      <c r="FQ168" t="s">
        <v>234</v>
      </c>
      <c r="FR168" t="s">
        <v>234</v>
      </c>
      <c r="FS168" t="s">
        <v>234</v>
      </c>
      <c r="FT168" t="s">
        <v>234</v>
      </c>
      <c r="FU168" t="s">
        <v>234</v>
      </c>
      <c r="FV168" t="s">
        <v>234</v>
      </c>
      <c r="FW168" t="s">
        <v>234</v>
      </c>
      <c r="FX168" t="s">
        <v>234</v>
      </c>
      <c r="FY168" t="s">
        <v>234</v>
      </c>
      <c r="FZ168" t="s">
        <v>234</v>
      </c>
      <c r="GA168" t="s">
        <v>234</v>
      </c>
      <c r="GB168" t="s">
        <v>234</v>
      </c>
      <c r="GC168" t="s">
        <v>234</v>
      </c>
      <c r="GD168" t="s">
        <v>234</v>
      </c>
      <c r="GE168" t="s">
        <v>234</v>
      </c>
      <c r="GF168" t="s">
        <v>234</v>
      </c>
      <c r="GG168" t="s">
        <v>234</v>
      </c>
      <c r="GH168" t="s">
        <v>234</v>
      </c>
      <c r="GI168" t="s">
        <v>234</v>
      </c>
      <c r="GJ168" t="s">
        <v>234</v>
      </c>
      <c r="GK168" t="s">
        <v>234</v>
      </c>
      <c r="GL168" t="s">
        <v>234</v>
      </c>
      <c r="GM168" t="s">
        <v>234</v>
      </c>
      <c r="GN168" t="s">
        <v>234</v>
      </c>
      <c r="GO168" t="s">
        <v>234</v>
      </c>
      <c r="GP168" t="s">
        <v>234</v>
      </c>
      <c r="GQ168" t="s">
        <v>234</v>
      </c>
      <c r="GR168" t="s">
        <v>234</v>
      </c>
      <c r="GS168" t="s">
        <v>234</v>
      </c>
      <c r="GT168" t="s">
        <v>234</v>
      </c>
      <c r="GU168" t="s">
        <v>234</v>
      </c>
      <c r="GV168" t="s">
        <v>234</v>
      </c>
      <c r="GW168" t="s">
        <v>234</v>
      </c>
      <c r="GX168" t="s">
        <v>234</v>
      </c>
      <c r="GY168" t="s">
        <v>234</v>
      </c>
      <c r="GZ168" t="s">
        <v>234</v>
      </c>
      <c r="HA168" t="s">
        <v>234</v>
      </c>
      <c r="HB168" t="s">
        <v>234</v>
      </c>
      <c r="HC168" t="s">
        <v>234</v>
      </c>
      <c r="HD168" t="s">
        <v>234</v>
      </c>
      <c r="HE168" t="s">
        <v>234</v>
      </c>
      <c r="HF168" t="s">
        <v>234</v>
      </c>
      <c r="HG168" t="s">
        <v>234</v>
      </c>
      <c r="HH168" t="s">
        <v>234</v>
      </c>
      <c r="HI168" t="s">
        <v>234</v>
      </c>
      <c r="HJ168" t="s">
        <v>234</v>
      </c>
      <c r="HK168" t="s">
        <v>234</v>
      </c>
      <c r="HL168" t="s">
        <v>234</v>
      </c>
      <c r="HM168" t="s">
        <v>234</v>
      </c>
      <c r="HN168" t="s">
        <v>234</v>
      </c>
      <c r="HO168" t="s">
        <v>234</v>
      </c>
      <c r="HP168" t="s">
        <v>234</v>
      </c>
      <c r="HQ168" t="s">
        <v>234</v>
      </c>
      <c r="HR168" t="s">
        <v>234</v>
      </c>
      <c r="HS168" t="s">
        <v>234</v>
      </c>
      <c r="HT168" t="s">
        <v>234</v>
      </c>
      <c r="HU168" t="s">
        <v>234</v>
      </c>
      <c r="HV168" t="s">
        <v>234</v>
      </c>
      <c r="HW168" t="s">
        <v>234</v>
      </c>
      <c r="HX168" t="s">
        <v>234</v>
      </c>
      <c r="HY168" t="s">
        <v>234</v>
      </c>
      <c r="HZ168" t="s">
        <v>234</v>
      </c>
      <c r="IA168" t="s">
        <v>234</v>
      </c>
      <c r="IB168" t="s">
        <v>234</v>
      </c>
      <c r="IC168" t="s">
        <v>234</v>
      </c>
      <c r="ID168" t="s">
        <v>234</v>
      </c>
      <c r="IE168" t="s">
        <v>234</v>
      </c>
      <c r="IF168" t="s">
        <v>234</v>
      </c>
      <c r="IG168" t="s">
        <v>234</v>
      </c>
      <c r="IH168" t="s">
        <v>234</v>
      </c>
      <c r="II168" t="s">
        <v>234</v>
      </c>
      <c r="IJ168" t="s">
        <v>234</v>
      </c>
      <c r="IK168" t="s">
        <v>234</v>
      </c>
      <c r="IL168" t="s">
        <v>234</v>
      </c>
      <c r="IM168" t="s">
        <v>234</v>
      </c>
      <c r="IN168" t="s">
        <v>234</v>
      </c>
      <c r="IO168" t="s">
        <v>234</v>
      </c>
      <c r="IP168" t="s">
        <v>234</v>
      </c>
      <c r="IQ168" t="s">
        <v>234</v>
      </c>
      <c r="IR168" t="s">
        <v>234</v>
      </c>
      <c r="IS168" t="s">
        <v>234</v>
      </c>
      <c r="IT168" t="s">
        <v>234</v>
      </c>
      <c r="IU168" t="s">
        <v>234</v>
      </c>
      <c r="IV168" t="s">
        <v>234</v>
      </c>
      <c r="IW168" t="s">
        <v>234</v>
      </c>
      <c r="IX168" t="s">
        <v>234</v>
      </c>
      <c r="IY168" t="s">
        <v>1655</v>
      </c>
      <c r="IZ168" t="s">
        <v>1713</v>
      </c>
      <c r="JA168" t="s">
        <v>346</v>
      </c>
      <c r="JB168" t="s">
        <v>234</v>
      </c>
      <c r="JC168" t="s">
        <v>435</v>
      </c>
      <c r="JD168" t="s">
        <v>436</v>
      </c>
      <c r="JE168" t="s">
        <v>436</v>
      </c>
      <c r="JF168" t="s">
        <v>279</v>
      </c>
      <c r="JG168" t="s">
        <v>234</v>
      </c>
      <c r="JH168" t="s">
        <v>256</v>
      </c>
      <c r="JI168" t="s">
        <v>258</v>
      </c>
      <c r="JJ168" t="s">
        <v>258</v>
      </c>
      <c r="JK168" t="s">
        <v>3810</v>
      </c>
      <c r="JL168" t="s">
        <v>234</v>
      </c>
      <c r="JM168" t="s">
        <v>234</v>
      </c>
      <c r="JN168" t="s">
        <v>234</v>
      </c>
      <c r="JO168" t="s">
        <v>234</v>
      </c>
      <c r="JP168" t="s">
        <v>234</v>
      </c>
      <c r="JQ168">
        <v>10</v>
      </c>
      <c r="JR168" t="s">
        <v>4108</v>
      </c>
      <c r="JS168" t="s">
        <v>234</v>
      </c>
      <c r="JT168" t="s">
        <v>259</v>
      </c>
      <c r="JU168" t="s">
        <v>4108</v>
      </c>
      <c r="JV168" t="s">
        <v>249</v>
      </c>
      <c r="JW168" t="s">
        <v>234</v>
      </c>
      <c r="JX168" t="s">
        <v>249</v>
      </c>
      <c r="JY168" t="s">
        <v>4205</v>
      </c>
      <c r="JZ168">
        <v>0</v>
      </c>
      <c r="KA168">
        <v>0</v>
      </c>
      <c r="KB168">
        <v>0</v>
      </c>
      <c r="KC168">
        <v>1</v>
      </c>
      <c r="KD168">
        <v>0</v>
      </c>
      <c r="KE168">
        <v>1</v>
      </c>
      <c r="KF168">
        <v>0</v>
      </c>
      <c r="KG168">
        <v>0</v>
      </c>
      <c r="KH168">
        <v>0</v>
      </c>
      <c r="KI168">
        <v>0</v>
      </c>
      <c r="KJ168">
        <v>0</v>
      </c>
      <c r="KK168">
        <v>0</v>
      </c>
      <c r="KL168" t="s">
        <v>234</v>
      </c>
      <c r="KM168" t="s">
        <v>261</v>
      </c>
      <c r="KN168" t="s">
        <v>234</v>
      </c>
      <c r="KO168" t="s">
        <v>234</v>
      </c>
      <c r="KP168" t="s">
        <v>234</v>
      </c>
      <c r="KQ168" t="s">
        <v>234</v>
      </c>
      <c r="KR168" t="s">
        <v>234</v>
      </c>
      <c r="KS168" t="s">
        <v>234</v>
      </c>
      <c r="KT168" t="s">
        <v>234</v>
      </c>
      <c r="KU168" t="s">
        <v>234</v>
      </c>
      <c r="KV168" t="s">
        <v>234</v>
      </c>
      <c r="KW168" t="s">
        <v>234</v>
      </c>
      <c r="KX168" t="s">
        <v>234</v>
      </c>
      <c r="KY168" t="s">
        <v>234</v>
      </c>
      <c r="KZ168" t="s">
        <v>234</v>
      </c>
      <c r="LA168" t="s">
        <v>234</v>
      </c>
      <c r="LB168" t="s">
        <v>234</v>
      </c>
      <c r="LC168" t="s">
        <v>234</v>
      </c>
      <c r="LD168" t="s">
        <v>234</v>
      </c>
      <c r="LE168" t="s">
        <v>234</v>
      </c>
      <c r="LF168" t="s">
        <v>234</v>
      </c>
      <c r="LG168" t="s">
        <v>234</v>
      </c>
      <c r="LH168">
        <v>265091449</v>
      </c>
      <c r="LI168" t="s">
        <v>4206</v>
      </c>
      <c r="LJ168">
        <v>44619.497835648152</v>
      </c>
      <c r="LK168" t="s">
        <v>234</v>
      </c>
      <c r="LL168" t="s">
        <v>234</v>
      </c>
      <c r="LM168" t="s">
        <v>3800</v>
      </c>
      <c r="LN168" t="s">
        <v>3801</v>
      </c>
      <c r="LO168" t="s">
        <v>234</v>
      </c>
      <c r="LP168">
        <v>167</v>
      </c>
    </row>
    <row r="169" spans="1:328" x14ac:dyDescent="0.35">
      <c r="A169">
        <v>44618.552525879633</v>
      </c>
      <c r="B169">
        <v>44618.561939560183</v>
      </c>
      <c r="C169">
        <v>44618</v>
      </c>
      <c r="D169">
        <v>2.35342013729678E-3</v>
      </c>
      <c r="E169" t="s">
        <v>234</v>
      </c>
      <c r="F169" t="s">
        <v>234</v>
      </c>
      <c r="G169" t="s">
        <v>234</v>
      </c>
      <c r="H169">
        <v>44618</v>
      </c>
      <c r="I169" t="s">
        <v>236</v>
      </c>
      <c r="J169" t="s">
        <v>234</v>
      </c>
      <c r="K169" t="s">
        <v>236</v>
      </c>
      <c r="L169" t="s">
        <v>235</v>
      </c>
      <c r="M169" t="s">
        <v>235</v>
      </c>
      <c r="N169" t="s">
        <v>246</v>
      </c>
      <c r="O169" t="s">
        <v>4196</v>
      </c>
      <c r="P169" t="s">
        <v>246</v>
      </c>
      <c r="Q169" t="s">
        <v>433</v>
      </c>
      <c r="R169" t="s">
        <v>4196</v>
      </c>
      <c r="S169" t="s">
        <v>601</v>
      </c>
      <c r="T169" t="s">
        <v>2121</v>
      </c>
      <c r="U169" t="s">
        <v>2120</v>
      </c>
      <c r="V169" t="s">
        <v>2122</v>
      </c>
      <c r="W169" t="s">
        <v>2429</v>
      </c>
      <c r="X169" t="s">
        <v>2428</v>
      </c>
      <c r="Y169" t="s">
        <v>2429</v>
      </c>
      <c r="Z169" t="s">
        <v>3292</v>
      </c>
      <c r="AA169" t="s">
        <v>234</v>
      </c>
      <c r="AB169" t="s">
        <v>3292</v>
      </c>
      <c r="AC169" t="s">
        <v>3293</v>
      </c>
      <c r="AD169" t="s">
        <v>3293</v>
      </c>
      <c r="AE169" t="s">
        <v>246</v>
      </c>
      <c r="AF169" t="s">
        <v>4204</v>
      </c>
      <c r="AG169" t="s">
        <v>246</v>
      </c>
      <c r="AH169" t="s">
        <v>1390</v>
      </c>
      <c r="AI169" t="s">
        <v>3445</v>
      </c>
      <c r="AJ169" t="s">
        <v>247</v>
      </c>
      <c r="AK169" t="s">
        <v>284</v>
      </c>
      <c r="AL169" t="s">
        <v>1655</v>
      </c>
      <c r="AM169" t="s">
        <v>234</v>
      </c>
      <c r="AN169" t="s">
        <v>1655</v>
      </c>
      <c r="AO169" t="s">
        <v>234</v>
      </c>
      <c r="AP169" t="s">
        <v>250</v>
      </c>
      <c r="AQ169" t="s">
        <v>234</v>
      </c>
      <c r="AR169" t="s">
        <v>234</v>
      </c>
      <c r="AS169" t="s">
        <v>308</v>
      </c>
      <c r="AT169" t="s">
        <v>234</v>
      </c>
      <c r="AU169" t="s">
        <v>318</v>
      </c>
      <c r="AV169">
        <v>1</v>
      </c>
      <c r="AW169">
        <v>0</v>
      </c>
      <c r="AX169">
        <v>0</v>
      </c>
      <c r="AY169">
        <v>0</v>
      </c>
      <c r="AZ169">
        <v>0</v>
      </c>
      <c r="BA169">
        <v>0</v>
      </c>
      <c r="BB169">
        <v>0</v>
      </c>
      <c r="BC169">
        <v>0</v>
      </c>
      <c r="BD169" t="s">
        <v>309</v>
      </c>
      <c r="BE169" t="s">
        <v>750</v>
      </c>
      <c r="BF169" t="s">
        <v>3880</v>
      </c>
      <c r="BG169">
        <v>1</v>
      </c>
      <c r="BH169">
        <v>0</v>
      </c>
      <c r="BI169">
        <v>0</v>
      </c>
      <c r="BJ169">
        <v>0</v>
      </c>
      <c r="BK169">
        <v>1</v>
      </c>
      <c r="BL169">
        <v>0</v>
      </c>
      <c r="BM169">
        <v>0</v>
      </c>
      <c r="BN169">
        <v>0</v>
      </c>
      <c r="BO169">
        <v>0</v>
      </c>
      <c r="BP169">
        <v>0</v>
      </c>
      <c r="BQ169" t="s">
        <v>234</v>
      </c>
      <c r="BR169" t="s">
        <v>288</v>
      </c>
      <c r="BS169" t="s">
        <v>348</v>
      </c>
      <c r="BT169" t="s">
        <v>4207</v>
      </c>
      <c r="BU169">
        <v>1</v>
      </c>
      <c r="BV169">
        <v>1</v>
      </c>
      <c r="BW169">
        <v>1</v>
      </c>
      <c r="BX169">
        <v>0</v>
      </c>
      <c r="BY169">
        <v>0</v>
      </c>
      <c r="BZ169">
        <v>0</v>
      </c>
      <c r="CA169">
        <v>1</v>
      </c>
      <c r="CB169">
        <v>0</v>
      </c>
      <c r="CC169" t="s">
        <v>1500</v>
      </c>
      <c r="CD169">
        <v>250</v>
      </c>
      <c r="CE169">
        <v>125</v>
      </c>
      <c r="CF169" t="s">
        <v>1655</v>
      </c>
      <c r="CG169">
        <v>400</v>
      </c>
      <c r="CH169">
        <v>153.84615384615299</v>
      </c>
      <c r="CI169" t="s">
        <v>1655</v>
      </c>
      <c r="CJ169">
        <v>250</v>
      </c>
      <c r="CK169" t="s">
        <v>3803</v>
      </c>
      <c r="CL169" t="s">
        <v>1655</v>
      </c>
      <c r="CM169" t="s">
        <v>234</v>
      </c>
      <c r="CN169" t="s">
        <v>234</v>
      </c>
      <c r="CO169" t="s">
        <v>234</v>
      </c>
      <c r="CP169" t="s">
        <v>234</v>
      </c>
      <c r="CQ169" t="s">
        <v>234</v>
      </c>
      <c r="CR169" t="s">
        <v>234</v>
      </c>
      <c r="CS169" t="s">
        <v>234</v>
      </c>
      <c r="CT169" t="s">
        <v>234</v>
      </c>
      <c r="CU169" t="s">
        <v>234</v>
      </c>
      <c r="CV169" t="s">
        <v>1507</v>
      </c>
      <c r="CW169" t="s">
        <v>1655</v>
      </c>
      <c r="CX169">
        <v>1200</v>
      </c>
      <c r="CY169" t="s">
        <v>234</v>
      </c>
      <c r="CZ169" t="s">
        <v>234</v>
      </c>
      <c r="DA169" t="s">
        <v>234</v>
      </c>
      <c r="DB169" t="s">
        <v>234</v>
      </c>
      <c r="DC169" t="s">
        <v>234</v>
      </c>
      <c r="DD169" t="s">
        <v>234</v>
      </c>
      <c r="DE169" t="s">
        <v>259</v>
      </c>
      <c r="DF169">
        <v>1200</v>
      </c>
      <c r="DG169" t="s">
        <v>1655</v>
      </c>
      <c r="DH169" t="s">
        <v>1655</v>
      </c>
      <c r="DI169" t="s">
        <v>4208</v>
      </c>
      <c r="DJ169">
        <v>1</v>
      </c>
      <c r="DK169">
        <v>1</v>
      </c>
      <c r="DL169">
        <v>0</v>
      </c>
      <c r="DM169">
        <v>0</v>
      </c>
      <c r="DN169">
        <v>1</v>
      </c>
      <c r="DO169">
        <v>0</v>
      </c>
      <c r="DP169">
        <v>0</v>
      </c>
      <c r="DQ169">
        <v>0</v>
      </c>
      <c r="DR169">
        <v>0</v>
      </c>
      <c r="DS169">
        <v>0</v>
      </c>
      <c r="DT169">
        <v>0</v>
      </c>
      <c r="DU169">
        <v>0</v>
      </c>
      <c r="DV169">
        <v>0</v>
      </c>
      <c r="DW169">
        <v>0</v>
      </c>
      <c r="DX169" t="s">
        <v>234</v>
      </c>
      <c r="DY169" t="s">
        <v>1460</v>
      </c>
      <c r="DZ169">
        <v>0</v>
      </c>
      <c r="EA169">
        <v>1</v>
      </c>
      <c r="EB169">
        <v>0</v>
      </c>
      <c r="EC169">
        <v>0</v>
      </c>
      <c r="ED169">
        <v>0</v>
      </c>
      <c r="EE169">
        <v>0</v>
      </c>
      <c r="EF169">
        <v>0</v>
      </c>
      <c r="EG169">
        <v>0</v>
      </c>
      <c r="EH169" t="s">
        <v>1655</v>
      </c>
      <c r="EI169" t="s">
        <v>1655</v>
      </c>
      <c r="EJ169" t="s">
        <v>1655</v>
      </c>
      <c r="EK169" t="s">
        <v>239</v>
      </c>
      <c r="EL169" t="s">
        <v>314</v>
      </c>
      <c r="EM169" t="s">
        <v>370</v>
      </c>
      <c r="EN169" t="s">
        <v>314</v>
      </c>
      <c r="EO169" t="s">
        <v>234</v>
      </c>
      <c r="EP169" t="s">
        <v>234</v>
      </c>
      <c r="EQ169" t="s">
        <v>234</v>
      </c>
      <c r="ER169" t="s">
        <v>234</v>
      </c>
      <c r="ES169" t="s">
        <v>234</v>
      </c>
      <c r="ET169" t="s">
        <v>234</v>
      </c>
      <c r="EU169" t="s">
        <v>234</v>
      </c>
      <c r="EV169" t="s">
        <v>234</v>
      </c>
      <c r="EW169" t="s">
        <v>234</v>
      </c>
      <c r="EX169" t="s">
        <v>234</v>
      </c>
      <c r="EY169" t="s">
        <v>234</v>
      </c>
      <c r="EZ169" t="s">
        <v>234</v>
      </c>
      <c r="FA169" t="s">
        <v>234</v>
      </c>
      <c r="FB169" t="s">
        <v>234</v>
      </c>
      <c r="FC169" t="s">
        <v>234</v>
      </c>
      <c r="FD169" t="s">
        <v>234</v>
      </c>
      <c r="FE169" t="s">
        <v>234</v>
      </c>
      <c r="FF169" t="s">
        <v>234</v>
      </c>
      <c r="FG169" t="s">
        <v>234</v>
      </c>
      <c r="FH169" t="s">
        <v>234</v>
      </c>
      <c r="FI169" t="s">
        <v>234</v>
      </c>
      <c r="FJ169" t="s">
        <v>234</v>
      </c>
      <c r="FK169" t="s">
        <v>234</v>
      </c>
      <c r="FL169" t="s">
        <v>234</v>
      </c>
      <c r="FM169" t="s">
        <v>234</v>
      </c>
      <c r="FN169" t="s">
        <v>234</v>
      </c>
      <c r="FO169" t="s">
        <v>234</v>
      </c>
      <c r="FP169" t="s">
        <v>234</v>
      </c>
      <c r="FQ169" t="s">
        <v>234</v>
      </c>
      <c r="FR169" t="s">
        <v>234</v>
      </c>
      <c r="FS169" t="s">
        <v>234</v>
      </c>
      <c r="FT169" t="s">
        <v>234</v>
      </c>
      <c r="FU169" t="s">
        <v>234</v>
      </c>
      <c r="FV169" t="s">
        <v>234</v>
      </c>
      <c r="FW169" t="s">
        <v>234</v>
      </c>
      <c r="FX169" t="s">
        <v>234</v>
      </c>
      <c r="FY169" t="s">
        <v>234</v>
      </c>
      <c r="FZ169" t="s">
        <v>234</v>
      </c>
      <c r="GA169" t="s">
        <v>234</v>
      </c>
      <c r="GB169" t="s">
        <v>234</v>
      </c>
      <c r="GC169" t="s">
        <v>234</v>
      </c>
      <c r="GD169" t="s">
        <v>234</v>
      </c>
      <c r="GE169" t="s">
        <v>234</v>
      </c>
      <c r="GF169" t="s">
        <v>234</v>
      </c>
      <c r="GG169" t="s">
        <v>234</v>
      </c>
      <c r="GH169" t="s">
        <v>234</v>
      </c>
      <c r="GI169" t="s">
        <v>234</v>
      </c>
      <c r="GJ169" t="s">
        <v>234</v>
      </c>
      <c r="GK169" t="s">
        <v>234</v>
      </c>
      <c r="GL169" t="s">
        <v>234</v>
      </c>
      <c r="GM169" t="s">
        <v>234</v>
      </c>
      <c r="GN169" t="s">
        <v>234</v>
      </c>
      <c r="GO169" t="s">
        <v>234</v>
      </c>
      <c r="GP169" t="s">
        <v>234</v>
      </c>
      <c r="GQ169" t="s">
        <v>234</v>
      </c>
      <c r="GR169" t="s">
        <v>234</v>
      </c>
      <c r="GS169" t="s">
        <v>234</v>
      </c>
      <c r="GT169" t="s">
        <v>234</v>
      </c>
      <c r="GU169" t="s">
        <v>234</v>
      </c>
      <c r="GV169" t="s">
        <v>234</v>
      </c>
      <c r="GW169" t="s">
        <v>234</v>
      </c>
      <c r="GX169" t="s">
        <v>234</v>
      </c>
      <c r="GY169" t="s">
        <v>234</v>
      </c>
      <c r="GZ169" t="s">
        <v>234</v>
      </c>
      <c r="HA169" t="s">
        <v>234</v>
      </c>
      <c r="HB169" t="s">
        <v>234</v>
      </c>
      <c r="HC169" t="s">
        <v>234</v>
      </c>
      <c r="HD169" t="s">
        <v>234</v>
      </c>
      <c r="HE169" t="s">
        <v>234</v>
      </c>
      <c r="HF169" t="s">
        <v>234</v>
      </c>
      <c r="HG169" t="s">
        <v>234</v>
      </c>
      <c r="HH169" t="s">
        <v>234</v>
      </c>
      <c r="HI169" t="s">
        <v>234</v>
      </c>
      <c r="HJ169" t="s">
        <v>234</v>
      </c>
      <c r="HK169" t="s">
        <v>234</v>
      </c>
      <c r="HL169" t="s">
        <v>234</v>
      </c>
      <c r="HM169" t="s">
        <v>234</v>
      </c>
      <c r="HN169" t="s">
        <v>234</v>
      </c>
      <c r="HO169" t="s">
        <v>234</v>
      </c>
      <c r="HP169" t="s">
        <v>234</v>
      </c>
      <c r="HQ169" t="s">
        <v>234</v>
      </c>
      <c r="HR169" t="s">
        <v>234</v>
      </c>
      <c r="HS169" t="s">
        <v>234</v>
      </c>
      <c r="HT169" t="s">
        <v>234</v>
      </c>
      <c r="HU169" t="s">
        <v>1445</v>
      </c>
      <c r="HV169" t="s">
        <v>234</v>
      </c>
      <c r="HW169" t="s">
        <v>234</v>
      </c>
      <c r="HX169" t="s">
        <v>234</v>
      </c>
      <c r="HY169" t="s">
        <v>234</v>
      </c>
      <c r="HZ169" t="s">
        <v>234</v>
      </c>
      <c r="IA169" t="s">
        <v>234</v>
      </c>
      <c r="IB169" t="s">
        <v>234</v>
      </c>
      <c r="IC169" t="s">
        <v>234</v>
      </c>
      <c r="ID169" t="s">
        <v>4209</v>
      </c>
      <c r="IE169">
        <v>0</v>
      </c>
      <c r="IF169">
        <v>0</v>
      </c>
      <c r="IG169">
        <v>1</v>
      </c>
      <c r="IH169">
        <v>1</v>
      </c>
      <c r="II169">
        <v>0</v>
      </c>
      <c r="IJ169">
        <v>0</v>
      </c>
      <c r="IK169">
        <v>0</v>
      </c>
      <c r="IL169">
        <v>0</v>
      </c>
      <c r="IM169" t="s">
        <v>234</v>
      </c>
      <c r="IN169" t="s">
        <v>1655</v>
      </c>
      <c r="IO169" t="s">
        <v>234</v>
      </c>
      <c r="IP169" t="s">
        <v>309</v>
      </c>
      <c r="IQ169">
        <v>1</v>
      </c>
      <c r="IR169">
        <v>0</v>
      </c>
      <c r="IS169">
        <v>0</v>
      </c>
      <c r="IT169">
        <v>0</v>
      </c>
      <c r="IU169">
        <v>0</v>
      </c>
      <c r="IV169">
        <v>0</v>
      </c>
      <c r="IW169">
        <v>0</v>
      </c>
      <c r="IX169">
        <v>0</v>
      </c>
      <c r="IY169" t="s">
        <v>234</v>
      </c>
      <c r="IZ169" t="s">
        <v>234</v>
      </c>
      <c r="JA169" t="s">
        <v>234</v>
      </c>
      <c r="JB169" t="s">
        <v>234</v>
      </c>
      <c r="JC169" t="s">
        <v>234</v>
      </c>
      <c r="JD169" t="s">
        <v>234</v>
      </c>
      <c r="JE169" t="s">
        <v>234</v>
      </c>
      <c r="JF169" t="s">
        <v>234</v>
      </c>
      <c r="JG169" t="s">
        <v>234</v>
      </c>
      <c r="JH169" t="s">
        <v>234</v>
      </c>
      <c r="JI169" t="s">
        <v>234</v>
      </c>
      <c r="JJ169" t="s">
        <v>234</v>
      </c>
      <c r="JK169" t="s">
        <v>234</v>
      </c>
      <c r="JL169" t="s">
        <v>234</v>
      </c>
      <c r="JM169" t="s">
        <v>234</v>
      </c>
      <c r="JN169" t="s">
        <v>234</v>
      </c>
      <c r="JO169" t="s">
        <v>234</v>
      </c>
      <c r="JP169" t="s">
        <v>234</v>
      </c>
      <c r="JQ169" t="s">
        <v>234</v>
      </c>
      <c r="JR169" t="s">
        <v>234</v>
      </c>
      <c r="JS169" t="s">
        <v>234</v>
      </c>
      <c r="JT169" t="s">
        <v>234</v>
      </c>
      <c r="JU169" t="s">
        <v>234</v>
      </c>
      <c r="JV169" t="s">
        <v>234</v>
      </c>
      <c r="JW169" t="s">
        <v>234</v>
      </c>
      <c r="JX169" t="s">
        <v>234</v>
      </c>
      <c r="JY169" t="s">
        <v>234</v>
      </c>
      <c r="JZ169" t="s">
        <v>234</v>
      </c>
      <c r="KA169" t="s">
        <v>234</v>
      </c>
      <c r="KB169" t="s">
        <v>234</v>
      </c>
      <c r="KC169" t="s">
        <v>234</v>
      </c>
      <c r="KD169" t="s">
        <v>234</v>
      </c>
      <c r="KE169" t="s">
        <v>234</v>
      </c>
      <c r="KF169" t="s">
        <v>234</v>
      </c>
      <c r="KG169" t="s">
        <v>234</v>
      </c>
      <c r="KH169" t="s">
        <v>234</v>
      </c>
      <c r="KI169" t="s">
        <v>234</v>
      </c>
      <c r="KJ169" t="s">
        <v>234</v>
      </c>
      <c r="KK169" t="s">
        <v>234</v>
      </c>
      <c r="KL169" t="s">
        <v>234</v>
      </c>
      <c r="KM169" t="s">
        <v>234</v>
      </c>
      <c r="KN169" t="s">
        <v>234</v>
      </c>
      <c r="KO169" t="s">
        <v>234</v>
      </c>
      <c r="KP169" t="s">
        <v>234</v>
      </c>
      <c r="KQ169" t="s">
        <v>234</v>
      </c>
      <c r="KR169" t="s">
        <v>234</v>
      </c>
      <c r="KS169" t="s">
        <v>234</v>
      </c>
      <c r="KT169" t="s">
        <v>234</v>
      </c>
      <c r="KU169" t="s">
        <v>234</v>
      </c>
      <c r="KV169" t="s">
        <v>234</v>
      </c>
      <c r="KW169" t="s">
        <v>234</v>
      </c>
      <c r="KX169" t="s">
        <v>234</v>
      </c>
      <c r="KY169" t="s">
        <v>234</v>
      </c>
      <c r="KZ169" t="s">
        <v>234</v>
      </c>
      <c r="LA169" t="s">
        <v>234</v>
      </c>
      <c r="LB169" t="s">
        <v>234</v>
      </c>
      <c r="LC169" t="s">
        <v>234</v>
      </c>
      <c r="LD169" t="s">
        <v>234</v>
      </c>
      <c r="LE169" t="s">
        <v>234</v>
      </c>
      <c r="LF169" t="s">
        <v>234</v>
      </c>
      <c r="LG169" t="s">
        <v>234</v>
      </c>
      <c r="LH169">
        <v>265091456</v>
      </c>
      <c r="LI169" t="s">
        <v>4210</v>
      </c>
      <c r="LJ169">
        <v>44619.497847222221</v>
      </c>
      <c r="LK169" t="s">
        <v>234</v>
      </c>
      <c r="LL169" t="s">
        <v>234</v>
      </c>
      <c r="LM169" t="s">
        <v>3800</v>
      </c>
      <c r="LN169" t="s">
        <v>3801</v>
      </c>
      <c r="LO169" t="s">
        <v>234</v>
      </c>
      <c r="LP169">
        <v>168</v>
      </c>
    </row>
    <row r="170" spans="1:328" x14ac:dyDescent="0.35">
      <c r="A170">
        <v>44618.569535115741</v>
      </c>
      <c r="B170">
        <v>44618.615524155102</v>
      </c>
      <c r="C170">
        <v>44618</v>
      </c>
      <c r="D170">
        <v>6.569862765900325E-3</v>
      </c>
      <c r="E170" t="s">
        <v>234</v>
      </c>
      <c r="F170" t="s">
        <v>234</v>
      </c>
      <c r="G170" t="s">
        <v>3811</v>
      </c>
      <c r="H170">
        <v>44618</v>
      </c>
      <c r="I170" t="s">
        <v>236</v>
      </c>
      <c r="J170" t="s">
        <v>234</v>
      </c>
      <c r="K170" t="s">
        <v>236</v>
      </c>
      <c r="L170" t="s">
        <v>235</v>
      </c>
      <c r="M170" t="s">
        <v>235</v>
      </c>
      <c r="N170" t="s">
        <v>246</v>
      </c>
      <c r="O170" t="s">
        <v>4196</v>
      </c>
      <c r="P170" t="s">
        <v>246</v>
      </c>
      <c r="Q170" t="s">
        <v>433</v>
      </c>
      <c r="R170" t="s">
        <v>4196</v>
      </c>
      <c r="S170" t="s">
        <v>601</v>
      </c>
      <c r="T170" t="s">
        <v>2121</v>
      </c>
      <c r="U170" t="s">
        <v>2120</v>
      </c>
      <c r="V170" t="s">
        <v>2122</v>
      </c>
      <c r="W170" t="s">
        <v>2429</v>
      </c>
      <c r="X170" t="s">
        <v>2428</v>
      </c>
      <c r="Y170" t="s">
        <v>2429</v>
      </c>
      <c r="Z170" t="s">
        <v>3292</v>
      </c>
      <c r="AA170" t="s">
        <v>234</v>
      </c>
      <c r="AB170" t="s">
        <v>3292</v>
      </c>
      <c r="AC170" t="s">
        <v>3293</v>
      </c>
      <c r="AD170" t="s">
        <v>3293</v>
      </c>
      <c r="AE170" t="s">
        <v>246</v>
      </c>
      <c r="AF170" t="s">
        <v>4211</v>
      </c>
      <c r="AG170" t="s">
        <v>246</v>
      </c>
      <c r="AH170" t="s">
        <v>1390</v>
      </c>
      <c r="AI170" t="s">
        <v>3445</v>
      </c>
      <c r="AJ170" t="s">
        <v>247</v>
      </c>
      <c r="AK170" t="s">
        <v>284</v>
      </c>
      <c r="AL170" t="s">
        <v>1655</v>
      </c>
      <c r="AM170" t="s">
        <v>234</v>
      </c>
      <c r="AN170" t="s">
        <v>1655</v>
      </c>
      <c r="AO170" t="s">
        <v>234</v>
      </c>
      <c r="AP170" t="s">
        <v>250</v>
      </c>
      <c r="AQ170" t="s">
        <v>234</v>
      </c>
      <c r="AR170" t="s">
        <v>234</v>
      </c>
      <c r="AS170" t="s">
        <v>285</v>
      </c>
      <c r="AT170" t="s">
        <v>234</v>
      </c>
      <c r="AU170" t="s">
        <v>302</v>
      </c>
      <c r="AV170">
        <v>0</v>
      </c>
      <c r="AW170">
        <v>1</v>
      </c>
      <c r="AX170">
        <v>0</v>
      </c>
      <c r="AY170">
        <v>0</v>
      </c>
      <c r="AZ170">
        <v>0</v>
      </c>
      <c r="BA170">
        <v>0</v>
      </c>
      <c r="BB170">
        <v>0</v>
      </c>
      <c r="BC170">
        <v>0</v>
      </c>
      <c r="BD170" t="s">
        <v>303</v>
      </c>
      <c r="BE170" t="s">
        <v>752</v>
      </c>
      <c r="BF170" t="s">
        <v>287</v>
      </c>
      <c r="BG170">
        <v>1</v>
      </c>
      <c r="BH170">
        <v>0</v>
      </c>
      <c r="BI170">
        <v>0</v>
      </c>
      <c r="BJ170">
        <v>0</v>
      </c>
      <c r="BK170">
        <v>0</v>
      </c>
      <c r="BL170">
        <v>0</v>
      </c>
      <c r="BM170">
        <v>0</v>
      </c>
      <c r="BN170">
        <v>0</v>
      </c>
      <c r="BO170">
        <v>0</v>
      </c>
      <c r="BP170">
        <v>0</v>
      </c>
      <c r="BQ170" t="s">
        <v>234</v>
      </c>
      <c r="BR170" t="s">
        <v>348</v>
      </c>
      <c r="BS170" t="s">
        <v>348</v>
      </c>
      <c r="BT170" t="s">
        <v>234</v>
      </c>
      <c r="BU170" t="s">
        <v>234</v>
      </c>
      <c r="BV170" t="s">
        <v>234</v>
      </c>
      <c r="BW170" t="s">
        <v>234</v>
      </c>
      <c r="BX170" t="s">
        <v>234</v>
      </c>
      <c r="BY170" t="s">
        <v>234</v>
      </c>
      <c r="BZ170" t="s">
        <v>234</v>
      </c>
      <c r="CA170" t="s">
        <v>234</v>
      </c>
      <c r="CB170" t="s">
        <v>234</v>
      </c>
      <c r="CC170" t="s">
        <v>234</v>
      </c>
      <c r="CD170" t="s">
        <v>234</v>
      </c>
      <c r="CE170" t="s">
        <v>234</v>
      </c>
      <c r="CF170" t="s">
        <v>234</v>
      </c>
      <c r="CG170" t="s">
        <v>234</v>
      </c>
      <c r="CH170" t="s">
        <v>234</v>
      </c>
      <c r="CI170" t="s">
        <v>234</v>
      </c>
      <c r="CJ170" t="s">
        <v>234</v>
      </c>
      <c r="CK170" t="s">
        <v>234</v>
      </c>
      <c r="CL170" t="s">
        <v>234</v>
      </c>
      <c r="CM170" t="s">
        <v>234</v>
      </c>
      <c r="CN170" t="s">
        <v>234</v>
      </c>
      <c r="CO170" t="s">
        <v>234</v>
      </c>
      <c r="CP170" t="s">
        <v>234</v>
      </c>
      <c r="CQ170" t="s">
        <v>234</v>
      </c>
      <c r="CR170" t="s">
        <v>234</v>
      </c>
      <c r="CS170" t="s">
        <v>234</v>
      </c>
      <c r="CT170" t="s">
        <v>234</v>
      </c>
      <c r="CU170" t="s">
        <v>234</v>
      </c>
      <c r="CV170" t="s">
        <v>234</v>
      </c>
      <c r="CW170" t="s">
        <v>234</v>
      </c>
      <c r="CX170" t="s">
        <v>234</v>
      </c>
      <c r="CY170" t="s">
        <v>234</v>
      </c>
      <c r="CZ170" t="s">
        <v>234</v>
      </c>
      <c r="DA170" t="s">
        <v>234</v>
      </c>
      <c r="DB170" t="s">
        <v>234</v>
      </c>
      <c r="DC170" t="s">
        <v>234</v>
      </c>
      <c r="DD170" t="s">
        <v>234</v>
      </c>
      <c r="DE170" t="s">
        <v>234</v>
      </c>
      <c r="DF170" t="s">
        <v>234</v>
      </c>
      <c r="DG170" t="s">
        <v>234</v>
      </c>
      <c r="DH170" t="s">
        <v>234</v>
      </c>
      <c r="DI170" t="s">
        <v>234</v>
      </c>
      <c r="DJ170" t="s">
        <v>234</v>
      </c>
      <c r="DK170" t="s">
        <v>234</v>
      </c>
      <c r="DL170" t="s">
        <v>234</v>
      </c>
      <c r="DM170" t="s">
        <v>234</v>
      </c>
      <c r="DN170" t="s">
        <v>234</v>
      </c>
      <c r="DO170" t="s">
        <v>234</v>
      </c>
      <c r="DP170" t="s">
        <v>234</v>
      </c>
      <c r="DQ170" t="s">
        <v>234</v>
      </c>
      <c r="DR170" t="s">
        <v>234</v>
      </c>
      <c r="DS170" t="s">
        <v>234</v>
      </c>
      <c r="DT170" t="s">
        <v>234</v>
      </c>
      <c r="DU170" t="s">
        <v>234</v>
      </c>
      <c r="DV170" t="s">
        <v>234</v>
      </c>
      <c r="DW170" t="s">
        <v>234</v>
      </c>
      <c r="DX170" t="s">
        <v>234</v>
      </c>
      <c r="DY170" t="s">
        <v>234</v>
      </c>
      <c r="DZ170" t="s">
        <v>234</v>
      </c>
      <c r="EA170" t="s">
        <v>234</v>
      </c>
      <c r="EB170" t="s">
        <v>234</v>
      </c>
      <c r="EC170" t="s">
        <v>234</v>
      </c>
      <c r="ED170" t="s">
        <v>234</v>
      </c>
      <c r="EE170" t="s">
        <v>234</v>
      </c>
      <c r="EF170" t="s">
        <v>234</v>
      </c>
      <c r="EG170" t="s">
        <v>234</v>
      </c>
      <c r="EH170" t="s">
        <v>234</v>
      </c>
      <c r="EI170" t="s">
        <v>234</v>
      </c>
      <c r="EJ170" t="s">
        <v>234</v>
      </c>
      <c r="EK170" t="s">
        <v>234</v>
      </c>
      <c r="EL170" t="s">
        <v>234</v>
      </c>
      <c r="EM170" t="s">
        <v>234</v>
      </c>
      <c r="EN170" t="s">
        <v>234</v>
      </c>
      <c r="EO170" t="s">
        <v>4134</v>
      </c>
      <c r="EP170">
        <v>1</v>
      </c>
      <c r="EQ170">
        <v>1</v>
      </c>
      <c r="ER170">
        <v>1</v>
      </c>
      <c r="ES170">
        <v>1</v>
      </c>
      <c r="ET170">
        <v>1</v>
      </c>
      <c r="EU170">
        <v>1</v>
      </c>
      <c r="EV170">
        <v>1</v>
      </c>
      <c r="EW170">
        <v>0</v>
      </c>
      <c r="EX170" t="s">
        <v>1655</v>
      </c>
      <c r="EY170">
        <v>30</v>
      </c>
      <c r="EZ170" t="s">
        <v>3898</v>
      </c>
      <c r="FA170" t="s">
        <v>234</v>
      </c>
      <c r="FB170" t="s">
        <v>234</v>
      </c>
      <c r="FC170" t="s">
        <v>234</v>
      </c>
      <c r="FD170" t="s">
        <v>3898</v>
      </c>
      <c r="FE170" t="s">
        <v>1445</v>
      </c>
      <c r="FF170">
        <v>25</v>
      </c>
      <c r="FG170" t="s">
        <v>1655</v>
      </c>
      <c r="FH170">
        <v>25</v>
      </c>
      <c r="FI170" t="s">
        <v>1655</v>
      </c>
      <c r="FJ170" t="s">
        <v>1655</v>
      </c>
      <c r="FK170">
        <v>25</v>
      </c>
      <c r="FL170" t="s">
        <v>234</v>
      </c>
      <c r="FM170" t="s">
        <v>234</v>
      </c>
      <c r="FN170" t="s">
        <v>3911</v>
      </c>
      <c r="FO170" t="s">
        <v>1655</v>
      </c>
      <c r="FP170" t="s">
        <v>1655</v>
      </c>
      <c r="FQ170">
        <v>100</v>
      </c>
      <c r="FR170" t="s">
        <v>234</v>
      </c>
      <c r="FS170" t="s">
        <v>234</v>
      </c>
      <c r="FT170" t="s">
        <v>3816</v>
      </c>
      <c r="FU170" t="s">
        <v>1655</v>
      </c>
      <c r="FV170" t="s">
        <v>1655</v>
      </c>
      <c r="FW170">
        <v>100</v>
      </c>
      <c r="FX170" t="s">
        <v>234</v>
      </c>
      <c r="FY170" t="s">
        <v>234</v>
      </c>
      <c r="FZ170" t="s">
        <v>234</v>
      </c>
      <c r="GA170" t="s">
        <v>3816</v>
      </c>
      <c r="GB170" t="s">
        <v>1655</v>
      </c>
      <c r="GC170" t="s">
        <v>1655</v>
      </c>
      <c r="GD170" t="s">
        <v>234</v>
      </c>
      <c r="GE170">
        <v>10</v>
      </c>
      <c r="GF170" t="s">
        <v>234</v>
      </c>
      <c r="GG170" t="s">
        <v>234</v>
      </c>
      <c r="GH170" t="s">
        <v>234</v>
      </c>
      <c r="GI170" t="s">
        <v>234</v>
      </c>
      <c r="GJ170" t="s">
        <v>234</v>
      </c>
      <c r="GK170" t="s">
        <v>234</v>
      </c>
      <c r="GL170" t="s">
        <v>1655</v>
      </c>
      <c r="GM170" t="s">
        <v>259</v>
      </c>
      <c r="GN170" t="s">
        <v>3862</v>
      </c>
      <c r="GO170" t="s">
        <v>1655</v>
      </c>
      <c r="GP170" t="s">
        <v>3973</v>
      </c>
      <c r="GQ170">
        <v>0</v>
      </c>
      <c r="GR170">
        <v>0</v>
      </c>
      <c r="GS170">
        <v>0</v>
      </c>
      <c r="GT170">
        <v>1</v>
      </c>
      <c r="GU170">
        <v>1</v>
      </c>
      <c r="GV170">
        <v>0</v>
      </c>
      <c r="GW170">
        <v>0</v>
      </c>
      <c r="GX170">
        <v>0</v>
      </c>
      <c r="GY170">
        <v>0</v>
      </c>
      <c r="GZ170">
        <v>0</v>
      </c>
      <c r="HA170">
        <v>0</v>
      </c>
      <c r="HB170">
        <v>0</v>
      </c>
      <c r="HC170">
        <v>0</v>
      </c>
      <c r="HD170" t="s">
        <v>234</v>
      </c>
      <c r="HE170" t="s">
        <v>4201</v>
      </c>
      <c r="HF170">
        <v>1</v>
      </c>
      <c r="HG170">
        <v>0</v>
      </c>
      <c r="HH170">
        <v>0</v>
      </c>
      <c r="HI170">
        <v>1</v>
      </c>
      <c r="HJ170">
        <v>0</v>
      </c>
      <c r="HK170">
        <v>1</v>
      </c>
      <c r="HL170">
        <v>1</v>
      </c>
      <c r="HM170">
        <v>0</v>
      </c>
      <c r="HN170" t="s">
        <v>1445</v>
      </c>
      <c r="HO170" t="s">
        <v>1445</v>
      </c>
      <c r="HP170" t="s">
        <v>1655</v>
      </c>
      <c r="HQ170" t="s">
        <v>601</v>
      </c>
      <c r="HR170" t="s">
        <v>305</v>
      </c>
      <c r="HS170" t="s">
        <v>2089</v>
      </c>
      <c r="HT170" t="s">
        <v>314</v>
      </c>
      <c r="HU170" t="s">
        <v>1445</v>
      </c>
      <c r="HV170" t="s">
        <v>234</v>
      </c>
      <c r="HW170" t="s">
        <v>234</v>
      </c>
      <c r="HX170" t="s">
        <v>234</v>
      </c>
      <c r="HY170" t="s">
        <v>234</v>
      </c>
      <c r="HZ170" t="s">
        <v>234</v>
      </c>
      <c r="IA170" t="s">
        <v>234</v>
      </c>
      <c r="IB170" t="s">
        <v>234</v>
      </c>
      <c r="IC170" t="s">
        <v>234</v>
      </c>
      <c r="ID170" t="s">
        <v>4209</v>
      </c>
      <c r="IE170">
        <v>0</v>
      </c>
      <c r="IF170">
        <v>0</v>
      </c>
      <c r="IG170">
        <v>1</v>
      </c>
      <c r="IH170">
        <v>1</v>
      </c>
      <c r="II170">
        <v>0</v>
      </c>
      <c r="IJ170">
        <v>0</v>
      </c>
      <c r="IK170">
        <v>0</v>
      </c>
      <c r="IL170">
        <v>0</v>
      </c>
      <c r="IM170" t="s">
        <v>234</v>
      </c>
      <c r="IN170" t="s">
        <v>1655</v>
      </c>
      <c r="IO170" t="s">
        <v>234</v>
      </c>
      <c r="IP170" t="s">
        <v>303</v>
      </c>
      <c r="IQ170">
        <v>0</v>
      </c>
      <c r="IR170">
        <v>1</v>
      </c>
      <c r="IS170">
        <v>0</v>
      </c>
      <c r="IT170">
        <v>0</v>
      </c>
      <c r="IU170">
        <v>0</v>
      </c>
      <c r="IV170">
        <v>0</v>
      </c>
      <c r="IW170">
        <v>0</v>
      </c>
      <c r="IX170">
        <v>0</v>
      </c>
      <c r="IY170" t="s">
        <v>234</v>
      </c>
      <c r="IZ170" t="s">
        <v>234</v>
      </c>
      <c r="JA170" t="s">
        <v>234</v>
      </c>
      <c r="JB170" t="s">
        <v>234</v>
      </c>
      <c r="JC170" t="s">
        <v>234</v>
      </c>
      <c r="JD170" t="s">
        <v>234</v>
      </c>
      <c r="JE170" t="s">
        <v>234</v>
      </c>
      <c r="JF170" t="s">
        <v>234</v>
      </c>
      <c r="JG170" t="s">
        <v>234</v>
      </c>
      <c r="JH170" t="s">
        <v>234</v>
      </c>
      <c r="JI170" t="s">
        <v>234</v>
      </c>
      <c r="JJ170" t="s">
        <v>234</v>
      </c>
      <c r="JK170" t="s">
        <v>234</v>
      </c>
      <c r="JL170" t="s">
        <v>234</v>
      </c>
      <c r="JM170" t="s">
        <v>234</v>
      </c>
      <c r="JN170" t="s">
        <v>234</v>
      </c>
      <c r="JO170" t="s">
        <v>234</v>
      </c>
      <c r="JP170" t="s">
        <v>234</v>
      </c>
      <c r="JQ170" t="s">
        <v>234</v>
      </c>
      <c r="JR170" t="s">
        <v>234</v>
      </c>
      <c r="JS170" t="s">
        <v>234</v>
      </c>
      <c r="JT170" t="s">
        <v>234</v>
      </c>
      <c r="JU170" t="s">
        <v>234</v>
      </c>
      <c r="JV170" t="s">
        <v>234</v>
      </c>
      <c r="JW170" t="s">
        <v>234</v>
      </c>
      <c r="JX170" t="s">
        <v>234</v>
      </c>
      <c r="JY170" t="s">
        <v>234</v>
      </c>
      <c r="JZ170" t="s">
        <v>234</v>
      </c>
      <c r="KA170" t="s">
        <v>234</v>
      </c>
      <c r="KB170" t="s">
        <v>234</v>
      </c>
      <c r="KC170" t="s">
        <v>234</v>
      </c>
      <c r="KD170" t="s">
        <v>234</v>
      </c>
      <c r="KE170" t="s">
        <v>234</v>
      </c>
      <c r="KF170" t="s">
        <v>234</v>
      </c>
      <c r="KG170" t="s">
        <v>234</v>
      </c>
      <c r="KH170" t="s">
        <v>234</v>
      </c>
      <c r="KI170" t="s">
        <v>234</v>
      </c>
      <c r="KJ170" t="s">
        <v>234</v>
      </c>
      <c r="KK170" t="s">
        <v>234</v>
      </c>
      <c r="KL170" t="s">
        <v>234</v>
      </c>
      <c r="KM170" t="s">
        <v>234</v>
      </c>
      <c r="KN170" t="s">
        <v>234</v>
      </c>
      <c r="KO170" t="s">
        <v>234</v>
      </c>
      <c r="KP170" t="s">
        <v>234</v>
      </c>
      <c r="KQ170" t="s">
        <v>234</v>
      </c>
      <c r="KR170" t="s">
        <v>234</v>
      </c>
      <c r="KS170" t="s">
        <v>234</v>
      </c>
      <c r="KT170" t="s">
        <v>234</v>
      </c>
      <c r="KU170" t="s">
        <v>234</v>
      </c>
      <c r="KV170" t="s">
        <v>234</v>
      </c>
      <c r="KW170" t="s">
        <v>234</v>
      </c>
      <c r="KX170" t="s">
        <v>234</v>
      </c>
      <c r="KY170" t="s">
        <v>234</v>
      </c>
      <c r="KZ170" t="s">
        <v>234</v>
      </c>
      <c r="LA170" t="s">
        <v>234</v>
      </c>
      <c r="LB170" t="s">
        <v>234</v>
      </c>
      <c r="LC170" t="s">
        <v>234</v>
      </c>
      <c r="LD170" t="s">
        <v>234</v>
      </c>
      <c r="LE170" t="s">
        <v>234</v>
      </c>
      <c r="LF170" t="s">
        <v>234</v>
      </c>
      <c r="LG170" t="s">
        <v>234</v>
      </c>
      <c r="LH170">
        <v>265091462</v>
      </c>
      <c r="LI170" t="s">
        <v>4212</v>
      </c>
      <c r="LJ170">
        <v>44619.497870370367</v>
      </c>
      <c r="LK170" t="s">
        <v>234</v>
      </c>
      <c r="LL170" t="s">
        <v>234</v>
      </c>
      <c r="LM170" t="s">
        <v>3800</v>
      </c>
      <c r="LN170" t="s">
        <v>3801</v>
      </c>
      <c r="LO170" t="s">
        <v>234</v>
      </c>
      <c r="LP170">
        <v>169</v>
      </c>
    </row>
    <row r="171" spans="1:328" x14ac:dyDescent="0.35">
      <c r="A171">
        <v>44618.57701552083</v>
      </c>
      <c r="B171">
        <v>44618.581228206021</v>
      </c>
      <c r="C171">
        <v>44618</v>
      </c>
      <c r="D171">
        <v>2.1063425956526771E-3</v>
      </c>
      <c r="E171" t="s">
        <v>234</v>
      </c>
      <c r="F171" t="s">
        <v>234</v>
      </c>
      <c r="G171" t="s">
        <v>234</v>
      </c>
      <c r="H171">
        <v>44618</v>
      </c>
      <c r="I171" t="s">
        <v>236</v>
      </c>
      <c r="J171" t="s">
        <v>234</v>
      </c>
      <c r="K171" t="s">
        <v>236</v>
      </c>
      <c r="L171" t="s">
        <v>235</v>
      </c>
      <c r="M171" t="s">
        <v>235</v>
      </c>
      <c r="N171" t="s">
        <v>246</v>
      </c>
      <c r="O171" t="s">
        <v>4196</v>
      </c>
      <c r="P171" t="s">
        <v>246</v>
      </c>
      <c r="Q171" t="s">
        <v>433</v>
      </c>
      <c r="R171" t="s">
        <v>4196</v>
      </c>
      <c r="S171" t="s">
        <v>601</v>
      </c>
      <c r="T171" t="s">
        <v>2121</v>
      </c>
      <c r="U171" t="s">
        <v>2120</v>
      </c>
      <c r="V171" t="s">
        <v>2122</v>
      </c>
      <c r="W171" t="s">
        <v>2429</v>
      </c>
      <c r="X171" t="s">
        <v>2428</v>
      </c>
      <c r="Y171" t="s">
        <v>2429</v>
      </c>
      <c r="Z171" t="s">
        <v>3292</v>
      </c>
      <c r="AA171" t="s">
        <v>234</v>
      </c>
      <c r="AB171" t="s">
        <v>3292</v>
      </c>
      <c r="AC171" t="s">
        <v>3293</v>
      </c>
      <c r="AD171" t="s">
        <v>3293</v>
      </c>
      <c r="AE171" t="s">
        <v>246</v>
      </c>
      <c r="AF171" t="s">
        <v>4197</v>
      </c>
      <c r="AG171" t="s">
        <v>246</v>
      </c>
      <c r="AH171" t="s">
        <v>1390</v>
      </c>
      <c r="AI171" t="s">
        <v>3445</v>
      </c>
      <c r="AJ171" t="s">
        <v>247</v>
      </c>
      <c r="AK171" t="s">
        <v>284</v>
      </c>
      <c r="AL171" t="s">
        <v>1655</v>
      </c>
      <c r="AM171" t="s">
        <v>234</v>
      </c>
      <c r="AN171" t="s">
        <v>1655</v>
      </c>
      <c r="AO171" t="s">
        <v>234</v>
      </c>
      <c r="AP171" t="s">
        <v>250</v>
      </c>
      <c r="AQ171" t="s">
        <v>234</v>
      </c>
      <c r="AR171" t="s">
        <v>234</v>
      </c>
      <c r="AS171" t="s">
        <v>308</v>
      </c>
      <c r="AT171" t="s">
        <v>234</v>
      </c>
      <c r="AU171" t="s">
        <v>318</v>
      </c>
      <c r="AV171">
        <v>1</v>
      </c>
      <c r="AW171">
        <v>0</v>
      </c>
      <c r="AX171">
        <v>0</v>
      </c>
      <c r="AY171">
        <v>0</v>
      </c>
      <c r="AZ171">
        <v>0</v>
      </c>
      <c r="BA171">
        <v>0</v>
      </c>
      <c r="BB171">
        <v>0</v>
      </c>
      <c r="BC171">
        <v>0</v>
      </c>
      <c r="BD171" t="s">
        <v>309</v>
      </c>
      <c r="BE171" t="s">
        <v>750</v>
      </c>
      <c r="BF171" t="s">
        <v>287</v>
      </c>
      <c r="BG171">
        <v>1</v>
      </c>
      <c r="BH171">
        <v>0</v>
      </c>
      <c r="BI171">
        <v>0</v>
      </c>
      <c r="BJ171">
        <v>0</v>
      </c>
      <c r="BK171">
        <v>0</v>
      </c>
      <c r="BL171">
        <v>0</v>
      </c>
      <c r="BM171">
        <v>0</v>
      </c>
      <c r="BN171">
        <v>0</v>
      </c>
      <c r="BO171">
        <v>0</v>
      </c>
      <c r="BP171">
        <v>0</v>
      </c>
      <c r="BQ171" t="s">
        <v>234</v>
      </c>
      <c r="BR171" t="s">
        <v>304</v>
      </c>
      <c r="BS171" t="s">
        <v>393</v>
      </c>
      <c r="BT171" t="s">
        <v>4213</v>
      </c>
      <c r="BU171">
        <v>0</v>
      </c>
      <c r="BV171">
        <v>0</v>
      </c>
      <c r="BW171">
        <v>0</v>
      </c>
      <c r="BX171">
        <v>0</v>
      </c>
      <c r="BY171">
        <v>1</v>
      </c>
      <c r="BZ171">
        <v>1</v>
      </c>
      <c r="CA171">
        <v>0</v>
      </c>
      <c r="CB171">
        <v>0</v>
      </c>
      <c r="CC171" t="s">
        <v>1500</v>
      </c>
      <c r="CD171" t="s">
        <v>234</v>
      </c>
      <c r="CE171" t="s">
        <v>234</v>
      </c>
      <c r="CF171" t="s">
        <v>234</v>
      </c>
      <c r="CG171" t="s">
        <v>234</v>
      </c>
      <c r="CH171" t="s">
        <v>234</v>
      </c>
      <c r="CI171" t="s">
        <v>234</v>
      </c>
      <c r="CJ171" t="s">
        <v>234</v>
      </c>
      <c r="CK171" t="s">
        <v>234</v>
      </c>
      <c r="CL171" t="s">
        <v>234</v>
      </c>
      <c r="CM171" t="s">
        <v>234</v>
      </c>
      <c r="CN171" t="s">
        <v>234</v>
      </c>
      <c r="CO171" t="s">
        <v>234</v>
      </c>
      <c r="CP171">
        <v>600</v>
      </c>
      <c r="CQ171" t="s">
        <v>3805</v>
      </c>
      <c r="CR171" t="s">
        <v>1445</v>
      </c>
      <c r="CS171">
        <v>800</v>
      </c>
      <c r="CT171" t="s">
        <v>4182</v>
      </c>
      <c r="CU171" t="s">
        <v>1445</v>
      </c>
      <c r="CV171" t="s">
        <v>234</v>
      </c>
      <c r="CW171" t="s">
        <v>234</v>
      </c>
      <c r="CX171" t="s">
        <v>234</v>
      </c>
      <c r="CY171" t="s">
        <v>234</v>
      </c>
      <c r="CZ171" t="s">
        <v>234</v>
      </c>
      <c r="DA171" t="s">
        <v>234</v>
      </c>
      <c r="DB171" t="s">
        <v>234</v>
      </c>
      <c r="DC171" t="s">
        <v>234</v>
      </c>
      <c r="DD171" t="s">
        <v>234</v>
      </c>
      <c r="DE171" t="s">
        <v>234</v>
      </c>
      <c r="DF171" t="s">
        <v>234</v>
      </c>
      <c r="DG171" t="s">
        <v>234</v>
      </c>
      <c r="DH171" t="s">
        <v>1655</v>
      </c>
      <c r="DI171" t="s">
        <v>1533</v>
      </c>
      <c r="DJ171">
        <v>0</v>
      </c>
      <c r="DK171">
        <v>0</v>
      </c>
      <c r="DL171">
        <v>0</v>
      </c>
      <c r="DM171">
        <v>0</v>
      </c>
      <c r="DN171">
        <v>0</v>
      </c>
      <c r="DO171">
        <v>0</v>
      </c>
      <c r="DP171">
        <v>1</v>
      </c>
      <c r="DQ171">
        <v>0</v>
      </c>
      <c r="DR171">
        <v>0</v>
      </c>
      <c r="DS171">
        <v>0</v>
      </c>
      <c r="DT171">
        <v>0</v>
      </c>
      <c r="DU171">
        <v>0</v>
      </c>
      <c r="DV171">
        <v>0</v>
      </c>
      <c r="DW171">
        <v>0</v>
      </c>
      <c r="DX171" t="s">
        <v>234</v>
      </c>
      <c r="DY171" t="s">
        <v>1468</v>
      </c>
      <c r="DZ171">
        <v>0</v>
      </c>
      <c r="EA171">
        <v>0</v>
      </c>
      <c r="EB171">
        <v>0</v>
      </c>
      <c r="EC171">
        <v>0</v>
      </c>
      <c r="ED171">
        <v>1</v>
      </c>
      <c r="EE171">
        <v>0</v>
      </c>
      <c r="EF171">
        <v>0</v>
      </c>
      <c r="EG171">
        <v>0</v>
      </c>
      <c r="EH171" t="s">
        <v>1445</v>
      </c>
      <c r="EI171" t="s">
        <v>1445</v>
      </c>
      <c r="EJ171" t="s">
        <v>1655</v>
      </c>
      <c r="EK171" t="s">
        <v>601</v>
      </c>
      <c r="EL171" t="s">
        <v>305</v>
      </c>
      <c r="EM171" t="s">
        <v>2121</v>
      </c>
      <c r="EN171" t="s">
        <v>305</v>
      </c>
      <c r="EO171" t="s">
        <v>234</v>
      </c>
      <c r="EP171" t="s">
        <v>234</v>
      </c>
      <c r="EQ171" t="s">
        <v>234</v>
      </c>
      <c r="ER171" t="s">
        <v>234</v>
      </c>
      <c r="ES171" t="s">
        <v>234</v>
      </c>
      <c r="ET171" t="s">
        <v>234</v>
      </c>
      <c r="EU171" t="s">
        <v>234</v>
      </c>
      <c r="EV171" t="s">
        <v>234</v>
      </c>
      <c r="EW171" t="s">
        <v>234</v>
      </c>
      <c r="EX171" t="s">
        <v>234</v>
      </c>
      <c r="EY171" t="s">
        <v>234</v>
      </c>
      <c r="EZ171" t="s">
        <v>234</v>
      </c>
      <c r="FA171" t="s">
        <v>234</v>
      </c>
      <c r="FB171" t="s">
        <v>234</v>
      </c>
      <c r="FC171" t="s">
        <v>234</v>
      </c>
      <c r="FD171" t="s">
        <v>234</v>
      </c>
      <c r="FE171" t="s">
        <v>234</v>
      </c>
      <c r="FF171" t="s">
        <v>234</v>
      </c>
      <c r="FG171" t="s">
        <v>234</v>
      </c>
      <c r="FH171" t="s">
        <v>234</v>
      </c>
      <c r="FI171" t="s">
        <v>234</v>
      </c>
      <c r="FJ171" t="s">
        <v>234</v>
      </c>
      <c r="FK171" t="s">
        <v>234</v>
      </c>
      <c r="FL171" t="s">
        <v>234</v>
      </c>
      <c r="FM171" t="s">
        <v>234</v>
      </c>
      <c r="FN171" t="s">
        <v>234</v>
      </c>
      <c r="FO171" t="s">
        <v>234</v>
      </c>
      <c r="FP171" t="s">
        <v>234</v>
      </c>
      <c r="FQ171" t="s">
        <v>234</v>
      </c>
      <c r="FR171" t="s">
        <v>234</v>
      </c>
      <c r="FS171" t="s">
        <v>234</v>
      </c>
      <c r="FT171" t="s">
        <v>234</v>
      </c>
      <c r="FU171" t="s">
        <v>234</v>
      </c>
      <c r="FV171" t="s">
        <v>234</v>
      </c>
      <c r="FW171" t="s">
        <v>234</v>
      </c>
      <c r="FX171" t="s">
        <v>234</v>
      </c>
      <c r="FY171" t="s">
        <v>234</v>
      </c>
      <c r="FZ171" t="s">
        <v>234</v>
      </c>
      <c r="GA171" t="s">
        <v>234</v>
      </c>
      <c r="GB171" t="s">
        <v>234</v>
      </c>
      <c r="GC171" t="s">
        <v>234</v>
      </c>
      <c r="GD171" t="s">
        <v>234</v>
      </c>
      <c r="GE171" t="s">
        <v>234</v>
      </c>
      <c r="GF171" t="s">
        <v>234</v>
      </c>
      <c r="GG171" t="s">
        <v>234</v>
      </c>
      <c r="GH171" t="s">
        <v>234</v>
      </c>
      <c r="GI171" t="s">
        <v>234</v>
      </c>
      <c r="GJ171" t="s">
        <v>234</v>
      </c>
      <c r="GK171" t="s">
        <v>234</v>
      </c>
      <c r="GL171" t="s">
        <v>234</v>
      </c>
      <c r="GM171" t="s">
        <v>234</v>
      </c>
      <c r="GN171" t="s">
        <v>234</v>
      </c>
      <c r="GO171" t="s">
        <v>234</v>
      </c>
      <c r="GP171" t="s">
        <v>234</v>
      </c>
      <c r="GQ171" t="s">
        <v>234</v>
      </c>
      <c r="GR171" t="s">
        <v>234</v>
      </c>
      <c r="GS171" t="s">
        <v>234</v>
      </c>
      <c r="GT171" t="s">
        <v>234</v>
      </c>
      <c r="GU171" t="s">
        <v>234</v>
      </c>
      <c r="GV171" t="s">
        <v>234</v>
      </c>
      <c r="GW171" t="s">
        <v>234</v>
      </c>
      <c r="GX171" t="s">
        <v>234</v>
      </c>
      <c r="GY171" t="s">
        <v>234</v>
      </c>
      <c r="GZ171" t="s">
        <v>234</v>
      </c>
      <c r="HA171" t="s">
        <v>234</v>
      </c>
      <c r="HB171" t="s">
        <v>234</v>
      </c>
      <c r="HC171" t="s">
        <v>234</v>
      </c>
      <c r="HD171" t="s">
        <v>234</v>
      </c>
      <c r="HE171" t="s">
        <v>234</v>
      </c>
      <c r="HF171" t="s">
        <v>234</v>
      </c>
      <c r="HG171" t="s">
        <v>234</v>
      </c>
      <c r="HH171" t="s">
        <v>234</v>
      </c>
      <c r="HI171" t="s">
        <v>234</v>
      </c>
      <c r="HJ171" t="s">
        <v>234</v>
      </c>
      <c r="HK171" t="s">
        <v>234</v>
      </c>
      <c r="HL171" t="s">
        <v>234</v>
      </c>
      <c r="HM171" t="s">
        <v>234</v>
      </c>
      <c r="HN171" t="s">
        <v>234</v>
      </c>
      <c r="HO171" t="s">
        <v>234</v>
      </c>
      <c r="HP171" t="s">
        <v>234</v>
      </c>
      <c r="HQ171" t="s">
        <v>234</v>
      </c>
      <c r="HR171" t="s">
        <v>234</v>
      </c>
      <c r="HS171" t="s">
        <v>234</v>
      </c>
      <c r="HT171" t="s">
        <v>234</v>
      </c>
      <c r="HU171" t="s">
        <v>1445</v>
      </c>
      <c r="HV171" t="s">
        <v>234</v>
      </c>
      <c r="HW171" t="s">
        <v>234</v>
      </c>
      <c r="HX171" t="s">
        <v>234</v>
      </c>
      <c r="HY171" t="s">
        <v>234</v>
      </c>
      <c r="HZ171" t="s">
        <v>234</v>
      </c>
      <c r="IA171" t="s">
        <v>234</v>
      </c>
      <c r="IB171" t="s">
        <v>234</v>
      </c>
      <c r="IC171" t="s">
        <v>234</v>
      </c>
      <c r="ID171" t="s">
        <v>1586</v>
      </c>
      <c r="IE171">
        <v>0</v>
      </c>
      <c r="IF171">
        <v>0</v>
      </c>
      <c r="IG171">
        <v>1</v>
      </c>
      <c r="IH171">
        <v>0</v>
      </c>
      <c r="II171">
        <v>0</v>
      </c>
      <c r="IJ171">
        <v>0</v>
      </c>
      <c r="IK171">
        <v>0</v>
      </c>
      <c r="IL171">
        <v>0</v>
      </c>
      <c r="IM171" t="s">
        <v>234</v>
      </c>
      <c r="IN171" t="s">
        <v>1655</v>
      </c>
      <c r="IO171" t="s">
        <v>234</v>
      </c>
      <c r="IP171" t="s">
        <v>309</v>
      </c>
      <c r="IQ171">
        <v>1</v>
      </c>
      <c r="IR171">
        <v>0</v>
      </c>
      <c r="IS171">
        <v>0</v>
      </c>
      <c r="IT171">
        <v>0</v>
      </c>
      <c r="IU171">
        <v>0</v>
      </c>
      <c r="IV171">
        <v>0</v>
      </c>
      <c r="IW171">
        <v>0</v>
      </c>
      <c r="IX171">
        <v>0</v>
      </c>
      <c r="IY171" t="s">
        <v>234</v>
      </c>
      <c r="IZ171" t="s">
        <v>234</v>
      </c>
      <c r="JA171" t="s">
        <v>234</v>
      </c>
      <c r="JB171" t="s">
        <v>234</v>
      </c>
      <c r="JC171" t="s">
        <v>234</v>
      </c>
      <c r="JD171" t="s">
        <v>234</v>
      </c>
      <c r="JE171" t="s">
        <v>234</v>
      </c>
      <c r="JF171" t="s">
        <v>234</v>
      </c>
      <c r="JG171" t="s">
        <v>234</v>
      </c>
      <c r="JH171" t="s">
        <v>234</v>
      </c>
      <c r="JI171" t="s">
        <v>234</v>
      </c>
      <c r="JJ171" t="s">
        <v>234</v>
      </c>
      <c r="JK171" t="s">
        <v>234</v>
      </c>
      <c r="JL171" t="s">
        <v>234</v>
      </c>
      <c r="JM171" t="s">
        <v>234</v>
      </c>
      <c r="JN171" t="s">
        <v>234</v>
      </c>
      <c r="JO171" t="s">
        <v>234</v>
      </c>
      <c r="JP171" t="s">
        <v>234</v>
      </c>
      <c r="JQ171" t="s">
        <v>234</v>
      </c>
      <c r="JR171" t="s">
        <v>234</v>
      </c>
      <c r="JS171" t="s">
        <v>234</v>
      </c>
      <c r="JT171" t="s">
        <v>234</v>
      </c>
      <c r="JU171" t="s">
        <v>234</v>
      </c>
      <c r="JV171" t="s">
        <v>234</v>
      </c>
      <c r="JW171" t="s">
        <v>234</v>
      </c>
      <c r="JX171" t="s">
        <v>234</v>
      </c>
      <c r="JY171" t="s">
        <v>234</v>
      </c>
      <c r="JZ171" t="s">
        <v>234</v>
      </c>
      <c r="KA171" t="s">
        <v>234</v>
      </c>
      <c r="KB171" t="s">
        <v>234</v>
      </c>
      <c r="KC171" t="s">
        <v>234</v>
      </c>
      <c r="KD171" t="s">
        <v>234</v>
      </c>
      <c r="KE171" t="s">
        <v>234</v>
      </c>
      <c r="KF171" t="s">
        <v>234</v>
      </c>
      <c r="KG171" t="s">
        <v>234</v>
      </c>
      <c r="KH171" t="s">
        <v>234</v>
      </c>
      <c r="KI171" t="s">
        <v>234</v>
      </c>
      <c r="KJ171" t="s">
        <v>234</v>
      </c>
      <c r="KK171" t="s">
        <v>234</v>
      </c>
      <c r="KL171" t="s">
        <v>234</v>
      </c>
      <c r="KM171" t="s">
        <v>234</v>
      </c>
      <c r="KN171" t="s">
        <v>234</v>
      </c>
      <c r="KO171" t="s">
        <v>234</v>
      </c>
      <c r="KP171" t="s">
        <v>234</v>
      </c>
      <c r="KQ171" t="s">
        <v>234</v>
      </c>
      <c r="KR171" t="s">
        <v>234</v>
      </c>
      <c r="KS171" t="s">
        <v>234</v>
      </c>
      <c r="KT171" t="s">
        <v>234</v>
      </c>
      <c r="KU171" t="s">
        <v>234</v>
      </c>
      <c r="KV171" t="s">
        <v>234</v>
      </c>
      <c r="KW171" t="s">
        <v>234</v>
      </c>
      <c r="KX171" t="s">
        <v>234</v>
      </c>
      <c r="KY171" t="s">
        <v>234</v>
      </c>
      <c r="KZ171" t="s">
        <v>234</v>
      </c>
      <c r="LA171" t="s">
        <v>234</v>
      </c>
      <c r="LB171" t="s">
        <v>234</v>
      </c>
      <c r="LC171" t="s">
        <v>234</v>
      </c>
      <c r="LD171" t="s">
        <v>234</v>
      </c>
      <c r="LE171" t="s">
        <v>234</v>
      </c>
      <c r="LF171" t="s">
        <v>234</v>
      </c>
      <c r="LG171" t="s">
        <v>234</v>
      </c>
      <c r="LH171">
        <v>265091467</v>
      </c>
      <c r="LI171" t="s">
        <v>4214</v>
      </c>
      <c r="LJ171">
        <v>44619.497881944437</v>
      </c>
      <c r="LK171" t="s">
        <v>234</v>
      </c>
      <c r="LL171" t="s">
        <v>234</v>
      </c>
      <c r="LM171" t="s">
        <v>3800</v>
      </c>
      <c r="LN171" t="s">
        <v>3801</v>
      </c>
      <c r="LO171" t="s">
        <v>234</v>
      </c>
      <c r="LP171">
        <v>170</v>
      </c>
    </row>
    <row r="172" spans="1:328" x14ac:dyDescent="0.35">
      <c r="A172">
        <v>44618.592914525463</v>
      </c>
      <c r="B172">
        <v>44618.596978402777</v>
      </c>
      <c r="C172">
        <v>44618</v>
      </c>
      <c r="D172">
        <v>4.0638773134560324E-3</v>
      </c>
      <c r="E172" t="s">
        <v>234</v>
      </c>
      <c r="F172" t="s">
        <v>234</v>
      </c>
      <c r="G172" t="s">
        <v>234</v>
      </c>
      <c r="H172">
        <v>44618</v>
      </c>
      <c r="I172" t="s">
        <v>236</v>
      </c>
      <c r="J172" t="s">
        <v>234</v>
      </c>
      <c r="K172" t="s">
        <v>236</v>
      </c>
      <c r="L172" t="s">
        <v>235</v>
      </c>
      <c r="M172" t="s">
        <v>235</v>
      </c>
      <c r="N172" t="s">
        <v>246</v>
      </c>
      <c r="O172" t="s">
        <v>4196</v>
      </c>
      <c r="P172" t="s">
        <v>246</v>
      </c>
      <c r="Q172" t="s">
        <v>433</v>
      </c>
      <c r="R172" t="s">
        <v>4196</v>
      </c>
      <c r="S172" t="s">
        <v>601</v>
      </c>
      <c r="T172" t="s">
        <v>2121</v>
      </c>
      <c r="U172" t="s">
        <v>2120</v>
      </c>
      <c r="V172" t="s">
        <v>2122</v>
      </c>
      <c r="W172" t="s">
        <v>2429</v>
      </c>
      <c r="X172" t="s">
        <v>2428</v>
      </c>
      <c r="Y172" t="s">
        <v>2429</v>
      </c>
      <c r="Z172" t="s">
        <v>3292</v>
      </c>
      <c r="AA172" t="s">
        <v>234</v>
      </c>
      <c r="AB172" t="s">
        <v>3292</v>
      </c>
      <c r="AC172" t="s">
        <v>3293</v>
      </c>
      <c r="AD172" t="s">
        <v>3293</v>
      </c>
      <c r="AE172" t="s">
        <v>246</v>
      </c>
      <c r="AF172" t="s">
        <v>4215</v>
      </c>
      <c r="AG172" t="s">
        <v>246</v>
      </c>
      <c r="AH172" t="s">
        <v>1390</v>
      </c>
      <c r="AI172" t="s">
        <v>3445</v>
      </c>
      <c r="AJ172" t="s">
        <v>247</v>
      </c>
      <c r="AK172" t="s">
        <v>248</v>
      </c>
      <c r="AL172" t="s">
        <v>1655</v>
      </c>
      <c r="AM172" t="s">
        <v>234</v>
      </c>
      <c r="AN172" t="s">
        <v>1655</v>
      </c>
      <c r="AO172" t="s">
        <v>234</v>
      </c>
      <c r="AP172" t="s">
        <v>250</v>
      </c>
      <c r="AQ172" t="s">
        <v>234</v>
      </c>
      <c r="AR172" t="s">
        <v>234</v>
      </c>
      <c r="AS172" t="s">
        <v>234</v>
      </c>
      <c r="AT172" t="s">
        <v>234</v>
      </c>
      <c r="AU172" t="s">
        <v>234</v>
      </c>
      <c r="AV172" t="s">
        <v>234</v>
      </c>
      <c r="AW172" t="s">
        <v>234</v>
      </c>
      <c r="AX172" t="s">
        <v>234</v>
      </c>
      <c r="AY172" t="s">
        <v>234</v>
      </c>
      <c r="AZ172" t="s">
        <v>234</v>
      </c>
      <c r="BA172" t="s">
        <v>234</v>
      </c>
      <c r="BB172" t="s">
        <v>234</v>
      </c>
      <c r="BC172" t="s">
        <v>234</v>
      </c>
      <c r="BD172" t="s">
        <v>234</v>
      </c>
      <c r="BE172" t="s">
        <v>234</v>
      </c>
      <c r="BF172" t="s">
        <v>234</v>
      </c>
      <c r="BG172" t="s">
        <v>234</v>
      </c>
      <c r="BH172" t="s">
        <v>234</v>
      </c>
      <c r="BI172" t="s">
        <v>234</v>
      </c>
      <c r="BJ172" t="s">
        <v>234</v>
      </c>
      <c r="BK172" t="s">
        <v>234</v>
      </c>
      <c r="BL172" t="s">
        <v>234</v>
      </c>
      <c r="BM172" t="s">
        <v>234</v>
      </c>
      <c r="BN172" t="s">
        <v>234</v>
      </c>
      <c r="BO172" t="s">
        <v>234</v>
      </c>
      <c r="BP172" t="s">
        <v>234</v>
      </c>
      <c r="BQ172" t="s">
        <v>234</v>
      </c>
      <c r="BR172" t="s">
        <v>234</v>
      </c>
      <c r="BS172" t="s">
        <v>234</v>
      </c>
      <c r="BT172" t="s">
        <v>234</v>
      </c>
      <c r="BU172" t="s">
        <v>234</v>
      </c>
      <c r="BV172" t="s">
        <v>234</v>
      </c>
      <c r="BW172" t="s">
        <v>234</v>
      </c>
      <c r="BX172" t="s">
        <v>234</v>
      </c>
      <c r="BY172" t="s">
        <v>234</v>
      </c>
      <c r="BZ172" t="s">
        <v>234</v>
      </c>
      <c r="CA172" t="s">
        <v>234</v>
      </c>
      <c r="CB172" t="s">
        <v>234</v>
      </c>
      <c r="CC172" t="s">
        <v>234</v>
      </c>
      <c r="CD172" t="s">
        <v>234</v>
      </c>
      <c r="CE172" t="s">
        <v>234</v>
      </c>
      <c r="CF172" t="s">
        <v>234</v>
      </c>
      <c r="CG172" t="s">
        <v>234</v>
      </c>
      <c r="CH172" t="s">
        <v>234</v>
      </c>
      <c r="CI172" t="s">
        <v>234</v>
      </c>
      <c r="CJ172" t="s">
        <v>234</v>
      </c>
      <c r="CK172" t="s">
        <v>234</v>
      </c>
      <c r="CL172" t="s">
        <v>234</v>
      </c>
      <c r="CM172" t="s">
        <v>234</v>
      </c>
      <c r="CN172" t="s">
        <v>234</v>
      </c>
      <c r="CO172" t="s">
        <v>234</v>
      </c>
      <c r="CP172" t="s">
        <v>234</v>
      </c>
      <c r="CQ172" t="s">
        <v>234</v>
      </c>
      <c r="CR172" t="s">
        <v>234</v>
      </c>
      <c r="CS172" t="s">
        <v>234</v>
      </c>
      <c r="CT172" t="s">
        <v>234</v>
      </c>
      <c r="CU172" t="s">
        <v>234</v>
      </c>
      <c r="CV172" t="s">
        <v>234</v>
      </c>
      <c r="CW172" t="s">
        <v>234</v>
      </c>
      <c r="CX172" t="s">
        <v>234</v>
      </c>
      <c r="CY172" t="s">
        <v>234</v>
      </c>
      <c r="CZ172" t="s">
        <v>234</v>
      </c>
      <c r="DA172" t="s">
        <v>234</v>
      </c>
      <c r="DB172" t="s">
        <v>234</v>
      </c>
      <c r="DC172" t="s">
        <v>234</v>
      </c>
      <c r="DD172" t="s">
        <v>234</v>
      </c>
      <c r="DE172" t="s">
        <v>234</v>
      </c>
      <c r="DF172" t="s">
        <v>234</v>
      </c>
      <c r="DG172" t="s">
        <v>234</v>
      </c>
      <c r="DH172" t="s">
        <v>234</v>
      </c>
      <c r="DI172" t="s">
        <v>234</v>
      </c>
      <c r="DJ172" t="s">
        <v>234</v>
      </c>
      <c r="DK172" t="s">
        <v>234</v>
      </c>
      <c r="DL172" t="s">
        <v>234</v>
      </c>
      <c r="DM172" t="s">
        <v>234</v>
      </c>
      <c r="DN172" t="s">
        <v>234</v>
      </c>
      <c r="DO172" t="s">
        <v>234</v>
      </c>
      <c r="DP172" t="s">
        <v>234</v>
      </c>
      <c r="DQ172" t="s">
        <v>234</v>
      </c>
      <c r="DR172" t="s">
        <v>234</v>
      </c>
      <c r="DS172" t="s">
        <v>234</v>
      </c>
      <c r="DT172" t="s">
        <v>234</v>
      </c>
      <c r="DU172" t="s">
        <v>234</v>
      </c>
      <c r="DV172" t="s">
        <v>234</v>
      </c>
      <c r="DW172" t="s">
        <v>234</v>
      </c>
      <c r="DX172" t="s">
        <v>234</v>
      </c>
      <c r="DY172" t="s">
        <v>234</v>
      </c>
      <c r="DZ172" t="s">
        <v>234</v>
      </c>
      <c r="EA172" t="s">
        <v>234</v>
      </c>
      <c r="EB172" t="s">
        <v>234</v>
      </c>
      <c r="EC172" t="s">
        <v>234</v>
      </c>
      <c r="ED172" t="s">
        <v>234</v>
      </c>
      <c r="EE172" t="s">
        <v>234</v>
      </c>
      <c r="EF172" t="s">
        <v>234</v>
      </c>
      <c r="EG172" t="s">
        <v>234</v>
      </c>
      <c r="EH172" t="s">
        <v>234</v>
      </c>
      <c r="EI172" t="s">
        <v>234</v>
      </c>
      <c r="EJ172" t="s">
        <v>234</v>
      </c>
      <c r="EK172" t="s">
        <v>234</v>
      </c>
      <c r="EL172" t="s">
        <v>234</v>
      </c>
      <c r="EM172" t="s">
        <v>234</v>
      </c>
      <c r="EN172" t="s">
        <v>234</v>
      </c>
      <c r="EO172" t="s">
        <v>234</v>
      </c>
      <c r="EP172" t="s">
        <v>234</v>
      </c>
      <c r="EQ172" t="s">
        <v>234</v>
      </c>
      <c r="ER172" t="s">
        <v>234</v>
      </c>
      <c r="ES172" t="s">
        <v>234</v>
      </c>
      <c r="ET172" t="s">
        <v>234</v>
      </c>
      <c r="EU172" t="s">
        <v>234</v>
      </c>
      <c r="EV172" t="s">
        <v>234</v>
      </c>
      <c r="EW172" t="s">
        <v>234</v>
      </c>
      <c r="EX172" t="s">
        <v>234</v>
      </c>
      <c r="EY172" t="s">
        <v>234</v>
      </c>
      <c r="EZ172" t="s">
        <v>234</v>
      </c>
      <c r="FA172" t="s">
        <v>234</v>
      </c>
      <c r="FB172" t="s">
        <v>234</v>
      </c>
      <c r="FC172" t="s">
        <v>234</v>
      </c>
      <c r="FD172" t="s">
        <v>234</v>
      </c>
      <c r="FE172" t="s">
        <v>234</v>
      </c>
      <c r="FF172" t="s">
        <v>234</v>
      </c>
      <c r="FG172" t="s">
        <v>234</v>
      </c>
      <c r="FH172" t="s">
        <v>234</v>
      </c>
      <c r="FI172" t="s">
        <v>234</v>
      </c>
      <c r="FJ172" t="s">
        <v>234</v>
      </c>
      <c r="FK172" t="s">
        <v>234</v>
      </c>
      <c r="FL172" t="s">
        <v>234</v>
      </c>
      <c r="FM172" t="s">
        <v>234</v>
      </c>
      <c r="FN172" t="s">
        <v>234</v>
      </c>
      <c r="FO172" t="s">
        <v>234</v>
      </c>
      <c r="FP172" t="s">
        <v>234</v>
      </c>
      <c r="FQ172" t="s">
        <v>234</v>
      </c>
      <c r="FR172" t="s">
        <v>234</v>
      </c>
      <c r="FS172" t="s">
        <v>234</v>
      </c>
      <c r="FT172" t="s">
        <v>234</v>
      </c>
      <c r="FU172" t="s">
        <v>234</v>
      </c>
      <c r="FV172" t="s">
        <v>234</v>
      </c>
      <c r="FW172" t="s">
        <v>234</v>
      </c>
      <c r="FX172" t="s">
        <v>234</v>
      </c>
      <c r="FY172" t="s">
        <v>234</v>
      </c>
      <c r="FZ172" t="s">
        <v>234</v>
      </c>
      <c r="GA172" t="s">
        <v>234</v>
      </c>
      <c r="GB172" t="s">
        <v>234</v>
      </c>
      <c r="GC172" t="s">
        <v>234</v>
      </c>
      <c r="GD172" t="s">
        <v>234</v>
      </c>
      <c r="GE172" t="s">
        <v>234</v>
      </c>
      <c r="GF172" t="s">
        <v>234</v>
      </c>
      <c r="GG172" t="s">
        <v>234</v>
      </c>
      <c r="GH172" t="s">
        <v>234</v>
      </c>
      <c r="GI172" t="s">
        <v>234</v>
      </c>
      <c r="GJ172" t="s">
        <v>234</v>
      </c>
      <c r="GK172" t="s">
        <v>234</v>
      </c>
      <c r="GL172" t="s">
        <v>234</v>
      </c>
      <c r="GM172" t="s">
        <v>234</v>
      </c>
      <c r="GN172" t="s">
        <v>234</v>
      </c>
      <c r="GO172" t="s">
        <v>234</v>
      </c>
      <c r="GP172" t="s">
        <v>234</v>
      </c>
      <c r="GQ172" t="s">
        <v>234</v>
      </c>
      <c r="GR172" t="s">
        <v>234</v>
      </c>
      <c r="GS172" t="s">
        <v>234</v>
      </c>
      <c r="GT172" t="s">
        <v>234</v>
      </c>
      <c r="GU172" t="s">
        <v>234</v>
      </c>
      <c r="GV172" t="s">
        <v>234</v>
      </c>
      <c r="GW172" t="s">
        <v>234</v>
      </c>
      <c r="GX172" t="s">
        <v>234</v>
      </c>
      <c r="GY172" t="s">
        <v>234</v>
      </c>
      <c r="GZ172" t="s">
        <v>234</v>
      </c>
      <c r="HA172" t="s">
        <v>234</v>
      </c>
      <c r="HB172" t="s">
        <v>234</v>
      </c>
      <c r="HC172" t="s">
        <v>234</v>
      </c>
      <c r="HD172" t="s">
        <v>234</v>
      </c>
      <c r="HE172" t="s">
        <v>234</v>
      </c>
      <c r="HF172" t="s">
        <v>234</v>
      </c>
      <c r="HG172" t="s">
        <v>234</v>
      </c>
      <c r="HH172" t="s">
        <v>234</v>
      </c>
      <c r="HI172" t="s">
        <v>234</v>
      </c>
      <c r="HJ172" t="s">
        <v>234</v>
      </c>
      <c r="HK172" t="s">
        <v>234</v>
      </c>
      <c r="HL172" t="s">
        <v>234</v>
      </c>
      <c r="HM172" t="s">
        <v>234</v>
      </c>
      <c r="HN172" t="s">
        <v>234</v>
      </c>
      <c r="HO172" t="s">
        <v>234</v>
      </c>
      <c r="HP172" t="s">
        <v>234</v>
      </c>
      <c r="HQ172" t="s">
        <v>234</v>
      </c>
      <c r="HR172" t="s">
        <v>234</v>
      </c>
      <c r="HS172" t="s">
        <v>234</v>
      </c>
      <c r="HT172" t="s">
        <v>234</v>
      </c>
      <c r="HU172" t="s">
        <v>234</v>
      </c>
      <c r="HV172" t="s">
        <v>234</v>
      </c>
      <c r="HW172" t="s">
        <v>234</v>
      </c>
      <c r="HX172" t="s">
        <v>234</v>
      </c>
      <c r="HY172" t="s">
        <v>234</v>
      </c>
      <c r="HZ172" t="s">
        <v>234</v>
      </c>
      <c r="IA172" t="s">
        <v>234</v>
      </c>
      <c r="IB172" t="s">
        <v>234</v>
      </c>
      <c r="IC172" t="s">
        <v>234</v>
      </c>
      <c r="ID172" t="s">
        <v>234</v>
      </c>
      <c r="IE172" t="s">
        <v>234</v>
      </c>
      <c r="IF172" t="s">
        <v>234</v>
      </c>
      <c r="IG172" t="s">
        <v>234</v>
      </c>
      <c r="IH172" t="s">
        <v>234</v>
      </c>
      <c r="II172" t="s">
        <v>234</v>
      </c>
      <c r="IJ172" t="s">
        <v>234</v>
      </c>
      <c r="IK172" t="s">
        <v>234</v>
      </c>
      <c r="IL172" t="s">
        <v>234</v>
      </c>
      <c r="IM172" t="s">
        <v>234</v>
      </c>
      <c r="IN172" t="s">
        <v>234</v>
      </c>
      <c r="IO172" t="s">
        <v>234</v>
      </c>
      <c r="IP172" t="s">
        <v>234</v>
      </c>
      <c r="IQ172" t="s">
        <v>234</v>
      </c>
      <c r="IR172" t="s">
        <v>234</v>
      </c>
      <c r="IS172" t="s">
        <v>234</v>
      </c>
      <c r="IT172" t="s">
        <v>234</v>
      </c>
      <c r="IU172" t="s">
        <v>234</v>
      </c>
      <c r="IV172" t="s">
        <v>234</v>
      </c>
      <c r="IW172" t="s">
        <v>234</v>
      </c>
      <c r="IX172" t="s">
        <v>234</v>
      </c>
      <c r="IY172" t="s">
        <v>1655</v>
      </c>
      <c r="IZ172" t="s">
        <v>1713</v>
      </c>
      <c r="JA172" t="s">
        <v>276</v>
      </c>
      <c r="JB172" t="s">
        <v>234</v>
      </c>
      <c r="JC172" t="s">
        <v>277</v>
      </c>
      <c r="JD172" t="s">
        <v>278</v>
      </c>
      <c r="JE172" t="s">
        <v>278</v>
      </c>
      <c r="JF172" t="s">
        <v>1694</v>
      </c>
      <c r="JG172" t="s">
        <v>234</v>
      </c>
      <c r="JH172" t="s">
        <v>256</v>
      </c>
      <c r="JI172" t="s">
        <v>258</v>
      </c>
      <c r="JJ172" t="s">
        <v>258</v>
      </c>
      <c r="JK172" t="s">
        <v>3810</v>
      </c>
      <c r="JL172" t="s">
        <v>234</v>
      </c>
      <c r="JM172" t="s">
        <v>234</v>
      </c>
      <c r="JN172" t="s">
        <v>234</v>
      </c>
      <c r="JO172" t="s">
        <v>234</v>
      </c>
      <c r="JP172" t="s">
        <v>234</v>
      </c>
      <c r="JQ172">
        <v>20</v>
      </c>
      <c r="JR172" t="s">
        <v>4145</v>
      </c>
      <c r="JS172" t="s">
        <v>234</v>
      </c>
      <c r="JT172" t="s">
        <v>259</v>
      </c>
      <c r="JU172" t="s">
        <v>4145</v>
      </c>
      <c r="JV172" t="s">
        <v>260</v>
      </c>
      <c r="JW172" t="s">
        <v>234</v>
      </c>
      <c r="JX172" t="s">
        <v>249</v>
      </c>
      <c r="JY172" t="s">
        <v>4216</v>
      </c>
      <c r="JZ172">
        <v>0</v>
      </c>
      <c r="KA172">
        <v>0</v>
      </c>
      <c r="KB172">
        <v>0</v>
      </c>
      <c r="KC172">
        <v>1</v>
      </c>
      <c r="KD172">
        <v>1</v>
      </c>
      <c r="KE172">
        <v>0</v>
      </c>
      <c r="KF172">
        <v>0</v>
      </c>
      <c r="KG172">
        <v>0</v>
      </c>
      <c r="KH172">
        <v>1</v>
      </c>
      <c r="KI172">
        <v>0</v>
      </c>
      <c r="KJ172">
        <v>0</v>
      </c>
      <c r="KK172">
        <v>0</v>
      </c>
      <c r="KL172" t="s">
        <v>234</v>
      </c>
      <c r="KM172" t="s">
        <v>261</v>
      </c>
      <c r="KN172" t="s">
        <v>234</v>
      </c>
      <c r="KO172" t="s">
        <v>234</v>
      </c>
      <c r="KP172" t="s">
        <v>234</v>
      </c>
      <c r="KQ172" t="s">
        <v>234</v>
      </c>
      <c r="KR172" t="s">
        <v>234</v>
      </c>
      <c r="KS172" t="s">
        <v>234</v>
      </c>
      <c r="KT172" t="s">
        <v>234</v>
      </c>
      <c r="KU172" t="s">
        <v>234</v>
      </c>
      <c r="KV172" t="s">
        <v>234</v>
      </c>
      <c r="KW172" t="s">
        <v>234</v>
      </c>
      <c r="KX172" t="s">
        <v>234</v>
      </c>
      <c r="KY172" t="s">
        <v>234</v>
      </c>
      <c r="KZ172" t="s">
        <v>234</v>
      </c>
      <c r="LA172" t="s">
        <v>234</v>
      </c>
      <c r="LB172" t="s">
        <v>234</v>
      </c>
      <c r="LC172" t="s">
        <v>234</v>
      </c>
      <c r="LD172" t="s">
        <v>234</v>
      </c>
      <c r="LE172" t="s">
        <v>234</v>
      </c>
      <c r="LF172" t="s">
        <v>234</v>
      </c>
      <c r="LG172" t="s">
        <v>234</v>
      </c>
      <c r="LH172">
        <v>265091482</v>
      </c>
      <c r="LI172" t="s">
        <v>4217</v>
      </c>
      <c r="LJ172">
        <v>44619.497928240737</v>
      </c>
      <c r="LK172" t="s">
        <v>234</v>
      </c>
      <c r="LL172" t="s">
        <v>234</v>
      </c>
      <c r="LM172" t="s">
        <v>3800</v>
      </c>
      <c r="LN172" t="s">
        <v>3801</v>
      </c>
      <c r="LO172" t="s">
        <v>234</v>
      </c>
      <c r="LP172">
        <v>171</v>
      </c>
    </row>
    <row r="173" spans="1:328" x14ac:dyDescent="0.35">
      <c r="A173">
        <v>44618.602225983799</v>
      </c>
      <c r="B173">
        <v>44618.610495416673</v>
      </c>
      <c r="C173">
        <v>44618</v>
      </c>
      <c r="D173">
        <v>8.2694328739307821E-3</v>
      </c>
      <c r="E173" t="s">
        <v>234</v>
      </c>
      <c r="F173" t="s">
        <v>234</v>
      </c>
      <c r="G173" t="s">
        <v>234</v>
      </c>
      <c r="H173">
        <v>44618</v>
      </c>
      <c r="I173" t="s">
        <v>236</v>
      </c>
      <c r="J173" t="s">
        <v>234</v>
      </c>
      <c r="K173" t="s">
        <v>236</v>
      </c>
      <c r="L173" t="s">
        <v>235</v>
      </c>
      <c r="M173" t="s">
        <v>235</v>
      </c>
      <c r="N173" t="s">
        <v>246</v>
      </c>
      <c r="O173" t="s">
        <v>4196</v>
      </c>
      <c r="P173" t="s">
        <v>246</v>
      </c>
      <c r="Q173" t="s">
        <v>433</v>
      </c>
      <c r="R173" t="s">
        <v>4196</v>
      </c>
      <c r="S173" t="s">
        <v>601</v>
      </c>
      <c r="T173" t="s">
        <v>2121</v>
      </c>
      <c r="U173" t="s">
        <v>2120</v>
      </c>
      <c r="V173" t="s">
        <v>2122</v>
      </c>
      <c r="W173" t="s">
        <v>2429</v>
      </c>
      <c r="X173" t="s">
        <v>2428</v>
      </c>
      <c r="Y173" t="s">
        <v>2429</v>
      </c>
      <c r="Z173" t="s">
        <v>3292</v>
      </c>
      <c r="AA173" t="s">
        <v>234</v>
      </c>
      <c r="AB173" t="s">
        <v>3292</v>
      </c>
      <c r="AC173" t="s">
        <v>3293</v>
      </c>
      <c r="AD173" t="s">
        <v>3293</v>
      </c>
      <c r="AE173" t="s">
        <v>246</v>
      </c>
      <c r="AF173" t="s">
        <v>4197</v>
      </c>
      <c r="AG173" t="s">
        <v>246</v>
      </c>
      <c r="AH173" t="s">
        <v>1390</v>
      </c>
      <c r="AI173" t="s">
        <v>3445</v>
      </c>
      <c r="AJ173" t="s">
        <v>247</v>
      </c>
      <c r="AK173" t="s">
        <v>248</v>
      </c>
      <c r="AL173" t="s">
        <v>1655</v>
      </c>
      <c r="AM173" t="s">
        <v>234</v>
      </c>
      <c r="AN173" t="s">
        <v>1655</v>
      </c>
      <c r="AO173" t="s">
        <v>234</v>
      </c>
      <c r="AP173" t="s">
        <v>250</v>
      </c>
      <c r="AQ173" t="s">
        <v>234</v>
      </c>
      <c r="AR173" t="s">
        <v>234</v>
      </c>
      <c r="AS173" t="s">
        <v>234</v>
      </c>
      <c r="AT173" t="s">
        <v>234</v>
      </c>
      <c r="AU173" t="s">
        <v>234</v>
      </c>
      <c r="AV173" t="s">
        <v>234</v>
      </c>
      <c r="AW173" t="s">
        <v>234</v>
      </c>
      <c r="AX173" t="s">
        <v>234</v>
      </c>
      <c r="AY173" t="s">
        <v>234</v>
      </c>
      <c r="AZ173" t="s">
        <v>234</v>
      </c>
      <c r="BA173" t="s">
        <v>234</v>
      </c>
      <c r="BB173" t="s">
        <v>234</v>
      </c>
      <c r="BC173" t="s">
        <v>234</v>
      </c>
      <c r="BD173" t="s">
        <v>234</v>
      </c>
      <c r="BE173" t="s">
        <v>234</v>
      </c>
      <c r="BF173" t="s">
        <v>234</v>
      </c>
      <c r="BG173" t="s">
        <v>234</v>
      </c>
      <c r="BH173" t="s">
        <v>234</v>
      </c>
      <c r="BI173" t="s">
        <v>234</v>
      </c>
      <c r="BJ173" t="s">
        <v>234</v>
      </c>
      <c r="BK173" t="s">
        <v>234</v>
      </c>
      <c r="BL173" t="s">
        <v>234</v>
      </c>
      <c r="BM173" t="s">
        <v>234</v>
      </c>
      <c r="BN173" t="s">
        <v>234</v>
      </c>
      <c r="BO173" t="s">
        <v>234</v>
      </c>
      <c r="BP173" t="s">
        <v>234</v>
      </c>
      <c r="BQ173" t="s">
        <v>234</v>
      </c>
      <c r="BR173" t="s">
        <v>234</v>
      </c>
      <c r="BS173" t="s">
        <v>234</v>
      </c>
      <c r="BT173" t="s">
        <v>234</v>
      </c>
      <c r="BU173" t="s">
        <v>234</v>
      </c>
      <c r="BV173" t="s">
        <v>234</v>
      </c>
      <c r="BW173" t="s">
        <v>234</v>
      </c>
      <c r="BX173" t="s">
        <v>234</v>
      </c>
      <c r="BY173" t="s">
        <v>234</v>
      </c>
      <c r="BZ173" t="s">
        <v>234</v>
      </c>
      <c r="CA173" t="s">
        <v>234</v>
      </c>
      <c r="CB173" t="s">
        <v>234</v>
      </c>
      <c r="CC173" t="s">
        <v>234</v>
      </c>
      <c r="CD173" t="s">
        <v>234</v>
      </c>
      <c r="CE173" t="s">
        <v>234</v>
      </c>
      <c r="CF173" t="s">
        <v>234</v>
      </c>
      <c r="CG173" t="s">
        <v>234</v>
      </c>
      <c r="CH173" t="s">
        <v>234</v>
      </c>
      <c r="CI173" t="s">
        <v>234</v>
      </c>
      <c r="CJ173" t="s">
        <v>234</v>
      </c>
      <c r="CK173" t="s">
        <v>234</v>
      </c>
      <c r="CL173" t="s">
        <v>234</v>
      </c>
      <c r="CM173" t="s">
        <v>234</v>
      </c>
      <c r="CN173" t="s">
        <v>234</v>
      </c>
      <c r="CO173" t="s">
        <v>234</v>
      </c>
      <c r="CP173" t="s">
        <v>234</v>
      </c>
      <c r="CQ173" t="s">
        <v>234</v>
      </c>
      <c r="CR173" t="s">
        <v>234</v>
      </c>
      <c r="CS173" t="s">
        <v>234</v>
      </c>
      <c r="CT173" t="s">
        <v>234</v>
      </c>
      <c r="CU173" t="s">
        <v>234</v>
      </c>
      <c r="CV173" t="s">
        <v>234</v>
      </c>
      <c r="CW173" t="s">
        <v>234</v>
      </c>
      <c r="CX173" t="s">
        <v>234</v>
      </c>
      <c r="CY173" t="s">
        <v>234</v>
      </c>
      <c r="CZ173" t="s">
        <v>234</v>
      </c>
      <c r="DA173" t="s">
        <v>234</v>
      </c>
      <c r="DB173" t="s">
        <v>234</v>
      </c>
      <c r="DC173" t="s">
        <v>234</v>
      </c>
      <c r="DD173" t="s">
        <v>234</v>
      </c>
      <c r="DE173" t="s">
        <v>234</v>
      </c>
      <c r="DF173" t="s">
        <v>234</v>
      </c>
      <c r="DG173" t="s">
        <v>234</v>
      </c>
      <c r="DH173" t="s">
        <v>234</v>
      </c>
      <c r="DI173" t="s">
        <v>234</v>
      </c>
      <c r="DJ173" t="s">
        <v>234</v>
      </c>
      <c r="DK173" t="s">
        <v>234</v>
      </c>
      <c r="DL173" t="s">
        <v>234</v>
      </c>
      <c r="DM173" t="s">
        <v>234</v>
      </c>
      <c r="DN173" t="s">
        <v>234</v>
      </c>
      <c r="DO173" t="s">
        <v>234</v>
      </c>
      <c r="DP173" t="s">
        <v>234</v>
      </c>
      <c r="DQ173" t="s">
        <v>234</v>
      </c>
      <c r="DR173" t="s">
        <v>234</v>
      </c>
      <c r="DS173" t="s">
        <v>234</v>
      </c>
      <c r="DT173" t="s">
        <v>234</v>
      </c>
      <c r="DU173" t="s">
        <v>234</v>
      </c>
      <c r="DV173" t="s">
        <v>234</v>
      </c>
      <c r="DW173" t="s">
        <v>234</v>
      </c>
      <c r="DX173" t="s">
        <v>234</v>
      </c>
      <c r="DY173" t="s">
        <v>234</v>
      </c>
      <c r="DZ173" t="s">
        <v>234</v>
      </c>
      <c r="EA173" t="s">
        <v>234</v>
      </c>
      <c r="EB173" t="s">
        <v>234</v>
      </c>
      <c r="EC173" t="s">
        <v>234</v>
      </c>
      <c r="ED173" t="s">
        <v>234</v>
      </c>
      <c r="EE173" t="s">
        <v>234</v>
      </c>
      <c r="EF173" t="s">
        <v>234</v>
      </c>
      <c r="EG173" t="s">
        <v>234</v>
      </c>
      <c r="EH173" t="s">
        <v>234</v>
      </c>
      <c r="EI173" t="s">
        <v>234</v>
      </c>
      <c r="EJ173" t="s">
        <v>234</v>
      </c>
      <c r="EK173" t="s">
        <v>234</v>
      </c>
      <c r="EL173" t="s">
        <v>234</v>
      </c>
      <c r="EM173" t="s">
        <v>234</v>
      </c>
      <c r="EN173" t="s">
        <v>234</v>
      </c>
      <c r="EO173" t="s">
        <v>234</v>
      </c>
      <c r="EP173" t="s">
        <v>234</v>
      </c>
      <c r="EQ173" t="s">
        <v>234</v>
      </c>
      <c r="ER173" t="s">
        <v>234</v>
      </c>
      <c r="ES173" t="s">
        <v>234</v>
      </c>
      <c r="ET173" t="s">
        <v>234</v>
      </c>
      <c r="EU173" t="s">
        <v>234</v>
      </c>
      <c r="EV173" t="s">
        <v>234</v>
      </c>
      <c r="EW173" t="s">
        <v>234</v>
      </c>
      <c r="EX173" t="s">
        <v>234</v>
      </c>
      <c r="EY173" t="s">
        <v>234</v>
      </c>
      <c r="EZ173" t="s">
        <v>234</v>
      </c>
      <c r="FA173" t="s">
        <v>234</v>
      </c>
      <c r="FB173" t="s">
        <v>234</v>
      </c>
      <c r="FC173" t="s">
        <v>234</v>
      </c>
      <c r="FD173" t="s">
        <v>234</v>
      </c>
      <c r="FE173" t="s">
        <v>234</v>
      </c>
      <c r="FF173" t="s">
        <v>234</v>
      </c>
      <c r="FG173" t="s">
        <v>234</v>
      </c>
      <c r="FH173" t="s">
        <v>234</v>
      </c>
      <c r="FI173" t="s">
        <v>234</v>
      </c>
      <c r="FJ173" t="s">
        <v>234</v>
      </c>
      <c r="FK173" t="s">
        <v>234</v>
      </c>
      <c r="FL173" t="s">
        <v>234</v>
      </c>
      <c r="FM173" t="s">
        <v>234</v>
      </c>
      <c r="FN173" t="s">
        <v>234</v>
      </c>
      <c r="FO173" t="s">
        <v>234</v>
      </c>
      <c r="FP173" t="s">
        <v>234</v>
      </c>
      <c r="FQ173" t="s">
        <v>234</v>
      </c>
      <c r="FR173" t="s">
        <v>234</v>
      </c>
      <c r="FS173" t="s">
        <v>234</v>
      </c>
      <c r="FT173" t="s">
        <v>234</v>
      </c>
      <c r="FU173" t="s">
        <v>234</v>
      </c>
      <c r="FV173" t="s">
        <v>234</v>
      </c>
      <c r="FW173" t="s">
        <v>234</v>
      </c>
      <c r="FX173" t="s">
        <v>234</v>
      </c>
      <c r="FY173" t="s">
        <v>234</v>
      </c>
      <c r="FZ173" t="s">
        <v>234</v>
      </c>
      <c r="GA173" t="s">
        <v>234</v>
      </c>
      <c r="GB173" t="s">
        <v>234</v>
      </c>
      <c r="GC173" t="s">
        <v>234</v>
      </c>
      <c r="GD173" t="s">
        <v>234</v>
      </c>
      <c r="GE173" t="s">
        <v>234</v>
      </c>
      <c r="GF173" t="s">
        <v>234</v>
      </c>
      <c r="GG173" t="s">
        <v>234</v>
      </c>
      <c r="GH173" t="s">
        <v>234</v>
      </c>
      <c r="GI173" t="s">
        <v>234</v>
      </c>
      <c r="GJ173" t="s">
        <v>234</v>
      </c>
      <c r="GK173" t="s">
        <v>234</v>
      </c>
      <c r="GL173" t="s">
        <v>234</v>
      </c>
      <c r="GM173" t="s">
        <v>234</v>
      </c>
      <c r="GN173" t="s">
        <v>234</v>
      </c>
      <c r="GO173" t="s">
        <v>234</v>
      </c>
      <c r="GP173" t="s">
        <v>234</v>
      </c>
      <c r="GQ173" t="s">
        <v>234</v>
      </c>
      <c r="GR173" t="s">
        <v>234</v>
      </c>
      <c r="GS173" t="s">
        <v>234</v>
      </c>
      <c r="GT173" t="s">
        <v>234</v>
      </c>
      <c r="GU173" t="s">
        <v>234</v>
      </c>
      <c r="GV173" t="s">
        <v>234</v>
      </c>
      <c r="GW173" t="s">
        <v>234</v>
      </c>
      <c r="GX173" t="s">
        <v>234</v>
      </c>
      <c r="GY173" t="s">
        <v>234</v>
      </c>
      <c r="GZ173" t="s">
        <v>234</v>
      </c>
      <c r="HA173" t="s">
        <v>234</v>
      </c>
      <c r="HB173" t="s">
        <v>234</v>
      </c>
      <c r="HC173" t="s">
        <v>234</v>
      </c>
      <c r="HD173" t="s">
        <v>234</v>
      </c>
      <c r="HE173" t="s">
        <v>234</v>
      </c>
      <c r="HF173" t="s">
        <v>234</v>
      </c>
      <c r="HG173" t="s">
        <v>234</v>
      </c>
      <c r="HH173" t="s">
        <v>234</v>
      </c>
      <c r="HI173" t="s">
        <v>234</v>
      </c>
      <c r="HJ173" t="s">
        <v>234</v>
      </c>
      <c r="HK173" t="s">
        <v>234</v>
      </c>
      <c r="HL173" t="s">
        <v>234</v>
      </c>
      <c r="HM173" t="s">
        <v>234</v>
      </c>
      <c r="HN173" t="s">
        <v>234</v>
      </c>
      <c r="HO173" t="s">
        <v>234</v>
      </c>
      <c r="HP173" t="s">
        <v>234</v>
      </c>
      <c r="HQ173" t="s">
        <v>234</v>
      </c>
      <c r="HR173" t="s">
        <v>234</v>
      </c>
      <c r="HS173" t="s">
        <v>234</v>
      </c>
      <c r="HT173" t="s">
        <v>234</v>
      </c>
      <c r="HU173" t="s">
        <v>234</v>
      </c>
      <c r="HV173" t="s">
        <v>234</v>
      </c>
      <c r="HW173" t="s">
        <v>234</v>
      </c>
      <c r="HX173" t="s">
        <v>234</v>
      </c>
      <c r="HY173" t="s">
        <v>234</v>
      </c>
      <c r="HZ173" t="s">
        <v>234</v>
      </c>
      <c r="IA173" t="s">
        <v>234</v>
      </c>
      <c r="IB173" t="s">
        <v>234</v>
      </c>
      <c r="IC173" t="s">
        <v>234</v>
      </c>
      <c r="ID173" t="s">
        <v>234</v>
      </c>
      <c r="IE173" t="s">
        <v>234</v>
      </c>
      <c r="IF173" t="s">
        <v>234</v>
      </c>
      <c r="IG173" t="s">
        <v>234</v>
      </c>
      <c r="IH173" t="s">
        <v>234</v>
      </c>
      <c r="II173" t="s">
        <v>234</v>
      </c>
      <c r="IJ173" t="s">
        <v>234</v>
      </c>
      <c r="IK173" t="s">
        <v>234</v>
      </c>
      <c r="IL173" t="s">
        <v>234</v>
      </c>
      <c r="IM173" t="s">
        <v>234</v>
      </c>
      <c r="IN173" t="s">
        <v>234</v>
      </c>
      <c r="IO173" t="s">
        <v>234</v>
      </c>
      <c r="IP173" t="s">
        <v>234</v>
      </c>
      <c r="IQ173" t="s">
        <v>234</v>
      </c>
      <c r="IR173" t="s">
        <v>234</v>
      </c>
      <c r="IS173" t="s">
        <v>234</v>
      </c>
      <c r="IT173" t="s">
        <v>234</v>
      </c>
      <c r="IU173" t="s">
        <v>234</v>
      </c>
      <c r="IV173" t="s">
        <v>234</v>
      </c>
      <c r="IW173" t="s">
        <v>234</v>
      </c>
      <c r="IX173" t="s">
        <v>234</v>
      </c>
      <c r="IY173" t="s">
        <v>1655</v>
      </c>
      <c r="IZ173" t="s">
        <v>1713</v>
      </c>
      <c r="JA173" t="s">
        <v>430</v>
      </c>
      <c r="JB173" t="s">
        <v>234</v>
      </c>
      <c r="JC173" t="s">
        <v>431</v>
      </c>
      <c r="JD173" t="s">
        <v>432</v>
      </c>
      <c r="JE173" t="s">
        <v>432</v>
      </c>
      <c r="JF173" t="s">
        <v>275</v>
      </c>
      <c r="JG173" t="s">
        <v>234</v>
      </c>
      <c r="JH173" t="s">
        <v>325</v>
      </c>
      <c r="JI173" t="s">
        <v>258</v>
      </c>
      <c r="JJ173" t="s">
        <v>258</v>
      </c>
      <c r="JK173" t="s">
        <v>3810</v>
      </c>
      <c r="JL173" t="s">
        <v>234</v>
      </c>
      <c r="JM173" t="s">
        <v>234</v>
      </c>
      <c r="JN173" t="s">
        <v>234</v>
      </c>
      <c r="JO173" t="s">
        <v>234</v>
      </c>
      <c r="JP173" t="s">
        <v>234</v>
      </c>
      <c r="JQ173">
        <v>5</v>
      </c>
      <c r="JR173">
        <v>1</v>
      </c>
      <c r="JS173" t="s">
        <v>234</v>
      </c>
      <c r="JT173" t="s">
        <v>259</v>
      </c>
      <c r="JU173">
        <v>1</v>
      </c>
      <c r="JV173" t="s">
        <v>249</v>
      </c>
      <c r="JW173" t="s">
        <v>234</v>
      </c>
      <c r="JX173" t="s">
        <v>249</v>
      </c>
      <c r="JY173" t="s">
        <v>246</v>
      </c>
      <c r="JZ173">
        <v>0</v>
      </c>
      <c r="KA173">
        <v>0</v>
      </c>
      <c r="KB173">
        <v>0</v>
      </c>
      <c r="KC173">
        <v>0</v>
      </c>
      <c r="KD173">
        <v>0</v>
      </c>
      <c r="KE173">
        <v>0</v>
      </c>
      <c r="KF173">
        <v>0</v>
      </c>
      <c r="KG173">
        <v>0</v>
      </c>
      <c r="KH173">
        <v>0</v>
      </c>
      <c r="KI173">
        <v>0</v>
      </c>
      <c r="KJ173">
        <v>1</v>
      </c>
      <c r="KK173">
        <v>0</v>
      </c>
      <c r="KL173" t="s">
        <v>4218</v>
      </c>
      <c r="KM173" t="s">
        <v>261</v>
      </c>
      <c r="KN173" t="s">
        <v>234</v>
      </c>
      <c r="KO173" t="s">
        <v>234</v>
      </c>
      <c r="KP173" t="s">
        <v>234</v>
      </c>
      <c r="KQ173" t="s">
        <v>234</v>
      </c>
      <c r="KR173" t="s">
        <v>234</v>
      </c>
      <c r="KS173" t="s">
        <v>234</v>
      </c>
      <c r="KT173" t="s">
        <v>234</v>
      </c>
      <c r="KU173" t="s">
        <v>234</v>
      </c>
      <c r="KV173" t="s">
        <v>234</v>
      </c>
      <c r="KW173" t="s">
        <v>234</v>
      </c>
      <c r="KX173" t="s">
        <v>234</v>
      </c>
      <c r="KY173" t="s">
        <v>234</v>
      </c>
      <c r="KZ173" t="s">
        <v>234</v>
      </c>
      <c r="LA173" t="s">
        <v>234</v>
      </c>
      <c r="LB173" t="s">
        <v>234</v>
      </c>
      <c r="LC173" t="s">
        <v>234</v>
      </c>
      <c r="LD173" t="s">
        <v>234</v>
      </c>
      <c r="LE173" t="s">
        <v>234</v>
      </c>
      <c r="LF173" t="s">
        <v>3443</v>
      </c>
      <c r="LG173" t="s">
        <v>234</v>
      </c>
      <c r="LH173">
        <v>265091550</v>
      </c>
      <c r="LI173" t="s">
        <v>4219</v>
      </c>
      <c r="LJ173">
        <v>44619.498206018521</v>
      </c>
      <c r="LK173" t="s">
        <v>234</v>
      </c>
      <c r="LL173" t="s">
        <v>234</v>
      </c>
      <c r="LM173" t="s">
        <v>3800</v>
      </c>
      <c r="LN173" t="s">
        <v>3801</v>
      </c>
      <c r="LO173" t="s">
        <v>234</v>
      </c>
      <c r="LP173">
        <v>172</v>
      </c>
    </row>
    <row r="174" spans="1:328" x14ac:dyDescent="0.35">
      <c r="A174">
        <v>44618.619234675927</v>
      </c>
      <c r="B174">
        <v>44618.638825300928</v>
      </c>
      <c r="C174">
        <v>44618</v>
      </c>
      <c r="D174">
        <v>3.9181250002002345E-3</v>
      </c>
      <c r="E174" t="s">
        <v>234</v>
      </c>
      <c r="F174" t="s">
        <v>234</v>
      </c>
      <c r="G174" t="s">
        <v>234</v>
      </c>
      <c r="H174">
        <v>44618</v>
      </c>
      <c r="I174" t="s">
        <v>236</v>
      </c>
      <c r="J174" t="s">
        <v>234</v>
      </c>
      <c r="K174" t="s">
        <v>236</v>
      </c>
      <c r="L174" t="s">
        <v>235</v>
      </c>
      <c r="M174" t="s">
        <v>235</v>
      </c>
      <c r="N174" t="s">
        <v>246</v>
      </c>
      <c r="O174" t="s">
        <v>4220</v>
      </c>
      <c r="P174" t="s">
        <v>246</v>
      </c>
      <c r="Q174" t="s">
        <v>433</v>
      </c>
      <c r="R174" t="s">
        <v>4220</v>
      </c>
      <c r="S174" t="s">
        <v>601</v>
      </c>
      <c r="T174" t="s">
        <v>2121</v>
      </c>
      <c r="U174" t="s">
        <v>2120</v>
      </c>
      <c r="V174" t="s">
        <v>2122</v>
      </c>
      <c r="W174" t="s">
        <v>2429</v>
      </c>
      <c r="X174" t="s">
        <v>2428</v>
      </c>
      <c r="Y174" t="s">
        <v>2429</v>
      </c>
      <c r="Z174" t="s">
        <v>3292</v>
      </c>
      <c r="AA174" t="s">
        <v>234</v>
      </c>
      <c r="AB174" t="s">
        <v>3292</v>
      </c>
      <c r="AC174" t="s">
        <v>3293</v>
      </c>
      <c r="AD174" t="s">
        <v>3293</v>
      </c>
      <c r="AE174" t="s">
        <v>246</v>
      </c>
      <c r="AF174" t="s">
        <v>4221</v>
      </c>
      <c r="AG174" t="s">
        <v>246</v>
      </c>
      <c r="AH174" t="s">
        <v>1390</v>
      </c>
      <c r="AI174" t="s">
        <v>3445</v>
      </c>
      <c r="AJ174" t="s">
        <v>247</v>
      </c>
      <c r="AK174" t="s">
        <v>284</v>
      </c>
      <c r="AL174" t="s">
        <v>1655</v>
      </c>
      <c r="AM174" t="s">
        <v>234</v>
      </c>
      <c r="AN174" t="s">
        <v>1655</v>
      </c>
      <c r="AO174" t="s">
        <v>234</v>
      </c>
      <c r="AP174" t="s">
        <v>250</v>
      </c>
      <c r="AQ174" t="s">
        <v>234</v>
      </c>
      <c r="AR174" t="s">
        <v>234</v>
      </c>
      <c r="AS174" t="s">
        <v>308</v>
      </c>
      <c r="AT174" t="s">
        <v>234</v>
      </c>
      <c r="AU174" t="s">
        <v>318</v>
      </c>
      <c r="AV174">
        <v>1</v>
      </c>
      <c r="AW174">
        <v>0</v>
      </c>
      <c r="AX174">
        <v>0</v>
      </c>
      <c r="AY174">
        <v>0</v>
      </c>
      <c r="AZ174">
        <v>0</v>
      </c>
      <c r="BA174">
        <v>0</v>
      </c>
      <c r="BB174">
        <v>0</v>
      </c>
      <c r="BC174">
        <v>0</v>
      </c>
      <c r="BD174" t="s">
        <v>309</v>
      </c>
      <c r="BE174" t="s">
        <v>750</v>
      </c>
      <c r="BF174" t="s">
        <v>3880</v>
      </c>
      <c r="BG174">
        <v>1</v>
      </c>
      <c r="BH174">
        <v>0</v>
      </c>
      <c r="BI174">
        <v>0</v>
      </c>
      <c r="BJ174">
        <v>0</v>
      </c>
      <c r="BK174">
        <v>1</v>
      </c>
      <c r="BL174">
        <v>0</v>
      </c>
      <c r="BM174">
        <v>0</v>
      </c>
      <c r="BN174">
        <v>0</v>
      </c>
      <c r="BO174">
        <v>0</v>
      </c>
      <c r="BP174">
        <v>0</v>
      </c>
      <c r="BQ174" t="s">
        <v>234</v>
      </c>
      <c r="BR174" t="s">
        <v>288</v>
      </c>
      <c r="BS174" t="s">
        <v>289</v>
      </c>
      <c r="BT174" t="s">
        <v>4222</v>
      </c>
      <c r="BU174">
        <v>1</v>
      </c>
      <c r="BV174">
        <v>1</v>
      </c>
      <c r="BW174">
        <v>1</v>
      </c>
      <c r="BX174">
        <v>1</v>
      </c>
      <c r="BY174">
        <v>0</v>
      </c>
      <c r="BZ174">
        <v>0</v>
      </c>
      <c r="CA174">
        <v>1</v>
      </c>
      <c r="CB174">
        <v>0</v>
      </c>
      <c r="CC174" t="s">
        <v>1500</v>
      </c>
      <c r="CD174">
        <v>250</v>
      </c>
      <c r="CE174">
        <v>125</v>
      </c>
      <c r="CF174" t="s">
        <v>1655</v>
      </c>
      <c r="CG174">
        <v>400</v>
      </c>
      <c r="CH174">
        <v>153.84615384615299</v>
      </c>
      <c r="CI174" t="s">
        <v>1655</v>
      </c>
      <c r="CJ174">
        <v>250</v>
      </c>
      <c r="CK174" t="s">
        <v>3803</v>
      </c>
      <c r="CL174" t="s">
        <v>1655</v>
      </c>
      <c r="CM174">
        <v>400</v>
      </c>
      <c r="CN174" t="s">
        <v>3804</v>
      </c>
      <c r="CO174" t="s">
        <v>1655</v>
      </c>
      <c r="CP174" t="s">
        <v>234</v>
      </c>
      <c r="CQ174" t="s">
        <v>234</v>
      </c>
      <c r="CR174" t="s">
        <v>234</v>
      </c>
      <c r="CS174" t="s">
        <v>234</v>
      </c>
      <c r="CT174" t="s">
        <v>234</v>
      </c>
      <c r="CU174" t="s">
        <v>234</v>
      </c>
      <c r="CV174" t="s">
        <v>1504</v>
      </c>
      <c r="CW174" t="s">
        <v>1655</v>
      </c>
      <c r="CX174">
        <v>1120</v>
      </c>
      <c r="CY174" t="s">
        <v>234</v>
      </c>
      <c r="CZ174" t="s">
        <v>234</v>
      </c>
      <c r="DA174" t="s">
        <v>234</v>
      </c>
      <c r="DB174" t="s">
        <v>234</v>
      </c>
      <c r="DC174" t="s">
        <v>234</v>
      </c>
      <c r="DD174" t="s">
        <v>234</v>
      </c>
      <c r="DE174" t="s">
        <v>259</v>
      </c>
      <c r="DF174">
        <v>1120</v>
      </c>
      <c r="DG174" t="s">
        <v>1655</v>
      </c>
      <c r="DH174" t="s">
        <v>1655</v>
      </c>
      <c r="DI174" t="s">
        <v>3973</v>
      </c>
      <c r="DJ174">
        <v>0</v>
      </c>
      <c r="DK174">
        <v>0</v>
      </c>
      <c r="DL174">
        <v>0</v>
      </c>
      <c r="DM174">
        <v>0</v>
      </c>
      <c r="DN174">
        <v>1</v>
      </c>
      <c r="DO174">
        <v>1</v>
      </c>
      <c r="DP174">
        <v>0</v>
      </c>
      <c r="DQ174">
        <v>0</v>
      </c>
      <c r="DR174">
        <v>0</v>
      </c>
      <c r="DS174">
        <v>0</v>
      </c>
      <c r="DT174">
        <v>0</v>
      </c>
      <c r="DU174">
        <v>0</v>
      </c>
      <c r="DV174">
        <v>0</v>
      </c>
      <c r="DW174">
        <v>0</v>
      </c>
      <c r="DX174" t="s">
        <v>234</v>
      </c>
      <c r="DY174" t="s">
        <v>3797</v>
      </c>
      <c r="DZ174">
        <v>0</v>
      </c>
      <c r="EA174">
        <v>1</v>
      </c>
      <c r="EB174">
        <v>0</v>
      </c>
      <c r="EC174">
        <v>1</v>
      </c>
      <c r="ED174">
        <v>0</v>
      </c>
      <c r="EE174">
        <v>0</v>
      </c>
      <c r="EF174">
        <v>0</v>
      </c>
      <c r="EG174">
        <v>0</v>
      </c>
      <c r="EH174" t="s">
        <v>1655</v>
      </c>
      <c r="EI174" t="s">
        <v>1655</v>
      </c>
      <c r="EJ174" t="s">
        <v>1655</v>
      </c>
      <c r="EK174" t="s">
        <v>601</v>
      </c>
      <c r="EL174" t="s">
        <v>305</v>
      </c>
      <c r="EM174" t="s">
        <v>2121</v>
      </c>
      <c r="EN174" t="s">
        <v>305</v>
      </c>
      <c r="EO174" t="s">
        <v>234</v>
      </c>
      <c r="EP174" t="s">
        <v>234</v>
      </c>
      <c r="EQ174" t="s">
        <v>234</v>
      </c>
      <c r="ER174" t="s">
        <v>234</v>
      </c>
      <c r="ES174" t="s">
        <v>234</v>
      </c>
      <c r="ET174" t="s">
        <v>234</v>
      </c>
      <c r="EU174" t="s">
        <v>234</v>
      </c>
      <c r="EV174" t="s">
        <v>234</v>
      </c>
      <c r="EW174" t="s">
        <v>234</v>
      </c>
      <c r="EX174" t="s">
        <v>234</v>
      </c>
      <c r="EY174" t="s">
        <v>234</v>
      </c>
      <c r="EZ174" t="s">
        <v>234</v>
      </c>
      <c r="FA174" t="s">
        <v>234</v>
      </c>
      <c r="FB174" t="s">
        <v>234</v>
      </c>
      <c r="FC174" t="s">
        <v>234</v>
      </c>
      <c r="FD174" t="s">
        <v>234</v>
      </c>
      <c r="FE174" t="s">
        <v>234</v>
      </c>
      <c r="FF174" t="s">
        <v>234</v>
      </c>
      <c r="FG174" t="s">
        <v>234</v>
      </c>
      <c r="FH174" t="s">
        <v>234</v>
      </c>
      <c r="FI174" t="s">
        <v>234</v>
      </c>
      <c r="FJ174" t="s">
        <v>234</v>
      </c>
      <c r="FK174" t="s">
        <v>234</v>
      </c>
      <c r="FL174" t="s">
        <v>234</v>
      </c>
      <c r="FM174" t="s">
        <v>234</v>
      </c>
      <c r="FN174" t="s">
        <v>234</v>
      </c>
      <c r="FO174" t="s">
        <v>234</v>
      </c>
      <c r="FP174" t="s">
        <v>234</v>
      </c>
      <c r="FQ174" t="s">
        <v>234</v>
      </c>
      <c r="FR174" t="s">
        <v>234</v>
      </c>
      <c r="FS174" t="s">
        <v>234</v>
      </c>
      <c r="FT174" t="s">
        <v>234</v>
      </c>
      <c r="FU174" t="s">
        <v>234</v>
      </c>
      <c r="FV174" t="s">
        <v>234</v>
      </c>
      <c r="FW174" t="s">
        <v>234</v>
      </c>
      <c r="FX174" t="s">
        <v>234</v>
      </c>
      <c r="FY174" t="s">
        <v>234</v>
      </c>
      <c r="FZ174" t="s">
        <v>234</v>
      </c>
      <c r="GA174" t="s">
        <v>234</v>
      </c>
      <c r="GB174" t="s">
        <v>234</v>
      </c>
      <c r="GC174" t="s">
        <v>234</v>
      </c>
      <c r="GD174" t="s">
        <v>234</v>
      </c>
      <c r="GE174" t="s">
        <v>234</v>
      </c>
      <c r="GF174" t="s">
        <v>234</v>
      </c>
      <c r="GG174" t="s">
        <v>234</v>
      </c>
      <c r="GH174" t="s">
        <v>234</v>
      </c>
      <c r="GI174" t="s">
        <v>234</v>
      </c>
      <c r="GJ174" t="s">
        <v>234</v>
      </c>
      <c r="GK174" t="s">
        <v>234</v>
      </c>
      <c r="GL174" t="s">
        <v>234</v>
      </c>
      <c r="GM174" t="s">
        <v>234</v>
      </c>
      <c r="GN174" t="s">
        <v>234</v>
      </c>
      <c r="GO174" t="s">
        <v>234</v>
      </c>
      <c r="GP174" t="s">
        <v>234</v>
      </c>
      <c r="GQ174" t="s">
        <v>234</v>
      </c>
      <c r="GR174" t="s">
        <v>234</v>
      </c>
      <c r="GS174" t="s">
        <v>234</v>
      </c>
      <c r="GT174" t="s">
        <v>234</v>
      </c>
      <c r="GU174" t="s">
        <v>234</v>
      </c>
      <c r="GV174" t="s">
        <v>234</v>
      </c>
      <c r="GW174" t="s">
        <v>234</v>
      </c>
      <c r="GX174" t="s">
        <v>234</v>
      </c>
      <c r="GY174" t="s">
        <v>234</v>
      </c>
      <c r="GZ174" t="s">
        <v>234</v>
      </c>
      <c r="HA174" t="s">
        <v>234</v>
      </c>
      <c r="HB174" t="s">
        <v>234</v>
      </c>
      <c r="HC174" t="s">
        <v>234</v>
      </c>
      <c r="HD174" t="s">
        <v>234</v>
      </c>
      <c r="HE174" t="s">
        <v>234</v>
      </c>
      <c r="HF174" t="s">
        <v>234</v>
      </c>
      <c r="HG174" t="s">
        <v>234</v>
      </c>
      <c r="HH174" t="s">
        <v>234</v>
      </c>
      <c r="HI174" t="s">
        <v>234</v>
      </c>
      <c r="HJ174" t="s">
        <v>234</v>
      </c>
      <c r="HK174" t="s">
        <v>234</v>
      </c>
      <c r="HL174" t="s">
        <v>234</v>
      </c>
      <c r="HM174" t="s">
        <v>234</v>
      </c>
      <c r="HN174" t="s">
        <v>234</v>
      </c>
      <c r="HO174" t="s">
        <v>234</v>
      </c>
      <c r="HP174" t="s">
        <v>234</v>
      </c>
      <c r="HQ174" t="s">
        <v>234</v>
      </c>
      <c r="HR174" t="s">
        <v>234</v>
      </c>
      <c r="HS174" t="s">
        <v>234</v>
      </c>
      <c r="HT174" t="s">
        <v>234</v>
      </c>
      <c r="HU174" t="s">
        <v>1655</v>
      </c>
      <c r="HV174" t="s">
        <v>1575</v>
      </c>
      <c r="HW174">
        <v>0</v>
      </c>
      <c r="HX174">
        <v>0</v>
      </c>
      <c r="HY174">
        <v>1</v>
      </c>
      <c r="HZ174">
        <v>0</v>
      </c>
      <c r="IA174">
        <v>0</v>
      </c>
      <c r="IB174">
        <v>0</v>
      </c>
      <c r="IC174" t="s">
        <v>234</v>
      </c>
      <c r="ID174" t="s">
        <v>1586</v>
      </c>
      <c r="IE174">
        <v>0</v>
      </c>
      <c r="IF174">
        <v>0</v>
      </c>
      <c r="IG174">
        <v>1</v>
      </c>
      <c r="IH174">
        <v>0</v>
      </c>
      <c r="II174">
        <v>0</v>
      </c>
      <c r="IJ174">
        <v>0</v>
      </c>
      <c r="IK174">
        <v>0</v>
      </c>
      <c r="IL174">
        <v>0</v>
      </c>
      <c r="IM174" t="s">
        <v>234</v>
      </c>
      <c r="IN174" t="s">
        <v>1445</v>
      </c>
      <c r="IO174" t="s">
        <v>234</v>
      </c>
      <c r="IP174" t="s">
        <v>234</v>
      </c>
      <c r="IQ174" t="s">
        <v>234</v>
      </c>
      <c r="IR174" t="s">
        <v>234</v>
      </c>
      <c r="IS174" t="s">
        <v>234</v>
      </c>
      <c r="IT174" t="s">
        <v>234</v>
      </c>
      <c r="IU174" t="s">
        <v>234</v>
      </c>
      <c r="IV174" t="s">
        <v>234</v>
      </c>
      <c r="IW174" t="s">
        <v>234</v>
      </c>
      <c r="IX174" t="s">
        <v>234</v>
      </c>
      <c r="IY174" t="s">
        <v>234</v>
      </c>
      <c r="IZ174" t="s">
        <v>234</v>
      </c>
      <c r="JA174" t="s">
        <v>234</v>
      </c>
      <c r="JB174" t="s">
        <v>234</v>
      </c>
      <c r="JC174" t="s">
        <v>234</v>
      </c>
      <c r="JD174" t="s">
        <v>234</v>
      </c>
      <c r="JE174" t="s">
        <v>234</v>
      </c>
      <c r="JF174" t="s">
        <v>234</v>
      </c>
      <c r="JG174" t="s">
        <v>234</v>
      </c>
      <c r="JH174" t="s">
        <v>234</v>
      </c>
      <c r="JI174" t="s">
        <v>234</v>
      </c>
      <c r="JJ174" t="s">
        <v>234</v>
      </c>
      <c r="JK174" t="s">
        <v>234</v>
      </c>
      <c r="JL174" t="s">
        <v>234</v>
      </c>
      <c r="JM174" t="s">
        <v>234</v>
      </c>
      <c r="JN174" t="s">
        <v>234</v>
      </c>
      <c r="JO174" t="s">
        <v>234</v>
      </c>
      <c r="JP174" t="s">
        <v>234</v>
      </c>
      <c r="JQ174" t="s">
        <v>234</v>
      </c>
      <c r="JR174" t="s">
        <v>234</v>
      </c>
      <c r="JS174" t="s">
        <v>234</v>
      </c>
      <c r="JT174" t="s">
        <v>234</v>
      </c>
      <c r="JU174" t="s">
        <v>234</v>
      </c>
      <c r="JV174" t="s">
        <v>234</v>
      </c>
      <c r="JW174" t="s">
        <v>234</v>
      </c>
      <c r="JX174" t="s">
        <v>234</v>
      </c>
      <c r="JY174" t="s">
        <v>234</v>
      </c>
      <c r="JZ174" t="s">
        <v>234</v>
      </c>
      <c r="KA174" t="s">
        <v>234</v>
      </c>
      <c r="KB174" t="s">
        <v>234</v>
      </c>
      <c r="KC174" t="s">
        <v>234</v>
      </c>
      <c r="KD174" t="s">
        <v>234</v>
      </c>
      <c r="KE174" t="s">
        <v>234</v>
      </c>
      <c r="KF174" t="s">
        <v>234</v>
      </c>
      <c r="KG174" t="s">
        <v>234</v>
      </c>
      <c r="KH174" t="s">
        <v>234</v>
      </c>
      <c r="KI174" t="s">
        <v>234</v>
      </c>
      <c r="KJ174" t="s">
        <v>234</v>
      </c>
      <c r="KK174" t="s">
        <v>234</v>
      </c>
      <c r="KL174" t="s">
        <v>234</v>
      </c>
      <c r="KM174" t="s">
        <v>234</v>
      </c>
      <c r="KN174" t="s">
        <v>234</v>
      </c>
      <c r="KO174" t="s">
        <v>234</v>
      </c>
      <c r="KP174" t="s">
        <v>234</v>
      </c>
      <c r="KQ174" t="s">
        <v>234</v>
      </c>
      <c r="KR174" t="s">
        <v>234</v>
      </c>
      <c r="KS174" t="s">
        <v>234</v>
      </c>
      <c r="KT174" t="s">
        <v>234</v>
      </c>
      <c r="KU174" t="s">
        <v>234</v>
      </c>
      <c r="KV174" t="s">
        <v>234</v>
      </c>
      <c r="KW174" t="s">
        <v>234</v>
      </c>
      <c r="KX174" t="s">
        <v>234</v>
      </c>
      <c r="KY174" t="s">
        <v>234</v>
      </c>
      <c r="KZ174" t="s">
        <v>234</v>
      </c>
      <c r="LA174" t="s">
        <v>234</v>
      </c>
      <c r="LB174" t="s">
        <v>234</v>
      </c>
      <c r="LC174" t="s">
        <v>234</v>
      </c>
      <c r="LD174" t="s">
        <v>234</v>
      </c>
      <c r="LE174" t="s">
        <v>234</v>
      </c>
      <c r="LF174" t="s">
        <v>234</v>
      </c>
      <c r="LG174" t="s">
        <v>234</v>
      </c>
      <c r="LH174">
        <v>265091558</v>
      </c>
      <c r="LI174" t="s">
        <v>4223</v>
      </c>
      <c r="LJ174">
        <v>44619.498217592591</v>
      </c>
      <c r="LK174" t="s">
        <v>234</v>
      </c>
      <c r="LL174" t="s">
        <v>234</v>
      </c>
      <c r="LM174" t="s">
        <v>3800</v>
      </c>
      <c r="LN174" t="s">
        <v>3801</v>
      </c>
      <c r="LO174" t="s">
        <v>234</v>
      </c>
      <c r="LP174">
        <v>173</v>
      </c>
    </row>
    <row r="175" spans="1:328" x14ac:dyDescent="0.35">
      <c r="A175">
        <v>44618.63929741898</v>
      </c>
      <c r="B175">
        <v>44618.643438437502</v>
      </c>
      <c r="C175">
        <v>44618</v>
      </c>
      <c r="D175">
        <v>8.2820370444096629E-4</v>
      </c>
      <c r="E175" t="s">
        <v>234</v>
      </c>
      <c r="F175" t="s">
        <v>234</v>
      </c>
      <c r="G175" t="s">
        <v>234</v>
      </c>
      <c r="H175">
        <v>44618</v>
      </c>
      <c r="I175" t="s">
        <v>236</v>
      </c>
      <c r="J175" t="s">
        <v>234</v>
      </c>
      <c r="K175" t="s">
        <v>236</v>
      </c>
      <c r="L175" t="s">
        <v>235</v>
      </c>
      <c r="M175" t="s">
        <v>235</v>
      </c>
      <c r="N175" t="s">
        <v>246</v>
      </c>
      <c r="O175" t="s">
        <v>4220</v>
      </c>
      <c r="P175" t="s">
        <v>246</v>
      </c>
      <c r="Q175" t="s">
        <v>433</v>
      </c>
      <c r="R175" t="s">
        <v>4220</v>
      </c>
      <c r="S175" t="s">
        <v>601</v>
      </c>
      <c r="T175" t="s">
        <v>2121</v>
      </c>
      <c r="U175" t="s">
        <v>2120</v>
      </c>
      <c r="V175" t="s">
        <v>2122</v>
      </c>
      <c r="W175" t="s">
        <v>2429</v>
      </c>
      <c r="X175" t="s">
        <v>2428</v>
      </c>
      <c r="Y175" t="s">
        <v>2429</v>
      </c>
      <c r="Z175" t="s">
        <v>3292</v>
      </c>
      <c r="AA175" t="s">
        <v>234</v>
      </c>
      <c r="AB175" t="s">
        <v>3292</v>
      </c>
      <c r="AC175" t="s">
        <v>3293</v>
      </c>
      <c r="AD175" t="s">
        <v>3293</v>
      </c>
      <c r="AE175" t="s">
        <v>246</v>
      </c>
      <c r="AF175" t="s">
        <v>4221</v>
      </c>
      <c r="AG175" t="s">
        <v>246</v>
      </c>
      <c r="AH175" t="s">
        <v>1390</v>
      </c>
      <c r="AI175" t="s">
        <v>3445</v>
      </c>
      <c r="AJ175" t="s">
        <v>247</v>
      </c>
      <c r="AK175" t="s">
        <v>284</v>
      </c>
      <c r="AL175" t="s">
        <v>1655</v>
      </c>
      <c r="AM175" t="s">
        <v>234</v>
      </c>
      <c r="AN175" t="s">
        <v>1655</v>
      </c>
      <c r="AO175" t="s">
        <v>234</v>
      </c>
      <c r="AP175" t="s">
        <v>250</v>
      </c>
      <c r="AQ175" t="s">
        <v>234</v>
      </c>
      <c r="AR175" t="s">
        <v>234</v>
      </c>
      <c r="AS175" t="s">
        <v>308</v>
      </c>
      <c r="AT175" t="s">
        <v>234</v>
      </c>
      <c r="AU175" t="s">
        <v>318</v>
      </c>
      <c r="AV175">
        <v>1</v>
      </c>
      <c r="AW175">
        <v>0</v>
      </c>
      <c r="AX175">
        <v>0</v>
      </c>
      <c r="AY175">
        <v>0</v>
      </c>
      <c r="AZ175">
        <v>0</v>
      </c>
      <c r="BA175">
        <v>0</v>
      </c>
      <c r="BB175">
        <v>0</v>
      </c>
      <c r="BC175">
        <v>0</v>
      </c>
      <c r="BD175" t="s">
        <v>309</v>
      </c>
      <c r="BE175" t="s">
        <v>750</v>
      </c>
      <c r="BF175" t="s">
        <v>287</v>
      </c>
      <c r="BG175">
        <v>1</v>
      </c>
      <c r="BH175">
        <v>0</v>
      </c>
      <c r="BI175">
        <v>0</v>
      </c>
      <c r="BJ175">
        <v>0</v>
      </c>
      <c r="BK175">
        <v>0</v>
      </c>
      <c r="BL175">
        <v>0</v>
      </c>
      <c r="BM175">
        <v>0</v>
      </c>
      <c r="BN175">
        <v>0</v>
      </c>
      <c r="BO175">
        <v>0</v>
      </c>
      <c r="BP175">
        <v>0</v>
      </c>
      <c r="BQ175" t="s">
        <v>234</v>
      </c>
      <c r="BR175" t="s">
        <v>288</v>
      </c>
      <c r="BS175" t="s">
        <v>311</v>
      </c>
      <c r="BT175" t="s">
        <v>3851</v>
      </c>
      <c r="BU175">
        <v>1</v>
      </c>
      <c r="BV175">
        <v>1</v>
      </c>
      <c r="BW175">
        <v>1</v>
      </c>
      <c r="BX175">
        <v>1</v>
      </c>
      <c r="BY175">
        <v>0</v>
      </c>
      <c r="BZ175">
        <v>0</v>
      </c>
      <c r="CA175">
        <v>1</v>
      </c>
      <c r="CB175">
        <v>0</v>
      </c>
      <c r="CC175" t="s">
        <v>1500</v>
      </c>
      <c r="CD175">
        <v>250</v>
      </c>
      <c r="CE175">
        <v>125</v>
      </c>
      <c r="CF175" t="s">
        <v>1655</v>
      </c>
      <c r="CG175">
        <v>400</v>
      </c>
      <c r="CH175">
        <v>153.84615384615299</v>
      </c>
      <c r="CI175" t="s">
        <v>1655</v>
      </c>
      <c r="CJ175">
        <v>250</v>
      </c>
      <c r="CK175" t="s">
        <v>3803</v>
      </c>
      <c r="CL175" t="s">
        <v>1655</v>
      </c>
      <c r="CM175">
        <v>400</v>
      </c>
      <c r="CN175" t="s">
        <v>3804</v>
      </c>
      <c r="CO175" t="s">
        <v>1655</v>
      </c>
      <c r="CP175" t="s">
        <v>234</v>
      </c>
      <c r="CQ175" t="s">
        <v>234</v>
      </c>
      <c r="CR175" t="s">
        <v>234</v>
      </c>
      <c r="CS175" t="s">
        <v>234</v>
      </c>
      <c r="CT175" t="s">
        <v>234</v>
      </c>
      <c r="CU175" t="s">
        <v>234</v>
      </c>
      <c r="CV175" t="s">
        <v>1504</v>
      </c>
      <c r="CW175" t="s">
        <v>1655</v>
      </c>
      <c r="CX175">
        <v>1100</v>
      </c>
      <c r="CY175" t="s">
        <v>234</v>
      </c>
      <c r="CZ175" t="s">
        <v>234</v>
      </c>
      <c r="DA175" t="s">
        <v>234</v>
      </c>
      <c r="DB175" t="s">
        <v>234</v>
      </c>
      <c r="DC175" t="s">
        <v>234</v>
      </c>
      <c r="DD175" t="s">
        <v>234</v>
      </c>
      <c r="DE175" t="s">
        <v>259</v>
      </c>
      <c r="DF175">
        <v>1100</v>
      </c>
      <c r="DG175" t="s">
        <v>1655</v>
      </c>
      <c r="DH175" t="s">
        <v>1655</v>
      </c>
      <c r="DI175" t="s">
        <v>3973</v>
      </c>
      <c r="DJ175">
        <v>0</v>
      </c>
      <c r="DK175">
        <v>0</v>
      </c>
      <c r="DL175">
        <v>0</v>
      </c>
      <c r="DM175">
        <v>0</v>
      </c>
      <c r="DN175">
        <v>1</v>
      </c>
      <c r="DO175">
        <v>1</v>
      </c>
      <c r="DP175">
        <v>0</v>
      </c>
      <c r="DQ175">
        <v>0</v>
      </c>
      <c r="DR175">
        <v>0</v>
      </c>
      <c r="DS175">
        <v>0</v>
      </c>
      <c r="DT175">
        <v>0</v>
      </c>
      <c r="DU175">
        <v>0</v>
      </c>
      <c r="DV175">
        <v>0</v>
      </c>
      <c r="DW175">
        <v>0</v>
      </c>
      <c r="DX175" t="s">
        <v>234</v>
      </c>
      <c r="DY175" t="s">
        <v>1463</v>
      </c>
      <c r="DZ175">
        <v>0</v>
      </c>
      <c r="EA175">
        <v>0</v>
      </c>
      <c r="EB175">
        <v>1</v>
      </c>
      <c r="EC175">
        <v>0</v>
      </c>
      <c r="ED175">
        <v>0</v>
      </c>
      <c r="EE175">
        <v>0</v>
      </c>
      <c r="EF175">
        <v>0</v>
      </c>
      <c r="EG175">
        <v>0</v>
      </c>
      <c r="EH175" t="s">
        <v>1655</v>
      </c>
      <c r="EI175" t="s">
        <v>1655</v>
      </c>
      <c r="EJ175" t="s">
        <v>1655</v>
      </c>
      <c r="EK175" t="s">
        <v>601</v>
      </c>
      <c r="EL175" t="s">
        <v>305</v>
      </c>
      <c r="EM175" t="s">
        <v>2121</v>
      </c>
      <c r="EN175" t="s">
        <v>305</v>
      </c>
      <c r="EO175" t="s">
        <v>234</v>
      </c>
      <c r="EP175" t="s">
        <v>234</v>
      </c>
      <c r="EQ175" t="s">
        <v>234</v>
      </c>
      <c r="ER175" t="s">
        <v>234</v>
      </c>
      <c r="ES175" t="s">
        <v>234</v>
      </c>
      <c r="ET175" t="s">
        <v>234</v>
      </c>
      <c r="EU175" t="s">
        <v>234</v>
      </c>
      <c r="EV175" t="s">
        <v>234</v>
      </c>
      <c r="EW175" t="s">
        <v>234</v>
      </c>
      <c r="EX175" t="s">
        <v>234</v>
      </c>
      <c r="EY175" t="s">
        <v>234</v>
      </c>
      <c r="EZ175" t="s">
        <v>234</v>
      </c>
      <c r="FA175" t="s">
        <v>234</v>
      </c>
      <c r="FB175" t="s">
        <v>234</v>
      </c>
      <c r="FC175" t="s">
        <v>234</v>
      </c>
      <c r="FD175" t="s">
        <v>234</v>
      </c>
      <c r="FE175" t="s">
        <v>234</v>
      </c>
      <c r="FF175" t="s">
        <v>234</v>
      </c>
      <c r="FG175" t="s">
        <v>234</v>
      </c>
      <c r="FH175" t="s">
        <v>234</v>
      </c>
      <c r="FI175" t="s">
        <v>234</v>
      </c>
      <c r="FJ175" t="s">
        <v>234</v>
      </c>
      <c r="FK175" t="s">
        <v>234</v>
      </c>
      <c r="FL175" t="s">
        <v>234</v>
      </c>
      <c r="FM175" t="s">
        <v>234</v>
      </c>
      <c r="FN175" t="s">
        <v>234</v>
      </c>
      <c r="FO175" t="s">
        <v>234</v>
      </c>
      <c r="FP175" t="s">
        <v>234</v>
      </c>
      <c r="FQ175" t="s">
        <v>234</v>
      </c>
      <c r="FR175" t="s">
        <v>234</v>
      </c>
      <c r="FS175" t="s">
        <v>234</v>
      </c>
      <c r="FT175" t="s">
        <v>234</v>
      </c>
      <c r="FU175" t="s">
        <v>234</v>
      </c>
      <c r="FV175" t="s">
        <v>234</v>
      </c>
      <c r="FW175" t="s">
        <v>234</v>
      </c>
      <c r="FX175" t="s">
        <v>234</v>
      </c>
      <c r="FY175" t="s">
        <v>234</v>
      </c>
      <c r="FZ175" t="s">
        <v>234</v>
      </c>
      <c r="GA175" t="s">
        <v>234</v>
      </c>
      <c r="GB175" t="s">
        <v>234</v>
      </c>
      <c r="GC175" t="s">
        <v>234</v>
      </c>
      <c r="GD175" t="s">
        <v>234</v>
      </c>
      <c r="GE175" t="s">
        <v>234</v>
      </c>
      <c r="GF175" t="s">
        <v>234</v>
      </c>
      <c r="GG175" t="s">
        <v>234</v>
      </c>
      <c r="GH175" t="s">
        <v>234</v>
      </c>
      <c r="GI175" t="s">
        <v>234</v>
      </c>
      <c r="GJ175" t="s">
        <v>234</v>
      </c>
      <c r="GK175" t="s">
        <v>234</v>
      </c>
      <c r="GL175" t="s">
        <v>234</v>
      </c>
      <c r="GM175" t="s">
        <v>234</v>
      </c>
      <c r="GN175" t="s">
        <v>234</v>
      </c>
      <c r="GO175" t="s">
        <v>234</v>
      </c>
      <c r="GP175" t="s">
        <v>234</v>
      </c>
      <c r="GQ175" t="s">
        <v>234</v>
      </c>
      <c r="GR175" t="s">
        <v>234</v>
      </c>
      <c r="GS175" t="s">
        <v>234</v>
      </c>
      <c r="GT175" t="s">
        <v>234</v>
      </c>
      <c r="GU175" t="s">
        <v>234</v>
      </c>
      <c r="GV175" t="s">
        <v>234</v>
      </c>
      <c r="GW175" t="s">
        <v>234</v>
      </c>
      <c r="GX175" t="s">
        <v>234</v>
      </c>
      <c r="GY175" t="s">
        <v>234</v>
      </c>
      <c r="GZ175" t="s">
        <v>234</v>
      </c>
      <c r="HA175" t="s">
        <v>234</v>
      </c>
      <c r="HB175" t="s">
        <v>234</v>
      </c>
      <c r="HC175" t="s">
        <v>234</v>
      </c>
      <c r="HD175" t="s">
        <v>234</v>
      </c>
      <c r="HE175" t="s">
        <v>234</v>
      </c>
      <c r="HF175" t="s">
        <v>234</v>
      </c>
      <c r="HG175" t="s">
        <v>234</v>
      </c>
      <c r="HH175" t="s">
        <v>234</v>
      </c>
      <c r="HI175" t="s">
        <v>234</v>
      </c>
      <c r="HJ175" t="s">
        <v>234</v>
      </c>
      <c r="HK175" t="s">
        <v>234</v>
      </c>
      <c r="HL175" t="s">
        <v>234</v>
      </c>
      <c r="HM175" t="s">
        <v>234</v>
      </c>
      <c r="HN175" t="s">
        <v>234</v>
      </c>
      <c r="HO175" t="s">
        <v>234</v>
      </c>
      <c r="HP175" t="s">
        <v>234</v>
      </c>
      <c r="HQ175" t="s">
        <v>234</v>
      </c>
      <c r="HR175" t="s">
        <v>234</v>
      </c>
      <c r="HS175" t="s">
        <v>234</v>
      </c>
      <c r="HT175" t="s">
        <v>234</v>
      </c>
      <c r="HU175" t="s">
        <v>1445</v>
      </c>
      <c r="HV175" t="s">
        <v>234</v>
      </c>
      <c r="HW175" t="s">
        <v>234</v>
      </c>
      <c r="HX175" t="s">
        <v>234</v>
      </c>
      <c r="HY175" t="s">
        <v>234</v>
      </c>
      <c r="HZ175" t="s">
        <v>234</v>
      </c>
      <c r="IA175" t="s">
        <v>234</v>
      </c>
      <c r="IB175" t="s">
        <v>234</v>
      </c>
      <c r="IC175" t="s">
        <v>234</v>
      </c>
      <c r="ID175" t="s">
        <v>3923</v>
      </c>
      <c r="IE175">
        <v>0</v>
      </c>
      <c r="IF175">
        <v>1</v>
      </c>
      <c r="IG175">
        <v>1</v>
      </c>
      <c r="IH175">
        <v>0</v>
      </c>
      <c r="II175">
        <v>0</v>
      </c>
      <c r="IJ175">
        <v>0</v>
      </c>
      <c r="IK175">
        <v>0</v>
      </c>
      <c r="IL175">
        <v>0</v>
      </c>
      <c r="IM175" t="s">
        <v>234</v>
      </c>
      <c r="IN175" t="s">
        <v>1445</v>
      </c>
      <c r="IO175" t="s">
        <v>234</v>
      </c>
      <c r="IP175" t="s">
        <v>234</v>
      </c>
      <c r="IQ175" t="s">
        <v>234</v>
      </c>
      <c r="IR175" t="s">
        <v>234</v>
      </c>
      <c r="IS175" t="s">
        <v>234</v>
      </c>
      <c r="IT175" t="s">
        <v>234</v>
      </c>
      <c r="IU175" t="s">
        <v>234</v>
      </c>
      <c r="IV175" t="s">
        <v>234</v>
      </c>
      <c r="IW175" t="s">
        <v>234</v>
      </c>
      <c r="IX175" t="s">
        <v>234</v>
      </c>
      <c r="IY175" t="s">
        <v>234</v>
      </c>
      <c r="IZ175" t="s">
        <v>234</v>
      </c>
      <c r="JA175" t="s">
        <v>234</v>
      </c>
      <c r="JB175" t="s">
        <v>234</v>
      </c>
      <c r="JC175" t="s">
        <v>234</v>
      </c>
      <c r="JD175" t="s">
        <v>234</v>
      </c>
      <c r="JE175" t="s">
        <v>234</v>
      </c>
      <c r="JF175" t="s">
        <v>234</v>
      </c>
      <c r="JG175" t="s">
        <v>234</v>
      </c>
      <c r="JH175" t="s">
        <v>234</v>
      </c>
      <c r="JI175" t="s">
        <v>234</v>
      </c>
      <c r="JJ175" t="s">
        <v>234</v>
      </c>
      <c r="JK175" t="s">
        <v>234</v>
      </c>
      <c r="JL175" t="s">
        <v>234</v>
      </c>
      <c r="JM175" t="s">
        <v>234</v>
      </c>
      <c r="JN175" t="s">
        <v>234</v>
      </c>
      <c r="JO175" t="s">
        <v>234</v>
      </c>
      <c r="JP175" t="s">
        <v>234</v>
      </c>
      <c r="JQ175" t="s">
        <v>234</v>
      </c>
      <c r="JR175" t="s">
        <v>234</v>
      </c>
      <c r="JS175" t="s">
        <v>234</v>
      </c>
      <c r="JT175" t="s">
        <v>234</v>
      </c>
      <c r="JU175" t="s">
        <v>234</v>
      </c>
      <c r="JV175" t="s">
        <v>234</v>
      </c>
      <c r="JW175" t="s">
        <v>234</v>
      </c>
      <c r="JX175" t="s">
        <v>234</v>
      </c>
      <c r="JY175" t="s">
        <v>234</v>
      </c>
      <c r="JZ175" t="s">
        <v>234</v>
      </c>
      <c r="KA175" t="s">
        <v>234</v>
      </c>
      <c r="KB175" t="s">
        <v>234</v>
      </c>
      <c r="KC175" t="s">
        <v>234</v>
      </c>
      <c r="KD175" t="s">
        <v>234</v>
      </c>
      <c r="KE175" t="s">
        <v>234</v>
      </c>
      <c r="KF175" t="s">
        <v>234</v>
      </c>
      <c r="KG175" t="s">
        <v>234</v>
      </c>
      <c r="KH175" t="s">
        <v>234</v>
      </c>
      <c r="KI175" t="s">
        <v>234</v>
      </c>
      <c r="KJ175" t="s">
        <v>234</v>
      </c>
      <c r="KK175" t="s">
        <v>234</v>
      </c>
      <c r="KL175" t="s">
        <v>234</v>
      </c>
      <c r="KM175" t="s">
        <v>234</v>
      </c>
      <c r="KN175" t="s">
        <v>234</v>
      </c>
      <c r="KO175" t="s">
        <v>234</v>
      </c>
      <c r="KP175" t="s">
        <v>234</v>
      </c>
      <c r="KQ175" t="s">
        <v>234</v>
      </c>
      <c r="KR175" t="s">
        <v>234</v>
      </c>
      <c r="KS175" t="s">
        <v>234</v>
      </c>
      <c r="KT175" t="s">
        <v>234</v>
      </c>
      <c r="KU175" t="s">
        <v>234</v>
      </c>
      <c r="KV175" t="s">
        <v>234</v>
      </c>
      <c r="KW175" t="s">
        <v>234</v>
      </c>
      <c r="KX175" t="s">
        <v>234</v>
      </c>
      <c r="KY175" t="s">
        <v>234</v>
      </c>
      <c r="KZ175" t="s">
        <v>234</v>
      </c>
      <c r="LA175" t="s">
        <v>234</v>
      </c>
      <c r="LB175" t="s">
        <v>234</v>
      </c>
      <c r="LC175" t="s">
        <v>234</v>
      </c>
      <c r="LD175" t="s">
        <v>234</v>
      </c>
      <c r="LE175" t="s">
        <v>234</v>
      </c>
      <c r="LF175" t="s">
        <v>234</v>
      </c>
      <c r="LG175" t="s">
        <v>234</v>
      </c>
      <c r="LH175">
        <v>265091562</v>
      </c>
      <c r="LI175" t="s">
        <v>4224</v>
      </c>
      <c r="LJ175">
        <v>44619.498240740737</v>
      </c>
      <c r="LK175" t="s">
        <v>234</v>
      </c>
      <c r="LL175" t="s">
        <v>234</v>
      </c>
      <c r="LM175" t="s">
        <v>3800</v>
      </c>
      <c r="LN175" t="s">
        <v>3801</v>
      </c>
      <c r="LO175" t="s">
        <v>234</v>
      </c>
      <c r="LP175">
        <v>174</v>
      </c>
    </row>
    <row r="176" spans="1:328" x14ac:dyDescent="0.35">
      <c r="A176">
        <v>44618.644213263891</v>
      </c>
      <c r="B176">
        <v>44618.646646215268</v>
      </c>
      <c r="C176">
        <v>44618</v>
      </c>
      <c r="D176">
        <v>2.432951376249548E-3</v>
      </c>
      <c r="E176" t="s">
        <v>234</v>
      </c>
      <c r="F176" t="s">
        <v>234</v>
      </c>
      <c r="G176" t="s">
        <v>234</v>
      </c>
      <c r="H176">
        <v>44618</v>
      </c>
      <c r="I176" t="s">
        <v>236</v>
      </c>
      <c r="J176" t="s">
        <v>234</v>
      </c>
      <c r="K176" t="s">
        <v>236</v>
      </c>
      <c r="L176" t="s">
        <v>235</v>
      </c>
      <c r="M176" t="s">
        <v>235</v>
      </c>
      <c r="N176" t="s">
        <v>246</v>
      </c>
      <c r="O176" t="s">
        <v>4220</v>
      </c>
      <c r="P176" t="s">
        <v>246</v>
      </c>
      <c r="Q176" t="s">
        <v>433</v>
      </c>
      <c r="R176" t="s">
        <v>4220</v>
      </c>
      <c r="S176" t="s">
        <v>601</v>
      </c>
      <c r="T176" t="s">
        <v>2121</v>
      </c>
      <c r="U176" t="s">
        <v>2120</v>
      </c>
      <c r="V176" t="s">
        <v>2122</v>
      </c>
      <c r="W176" t="s">
        <v>2429</v>
      </c>
      <c r="X176" t="s">
        <v>2428</v>
      </c>
      <c r="Y176" t="s">
        <v>2429</v>
      </c>
      <c r="Z176" t="s">
        <v>3292</v>
      </c>
      <c r="AA176" t="s">
        <v>234</v>
      </c>
      <c r="AB176" t="s">
        <v>3292</v>
      </c>
      <c r="AC176" t="s">
        <v>3293</v>
      </c>
      <c r="AD176" t="s">
        <v>3293</v>
      </c>
      <c r="AE176" t="s">
        <v>246</v>
      </c>
      <c r="AF176" t="s">
        <v>4221</v>
      </c>
      <c r="AG176" t="s">
        <v>246</v>
      </c>
      <c r="AH176" t="s">
        <v>1390</v>
      </c>
      <c r="AI176" t="s">
        <v>3445</v>
      </c>
      <c r="AJ176" t="s">
        <v>247</v>
      </c>
      <c r="AK176" t="s">
        <v>284</v>
      </c>
      <c r="AL176" t="s">
        <v>1655</v>
      </c>
      <c r="AM176" t="s">
        <v>234</v>
      </c>
      <c r="AN176" t="s">
        <v>1655</v>
      </c>
      <c r="AO176" t="s">
        <v>234</v>
      </c>
      <c r="AP176" t="s">
        <v>250</v>
      </c>
      <c r="AQ176" t="s">
        <v>234</v>
      </c>
      <c r="AR176" t="s">
        <v>234</v>
      </c>
      <c r="AS176" t="s">
        <v>285</v>
      </c>
      <c r="AT176" t="s">
        <v>234</v>
      </c>
      <c r="AU176" t="s">
        <v>318</v>
      </c>
      <c r="AV176">
        <v>1</v>
      </c>
      <c r="AW176">
        <v>0</v>
      </c>
      <c r="AX176">
        <v>0</v>
      </c>
      <c r="AY176">
        <v>0</v>
      </c>
      <c r="AZ176">
        <v>0</v>
      </c>
      <c r="BA176">
        <v>0</v>
      </c>
      <c r="BB176">
        <v>0</v>
      </c>
      <c r="BC176">
        <v>0</v>
      </c>
      <c r="BD176" t="s">
        <v>309</v>
      </c>
      <c r="BE176" t="s">
        <v>750</v>
      </c>
      <c r="BF176" t="s">
        <v>287</v>
      </c>
      <c r="BG176">
        <v>1</v>
      </c>
      <c r="BH176">
        <v>0</v>
      </c>
      <c r="BI176">
        <v>0</v>
      </c>
      <c r="BJ176">
        <v>0</v>
      </c>
      <c r="BK176">
        <v>0</v>
      </c>
      <c r="BL176">
        <v>0</v>
      </c>
      <c r="BM176">
        <v>0</v>
      </c>
      <c r="BN176">
        <v>0</v>
      </c>
      <c r="BO176">
        <v>0</v>
      </c>
      <c r="BP176">
        <v>0</v>
      </c>
      <c r="BQ176" t="s">
        <v>234</v>
      </c>
      <c r="BR176" t="s">
        <v>288</v>
      </c>
      <c r="BS176" t="s">
        <v>289</v>
      </c>
      <c r="BT176" t="s">
        <v>1468</v>
      </c>
      <c r="BU176">
        <v>0</v>
      </c>
      <c r="BV176">
        <v>0</v>
      </c>
      <c r="BW176">
        <v>0</v>
      </c>
      <c r="BX176">
        <v>0</v>
      </c>
      <c r="BY176">
        <v>1</v>
      </c>
      <c r="BZ176">
        <v>0</v>
      </c>
      <c r="CA176">
        <v>0</v>
      </c>
      <c r="CB176">
        <v>0</v>
      </c>
      <c r="CC176" t="s">
        <v>1500</v>
      </c>
      <c r="CD176" t="s">
        <v>234</v>
      </c>
      <c r="CE176" t="s">
        <v>234</v>
      </c>
      <c r="CF176" t="s">
        <v>234</v>
      </c>
      <c r="CG176" t="s">
        <v>234</v>
      </c>
      <c r="CH176" t="s">
        <v>234</v>
      </c>
      <c r="CI176" t="s">
        <v>234</v>
      </c>
      <c r="CJ176" t="s">
        <v>234</v>
      </c>
      <c r="CK176" t="s">
        <v>234</v>
      </c>
      <c r="CL176" t="s">
        <v>234</v>
      </c>
      <c r="CM176" t="s">
        <v>234</v>
      </c>
      <c r="CN176" t="s">
        <v>234</v>
      </c>
      <c r="CO176" t="s">
        <v>234</v>
      </c>
      <c r="CP176">
        <v>550</v>
      </c>
      <c r="CQ176" t="s">
        <v>3881</v>
      </c>
      <c r="CR176" t="s">
        <v>1655</v>
      </c>
      <c r="CS176" t="s">
        <v>234</v>
      </c>
      <c r="CT176" t="s">
        <v>234</v>
      </c>
      <c r="CU176" t="s">
        <v>234</v>
      </c>
      <c r="CV176" t="s">
        <v>234</v>
      </c>
      <c r="CW176" t="s">
        <v>234</v>
      </c>
      <c r="CX176" t="s">
        <v>234</v>
      </c>
      <c r="CY176" t="s">
        <v>234</v>
      </c>
      <c r="CZ176" t="s">
        <v>234</v>
      </c>
      <c r="DA176" t="s">
        <v>234</v>
      </c>
      <c r="DB176" t="s">
        <v>234</v>
      </c>
      <c r="DC176" t="s">
        <v>234</v>
      </c>
      <c r="DD176" t="s">
        <v>234</v>
      </c>
      <c r="DE176" t="s">
        <v>234</v>
      </c>
      <c r="DF176" t="s">
        <v>234</v>
      </c>
      <c r="DG176" t="s">
        <v>234</v>
      </c>
      <c r="DH176" t="s">
        <v>1655</v>
      </c>
      <c r="DI176" t="s">
        <v>1528</v>
      </c>
      <c r="DJ176">
        <v>0</v>
      </c>
      <c r="DK176">
        <v>0</v>
      </c>
      <c r="DL176">
        <v>0</v>
      </c>
      <c r="DM176">
        <v>0</v>
      </c>
      <c r="DN176">
        <v>1</v>
      </c>
      <c r="DO176">
        <v>0</v>
      </c>
      <c r="DP176">
        <v>0</v>
      </c>
      <c r="DQ176">
        <v>0</v>
      </c>
      <c r="DR176">
        <v>0</v>
      </c>
      <c r="DS176">
        <v>0</v>
      </c>
      <c r="DT176">
        <v>0</v>
      </c>
      <c r="DU176">
        <v>0</v>
      </c>
      <c r="DV176">
        <v>0</v>
      </c>
      <c r="DW176">
        <v>0</v>
      </c>
      <c r="DX176" t="s">
        <v>234</v>
      </c>
      <c r="DY176" t="s">
        <v>1468</v>
      </c>
      <c r="DZ176">
        <v>0</v>
      </c>
      <c r="EA176">
        <v>0</v>
      </c>
      <c r="EB176">
        <v>0</v>
      </c>
      <c r="EC176">
        <v>0</v>
      </c>
      <c r="ED176">
        <v>1</v>
      </c>
      <c r="EE176">
        <v>0</v>
      </c>
      <c r="EF176">
        <v>0</v>
      </c>
      <c r="EG176">
        <v>0</v>
      </c>
      <c r="EH176" t="s">
        <v>1655</v>
      </c>
      <c r="EI176" t="s">
        <v>1655</v>
      </c>
      <c r="EJ176" t="s">
        <v>1655</v>
      </c>
      <c r="EK176" t="s">
        <v>601</v>
      </c>
      <c r="EL176" t="s">
        <v>305</v>
      </c>
      <c r="EM176" t="s">
        <v>2121</v>
      </c>
      <c r="EN176" t="s">
        <v>305</v>
      </c>
      <c r="EO176" t="s">
        <v>234</v>
      </c>
      <c r="EP176" t="s">
        <v>234</v>
      </c>
      <c r="EQ176" t="s">
        <v>234</v>
      </c>
      <c r="ER176" t="s">
        <v>234</v>
      </c>
      <c r="ES176" t="s">
        <v>234</v>
      </c>
      <c r="ET176" t="s">
        <v>234</v>
      </c>
      <c r="EU176" t="s">
        <v>234</v>
      </c>
      <c r="EV176" t="s">
        <v>234</v>
      </c>
      <c r="EW176" t="s">
        <v>234</v>
      </c>
      <c r="EX176" t="s">
        <v>234</v>
      </c>
      <c r="EY176" t="s">
        <v>234</v>
      </c>
      <c r="EZ176" t="s">
        <v>234</v>
      </c>
      <c r="FA176" t="s">
        <v>234</v>
      </c>
      <c r="FB176" t="s">
        <v>234</v>
      </c>
      <c r="FC176" t="s">
        <v>234</v>
      </c>
      <c r="FD176" t="s">
        <v>234</v>
      </c>
      <c r="FE176" t="s">
        <v>234</v>
      </c>
      <c r="FF176" t="s">
        <v>234</v>
      </c>
      <c r="FG176" t="s">
        <v>234</v>
      </c>
      <c r="FH176" t="s">
        <v>234</v>
      </c>
      <c r="FI176" t="s">
        <v>234</v>
      </c>
      <c r="FJ176" t="s">
        <v>234</v>
      </c>
      <c r="FK176" t="s">
        <v>234</v>
      </c>
      <c r="FL176" t="s">
        <v>234</v>
      </c>
      <c r="FM176" t="s">
        <v>234</v>
      </c>
      <c r="FN176" t="s">
        <v>234</v>
      </c>
      <c r="FO176" t="s">
        <v>234</v>
      </c>
      <c r="FP176" t="s">
        <v>234</v>
      </c>
      <c r="FQ176" t="s">
        <v>234</v>
      </c>
      <c r="FR176" t="s">
        <v>234</v>
      </c>
      <c r="FS176" t="s">
        <v>234</v>
      </c>
      <c r="FT176" t="s">
        <v>234</v>
      </c>
      <c r="FU176" t="s">
        <v>234</v>
      </c>
      <c r="FV176" t="s">
        <v>234</v>
      </c>
      <c r="FW176" t="s">
        <v>234</v>
      </c>
      <c r="FX176" t="s">
        <v>234</v>
      </c>
      <c r="FY176" t="s">
        <v>234</v>
      </c>
      <c r="FZ176" t="s">
        <v>234</v>
      </c>
      <c r="GA176" t="s">
        <v>234</v>
      </c>
      <c r="GB176" t="s">
        <v>234</v>
      </c>
      <c r="GC176" t="s">
        <v>234</v>
      </c>
      <c r="GD176" t="s">
        <v>234</v>
      </c>
      <c r="GE176" t="s">
        <v>234</v>
      </c>
      <c r="GF176" t="s">
        <v>234</v>
      </c>
      <c r="GG176" t="s">
        <v>234</v>
      </c>
      <c r="GH176" t="s">
        <v>234</v>
      </c>
      <c r="GI176" t="s">
        <v>234</v>
      </c>
      <c r="GJ176" t="s">
        <v>234</v>
      </c>
      <c r="GK176" t="s">
        <v>234</v>
      </c>
      <c r="GL176" t="s">
        <v>234</v>
      </c>
      <c r="GM176" t="s">
        <v>234</v>
      </c>
      <c r="GN176" t="s">
        <v>234</v>
      </c>
      <c r="GO176" t="s">
        <v>234</v>
      </c>
      <c r="GP176" t="s">
        <v>234</v>
      </c>
      <c r="GQ176" t="s">
        <v>234</v>
      </c>
      <c r="GR176" t="s">
        <v>234</v>
      </c>
      <c r="GS176" t="s">
        <v>234</v>
      </c>
      <c r="GT176" t="s">
        <v>234</v>
      </c>
      <c r="GU176" t="s">
        <v>234</v>
      </c>
      <c r="GV176" t="s">
        <v>234</v>
      </c>
      <c r="GW176" t="s">
        <v>234</v>
      </c>
      <c r="GX176" t="s">
        <v>234</v>
      </c>
      <c r="GY176" t="s">
        <v>234</v>
      </c>
      <c r="GZ176" t="s">
        <v>234</v>
      </c>
      <c r="HA176" t="s">
        <v>234</v>
      </c>
      <c r="HB176" t="s">
        <v>234</v>
      </c>
      <c r="HC176" t="s">
        <v>234</v>
      </c>
      <c r="HD176" t="s">
        <v>234</v>
      </c>
      <c r="HE176" t="s">
        <v>234</v>
      </c>
      <c r="HF176" t="s">
        <v>234</v>
      </c>
      <c r="HG176" t="s">
        <v>234</v>
      </c>
      <c r="HH176" t="s">
        <v>234</v>
      </c>
      <c r="HI176" t="s">
        <v>234</v>
      </c>
      <c r="HJ176" t="s">
        <v>234</v>
      </c>
      <c r="HK176" t="s">
        <v>234</v>
      </c>
      <c r="HL176" t="s">
        <v>234</v>
      </c>
      <c r="HM176" t="s">
        <v>234</v>
      </c>
      <c r="HN176" t="s">
        <v>234</v>
      </c>
      <c r="HO176" t="s">
        <v>234</v>
      </c>
      <c r="HP176" t="s">
        <v>234</v>
      </c>
      <c r="HQ176" t="s">
        <v>234</v>
      </c>
      <c r="HR176" t="s">
        <v>234</v>
      </c>
      <c r="HS176" t="s">
        <v>234</v>
      </c>
      <c r="HT176" t="s">
        <v>234</v>
      </c>
      <c r="HU176" t="s">
        <v>1655</v>
      </c>
      <c r="HV176" t="s">
        <v>1575</v>
      </c>
      <c r="HW176">
        <v>0</v>
      </c>
      <c r="HX176">
        <v>0</v>
      </c>
      <c r="HY176">
        <v>1</v>
      </c>
      <c r="HZ176">
        <v>0</v>
      </c>
      <c r="IA176">
        <v>0</v>
      </c>
      <c r="IB176">
        <v>0</v>
      </c>
      <c r="IC176" t="s">
        <v>234</v>
      </c>
      <c r="ID176" t="s">
        <v>1586</v>
      </c>
      <c r="IE176">
        <v>0</v>
      </c>
      <c r="IF176">
        <v>0</v>
      </c>
      <c r="IG176">
        <v>1</v>
      </c>
      <c r="IH176">
        <v>0</v>
      </c>
      <c r="II176">
        <v>0</v>
      </c>
      <c r="IJ176">
        <v>0</v>
      </c>
      <c r="IK176">
        <v>0</v>
      </c>
      <c r="IL176">
        <v>0</v>
      </c>
      <c r="IM176" t="s">
        <v>234</v>
      </c>
      <c r="IN176" t="s">
        <v>1655</v>
      </c>
      <c r="IO176" t="s">
        <v>234</v>
      </c>
      <c r="IP176" t="s">
        <v>309</v>
      </c>
      <c r="IQ176">
        <v>1</v>
      </c>
      <c r="IR176">
        <v>0</v>
      </c>
      <c r="IS176">
        <v>0</v>
      </c>
      <c r="IT176">
        <v>0</v>
      </c>
      <c r="IU176">
        <v>0</v>
      </c>
      <c r="IV176">
        <v>0</v>
      </c>
      <c r="IW176">
        <v>0</v>
      </c>
      <c r="IX176">
        <v>0</v>
      </c>
      <c r="IY176" t="s">
        <v>234</v>
      </c>
      <c r="IZ176" t="s">
        <v>234</v>
      </c>
      <c r="JA176" t="s">
        <v>234</v>
      </c>
      <c r="JB176" t="s">
        <v>234</v>
      </c>
      <c r="JC176" t="s">
        <v>234</v>
      </c>
      <c r="JD176" t="s">
        <v>234</v>
      </c>
      <c r="JE176" t="s">
        <v>234</v>
      </c>
      <c r="JF176" t="s">
        <v>234</v>
      </c>
      <c r="JG176" t="s">
        <v>234</v>
      </c>
      <c r="JH176" t="s">
        <v>234</v>
      </c>
      <c r="JI176" t="s">
        <v>234</v>
      </c>
      <c r="JJ176" t="s">
        <v>234</v>
      </c>
      <c r="JK176" t="s">
        <v>234</v>
      </c>
      <c r="JL176" t="s">
        <v>234</v>
      </c>
      <c r="JM176" t="s">
        <v>234</v>
      </c>
      <c r="JN176" t="s">
        <v>234</v>
      </c>
      <c r="JO176" t="s">
        <v>234</v>
      </c>
      <c r="JP176" t="s">
        <v>234</v>
      </c>
      <c r="JQ176" t="s">
        <v>234</v>
      </c>
      <c r="JR176" t="s">
        <v>234</v>
      </c>
      <c r="JS176" t="s">
        <v>234</v>
      </c>
      <c r="JT176" t="s">
        <v>234</v>
      </c>
      <c r="JU176" t="s">
        <v>234</v>
      </c>
      <c r="JV176" t="s">
        <v>234</v>
      </c>
      <c r="JW176" t="s">
        <v>234</v>
      </c>
      <c r="JX176" t="s">
        <v>234</v>
      </c>
      <c r="JY176" t="s">
        <v>234</v>
      </c>
      <c r="JZ176" t="s">
        <v>234</v>
      </c>
      <c r="KA176" t="s">
        <v>234</v>
      </c>
      <c r="KB176" t="s">
        <v>234</v>
      </c>
      <c r="KC176" t="s">
        <v>234</v>
      </c>
      <c r="KD176" t="s">
        <v>234</v>
      </c>
      <c r="KE176" t="s">
        <v>234</v>
      </c>
      <c r="KF176" t="s">
        <v>234</v>
      </c>
      <c r="KG176" t="s">
        <v>234</v>
      </c>
      <c r="KH176" t="s">
        <v>234</v>
      </c>
      <c r="KI176" t="s">
        <v>234</v>
      </c>
      <c r="KJ176" t="s">
        <v>234</v>
      </c>
      <c r="KK176" t="s">
        <v>234</v>
      </c>
      <c r="KL176" t="s">
        <v>234</v>
      </c>
      <c r="KM176" t="s">
        <v>234</v>
      </c>
      <c r="KN176" t="s">
        <v>234</v>
      </c>
      <c r="KO176" t="s">
        <v>234</v>
      </c>
      <c r="KP176" t="s">
        <v>234</v>
      </c>
      <c r="KQ176" t="s">
        <v>234</v>
      </c>
      <c r="KR176" t="s">
        <v>234</v>
      </c>
      <c r="KS176" t="s">
        <v>234</v>
      </c>
      <c r="KT176" t="s">
        <v>234</v>
      </c>
      <c r="KU176" t="s">
        <v>234</v>
      </c>
      <c r="KV176" t="s">
        <v>234</v>
      </c>
      <c r="KW176" t="s">
        <v>234</v>
      </c>
      <c r="KX176" t="s">
        <v>234</v>
      </c>
      <c r="KY176" t="s">
        <v>234</v>
      </c>
      <c r="KZ176" t="s">
        <v>234</v>
      </c>
      <c r="LA176" t="s">
        <v>234</v>
      </c>
      <c r="LB176" t="s">
        <v>234</v>
      </c>
      <c r="LC176" t="s">
        <v>234</v>
      </c>
      <c r="LD176" t="s">
        <v>234</v>
      </c>
      <c r="LE176" t="s">
        <v>234</v>
      </c>
      <c r="LF176" t="s">
        <v>234</v>
      </c>
      <c r="LG176" t="s">
        <v>234</v>
      </c>
      <c r="LH176">
        <v>265091572</v>
      </c>
      <c r="LI176" t="s">
        <v>4225</v>
      </c>
      <c r="LJ176">
        <v>44619.498263888891</v>
      </c>
      <c r="LK176" t="s">
        <v>234</v>
      </c>
      <c r="LL176" t="s">
        <v>234</v>
      </c>
      <c r="LM176" t="s">
        <v>3800</v>
      </c>
      <c r="LN176" t="s">
        <v>3801</v>
      </c>
      <c r="LO176" t="s">
        <v>234</v>
      </c>
      <c r="LP176">
        <v>175</v>
      </c>
    </row>
    <row r="177" spans="1:328" x14ac:dyDescent="0.35">
      <c r="A177">
        <v>44618.647640949072</v>
      </c>
      <c r="B177">
        <v>44618.651255231482</v>
      </c>
      <c r="C177">
        <v>44618</v>
      </c>
      <c r="D177">
        <v>1.8071412050630897E-3</v>
      </c>
      <c r="E177" t="s">
        <v>234</v>
      </c>
      <c r="F177" t="s">
        <v>234</v>
      </c>
      <c r="G177" t="s">
        <v>234</v>
      </c>
      <c r="H177">
        <v>44618</v>
      </c>
      <c r="I177" t="s">
        <v>236</v>
      </c>
      <c r="J177" t="s">
        <v>234</v>
      </c>
      <c r="K177" t="s">
        <v>236</v>
      </c>
      <c r="L177" t="s">
        <v>235</v>
      </c>
      <c r="M177" t="s">
        <v>235</v>
      </c>
      <c r="N177" t="s">
        <v>246</v>
      </c>
      <c r="O177" t="s">
        <v>4220</v>
      </c>
      <c r="P177" t="s">
        <v>246</v>
      </c>
      <c r="Q177" t="s">
        <v>433</v>
      </c>
      <c r="R177" t="s">
        <v>4220</v>
      </c>
      <c r="S177" t="s">
        <v>601</v>
      </c>
      <c r="T177" t="s">
        <v>2121</v>
      </c>
      <c r="U177" t="s">
        <v>2120</v>
      </c>
      <c r="V177" t="s">
        <v>2122</v>
      </c>
      <c r="W177" t="s">
        <v>2429</v>
      </c>
      <c r="X177" t="s">
        <v>2428</v>
      </c>
      <c r="Y177" t="s">
        <v>2429</v>
      </c>
      <c r="Z177" t="s">
        <v>3292</v>
      </c>
      <c r="AA177" t="s">
        <v>234</v>
      </c>
      <c r="AB177" t="s">
        <v>3292</v>
      </c>
      <c r="AC177" t="s">
        <v>3293</v>
      </c>
      <c r="AD177" t="s">
        <v>3293</v>
      </c>
      <c r="AE177" t="s">
        <v>246</v>
      </c>
      <c r="AF177" t="s">
        <v>4221</v>
      </c>
      <c r="AG177" t="s">
        <v>246</v>
      </c>
      <c r="AH177" t="s">
        <v>1390</v>
      </c>
      <c r="AI177" t="s">
        <v>3445</v>
      </c>
      <c r="AJ177" t="s">
        <v>247</v>
      </c>
      <c r="AK177" t="s">
        <v>284</v>
      </c>
      <c r="AL177" t="s">
        <v>1655</v>
      </c>
      <c r="AM177" t="s">
        <v>234</v>
      </c>
      <c r="AN177" t="s">
        <v>1655</v>
      </c>
      <c r="AO177" t="s">
        <v>234</v>
      </c>
      <c r="AP177" t="s">
        <v>250</v>
      </c>
      <c r="AQ177" t="s">
        <v>234</v>
      </c>
      <c r="AR177" t="s">
        <v>234</v>
      </c>
      <c r="AS177" t="s">
        <v>285</v>
      </c>
      <c r="AT177" t="s">
        <v>234</v>
      </c>
      <c r="AU177" t="s">
        <v>302</v>
      </c>
      <c r="AV177">
        <v>0</v>
      </c>
      <c r="AW177">
        <v>1</v>
      </c>
      <c r="AX177">
        <v>0</v>
      </c>
      <c r="AY177">
        <v>0</v>
      </c>
      <c r="AZ177">
        <v>0</v>
      </c>
      <c r="BA177">
        <v>0</v>
      </c>
      <c r="BB177">
        <v>0</v>
      </c>
      <c r="BC177">
        <v>0</v>
      </c>
      <c r="BD177" t="s">
        <v>303</v>
      </c>
      <c r="BE177" t="s">
        <v>752</v>
      </c>
      <c r="BF177" t="s">
        <v>287</v>
      </c>
      <c r="BG177">
        <v>1</v>
      </c>
      <c r="BH177">
        <v>0</v>
      </c>
      <c r="BI177">
        <v>0</v>
      </c>
      <c r="BJ177">
        <v>0</v>
      </c>
      <c r="BK177">
        <v>0</v>
      </c>
      <c r="BL177">
        <v>0</v>
      </c>
      <c r="BM177">
        <v>0</v>
      </c>
      <c r="BN177">
        <v>0</v>
      </c>
      <c r="BO177">
        <v>0</v>
      </c>
      <c r="BP177">
        <v>0</v>
      </c>
      <c r="BQ177" t="s">
        <v>234</v>
      </c>
      <c r="BR177" t="s">
        <v>288</v>
      </c>
      <c r="BS177" t="s">
        <v>289</v>
      </c>
      <c r="BT177" t="s">
        <v>234</v>
      </c>
      <c r="BU177" t="s">
        <v>234</v>
      </c>
      <c r="BV177" t="s">
        <v>234</v>
      </c>
      <c r="BW177" t="s">
        <v>234</v>
      </c>
      <c r="BX177" t="s">
        <v>234</v>
      </c>
      <c r="BY177" t="s">
        <v>234</v>
      </c>
      <c r="BZ177" t="s">
        <v>234</v>
      </c>
      <c r="CA177" t="s">
        <v>234</v>
      </c>
      <c r="CB177" t="s">
        <v>234</v>
      </c>
      <c r="CC177" t="s">
        <v>234</v>
      </c>
      <c r="CD177" t="s">
        <v>234</v>
      </c>
      <c r="CE177" t="s">
        <v>234</v>
      </c>
      <c r="CF177" t="s">
        <v>234</v>
      </c>
      <c r="CG177" t="s">
        <v>234</v>
      </c>
      <c r="CH177" t="s">
        <v>234</v>
      </c>
      <c r="CI177" t="s">
        <v>234</v>
      </c>
      <c r="CJ177" t="s">
        <v>234</v>
      </c>
      <c r="CK177" t="s">
        <v>234</v>
      </c>
      <c r="CL177" t="s">
        <v>234</v>
      </c>
      <c r="CM177" t="s">
        <v>234</v>
      </c>
      <c r="CN177" t="s">
        <v>234</v>
      </c>
      <c r="CO177" t="s">
        <v>234</v>
      </c>
      <c r="CP177" t="s">
        <v>234</v>
      </c>
      <c r="CQ177" t="s">
        <v>234</v>
      </c>
      <c r="CR177" t="s">
        <v>234</v>
      </c>
      <c r="CS177" t="s">
        <v>234</v>
      </c>
      <c r="CT177" t="s">
        <v>234</v>
      </c>
      <c r="CU177" t="s">
        <v>234</v>
      </c>
      <c r="CV177" t="s">
        <v>234</v>
      </c>
      <c r="CW177" t="s">
        <v>234</v>
      </c>
      <c r="CX177" t="s">
        <v>234</v>
      </c>
      <c r="CY177" t="s">
        <v>234</v>
      </c>
      <c r="CZ177" t="s">
        <v>234</v>
      </c>
      <c r="DA177" t="s">
        <v>234</v>
      </c>
      <c r="DB177" t="s">
        <v>234</v>
      </c>
      <c r="DC177" t="s">
        <v>234</v>
      </c>
      <c r="DD177" t="s">
        <v>234</v>
      </c>
      <c r="DE177" t="s">
        <v>234</v>
      </c>
      <c r="DF177" t="s">
        <v>234</v>
      </c>
      <c r="DG177" t="s">
        <v>234</v>
      </c>
      <c r="DH177" t="s">
        <v>234</v>
      </c>
      <c r="DI177" t="s">
        <v>234</v>
      </c>
      <c r="DJ177" t="s">
        <v>234</v>
      </c>
      <c r="DK177" t="s">
        <v>234</v>
      </c>
      <c r="DL177" t="s">
        <v>234</v>
      </c>
      <c r="DM177" t="s">
        <v>234</v>
      </c>
      <c r="DN177" t="s">
        <v>234</v>
      </c>
      <c r="DO177" t="s">
        <v>234</v>
      </c>
      <c r="DP177" t="s">
        <v>234</v>
      </c>
      <c r="DQ177" t="s">
        <v>234</v>
      </c>
      <c r="DR177" t="s">
        <v>234</v>
      </c>
      <c r="DS177" t="s">
        <v>234</v>
      </c>
      <c r="DT177" t="s">
        <v>234</v>
      </c>
      <c r="DU177" t="s">
        <v>234</v>
      </c>
      <c r="DV177" t="s">
        <v>234</v>
      </c>
      <c r="DW177" t="s">
        <v>234</v>
      </c>
      <c r="DX177" t="s">
        <v>234</v>
      </c>
      <c r="DY177" t="s">
        <v>234</v>
      </c>
      <c r="DZ177" t="s">
        <v>234</v>
      </c>
      <c r="EA177" t="s">
        <v>234</v>
      </c>
      <c r="EB177" t="s">
        <v>234</v>
      </c>
      <c r="EC177" t="s">
        <v>234</v>
      </c>
      <c r="ED177" t="s">
        <v>234</v>
      </c>
      <c r="EE177" t="s">
        <v>234</v>
      </c>
      <c r="EF177" t="s">
        <v>234</v>
      </c>
      <c r="EG177" t="s">
        <v>234</v>
      </c>
      <c r="EH177" t="s">
        <v>234</v>
      </c>
      <c r="EI177" t="s">
        <v>234</v>
      </c>
      <c r="EJ177" t="s">
        <v>234</v>
      </c>
      <c r="EK177" t="s">
        <v>234</v>
      </c>
      <c r="EL177" t="s">
        <v>234</v>
      </c>
      <c r="EM177" t="s">
        <v>234</v>
      </c>
      <c r="EN177" t="s">
        <v>234</v>
      </c>
      <c r="EO177" t="s">
        <v>4226</v>
      </c>
      <c r="EP177">
        <v>1</v>
      </c>
      <c r="EQ177">
        <v>0</v>
      </c>
      <c r="ER177">
        <v>0</v>
      </c>
      <c r="ES177">
        <v>0</v>
      </c>
      <c r="ET177">
        <v>0</v>
      </c>
      <c r="EU177">
        <v>0</v>
      </c>
      <c r="EV177">
        <v>1</v>
      </c>
      <c r="EW177">
        <v>0</v>
      </c>
      <c r="EX177" t="s">
        <v>1655</v>
      </c>
      <c r="EY177">
        <v>65</v>
      </c>
      <c r="EZ177" t="s">
        <v>3899</v>
      </c>
      <c r="FA177" t="s">
        <v>234</v>
      </c>
      <c r="FB177" t="s">
        <v>234</v>
      </c>
      <c r="FC177" t="s">
        <v>234</v>
      </c>
      <c r="FD177">
        <v>65</v>
      </c>
      <c r="FE177" t="s">
        <v>1655</v>
      </c>
      <c r="FF177" t="s">
        <v>234</v>
      </c>
      <c r="FG177" t="s">
        <v>234</v>
      </c>
      <c r="FH177" t="s">
        <v>234</v>
      </c>
      <c r="FI177" t="s">
        <v>234</v>
      </c>
      <c r="FJ177" t="s">
        <v>1655</v>
      </c>
      <c r="FK177">
        <v>30</v>
      </c>
      <c r="FL177" t="s">
        <v>234</v>
      </c>
      <c r="FM177" t="s">
        <v>234</v>
      </c>
      <c r="FN177" t="s">
        <v>3898</v>
      </c>
      <c r="FO177" t="s">
        <v>1655</v>
      </c>
      <c r="FP177" t="s">
        <v>234</v>
      </c>
      <c r="FQ177" t="s">
        <v>234</v>
      </c>
      <c r="FR177" t="s">
        <v>234</v>
      </c>
      <c r="FS177" t="s">
        <v>234</v>
      </c>
      <c r="FT177" t="s">
        <v>234</v>
      </c>
      <c r="FU177" t="s">
        <v>234</v>
      </c>
      <c r="FV177" t="s">
        <v>234</v>
      </c>
      <c r="FW177" t="s">
        <v>234</v>
      </c>
      <c r="FX177" t="s">
        <v>234</v>
      </c>
      <c r="FY177" t="s">
        <v>234</v>
      </c>
      <c r="FZ177" t="s">
        <v>234</v>
      </c>
      <c r="GA177" t="s">
        <v>234</v>
      </c>
      <c r="GB177" t="s">
        <v>234</v>
      </c>
      <c r="GC177" t="s">
        <v>234</v>
      </c>
      <c r="GD177" t="s">
        <v>234</v>
      </c>
      <c r="GE177" t="s">
        <v>234</v>
      </c>
      <c r="GF177" t="s">
        <v>234</v>
      </c>
      <c r="GG177" t="s">
        <v>234</v>
      </c>
      <c r="GH177" t="s">
        <v>234</v>
      </c>
      <c r="GI177" t="s">
        <v>234</v>
      </c>
      <c r="GJ177" t="s">
        <v>234</v>
      </c>
      <c r="GK177" t="s">
        <v>234</v>
      </c>
      <c r="GL177" t="s">
        <v>234</v>
      </c>
      <c r="GM177" t="s">
        <v>234</v>
      </c>
      <c r="GN177" t="s">
        <v>234</v>
      </c>
      <c r="GO177" t="s">
        <v>1655</v>
      </c>
      <c r="GP177" t="s">
        <v>3891</v>
      </c>
      <c r="GQ177">
        <v>0</v>
      </c>
      <c r="GR177">
        <v>0</v>
      </c>
      <c r="GS177">
        <v>0</v>
      </c>
      <c r="GT177">
        <v>1</v>
      </c>
      <c r="GU177">
        <v>1</v>
      </c>
      <c r="GV177">
        <v>0</v>
      </c>
      <c r="GW177">
        <v>0</v>
      </c>
      <c r="GX177">
        <v>0</v>
      </c>
      <c r="GY177">
        <v>0</v>
      </c>
      <c r="GZ177">
        <v>0</v>
      </c>
      <c r="HA177">
        <v>0</v>
      </c>
      <c r="HB177">
        <v>0</v>
      </c>
      <c r="HC177">
        <v>0</v>
      </c>
      <c r="HD177" t="s">
        <v>234</v>
      </c>
      <c r="HE177" t="s">
        <v>4226</v>
      </c>
      <c r="HF177">
        <v>1</v>
      </c>
      <c r="HG177">
        <v>0</v>
      </c>
      <c r="HH177">
        <v>0</v>
      </c>
      <c r="HI177">
        <v>0</v>
      </c>
      <c r="HJ177">
        <v>0</v>
      </c>
      <c r="HK177">
        <v>0</v>
      </c>
      <c r="HL177">
        <v>1</v>
      </c>
      <c r="HM177">
        <v>0</v>
      </c>
      <c r="HN177" t="s">
        <v>1655</v>
      </c>
      <c r="HO177" t="s">
        <v>1445</v>
      </c>
      <c r="HP177" t="s">
        <v>1655</v>
      </c>
      <c r="HQ177" t="s">
        <v>601</v>
      </c>
      <c r="HR177" t="s">
        <v>305</v>
      </c>
      <c r="HS177" t="s">
        <v>2121</v>
      </c>
      <c r="HT177" t="s">
        <v>305</v>
      </c>
      <c r="HU177" t="s">
        <v>1655</v>
      </c>
      <c r="HV177" t="s">
        <v>1575</v>
      </c>
      <c r="HW177">
        <v>0</v>
      </c>
      <c r="HX177">
        <v>0</v>
      </c>
      <c r="HY177">
        <v>1</v>
      </c>
      <c r="HZ177">
        <v>0</v>
      </c>
      <c r="IA177">
        <v>0</v>
      </c>
      <c r="IB177">
        <v>0</v>
      </c>
      <c r="IC177" t="s">
        <v>234</v>
      </c>
      <c r="ID177" t="s">
        <v>4209</v>
      </c>
      <c r="IE177">
        <v>0</v>
      </c>
      <c r="IF177">
        <v>0</v>
      </c>
      <c r="IG177">
        <v>1</v>
      </c>
      <c r="IH177">
        <v>1</v>
      </c>
      <c r="II177">
        <v>0</v>
      </c>
      <c r="IJ177">
        <v>0</v>
      </c>
      <c r="IK177">
        <v>0</v>
      </c>
      <c r="IL177">
        <v>0</v>
      </c>
      <c r="IM177" t="s">
        <v>234</v>
      </c>
      <c r="IN177" t="s">
        <v>1655</v>
      </c>
      <c r="IO177" t="s">
        <v>234</v>
      </c>
      <c r="IP177" t="s">
        <v>303</v>
      </c>
      <c r="IQ177">
        <v>0</v>
      </c>
      <c r="IR177">
        <v>1</v>
      </c>
      <c r="IS177">
        <v>0</v>
      </c>
      <c r="IT177">
        <v>0</v>
      </c>
      <c r="IU177">
        <v>0</v>
      </c>
      <c r="IV177">
        <v>0</v>
      </c>
      <c r="IW177">
        <v>0</v>
      </c>
      <c r="IX177">
        <v>0</v>
      </c>
      <c r="IY177" t="s">
        <v>234</v>
      </c>
      <c r="IZ177" t="s">
        <v>234</v>
      </c>
      <c r="JA177" t="s">
        <v>234</v>
      </c>
      <c r="JB177" t="s">
        <v>234</v>
      </c>
      <c r="JC177" t="s">
        <v>234</v>
      </c>
      <c r="JD177" t="s">
        <v>234</v>
      </c>
      <c r="JE177" t="s">
        <v>234</v>
      </c>
      <c r="JF177" t="s">
        <v>234</v>
      </c>
      <c r="JG177" t="s">
        <v>234</v>
      </c>
      <c r="JH177" t="s">
        <v>234</v>
      </c>
      <c r="JI177" t="s">
        <v>234</v>
      </c>
      <c r="JJ177" t="s">
        <v>234</v>
      </c>
      <c r="JK177" t="s">
        <v>234</v>
      </c>
      <c r="JL177" t="s">
        <v>234</v>
      </c>
      <c r="JM177" t="s">
        <v>234</v>
      </c>
      <c r="JN177" t="s">
        <v>234</v>
      </c>
      <c r="JO177" t="s">
        <v>234</v>
      </c>
      <c r="JP177" t="s">
        <v>234</v>
      </c>
      <c r="JQ177" t="s">
        <v>234</v>
      </c>
      <c r="JR177" t="s">
        <v>234</v>
      </c>
      <c r="JS177" t="s">
        <v>234</v>
      </c>
      <c r="JT177" t="s">
        <v>234</v>
      </c>
      <c r="JU177" t="s">
        <v>234</v>
      </c>
      <c r="JV177" t="s">
        <v>234</v>
      </c>
      <c r="JW177" t="s">
        <v>234</v>
      </c>
      <c r="JX177" t="s">
        <v>234</v>
      </c>
      <c r="JY177" t="s">
        <v>234</v>
      </c>
      <c r="JZ177" t="s">
        <v>234</v>
      </c>
      <c r="KA177" t="s">
        <v>234</v>
      </c>
      <c r="KB177" t="s">
        <v>234</v>
      </c>
      <c r="KC177" t="s">
        <v>234</v>
      </c>
      <c r="KD177" t="s">
        <v>234</v>
      </c>
      <c r="KE177" t="s">
        <v>234</v>
      </c>
      <c r="KF177" t="s">
        <v>234</v>
      </c>
      <c r="KG177" t="s">
        <v>234</v>
      </c>
      <c r="KH177" t="s">
        <v>234</v>
      </c>
      <c r="KI177" t="s">
        <v>234</v>
      </c>
      <c r="KJ177" t="s">
        <v>234</v>
      </c>
      <c r="KK177" t="s">
        <v>234</v>
      </c>
      <c r="KL177" t="s">
        <v>234</v>
      </c>
      <c r="KM177" t="s">
        <v>234</v>
      </c>
      <c r="KN177" t="s">
        <v>234</v>
      </c>
      <c r="KO177" t="s">
        <v>234</v>
      </c>
      <c r="KP177" t="s">
        <v>234</v>
      </c>
      <c r="KQ177" t="s">
        <v>234</v>
      </c>
      <c r="KR177" t="s">
        <v>234</v>
      </c>
      <c r="KS177" t="s">
        <v>234</v>
      </c>
      <c r="KT177" t="s">
        <v>234</v>
      </c>
      <c r="KU177" t="s">
        <v>234</v>
      </c>
      <c r="KV177" t="s">
        <v>234</v>
      </c>
      <c r="KW177" t="s">
        <v>234</v>
      </c>
      <c r="KX177" t="s">
        <v>234</v>
      </c>
      <c r="KY177" t="s">
        <v>234</v>
      </c>
      <c r="KZ177" t="s">
        <v>234</v>
      </c>
      <c r="LA177" t="s">
        <v>234</v>
      </c>
      <c r="LB177" t="s">
        <v>234</v>
      </c>
      <c r="LC177" t="s">
        <v>234</v>
      </c>
      <c r="LD177" t="s">
        <v>234</v>
      </c>
      <c r="LE177" t="s">
        <v>234</v>
      </c>
      <c r="LF177" t="s">
        <v>234</v>
      </c>
      <c r="LG177" t="s">
        <v>234</v>
      </c>
      <c r="LH177">
        <v>265091578</v>
      </c>
      <c r="LI177" t="s">
        <v>4227</v>
      </c>
      <c r="LJ177">
        <v>44619.49827546296</v>
      </c>
      <c r="LK177" t="s">
        <v>234</v>
      </c>
      <c r="LL177" t="s">
        <v>234</v>
      </c>
      <c r="LM177" t="s">
        <v>3800</v>
      </c>
      <c r="LN177" t="s">
        <v>3801</v>
      </c>
      <c r="LO177" t="s">
        <v>234</v>
      </c>
      <c r="LP177">
        <v>176</v>
      </c>
    </row>
    <row r="178" spans="1:328" x14ac:dyDescent="0.35">
      <c r="A178">
        <v>44618.657980578697</v>
      </c>
      <c r="B178">
        <v>44618.660681886577</v>
      </c>
      <c r="C178">
        <v>44618</v>
      </c>
      <c r="D178">
        <v>1.3506539398804307E-3</v>
      </c>
      <c r="E178" t="s">
        <v>234</v>
      </c>
      <c r="F178" t="s">
        <v>234</v>
      </c>
      <c r="G178" t="s">
        <v>234</v>
      </c>
      <c r="H178">
        <v>44618</v>
      </c>
      <c r="I178" t="s">
        <v>236</v>
      </c>
      <c r="J178" t="s">
        <v>234</v>
      </c>
      <c r="K178" t="s">
        <v>236</v>
      </c>
      <c r="L178" t="s">
        <v>235</v>
      </c>
      <c r="M178" t="s">
        <v>235</v>
      </c>
      <c r="N178" t="s">
        <v>246</v>
      </c>
      <c r="O178" t="s">
        <v>4220</v>
      </c>
      <c r="P178" t="s">
        <v>246</v>
      </c>
      <c r="Q178" t="s">
        <v>433</v>
      </c>
      <c r="R178" t="s">
        <v>4220</v>
      </c>
      <c r="S178" t="s">
        <v>601</v>
      </c>
      <c r="T178" t="s">
        <v>2121</v>
      </c>
      <c r="U178" t="s">
        <v>2120</v>
      </c>
      <c r="V178" t="s">
        <v>2122</v>
      </c>
      <c r="W178" t="s">
        <v>2429</v>
      </c>
      <c r="X178" t="s">
        <v>2428</v>
      </c>
      <c r="Y178" t="s">
        <v>2429</v>
      </c>
      <c r="Z178" t="s">
        <v>3292</v>
      </c>
      <c r="AA178" t="s">
        <v>234</v>
      </c>
      <c r="AB178" t="s">
        <v>3292</v>
      </c>
      <c r="AC178" t="s">
        <v>3293</v>
      </c>
      <c r="AD178" t="s">
        <v>3293</v>
      </c>
      <c r="AE178" t="s">
        <v>246</v>
      </c>
      <c r="AF178" t="s">
        <v>4221</v>
      </c>
      <c r="AG178" t="s">
        <v>246</v>
      </c>
      <c r="AH178" t="s">
        <v>1390</v>
      </c>
      <c r="AI178" t="s">
        <v>3445</v>
      </c>
      <c r="AJ178" t="s">
        <v>247</v>
      </c>
      <c r="AK178" t="s">
        <v>284</v>
      </c>
      <c r="AL178" t="s">
        <v>1655</v>
      </c>
      <c r="AM178" t="s">
        <v>234</v>
      </c>
      <c r="AN178" t="s">
        <v>1655</v>
      </c>
      <c r="AO178" t="s">
        <v>234</v>
      </c>
      <c r="AP178" t="s">
        <v>250</v>
      </c>
      <c r="AQ178" t="s">
        <v>234</v>
      </c>
      <c r="AR178" t="s">
        <v>234</v>
      </c>
      <c r="AS178" t="s">
        <v>308</v>
      </c>
      <c r="AT178" t="s">
        <v>234</v>
      </c>
      <c r="AU178" t="s">
        <v>302</v>
      </c>
      <c r="AV178">
        <v>0</v>
      </c>
      <c r="AW178">
        <v>1</v>
      </c>
      <c r="AX178">
        <v>0</v>
      </c>
      <c r="AY178">
        <v>0</v>
      </c>
      <c r="AZ178">
        <v>0</v>
      </c>
      <c r="BA178">
        <v>0</v>
      </c>
      <c r="BB178">
        <v>0</v>
      </c>
      <c r="BC178">
        <v>0</v>
      </c>
      <c r="BD178" t="s">
        <v>303</v>
      </c>
      <c r="BE178" t="s">
        <v>752</v>
      </c>
      <c r="BF178" t="s">
        <v>287</v>
      </c>
      <c r="BG178">
        <v>1</v>
      </c>
      <c r="BH178">
        <v>0</v>
      </c>
      <c r="BI178">
        <v>0</v>
      </c>
      <c r="BJ178">
        <v>0</v>
      </c>
      <c r="BK178">
        <v>0</v>
      </c>
      <c r="BL178">
        <v>0</v>
      </c>
      <c r="BM178">
        <v>0</v>
      </c>
      <c r="BN178">
        <v>0</v>
      </c>
      <c r="BO178">
        <v>0</v>
      </c>
      <c r="BP178">
        <v>0</v>
      </c>
      <c r="BQ178" t="s">
        <v>234</v>
      </c>
      <c r="BR178" t="s">
        <v>288</v>
      </c>
      <c r="BS178" t="s">
        <v>289</v>
      </c>
      <c r="BT178" t="s">
        <v>234</v>
      </c>
      <c r="BU178" t="s">
        <v>234</v>
      </c>
      <c r="BV178" t="s">
        <v>234</v>
      </c>
      <c r="BW178" t="s">
        <v>234</v>
      </c>
      <c r="BX178" t="s">
        <v>234</v>
      </c>
      <c r="BY178" t="s">
        <v>234</v>
      </c>
      <c r="BZ178" t="s">
        <v>234</v>
      </c>
      <c r="CA178" t="s">
        <v>234</v>
      </c>
      <c r="CB178" t="s">
        <v>234</v>
      </c>
      <c r="CC178" t="s">
        <v>234</v>
      </c>
      <c r="CD178" t="s">
        <v>234</v>
      </c>
      <c r="CE178" t="s">
        <v>234</v>
      </c>
      <c r="CF178" t="s">
        <v>234</v>
      </c>
      <c r="CG178" t="s">
        <v>234</v>
      </c>
      <c r="CH178" t="s">
        <v>234</v>
      </c>
      <c r="CI178" t="s">
        <v>234</v>
      </c>
      <c r="CJ178" t="s">
        <v>234</v>
      </c>
      <c r="CK178" t="s">
        <v>234</v>
      </c>
      <c r="CL178" t="s">
        <v>234</v>
      </c>
      <c r="CM178" t="s">
        <v>234</v>
      </c>
      <c r="CN178" t="s">
        <v>234</v>
      </c>
      <c r="CO178" t="s">
        <v>234</v>
      </c>
      <c r="CP178" t="s">
        <v>234</v>
      </c>
      <c r="CQ178" t="s">
        <v>234</v>
      </c>
      <c r="CR178" t="s">
        <v>234</v>
      </c>
      <c r="CS178" t="s">
        <v>234</v>
      </c>
      <c r="CT178" t="s">
        <v>234</v>
      </c>
      <c r="CU178" t="s">
        <v>234</v>
      </c>
      <c r="CV178" t="s">
        <v>234</v>
      </c>
      <c r="CW178" t="s">
        <v>234</v>
      </c>
      <c r="CX178" t="s">
        <v>234</v>
      </c>
      <c r="CY178" t="s">
        <v>234</v>
      </c>
      <c r="CZ178" t="s">
        <v>234</v>
      </c>
      <c r="DA178" t="s">
        <v>234</v>
      </c>
      <c r="DB178" t="s">
        <v>234</v>
      </c>
      <c r="DC178" t="s">
        <v>234</v>
      </c>
      <c r="DD178" t="s">
        <v>234</v>
      </c>
      <c r="DE178" t="s">
        <v>234</v>
      </c>
      <c r="DF178" t="s">
        <v>234</v>
      </c>
      <c r="DG178" t="s">
        <v>234</v>
      </c>
      <c r="DH178" t="s">
        <v>234</v>
      </c>
      <c r="DI178" t="s">
        <v>234</v>
      </c>
      <c r="DJ178" t="s">
        <v>234</v>
      </c>
      <c r="DK178" t="s">
        <v>234</v>
      </c>
      <c r="DL178" t="s">
        <v>234</v>
      </c>
      <c r="DM178" t="s">
        <v>234</v>
      </c>
      <c r="DN178" t="s">
        <v>234</v>
      </c>
      <c r="DO178" t="s">
        <v>234</v>
      </c>
      <c r="DP178" t="s">
        <v>234</v>
      </c>
      <c r="DQ178" t="s">
        <v>234</v>
      </c>
      <c r="DR178" t="s">
        <v>234</v>
      </c>
      <c r="DS178" t="s">
        <v>234</v>
      </c>
      <c r="DT178" t="s">
        <v>234</v>
      </c>
      <c r="DU178" t="s">
        <v>234</v>
      </c>
      <c r="DV178" t="s">
        <v>234</v>
      </c>
      <c r="DW178" t="s">
        <v>234</v>
      </c>
      <c r="DX178" t="s">
        <v>234</v>
      </c>
      <c r="DY178" t="s">
        <v>234</v>
      </c>
      <c r="DZ178" t="s">
        <v>234</v>
      </c>
      <c r="EA178" t="s">
        <v>234</v>
      </c>
      <c r="EB178" t="s">
        <v>234</v>
      </c>
      <c r="EC178" t="s">
        <v>234</v>
      </c>
      <c r="ED178" t="s">
        <v>234</v>
      </c>
      <c r="EE178" t="s">
        <v>234</v>
      </c>
      <c r="EF178" t="s">
        <v>234</v>
      </c>
      <c r="EG178" t="s">
        <v>234</v>
      </c>
      <c r="EH178" t="s">
        <v>234</v>
      </c>
      <c r="EI178" t="s">
        <v>234</v>
      </c>
      <c r="EJ178" t="s">
        <v>234</v>
      </c>
      <c r="EK178" t="s">
        <v>234</v>
      </c>
      <c r="EL178" t="s">
        <v>234</v>
      </c>
      <c r="EM178" t="s">
        <v>234</v>
      </c>
      <c r="EN178" t="s">
        <v>234</v>
      </c>
      <c r="EO178" t="s">
        <v>4228</v>
      </c>
      <c r="EP178">
        <v>0</v>
      </c>
      <c r="EQ178">
        <v>0</v>
      </c>
      <c r="ER178">
        <v>0</v>
      </c>
      <c r="ES178">
        <v>1</v>
      </c>
      <c r="ET178">
        <v>1</v>
      </c>
      <c r="EU178">
        <v>0</v>
      </c>
      <c r="EV178">
        <v>0</v>
      </c>
      <c r="EW178">
        <v>0</v>
      </c>
      <c r="EX178" t="s">
        <v>234</v>
      </c>
      <c r="EY178" t="s">
        <v>234</v>
      </c>
      <c r="EZ178" t="s">
        <v>234</v>
      </c>
      <c r="FA178" t="s">
        <v>234</v>
      </c>
      <c r="FB178" t="s">
        <v>234</v>
      </c>
      <c r="FC178" t="s">
        <v>234</v>
      </c>
      <c r="FD178" t="s">
        <v>234</v>
      </c>
      <c r="FE178" t="s">
        <v>234</v>
      </c>
      <c r="FF178" t="s">
        <v>234</v>
      </c>
      <c r="FG178" t="s">
        <v>234</v>
      </c>
      <c r="FH178">
        <v>25</v>
      </c>
      <c r="FI178" t="s">
        <v>1655</v>
      </c>
      <c r="FJ178" t="s">
        <v>234</v>
      </c>
      <c r="FK178" t="s">
        <v>234</v>
      </c>
      <c r="FL178" t="s">
        <v>234</v>
      </c>
      <c r="FM178" t="s">
        <v>234</v>
      </c>
      <c r="FN178" t="s">
        <v>234</v>
      </c>
      <c r="FO178" t="s">
        <v>234</v>
      </c>
      <c r="FP178" t="s">
        <v>234</v>
      </c>
      <c r="FQ178" t="s">
        <v>234</v>
      </c>
      <c r="FR178" t="s">
        <v>234</v>
      </c>
      <c r="FS178" t="s">
        <v>234</v>
      </c>
      <c r="FT178" t="s">
        <v>234</v>
      </c>
      <c r="FU178" t="s">
        <v>234</v>
      </c>
      <c r="FV178" t="s">
        <v>1655</v>
      </c>
      <c r="FW178">
        <v>100</v>
      </c>
      <c r="FX178" t="s">
        <v>234</v>
      </c>
      <c r="FY178" t="s">
        <v>234</v>
      </c>
      <c r="FZ178" t="s">
        <v>234</v>
      </c>
      <c r="GA178" t="s">
        <v>3816</v>
      </c>
      <c r="GB178" t="s">
        <v>1655</v>
      </c>
      <c r="GC178" t="s">
        <v>234</v>
      </c>
      <c r="GD178" t="s">
        <v>234</v>
      </c>
      <c r="GE178" t="s">
        <v>234</v>
      </c>
      <c r="GF178" t="s">
        <v>234</v>
      </c>
      <c r="GG178" t="s">
        <v>234</v>
      </c>
      <c r="GH178" t="s">
        <v>234</v>
      </c>
      <c r="GI178" t="s">
        <v>234</v>
      </c>
      <c r="GJ178" t="s">
        <v>234</v>
      </c>
      <c r="GK178" t="s">
        <v>234</v>
      </c>
      <c r="GL178" t="s">
        <v>234</v>
      </c>
      <c r="GM178" t="s">
        <v>234</v>
      </c>
      <c r="GN178" t="s">
        <v>234</v>
      </c>
      <c r="GO178" t="s">
        <v>1655</v>
      </c>
      <c r="GP178" t="s">
        <v>3973</v>
      </c>
      <c r="GQ178">
        <v>0</v>
      </c>
      <c r="GR178">
        <v>0</v>
      </c>
      <c r="GS178">
        <v>0</v>
      </c>
      <c r="GT178">
        <v>1</v>
      </c>
      <c r="GU178">
        <v>1</v>
      </c>
      <c r="GV178">
        <v>0</v>
      </c>
      <c r="GW178">
        <v>0</v>
      </c>
      <c r="GX178">
        <v>0</v>
      </c>
      <c r="GY178">
        <v>0</v>
      </c>
      <c r="GZ178">
        <v>0</v>
      </c>
      <c r="HA178">
        <v>0</v>
      </c>
      <c r="HB178">
        <v>0</v>
      </c>
      <c r="HC178">
        <v>0</v>
      </c>
      <c r="HD178" t="s">
        <v>234</v>
      </c>
      <c r="HE178" t="s">
        <v>4228</v>
      </c>
      <c r="HF178">
        <v>0</v>
      </c>
      <c r="HG178">
        <v>0</v>
      </c>
      <c r="HH178">
        <v>0</v>
      </c>
      <c r="HI178">
        <v>1</v>
      </c>
      <c r="HJ178">
        <v>1</v>
      </c>
      <c r="HK178">
        <v>0</v>
      </c>
      <c r="HL178">
        <v>0</v>
      </c>
      <c r="HM178">
        <v>0</v>
      </c>
      <c r="HN178" t="s">
        <v>1655</v>
      </c>
      <c r="HO178" t="s">
        <v>1655</v>
      </c>
      <c r="HP178" t="s">
        <v>1655</v>
      </c>
      <c r="HQ178" t="s">
        <v>601</v>
      </c>
      <c r="HR178" t="s">
        <v>305</v>
      </c>
      <c r="HS178" t="s">
        <v>2121</v>
      </c>
      <c r="HT178" t="s">
        <v>305</v>
      </c>
      <c r="HU178" t="s">
        <v>1445</v>
      </c>
      <c r="HV178" t="s">
        <v>234</v>
      </c>
      <c r="HW178" t="s">
        <v>234</v>
      </c>
      <c r="HX178" t="s">
        <v>234</v>
      </c>
      <c r="HY178" t="s">
        <v>234</v>
      </c>
      <c r="HZ178" t="s">
        <v>234</v>
      </c>
      <c r="IA178" t="s">
        <v>234</v>
      </c>
      <c r="IB178" t="s">
        <v>234</v>
      </c>
      <c r="IC178" t="s">
        <v>234</v>
      </c>
      <c r="ID178" t="s">
        <v>1586</v>
      </c>
      <c r="IE178">
        <v>0</v>
      </c>
      <c r="IF178">
        <v>0</v>
      </c>
      <c r="IG178">
        <v>1</v>
      </c>
      <c r="IH178">
        <v>0</v>
      </c>
      <c r="II178">
        <v>0</v>
      </c>
      <c r="IJ178">
        <v>0</v>
      </c>
      <c r="IK178">
        <v>0</v>
      </c>
      <c r="IL178">
        <v>0</v>
      </c>
      <c r="IM178" t="s">
        <v>234</v>
      </c>
      <c r="IN178" t="s">
        <v>1655</v>
      </c>
      <c r="IO178" t="s">
        <v>234</v>
      </c>
      <c r="IP178" t="s">
        <v>303</v>
      </c>
      <c r="IQ178">
        <v>0</v>
      </c>
      <c r="IR178">
        <v>1</v>
      </c>
      <c r="IS178">
        <v>0</v>
      </c>
      <c r="IT178">
        <v>0</v>
      </c>
      <c r="IU178">
        <v>0</v>
      </c>
      <c r="IV178">
        <v>0</v>
      </c>
      <c r="IW178">
        <v>0</v>
      </c>
      <c r="IX178">
        <v>0</v>
      </c>
      <c r="IY178" t="s">
        <v>234</v>
      </c>
      <c r="IZ178" t="s">
        <v>234</v>
      </c>
      <c r="JA178" t="s">
        <v>234</v>
      </c>
      <c r="JB178" t="s">
        <v>234</v>
      </c>
      <c r="JC178" t="s">
        <v>234</v>
      </c>
      <c r="JD178" t="s">
        <v>234</v>
      </c>
      <c r="JE178" t="s">
        <v>234</v>
      </c>
      <c r="JF178" t="s">
        <v>234</v>
      </c>
      <c r="JG178" t="s">
        <v>234</v>
      </c>
      <c r="JH178" t="s">
        <v>234</v>
      </c>
      <c r="JI178" t="s">
        <v>234</v>
      </c>
      <c r="JJ178" t="s">
        <v>234</v>
      </c>
      <c r="JK178" t="s">
        <v>234</v>
      </c>
      <c r="JL178" t="s">
        <v>234</v>
      </c>
      <c r="JM178" t="s">
        <v>234</v>
      </c>
      <c r="JN178" t="s">
        <v>234</v>
      </c>
      <c r="JO178" t="s">
        <v>234</v>
      </c>
      <c r="JP178" t="s">
        <v>234</v>
      </c>
      <c r="JQ178" t="s">
        <v>234</v>
      </c>
      <c r="JR178" t="s">
        <v>234</v>
      </c>
      <c r="JS178" t="s">
        <v>234</v>
      </c>
      <c r="JT178" t="s">
        <v>234</v>
      </c>
      <c r="JU178" t="s">
        <v>234</v>
      </c>
      <c r="JV178" t="s">
        <v>234</v>
      </c>
      <c r="JW178" t="s">
        <v>234</v>
      </c>
      <c r="JX178" t="s">
        <v>234</v>
      </c>
      <c r="JY178" t="s">
        <v>234</v>
      </c>
      <c r="JZ178" t="s">
        <v>234</v>
      </c>
      <c r="KA178" t="s">
        <v>234</v>
      </c>
      <c r="KB178" t="s">
        <v>234</v>
      </c>
      <c r="KC178" t="s">
        <v>234</v>
      </c>
      <c r="KD178" t="s">
        <v>234</v>
      </c>
      <c r="KE178" t="s">
        <v>234</v>
      </c>
      <c r="KF178" t="s">
        <v>234</v>
      </c>
      <c r="KG178" t="s">
        <v>234</v>
      </c>
      <c r="KH178" t="s">
        <v>234</v>
      </c>
      <c r="KI178" t="s">
        <v>234</v>
      </c>
      <c r="KJ178" t="s">
        <v>234</v>
      </c>
      <c r="KK178" t="s">
        <v>234</v>
      </c>
      <c r="KL178" t="s">
        <v>234</v>
      </c>
      <c r="KM178" t="s">
        <v>234</v>
      </c>
      <c r="KN178" t="s">
        <v>234</v>
      </c>
      <c r="KO178" t="s">
        <v>234</v>
      </c>
      <c r="KP178" t="s">
        <v>234</v>
      </c>
      <c r="KQ178" t="s">
        <v>234</v>
      </c>
      <c r="KR178" t="s">
        <v>234</v>
      </c>
      <c r="KS178" t="s">
        <v>234</v>
      </c>
      <c r="KT178" t="s">
        <v>234</v>
      </c>
      <c r="KU178" t="s">
        <v>234</v>
      </c>
      <c r="KV178" t="s">
        <v>234</v>
      </c>
      <c r="KW178" t="s">
        <v>234</v>
      </c>
      <c r="KX178" t="s">
        <v>234</v>
      </c>
      <c r="KY178" t="s">
        <v>234</v>
      </c>
      <c r="KZ178" t="s">
        <v>234</v>
      </c>
      <c r="LA178" t="s">
        <v>234</v>
      </c>
      <c r="LB178" t="s">
        <v>234</v>
      </c>
      <c r="LC178" t="s">
        <v>234</v>
      </c>
      <c r="LD178" t="s">
        <v>234</v>
      </c>
      <c r="LE178" t="s">
        <v>234</v>
      </c>
      <c r="LF178" t="s">
        <v>234</v>
      </c>
      <c r="LG178" t="s">
        <v>234</v>
      </c>
      <c r="LH178">
        <v>265091600</v>
      </c>
      <c r="LI178" t="s">
        <v>4229</v>
      </c>
      <c r="LJ178">
        <v>44619.498333333337</v>
      </c>
      <c r="LK178" t="s">
        <v>234</v>
      </c>
      <c r="LL178" t="s">
        <v>234</v>
      </c>
      <c r="LM178" t="s">
        <v>3800</v>
      </c>
      <c r="LN178" t="s">
        <v>3801</v>
      </c>
      <c r="LO178" t="s">
        <v>234</v>
      </c>
      <c r="LP178">
        <v>177</v>
      </c>
    </row>
    <row r="179" spans="1:328" x14ac:dyDescent="0.35">
      <c r="A179">
        <v>44618.660804710649</v>
      </c>
      <c r="B179">
        <v>44618.663046898153</v>
      </c>
      <c r="C179">
        <v>44618</v>
      </c>
      <c r="D179">
        <v>1.1210937518626451E-3</v>
      </c>
      <c r="E179" t="s">
        <v>234</v>
      </c>
      <c r="F179" t="s">
        <v>234</v>
      </c>
      <c r="G179" t="s">
        <v>234</v>
      </c>
      <c r="H179">
        <v>44618</v>
      </c>
      <c r="I179" t="s">
        <v>236</v>
      </c>
      <c r="J179" t="s">
        <v>234</v>
      </c>
      <c r="K179" t="s">
        <v>236</v>
      </c>
      <c r="L179" t="s">
        <v>235</v>
      </c>
      <c r="M179" t="s">
        <v>235</v>
      </c>
      <c r="N179" t="s">
        <v>246</v>
      </c>
      <c r="O179" t="s">
        <v>4220</v>
      </c>
      <c r="P179" t="s">
        <v>246</v>
      </c>
      <c r="Q179" t="s">
        <v>433</v>
      </c>
      <c r="R179" t="s">
        <v>4220</v>
      </c>
      <c r="S179" t="s">
        <v>601</v>
      </c>
      <c r="T179" t="s">
        <v>2121</v>
      </c>
      <c r="U179" t="s">
        <v>2120</v>
      </c>
      <c r="V179" t="s">
        <v>2122</v>
      </c>
      <c r="W179" t="s">
        <v>2429</v>
      </c>
      <c r="X179" t="s">
        <v>2428</v>
      </c>
      <c r="Y179" t="s">
        <v>2429</v>
      </c>
      <c r="Z179" t="s">
        <v>3292</v>
      </c>
      <c r="AA179" t="s">
        <v>234</v>
      </c>
      <c r="AB179" t="s">
        <v>3292</v>
      </c>
      <c r="AC179" t="s">
        <v>3293</v>
      </c>
      <c r="AD179" t="s">
        <v>3293</v>
      </c>
      <c r="AE179" t="s">
        <v>246</v>
      </c>
      <c r="AF179" t="s">
        <v>4221</v>
      </c>
      <c r="AG179" t="s">
        <v>246</v>
      </c>
      <c r="AH179" t="s">
        <v>1390</v>
      </c>
      <c r="AI179" t="s">
        <v>3445</v>
      </c>
      <c r="AJ179" t="s">
        <v>247</v>
      </c>
      <c r="AK179" t="s">
        <v>284</v>
      </c>
      <c r="AL179" t="s">
        <v>1655</v>
      </c>
      <c r="AM179" t="s">
        <v>234</v>
      </c>
      <c r="AN179" t="s">
        <v>1655</v>
      </c>
      <c r="AO179" t="s">
        <v>234</v>
      </c>
      <c r="AP179" t="s">
        <v>250</v>
      </c>
      <c r="AQ179" t="s">
        <v>234</v>
      </c>
      <c r="AR179" t="s">
        <v>234</v>
      </c>
      <c r="AS179" t="s">
        <v>308</v>
      </c>
      <c r="AT179" t="s">
        <v>234</v>
      </c>
      <c r="AU179" t="s">
        <v>302</v>
      </c>
      <c r="AV179">
        <v>0</v>
      </c>
      <c r="AW179">
        <v>1</v>
      </c>
      <c r="AX179">
        <v>0</v>
      </c>
      <c r="AY179">
        <v>0</v>
      </c>
      <c r="AZ179">
        <v>0</v>
      </c>
      <c r="BA179">
        <v>0</v>
      </c>
      <c r="BB179">
        <v>0</v>
      </c>
      <c r="BC179">
        <v>0</v>
      </c>
      <c r="BD179" t="s">
        <v>303</v>
      </c>
      <c r="BE179" t="s">
        <v>752</v>
      </c>
      <c r="BF179" t="s">
        <v>287</v>
      </c>
      <c r="BG179">
        <v>1</v>
      </c>
      <c r="BH179">
        <v>0</v>
      </c>
      <c r="BI179">
        <v>0</v>
      </c>
      <c r="BJ179">
        <v>0</v>
      </c>
      <c r="BK179">
        <v>0</v>
      </c>
      <c r="BL179">
        <v>0</v>
      </c>
      <c r="BM179">
        <v>0</v>
      </c>
      <c r="BN179">
        <v>0</v>
      </c>
      <c r="BO179">
        <v>0</v>
      </c>
      <c r="BP179">
        <v>0</v>
      </c>
      <c r="BQ179" t="s">
        <v>234</v>
      </c>
      <c r="BR179" t="s">
        <v>288</v>
      </c>
      <c r="BS179" t="s">
        <v>289</v>
      </c>
      <c r="BT179" t="s">
        <v>234</v>
      </c>
      <c r="BU179" t="s">
        <v>234</v>
      </c>
      <c r="BV179" t="s">
        <v>234</v>
      </c>
      <c r="BW179" t="s">
        <v>234</v>
      </c>
      <c r="BX179" t="s">
        <v>234</v>
      </c>
      <c r="BY179" t="s">
        <v>234</v>
      </c>
      <c r="BZ179" t="s">
        <v>234</v>
      </c>
      <c r="CA179" t="s">
        <v>234</v>
      </c>
      <c r="CB179" t="s">
        <v>234</v>
      </c>
      <c r="CC179" t="s">
        <v>234</v>
      </c>
      <c r="CD179" t="s">
        <v>234</v>
      </c>
      <c r="CE179" t="s">
        <v>234</v>
      </c>
      <c r="CF179" t="s">
        <v>234</v>
      </c>
      <c r="CG179" t="s">
        <v>234</v>
      </c>
      <c r="CH179" t="s">
        <v>234</v>
      </c>
      <c r="CI179" t="s">
        <v>234</v>
      </c>
      <c r="CJ179" t="s">
        <v>234</v>
      </c>
      <c r="CK179" t="s">
        <v>234</v>
      </c>
      <c r="CL179" t="s">
        <v>234</v>
      </c>
      <c r="CM179" t="s">
        <v>234</v>
      </c>
      <c r="CN179" t="s">
        <v>234</v>
      </c>
      <c r="CO179" t="s">
        <v>234</v>
      </c>
      <c r="CP179" t="s">
        <v>234</v>
      </c>
      <c r="CQ179" t="s">
        <v>234</v>
      </c>
      <c r="CR179" t="s">
        <v>234</v>
      </c>
      <c r="CS179" t="s">
        <v>234</v>
      </c>
      <c r="CT179" t="s">
        <v>234</v>
      </c>
      <c r="CU179" t="s">
        <v>234</v>
      </c>
      <c r="CV179" t="s">
        <v>234</v>
      </c>
      <c r="CW179" t="s">
        <v>234</v>
      </c>
      <c r="CX179" t="s">
        <v>234</v>
      </c>
      <c r="CY179" t="s">
        <v>234</v>
      </c>
      <c r="CZ179" t="s">
        <v>234</v>
      </c>
      <c r="DA179" t="s">
        <v>234</v>
      </c>
      <c r="DB179" t="s">
        <v>234</v>
      </c>
      <c r="DC179" t="s">
        <v>234</v>
      </c>
      <c r="DD179" t="s">
        <v>234</v>
      </c>
      <c r="DE179" t="s">
        <v>234</v>
      </c>
      <c r="DF179" t="s">
        <v>234</v>
      </c>
      <c r="DG179" t="s">
        <v>234</v>
      </c>
      <c r="DH179" t="s">
        <v>234</v>
      </c>
      <c r="DI179" t="s">
        <v>234</v>
      </c>
      <c r="DJ179" t="s">
        <v>234</v>
      </c>
      <c r="DK179" t="s">
        <v>234</v>
      </c>
      <c r="DL179" t="s">
        <v>234</v>
      </c>
      <c r="DM179" t="s">
        <v>234</v>
      </c>
      <c r="DN179" t="s">
        <v>234</v>
      </c>
      <c r="DO179" t="s">
        <v>234</v>
      </c>
      <c r="DP179" t="s">
        <v>234</v>
      </c>
      <c r="DQ179" t="s">
        <v>234</v>
      </c>
      <c r="DR179" t="s">
        <v>234</v>
      </c>
      <c r="DS179" t="s">
        <v>234</v>
      </c>
      <c r="DT179" t="s">
        <v>234</v>
      </c>
      <c r="DU179" t="s">
        <v>234</v>
      </c>
      <c r="DV179" t="s">
        <v>234</v>
      </c>
      <c r="DW179" t="s">
        <v>234</v>
      </c>
      <c r="DX179" t="s">
        <v>234</v>
      </c>
      <c r="DY179" t="s">
        <v>234</v>
      </c>
      <c r="DZ179" t="s">
        <v>234</v>
      </c>
      <c r="EA179" t="s">
        <v>234</v>
      </c>
      <c r="EB179" t="s">
        <v>234</v>
      </c>
      <c r="EC179" t="s">
        <v>234</v>
      </c>
      <c r="ED179" t="s">
        <v>234</v>
      </c>
      <c r="EE179" t="s">
        <v>234</v>
      </c>
      <c r="EF179" t="s">
        <v>234</v>
      </c>
      <c r="EG179" t="s">
        <v>234</v>
      </c>
      <c r="EH179" t="s">
        <v>234</v>
      </c>
      <c r="EI179" t="s">
        <v>234</v>
      </c>
      <c r="EJ179" t="s">
        <v>234</v>
      </c>
      <c r="EK179" t="s">
        <v>234</v>
      </c>
      <c r="EL179" t="s">
        <v>234</v>
      </c>
      <c r="EM179" t="s">
        <v>234</v>
      </c>
      <c r="EN179" t="s">
        <v>234</v>
      </c>
      <c r="EO179" t="s">
        <v>4228</v>
      </c>
      <c r="EP179">
        <v>0</v>
      </c>
      <c r="EQ179">
        <v>0</v>
      </c>
      <c r="ER179">
        <v>0</v>
      </c>
      <c r="ES179">
        <v>1</v>
      </c>
      <c r="ET179">
        <v>1</v>
      </c>
      <c r="EU179">
        <v>0</v>
      </c>
      <c r="EV179">
        <v>0</v>
      </c>
      <c r="EW179">
        <v>0</v>
      </c>
      <c r="EX179" t="s">
        <v>234</v>
      </c>
      <c r="EY179" t="s">
        <v>234</v>
      </c>
      <c r="EZ179" t="s">
        <v>234</v>
      </c>
      <c r="FA179" t="s">
        <v>234</v>
      </c>
      <c r="FB179" t="s">
        <v>234</v>
      </c>
      <c r="FC179" t="s">
        <v>234</v>
      </c>
      <c r="FD179" t="s">
        <v>234</v>
      </c>
      <c r="FE179" t="s">
        <v>234</v>
      </c>
      <c r="FF179" t="s">
        <v>234</v>
      </c>
      <c r="FG179" t="s">
        <v>234</v>
      </c>
      <c r="FH179">
        <v>30</v>
      </c>
      <c r="FI179" t="s">
        <v>1655</v>
      </c>
      <c r="FJ179" t="s">
        <v>234</v>
      </c>
      <c r="FK179" t="s">
        <v>234</v>
      </c>
      <c r="FL179" t="s">
        <v>234</v>
      </c>
      <c r="FM179" t="s">
        <v>234</v>
      </c>
      <c r="FN179" t="s">
        <v>234</v>
      </c>
      <c r="FO179" t="s">
        <v>234</v>
      </c>
      <c r="FP179" t="s">
        <v>234</v>
      </c>
      <c r="FQ179" t="s">
        <v>234</v>
      </c>
      <c r="FR179" t="s">
        <v>234</v>
      </c>
      <c r="FS179" t="s">
        <v>234</v>
      </c>
      <c r="FT179" t="s">
        <v>234</v>
      </c>
      <c r="FU179" t="s">
        <v>234</v>
      </c>
      <c r="FV179" t="s">
        <v>1655</v>
      </c>
      <c r="FW179">
        <v>100</v>
      </c>
      <c r="FX179" t="s">
        <v>234</v>
      </c>
      <c r="FY179" t="s">
        <v>234</v>
      </c>
      <c r="FZ179" t="s">
        <v>234</v>
      </c>
      <c r="GA179" t="s">
        <v>3816</v>
      </c>
      <c r="GB179" t="s">
        <v>1655</v>
      </c>
      <c r="GC179" t="s">
        <v>234</v>
      </c>
      <c r="GD179" t="s">
        <v>234</v>
      </c>
      <c r="GE179" t="s">
        <v>234</v>
      </c>
      <c r="GF179" t="s">
        <v>234</v>
      </c>
      <c r="GG179" t="s">
        <v>234</v>
      </c>
      <c r="GH179" t="s">
        <v>234</v>
      </c>
      <c r="GI179" t="s">
        <v>234</v>
      </c>
      <c r="GJ179" t="s">
        <v>234</v>
      </c>
      <c r="GK179" t="s">
        <v>234</v>
      </c>
      <c r="GL179" t="s">
        <v>234</v>
      </c>
      <c r="GM179" t="s">
        <v>234</v>
      </c>
      <c r="GN179" t="s">
        <v>234</v>
      </c>
      <c r="GO179" t="s">
        <v>1655</v>
      </c>
      <c r="GP179" t="s">
        <v>3973</v>
      </c>
      <c r="GQ179">
        <v>0</v>
      </c>
      <c r="GR179">
        <v>0</v>
      </c>
      <c r="GS179">
        <v>0</v>
      </c>
      <c r="GT179">
        <v>1</v>
      </c>
      <c r="GU179">
        <v>1</v>
      </c>
      <c r="GV179">
        <v>0</v>
      </c>
      <c r="GW179">
        <v>0</v>
      </c>
      <c r="GX179">
        <v>0</v>
      </c>
      <c r="GY179">
        <v>0</v>
      </c>
      <c r="GZ179">
        <v>0</v>
      </c>
      <c r="HA179">
        <v>0</v>
      </c>
      <c r="HB179">
        <v>0</v>
      </c>
      <c r="HC179">
        <v>0</v>
      </c>
      <c r="HD179" t="s">
        <v>234</v>
      </c>
      <c r="HE179" t="s">
        <v>4228</v>
      </c>
      <c r="HF179">
        <v>0</v>
      </c>
      <c r="HG179">
        <v>0</v>
      </c>
      <c r="HH179">
        <v>0</v>
      </c>
      <c r="HI179">
        <v>1</v>
      </c>
      <c r="HJ179">
        <v>1</v>
      </c>
      <c r="HK179">
        <v>0</v>
      </c>
      <c r="HL179">
        <v>0</v>
      </c>
      <c r="HM179">
        <v>0</v>
      </c>
      <c r="HN179" t="s">
        <v>1655</v>
      </c>
      <c r="HO179" t="s">
        <v>1655</v>
      </c>
      <c r="HP179" t="s">
        <v>1655</v>
      </c>
      <c r="HQ179" t="s">
        <v>601</v>
      </c>
      <c r="HR179" t="s">
        <v>305</v>
      </c>
      <c r="HS179" t="s">
        <v>2121</v>
      </c>
      <c r="HT179" t="s">
        <v>305</v>
      </c>
      <c r="HU179" t="s">
        <v>1445</v>
      </c>
      <c r="HV179" t="s">
        <v>234</v>
      </c>
      <c r="HW179" t="s">
        <v>234</v>
      </c>
      <c r="HX179" t="s">
        <v>234</v>
      </c>
      <c r="HY179" t="s">
        <v>234</v>
      </c>
      <c r="HZ179" t="s">
        <v>234</v>
      </c>
      <c r="IA179" t="s">
        <v>234</v>
      </c>
      <c r="IB179" t="s">
        <v>234</v>
      </c>
      <c r="IC179" t="s">
        <v>234</v>
      </c>
      <c r="ID179" t="s">
        <v>3923</v>
      </c>
      <c r="IE179">
        <v>0</v>
      </c>
      <c r="IF179">
        <v>1</v>
      </c>
      <c r="IG179">
        <v>1</v>
      </c>
      <c r="IH179">
        <v>0</v>
      </c>
      <c r="II179">
        <v>0</v>
      </c>
      <c r="IJ179">
        <v>0</v>
      </c>
      <c r="IK179">
        <v>0</v>
      </c>
      <c r="IL179">
        <v>0</v>
      </c>
      <c r="IM179" t="s">
        <v>234</v>
      </c>
      <c r="IN179" t="s">
        <v>1655</v>
      </c>
      <c r="IO179" t="s">
        <v>234</v>
      </c>
      <c r="IP179" t="s">
        <v>303</v>
      </c>
      <c r="IQ179">
        <v>0</v>
      </c>
      <c r="IR179">
        <v>1</v>
      </c>
      <c r="IS179">
        <v>0</v>
      </c>
      <c r="IT179">
        <v>0</v>
      </c>
      <c r="IU179">
        <v>0</v>
      </c>
      <c r="IV179">
        <v>0</v>
      </c>
      <c r="IW179">
        <v>0</v>
      </c>
      <c r="IX179">
        <v>0</v>
      </c>
      <c r="IY179" t="s">
        <v>234</v>
      </c>
      <c r="IZ179" t="s">
        <v>234</v>
      </c>
      <c r="JA179" t="s">
        <v>234</v>
      </c>
      <c r="JB179" t="s">
        <v>234</v>
      </c>
      <c r="JC179" t="s">
        <v>234</v>
      </c>
      <c r="JD179" t="s">
        <v>234</v>
      </c>
      <c r="JE179" t="s">
        <v>234</v>
      </c>
      <c r="JF179" t="s">
        <v>234</v>
      </c>
      <c r="JG179" t="s">
        <v>234</v>
      </c>
      <c r="JH179" t="s">
        <v>234</v>
      </c>
      <c r="JI179" t="s">
        <v>234</v>
      </c>
      <c r="JJ179" t="s">
        <v>234</v>
      </c>
      <c r="JK179" t="s">
        <v>234</v>
      </c>
      <c r="JL179" t="s">
        <v>234</v>
      </c>
      <c r="JM179" t="s">
        <v>234</v>
      </c>
      <c r="JN179" t="s">
        <v>234</v>
      </c>
      <c r="JO179" t="s">
        <v>234</v>
      </c>
      <c r="JP179" t="s">
        <v>234</v>
      </c>
      <c r="JQ179" t="s">
        <v>234</v>
      </c>
      <c r="JR179" t="s">
        <v>234</v>
      </c>
      <c r="JS179" t="s">
        <v>234</v>
      </c>
      <c r="JT179" t="s">
        <v>234</v>
      </c>
      <c r="JU179" t="s">
        <v>234</v>
      </c>
      <c r="JV179" t="s">
        <v>234</v>
      </c>
      <c r="JW179" t="s">
        <v>234</v>
      </c>
      <c r="JX179" t="s">
        <v>234</v>
      </c>
      <c r="JY179" t="s">
        <v>234</v>
      </c>
      <c r="JZ179" t="s">
        <v>234</v>
      </c>
      <c r="KA179" t="s">
        <v>234</v>
      </c>
      <c r="KB179" t="s">
        <v>234</v>
      </c>
      <c r="KC179" t="s">
        <v>234</v>
      </c>
      <c r="KD179" t="s">
        <v>234</v>
      </c>
      <c r="KE179" t="s">
        <v>234</v>
      </c>
      <c r="KF179" t="s">
        <v>234</v>
      </c>
      <c r="KG179" t="s">
        <v>234</v>
      </c>
      <c r="KH179" t="s">
        <v>234</v>
      </c>
      <c r="KI179" t="s">
        <v>234</v>
      </c>
      <c r="KJ179" t="s">
        <v>234</v>
      </c>
      <c r="KK179" t="s">
        <v>234</v>
      </c>
      <c r="KL179" t="s">
        <v>234</v>
      </c>
      <c r="KM179" t="s">
        <v>234</v>
      </c>
      <c r="KN179" t="s">
        <v>234</v>
      </c>
      <c r="KO179" t="s">
        <v>234</v>
      </c>
      <c r="KP179" t="s">
        <v>234</v>
      </c>
      <c r="KQ179" t="s">
        <v>234</v>
      </c>
      <c r="KR179" t="s">
        <v>234</v>
      </c>
      <c r="KS179" t="s">
        <v>234</v>
      </c>
      <c r="KT179" t="s">
        <v>234</v>
      </c>
      <c r="KU179" t="s">
        <v>234</v>
      </c>
      <c r="KV179" t="s">
        <v>234</v>
      </c>
      <c r="KW179" t="s">
        <v>234</v>
      </c>
      <c r="KX179" t="s">
        <v>234</v>
      </c>
      <c r="KY179" t="s">
        <v>234</v>
      </c>
      <c r="KZ179" t="s">
        <v>234</v>
      </c>
      <c r="LA179" t="s">
        <v>234</v>
      </c>
      <c r="LB179" t="s">
        <v>234</v>
      </c>
      <c r="LC179" t="s">
        <v>234</v>
      </c>
      <c r="LD179" t="s">
        <v>234</v>
      </c>
      <c r="LE179" t="s">
        <v>234</v>
      </c>
      <c r="LF179" t="s">
        <v>234</v>
      </c>
      <c r="LG179" t="s">
        <v>234</v>
      </c>
      <c r="LH179">
        <v>265091603</v>
      </c>
      <c r="LI179" t="s">
        <v>4230</v>
      </c>
      <c r="LJ179">
        <v>44619.498344907413</v>
      </c>
      <c r="LK179" t="s">
        <v>234</v>
      </c>
      <c r="LL179" t="s">
        <v>234</v>
      </c>
      <c r="LM179" t="s">
        <v>3800</v>
      </c>
      <c r="LN179" t="s">
        <v>3801</v>
      </c>
      <c r="LO179" t="s">
        <v>234</v>
      </c>
      <c r="LP179">
        <v>178</v>
      </c>
    </row>
    <row r="180" spans="1:328" x14ac:dyDescent="0.35">
      <c r="A180">
        <v>44618.664019583332</v>
      </c>
      <c r="B180">
        <v>44618.667099016202</v>
      </c>
      <c r="C180">
        <v>44618</v>
      </c>
      <c r="D180">
        <v>1.5397164352179971E-3</v>
      </c>
      <c r="E180" t="s">
        <v>234</v>
      </c>
      <c r="F180" t="s">
        <v>234</v>
      </c>
      <c r="G180" t="s">
        <v>234</v>
      </c>
      <c r="H180">
        <v>44618</v>
      </c>
      <c r="I180" t="s">
        <v>236</v>
      </c>
      <c r="J180" t="s">
        <v>234</v>
      </c>
      <c r="K180" t="s">
        <v>236</v>
      </c>
      <c r="L180" t="s">
        <v>235</v>
      </c>
      <c r="M180" t="s">
        <v>235</v>
      </c>
      <c r="N180" t="s">
        <v>246</v>
      </c>
      <c r="O180" t="s">
        <v>4220</v>
      </c>
      <c r="P180" t="s">
        <v>246</v>
      </c>
      <c r="Q180" t="s">
        <v>433</v>
      </c>
      <c r="R180" t="s">
        <v>4220</v>
      </c>
      <c r="S180" t="s">
        <v>601</v>
      </c>
      <c r="T180" t="s">
        <v>2121</v>
      </c>
      <c r="U180" t="s">
        <v>2120</v>
      </c>
      <c r="V180" t="s">
        <v>2122</v>
      </c>
      <c r="W180" t="s">
        <v>2429</v>
      </c>
      <c r="X180" t="s">
        <v>2428</v>
      </c>
      <c r="Y180" t="s">
        <v>2429</v>
      </c>
      <c r="Z180" t="s">
        <v>3292</v>
      </c>
      <c r="AA180" t="s">
        <v>234</v>
      </c>
      <c r="AB180" t="s">
        <v>3292</v>
      </c>
      <c r="AC180" t="s">
        <v>3293</v>
      </c>
      <c r="AD180" t="s">
        <v>3293</v>
      </c>
      <c r="AE180" t="s">
        <v>246</v>
      </c>
      <c r="AF180" t="s">
        <v>4221</v>
      </c>
      <c r="AG180" t="s">
        <v>246</v>
      </c>
      <c r="AH180" t="s">
        <v>1390</v>
      </c>
      <c r="AI180" t="s">
        <v>3445</v>
      </c>
      <c r="AJ180" t="s">
        <v>247</v>
      </c>
      <c r="AK180" t="s">
        <v>284</v>
      </c>
      <c r="AL180" t="s">
        <v>1655</v>
      </c>
      <c r="AM180" t="s">
        <v>234</v>
      </c>
      <c r="AN180" t="s">
        <v>1655</v>
      </c>
      <c r="AO180" t="s">
        <v>234</v>
      </c>
      <c r="AP180" t="s">
        <v>250</v>
      </c>
      <c r="AQ180" t="s">
        <v>234</v>
      </c>
      <c r="AR180" t="s">
        <v>234</v>
      </c>
      <c r="AS180" t="s">
        <v>285</v>
      </c>
      <c r="AT180" t="s">
        <v>234</v>
      </c>
      <c r="AU180" t="s">
        <v>302</v>
      </c>
      <c r="AV180">
        <v>0</v>
      </c>
      <c r="AW180">
        <v>1</v>
      </c>
      <c r="AX180">
        <v>0</v>
      </c>
      <c r="AY180">
        <v>0</v>
      </c>
      <c r="AZ180">
        <v>0</v>
      </c>
      <c r="BA180">
        <v>0</v>
      </c>
      <c r="BB180">
        <v>0</v>
      </c>
      <c r="BC180">
        <v>0</v>
      </c>
      <c r="BD180" t="s">
        <v>303</v>
      </c>
      <c r="BE180" t="s">
        <v>752</v>
      </c>
      <c r="BF180" t="s">
        <v>287</v>
      </c>
      <c r="BG180">
        <v>1</v>
      </c>
      <c r="BH180">
        <v>0</v>
      </c>
      <c r="BI180">
        <v>0</v>
      </c>
      <c r="BJ180">
        <v>0</v>
      </c>
      <c r="BK180">
        <v>0</v>
      </c>
      <c r="BL180">
        <v>0</v>
      </c>
      <c r="BM180">
        <v>0</v>
      </c>
      <c r="BN180">
        <v>0</v>
      </c>
      <c r="BO180">
        <v>0</v>
      </c>
      <c r="BP180">
        <v>0</v>
      </c>
      <c r="BQ180" t="s">
        <v>234</v>
      </c>
      <c r="BR180" t="s">
        <v>304</v>
      </c>
      <c r="BS180" t="s">
        <v>289</v>
      </c>
      <c r="BT180" t="s">
        <v>234</v>
      </c>
      <c r="BU180" t="s">
        <v>234</v>
      </c>
      <c r="BV180" t="s">
        <v>234</v>
      </c>
      <c r="BW180" t="s">
        <v>234</v>
      </c>
      <c r="BX180" t="s">
        <v>234</v>
      </c>
      <c r="BY180" t="s">
        <v>234</v>
      </c>
      <c r="BZ180" t="s">
        <v>234</v>
      </c>
      <c r="CA180" t="s">
        <v>234</v>
      </c>
      <c r="CB180" t="s">
        <v>234</v>
      </c>
      <c r="CC180" t="s">
        <v>234</v>
      </c>
      <c r="CD180" t="s">
        <v>234</v>
      </c>
      <c r="CE180" t="s">
        <v>234</v>
      </c>
      <c r="CF180" t="s">
        <v>234</v>
      </c>
      <c r="CG180" t="s">
        <v>234</v>
      </c>
      <c r="CH180" t="s">
        <v>234</v>
      </c>
      <c r="CI180" t="s">
        <v>234</v>
      </c>
      <c r="CJ180" t="s">
        <v>234</v>
      </c>
      <c r="CK180" t="s">
        <v>234</v>
      </c>
      <c r="CL180" t="s">
        <v>234</v>
      </c>
      <c r="CM180" t="s">
        <v>234</v>
      </c>
      <c r="CN180" t="s">
        <v>234</v>
      </c>
      <c r="CO180" t="s">
        <v>234</v>
      </c>
      <c r="CP180" t="s">
        <v>234</v>
      </c>
      <c r="CQ180" t="s">
        <v>234</v>
      </c>
      <c r="CR180" t="s">
        <v>234</v>
      </c>
      <c r="CS180" t="s">
        <v>234</v>
      </c>
      <c r="CT180" t="s">
        <v>234</v>
      </c>
      <c r="CU180" t="s">
        <v>234</v>
      </c>
      <c r="CV180" t="s">
        <v>234</v>
      </c>
      <c r="CW180" t="s">
        <v>234</v>
      </c>
      <c r="CX180" t="s">
        <v>234</v>
      </c>
      <c r="CY180" t="s">
        <v>234</v>
      </c>
      <c r="CZ180" t="s">
        <v>234</v>
      </c>
      <c r="DA180" t="s">
        <v>234</v>
      </c>
      <c r="DB180" t="s">
        <v>234</v>
      </c>
      <c r="DC180" t="s">
        <v>234</v>
      </c>
      <c r="DD180" t="s">
        <v>234</v>
      </c>
      <c r="DE180" t="s">
        <v>234</v>
      </c>
      <c r="DF180" t="s">
        <v>234</v>
      </c>
      <c r="DG180" t="s">
        <v>234</v>
      </c>
      <c r="DH180" t="s">
        <v>234</v>
      </c>
      <c r="DI180" t="s">
        <v>234</v>
      </c>
      <c r="DJ180" t="s">
        <v>234</v>
      </c>
      <c r="DK180" t="s">
        <v>234</v>
      </c>
      <c r="DL180" t="s">
        <v>234</v>
      </c>
      <c r="DM180" t="s">
        <v>234</v>
      </c>
      <c r="DN180" t="s">
        <v>234</v>
      </c>
      <c r="DO180" t="s">
        <v>234</v>
      </c>
      <c r="DP180" t="s">
        <v>234</v>
      </c>
      <c r="DQ180" t="s">
        <v>234</v>
      </c>
      <c r="DR180" t="s">
        <v>234</v>
      </c>
      <c r="DS180" t="s">
        <v>234</v>
      </c>
      <c r="DT180" t="s">
        <v>234</v>
      </c>
      <c r="DU180" t="s">
        <v>234</v>
      </c>
      <c r="DV180" t="s">
        <v>234</v>
      </c>
      <c r="DW180" t="s">
        <v>234</v>
      </c>
      <c r="DX180" t="s">
        <v>234</v>
      </c>
      <c r="DY180" t="s">
        <v>234</v>
      </c>
      <c r="DZ180" t="s">
        <v>234</v>
      </c>
      <c r="EA180" t="s">
        <v>234</v>
      </c>
      <c r="EB180" t="s">
        <v>234</v>
      </c>
      <c r="EC180" t="s">
        <v>234</v>
      </c>
      <c r="ED180" t="s">
        <v>234</v>
      </c>
      <c r="EE180" t="s">
        <v>234</v>
      </c>
      <c r="EF180" t="s">
        <v>234</v>
      </c>
      <c r="EG180" t="s">
        <v>234</v>
      </c>
      <c r="EH180" t="s">
        <v>234</v>
      </c>
      <c r="EI180" t="s">
        <v>234</v>
      </c>
      <c r="EJ180" t="s">
        <v>234</v>
      </c>
      <c r="EK180" t="s">
        <v>234</v>
      </c>
      <c r="EL180" t="s">
        <v>234</v>
      </c>
      <c r="EM180" t="s">
        <v>234</v>
      </c>
      <c r="EN180" t="s">
        <v>234</v>
      </c>
      <c r="EO180" t="s">
        <v>4231</v>
      </c>
      <c r="EP180">
        <v>0</v>
      </c>
      <c r="EQ180">
        <v>1</v>
      </c>
      <c r="ER180">
        <v>1</v>
      </c>
      <c r="ES180">
        <v>0</v>
      </c>
      <c r="ET180">
        <v>0</v>
      </c>
      <c r="EU180">
        <v>0</v>
      </c>
      <c r="EV180">
        <v>0</v>
      </c>
      <c r="EW180">
        <v>0</v>
      </c>
      <c r="EX180" t="s">
        <v>234</v>
      </c>
      <c r="EY180" t="s">
        <v>234</v>
      </c>
      <c r="EZ180" t="s">
        <v>234</v>
      </c>
      <c r="FA180" t="s">
        <v>234</v>
      </c>
      <c r="FB180" t="s">
        <v>234</v>
      </c>
      <c r="FC180" t="s">
        <v>234</v>
      </c>
      <c r="FD180" t="s">
        <v>234</v>
      </c>
      <c r="FE180" t="s">
        <v>234</v>
      </c>
      <c r="FF180">
        <v>25</v>
      </c>
      <c r="FG180" t="s">
        <v>1655</v>
      </c>
      <c r="FH180" t="s">
        <v>234</v>
      </c>
      <c r="FI180" t="s">
        <v>234</v>
      </c>
      <c r="FJ180" t="s">
        <v>234</v>
      </c>
      <c r="FK180" t="s">
        <v>234</v>
      </c>
      <c r="FL180" t="s">
        <v>234</v>
      </c>
      <c r="FM180" t="s">
        <v>234</v>
      </c>
      <c r="FN180" t="s">
        <v>234</v>
      </c>
      <c r="FO180" t="s">
        <v>234</v>
      </c>
      <c r="FP180" t="s">
        <v>1655</v>
      </c>
      <c r="FQ180">
        <v>75</v>
      </c>
      <c r="FR180" t="s">
        <v>234</v>
      </c>
      <c r="FS180" t="s">
        <v>234</v>
      </c>
      <c r="FT180" t="s">
        <v>3854</v>
      </c>
      <c r="FU180" t="s">
        <v>1655</v>
      </c>
      <c r="FV180" t="s">
        <v>234</v>
      </c>
      <c r="FW180" t="s">
        <v>234</v>
      </c>
      <c r="FX180" t="s">
        <v>234</v>
      </c>
      <c r="FY180" t="s">
        <v>234</v>
      </c>
      <c r="FZ180" t="s">
        <v>234</v>
      </c>
      <c r="GA180" t="s">
        <v>234</v>
      </c>
      <c r="GB180" t="s">
        <v>234</v>
      </c>
      <c r="GC180" t="s">
        <v>234</v>
      </c>
      <c r="GD180" t="s">
        <v>234</v>
      </c>
      <c r="GE180" t="s">
        <v>234</v>
      </c>
      <c r="GF180" t="s">
        <v>234</v>
      </c>
      <c r="GG180" t="s">
        <v>234</v>
      </c>
      <c r="GH180" t="s">
        <v>234</v>
      </c>
      <c r="GI180" t="s">
        <v>234</v>
      </c>
      <c r="GJ180" t="s">
        <v>234</v>
      </c>
      <c r="GK180" t="s">
        <v>234</v>
      </c>
      <c r="GL180" t="s">
        <v>234</v>
      </c>
      <c r="GM180" t="s">
        <v>234</v>
      </c>
      <c r="GN180" t="s">
        <v>234</v>
      </c>
      <c r="GO180" t="s">
        <v>1655</v>
      </c>
      <c r="GP180" t="s">
        <v>1531</v>
      </c>
      <c r="GQ180">
        <v>0</v>
      </c>
      <c r="GR180">
        <v>0</v>
      </c>
      <c r="GS180">
        <v>0</v>
      </c>
      <c r="GT180">
        <v>0</v>
      </c>
      <c r="GU180">
        <v>1</v>
      </c>
      <c r="GV180">
        <v>0</v>
      </c>
      <c r="GW180">
        <v>0</v>
      </c>
      <c r="GX180">
        <v>0</v>
      </c>
      <c r="GY180">
        <v>0</v>
      </c>
      <c r="GZ180">
        <v>0</v>
      </c>
      <c r="HA180">
        <v>0</v>
      </c>
      <c r="HB180">
        <v>0</v>
      </c>
      <c r="HC180">
        <v>0</v>
      </c>
      <c r="HD180" t="s">
        <v>234</v>
      </c>
      <c r="HE180" t="s">
        <v>4231</v>
      </c>
      <c r="HF180">
        <v>0</v>
      </c>
      <c r="HG180">
        <v>1</v>
      </c>
      <c r="HH180">
        <v>1</v>
      </c>
      <c r="HI180">
        <v>0</v>
      </c>
      <c r="HJ180">
        <v>0</v>
      </c>
      <c r="HK180">
        <v>0</v>
      </c>
      <c r="HL180">
        <v>0</v>
      </c>
      <c r="HM180">
        <v>0</v>
      </c>
      <c r="HN180" t="s">
        <v>1655</v>
      </c>
      <c r="HO180" t="s">
        <v>1445</v>
      </c>
      <c r="HP180" t="s">
        <v>1655</v>
      </c>
      <c r="HQ180" t="s">
        <v>601</v>
      </c>
      <c r="HR180" t="s">
        <v>305</v>
      </c>
      <c r="HS180" t="s">
        <v>2121</v>
      </c>
      <c r="HT180" t="s">
        <v>305</v>
      </c>
      <c r="HU180" t="s">
        <v>1445</v>
      </c>
      <c r="HV180" t="s">
        <v>234</v>
      </c>
      <c r="HW180" t="s">
        <v>234</v>
      </c>
      <c r="HX180" t="s">
        <v>234</v>
      </c>
      <c r="HY180" t="s">
        <v>234</v>
      </c>
      <c r="HZ180" t="s">
        <v>234</v>
      </c>
      <c r="IA180" t="s">
        <v>234</v>
      </c>
      <c r="IB180" t="s">
        <v>234</v>
      </c>
      <c r="IC180" t="s">
        <v>234</v>
      </c>
      <c r="ID180" t="s">
        <v>3923</v>
      </c>
      <c r="IE180">
        <v>0</v>
      </c>
      <c r="IF180">
        <v>1</v>
      </c>
      <c r="IG180">
        <v>1</v>
      </c>
      <c r="IH180">
        <v>0</v>
      </c>
      <c r="II180">
        <v>0</v>
      </c>
      <c r="IJ180">
        <v>0</v>
      </c>
      <c r="IK180">
        <v>0</v>
      </c>
      <c r="IL180">
        <v>0</v>
      </c>
      <c r="IM180" t="s">
        <v>234</v>
      </c>
      <c r="IN180" t="s">
        <v>1655</v>
      </c>
      <c r="IO180" t="s">
        <v>234</v>
      </c>
      <c r="IP180" t="s">
        <v>303</v>
      </c>
      <c r="IQ180">
        <v>0</v>
      </c>
      <c r="IR180">
        <v>1</v>
      </c>
      <c r="IS180">
        <v>0</v>
      </c>
      <c r="IT180">
        <v>0</v>
      </c>
      <c r="IU180">
        <v>0</v>
      </c>
      <c r="IV180">
        <v>0</v>
      </c>
      <c r="IW180">
        <v>0</v>
      </c>
      <c r="IX180">
        <v>0</v>
      </c>
      <c r="IY180" t="s">
        <v>234</v>
      </c>
      <c r="IZ180" t="s">
        <v>234</v>
      </c>
      <c r="JA180" t="s">
        <v>234</v>
      </c>
      <c r="JB180" t="s">
        <v>234</v>
      </c>
      <c r="JC180" t="s">
        <v>234</v>
      </c>
      <c r="JD180" t="s">
        <v>234</v>
      </c>
      <c r="JE180" t="s">
        <v>234</v>
      </c>
      <c r="JF180" t="s">
        <v>234</v>
      </c>
      <c r="JG180" t="s">
        <v>234</v>
      </c>
      <c r="JH180" t="s">
        <v>234</v>
      </c>
      <c r="JI180" t="s">
        <v>234</v>
      </c>
      <c r="JJ180" t="s">
        <v>234</v>
      </c>
      <c r="JK180" t="s">
        <v>234</v>
      </c>
      <c r="JL180" t="s">
        <v>234</v>
      </c>
      <c r="JM180" t="s">
        <v>234</v>
      </c>
      <c r="JN180" t="s">
        <v>234</v>
      </c>
      <c r="JO180" t="s">
        <v>234</v>
      </c>
      <c r="JP180" t="s">
        <v>234</v>
      </c>
      <c r="JQ180" t="s">
        <v>234</v>
      </c>
      <c r="JR180" t="s">
        <v>234</v>
      </c>
      <c r="JS180" t="s">
        <v>234</v>
      </c>
      <c r="JT180" t="s">
        <v>234</v>
      </c>
      <c r="JU180" t="s">
        <v>234</v>
      </c>
      <c r="JV180" t="s">
        <v>234</v>
      </c>
      <c r="JW180" t="s">
        <v>234</v>
      </c>
      <c r="JX180" t="s">
        <v>234</v>
      </c>
      <c r="JY180" t="s">
        <v>234</v>
      </c>
      <c r="JZ180" t="s">
        <v>234</v>
      </c>
      <c r="KA180" t="s">
        <v>234</v>
      </c>
      <c r="KB180" t="s">
        <v>234</v>
      </c>
      <c r="KC180" t="s">
        <v>234</v>
      </c>
      <c r="KD180" t="s">
        <v>234</v>
      </c>
      <c r="KE180" t="s">
        <v>234</v>
      </c>
      <c r="KF180" t="s">
        <v>234</v>
      </c>
      <c r="KG180" t="s">
        <v>234</v>
      </c>
      <c r="KH180" t="s">
        <v>234</v>
      </c>
      <c r="KI180" t="s">
        <v>234</v>
      </c>
      <c r="KJ180" t="s">
        <v>234</v>
      </c>
      <c r="KK180" t="s">
        <v>234</v>
      </c>
      <c r="KL180" t="s">
        <v>234</v>
      </c>
      <c r="KM180" t="s">
        <v>234</v>
      </c>
      <c r="KN180" t="s">
        <v>234</v>
      </c>
      <c r="KO180" t="s">
        <v>234</v>
      </c>
      <c r="KP180" t="s">
        <v>234</v>
      </c>
      <c r="KQ180" t="s">
        <v>234</v>
      </c>
      <c r="KR180" t="s">
        <v>234</v>
      </c>
      <c r="KS180" t="s">
        <v>234</v>
      </c>
      <c r="KT180" t="s">
        <v>234</v>
      </c>
      <c r="KU180" t="s">
        <v>234</v>
      </c>
      <c r="KV180" t="s">
        <v>234</v>
      </c>
      <c r="KW180" t="s">
        <v>234</v>
      </c>
      <c r="KX180" t="s">
        <v>234</v>
      </c>
      <c r="KY180" t="s">
        <v>234</v>
      </c>
      <c r="KZ180" t="s">
        <v>234</v>
      </c>
      <c r="LA180" t="s">
        <v>234</v>
      </c>
      <c r="LB180" t="s">
        <v>234</v>
      </c>
      <c r="LC180" t="s">
        <v>234</v>
      </c>
      <c r="LD180" t="s">
        <v>234</v>
      </c>
      <c r="LE180" t="s">
        <v>234</v>
      </c>
      <c r="LF180" t="s">
        <v>234</v>
      </c>
      <c r="LG180" t="s">
        <v>234</v>
      </c>
      <c r="LH180">
        <v>265091608</v>
      </c>
      <c r="LI180" t="s">
        <v>4232</v>
      </c>
      <c r="LJ180">
        <v>44619.498368055552</v>
      </c>
      <c r="LK180" t="s">
        <v>234</v>
      </c>
      <c r="LL180" t="s">
        <v>234</v>
      </c>
      <c r="LM180" t="s">
        <v>3800</v>
      </c>
      <c r="LN180" t="s">
        <v>3801</v>
      </c>
      <c r="LO180" t="s">
        <v>234</v>
      </c>
      <c r="LP180">
        <v>179</v>
      </c>
    </row>
    <row r="181" spans="1:328" x14ac:dyDescent="0.35">
      <c r="A181">
        <v>44618.671882361108</v>
      </c>
      <c r="B181">
        <v>44618.674033518517</v>
      </c>
      <c r="C181">
        <v>44618</v>
      </c>
      <c r="D181">
        <v>2.1511574086616747E-3</v>
      </c>
      <c r="E181" t="s">
        <v>234</v>
      </c>
      <c r="F181" t="s">
        <v>234</v>
      </c>
      <c r="G181" t="s">
        <v>234</v>
      </c>
      <c r="H181">
        <v>44618</v>
      </c>
      <c r="I181" t="s">
        <v>236</v>
      </c>
      <c r="J181" t="s">
        <v>234</v>
      </c>
      <c r="K181" t="s">
        <v>236</v>
      </c>
      <c r="L181" t="s">
        <v>235</v>
      </c>
      <c r="M181" t="s">
        <v>235</v>
      </c>
      <c r="N181" t="s">
        <v>246</v>
      </c>
      <c r="O181" t="s">
        <v>4220</v>
      </c>
      <c r="P181" t="s">
        <v>246</v>
      </c>
      <c r="Q181" t="s">
        <v>433</v>
      </c>
      <c r="R181" t="s">
        <v>4220</v>
      </c>
      <c r="S181" t="s">
        <v>601</v>
      </c>
      <c r="T181" t="s">
        <v>2121</v>
      </c>
      <c r="U181" t="s">
        <v>2120</v>
      </c>
      <c r="V181" t="s">
        <v>2122</v>
      </c>
      <c r="W181" t="s">
        <v>2429</v>
      </c>
      <c r="X181" t="s">
        <v>2428</v>
      </c>
      <c r="Y181" t="s">
        <v>2429</v>
      </c>
      <c r="Z181" t="s">
        <v>3292</v>
      </c>
      <c r="AA181" t="s">
        <v>234</v>
      </c>
      <c r="AB181" t="s">
        <v>3292</v>
      </c>
      <c r="AC181" t="s">
        <v>3293</v>
      </c>
      <c r="AD181" t="s">
        <v>3293</v>
      </c>
      <c r="AE181" t="s">
        <v>246</v>
      </c>
      <c r="AF181" t="s">
        <v>4221</v>
      </c>
      <c r="AG181" t="s">
        <v>246</v>
      </c>
      <c r="AH181" t="s">
        <v>1390</v>
      </c>
      <c r="AI181" t="s">
        <v>3445</v>
      </c>
      <c r="AJ181" t="s">
        <v>247</v>
      </c>
      <c r="AK181" t="s">
        <v>284</v>
      </c>
      <c r="AL181" t="s">
        <v>1655</v>
      </c>
      <c r="AM181" t="s">
        <v>234</v>
      </c>
      <c r="AN181" t="s">
        <v>1655</v>
      </c>
      <c r="AO181" t="s">
        <v>234</v>
      </c>
      <c r="AP181" t="s">
        <v>250</v>
      </c>
      <c r="AQ181" t="s">
        <v>234</v>
      </c>
      <c r="AR181" t="s">
        <v>234</v>
      </c>
      <c r="AS181" t="s">
        <v>285</v>
      </c>
      <c r="AT181" t="s">
        <v>234</v>
      </c>
      <c r="AU181" t="s">
        <v>318</v>
      </c>
      <c r="AV181">
        <v>1</v>
      </c>
      <c r="AW181">
        <v>0</v>
      </c>
      <c r="AX181">
        <v>0</v>
      </c>
      <c r="AY181">
        <v>0</v>
      </c>
      <c r="AZ181">
        <v>0</v>
      </c>
      <c r="BA181">
        <v>0</v>
      </c>
      <c r="BB181">
        <v>0</v>
      </c>
      <c r="BC181">
        <v>0</v>
      </c>
      <c r="BD181" t="s">
        <v>309</v>
      </c>
      <c r="BE181" t="s">
        <v>750</v>
      </c>
      <c r="BF181" t="s">
        <v>287</v>
      </c>
      <c r="BG181">
        <v>1</v>
      </c>
      <c r="BH181">
        <v>0</v>
      </c>
      <c r="BI181">
        <v>0</v>
      </c>
      <c r="BJ181">
        <v>0</v>
      </c>
      <c r="BK181">
        <v>0</v>
      </c>
      <c r="BL181">
        <v>0</v>
      </c>
      <c r="BM181">
        <v>0</v>
      </c>
      <c r="BN181">
        <v>0</v>
      </c>
      <c r="BO181">
        <v>0</v>
      </c>
      <c r="BP181">
        <v>0</v>
      </c>
      <c r="BQ181" t="s">
        <v>234</v>
      </c>
      <c r="BR181" t="s">
        <v>288</v>
      </c>
      <c r="BS181" t="s">
        <v>289</v>
      </c>
      <c r="BT181" t="s">
        <v>1470</v>
      </c>
      <c r="BU181">
        <v>0</v>
      </c>
      <c r="BV181">
        <v>0</v>
      </c>
      <c r="BW181">
        <v>0</v>
      </c>
      <c r="BX181">
        <v>0</v>
      </c>
      <c r="BY181">
        <v>0</v>
      </c>
      <c r="BZ181">
        <v>1</v>
      </c>
      <c r="CA181">
        <v>0</v>
      </c>
      <c r="CB181">
        <v>0</v>
      </c>
      <c r="CC181" t="s">
        <v>1500</v>
      </c>
      <c r="CD181" t="s">
        <v>234</v>
      </c>
      <c r="CE181" t="s">
        <v>234</v>
      </c>
      <c r="CF181" t="s">
        <v>234</v>
      </c>
      <c r="CG181" t="s">
        <v>234</v>
      </c>
      <c r="CH181" t="s">
        <v>234</v>
      </c>
      <c r="CI181" t="s">
        <v>234</v>
      </c>
      <c r="CJ181" t="s">
        <v>234</v>
      </c>
      <c r="CK181" t="s">
        <v>234</v>
      </c>
      <c r="CL181" t="s">
        <v>234</v>
      </c>
      <c r="CM181" t="s">
        <v>234</v>
      </c>
      <c r="CN181" t="s">
        <v>234</v>
      </c>
      <c r="CO181" t="s">
        <v>234</v>
      </c>
      <c r="CP181" t="s">
        <v>234</v>
      </c>
      <c r="CQ181" t="s">
        <v>234</v>
      </c>
      <c r="CR181" t="s">
        <v>234</v>
      </c>
      <c r="CS181">
        <v>550</v>
      </c>
      <c r="CT181" t="s">
        <v>3881</v>
      </c>
      <c r="CU181" t="s">
        <v>1445</v>
      </c>
      <c r="CV181" t="s">
        <v>234</v>
      </c>
      <c r="CW181" t="s">
        <v>234</v>
      </c>
      <c r="CX181" t="s">
        <v>234</v>
      </c>
      <c r="CY181" t="s">
        <v>234</v>
      </c>
      <c r="CZ181" t="s">
        <v>234</v>
      </c>
      <c r="DA181" t="s">
        <v>234</v>
      </c>
      <c r="DB181" t="s">
        <v>234</v>
      </c>
      <c r="DC181" t="s">
        <v>234</v>
      </c>
      <c r="DD181" t="s">
        <v>234</v>
      </c>
      <c r="DE181" t="s">
        <v>234</v>
      </c>
      <c r="DF181" t="s">
        <v>234</v>
      </c>
      <c r="DG181" t="s">
        <v>234</v>
      </c>
      <c r="DH181" t="s">
        <v>1445</v>
      </c>
      <c r="DI181" t="s">
        <v>234</v>
      </c>
      <c r="DJ181" t="s">
        <v>234</v>
      </c>
      <c r="DK181" t="s">
        <v>234</v>
      </c>
      <c r="DL181" t="s">
        <v>234</v>
      </c>
      <c r="DM181" t="s">
        <v>234</v>
      </c>
      <c r="DN181" t="s">
        <v>234</v>
      </c>
      <c r="DO181" t="s">
        <v>234</v>
      </c>
      <c r="DP181" t="s">
        <v>234</v>
      </c>
      <c r="DQ181" t="s">
        <v>234</v>
      </c>
      <c r="DR181" t="s">
        <v>234</v>
      </c>
      <c r="DS181" t="s">
        <v>234</v>
      </c>
      <c r="DT181" t="s">
        <v>234</v>
      </c>
      <c r="DU181" t="s">
        <v>234</v>
      </c>
      <c r="DV181" t="s">
        <v>234</v>
      </c>
      <c r="DW181" t="s">
        <v>234</v>
      </c>
      <c r="DX181" t="s">
        <v>234</v>
      </c>
      <c r="DY181" t="s">
        <v>234</v>
      </c>
      <c r="DZ181" t="s">
        <v>234</v>
      </c>
      <c r="EA181" t="s">
        <v>234</v>
      </c>
      <c r="EB181" t="s">
        <v>234</v>
      </c>
      <c r="EC181" t="s">
        <v>234</v>
      </c>
      <c r="ED181" t="s">
        <v>234</v>
      </c>
      <c r="EE181" t="s">
        <v>234</v>
      </c>
      <c r="EF181" t="s">
        <v>234</v>
      </c>
      <c r="EG181" t="s">
        <v>234</v>
      </c>
      <c r="EH181" t="s">
        <v>1655</v>
      </c>
      <c r="EI181" t="s">
        <v>1445</v>
      </c>
      <c r="EJ181" t="s">
        <v>1655</v>
      </c>
      <c r="EK181" t="s">
        <v>601</v>
      </c>
      <c r="EL181" t="s">
        <v>305</v>
      </c>
      <c r="EM181" t="s">
        <v>2121</v>
      </c>
      <c r="EN181" t="s">
        <v>305</v>
      </c>
      <c r="EO181" t="s">
        <v>234</v>
      </c>
      <c r="EP181" t="s">
        <v>234</v>
      </c>
      <c r="EQ181" t="s">
        <v>234</v>
      </c>
      <c r="ER181" t="s">
        <v>234</v>
      </c>
      <c r="ES181" t="s">
        <v>234</v>
      </c>
      <c r="ET181" t="s">
        <v>234</v>
      </c>
      <c r="EU181" t="s">
        <v>234</v>
      </c>
      <c r="EV181" t="s">
        <v>234</v>
      </c>
      <c r="EW181" t="s">
        <v>234</v>
      </c>
      <c r="EX181" t="s">
        <v>234</v>
      </c>
      <c r="EY181" t="s">
        <v>234</v>
      </c>
      <c r="EZ181" t="s">
        <v>234</v>
      </c>
      <c r="FA181" t="s">
        <v>234</v>
      </c>
      <c r="FB181" t="s">
        <v>234</v>
      </c>
      <c r="FC181" t="s">
        <v>234</v>
      </c>
      <c r="FD181" t="s">
        <v>234</v>
      </c>
      <c r="FE181" t="s">
        <v>234</v>
      </c>
      <c r="FF181" t="s">
        <v>234</v>
      </c>
      <c r="FG181" t="s">
        <v>234</v>
      </c>
      <c r="FH181" t="s">
        <v>234</v>
      </c>
      <c r="FI181" t="s">
        <v>234</v>
      </c>
      <c r="FJ181" t="s">
        <v>234</v>
      </c>
      <c r="FK181" t="s">
        <v>234</v>
      </c>
      <c r="FL181" t="s">
        <v>234</v>
      </c>
      <c r="FM181" t="s">
        <v>234</v>
      </c>
      <c r="FN181" t="s">
        <v>234</v>
      </c>
      <c r="FO181" t="s">
        <v>234</v>
      </c>
      <c r="FP181" t="s">
        <v>234</v>
      </c>
      <c r="FQ181" t="s">
        <v>234</v>
      </c>
      <c r="FR181" t="s">
        <v>234</v>
      </c>
      <c r="FS181" t="s">
        <v>234</v>
      </c>
      <c r="FT181" t="s">
        <v>234</v>
      </c>
      <c r="FU181" t="s">
        <v>234</v>
      </c>
      <c r="FV181" t="s">
        <v>234</v>
      </c>
      <c r="FW181" t="s">
        <v>234</v>
      </c>
      <c r="FX181" t="s">
        <v>234</v>
      </c>
      <c r="FY181" t="s">
        <v>234</v>
      </c>
      <c r="FZ181" t="s">
        <v>234</v>
      </c>
      <c r="GA181" t="s">
        <v>234</v>
      </c>
      <c r="GB181" t="s">
        <v>234</v>
      </c>
      <c r="GC181" t="s">
        <v>234</v>
      </c>
      <c r="GD181" t="s">
        <v>234</v>
      </c>
      <c r="GE181" t="s">
        <v>234</v>
      </c>
      <c r="GF181" t="s">
        <v>234</v>
      </c>
      <c r="GG181" t="s">
        <v>234</v>
      </c>
      <c r="GH181" t="s">
        <v>234</v>
      </c>
      <c r="GI181" t="s">
        <v>234</v>
      </c>
      <c r="GJ181" t="s">
        <v>234</v>
      </c>
      <c r="GK181" t="s">
        <v>234</v>
      </c>
      <c r="GL181" t="s">
        <v>234</v>
      </c>
      <c r="GM181" t="s">
        <v>234</v>
      </c>
      <c r="GN181" t="s">
        <v>234</v>
      </c>
      <c r="GO181" t="s">
        <v>234</v>
      </c>
      <c r="GP181" t="s">
        <v>234</v>
      </c>
      <c r="GQ181" t="s">
        <v>234</v>
      </c>
      <c r="GR181" t="s">
        <v>234</v>
      </c>
      <c r="GS181" t="s">
        <v>234</v>
      </c>
      <c r="GT181" t="s">
        <v>234</v>
      </c>
      <c r="GU181" t="s">
        <v>234</v>
      </c>
      <c r="GV181" t="s">
        <v>234</v>
      </c>
      <c r="GW181" t="s">
        <v>234</v>
      </c>
      <c r="GX181" t="s">
        <v>234</v>
      </c>
      <c r="GY181" t="s">
        <v>234</v>
      </c>
      <c r="GZ181" t="s">
        <v>234</v>
      </c>
      <c r="HA181" t="s">
        <v>234</v>
      </c>
      <c r="HB181" t="s">
        <v>234</v>
      </c>
      <c r="HC181" t="s">
        <v>234</v>
      </c>
      <c r="HD181" t="s">
        <v>234</v>
      </c>
      <c r="HE181" t="s">
        <v>234</v>
      </c>
      <c r="HF181" t="s">
        <v>234</v>
      </c>
      <c r="HG181" t="s">
        <v>234</v>
      </c>
      <c r="HH181" t="s">
        <v>234</v>
      </c>
      <c r="HI181" t="s">
        <v>234</v>
      </c>
      <c r="HJ181" t="s">
        <v>234</v>
      </c>
      <c r="HK181" t="s">
        <v>234</v>
      </c>
      <c r="HL181" t="s">
        <v>234</v>
      </c>
      <c r="HM181" t="s">
        <v>234</v>
      </c>
      <c r="HN181" t="s">
        <v>234</v>
      </c>
      <c r="HO181" t="s">
        <v>234</v>
      </c>
      <c r="HP181" t="s">
        <v>234</v>
      </c>
      <c r="HQ181" t="s">
        <v>234</v>
      </c>
      <c r="HR181" t="s">
        <v>234</v>
      </c>
      <c r="HS181" t="s">
        <v>234</v>
      </c>
      <c r="HT181" t="s">
        <v>234</v>
      </c>
      <c r="HU181" t="s">
        <v>1655</v>
      </c>
      <c r="HV181" t="s">
        <v>1575</v>
      </c>
      <c r="HW181">
        <v>0</v>
      </c>
      <c r="HX181">
        <v>0</v>
      </c>
      <c r="HY181">
        <v>1</v>
      </c>
      <c r="HZ181">
        <v>0</v>
      </c>
      <c r="IA181">
        <v>0</v>
      </c>
      <c r="IB181">
        <v>0</v>
      </c>
      <c r="IC181" t="s">
        <v>234</v>
      </c>
      <c r="ID181" t="s">
        <v>3923</v>
      </c>
      <c r="IE181">
        <v>0</v>
      </c>
      <c r="IF181">
        <v>1</v>
      </c>
      <c r="IG181">
        <v>1</v>
      </c>
      <c r="IH181">
        <v>0</v>
      </c>
      <c r="II181">
        <v>0</v>
      </c>
      <c r="IJ181">
        <v>0</v>
      </c>
      <c r="IK181">
        <v>0</v>
      </c>
      <c r="IL181">
        <v>0</v>
      </c>
      <c r="IM181" t="s">
        <v>234</v>
      </c>
      <c r="IN181" t="s">
        <v>1655</v>
      </c>
      <c r="IO181" t="s">
        <v>234</v>
      </c>
      <c r="IP181" t="s">
        <v>309</v>
      </c>
      <c r="IQ181">
        <v>1</v>
      </c>
      <c r="IR181">
        <v>0</v>
      </c>
      <c r="IS181">
        <v>0</v>
      </c>
      <c r="IT181">
        <v>0</v>
      </c>
      <c r="IU181">
        <v>0</v>
      </c>
      <c r="IV181">
        <v>0</v>
      </c>
      <c r="IW181">
        <v>0</v>
      </c>
      <c r="IX181">
        <v>0</v>
      </c>
      <c r="IY181" t="s">
        <v>234</v>
      </c>
      <c r="IZ181" t="s">
        <v>234</v>
      </c>
      <c r="JA181" t="s">
        <v>234</v>
      </c>
      <c r="JB181" t="s">
        <v>234</v>
      </c>
      <c r="JC181" t="s">
        <v>234</v>
      </c>
      <c r="JD181" t="s">
        <v>234</v>
      </c>
      <c r="JE181" t="s">
        <v>234</v>
      </c>
      <c r="JF181" t="s">
        <v>234</v>
      </c>
      <c r="JG181" t="s">
        <v>234</v>
      </c>
      <c r="JH181" t="s">
        <v>234</v>
      </c>
      <c r="JI181" t="s">
        <v>234</v>
      </c>
      <c r="JJ181" t="s">
        <v>234</v>
      </c>
      <c r="JK181" t="s">
        <v>234</v>
      </c>
      <c r="JL181" t="s">
        <v>234</v>
      </c>
      <c r="JM181" t="s">
        <v>234</v>
      </c>
      <c r="JN181" t="s">
        <v>234</v>
      </c>
      <c r="JO181" t="s">
        <v>234</v>
      </c>
      <c r="JP181" t="s">
        <v>234</v>
      </c>
      <c r="JQ181" t="s">
        <v>234</v>
      </c>
      <c r="JR181" t="s">
        <v>234</v>
      </c>
      <c r="JS181" t="s">
        <v>234</v>
      </c>
      <c r="JT181" t="s">
        <v>234</v>
      </c>
      <c r="JU181" t="s">
        <v>234</v>
      </c>
      <c r="JV181" t="s">
        <v>234</v>
      </c>
      <c r="JW181" t="s">
        <v>234</v>
      </c>
      <c r="JX181" t="s">
        <v>234</v>
      </c>
      <c r="JY181" t="s">
        <v>234</v>
      </c>
      <c r="JZ181" t="s">
        <v>234</v>
      </c>
      <c r="KA181" t="s">
        <v>234</v>
      </c>
      <c r="KB181" t="s">
        <v>234</v>
      </c>
      <c r="KC181" t="s">
        <v>234</v>
      </c>
      <c r="KD181" t="s">
        <v>234</v>
      </c>
      <c r="KE181" t="s">
        <v>234</v>
      </c>
      <c r="KF181" t="s">
        <v>234</v>
      </c>
      <c r="KG181" t="s">
        <v>234</v>
      </c>
      <c r="KH181" t="s">
        <v>234</v>
      </c>
      <c r="KI181" t="s">
        <v>234</v>
      </c>
      <c r="KJ181" t="s">
        <v>234</v>
      </c>
      <c r="KK181" t="s">
        <v>234</v>
      </c>
      <c r="KL181" t="s">
        <v>234</v>
      </c>
      <c r="KM181" t="s">
        <v>234</v>
      </c>
      <c r="KN181" t="s">
        <v>234</v>
      </c>
      <c r="KO181" t="s">
        <v>234</v>
      </c>
      <c r="KP181" t="s">
        <v>234</v>
      </c>
      <c r="KQ181" t="s">
        <v>234</v>
      </c>
      <c r="KR181" t="s">
        <v>234</v>
      </c>
      <c r="KS181" t="s">
        <v>234</v>
      </c>
      <c r="KT181" t="s">
        <v>234</v>
      </c>
      <c r="KU181" t="s">
        <v>234</v>
      </c>
      <c r="KV181" t="s">
        <v>234</v>
      </c>
      <c r="KW181" t="s">
        <v>234</v>
      </c>
      <c r="KX181" t="s">
        <v>234</v>
      </c>
      <c r="KY181" t="s">
        <v>234</v>
      </c>
      <c r="KZ181" t="s">
        <v>234</v>
      </c>
      <c r="LA181" t="s">
        <v>234</v>
      </c>
      <c r="LB181" t="s">
        <v>234</v>
      </c>
      <c r="LC181" t="s">
        <v>234</v>
      </c>
      <c r="LD181" t="s">
        <v>234</v>
      </c>
      <c r="LE181" t="s">
        <v>234</v>
      </c>
      <c r="LF181" t="s">
        <v>234</v>
      </c>
      <c r="LG181" t="s">
        <v>234</v>
      </c>
      <c r="LH181">
        <v>265091615</v>
      </c>
      <c r="LI181" t="s">
        <v>4233</v>
      </c>
      <c r="LJ181">
        <v>44619.498391203713</v>
      </c>
      <c r="LK181" t="s">
        <v>234</v>
      </c>
      <c r="LL181" t="s">
        <v>234</v>
      </c>
      <c r="LM181" t="s">
        <v>3800</v>
      </c>
      <c r="LN181" t="s">
        <v>3801</v>
      </c>
      <c r="LO181" t="s">
        <v>234</v>
      </c>
      <c r="LP181">
        <v>180</v>
      </c>
    </row>
    <row r="182" spans="1:328" x14ac:dyDescent="0.35">
      <c r="A182">
        <v>44618.674193576393</v>
      </c>
      <c r="B182">
        <v>44618.676699641197</v>
      </c>
      <c r="C182">
        <v>44618</v>
      </c>
      <c r="D182">
        <v>8.353549346793443E-4</v>
      </c>
      <c r="E182" t="s">
        <v>234</v>
      </c>
      <c r="F182" t="s">
        <v>234</v>
      </c>
      <c r="G182" t="s">
        <v>234</v>
      </c>
      <c r="H182">
        <v>44618</v>
      </c>
      <c r="I182" t="s">
        <v>236</v>
      </c>
      <c r="J182" t="s">
        <v>234</v>
      </c>
      <c r="K182" t="s">
        <v>236</v>
      </c>
      <c r="L182" t="s">
        <v>235</v>
      </c>
      <c r="M182" t="s">
        <v>235</v>
      </c>
      <c r="N182" t="s">
        <v>246</v>
      </c>
      <c r="O182" t="s">
        <v>4220</v>
      </c>
      <c r="P182" t="s">
        <v>246</v>
      </c>
      <c r="Q182" t="s">
        <v>433</v>
      </c>
      <c r="R182" t="s">
        <v>4220</v>
      </c>
      <c r="S182" t="s">
        <v>601</v>
      </c>
      <c r="T182" t="s">
        <v>2121</v>
      </c>
      <c r="U182" t="s">
        <v>2120</v>
      </c>
      <c r="V182" t="s">
        <v>2122</v>
      </c>
      <c r="W182" t="s">
        <v>2429</v>
      </c>
      <c r="X182" t="s">
        <v>2428</v>
      </c>
      <c r="Y182" t="s">
        <v>2429</v>
      </c>
      <c r="Z182" t="s">
        <v>3292</v>
      </c>
      <c r="AA182" t="s">
        <v>234</v>
      </c>
      <c r="AB182" t="s">
        <v>3292</v>
      </c>
      <c r="AC182" t="s">
        <v>3293</v>
      </c>
      <c r="AD182" t="s">
        <v>3293</v>
      </c>
      <c r="AE182" t="s">
        <v>246</v>
      </c>
      <c r="AF182" t="s">
        <v>4221</v>
      </c>
      <c r="AG182" t="s">
        <v>246</v>
      </c>
      <c r="AH182" t="s">
        <v>1390</v>
      </c>
      <c r="AI182" t="s">
        <v>3445</v>
      </c>
      <c r="AJ182" t="s">
        <v>247</v>
      </c>
      <c r="AK182" t="s">
        <v>284</v>
      </c>
      <c r="AL182" t="s">
        <v>1655</v>
      </c>
      <c r="AM182" t="s">
        <v>234</v>
      </c>
      <c r="AN182" t="s">
        <v>1655</v>
      </c>
      <c r="AO182" t="s">
        <v>234</v>
      </c>
      <c r="AP182" t="s">
        <v>250</v>
      </c>
      <c r="AQ182" t="s">
        <v>234</v>
      </c>
      <c r="AR182" t="s">
        <v>234</v>
      </c>
      <c r="AS182" t="s">
        <v>316</v>
      </c>
      <c r="AT182" t="s">
        <v>234</v>
      </c>
      <c r="AU182" t="s">
        <v>302</v>
      </c>
      <c r="AV182">
        <v>0</v>
      </c>
      <c r="AW182">
        <v>1</v>
      </c>
      <c r="AX182">
        <v>0</v>
      </c>
      <c r="AY182">
        <v>0</v>
      </c>
      <c r="AZ182">
        <v>0</v>
      </c>
      <c r="BA182">
        <v>0</v>
      </c>
      <c r="BB182">
        <v>0</v>
      </c>
      <c r="BC182">
        <v>0</v>
      </c>
      <c r="BD182" t="s">
        <v>303</v>
      </c>
      <c r="BE182" t="s">
        <v>752</v>
      </c>
      <c r="BF182" t="s">
        <v>287</v>
      </c>
      <c r="BG182">
        <v>1</v>
      </c>
      <c r="BH182">
        <v>0</v>
      </c>
      <c r="BI182">
        <v>0</v>
      </c>
      <c r="BJ182">
        <v>0</v>
      </c>
      <c r="BK182">
        <v>0</v>
      </c>
      <c r="BL182">
        <v>0</v>
      </c>
      <c r="BM182">
        <v>0</v>
      </c>
      <c r="BN182">
        <v>0</v>
      </c>
      <c r="BO182">
        <v>0</v>
      </c>
      <c r="BP182">
        <v>0</v>
      </c>
      <c r="BQ182" t="s">
        <v>234</v>
      </c>
      <c r="BR182" t="s">
        <v>288</v>
      </c>
      <c r="BS182" t="s">
        <v>289</v>
      </c>
      <c r="BT182" t="s">
        <v>234</v>
      </c>
      <c r="BU182" t="s">
        <v>234</v>
      </c>
      <c r="BV182" t="s">
        <v>234</v>
      </c>
      <c r="BW182" t="s">
        <v>234</v>
      </c>
      <c r="BX182" t="s">
        <v>234</v>
      </c>
      <c r="BY182" t="s">
        <v>234</v>
      </c>
      <c r="BZ182" t="s">
        <v>234</v>
      </c>
      <c r="CA182" t="s">
        <v>234</v>
      </c>
      <c r="CB182" t="s">
        <v>234</v>
      </c>
      <c r="CC182" t="s">
        <v>234</v>
      </c>
      <c r="CD182" t="s">
        <v>234</v>
      </c>
      <c r="CE182" t="s">
        <v>234</v>
      </c>
      <c r="CF182" t="s">
        <v>234</v>
      </c>
      <c r="CG182" t="s">
        <v>234</v>
      </c>
      <c r="CH182" t="s">
        <v>234</v>
      </c>
      <c r="CI182" t="s">
        <v>234</v>
      </c>
      <c r="CJ182" t="s">
        <v>234</v>
      </c>
      <c r="CK182" t="s">
        <v>234</v>
      </c>
      <c r="CL182" t="s">
        <v>234</v>
      </c>
      <c r="CM182" t="s">
        <v>234</v>
      </c>
      <c r="CN182" t="s">
        <v>234</v>
      </c>
      <c r="CO182" t="s">
        <v>234</v>
      </c>
      <c r="CP182" t="s">
        <v>234</v>
      </c>
      <c r="CQ182" t="s">
        <v>234</v>
      </c>
      <c r="CR182" t="s">
        <v>234</v>
      </c>
      <c r="CS182" t="s">
        <v>234</v>
      </c>
      <c r="CT182" t="s">
        <v>234</v>
      </c>
      <c r="CU182" t="s">
        <v>234</v>
      </c>
      <c r="CV182" t="s">
        <v>234</v>
      </c>
      <c r="CW182" t="s">
        <v>234</v>
      </c>
      <c r="CX182" t="s">
        <v>234</v>
      </c>
      <c r="CY182" t="s">
        <v>234</v>
      </c>
      <c r="CZ182" t="s">
        <v>234</v>
      </c>
      <c r="DA182" t="s">
        <v>234</v>
      </c>
      <c r="DB182" t="s">
        <v>234</v>
      </c>
      <c r="DC182" t="s">
        <v>234</v>
      </c>
      <c r="DD182" t="s">
        <v>234</v>
      </c>
      <c r="DE182" t="s">
        <v>234</v>
      </c>
      <c r="DF182" t="s">
        <v>234</v>
      </c>
      <c r="DG182" t="s">
        <v>234</v>
      </c>
      <c r="DH182" t="s">
        <v>234</v>
      </c>
      <c r="DI182" t="s">
        <v>234</v>
      </c>
      <c r="DJ182" t="s">
        <v>234</v>
      </c>
      <c r="DK182" t="s">
        <v>234</v>
      </c>
      <c r="DL182" t="s">
        <v>234</v>
      </c>
      <c r="DM182" t="s">
        <v>234</v>
      </c>
      <c r="DN182" t="s">
        <v>234</v>
      </c>
      <c r="DO182" t="s">
        <v>234</v>
      </c>
      <c r="DP182" t="s">
        <v>234</v>
      </c>
      <c r="DQ182" t="s">
        <v>234</v>
      </c>
      <c r="DR182" t="s">
        <v>234</v>
      </c>
      <c r="DS182" t="s">
        <v>234</v>
      </c>
      <c r="DT182" t="s">
        <v>234</v>
      </c>
      <c r="DU182" t="s">
        <v>234</v>
      </c>
      <c r="DV182" t="s">
        <v>234</v>
      </c>
      <c r="DW182" t="s">
        <v>234</v>
      </c>
      <c r="DX182" t="s">
        <v>234</v>
      </c>
      <c r="DY182" t="s">
        <v>234</v>
      </c>
      <c r="DZ182" t="s">
        <v>234</v>
      </c>
      <c r="EA182" t="s">
        <v>234</v>
      </c>
      <c r="EB182" t="s">
        <v>234</v>
      </c>
      <c r="EC182" t="s">
        <v>234</v>
      </c>
      <c r="ED182" t="s">
        <v>234</v>
      </c>
      <c r="EE182" t="s">
        <v>234</v>
      </c>
      <c r="EF182" t="s">
        <v>234</v>
      </c>
      <c r="EG182" t="s">
        <v>234</v>
      </c>
      <c r="EH182" t="s">
        <v>234</v>
      </c>
      <c r="EI182" t="s">
        <v>234</v>
      </c>
      <c r="EJ182" t="s">
        <v>234</v>
      </c>
      <c r="EK182" t="s">
        <v>234</v>
      </c>
      <c r="EL182" t="s">
        <v>234</v>
      </c>
      <c r="EM182" t="s">
        <v>234</v>
      </c>
      <c r="EN182" t="s">
        <v>234</v>
      </c>
      <c r="EO182" t="s">
        <v>4234</v>
      </c>
      <c r="EP182">
        <v>1</v>
      </c>
      <c r="EQ182">
        <v>1</v>
      </c>
      <c r="ER182">
        <v>1</v>
      </c>
      <c r="ES182">
        <v>0</v>
      </c>
      <c r="ET182">
        <v>0</v>
      </c>
      <c r="EU182">
        <v>0</v>
      </c>
      <c r="EV182">
        <v>0</v>
      </c>
      <c r="EW182">
        <v>0</v>
      </c>
      <c r="EX182" t="s">
        <v>1655</v>
      </c>
      <c r="EY182">
        <v>65</v>
      </c>
      <c r="EZ182" t="s">
        <v>3899</v>
      </c>
      <c r="FA182" t="s">
        <v>234</v>
      </c>
      <c r="FB182" t="s">
        <v>234</v>
      </c>
      <c r="FC182" t="s">
        <v>234</v>
      </c>
      <c r="FD182">
        <v>65</v>
      </c>
      <c r="FE182" t="s">
        <v>1655</v>
      </c>
      <c r="FF182">
        <v>25</v>
      </c>
      <c r="FG182" t="s">
        <v>1655</v>
      </c>
      <c r="FH182" t="s">
        <v>234</v>
      </c>
      <c r="FI182" t="s">
        <v>234</v>
      </c>
      <c r="FJ182" t="s">
        <v>234</v>
      </c>
      <c r="FK182" t="s">
        <v>234</v>
      </c>
      <c r="FL182" t="s">
        <v>234</v>
      </c>
      <c r="FM182" t="s">
        <v>234</v>
      </c>
      <c r="FN182" t="s">
        <v>234</v>
      </c>
      <c r="FO182" t="s">
        <v>234</v>
      </c>
      <c r="FP182" t="s">
        <v>1655</v>
      </c>
      <c r="FQ182">
        <v>75</v>
      </c>
      <c r="FR182" t="s">
        <v>234</v>
      </c>
      <c r="FS182" t="s">
        <v>234</v>
      </c>
      <c r="FT182" t="s">
        <v>3854</v>
      </c>
      <c r="FU182" t="s">
        <v>1655</v>
      </c>
      <c r="FV182" t="s">
        <v>234</v>
      </c>
      <c r="FW182" t="s">
        <v>234</v>
      </c>
      <c r="FX182" t="s">
        <v>234</v>
      </c>
      <c r="FY182" t="s">
        <v>234</v>
      </c>
      <c r="FZ182" t="s">
        <v>234</v>
      </c>
      <c r="GA182" t="s">
        <v>234</v>
      </c>
      <c r="GB182" t="s">
        <v>234</v>
      </c>
      <c r="GC182" t="s">
        <v>234</v>
      </c>
      <c r="GD182" t="s">
        <v>234</v>
      </c>
      <c r="GE182" t="s">
        <v>234</v>
      </c>
      <c r="GF182" t="s">
        <v>234</v>
      </c>
      <c r="GG182" t="s">
        <v>234</v>
      </c>
      <c r="GH182" t="s">
        <v>234</v>
      </c>
      <c r="GI182" t="s">
        <v>234</v>
      </c>
      <c r="GJ182" t="s">
        <v>234</v>
      </c>
      <c r="GK182" t="s">
        <v>234</v>
      </c>
      <c r="GL182" t="s">
        <v>234</v>
      </c>
      <c r="GM182" t="s">
        <v>234</v>
      </c>
      <c r="GN182" t="s">
        <v>234</v>
      </c>
      <c r="GO182" t="s">
        <v>1655</v>
      </c>
      <c r="GP182" t="s">
        <v>3973</v>
      </c>
      <c r="GQ182">
        <v>0</v>
      </c>
      <c r="GR182">
        <v>0</v>
      </c>
      <c r="GS182">
        <v>0</v>
      </c>
      <c r="GT182">
        <v>1</v>
      </c>
      <c r="GU182">
        <v>1</v>
      </c>
      <c r="GV182">
        <v>0</v>
      </c>
      <c r="GW182">
        <v>0</v>
      </c>
      <c r="GX182">
        <v>0</v>
      </c>
      <c r="GY182">
        <v>0</v>
      </c>
      <c r="GZ182">
        <v>0</v>
      </c>
      <c r="HA182">
        <v>0</v>
      </c>
      <c r="HB182">
        <v>0</v>
      </c>
      <c r="HC182">
        <v>0</v>
      </c>
      <c r="HD182" t="s">
        <v>234</v>
      </c>
      <c r="HE182" t="s">
        <v>4234</v>
      </c>
      <c r="HF182">
        <v>1</v>
      </c>
      <c r="HG182">
        <v>1</v>
      </c>
      <c r="HH182">
        <v>1</v>
      </c>
      <c r="HI182">
        <v>0</v>
      </c>
      <c r="HJ182">
        <v>0</v>
      </c>
      <c r="HK182">
        <v>0</v>
      </c>
      <c r="HL182">
        <v>0</v>
      </c>
      <c r="HM182">
        <v>0</v>
      </c>
      <c r="HN182" t="s">
        <v>1655</v>
      </c>
      <c r="HO182" t="s">
        <v>1655</v>
      </c>
      <c r="HP182" t="s">
        <v>1655</v>
      </c>
      <c r="HQ182" t="s">
        <v>601</v>
      </c>
      <c r="HR182" t="s">
        <v>305</v>
      </c>
      <c r="HS182" t="s">
        <v>2121</v>
      </c>
      <c r="HT182" t="s">
        <v>305</v>
      </c>
      <c r="HU182" t="s">
        <v>1655</v>
      </c>
      <c r="HV182" t="s">
        <v>1575</v>
      </c>
      <c r="HW182">
        <v>0</v>
      </c>
      <c r="HX182">
        <v>0</v>
      </c>
      <c r="HY182">
        <v>1</v>
      </c>
      <c r="HZ182">
        <v>0</v>
      </c>
      <c r="IA182">
        <v>0</v>
      </c>
      <c r="IB182">
        <v>0</v>
      </c>
      <c r="IC182" t="s">
        <v>234</v>
      </c>
      <c r="ID182" t="s">
        <v>3923</v>
      </c>
      <c r="IE182">
        <v>0</v>
      </c>
      <c r="IF182">
        <v>1</v>
      </c>
      <c r="IG182">
        <v>1</v>
      </c>
      <c r="IH182">
        <v>0</v>
      </c>
      <c r="II182">
        <v>0</v>
      </c>
      <c r="IJ182">
        <v>0</v>
      </c>
      <c r="IK182">
        <v>0</v>
      </c>
      <c r="IL182">
        <v>0</v>
      </c>
      <c r="IM182" t="s">
        <v>234</v>
      </c>
      <c r="IN182" t="s">
        <v>1655</v>
      </c>
      <c r="IO182" t="s">
        <v>234</v>
      </c>
      <c r="IP182" t="s">
        <v>303</v>
      </c>
      <c r="IQ182">
        <v>0</v>
      </c>
      <c r="IR182">
        <v>1</v>
      </c>
      <c r="IS182">
        <v>0</v>
      </c>
      <c r="IT182">
        <v>0</v>
      </c>
      <c r="IU182">
        <v>0</v>
      </c>
      <c r="IV182">
        <v>0</v>
      </c>
      <c r="IW182">
        <v>0</v>
      </c>
      <c r="IX182">
        <v>0</v>
      </c>
      <c r="IY182" t="s">
        <v>234</v>
      </c>
      <c r="IZ182" t="s">
        <v>234</v>
      </c>
      <c r="JA182" t="s">
        <v>234</v>
      </c>
      <c r="JB182" t="s">
        <v>234</v>
      </c>
      <c r="JC182" t="s">
        <v>234</v>
      </c>
      <c r="JD182" t="s">
        <v>234</v>
      </c>
      <c r="JE182" t="s">
        <v>234</v>
      </c>
      <c r="JF182" t="s">
        <v>234</v>
      </c>
      <c r="JG182" t="s">
        <v>234</v>
      </c>
      <c r="JH182" t="s">
        <v>234</v>
      </c>
      <c r="JI182" t="s">
        <v>234</v>
      </c>
      <c r="JJ182" t="s">
        <v>234</v>
      </c>
      <c r="JK182" t="s">
        <v>234</v>
      </c>
      <c r="JL182" t="s">
        <v>234</v>
      </c>
      <c r="JM182" t="s">
        <v>234</v>
      </c>
      <c r="JN182" t="s">
        <v>234</v>
      </c>
      <c r="JO182" t="s">
        <v>234</v>
      </c>
      <c r="JP182" t="s">
        <v>234</v>
      </c>
      <c r="JQ182" t="s">
        <v>234</v>
      </c>
      <c r="JR182" t="s">
        <v>234</v>
      </c>
      <c r="JS182" t="s">
        <v>234</v>
      </c>
      <c r="JT182" t="s">
        <v>234</v>
      </c>
      <c r="JU182" t="s">
        <v>234</v>
      </c>
      <c r="JV182" t="s">
        <v>234</v>
      </c>
      <c r="JW182" t="s">
        <v>234</v>
      </c>
      <c r="JX182" t="s">
        <v>234</v>
      </c>
      <c r="JY182" t="s">
        <v>234</v>
      </c>
      <c r="JZ182" t="s">
        <v>234</v>
      </c>
      <c r="KA182" t="s">
        <v>234</v>
      </c>
      <c r="KB182" t="s">
        <v>234</v>
      </c>
      <c r="KC182" t="s">
        <v>234</v>
      </c>
      <c r="KD182" t="s">
        <v>234</v>
      </c>
      <c r="KE182" t="s">
        <v>234</v>
      </c>
      <c r="KF182" t="s">
        <v>234</v>
      </c>
      <c r="KG182" t="s">
        <v>234</v>
      </c>
      <c r="KH182" t="s">
        <v>234</v>
      </c>
      <c r="KI182" t="s">
        <v>234</v>
      </c>
      <c r="KJ182" t="s">
        <v>234</v>
      </c>
      <c r="KK182" t="s">
        <v>234</v>
      </c>
      <c r="KL182" t="s">
        <v>234</v>
      </c>
      <c r="KM182" t="s">
        <v>234</v>
      </c>
      <c r="KN182" t="s">
        <v>234</v>
      </c>
      <c r="KO182" t="s">
        <v>234</v>
      </c>
      <c r="KP182" t="s">
        <v>234</v>
      </c>
      <c r="KQ182" t="s">
        <v>234</v>
      </c>
      <c r="KR182" t="s">
        <v>234</v>
      </c>
      <c r="KS182" t="s">
        <v>234</v>
      </c>
      <c r="KT182" t="s">
        <v>234</v>
      </c>
      <c r="KU182" t="s">
        <v>234</v>
      </c>
      <c r="KV182" t="s">
        <v>234</v>
      </c>
      <c r="KW182" t="s">
        <v>234</v>
      </c>
      <c r="KX182" t="s">
        <v>234</v>
      </c>
      <c r="KY182" t="s">
        <v>234</v>
      </c>
      <c r="KZ182" t="s">
        <v>234</v>
      </c>
      <c r="LA182" t="s">
        <v>234</v>
      </c>
      <c r="LB182" t="s">
        <v>234</v>
      </c>
      <c r="LC182" t="s">
        <v>234</v>
      </c>
      <c r="LD182" t="s">
        <v>234</v>
      </c>
      <c r="LE182" t="s">
        <v>234</v>
      </c>
      <c r="LF182" t="s">
        <v>234</v>
      </c>
      <c r="LG182" t="s">
        <v>234</v>
      </c>
      <c r="LH182">
        <v>265091628</v>
      </c>
      <c r="LI182" t="s">
        <v>4235</v>
      </c>
      <c r="LJ182">
        <v>44619.498414351852</v>
      </c>
      <c r="LK182" t="s">
        <v>234</v>
      </c>
      <c r="LL182" t="s">
        <v>234</v>
      </c>
      <c r="LM182" t="s">
        <v>3800</v>
      </c>
      <c r="LN182" t="s">
        <v>3801</v>
      </c>
      <c r="LO182" t="s">
        <v>234</v>
      </c>
      <c r="LP182">
        <v>181</v>
      </c>
    </row>
    <row r="183" spans="1:328" x14ac:dyDescent="0.35">
      <c r="A183">
        <v>44618.721796053243</v>
      </c>
      <c r="B183">
        <v>44618.72454398148</v>
      </c>
      <c r="C183">
        <v>44618</v>
      </c>
      <c r="D183">
        <v>2.7479282362037338E-3</v>
      </c>
      <c r="E183" t="s">
        <v>234</v>
      </c>
      <c r="F183" t="s">
        <v>234</v>
      </c>
      <c r="G183" t="s">
        <v>234</v>
      </c>
      <c r="H183">
        <v>44618</v>
      </c>
      <c r="I183" t="s">
        <v>236</v>
      </c>
      <c r="J183" t="s">
        <v>234</v>
      </c>
      <c r="K183" t="s">
        <v>236</v>
      </c>
      <c r="L183" t="s">
        <v>235</v>
      </c>
      <c r="M183" t="s">
        <v>235</v>
      </c>
      <c r="N183" t="s">
        <v>246</v>
      </c>
      <c r="O183" t="s">
        <v>4220</v>
      </c>
      <c r="P183" t="s">
        <v>246</v>
      </c>
      <c r="Q183" t="s">
        <v>433</v>
      </c>
      <c r="R183" t="s">
        <v>4220</v>
      </c>
      <c r="S183" t="s">
        <v>601</v>
      </c>
      <c r="T183" t="s">
        <v>2121</v>
      </c>
      <c r="U183" t="s">
        <v>2120</v>
      </c>
      <c r="V183" t="s">
        <v>2122</v>
      </c>
      <c r="W183" t="s">
        <v>2429</v>
      </c>
      <c r="X183" t="s">
        <v>2428</v>
      </c>
      <c r="Y183" t="s">
        <v>2429</v>
      </c>
      <c r="Z183" t="s">
        <v>3292</v>
      </c>
      <c r="AA183" t="s">
        <v>234</v>
      </c>
      <c r="AB183" t="s">
        <v>3292</v>
      </c>
      <c r="AC183" t="s">
        <v>3293</v>
      </c>
      <c r="AD183" t="s">
        <v>3293</v>
      </c>
      <c r="AE183" t="s">
        <v>246</v>
      </c>
      <c r="AF183" t="s">
        <v>4221</v>
      </c>
      <c r="AG183" t="s">
        <v>246</v>
      </c>
      <c r="AH183" t="s">
        <v>1390</v>
      </c>
      <c r="AI183" t="s">
        <v>3445</v>
      </c>
      <c r="AJ183" t="s">
        <v>247</v>
      </c>
      <c r="AK183" t="s">
        <v>248</v>
      </c>
      <c r="AL183" t="s">
        <v>1655</v>
      </c>
      <c r="AM183" t="s">
        <v>234</v>
      </c>
      <c r="AN183" t="s">
        <v>1655</v>
      </c>
      <c r="AO183" t="s">
        <v>234</v>
      </c>
      <c r="AP183" t="s">
        <v>250</v>
      </c>
      <c r="AQ183" t="s">
        <v>234</v>
      </c>
      <c r="AR183" t="s">
        <v>234</v>
      </c>
      <c r="AS183" t="s">
        <v>234</v>
      </c>
      <c r="AT183" t="s">
        <v>234</v>
      </c>
      <c r="AU183" t="s">
        <v>234</v>
      </c>
      <c r="AV183" t="s">
        <v>234</v>
      </c>
      <c r="AW183" t="s">
        <v>234</v>
      </c>
      <c r="AX183" t="s">
        <v>234</v>
      </c>
      <c r="AY183" t="s">
        <v>234</v>
      </c>
      <c r="AZ183" t="s">
        <v>234</v>
      </c>
      <c r="BA183" t="s">
        <v>234</v>
      </c>
      <c r="BB183" t="s">
        <v>234</v>
      </c>
      <c r="BC183" t="s">
        <v>234</v>
      </c>
      <c r="BD183" t="s">
        <v>234</v>
      </c>
      <c r="BE183" t="s">
        <v>234</v>
      </c>
      <c r="BF183" t="s">
        <v>234</v>
      </c>
      <c r="BG183" t="s">
        <v>234</v>
      </c>
      <c r="BH183" t="s">
        <v>234</v>
      </c>
      <c r="BI183" t="s">
        <v>234</v>
      </c>
      <c r="BJ183" t="s">
        <v>234</v>
      </c>
      <c r="BK183" t="s">
        <v>234</v>
      </c>
      <c r="BL183" t="s">
        <v>234</v>
      </c>
      <c r="BM183" t="s">
        <v>234</v>
      </c>
      <c r="BN183" t="s">
        <v>234</v>
      </c>
      <c r="BO183" t="s">
        <v>234</v>
      </c>
      <c r="BP183" t="s">
        <v>234</v>
      </c>
      <c r="BQ183" t="s">
        <v>234</v>
      </c>
      <c r="BR183" t="s">
        <v>234</v>
      </c>
      <c r="BS183" t="s">
        <v>234</v>
      </c>
      <c r="BT183" t="s">
        <v>234</v>
      </c>
      <c r="BU183" t="s">
        <v>234</v>
      </c>
      <c r="BV183" t="s">
        <v>234</v>
      </c>
      <c r="BW183" t="s">
        <v>234</v>
      </c>
      <c r="BX183" t="s">
        <v>234</v>
      </c>
      <c r="BY183" t="s">
        <v>234</v>
      </c>
      <c r="BZ183" t="s">
        <v>234</v>
      </c>
      <c r="CA183" t="s">
        <v>234</v>
      </c>
      <c r="CB183" t="s">
        <v>234</v>
      </c>
      <c r="CC183" t="s">
        <v>234</v>
      </c>
      <c r="CD183" t="s">
        <v>234</v>
      </c>
      <c r="CE183" t="s">
        <v>234</v>
      </c>
      <c r="CF183" t="s">
        <v>234</v>
      </c>
      <c r="CG183" t="s">
        <v>234</v>
      </c>
      <c r="CH183" t="s">
        <v>234</v>
      </c>
      <c r="CI183" t="s">
        <v>234</v>
      </c>
      <c r="CJ183" t="s">
        <v>234</v>
      </c>
      <c r="CK183" t="s">
        <v>234</v>
      </c>
      <c r="CL183" t="s">
        <v>234</v>
      </c>
      <c r="CM183" t="s">
        <v>234</v>
      </c>
      <c r="CN183" t="s">
        <v>234</v>
      </c>
      <c r="CO183" t="s">
        <v>234</v>
      </c>
      <c r="CP183" t="s">
        <v>234</v>
      </c>
      <c r="CQ183" t="s">
        <v>234</v>
      </c>
      <c r="CR183" t="s">
        <v>234</v>
      </c>
      <c r="CS183" t="s">
        <v>234</v>
      </c>
      <c r="CT183" t="s">
        <v>234</v>
      </c>
      <c r="CU183" t="s">
        <v>234</v>
      </c>
      <c r="CV183" t="s">
        <v>234</v>
      </c>
      <c r="CW183" t="s">
        <v>234</v>
      </c>
      <c r="CX183" t="s">
        <v>234</v>
      </c>
      <c r="CY183" t="s">
        <v>234</v>
      </c>
      <c r="CZ183" t="s">
        <v>234</v>
      </c>
      <c r="DA183" t="s">
        <v>234</v>
      </c>
      <c r="DB183" t="s">
        <v>234</v>
      </c>
      <c r="DC183" t="s">
        <v>234</v>
      </c>
      <c r="DD183" t="s">
        <v>234</v>
      </c>
      <c r="DE183" t="s">
        <v>234</v>
      </c>
      <c r="DF183" t="s">
        <v>234</v>
      </c>
      <c r="DG183" t="s">
        <v>234</v>
      </c>
      <c r="DH183" t="s">
        <v>234</v>
      </c>
      <c r="DI183" t="s">
        <v>234</v>
      </c>
      <c r="DJ183" t="s">
        <v>234</v>
      </c>
      <c r="DK183" t="s">
        <v>234</v>
      </c>
      <c r="DL183" t="s">
        <v>234</v>
      </c>
      <c r="DM183" t="s">
        <v>234</v>
      </c>
      <c r="DN183" t="s">
        <v>234</v>
      </c>
      <c r="DO183" t="s">
        <v>234</v>
      </c>
      <c r="DP183" t="s">
        <v>234</v>
      </c>
      <c r="DQ183" t="s">
        <v>234</v>
      </c>
      <c r="DR183" t="s">
        <v>234</v>
      </c>
      <c r="DS183" t="s">
        <v>234</v>
      </c>
      <c r="DT183" t="s">
        <v>234</v>
      </c>
      <c r="DU183" t="s">
        <v>234</v>
      </c>
      <c r="DV183" t="s">
        <v>234</v>
      </c>
      <c r="DW183" t="s">
        <v>234</v>
      </c>
      <c r="DX183" t="s">
        <v>234</v>
      </c>
      <c r="DY183" t="s">
        <v>234</v>
      </c>
      <c r="DZ183" t="s">
        <v>234</v>
      </c>
      <c r="EA183" t="s">
        <v>234</v>
      </c>
      <c r="EB183" t="s">
        <v>234</v>
      </c>
      <c r="EC183" t="s">
        <v>234</v>
      </c>
      <c r="ED183" t="s">
        <v>234</v>
      </c>
      <c r="EE183" t="s">
        <v>234</v>
      </c>
      <c r="EF183" t="s">
        <v>234</v>
      </c>
      <c r="EG183" t="s">
        <v>234</v>
      </c>
      <c r="EH183" t="s">
        <v>234</v>
      </c>
      <c r="EI183" t="s">
        <v>234</v>
      </c>
      <c r="EJ183" t="s">
        <v>234</v>
      </c>
      <c r="EK183" t="s">
        <v>234</v>
      </c>
      <c r="EL183" t="s">
        <v>234</v>
      </c>
      <c r="EM183" t="s">
        <v>234</v>
      </c>
      <c r="EN183" t="s">
        <v>234</v>
      </c>
      <c r="EO183" t="s">
        <v>234</v>
      </c>
      <c r="EP183" t="s">
        <v>234</v>
      </c>
      <c r="EQ183" t="s">
        <v>234</v>
      </c>
      <c r="ER183" t="s">
        <v>234</v>
      </c>
      <c r="ES183" t="s">
        <v>234</v>
      </c>
      <c r="ET183" t="s">
        <v>234</v>
      </c>
      <c r="EU183" t="s">
        <v>234</v>
      </c>
      <c r="EV183" t="s">
        <v>234</v>
      </c>
      <c r="EW183" t="s">
        <v>234</v>
      </c>
      <c r="EX183" t="s">
        <v>234</v>
      </c>
      <c r="EY183" t="s">
        <v>234</v>
      </c>
      <c r="EZ183" t="s">
        <v>234</v>
      </c>
      <c r="FA183" t="s">
        <v>234</v>
      </c>
      <c r="FB183" t="s">
        <v>234</v>
      </c>
      <c r="FC183" t="s">
        <v>234</v>
      </c>
      <c r="FD183" t="s">
        <v>234</v>
      </c>
      <c r="FE183" t="s">
        <v>234</v>
      </c>
      <c r="FF183" t="s">
        <v>234</v>
      </c>
      <c r="FG183" t="s">
        <v>234</v>
      </c>
      <c r="FH183" t="s">
        <v>234</v>
      </c>
      <c r="FI183" t="s">
        <v>234</v>
      </c>
      <c r="FJ183" t="s">
        <v>234</v>
      </c>
      <c r="FK183" t="s">
        <v>234</v>
      </c>
      <c r="FL183" t="s">
        <v>234</v>
      </c>
      <c r="FM183" t="s">
        <v>234</v>
      </c>
      <c r="FN183" t="s">
        <v>234</v>
      </c>
      <c r="FO183" t="s">
        <v>234</v>
      </c>
      <c r="FP183" t="s">
        <v>234</v>
      </c>
      <c r="FQ183" t="s">
        <v>234</v>
      </c>
      <c r="FR183" t="s">
        <v>234</v>
      </c>
      <c r="FS183" t="s">
        <v>234</v>
      </c>
      <c r="FT183" t="s">
        <v>234</v>
      </c>
      <c r="FU183" t="s">
        <v>234</v>
      </c>
      <c r="FV183" t="s">
        <v>234</v>
      </c>
      <c r="FW183" t="s">
        <v>234</v>
      </c>
      <c r="FX183" t="s">
        <v>234</v>
      </c>
      <c r="FY183" t="s">
        <v>234</v>
      </c>
      <c r="FZ183" t="s">
        <v>234</v>
      </c>
      <c r="GA183" t="s">
        <v>234</v>
      </c>
      <c r="GB183" t="s">
        <v>234</v>
      </c>
      <c r="GC183" t="s">
        <v>234</v>
      </c>
      <c r="GD183" t="s">
        <v>234</v>
      </c>
      <c r="GE183" t="s">
        <v>234</v>
      </c>
      <c r="GF183" t="s">
        <v>234</v>
      </c>
      <c r="GG183" t="s">
        <v>234</v>
      </c>
      <c r="GH183" t="s">
        <v>234</v>
      </c>
      <c r="GI183" t="s">
        <v>234</v>
      </c>
      <c r="GJ183" t="s">
        <v>234</v>
      </c>
      <c r="GK183" t="s">
        <v>234</v>
      </c>
      <c r="GL183" t="s">
        <v>234</v>
      </c>
      <c r="GM183" t="s">
        <v>234</v>
      </c>
      <c r="GN183" t="s">
        <v>234</v>
      </c>
      <c r="GO183" t="s">
        <v>234</v>
      </c>
      <c r="GP183" t="s">
        <v>234</v>
      </c>
      <c r="GQ183" t="s">
        <v>234</v>
      </c>
      <c r="GR183" t="s">
        <v>234</v>
      </c>
      <c r="GS183" t="s">
        <v>234</v>
      </c>
      <c r="GT183" t="s">
        <v>234</v>
      </c>
      <c r="GU183" t="s">
        <v>234</v>
      </c>
      <c r="GV183" t="s">
        <v>234</v>
      </c>
      <c r="GW183" t="s">
        <v>234</v>
      </c>
      <c r="GX183" t="s">
        <v>234</v>
      </c>
      <c r="GY183" t="s">
        <v>234</v>
      </c>
      <c r="GZ183" t="s">
        <v>234</v>
      </c>
      <c r="HA183" t="s">
        <v>234</v>
      </c>
      <c r="HB183" t="s">
        <v>234</v>
      </c>
      <c r="HC183" t="s">
        <v>234</v>
      </c>
      <c r="HD183" t="s">
        <v>234</v>
      </c>
      <c r="HE183" t="s">
        <v>234</v>
      </c>
      <c r="HF183" t="s">
        <v>234</v>
      </c>
      <c r="HG183" t="s">
        <v>234</v>
      </c>
      <c r="HH183" t="s">
        <v>234</v>
      </c>
      <c r="HI183" t="s">
        <v>234</v>
      </c>
      <c r="HJ183" t="s">
        <v>234</v>
      </c>
      <c r="HK183" t="s">
        <v>234</v>
      </c>
      <c r="HL183" t="s">
        <v>234</v>
      </c>
      <c r="HM183" t="s">
        <v>234</v>
      </c>
      <c r="HN183" t="s">
        <v>234</v>
      </c>
      <c r="HO183" t="s">
        <v>234</v>
      </c>
      <c r="HP183" t="s">
        <v>234</v>
      </c>
      <c r="HQ183" t="s">
        <v>234</v>
      </c>
      <c r="HR183" t="s">
        <v>234</v>
      </c>
      <c r="HS183" t="s">
        <v>234</v>
      </c>
      <c r="HT183" t="s">
        <v>234</v>
      </c>
      <c r="HU183" t="s">
        <v>234</v>
      </c>
      <c r="HV183" t="s">
        <v>234</v>
      </c>
      <c r="HW183" t="s">
        <v>234</v>
      </c>
      <c r="HX183" t="s">
        <v>234</v>
      </c>
      <c r="HY183" t="s">
        <v>234</v>
      </c>
      <c r="HZ183" t="s">
        <v>234</v>
      </c>
      <c r="IA183" t="s">
        <v>234</v>
      </c>
      <c r="IB183" t="s">
        <v>234</v>
      </c>
      <c r="IC183" t="s">
        <v>234</v>
      </c>
      <c r="ID183" t="s">
        <v>234</v>
      </c>
      <c r="IE183" t="s">
        <v>234</v>
      </c>
      <c r="IF183" t="s">
        <v>234</v>
      </c>
      <c r="IG183" t="s">
        <v>234</v>
      </c>
      <c r="IH183" t="s">
        <v>234</v>
      </c>
      <c r="II183" t="s">
        <v>234</v>
      </c>
      <c r="IJ183" t="s">
        <v>234</v>
      </c>
      <c r="IK183" t="s">
        <v>234</v>
      </c>
      <c r="IL183" t="s">
        <v>234</v>
      </c>
      <c r="IM183" t="s">
        <v>234</v>
      </c>
      <c r="IN183" t="s">
        <v>234</v>
      </c>
      <c r="IO183" t="s">
        <v>234</v>
      </c>
      <c r="IP183" t="s">
        <v>234</v>
      </c>
      <c r="IQ183" t="s">
        <v>234</v>
      </c>
      <c r="IR183" t="s">
        <v>234</v>
      </c>
      <c r="IS183" t="s">
        <v>234</v>
      </c>
      <c r="IT183" t="s">
        <v>234</v>
      </c>
      <c r="IU183" t="s">
        <v>234</v>
      </c>
      <c r="IV183" t="s">
        <v>234</v>
      </c>
      <c r="IW183" t="s">
        <v>234</v>
      </c>
      <c r="IX183" t="s">
        <v>234</v>
      </c>
      <c r="IY183" t="s">
        <v>1655</v>
      </c>
      <c r="IZ183" t="s">
        <v>1713</v>
      </c>
      <c r="JA183" t="s">
        <v>252</v>
      </c>
      <c r="JB183" t="s">
        <v>234</v>
      </c>
      <c r="JC183" t="s">
        <v>253</v>
      </c>
      <c r="JD183" t="s">
        <v>254</v>
      </c>
      <c r="JE183" t="s">
        <v>254</v>
      </c>
      <c r="JF183" t="s">
        <v>279</v>
      </c>
      <c r="JG183" t="s">
        <v>234</v>
      </c>
      <c r="JH183" t="s">
        <v>256</v>
      </c>
      <c r="JI183" t="s">
        <v>323</v>
      </c>
      <c r="JJ183" t="s">
        <v>323</v>
      </c>
      <c r="JK183" t="s">
        <v>3865</v>
      </c>
      <c r="JL183" t="s">
        <v>234</v>
      </c>
      <c r="JM183" t="s">
        <v>234</v>
      </c>
      <c r="JN183" t="s">
        <v>234</v>
      </c>
      <c r="JO183" t="s">
        <v>234</v>
      </c>
      <c r="JP183" t="s">
        <v>234</v>
      </c>
      <c r="JQ183">
        <v>10</v>
      </c>
      <c r="JR183">
        <v>10</v>
      </c>
      <c r="JS183" t="s">
        <v>234</v>
      </c>
      <c r="JT183" t="s">
        <v>259</v>
      </c>
      <c r="JU183">
        <v>10</v>
      </c>
      <c r="JV183" t="s">
        <v>249</v>
      </c>
      <c r="JW183" t="s">
        <v>234</v>
      </c>
      <c r="JX183" t="s">
        <v>260</v>
      </c>
      <c r="JY183" t="s">
        <v>234</v>
      </c>
      <c r="JZ183" t="s">
        <v>234</v>
      </c>
      <c r="KA183" t="s">
        <v>234</v>
      </c>
      <c r="KB183" t="s">
        <v>234</v>
      </c>
      <c r="KC183" t="s">
        <v>234</v>
      </c>
      <c r="KD183" t="s">
        <v>234</v>
      </c>
      <c r="KE183" t="s">
        <v>234</v>
      </c>
      <c r="KF183" t="s">
        <v>234</v>
      </c>
      <c r="KG183" t="s">
        <v>234</v>
      </c>
      <c r="KH183" t="s">
        <v>234</v>
      </c>
      <c r="KI183" t="s">
        <v>234</v>
      </c>
      <c r="KJ183" t="s">
        <v>234</v>
      </c>
      <c r="KK183" t="s">
        <v>234</v>
      </c>
      <c r="KL183" t="s">
        <v>234</v>
      </c>
      <c r="KM183" t="s">
        <v>261</v>
      </c>
      <c r="KN183" t="s">
        <v>234</v>
      </c>
      <c r="KO183" t="s">
        <v>234</v>
      </c>
      <c r="KP183" t="s">
        <v>234</v>
      </c>
      <c r="KQ183" t="s">
        <v>234</v>
      </c>
      <c r="KR183" t="s">
        <v>234</v>
      </c>
      <c r="KS183" t="s">
        <v>234</v>
      </c>
      <c r="KT183" t="s">
        <v>234</v>
      </c>
      <c r="KU183" t="s">
        <v>234</v>
      </c>
      <c r="KV183" t="s">
        <v>234</v>
      </c>
      <c r="KW183" t="s">
        <v>234</v>
      </c>
      <c r="KX183" t="s">
        <v>234</v>
      </c>
      <c r="KY183" t="s">
        <v>234</v>
      </c>
      <c r="KZ183" t="s">
        <v>234</v>
      </c>
      <c r="LA183" t="s">
        <v>234</v>
      </c>
      <c r="LB183" t="s">
        <v>234</v>
      </c>
      <c r="LC183" t="s">
        <v>234</v>
      </c>
      <c r="LD183" t="s">
        <v>234</v>
      </c>
      <c r="LE183" t="s">
        <v>234</v>
      </c>
      <c r="LF183" t="s">
        <v>234</v>
      </c>
      <c r="LG183" t="s">
        <v>234</v>
      </c>
      <c r="LH183">
        <v>265091633</v>
      </c>
      <c r="LI183" t="s">
        <v>4236</v>
      </c>
      <c r="LJ183">
        <v>44619.498425925929</v>
      </c>
      <c r="LK183" t="s">
        <v>234</v>
      </c>
      <c r="LL183" t="s">
        <v>234</v>
      </c>
      <c r="LM183" t="s">
        <v>3800</v>
      </c>
      <c r="LN183" t="s">
        <v>3801</v>
      </c>
      <c r="LO183" t="s">
        <v>234</v>
      </c>
      <c r="LP183">
        <v>182</v>
      </c>
    </row>
    <row r="184" spans="1:328" x14ac:dyDescent="0.35">
      <c r="A184">
        <v>44617.468857870372</v>
      </c>
      <c r="B184">
        <v>44617.477499050918</v>
      </c>
      <c r="C184">
        <v>44617</v>
      </c>
      <c r="D184">
        <v>1.2344543637092492E-3</v>
      </c>
      <c r="E184" t="s">
        <v>234</v>
      </c>
      <c r="F184" t="s">
        <v>234</v>
      </c>
      <c r="G184" t="s">
        <v>234</v>
      </c>
      <c r="H184">
        <v>44617</v>
      </c>
      <c r="I184" t="s">
        <v>403</v>
      </c>
      <c r="J184" t="s">
        <v>234</v>
      </c>
      <c r="K184" t="s">
        <v>403</v>
      </c>
      <c r="L184" t="s">
        <v>402</v>
      </c>
      <c r="M184" t="s">
        <v>402</v>
      </c>
      <c r="N184" t="s">
        <v>1351</v>
      </c>
      <c r="O184" t="s">
        <v>234</v>
      </c>
      <c r="P184" t="s">
        <v>1351</v>
      </c>
      <c r="Q184" t="s">
        <v>1352</v>
      </c>
      <c r="R184" t="s">
        <v>1352</v>
      </c>
      <c r="S184" t="s">
        <v>406</v>
      </c>
      <c r="T184" t="s">
        <v>413</v>
      </c>
      <c r="U184" t="s">
        <v>1830</v>
      </c>
      <c r="V184" t="s">
        <v>1831</v>
      </c>
      <c r="W184" t="s">
        <v>2214</v>
      </c>
      <c r="X184" t="s">
        <v>2213</v>
      </c>
      <c r="Y184" t="s">
        <v>2214</v>
      </c>
      <c r="Z184" t="s">
        <v>3382</v>
      </c>
      <c r="AA184" t="s">
        <v>234</v>
      </c>
      <c r="AB184" t="s">
        <v>3382</v>
      </c>
      <c r="AC184" t="s">
        <v>3383</v>
      </c>
      <c r="AD184" t="s">
        <v>3383</v>
      </c>
      <c r="AE184" t="s">
        <v>3420</v>
      </c>
      <c r="AF184" t="s">
        <v>234</v>
      </c>
      <c r="AG184" t="s">
        <v>3420</v>
      </c>
      <c r="AH184" t="s">
        <v>3421</v>
      </c>
      <c r="AI184" t="s">
        <v>3421</v>
      </c>
      <c r="AJ184" t="s">
        <v>247</v>
      </c>
      <c r="AK184" t="s">
        <v>284</v>
      </c>
      <c r="AL184" t="s">
        <v>1655</v>
      </c>
      <c r="AM184" t="s">
        <v>234</v>
      </c>
      <c r="AN184" t="s">
        <v>1655</v>
      </c>
      <c r="AO184" t="s">
        <v>234</v>
      </c>
      <c r="AP184" t="s">
        <v>250</v>
      </c>
      <c r="AQ184" t="s">
        <v>234</v>
      </c>
      <c r="AR184" t="s">
        <v>234</v>
      </c>
      <c r="AS184" t="s">
        <v>308</v>
      </c>
      <c r="AT184" t="s">
        <v>234</v>
      </c>
      <c r="AU184" t="s">
        <v>302</v>
      </c>
      <c r="AV184">
        <v>0</v>
      </c>
      <c r="AW184">
        <v>1</v>
      </c>
      <c r="AX184">
        <v>0</v>
      </c>
      <c r="AY184">
        <v>0</v>
      </c>
      <c r="AZ184">
        <v>0</v>
      </c>
      <c r="BA184">
        <v>0</v>
      </c>
      <c r="BB184">
        <v>0</v>
      </c>
      <c r="BC184">
        <v>0</v>
      </c>
      <c r="BD184" t="s">
        <v>303</v>
      </c>
      <c r="BE184" t="s">
        <v>752</v>
      </c>
      <c r="BF184" t="s">
        <v>287</v>
      </c>
      <c r="BG184">
        <v>1</v>
      </c>
      <c r="BH184">
        <v>0</v>
      </c>
      <c r="BI184">
        <v>0</v>
      </c>
      <c r="BJ184">
        <v>0</v>
      </c>
      <c r="BK184">
        <v>0</v>
      </c>
      <c r="BL184">
        <v>0</v>
      </c>
      <c r="BM184">
        <v>0</v>
      </c>
      <c r="BN184">
        <v>0</v>
      </c>
      <c r="BO184">
        <v>0</v>
      </c>
      <c r="BP184">
        <v>0</v>
      </c>
      <c r="BQ184" t="s">
        <v>234</v>
      </c>
      <c r="BR184" t="s">
        <v>304</v>
      </c>
      <c r="BS184" t="s">
        <v>311</v>
      </c>
      <c r="BT184" t="s">
        <v>234</v>
      </c>
      <c r="BU184" t="s">
        <v>234</v>
      </c>
      <c r="BV184" t="s">
        <v>234</v>
      </c>
      <c r="BW184" t="s">
        <v>234</v>
      </c>
      <c r="BX184" t="s">
        <v>234</v>
      </c>
      <c r="BY184" t="s">
        <v>234</v>
      </c>
      <c r="BZ184" t="s">
        <v>234</v>
      </c>
      <c r="CA184" t="s">
        <v>234</v>
      </c>
      <c r="CB184" t="s">
        <v>234</v>
      </c>
      <c r="CC184" t="s">
        <v>234</v>
      </c>
      <c r="CD184" t="s">
        <v>234</v>
      </c>
      <c r="CE184" t="s">
        <v>234</v>
      </c>
      <c r="CF184" t="s">
        <v>234</v>
      </c>
      <c r="CG184" t="s">
        <v>234</v>
      </c>
      <c r="CH184" t="s">
        <v>234</v>
      </c>
      <c r="CI184" t="s">
        <v>234</v>
      </c>
      <c r="CJ184" t="s">
        <v>234</v>
      </c>
      <c r="CK184" t="s">
        <v>234</v>
      </c>
      <c r="CL184" t="s">
        <v>234</v>
      </c>
      <c r="CM184" t="s">
        <v>234</v>
      </c>
      <c r="CN184" t="s">
        <v>234</v>
      </c>
      <c r="CO184" t="s">
        <v>234</v>
      </c>
      <c r="CP184" t="s">
        <v>234</v>
      </c>
      <c r="CQ184" t="s">
        <v>234</v>
      </c>
      <c r="CR184" t="s">
        <v>234</v>
      </c>
      <c r="CS184" t="s">
        <v>234</v>
      </c>
      <c r="CT184" t="s">
        <v>234</v>
      </c>
      <c r="CU184" t="s">
        <v>234</v>
      </c>
      <c r="CV184" t="s">
        <v>234</v>
      </c>
      <c r="CW184" t="s">
        <v>234</v>
      </c>
      <c r="CX184" t="s">
        <v>234</v>
      </c>
      <c r="CY184" t="s">
        <v>234</v>
      </c>
      <c r="CZ184" t="s">
        <v>234</v>
      </c>
      <c r="DA184" t="s">
        <v>234</v>
      </c>
      <c r="DB184" t="s">
        <v>234</v>
      </c>
      <c r="DC184" t="s">
        <v>234</v>
      </c>
      <c r="DD184" t="s">
        <v>234</v>
      </c>
      <c r="DE184" t="s">
        <v>234</v>
      </c>
      <c r="DF184" t="s">
        <v>234</v>
      </c>
      <c r="DG184" t="s">
        <v>234</v>
      </c>
      <c r="DH184" t="s">
        <v>234</v>
      </c>
      <c r="DI184" t="s">
        <v>234</v>
      </c>
      <c r="DJ184" t="s">
        <v>234</v>
      </c>
      <c r="DK184" t="s">
        <v>234</v>
      </c>
      <c r="DL184" t="s">
        <v>234</v>
      </c>
      <c r="DM184" t="s">
        <v>234</v>
      </c>
      <c r="DN184" t="s">
        <v>234</v>
      </c>
      <c r="DO184" t="s">
        <v>234</v>
      </c>
      <c r="DP184" t="s">
        <v>234</v>
      </c>
      <c r="DQ184" t="s">
        <v>234</v>
      </c>
      <c r="DR184" t="s">
        <v>234</v>
      </c>
      <c r="DS184" t="s">
        <v>234</v>
      </c>
      <c r="DT184" t="s">
        <v>234</v>
      </c>
      <c r="DU184" t="s">
        <v>234</v>
      </c>
      <c r="DV184" t="s">
        <v>234</v>
      </c>
      <c r="DW184" t="s">
        <v>234</v>
      </c>
      <c r="DX184" t="s">
        <v>234</v>
      </c>
      <c r="DY184" t="s">
        <v>234</v>
      </c>
      <c r="DZ184" t="s">
        <v>234</v>
      </c>
      <c r="EA184" t="s">
        <v>234</v>
      </c>
      <c r="EB184" t="s">
        <v>234</v>
      </c>
      <c r="EC184" t="s">
        <v>234</v>
      </c>
      <c r="ED184" t="s">
        <v>234</v>
      </c>
      <c r="EE184" t="s">
        <v>234</v>
      </c>
      <c r="EF184" t="s">
        <v>234</v>
      </c>
      <c r="EG184" t="s">
        <v>234</v>
      </c>
      <c r="EH184" t="s">
        <v>234</v>
      </c>
      <c r="EI184" t="s">
        <v>234</v>
      </c>
      <c r="EJ184" t="s">
        <v>234</v>
      </c>
      <c r="EK184" t="s">
        <v>234</v>
      </c>
      <c r="EL184" t="s">
        <v>234</v>
      </c>
      <c r="EM184" t="s">
        <v>234</v>
      </c>
      <c r="EN184" t="s">
        <v>234</v>
      </c>
      <c r="EO184" t="s">
        <v>3813</v>
      </c>
      <c r="EP184">
        <v>1</v>
      </c>
      <c r="EQ184">
        <v>1</v>
      </c>
      <c r="ER184">
        <v>1</v>
      </c>
      <c r="ES184">
        <v>1</v>
      </c>
      <c r="ET184">
        <v>1</v>
      </c>
      <c r="EU184">
        <v>1</v>
      </c>
      <c r="EV184">
        <v>1</v>
      </c>
      <c r="EW184">
        <v>0</v>
      </c>
      <c r="EX184" t="s">
        <v>1655</v>
      </c>
      <c r="EY184">
        <v>40</v>
      </c>
      <c r="EZ184" t="s">
        <v>3818</v>
      </c>
      <c r="FA184" t="s">
        <v>234</v>
      </c>
      <c r="FB184" t="s">
        <v>234</v>
      </c>
      <c r="FC184" t="s">
        <v>234</v>
      </c>
      <c r="FD184" t="s">
        <v>3818</v>
      </c>
      <c r="FE184" t="s">
        <v>1445</v>
      </c>
      <c r="FF184">
        <v>25</v>
      </c>
      <c r="FG184" t="s">
        <v>1445</v>
      </c>
      <c r="FH184">
        <v>25</v>
      </c>
      <c r="FI184" t="s">
        <v>1445</v>
      </c>
      <c r="FJ184" t="s">
        <v>1655</v>
      </c>
      <c r="FK184">
        <v>20</v>
      </c>
      <c r="FL184" t="s">
        <v>234</v>
      </c>
      <c r="FM184" t="s">
        <v>234</v>
      </c>
      <c r="FN184" t="s">
        <v>3920</v>
      </c>
      <c r="FO184" t="s">
        <v>1445</v>
      </c>
      <c r="FP184" t="s">
        <v>1445</v>
      </c>
      <c r="FQ184" t="s">
        <v>234</v>
      </c>
      <c r="FR184">
        <v>150</v>
      </c>
      <c r="FS184">
        <v>125</v>
      </c>
      <c r="FT184" t="s">
        <v>4237</v>
      </c>
      <c r="FU184" t="s">
        <v>1445</v>
      </c>
      <c r="FV184" t="s">
        <v>1655</v>
      </c>
      <c r="FW184">
        <v>100</v>
      </c>
      <c r="FX184" t="s">
        <v>234</v>
      </c>
      <c r="FY184" t="s">
        <v>234</v>
      </c>
      <c r="FZ184" t="s">
        <v>234</v>
      </c>
      <c r="GA184" t="s">
        <v>3816</v>
      </c>
      <c r="GB184" t="s">
        <v>1445</v>
      </c>
      <c r="GC184" t="s">
        <v>1655</v>
      </c>
      <c r="GD184" t="s">
        <v>234</v>
      </c>
      <c r="GE184">
        <v>25</v>
      </c>
      <c r="GF184" t="s">
        <v>234</v>
      </c>
      <c r="GG184" t="s">
        <v>234</v>
      </c>
      <c r="GH184" t="s">
        <v>234</v>
      </c>
      <c r="GI184" t="s">
        <v>234</v>
      </c>
      <c r="GJ184" t="s">
        <v>234</v>
      </c>
      <c r="GK184" t="s">
        <v>234</v>
      </c>
      <c r="GL184" t="s">
        <v>1655</v>
      </c>
      <c r="GM184" t="s">
        <v>259</v>
      </c>
      <c r="GN184" t="s">
        <v>3911</v>
      </c>
      <c r="GO184" t="s">
        <v>1655</v>
      </c>
      <c r="GP184" t="s">
        <v>4238</v>
      </c>
      <c r="GQ184">
        <v>1</v>
      </c>
      <c r="GR184">
        <v>0</v>
      </c>
      <c r="GS184">
        <v>0</v>
      </c>
      <c r="GT184">
        <v>1</v>
      </c>
      <c r="GU184">
        <v>0</v>
      </c>
      <c r="GV184">
        <v>0</v>
      </c>
      <c r="GW184">
        <v>0</v>
      </c>
      <c r="GX184">
        <v>0</v>
      </c>
      <c r="GY184">
        <v>0</v>
      </c>
      <c r="GZ184">
        <v>0</v>
      </c>
      <c r="HA184">
        <v>0</v>
      </c>
      <c r="HB184">
        <v>0</v>
      </c>
      <c r="HC184">
        <v>0</v>
      </c>
      <c r="HD184" t="s">
        <v>234</v>
      </c>
      <c r="HE184" t="s">
        <v>4239</v>
      </c>
      <c r="HF184">
        <v>0</v>
      </c>
      <c r="HG184">
        <v>1</v>
      </c>
      <c r="HH184">
        <v>0</v>
      </c>
      <c r="HI184">
        <v>0</v>
      </c>
      <c r="HJ184">
        <v>0</v>
      </c>
      <c r="HK184">
        <v>1</v>
      </c>
      <c r="HL184">
        <v>0</v>
      </c>
      <c r="HM184">
        <v>0</v>
      </c>
      <c r="HN184" t="s">
        <v>1445</v>
      </c>
      <c r="HO184" t="s">
        <v>1445</v>
      </c>
      <c r="HP184" t="s">
        <v>1655</v>
      </c>
      <c r="HQ184" t="s">
        <v>406</v>
      </c>
      <c r="HR184" t="s">
        <v>305</v>
      </c>
      <c r="HS184" t="s">
        <v>413</v>
      </c>
      <c r="HT184" t="s">
        <v>305</v>
      </c>
      <c r="HU184" t="s">
        <v>1445</v>
      </c>
      <c r="HV184" t="s">
        <v>234</v>
      </c>
      <c r="HW184" t="s">
        <v>234</v>
      </c>
      <c r="HX184" t="s">
        <v>234</v>
      </c>
      <c r="HY184" t="s">
        <v>234</v>
      </c>
      <c r="HZ184" t="s">
        <v>234</v>
      </c>
      <c r="IA184" t="s">
        <v>234</v>
      </c>
      <c r="IB184" t="s">
        <v>234</v>
      </c>
      <c r="IC184" t="s">
        <v>234</v>
      </c>
      <c r="ID184" t="s">
        <v>4240</v>
      </c>
      <c r="IE184">
        <v>0</v>
      </c>
      <c r="IF184">
        <v>1</v>
      </c>
      <c r="IG184">
        <v>0</v>
      </c>
      <c r="IH184">
        <v>1</v>
      </c>
      <c r="II184">
        <v>0</v>
      </c>
      <c r="IJ184">
        <v>0</v>
      </c>
      <c r="IK184">
        <v>0</v>
      </c>
      <c r="IL184">
        <v>0</v>
      </c>
      <c r="IM184" t="s">
        <v>234</v>
      </c>
      <c r="IN184" t="s">
        <v>1445</v>
      </c>
      <c r="IO184" t="s">
        <v>234</v>
      </c>
      <c r="IP184" t="s">
        <v>234</v>
      </c>
      <c r="IQ184" t="s">
        <v>234</v>
      </c>
      <c r="IR184" t="s">
        <v>234</v>
      </c>
      <c r="IS184" t="s">
        <v>234</v>
      </c>
      <c r="IT184" t="s">
        <v>234</v>
      </c>
      <c r="IU184" t="s">
        <v>234</v>
      </c>
      <c r="IV184" t="s">
        <v>234</v>
      </c>
      <c r="IW184" t="s">
        <v>234</v>
      </c>
      <c r="IX184" t="s">
        <v>234</v>
      </c>
      <c r="IY184" t="s">
        <v>234</v>
      </c>
      <c r="IZ184" t="s">
        <v>234</v>
      </c>
      <c r="JA184" t="s">
        <v>234</v>
      </c>
      <c r="JB184" t="s">
        <v>234</v>
      </c>
      <c r="JC184" t="s">
        <v>234</v>
      </c>
      <c r="JD184" t="s">
        <v>234</v>
      </c>
      <c r="JE184" t="s">
        <v>234</v>
      </c>
      <c r="JF184" t="s">
        <v>234</v>
      </c>
      <c r="JG184" t="s">
        <v>234</v>
      </c>
      <c r="JH184" t="s">
        <v>234</v>
      </c>
      <c r="JI184" t="s">
        <v>234</v>
      </c>
      <c r="JJ184" t="s">
        <v>234</v>
      </c>
      <c r="JK184" t="s">
        <v>234</v>
      </c>
      <c r="JL184" t="s">
        <v>234</v>
      </c>
      <c r="JM184" t="s">
        <v>234</v>
      </c>
      <c r="JN184" t="s">
        <v>234</v>
      </c>
      <c r="JO184" t="s">
        <v>234</v>
      </c>
      <c r="JP184" t="s">
        <v>234</v>
      </c>
      <c r="JQ184" t="s">
        <v>234</v>
      </c>
      <c r="JR184" t="s">
        <v>234</v>
      </c>
      <c r="JS184" t="s">
        <v>234</v>
      </c>
      <c r="JT184" t="s">
        <v>234</v>
      </c>
      <c r="JU184" t="s">
        <v>234</v>
      </c>
      <c r="JV184" t="s">
        <v>234</v>
      </c>
      <c r="JW184" t="s">
        <v>234</v>
      </c>
      <c r="JX184" t="s">
        <v>234</v>
      </c>
      <c r="JY184" t="s">
        <v>234</v>
      </c>
      <c r="JZ184" t="s">
        <v>234</v>
      </c>
      <c r="KA184" t="s">
        <v>234</v>
      </c>
      <c r="KB184" t="s">
        <v>234</v>
      </c>
      <c r="KC184" t="s">
        <v>234</v>
      </c>
      <c r="KD184" t="s">
        <v>234</v>
      </c>
      <c r="KE184" t="s">
        <v>234</v>
      </c>
      <c r="KF184" t="s">
        <v>234</v>
      </c>
      <c r="KG184" t="s">
        <v>234</v>
      </c>
      <c r="KH184" t="s">
        <v>234</v>
      </c>
      <c r="KI184" t="s">
        <v>234</v>
      </c>
      <c r="KJ184" t="s">
        <v>234</v>
      </c>
      <c r="KK184" t="s">
        <v>234</v>
      </c>
      <c r="KL184" t="s">
        <v>234</v>
      </c>
      <c r="KM184" t="s">
        <v>234</v>
      </c>
      <c r="KN184" t="s">
        <v>234</v>
      </c>
      <c r="KO184" t="s">
        <v>234</v>
      </c>
      <c r="KP184" t="s">
        <v>234</v>
      </c>
      <c r="KQ184" t="s">
        <v>234</v>
      </c>
      <c r="KR184" t="s">
        <v>234</v>
      </c>
      <c r="KS184" t="s">
        <v>234</v>
      </c>
      <c r="KT184" t="s">
        <v>234</v>
      </c>
      <c r="KU184" t="s">
        <v>234</v>
      </c>
      <c r="KV184" t="s">
        <v>234</v>
      </c>
      <c r="KW184" t="s">
        <v>234</v>
      </c>
      <c r="KX184" t="s">
        <v>234</v>
      </c>
      <c r="KY184" t="s">
        <v>234</v>
      </c>
      <c r="KZ184" t="s">
        <v>234</v>
      </c>
      <c r="LA184" t="s">
        <v>234</v>
      </c>
      <c r="LB184" t="s">
        <v>234</v>
      </c>
      <c r="LC184" t="s">
        <v>234</v>
      </c>
      <c r="LD184" t="s">
        <v>234</v>
      </c>
      <c r="LE184" t="s">
        <v>234</v>
      </c>
      <c r="LF184" t="s">
        <v>234</v>
      </c>
      <c r="LG184" t="s">
        <v>234</v>
      </c>
      <c r="LH184">
        <v>265480842</v>
      </c>
      <c r="LI184" t="s">
        <v>4241</v>
      </c>
      <c r="LJ184">
        <v>44620.613391203697</v>
      </c>
      <c r="LK184" t="s">
        <v>234</v>
      </c>
      <c r="LL184" t="s">
        <v>234</v>
      </c>
      <c r="LM184" t="s">
        <v>3800</v>
      </c>
      <c r="LN184" t="s">
        <v>3801</v>
      </c>
      <c r="LO184" t="s">
        <v>234</v>
      </c>
      <c r="LP184">
        <v>183</v>
      </c>
    </row>
    <row r="185" spans="1:328" x14ac:dyDescent="0.35">
      <c r="A185">
        <v>44617.490525925918</v>
      </c>
      <c r="B185">
        <v>44617.500376018521</v>
      </c>
      <c r="C185">
        <v>44617</v>
      </c>
      <c r="D185">
        <v>1.4071560861858806E-3</v>
      </c>
      <c r="E185" t="s">
        <v>234</v>
      </c>
      <c r="F185" t="s">
        <v>234</v>
      </c>
      <c r="G185" t="s">
        <v>234</v>
      </c>
      <c r="H185">
        <v>44617</v>
      </c>
      <c r="I185" t="s">
        <v>403</v>
      </c>
      <c r="J185" t="s">
        <v>234</v>
      </c>
      <c r="K185" t="s">
        <v>403</v>
      </c>
      <c r="L185" t="s">
        <v>402</v>
      </c>
      <c r="M185" t="s">
        <v>402</v>
      </c>
      <c r="N185" t="s">
        <v>1351</v>
      </c>
      <c r="O185" t="s">
        <v>234</v>
      </c>
      <c r="P185" t="s">
        <v>1351</v>
      </c>
      <c r="Q185" t="s">
        <v>1352</v>
      </c>
      <c r="R185" t="s">
        <v>1352</v>
      </c>
      <c r="S185" t="s">
        <v>406</v>
      </c>
      <c r="T185" t="s">
        <v>413</v>
      </c>
      <c r="U185" t="s">
        <v>1830</v>
      </c>
      <c r="V185" t="s">
        <v>1831</v>
      </c>
      <c r="W185" t="s">
        <v>2214</v>
      </c>
      <c r="X185" t="s">
        <v>2213</v>
      </c>
      <c r="Y185" t="s">
        <v>2214</v>
      </c>
      <c r="Z185" t="s">
        <v>3382</v>
      </c>
      <c r="AA185" t="s">
        <v>234</v>
      </c>
      <c r="AB185" t="s">
        <v>3382</v>
      </c>
      <c r="AC185" t="s">
        <v>3383</v>
      </c>
      <c r="AD185" t="s">
        <v>3383</v>
      </c>
      <c r="AE185" t="s">
        <v>3420</v>
      </c>
      <c r="AF185" t="s">
        <v>234</v>
      </c>
      <c r="AG185" t="s">
        <v>3420</v>
      </c>
      <c r="AH185" t="s">
        <v>3421</v>
      </c>
      <c r="AI185" t="s">
        <v>3421</v>
      </c>
      <c r="AJ185" t="s">
        <v>247</v>
      </c>
      <c r="AK185" t="s">
        <v>284</v>
      </c>
      <c r="AL185" t="s">
        <v>1655</v>
      </c>
      <c r="AM185" t="s">
        <v>234</v>
      </c>
      <c r="AN185" t="s">
        <v>1655</v>
      </c>
      <c r="AO185" t="s">
        <v>234</v>
      </c>
      <c r="AP185" t="s">
        <v>250</v>
      </c>
      <c r="AQ185" t="s">
        <v>234</v>
      </c>
      <c r="AR185" t="s">
        <v>234</v>
      </c>
      <c r="AS185" t="s">
        <v>285</v>
      </c>
      <c r="AT185" t="s">
        <v>234</v>
      </c>
      <c r="AU185" t="s">
        <v>302</v>
      </c>
      <c r="AV185">
        <v>0</v>
      </c>
      <c r="AW185">
        <v>1</v>
      </c>
      <c r="AX185">
        <v>0</v>
      </c>
      <c r="AY185">
        <v>0</v>
      </c>
      <c r="AZ185">
        <v>0</v>
      </c>
      <c r="BA185">
        <v>0</v>
      </c>
      <c r="BB185">
        <v>0</v>
      </c>
      <c r="BC185">
        <v>0</v>
      </c>
      <c r="BD185" t="s">
        <v>303</v>
      </c>
      <c r="BE185" t="s">
        <v>752</v>
      </c>
      <c r="BF185" t="s">
        <v>287</v>
      </c>
      <c r="BG185">
        <v>1</v>
      </c>
      <c r="BH185">
        <v>0</v>
      </c>
      <c r="BI185">
        <v>0</v>
      </c>
      <c r="BJ185">
        <v>0</v>
      </c>
      <c r="BK185">
        <v>0</v>
      </c>
      <c r="BL185">
        <v>0</v>
      </c>
      <c r="BM185">
        <v>0</v>
      </c>
      <c r="BN185">
        <v>0</v>
      </c>
      <c r="BO185">
        <v>0</v>
      </c>
      <c r="BP185">
        <v>0</v>
      </c>
      <c r="BQ185" t="s">
        <v>234</v>
      </c>
      <c r="BR185" t="s">
        <v>304</v>
      </c>
      <c r="BS185" t="s">
        <v>311</v>
      </c>
      <c r="BT185" t="s">
        <v>234</v>
      </c>
      <c r="BU185" t="s">
        <v>234</v>
      </c>
      <c r="BV185" t="s">
        <v>234</v>
      </c>
      <c r="BW185" t="s">
        <v>234</v>
      </c>
      <c r="BX185" t="s">
        <v>234</v>
      </c>
      <c r="BY185" t="s">
        <v>234</v>
      </c>
      <c r="BZ185" t="s">
        <v>234</v>
      </c>
      <c r="CA185" t="s">
        <v>234</v>
      </c>
      <c r="CB185" t="s">
        <v>234</v>
      </c>
      <c r="CC185" t="s">
        <v>234</v>
      </c>
      <c r="CD185" t="s">
        <v>234</v>
      </c>
      <c r="CE185" t="s">
        <v>234</v>
      </c>
      <c r="CF185" t="s">
        <v>234</v>
      </c>
      <c r="CG185" t="s">
        <v>234</v>
      </c>
      <c r="CH185" t="s">
        <v>234</v>
      </c>
      <c r="CI185" t="s">
        <v>234</v>
      </c>
      <c r="CJ185" t="s">
        <v>234</v>
      </c>
      <c r="CK185" t="s">
        <v>234</v>
      </c>
      <c r="CL185" t="s">
        <v>234</v>
      </c>
      <c r="CM185" t="s">
        <v>234</v>
      </c>
      <c r="CN185" t="s">
        <v>234</v>
      </c>
      <c r="CO185" t="s">
        <v>234</v>
      </c>
      <c r="CP185" t="s">
        <v>234</v>
      </c>
      <c r="CQ185" t="s">
        <v>234</v>
      </c>
      <c r="CR185" t="s">
        <v>234</v>
      </c>
      <c r="CS185" t="s">
        <v>234</v>
      </c>
      <c r="CT185" t="s">
        <v>234</v>
      </c>
      <c r="CU185" t="s">
        <v>234</v>
      </c>
      <c r="CV185" t="s">
        <v>234</v>
      </c>
      <c r="CW185" t="s">
        <v>234</v>
      </c>
      <c r="CX185" t="s">
        <v>234</v>
      </c>
      <c r="CY185" t="s">
        <v>234</v>
      </c>
      <c r="CZ185" t="s">
        <v>234</v>
      </c>
      <c r="DA185" t="s">
        <v>234</v>
      </c>
      <c r="DB185" t="s">
        <v>234</v>
      </c>
      <c r="DC185" t="s">
        <v>234</v>
      </c>
      <c r="DD185" t="s">
        <v>234</v>
      </c>
      <c r="DE185" t="s">
        <v>234</v>
      </c>
      <c r="DF185" t="s">
        <v>234</v>
      </c>
      <c r="DG185" t="s">
        <v>234</v>
      </c>
      <c r="DH185" t="s">
        <v>234</v>
      </c>
      <c r="DI185" t="s">
        <v>234</v>
      </c>
      <c r="DJ185" t="s">
        <v>234</v>
      </c>
      <c r="DK185" t="s">
        <v>234</v>
      </c>
      <c r="DL185" t="s">
        <v>234</v>
      </c>
      <c r="DM185" t="s">
        <v>234</v>
      </c>
      <c r="DN185" t="s">
        <v>234</v>
      </c>
      <c r="DO185" t="s">
        <v>234</v>
      </c>
      <c r="DP185" t="s">
        <v>234</v>
      </c>
      <c r="DQ185" t="s">
        <v>234</v>
      </c>
      <c r="DR185" t="s">
        <v>234</v>
      </c>
      <c r="DS185" t="s">
        <v>234</v>
      </c>
      <c r="DT185" t="s">
        <v>234</v>
      </c>
      <c r="DU185" t="s">
        <v>234</v>
      </c>
      <c r="DV185" t="s">
        <v>234</v>
      </c>
      <c r="DW185" t="s">
        <v>234</v>
      </c>
      <c r="DX185" t="s">
        <v>234</v>
      </c>
      <c r="DY185" t="s">
        <v>234</v>
      </c>
      <c r="DZ185" t="s">
        <v>234</v>
      </c>
      <c r="EA185" t="s">
        <v>234</v>
      </c>
      <c r="EB185" t="s">
        <v>234</v>
      </c>
      <c r="EC185" t="s">
        <v>234</v>
      </c>
      <c r="ED185" t="s">
        <v>234</v>
      </c>
      <c r="EE185" t="s">
        <v>234</v>
      </c>
      <c r="EF185" t="s">
        <v>234</v>
      </c>
      <c r="EG185" t="s">
        <v>234</v>
      </c>
      <c r="EH185" t="s">
        <v>234</v>
      </c>
      <c r="EI185" t="s">
        <v>234</v>
      </c>
      <c r="EJ185" t="s">
        <v>234</v>
      </c>
      <c r="EK185" t="s">
        <v>234</v>
      </c>
      <c r="EL185" t="s">
        <v>234</v>
      </c>
      <c r="EM185" t="s">
        <v>234</v>
      </c>
      <c r="EN185" t="s">
        <v>234</v>
      </c>
      <c r="EO185" t="s">
        <v>3813</v>
      </c>
      <c r="EP185">
        <v>1</v>
      </c>
      <c r="EQ185">
        <v>1</v>
      </c>
      <c r="ER185">
        <v>1</v>
      </c>
      <c r="ES185">
        <v>1</v>
      </c>
      <c r="ET185">
        <v>1</v>
      </c>
      <c r="EU185">
        <v>1</v>
      </c>
      <c r="EV185">
        <v>1</v>
      </c>
      <c r="EW185">
        <v>0</v>
      </c>
      <c r="EX185" t="s">
        <v>1655</v>
      </c>
      <c r="EY185">
        <v>40</v>
      </c>
      <c r="EZ185" t="s">
        <v>3818</v>
      </c>
      <c r="FA185" t="s">
        <v>234</v>
      </c>
      <c r="FB185" t="s">
        <v>234</v>
      </c>
      <c r="FC185" t="s">
        <v>234</v>
      </c>
      <c r="FD185" t="s">
        <v>3818</v>
      </c>
      <c r="FE185" t="s">
        <v>1445</v>
      </c>
      <c r="FF185">
        <v>20</v>
      </c>
      <c r="FG185" t="s">
        <v>1445</v>
      </c>
      <c r="FH185">
        <v>20</v>
      </c>
      <c r="FI185" t="s">
        <v>1655</v>
      </c>
      <c r="FJ185" t="s">
        <v>1655</v>
      </c>
      <c r="FK185">
        <v>20</v>
      </c>
      <c r="FL185" t="s">
        <v>234</v>
      </c>
      <c r="FM185" t="s">
        <v>234</v>
      </c>
      <c r="FN185" t="s">
        <v>3920</v>
      </c>
      <c r="FO185" t="s">
        <v>1445</v>
      </c>
      <c r="FP185" t="s">
        <v>1445</v>
      </c>
      <c r="FQ185" t="s">
        <v>234</v>
      </c>
      <c r="FR185">
        <v>150</v>
      </c>
      <c r="FS185">
        <v>125</v>
      </c>
      <c r="FT185" t="s">
        <v>4237</v>
      </c>
      <c r="FU185" t="s">
        <v>1445</v>
      </c>
      <c r="FV185" t="s">
        <v>1655</v>
      </c>
      <c r="FW185">
        <v>100</v>
      </c>
      <c r="FX185" t="s">
        <v>234</v>
      </c>
      <c r="FY185" t="s">
        <v>234</v>
      </c>
      <c r="FZ185" t="s">
        <v>234</v>
      </c>
      <c r="GA185" t="s">
        <v>3816</v>
      </c>
      <c r="GB185" t="s">
        <v>1445</v>
      </c>
      <c r="GC185" t="s">
        <v>1655</v>
      </c>
      <c r="GD185" t="s">
        <v>234</v>
      </c>
      <c r="GE185">
        <v>25</v>
      </c>
      <c r="GF185" t="s">
        <v>234</v>
      </c>
      <c r="GG185" t="s">
        <v>234</v>
      </c>
      <c r="GH185" t="s">
        <v>234</v>
      </c>
      <c r="GI185" t="s">
        <v>234</v>
      </c>
      <c r="GJ185" t="s">
        <v>234</v>
      </c>
      <c r="GK185" t="s">
        <v>234</v>
      </c>
      <c r="GL185" t="s">
        <v>1655</v>
      </c>
      <c r="GM185" t="s">
        <v>259</v>
      </c>
      <c r="GN185" t="s">
        <v>3911</v>
      </c>
      <c r="GO185" t="s">
        <v>1655</v>
      </c>
      <c r="GP185" t="s">
        <v>3921</v>
      </c>
      <c r="GQ185">
        <v>1</v>
      </c>
      <c r="GR185">
        <v>0</v>
      </c>
      <c r="GS185">
        <v>0</v>
      </c>
      <c r="GT185">
        <v>1</v>
      </c>
      <c r="GU185">
        <v>1</v>
      </c>
      <c r="GV185">
        <v>0</v>
      </c>
      <c r="GW185">
        <v>0</v>
      </c>
      <c r="GX185">
        <v>0</v>
      </c>
      <c r="GY185">
        <v>0</v>
      </c>
      <c r="GZ185">
        <v>0</v>
      </c>
      <c r="HA185">
        <v>0</v>
      </c>
      <c r="HB185">
        <v>0</v>
      </c>
      <c r="HC185">
        <v>0</v>
      </c>
      <c r="HD185" t="s">
        <v>234</v>
      </c>
      <c r="HE185" t="s">
        <v>1127</v>
      </c>
      <c r="HF185">
        <v>0</v>
      </c>
      <c r="HG185">
        <v>0</v>
      </c>
      <c r="HH185">
        <v>0</v>
      </c>
      <c r="HI185">
        <v>0</v>
      </c>
      <c r="HJ185">
        <v>0</v>
      </c>
      <c r="HK185">
        <v>1</v>
      </c>
      <c r="HL185">
        <v>0</v>
      </c>
      <c r="HM185">
        <v>0</v>
      </c>
      <c r="HN185" t="s">
        <v>1445</v>
      </c>
      <c r="HO185" t="s">
        <v>1445</v>
      </c>
      <c r="HP185" t="s">
        <v>1655</v>
      </c>
      <c r="HQ185" t="s">
        <v>406</v>
      </c>
      <c r="HR185" t="s">
        <v>305</v>
      </c>
      <c r="HS185" t="s">
        <v>413</v>
      </c>
      <c r="HT185" t="s">
        <v>305</v>
      </c>
      <c r="HU185" t="s">
        <v>1445</v>
      </c>
      <c r="HV185" t="s">
        <v>234</v>
      </c>
      <c r="HW185" t="s">
        <v>234</v>
      </c>
      <c r="HX185" t="s">
        <v>234</v>
      </c>
      <c r="HY185" t="s">
        <v>234</v>
      </c>
      <c r="HZ185" t="s">
        <v>234</v>
      </c>
      <c r="IA185" t="s">
        <v>234</v>
      </c>
      <c r="IB185" t="s">
        <v>234</v>
      </c>
      <c r="IC185" t="s">
        <v>234</v>
      </c>
      <c r="ID185" t="s">
        <v>4242</v>
      </c>
      <c r="IE185">
        <v>1</v>
      </c>
      <c r="IF185">
        <v>1</v>
      </c>
      <c r="IG185">
        <v>0</v>
      </c>
      <c r="IH185">
        <v>0</v>
      </c>
      <c r="II185">
        <v>0</v>
      </c>
      <c r="IJ185">
        <v>0</v>
      </c>
      <c r="IK185">
        <v>0</v>
      </c>
      <c r="IL185">
        <v>0</v>
      </c>
      <c r="IM185" t="s">
        <v>234</v>
      </c>
      <c r="IN185" t="s">
        <v>1445</v>
      </c>
      <c r="IO185" t="s">
        <v>234</v>
      </c>
      <c r="IP185" t="s">
        <v>234</v>
      </c>
      <c r="IQ185" t="s">
        <v>234</v>
      </c>
      <c r="IR185" t="s">
        <v>234</v>
      </c>
      <c r="IS185" t="s">
        <v>234</v>
      </c>
      <c r="IT185" t="s">
        <v>234</v>
      </c>
      <c r="IU185" t="s">
        <v>234</v>
      </c>
      <c r="IV185" t="s">
        <v>234</v>
      </c>
      <c r="IW185" t="s">
        <v>234</v>
      </c>
      <c r="IX185" t="s">
        <v>234</v>
      </c>
      <c r="IY185" t="s">
        <v>234</v>
      </c>
      <c r="IZ185" t="s">
        <v>234</v>
      </c>
      <c r="JA185" t="s">
        <v>234</v>
      </c>
      <c r="JB185" t="s">
        <v>234</v>
      </c>
      <c r="JC185" t="s">
        <v>234</v>
      </c>
      <c r="JD185" t="s">
        <v>234</v>
      </c>
      <c r="JE185" t="s">
        <v>234</v>
      </c>
      <c r="JF185" t="s">
        <v>234</v>
      </c>
      <c r="JG185" t="s">
        <v>234</v>
      </c>
      <c r="JH185" t="s">
        <v>234</v>
      </c>
      <c r="JI185" t="s">
        <v>234</v>
      </c>
      <c r="JJ185" t="s">
        <v>234</v>
      </c>
      <c r="JK185" t="s">
        <v>234</v>
      </c>
      <c r="JL185" t="s">
        <v>234</v>
      </c>
      <c r="JM185" t="s">
        <v>234</v>
      </c>
      <c r="JN185" t="s">
        <v>234</v>
      </c>
      <c r="JO185" t="s">
        <v>234</v>
      </c>
      <c r="JP185" t="s">
        <v>234</v>
      </c>
      <c r="JQ185" t="s">
        <v>234</v>
      </c>
      <c r="JR185" t="s">
        <v>234</v>
      </c>
      <c r="JS185" t="s">
        <v>234</v>
      </c>
      <c r="JT185" t="s">
        <v>234</v>
      </c>
      <c r="JU185" t="s">
        <v>234</v>
      </c>
      <c r="JV185" t="s">
        <v>234</v>
      </c>
      <c r="JW185" t="s">
        <v>234</v>
      </c>
      <c r="JX185" t="s">
        <v>234</v>
      </c>
      <c r="JY185" t="s">
        <v>234</v>
      </c>
      <c r="JZ185" t="s">
        <v>234</v>
      </c>
      <c r="KA185" t="s">
        <v>234</v>
      </c>
      <c r="KB185" t="s">
        <v>234</v>
      </c>
      <c r="KC185" t="s">
        <v>234</v>
      </c>
      <c r="KD185" t="s">
        <v>234</v>
      </c>
      <c r="KE185" t="s">
        <v>234</v>
      </c>
      <c r="KF185" t="s">
        <v>234</v>
      </c>
      <c r="KG185" t="s">
        <v>234</v>
      </c>
      <c r="KH185" t="s">
        <v>234</v>
      </c>
      <c r="KI185" t="s">
        <v>234</v>
      </c>
      <c r="KJ185" t="s">
        <v>234</v>
      </c>
      <c r="KK185" t="s">
        <v>234</v>
      </c>
      <c r="KL185" t="s">
        <v>234</v>
      </c>
      <c r="KM185" t="s">
        <v>234</v>
      </c>
      <c r="KN185" t="s">
        <v>234</v>
      </c>
      <c r="KO185" t="s">
        <v>234</v>
      </c>
      <c r="KP185" t="s">
        <v>234</v>
      </c>
      <c r="KQ185" t="s">
        <v>234</v>
      </c>
      <c r="KR185" t="s">
        <v>234</v>
      </c>
      <c r="KS185" t="s">
        <v>234</v>
      </c>
      <c r="KT185" t="s">
        <v>234</v>
      </c>
      <c r="KU185" t="s">
        <v>234</v>
      </c>
      <c r="KV185" t="s">
        <v>234</v>
      </c>
      <c r="KW185" t="s">
        <v>234</v>
      </c>
      <c r="KX185" t="s">
        <v>234</v>
      </c>
      <c r="KY185" t="s">
        <v>234</v>
      </c>
      <c r="KZ185" t="s">
        <v>234</v>
      </c>
      <c r="LA185" t="s">
        <v>234</v>
      </c>
      <c r="LB185" t="s">
        <v>234</v>
      </c>
      <c r="LC185" t="s">
        <v>234</v>
      </c>
      <c r="LD185" t="s">
        <v>234</v>
      </c>
      <c r="LE185" t="s">
        <v>234</v>
      </c>
      <c r="LF185" t="s">
        <v>4243</v>
      </c>
      <c r="LG185" t="s">
        <v>234</v>
      </c>
      <c r="LH185">
        <v>265480853</v>
      </c>
      <c r="LI185" t="s">
        <v>4244</v>
      </c>
      <c r="LJ185">
        <v>44620.61341435185</v>
      </c>
      <c r="LK185" t="s">
        <v>234</v>
      </c>
      <c r="LL185" t="s">
        <v>234</v>
      </c>
      <c r="LM185" t="s">
        <v>3800</v>
      </c>
      <c r="LN185" t="s">
        <v>3801</v>
      </c>
      <c r="LO185" t="s">
        <v>234</v>
      </c>
      <c r="LP185">
        <v>184</v>
      </c>
    </row>
    <row r="186" spans="1:328" x14ac:dyDescent="0.35">
      <c r="A186">
        <v>44617.506823356482</v>
      </c>
      <c r="B186">
        <v>44617.511479085653</v>
      </c>
      <c r="C186">
        <v>44617</v>
      </c>
      <c r="D186">
        <v>6.6510416737790886E-4</v>
      </c>
      <c r="E186" t="s">
        <v>234</v>
      </c>
      <c r="F186" t="s">
        <v>234</v>
      </c>
      <c r="G186" t="s">
        <v>234</v>
      </c>
      <c r="H186">
        <v>44617</v>
      </c>
      <c r="I186" t="s">
        <v>403</v>
      </c>
      <c r="J186" t="s">
        <v>234</v>
      </c>
      <c r="K186" t="s">
        <v>403</v>
      </c>
      <c r="L186" t="s">
        <v>402</v>
      </c>
      <c r="M186" t="s">
        <v>402</v>
      </c>
      <c r="N186" t="s">
        <v>1351</v>
      </c>
      <c r="O186" t="s">
        <v>234</v>
      </c>
      <c r="P186" t="s">
        <v>1351</v>
      </c>
      <c r="Q186" t="s">
        <v>1352</v>
      </c>
      <c r="R186" t="s">
        <v>1352</v>
      </c>
      <c r="S186" t="s">
        <v>406</v>
      </c>
      <c r="T186" t="s">
        <v>413</v>
      </c>
      <c r="U186" t="s">
        <v>1830</v>
      </c>
      <c r="V186" t="s">
        <v>1831</v>
      </c>
      <c r="W186" t="s">
        <v>2214</v>
      </c>
      <c r="X186" t="s">
        <v>2213</v>
      </c>
      <c r="Y186" t="s">
        <v>2214</v>
      </c>
      <c r="Z186" t="s">
        <v>3382</v>
      </c>
      <c r="AA186" t="s">
        <v>234</v>
      </c>
      <c r="AB186" t="s">
        <v>3382</v>
      </c>
      <c r="AC186" t="s">
        <v>3383</v>
      </c>
      <c r="AD186" t="s">
        <v>3383</v>
      </c>
      <c r="AE186" t="s">
        <v>3420</v>
      </c>
      <c r="AF186" t="s">
        <v>234</v>
      </c>
      <c r="AG186" t="s">
        <v>3420</v>
      </c>
      <c r="AH186" t="s">
        <v>3421</v>
      </c>
      <c r="AI186" t="s">
        <v>3421</v>
      </c>
      <c r="AJ186" t="s">
        <v>247</v>
      </c>
      <c r="AK186" t="s">
        <v>284</v>
      </c>
      <c r="AL186" t="s">
        <v>1655</v>
      </c>
      <c r="AM186" t="s">
        <v>234</v>
      </c>
      <c r="AN186" t="s">
        <v>1655</v>
      </c>
      <c r="AO186" t="s">
        <v>234</v>
      </c>
      <c r="AP186" t="s">
        <v>250</v>
      </c>
      <c r="AQ186" t="s">
        <v>234</v>
      </c>
      <c r="AR186" t="s">
        <v>234</v>
      </c>
      <c r="AS186" t="s">
        <v>285</v>
      </c>
      <c r="AT186" t="s">
        <v>234</v>
      </c>
      <c r="AU186" t="s">
        <v>302</v>
      </c>
      <c r="AV186">
        <v>0</v>
      </c>
      <c r="AW186">
        <v>1</v>
      </c>
      <c r="AX186">
        <v>0</v>
      </c>
      <c r="AY186">
        <v>0</v>
      </c>
      <c r="AZ186">
        <v>0</v>
      </c>
      <c r="BA186">
        <v>0</v>
      </c>
      <c r="BB186">
        <v>0</v>
      </c>
      <c r="BC186">
        <v>0</v>
      </c>
      <c r="BD186" t="s">
        <v>303</v>
      </c>
      <c r="BE186" t="s">
        <v>752</v>
      </c>
      <c r="BF186" t="s">
        <v>287</v>
      </c>
      <c r="BG186">
        <v>1</v>
      </c>
      <c r="BH186">
        <v>0</v>
      </c>
      <c r="BI186">
        <v>0</v>
      </c>
      <c r="BJ186">
        <v>0</v>
      </c>
      <c r="BK186">
        <v>0</v>
      </c>
      <c r="BL186">
        <v>0</v>
      </c>
      <c r="BM186">
        <v>0</v>
      </c>
      <c r="BN186">
        <v>0</v>
      </c>
      <c r="BO186">
        <v>0</v>
      </c>
      <c r="BP186">
        <v>0</v>
      </c>
      <c r="BQ186" t="s">
        <v>234</v>
      </c>
      <c r="BR186" t="s">
        <v>348</v>
      </c>
      <c r="BS186" t="s">
        <v>289</v>
      </c>
      <c r="BT186" t="s">
        <v>234</v>
      </c>
      <c r="BU186" t="s">
        <v>234</v>
      </c>
      <c r="BV186" t="s">
        <v>234</v>
      </c>
      <c r="BW186" t="s">
        <v>234</v>
      </c>
      <c r="BX186" t="s">
        <v>234</v>
      </c>
      <c r="BY186" t="s">
        <v>234</v>
      </c>
      <c r="BZ186" t="s">
        <v>234</v>
      </c>
      <c r="CA186" t="s">
        <v>234</v>
      </c>
      <c r="CB186" t="s">
        <v>234</v>
      </c>
      <c r="CC186" t="s">
        <v>234</v>
      </c>
      <c r="CD186" t="s">
        <v>234</v>
      </c>
      <c r="CE186" t="s">
        <v>234</v>
      </c>
      <c r="CF186" t="s">
        <v>234</v>
      </c>
      <c r="CG186" t="s">
        <v>234</v>
      </c>
      <c r="CH186" t="s">
        <v>234</v>
      </c>
      <c r="CI186" t="s">
        <v>234</v>
      </c>
      <c r="CJ186" t="s">
        <v>234</v>
      </c>
      <c r="CK186" t="s">
        <v>234</v>
      </c>
      <c r="CL186" t="s">
        <v>234</v>
      </c>
      <c r="CM186" t="s">
        <v>234</v>
      </c>
      <c r="CN186" t="s">
        <v>234</v>
      </c>
      <c r="CO186" t="s">
        <v>234</v>
      </c>
      <c r="CP186" t="s">
        <v>234</v>
      </c>
      <c r="CQ186" t="s">
        <v>234</v>
      </c>
      <c r="CR186" t="s">
        <v>234</v>
      </c>
      <c r="CS186" t="s">
        <v>234</v>
      </c>
      <c r="CT186" t="s">
        <v>234</v>
      </c>
      <c r="CU186" t="s">
        <v>234</v>
      </c>
      <c r="CV186" t="s">
        <v>234</v>
      </c>
      <c r="CW186" t="s">
        <v>234</v>
      </c>
      <c r="CX186" t="s">
        <v>234</v>
      </c>
      <c r="CY186" t="s">
        <v>234</v>
      </c>
      <c r="CZ186" t="s">
        <v>234</v>
      </c>
      <c r="DA186" t="s">
        <v>234</v>
      </c>
      <c r="DB186" t="s">
        <v>234</v>
      </c>
      <c r="DC186" t="s">
        <v>234</v>
      </c>
      <c r="DD186" t="s">
        <v>234</v>
      </c>
      <c r="DE186" t="s">
        <v>234</v>
      </c>
      <c r="DF186" t="s">
        <v>234</v>
      </c>
      <c r="DG186" t="s">
        <v>234</v>
      </c>
      <c r="DH186" t="s">
        <v>234</v>
      </c>
      <c r="DI186" t="s">
        <v>234</v>
      </c>
      <c r="DJ186" t="s">
        <v>234</v>
      </c>
      <c r="DK186" t="s">
        <v>234</v>
      </c>
      <c r="DL186" t="s">
        <v>234</v>
      </c>
      <c r="DM186" t="s">
        <v>234</v>
      </c>
      <c r="DN186" t="s">
        <v>234</v>
      </c>
      <c r="DO186" t="s">
        <v>234</v>
      </c>
      <c r="DP186" t="s">
        <v>234</v>
      </c>
      <c r="DQ186" t="s">
        <v>234</v>
      </c>
      <c r="DR186" t="s">
        <v>234</v>
      </c>
      <c r="DS186" t="s">
        <v>234</v>
      </c>
      <c r="DT186" t="s">
        <v>234</v>
      </c>
      <c r="DU186" t="s">
        <v>234</v>
      </c>
      <c r="DV186" t="s">
        <v>234</v>
      </c>
      <c r="DW186" t="s">
        <v>234</v>
      </c>
      <c r="DX186" t="s">
        <v>234</v>
      </c>
      <c r="DY186" t="s">
        <v>234</v>
      </c>
      <c r="DZ186" t="s">
        <v>234</v>
      </c>
      <c r="EA186" t="s">
        <v>234</v>
      </c>
      <c r="EB186" t="s">
        <v>234</v>
      </c>
      <c r="EC186" t="s">
        <v>234</v>
      </c>
      <c r="ED186" t="s">
        <v>234</v>
      </c>
      <c r="EE186" t="s">
        <v>234</v>
      </c>
      <c r="EF186" t="s">
        <v>234</v>
      </c>
      <c r="EG186" t="s">
        <v>234</v>
      </c>
      <c r="EH186" t="s">
        <v>234</v>
      </c>
      <c r="EI186" t="s">
        <v>234</v>
      </c>
      <c r="EJ186" t="s">
        <v>234</v>
      </c>
      <c r="EK186" t="s">
        <v>234</v>
      </c>
      <c r="EL186" t="s">
        <v>234</v>
      </c>
      <c r="EM186" t="s">
        <v>234</v>
      </c>
      <c r="EN186" t="s">
        <v>234</v>
      </c>
      <c r="EO186" t="s">
        <v>3813</v>
      </c>
      <c r="EP186">
        <v>1</v>
      </c>
      <c r="EQ186">
        <v>1</v>
      </c>
      <c r="ER186">
        <v>1</v>
      </c>
      <c r="ES186">
        <v>1</v>
      </c>
      <c r="ET186">
        <v>1</v>
      </c>
      <c r="EU186">
        <v>1</v>
      </c>
      <c r="EV186">
        <v>1</v>
      </c>
      <c r="EW186">
        <v>0</v>
      </c>
      <c r="EX186" t="s">
        <v>1655</v>
      </c>
      <c r="EY186">
        <v>40</v>
      </c>
      <c r="EZ186" t="s">
        <v>3818</v>
      </c>
      <c r="FA186" t="s">
        <v>234</v>
      </c>
      <c r="FB186" t="s">
        <v>234</v>
      </c>
      <c r="FC186" t="s">
        <v>234</v>
      </c>
      <c r="FD186" t="s">
        <v>3818</v>
      </c>
      <c r="FE186" t="s">
        <v>1445</v>
      </c>
      <c r="FF186">
        <v>25</v>
      </c>
      <c r="FG186" t="s">
        <v>1445</v>
      </c>
      <c r="FH186">
        <v>20</v>
      </c>
      <c r="FI186" t="s">
        <v>1445</v>
      </c>
      <c r="FJ186" t="s">
        <v>1655</v>
      </c>
      <c r="FK186">
        <v>20</v>
      </c>
      <c r="FL186" t="s">
        <v>234</v>
      </c>
      <c r="FM186" t="s">
        <v>234</v>
      </c>
      <c r="FN186" t="s">
        <v>3920</v>
      </c>
      <c r="FO186" t="s">
        <v>1445</v>
      </c>
      <c r="FP186" t="s">
        <v>1445</v>
      </c>
      <c r="FQ186" t="s">
        <v>234</v>
      </c>
      <c r="FR186">
        <v>150</v>
      </c>
      <c r="FS186">
        <v>125</v>
      </c>
      <c r="FT186" t="s">
        <v>4237</v>
      </c>
      <c r="FU186" t="s">
        <v>1445</v>
      </c>
      <c r="FV186" t="s">
        <v>1655</v>
      </c>
      <c r="FW186">
        <v>100</v>
      </c>
      <c r="FX186" t="s">
        <v>234</v>
      </c>
      <c r="FY186" t="s">
        <v>234</v>
      </c>
      <c r="FZ186" t="s">
        <v>234</v>
      </c>
      <c r="GA186" t="s">
        <v>3816</v>
      </c>
      <c r="GB186" t="s">
        <v>1445</v>
      </c>
      <c r="GC186" t="s">
        <v>1655</v>
      </c>
      <c r="GD186" t="s">
        <v>234</v>
      </c>
      <c r="GE186">
        <v>25</v>
      </c>
      <c r="GF186" t="s">
        <v>234</v>
      </c>
      <c r="GG186" t="s">
        <v>234</v>
      </c>
      <c r="GH186" t="s">
        <v>234</v>
      </c>
      <c r="GI186" t="s">
        <v>234</v>
      </c>
      <c r="GJ186" t="s">
        <v>234</v>
      </c>
      <c r="GK186" t="s">
        <v>234</v>
      </c>
      <c r="GL186" t="s">
        <v>1655</v>
      </c>
      <c r="GM186" t="s">
        <v>259</v>
      </c>
      <c r="GN186" t="s">
        <v>3911</v>
      </c>
      <c r="GO186" t="s">
        <v>1655</v>
      </c>
      <c r="GP186" t="s">
        <v>3973</v>
      </c>
      <c r="GQ186">
        <v>0</v>
      </c>
      <c r="GR186">
        <v>0</v>
      </c>
      <c r="GS186">
        <v>0</v>
      </c>
      <c r="GT186">
        <v>1</v>
      </c>
      <c r="GU186">
        <v>1</v>
      </c>
      <c r="GV186">
        <v>0</v>
      </c>
      <c r="GW186">
        <v>0</v>
      </c>
      <c r="GX186">
        <v>0</v>
      </c>
      <c r="GY186">
        <v>0</v>
      </c>
      <c r="GZ186">
        <v>0</v>
      </c>
      <c r="HA186">
        <v>0</v>
      </c>
      <c r="HB186">
        <v>0</v>
      </c>
      <c r="HC186">
        <v>0</v>
      </c>
      <c r="HD186" t="s">
        <v>234</v>
      </c>
      <c r="HE186" t="s">
        <v>4245</v>
      </c>
      <c r="HF186">
        <v>1</v>
      </c>
      <c r="HG186">
        <v>0</v>
      </c>
      <c r="HH186">
        <v>0</v>
      </c>
      <c r="HI186">
        <v>0</v>
      </c>
      <c r="HJ186">
        <v>0</v>
      </c>
      <c r="HK186">
        <v>1</v>
      </c>
      <c r="HL186">
        <v>0</v>
      </c>
      <c r="HM186">
        <v>0</v>
      </c>
      <c r="HN186" t="s">
        <v>1445</v>
      </c>
      <c r="HO186" t="s">
        <v>1445</v>
      </c>
      <c r="HP186" t="s">
        <v>1655</v>
      </c>
      <c r="HQ186" t="s">
        <v>406</v>
      </c>
      <c r="HR186" t="s">
        <v>305</v>
      </c>
      <c r="HS186" t="s">
        <v>413</v>
      </c>
      <c r="HT186" t="s">
        <v>305</v>
      </c>
      <c r="HU186" t="s">
        <v>1445</v>
      </c>
      <c r="HV186" t="s">
        <v>234</v>
      </c>
      <c r="HW186" t="s">
        <v>234</v>
      </c>
      <c r="HX186" t="s">
        <v>234</v>
      </c>
      <c r="HY186" t="s">
        <v>234</v>
      </c>
      <c r="HZ186" t="s">
        <v>234</v>
      </c>
      <c r="IA186" t="s">
        <v>234</v>
      </c>
      <c r="IB186" t="s">
        <v>234</v>
      </c>
      <c r="IC186" t="s">
        <v>234</v>
      </c>
      <c r="ID186" t="s">
        <v>3798</v>
      </c>
      <c r="IE186">
        <v>0</v>
      </c>
      <c r="IF186">
        <v>1</v>
      </c>
      <c r="IG186">
        <v>1</v>
      </c>
      <c r="IH186">
        <v>1</v>
      </c>
      <c r="II186">
        <v>0</v>
      </c>
      <c r="IJ186">
        <v>0</v>
      </c>
      <c r="IK186">
        <v>0</v>
      </c>
      <c r="IL186">
        <v>0</v>
      </c>
      <c r="IM186" t="s">
        <v>234</v>
      </c>
      <c r="IN186" t="s">
        <v>1445</v>
      </c>
      <c r="IO186" t="s">
        <v>234</v>
      </c>
      <c r="IP186" t="s">
        <v>234</v>
      </c>
      <c r="IQ186" t="s">
        <v>234</v>
      </c>
      <c r="IR186" t="s">
        <v>234</v>
      </c>
      <c r="IS186" t="s">
        <v>234</v>
      </c>
      <c r="IT186" t="s">
        <v>234</v>
      </c>
      <c r="IU186" t="s">
        <v>234</v>
      </c>
      <c r="IV186" t="s">
        <v>234</v>
      </c>
      <c r="IW186" t="s">
        <v>234</v>
      </c>
      <c r="IX186" t="s">
        <v>234</v>
      </c>
      <c r="IY186" t="s">
        <v>234</v>
      </c>
      <c r="IZ186" t="s">
        <v>234</v>
      </c>
      <c r="JA186" t="s">
        <v>234</v>
      </c>
      <c r="JB186" t="s">
        <v>234</v>
      </c>
      <c r="JC186" t="s">
        <v>234</v>
      </c>
      <c r="JD186" t="s">
        <v>234</v>
      </c>
      <c r="JE186" t="s">
        <v>234</v>
      </c>
      <c r="JF186" t="s">
        <v>234</v>
      </c>
      <c r="JG186" t="s">
        <v>234</v>
      </c>
      <c r="JH186" t="s">
        <v>234</v>
      </c>
      <c r="JI186" t="s">
        <v>234</v>
      </c>
      <c r="JJ186" t="s">
        <v>234</v>
      </c>
      <c r="JK186" t="s">
        <v>234</v>
      </c>
      <c r="JL186" t="s">
        <v>234</v>
      </c>
      <c r="JM186" t="s">
        <v>234</v>
      </c>
      <c r="JN186" t="s">
        <v>234</v>
      </c>
      <c r="JO186" t="s">
        <v>234</v>
      </c>
      <c r="JP186" t="s">
        <v>234</v>
      </c>
      <c r="JQ186" t="s">
        <v>234</v>
      </c>
      <c r="JR186" t="s">
        <v>234</v>
      </c>
      <c r="JS186" t="s">
        <v>234</v>
      </c>
      <c r="JT186" t="s">
        <v>234</v>
      </c>
      <c r="JU186" t="s">
        <v>234</v>
      </c>
      <c r="JV186" t="s">
        <v>234</v>
      </c>
      <c r="JW186" t="s">
        <v>234</v>
      </c>
      <c r="JX186" t="s">
        <v>234</v>
      </c>
      <c r="JY186" t="s">
        <v>234</v>
      </c>
      <c r="JZ186" t="s">
        <v>234</v>
      </c>
      <c r="KA186" t="s">
        <v>234</v>
      </c>
      <c r="KB186" t="s">
        <v>234</v>
      </c>
      <c r="KC186" t="s">
        <v>234</v>
      </c>
      <c r="KD186" t="s">
        <v>234</v>
      </c>
      <c r="KE186" t="s">
        <v>234</v>
      </c>
      <c r="KF186" t="s">
        <v>234</v>
      </c>
      <c r="KG186" t="s">
        <v>234</v>
      </c>
      <c r="KH186" t="s">
        <v>234</v>
      </c>
      <c r="KI186" t="s">
        <v>234</v>
      </c>
      <c r="KJ186" t="s">
        <v>234</v>
      </c>
      <c r="KK186" t="s">
        <v>234</v>
      </c>
      <c r="KL186" t="s">
        <v>234</v>
      </c>
      <c r="KM186" t="s">
        <v>234</v>
      </c>
      <c r="KN186" t="s">
        <v>234</v>
      </c>
      <c r="KO186" t="s">
        <v>234</v>
      </c>
      <c r="KP186" t="s">
        <v>234</v>
      </c>
      <c r="KQ186" t="s">
        <v>234</v>
      </c>
      <c r="KR186" t="s">
        <v>234</v>
      </c>
      <c r="KS186" t="s">
        <v>234</v>
      </c>
      <c r="KT186" t="s">
        <v>234</v>
      </c>
      <c r="KU186" t="s">
        <v>234</v>
      </c>
      <c r="KV186" t="s">
        <v>234</v>
      </c>
      <c r="KW186" t="s">
        <v>234</v>
      </c>
      <c r="KX186" t="s">
        <v>234</v>
      </c>
      <c r="KY186" t="s">
        <v>234</v>
      </c>
      <c r="KZ186" t="s">
        <v>234</v>
      </c>
      <c r="LA186" t="s">
        <v>234</v>
      </c>
      <c r="LB186" t="s">
        <v>234</v>
      </c>
      <c r="LC186" t="s">
        <v>234</v>
      </c>
      <c r="LD186" t="s">
        <v>234</v>
      </c>
      <c r="LE186" t="s">
        <v>234</v>
      </c>
      <c r="LF186" t="s">
        <v>234</v>
      </c>
      <c r="LG186" t="s">
        <v>234</v>
      </c>
      <c r="LH186">
        <v>265480869</v>
      </c>
      <c r="LI186" t="s">
        <v>4246</v>
      </c>
      <c r="LJ186">
        <v>44620.613437499997</v>
      </c>
      <c r="LK186" t="s">
        <v>234</v>
      </c>
      <c r="LL186" t="s">
        <v>234</v>
      </c>
      <c r="LM186" t="s">
        <v>3800</v>
      </c>
      <c r="LN186" t="s">
        <v>3801</v>
      </c>
      <c r="LO186" t="s">
        <v>234</v>
      </c>
      <c r="LP186">
        <v>185</v>
      </c>
    </row>
    <row r="187" spans="1:328" x14ac:dyDescent="0.35">
      <c r="A187">
        <v>44617.512782164347</v>
      </c>
      <c r="B187">
        <v>44617.518966215277</v>
      </c>
      <c r="C187">
        <v>44617</v>
      </c>
      <c r="D187">
        <v>8.8343584710466009E-4</v>
      </c>
      <c r="E187" t="s">
        <v>234</v>
      </c>
      <c r="F187" t="s">
        <v>234</v>
      </c>
      <c r="G187" t="s">
        <v>234</v>
      </c>
      <c r="H187">
        <v>44617</v>
      </c>
      <c r="I187" t="s">
        <v>403</v>
      </c>
      <c r="J187" t="s">
        <v>234</v>
      </c>
      <c r="K187" t="s">
        <v>403</v>
      </c>
      <c r="L187" t="s">
        <v>402</v>
      </c>
      <c r="M187" t="s">
        <v>402</v>
      </c>
      <c r="N187" t="s">
        <v>1351</v>
      </c>
      <c r="O187" t="s">
        <v>234</v>
      </c>
      <c r="P187" t="s">
        <v>1351</v>
      </c>
      <c r="Q187" t="s">
        <v>1352</v>
      </c>
      <c r="R187" t="s">
        <v>1352</v>
      </c>
      <c r="S187" t="s">
        <v>406</v>
      </c>
      <c r="T187" t="s">
        <v>413</v>
      </c>
      <c r="U187" t="s">
        <v>1830</v>
      </c>
      <c r="V187" t="s">
        <v>1831</v>
      </c>
      <c r="W187" t="s">
        <v>2214</v>
      </c>
      <c r="X187" t="s">
        <v>2213</v>
      </c>
      <c r="Y187" t="s">
        <v>2214</v>
      </c>
      <c r="Z187" t="s">
        <v>3382</v>
      </c>
      <c r="AA187" t="s">
        <v>234</v>
      </c>
      <c r="AB187" t="s">
        <v>3382</v>
      </c>
      <c r="AC187" t="s">
        <v>3383</v>
      </c>
      <c r="AD187" t="s">
        <v>3383</v>
      </c>
      <c r="AE187" t="s">
        <v>3420</v>
      </c>
      <c r="AF187" t="s">
        <v>234</v>
      </c>
      <c r="AG187" t="s">
        <v>3420</v>
      </c>
      <c r="AH187" t="s">
        <v>3421</v>
      </c>
      <c r="AI187" t="s">
        <v>3421</v>
      </c>
      <c r="AJ187" t="s">
        <v>247</v>
      </c>
      <c r="AK187" t="s">
        <v>284</v>
      </c>
      <c r="AL187" t="s">
        <v>1655</v>
      </c>
      <c r="AM187" t="s">
        <v>234</v>
      </c>
      <c r="AN187" t="s">
        <v>1655</v>
      </c>
      <c r="AO187" t="s">
        <v>234</v>
      </c>
      <c r="AP187" t="s">
        <v>250</v>
      </c>
      <c r="AQ187" t="s">
        <v>234</v>
      </c>
      <c r="AR187" t="s">
        <v>234</v>
      </c>
      <c r="AS187" t="s">
        <v>285</v>
      </c>
      <c r="AT187" t="s">
        <v>234</v>
      </c>
      <c r="AU187" t="s">
        <v>302</v>
      </c>
      <c r="AV187">
        <v>0</v>
      </c>
      <c r="AW187">
        <v>1</v>
      </c>
      <c r="AX187">
        <v>0</v>
      </c>
      <c r="AY187">
        <v>0</v>
      </c>
      <c r="AZ187">
        <v>0</v>
      </c>
      <c r="BA187">
        <v>0</v>
      </c>
      <c r="BB187">
        <v>0</v>
      </c>
      <c r="BC187">
        <v>0</v>
      </c>
      <c r="BD187" t="s">
        <v>303</v>
      </c>
      <c r="BE187" t="s">
        <v>752</v>
      </c>
      <c r="BF187" t="s">
        <v>287</v>
      </c>
      <c r="BG187">
        <v>1</v>
      </c>
      <c r="BH187">
        <v>0</v>
      </c>
      <c r="BI187">
        <v>0</v>
      </c>
      <c r="BJ187">
        <v>0</v>
      </c>
      <c r="BK187">
        <v>0</v>
      </c>
      <c r="BL187">
        <v>0</v>
      </c>
      <c r="BM187">
        <v>0</v>
      </c>
      <c r="BN187">
        <v>0</v>
      </c>
      <c r="BO187">
        <v>0</v>
      </c>
      <c r="BP187">
        <v>0</v>
      </c>
      <c r="BQ187" t="s">
        <v>234</v>
      </c>
      <c r="BR187" t="s">
        <v>304</v>
      </c>
      <c r="BS187" t="s">
        <v>311</v>
      </c>
      <c r="BT187" t="s">
        <v>234</v>
      </c>
      <c r="BU187" t="s">
        <v>234</v>
      </c>
      <c r="BV187" t="s">
        <v>234</v>
      </c>
      <c r="BW187" t="s">
        <v>234</v>
      </c>
      <c r="BX187" t="s">
        <v>234</v>
      </c>
      <c r="BY187" t="s">
        <v>234</v>
      </c>
      <c r="BZ187" t="s">
        <v>234</v>
      </c>
      <c r="CA187" t="s">
        <v>234</v>
      </c>
      <c r="CB187" t="s">
        <v>234</v>
      </c>
      <c r="CC187" t="s">
        <v>234</v>
      </c>
      <c r="CD187" t="s">
        <v>234</v>
      </c>
      <c r="CE187" t="s">
        <v>234</v>
      </c>
      <c r="CF187" t="s">
        <v>234</v>
      </c>
      <c r="CG187" t="s">
        <v>234</v>
      </c>
      <c r="CH187" t="s">
        <v>234</v>
      </c>
      <c r="CI187" t="s">
        <v>234</v>
      </c>
      <c r="CJ187" t="s">
        <v>234</v>
      </c>
      <c r="CK187" t="s">
        <v>234</v>
      </c>
      <c r="CL187" t="s">
        <v>234</v>
      </c>
      <c r="CM187" t="s">
        <v>234</v>
      </c>
      <c r="CN187" t="s">
        <v>234</v>
      </c>
      <c r="CO187" t="s">
        <v>234</v>
      </c>
      <c r="CP187" t="s">
        <v>234</v>
      </c>
      <c r="CQ187" t="s">
        <v>234</v>
      </c>
      <c r="CR187" t="s">
        <v>234</v>
      </c>
      <c r="CS187" t="s">
        <v>234</v>
      </c>
      <c r="CT187" t="s">
        <v>234</v>
      </c>
      <c r="CU187" t="s">
        <v>234</v>
      </c>
      <c r="CV187" t="s">
        <v>234</v>
      </c>
      <c r="CW187" t="s">
        <v>234</v>
      </c>
      <c r="CX187" t="s">
        <v>234</v>
      </c>
      <c r="CY187" t="s">
        <v>234</v>
      </c>
      <c r="CZ187" t="s">
        <v>234</v>
      </c>
      <c r="DA187" t="s">
        <v>234</v>
      </c>
      <c r="DB187" t="s">
        <v>234</v>
      </c>
      <c r="DC187" t="s">
        <v>234</v>
      </c>
      <c r="DD187" t="s">
        <v>234</v>
      </c>
      <c r="DE187" t="s">
        <v>234</v>
      </c>
      <c r="DF187" t="s">
        <v>234</v>
      </c>
      <c r="DG187" t="s">
        <v>234</v>
      </c>
      <c r="DH187" t="s">
        <v>234</v>
      </c>
      <c r="DI187" t="s">
        <v>234</v>
      </c>
      <c r="DJ187" t="s">
        <v>234</v>
      </c>
      <c r="DK187" t="s">
        <v>234</v>
      </c>
      <c r="DL187" t="s">
        <v>234</v>
      </c>
      <c r="DM187" t="s">
        <v>234</v>
      </c>
      <c r="DN187" t="s">
        <v>234</v>
      </c>
      <c r="DO187" t="s">
        <v>234</v>
      </c>
      <c r="DP187" t="s">
        <v>234</v>
      </c>
      <c r="DQ187" t="s">
        <v>234</v>
      </c>
      <c r="DR187" t="s">
        <v>234</v>
      </c>
      <c r="DS187" t="s">
        <v>234</v>
      </c>
      <c r="DT187" t="s">
        <v>234</v>
      </c>
      <c r="DU187" t="s">
        <v>234</v>
      </c>
      <c r="DV187" t="s">
        <v>234</v>
      </c>
      <c r="DW187" t="s">
        <v>234</v>
      </c>
      <c r="DX187" t="s">
        <v>234</v>
      </c>
      <c r="DY187" t="s">
        <v>234</v>
      </c>
      <c r="DZ187" t="s">
        <v>234</v>
      </c>
      <c r="EA187" t="s">
        <v>234</v>
      </c>
      <c r="EB187" t="s">
        <v>234</v>
      </c>
      <c r="EC187" t="s">
        <v>234</v>
      </c>
      <c r="ED187" t="s">
        <v>234</v>
      </c>
      <c r="EE187" t="s">
        <v>234</v>
      </c>
      <c r="EF187" t="s">
        <v>234</v>
      </c>
      <c r="EG187" t="s">
        <v>234</v>
      </c>
      <c r="EH187" t="s">
        <v>234</v>
      </c>
      <c r="EI187" t="s">
        <v>234</v>
      </c>
      <c r="EJ187" t="s">
        <v>234</v>
      </c>
      <c r="EK187" t="s">
        <v>234</v>
      </c>
      <c r="EL187" t="s">
        <v>234</v>
      </c>
      <c r="EM187" t="s">
        <v>234</v>
      </c>
      <c r="EN187" t="s">
        <v>234</v>
      </c>
      <c r="EO187" t="s">
        <v>3813</v>
      </c>
      <c r="EP187">
        <v>1</v>
      </c>
      <c r="EQ187">
        <v>1</v>
      </c>
      <c r="ER187">
        <v>1</v>
      </c>
      <c r="ES187">
        <v>1</v>
      </c>
      <c r="ET187">
        <v>1</v>
      </c>
      <c r="EU187">
        <v>1</v>
      </c>
      <c r="EV187">
        <v>1</v>
      </c>
      <c r="EW187">
        <v>0</v>
      </c>
      <c r="EX187" t="s">
        <v>1655</v>
      </c>
      <c r="EY187">
        <v>40</v>
      </c>
      <c r="EZ187" t="s">
        <v>3818</v>
      </c>
      <c r="FA187" t="s">
        <v>234</v>
      </c>
      <c r="FB187" t="s">
        <v>234</v>
      </c>
      <c r="FC187" t="s">
        <v>234</v>
      </c>
      <c r="FD187" t="s">
        <v>3818</v>
      </c>
      <c r="FE187" t="s">
        <v>1445</v>
      </c>
      <c r="FF187">
        <v>20</v>
      </c>
      <c r="FG187" t="s">
        <v>1445</v>
      </c>
      <c r="FH187">
        <v>20</v>
      </c>
      <c r="FI187" t="s">
        <v>1445</v>
      </c>
      <c r="FJ187" t="s">
        <v>1655</v>
      </c>
      <c r="FK187">
        <v>20</v>
      </c>
      <c r="FL187" t="s">
        <v>234</v>
      </c>
      <c r="FM187" t="s">
        <v>234</v>
      </c>
      <c r="FN187" t="s">
        <v>3920</v>
      </c>
      <c r="FO187" t="s">
        <v>1445</v>
      </c>
      <c r="FP187" t="s">
        <v>1445</v>
      </c>
      <c r="FQ187" t="s">
        <v>234</v>
      </c>
      <c r="FR187">
        <v>150</v>
      </c>
      <c r="FS187">
        <v>125</v>
      </c>
      <c r="FT187" t="s">
        <v>4237</v>
      </c>
      <c r="FU187" t="s">
        <v>1445</v>
      </c>
      <c r="FV187" t="s">
        <v>1655</v>
      </c>
      <c r="FW187">
        <v>100</v>
      </c>
      <c r="FX187" t="s">
        <v>234</v>
      </c>
      <c r="FY187" t="s">
        <v>234</v>
      </c>
      <c r="FZ187" t="s">
        <v>234</v>
      </c>
      <c r="GA187" t="s">
        <v>3816</v>
      </c>
      <c r="GB187" t="s">
        <v>1445</v>
      </c>
      <c r="GC187" t="s">
        <v>1655</v>
      </c>
      <c r="GD187" t="s">
        <v>234</v>
      </c>
      <c r="GE187">
        <v>25</v>
      </c>
      <c r="GF187" t="s">
        <v>234</v>
      </c>
      <c r="GG187" t="s">
        <v>234</v>
      </c>
      <c r="GH187" t="s">
        <v>234</v>
      </c>
      <c r="GI187" t="s">
        <v>234</v>
      </c>
      <c r="GJ187" t="s">
        <v>234</v>
      </c>
      <c r="GK187" t="s">
        <v>234</v>
      </c>
      <c r="GL187" t="s">
        <v>1655</v>
      </c>
      <c r="GM187" t="s">
        <v>259</v>
      </c>
      <c r="GN187" t="s">
        <v>3911</v>
      </c>
      <c r="GO187" t="s">
        <v>1655</v>
      </c>
      <c r="GP187" t="s">
        <v>3973</v>
      </c>
      <c r="GQ187">
        <v>0</v>
      </c>
      <c r="GR187">
        <v>0</v>
      </c>
      <c r="GS187">
        <v>0</v>
      </c>
      <c r="GT187">
        <v>1</v>
      </c>
      <c r="GU187">
        <v>1</v>
      </c>
      <c r="GV187">
        <v>0</v>
      </c>
      <c r="GW187">
        <v>0</v>
      </c>
      <c r="GX187">
        <v>0</v>
      </c>
      <c r="GY187">
        <v>0</v>
      </c>
      <c r="GZ187">
        <v>0</v>
      </c>
      <c r="HA187">
        <v>0</v>
      </c>
      <c r="HB187">
        <v>0</v>
      </c>
      <c r="HC187">
        <v>0</v>
      </c>
      <c r="HD187" t="s">
        <v>234</v>
      </c>
      <c r="HE187" t="s">
        <v>4247</v>
      </c>
      <c r="HF187">
        <v>1</v>
      </c>
      <c r="HG187">
        <v>0</v>
      </c>
      <c r="HH187">
        <v>0</v>
      </c>
      <c r="HI187">
        <v>1</v>
      </c>
      <c r="HJ187">
        <v>0</v>
      </c>
      <c r="HK187">
        <v>1</v>
      </c>
      <c r="HL187">
        <v>0</v>
      </c>
      <c r="HM187">
        <v>0</v>
      </c>
      <c r="HN187" t="s">
        <v>1445</v>
      </c>
      <c r="HO187" t="s">
        <v>1445</v>
      </c>
      <c r="HP187" t="s">
        <v>1655</v>
      </c>
      <c r="HQ187" t="s">
        <v>406</v>
      </c>
      <c r="HR187" t="s">
        <v>305</v>
      </c>
      <c r="HS187" t="s">
        <v>413</v>
      </c>
      <c r="HT187" t="s">
        <v>305</v>
      </c>
      <c r="HU187" t="s">
        <v>1445</v>
      </c>
      <c r="HV187" t="s">
        <v>234</v>
      </c>
      <c r="HW187" t="s">
        <v>234</v>
      </c>
      <c r="HX187" t="s">
        <v>234</v>
      </c>
      <c r="HY187" t="s">
        <v>234</v>
      </c>
      <c r="HZ187" t="s">
        <v>234</v>
      </c>
      <c r="IA187" t="s">
        <v>234</v>
      </c>
      <c r="IB187" t="s">
        <v>234</v>
      </c>
      <c r="IC187" t="s">
        <v>234</v>
      </c>
      <c r="ID187" t="s">
        <v>3923</v>
      </c>
      <c r="IE187">
        <v>0</v>
      </c>
      <c r="IF187">
        <v>1</v>
      </c>
      <c r="IG187">
        <v>1</v>
      </c>
      <c r="IH187">
        <v>0</v>
      </c>
      <c r="II187">
        <v>0</v>
      </c>
      <c r="IJ187">
        <v>0</v>
      </c>
      <c r="IK187">
        <v>0</v>
      </c>
      <c r="IL187">
        <v>0</v>
      </c>
      <c r="IM187" t="s">
        <v>234</v>
      </c>
      <c r="IN187" t="s">
        <v>1445</v>
      </c>
      <c r="IO187" t="s">
        <v>234</v>
      </c>
      <c r="IP187" t="s">
        <v>234</v>
      </c>
      <c r="IQ187" t="s">
        <v>234</v>
      </c>
      <c r="IR187" t="s">
        <v>234</v>
      </c>
      <c r="IS187" t="s">
        <v>234</v>
      </c>
      <c r="IT187" t="s">
        <v>234</v>
      </c>
      <c r="IU187" t="s">
        <v>234</v>
      </c>
      <c r="IV187" t="s">
        <v>234</v>
      </c>
      <c r="IW187" t="s">
        <v>234</v>
      </c>
      <c r="IX187" t="s">
        <v>234</v>
      </c>
      <c r="IY187" t="s">
        <v>234</v>
      </c>
      <c r="IZ187" t="s">
        <v>234</v>
      </c>
      <c r="JA187" t="s">
        <v>234</v>
      </c>
      <c r="JB187" t="s">
        <v>234</v>
      </c>
      <c r="JC187" t="s">
        <v>234</v>
      </c>
      <c r="JD187" t="s">
        <v>234</v>
      </c>
      <c r="JE187" t="s">
        <v>234</v>
      </c>
      <c r="JF187" t="s">
        <v>234</v>
      </c>
      <c r="JG187" t="s">
        <v>234</v>
      </c>
      <c r="JH187" t="s">
        <v>234</v>
      </c>
      <c r="JI187" t="s">
        <v>234</v>
      </c>
      <c r="JJ187" t="s">
        <v>234</v>
      </c>
      <c r="JK187" t="s">
        <v>234</v>
      </c>
      <c r="JL187" t="s">
        <v>234</v>
      </c>
      <c r="JM187" t="s">
        <v>234</v>
      </c>
      <c r="JN187" t="s">
        <v>234</v>
      </c>
      <c r="JO187" t="s">
        <v>234</v>
      </c>
      <c r="JP187" t="s">
        <v>234</v>
      </c>
      <c r="JQ187" t="s">
        <v>234</v>
      </c>
      <c r="JR187" t="s">
        <v>234</v>
      </c>
      <c r="JS187" t="s">
        <v>234</v>
      </c>
      <c r="JT187" t="s">
        <v>234</v>
      </c>
      <c r="JU187" t="s">
        <v>234</v>
      </c>
      <c r="JV187" t="s">
        <v>234</v>
      </c>
      <c r="JW187" t="s">
        <v>234</v>
      </c>
      <c r="JX187" t="s">
        <v>234</v>
      </c>
      <c r="JY187" t="s">
        <v>234</v>
      </c>
      <c r="JZ187" t="s">
        <v>234</v>
      </c>
      <c r="KA187" t="s">
        <v>234</v>
      </c>
      <c r="KB187" t="s">
        <v>234</v>
      </c>
      <c r="KC187" t="s">
        <v>234</v>
      </c>
      <c r="KD187" t="s">
        <v>234</v>
      </c>
      <c r="KE187" t="s">
        <v>234</v>
      </c>
      <c r="KF187" t="s">
        <v>234</v>
      </c>
      <c r="KG187" t="s">
        <v>234</v>
      </c>
      <c r="KH187" t="s">
        <v>234</v>
      </c>
      <c r="KI187" t="s">
        <v>234</v>
      </c>
      <c r="KJ187" t="s">
        <v>234</v>
      </c>
      <c r="KK187" t="s">
        <v>234</v>
      </c>
      <c r="KL187" t="s">
        <v>234</v>
      </c>
      <c r="KM187" t="s">
        <v>234</v>
      </c>
      <c r="KN187" t="s">
        <v>234</v>
      </c>
      <c r="KO187" t="s">
        <v>234</v>
      </c>
      <c r="KP187" t="s">
        <v>234</v>
      </c>
      <c r="KQ187" t="s">
        <v>234</v>
      </c>
      <c r="KR187" t="s">
        <v>234</v>
      </c>
      <c r="KS187" t="s">
        <v>234</v>
      </c>
      <c r="KT187" t="s">
        <v>234</v>
      </c>
      <c r="KU187" t="s">
        <v>234</v>
      </c>
      <c r="KV187" t="s">
        <v>234</v>
      </c>
      <c r="KW187" t="s">
        <v>234</v>
      </c>
      <c r="KX187" t="s">
        <v>234</v>
      </c>
      <c r="KY187" t="s">
        <v>234</v>
      </c>
      <c r="KZ187" t="s">
        <v>234</v>
      </c>
      <c r="LA187" t="s">
        <v>234</v>
      </c>
      <c r="LB187" t="s">
        <v>234</v>
      </c>
      <c r="LC187" t="s">
        <v>234</v>
      </c>
      <c r="LD187" t="s">
        <v>234</v>
      </c>
      <c r="LE187" t="s">
        <v>234</v>
      </c>
      <c r="LF187" t="s">
        <v>234</v>
      </c>
      <c r="LG187" t="s">
        <v>234</v>
      </c>
      <c r="LH187">
        <v>265480879</v>
      </c>
      <c r="LI187" t="s">
        <v>4248</v>
      </c>
      <c r="LJ187">
        <v>44620.613449074073</v>
      </c>
      <c r="LK187" t="s">
        <v>234</v>
      </c>
      <c r="LL187" t="s">
        <v>234</v>
      </c>
      <c r="LM187" t="s">
        <v>3800</v>
      </c>
      <c r="LN187" t="s">
        <v>3801</v>
      </c>
      <c r="LO187" t="s">
        <v>234</v>
      </c>
      <c r="LP187">
        <v>186</v>
      </c>
    </row>
    <row r="188" spans="1:328" x14ac:dyDescent="0.35">
      <c r="A188">
        <v>44620.396126273146</v>
      </c>
      <c r="B188">
        <v>44620.397299791657</v>
      </c>
      <c r="C188">
        <v>44620</v>
      </c>
      <c r="D188">
        <v>1.17351851076819E-3</v>
      </c>
      <c r="E188" t="s">
        <v>234</v>
      </c>
      <c r="F188" t="s">
        <v>234</v>
      </c>
      <c r="G188" t="s">
        <v>234</v>
      </c>
      <c r="H188">
        <v>44620</v>
      </c>
      <c r="I188" t="s">
        <v>403</v>
      </c>
      <c r="J188" t="s">
        <v>234</v>
      </c>
      <c r="K188" t="s">
        <v>403</v>
      </c>
      <c r="L188" t="s">
        <v>402</v>
      </c>
      <c r="M188" t="s">
        <v>402</v>
      </c>
      <c r="N188" t="s">
        <v>1351</v>
      </c>
      <c r="O188" t="s">
        <v>234</v>
      </c>
      <c r="P188" t="s">
        <v>1351</v>
      </c>
      <c r="Q188" t="s">
        <v>1352</v>
      </c>
      <c r="R188" t="s">
        <v>1352</v>
      </c>
      <c r="S188" t="s">
        <v>406</v>
      </c>
      <c r="T188" t="s">
        <v>413</v>
      </c>
      <c r="U188" t="s">
        <v>1830</v>
      </c>
      <c r="V188" t="s">
        <v>1831</v>
      </c>
      <c r="W188" t="s">
        <v>2214</v>
      </c>
      <c r="X188" t="s">
        <v>2213</v>
      </c>
      <c r="Y188" t="s">
        <v>2214</v>
      </c>
      <c r="Z188" t="s">
        <v>3382</v>
      </c>
      <c r="AA188" t="s">
        <v>234</v>
      </c>
      <c r="AB188" t="s">
        <v>3382</v>
      </c>
      <c r="AC188" t="s">
        <v>3383</v>
      </c>
      <c r="AD188" t="s">
        <v>3383</v>
      </c>
      <c r="AE188" t="s">
        <v>3420</v>
      </c>
      <c r="AF188" t="s">
        <v>234</v>
      </c>
      <c r="AG188" t="s">
        <v>3420</v>
      </c>
      <c r="AH188" t="s">
        <v>3421</v>
      </c>
      <c r="AI188" t="s">
        <v>3421</v>
      </c>
      <c r="AJ188" t="s">
        <v>247</v>
      </c>
      <c r="AK188" t="s">
        <v>248</v>
      </c>
      <c r="AL188" t="s">
        <v>1655</v>
      </c>
      <c r="AM188" t="s">
        <v>234</v>
      </c>
      <c r="AN188" t="s">
        <v>1655</v>
      </c>
      <c r="AO188" t="s">
        <v>234</v>
      </c>
      <c r="AP188" t="s">
        <v>250</v>
      </c>
      <c r="AQ188" t="s">
        <v>234</v>
      </c>
      <c r="AR188" t="s">
        <v>234</v>
      </c>
      <c r="AS188" t="s">
        <v>234</v>
      </c>
      <c r="AT188" t="s">
        <v>234</v>
      </c>
      <c r="AU188" t="s">
        <v>234</v>
      </c>
      <c r="AV188" t="s">
        <v>234</v>
      </c>
      <c r="AW188" t="s">
        <v>234</v>
      </c>
      <c r="AX188" t="s">
        <v>234</v>
      </c>
      <c r="AY188" t="s">
        <v>234</v>
      </c>
      <c r="AZ188" t="s">
        <v>234</v>
      </c>
      <c r="BA188" t="s">
        <v>234</v>
      </c>
      <c r="BB188" t="s">
        <v>234</v>
      </c>
      <c r="BC188" t="s">
        <v>234</v>
      </c>
      <c r="BD188" t="s">
        <v>234</v>
      </c>
      <c r="BE188" t="s">
        <v>234</v>
      </c>
      <c r="BF188" t="s">
        <v>234</v>
      </c>
      <c r="BG188" t="s">
        <v>234</v>
      </c>
      <c r="BH188" t="s">
        <v>234</v>
      </c>
      <c r="BI188" t="s">
        <v>234</v>
      </c>
      <c r="BJ188" t="s">
        <v>234</v>
      </c>
      <c r="BK188" t="s">
        <v>234</v>
      </c>
      <c r="BL188" t="s">
        <v>234</v>
      </c>
      <c r="BM188" t="s">
        <v>234</v>
      </c>
      <c r="BN188" t="s">
        <v>234</v>
      </c>
      <c r="BO188" t="s">
        <v>234</v>
      </c>
      <c r="BP188" t="s">
        <v>234</v>
      </c>
      <c r="BQ188" t="s">
        <v>234</v>
      </c>
      <c r="BR188" t="s">
        <v>234</v>
      </c>
      <c r="BS188" t="s">
        <v>234</v>
      </c>
      <c r="BT188" t="s">
        <v>234</v>
      </c>
      <c r="BU188" t="s">
        <v>234</v>
      </c>
      <c r="BV188" t="s">
        <v>234</v>
      </c>
      <c r="BW188" t="s">
        <v>234</v>
      </c>
      <c r="BX188" t="s">
        <v>234</v>
      </c>
      <c r="BY188" t="s">
        <v>234</v>
      </c>
      <c r="BZ188" t="s">
        <v>234</v>
      </c>
      <c r="CA188" t="s">
        <v>234</v>
      </c>
      <c r="CB188" t="s">
        <v>234</v>
      </c>
      <c r="CC188" t="s">
        <v>234</v>
      </c>
      <c r="CD188" t="s">
        <v>234</v>
      </c>
      <c r="CE188" t="s">
        <v>234</v>
      </c>
      <c r="CF188" t="s">
        <v>234</v>
      </c>
      <c r="CG188" t="s">
        <v>234</v>
      </c>
      <c r="CH188" t="s">
        <v>234</v>
      </c>
      <c r="CI188" t="s">
        <v>234</v>
      </c>
      <c r="CJ188" t="s">
        <v>234</v>
      </c>
      <c r="CK188" t="s">
        <v>234</v>
      </c>
      <c r="CL188" t="s">
        <v>234</v>
      </c>
      <c r="CM188" t="s">
        <v>234</v>
      </c>
      <c r="CN188" t="s">
        <v>234</v>
      </c>
      <c r="CO188" t="s">
        <v>234</v>
      </c>
      <c r="CP188" t="s">
        <v>234</v>
      </c>
      <c r="CQ188" t="s">
        <v>234</v>
      </c>
      <c r="CR188" t="s">
        <v>234</v>
      </c>
      <c r="CS188" t="s">
        <v>234</v>
      </c>
      <c r="CT188" t="s">
        <v>234</v>
      </c>
      <c r="CU188" t="s">
        <v>234</v>
      </c>
      <c r="CV188" t="s">
        <v>234</v>
      </c>
      <c r="CW188" t="s">
        <v>234</v>
      </c>
      <c r="CX188" t="s">
        <v>234</v>
      </c>
      <c r="CY188" t="s">
        <v>234</v>
      </c>
      <c r="CZ188" t="s">
        <v>234</v>
      </c>
      <c r="DA188" t="s">
        <v>234</v>
      </c>
      <c r="DB188" t="s">
        <v>234</v>
      </c>
      <c r="DC188" t="s">
        <v>234</v>
      </c>
      <c r="DD188" t="s">
        <v>234</v>
      </c>
      <c r="DE188" t="s">
        <v>234</v>
      </c>
      <c r="DF188" t="s">
        <v>234</v>
      </c>
      <c r="DG188" t="s">
        <v>234</v>
      </c>
      <c r="DH188" t="s">
        <v>234</v>
      </c>
      <c r="DI188" t="s">
        <v>234</v>
      </c>
      <c r="DJ188" t="s">
        <v>234</v>
      </c>
      <c r="DK188" t="s">
        <v>234</v>
      </c>
      <c r="DL188" t="s">
        <v>234</v>
      </c>
      <c r="DM188" t="s">
        <v>234</v>
      </c>
      <c r="DN188" t="s">
        <v>234</v>
      </c>
      <c r="DO188" t="s">
        <v>234</v>
      </c>
      <c r="DP188" t="s">
        <v>234</v>
      </c>
      <c r="DQ188" t="s">
        <v>234</v>
      </c>
      <c r="DR188" t="s">
        <v>234</v>
      </c>
      <c r="DS188" t="s">
        <v>234</v>
      </c>
      <c r="DT188" t="s">
        <v>234</v>
      </c>
      <c r="DU188" t="s">
        <v>234</v>
      </c>
      <c r="DV188" t="s">
        <v>234</v>
      </c>
      <c r="DW188" t="s">
        <v>234</v>
      </c>
      <c r="DX188" t="s">
        <v>234</v>
      </c>
      <c r="DY188" t="s">
        <v>234</v>
      </c>
      <c r="DZ188" t="s">
        <v>234</v>
      </c>
      <c r="EA188" t="s">
        <v>234</v>
      </c>
      <c r="EB188" t="s">
        <v>234</v>
      </c>
      <c r="EC188" t="s">
        <v>234</v>
      </c>
      <c r="ED188" t="s">
        <v>234</v>
      </c>
      <c r="EE188" t="s">
        <v>234</v>
      </c>
      <c r="EF188" t="s">
        <v>234</v>
      </c>
      <c r="EG188" t="s">
        <v>234</v>
      </c>
      <c r="EH188" t="s">
        <v>234</v>
      </c>
      <c r="EI188" t="s">
        <v>234</v>
      </c>
      <c r="EJ188" t="s">
        <v>234</v>
      </c>
      <c r="EK188" t="s">
        <v>234</v>
      </c>
      <c r="EL188" t="s">
        <v>234</v>
      </c>
      <c r="EM188" t="s">
        <v>234</v>
      </c>
      <c r="EN188" t="s">
        <v>234</v>
      </c>
      <c r="EO188" t="s">
        <v>234</v>
      </c>
      <c r="EP188" t="s">
        <v>234</v>
      </c>
      <c r="EQ188" t="s">
        <v>234</v>
      </c>
      <c r="ER188" t="s">
        <v>234</v>
      </c>
      <c r="ES188" t="s">
        <v>234</v>
      </c>
      <c r="ET188" t="s">
        <v>234</v>
      </c>
      <c r="EU188" t="s">
        <v>234</v>
      </c>
      <c r="EV188" t="s">
        <v>234</v>
      </c>
      <c r="EW188" t="s">
        <v>234</v>
      </c>
      <c r="EX188" t="s">
        <v>234</v>
      </c>
      <c r="EY188" t="s">
        <v>234</v>
      </c>
      <c r="EZ188" t="s">
        <v>234</v>
      </c>
      <c r="FA188" t="s">
        <v>234</v>
      </c>
      <c r="FB188" t="s">
        <v>234</v>
      </c>
      <c r="FC188" t="s">
        <v>234</v>
      </c>
      <c r="FD188" t="s">
        <v>234</v>
      </c>
      <c r="FE188" t="s">
        <v>234</v>
      </c>
      <c r="FF188" t="s">
        <v>234</v>
      </c>
      <c r="FG188" t="s">
        <v>234</v>
      </c>
      <c r="FH188" t="s">
        <v>234</v>
      </c>
      <c r="FI188" t="s">
        <v>234</v>
      </c>
      <c r="FJ188" t="s">
        <v>234</v>
      </c>
      <c r="FK188" t="s">
        <v>234</v>
      </c>
      <c r="FL188" t="s">
        <v>234</v>
      </c>
      <c r="FM188" t="s">
        <v>234</v>
      </c>
      <c r="FN188" t="s">
        <v>234</v>
      </c>
      <c r="FO188" t="s">
        <v>234</v>
      </c>
      <c r="FP188" t="s">
        <v>234</v>
      </c>
      <c r="FQ188" t="s">
        <v>234</v>
      </c>
      <c r="FR188" t="s">
        <v>234</v>
      </c>
      <c r="FS188" t="s">
        <v>234</v>
      </c>
      <c r="FT188" t="s">
        <v>234</v>
      </c>
      <c r="FU188" t="s">
        <v>234</v>
      </c>
      <c r="FV188" t="s">
        <v>234</v>
      </c>
      <c r="FW188" t="s">
        <v>234</v>
      </c>
      <c r="FX188" t="s">
        <v>234</v>
      </c>
      <c r="FY188" t="s">
        <v>234</v>
      </c>
      <c r="FZ188" t="s">
        <v>234</v>
      </c>
      <c r="GA188" t="s">
        <v>234</v>
      </c>
      <c r="GB188" t="s">
        <v>234</v>
      </c>
      <c r="GC188" t="s">
        <v>234</v>
      </c>
      <c r="GD188" t="s">
        <v>234</v>
      </c>
      <c r="GE188" t="s">
        <v>234</v>
      </c>
      <c r="GF188" t="s">
        <v>234</v>
      </c>
      <c r="GG188" t="s">
        <v>234</v>
      </c>
      <c r="GH188" t="s">
        <v>234</v>
      </c>
      <c r="GI188" t="s">
        <v>234</v>
      </c>
      <c r="GJ188" t="s">
        <v>234</v>
      </c>
      <c r="GK188" t="s">
        <v>234</v>
      </c>
      <c r="GL188" t="s">
        <v>234</v>
      </c>
      <c r="GM188" t="s">
        <v>234</v>
      </c>
      <c r="GN188" t="s">
        <v>234</v>
      </c>
      <c r="GO188" t="s">
        <v>234</v>
      </c>
      <c r="GP188" t="s">
        <v>234</v>
      </c>
      <c r="GQ188" t="s">
        <v>234</v>
      </c>
      <c r="GR188" t="s">
        <v>234</v>
      </c>
      <c r="GS188" t="s">
        <v>234</v>
      </c>
      <c r="GT188" t="s">
        <v>234</v>
      </c>
      <c r="GU188" t="s">
        <v>234</v>
      </c>
      <c r="GV188" t="s">
        <v>234</v>
      </c>
      <c r="GW188" t="s">
        <v>234</v>
      </c>
      <c r="GX188" t="s">
        <v>234</v>
      </c>
      <c r="GY188" t="s">
        <v>234</v>
      </c>
      <c r="GZ188" t="s">
        <v>234</v>
      </c>
      <c r="HA188" t="s">
        <v>234</v>
      </c>
      <c r="HB188" t="s">
        <v>234</v>
      </c>
      <c r="HC188" t="s">
        <v>234</v>
      </c>
      <c r="HD188" t="s">
        <v>234</v>
      </c>
      <c r="HE188" t="s">
        <v>234</v>
      </c>
      <c r="HF188" t="s">
        <v>234</v>
      </c>
      <c r="HG188" t="s">
        <v>234</v>
      </c>
      <c r="HH188" t="s">
        <v>234</v>
      </c>
      <c r="HI188" t="s">
        <v>234</v>
      </c>
      <c r="HJ188" t="s">
        <v>234</v>
      </c>
      <c r="HK188" t="s">
        <v>234</v>
      </c>
      <c r="HL188" t="s">
        <v>234</v>
      </c>
      <c r="HM188" t="s">
        <v>234</v>
      </c>
      <c r="HN188" t="s">
        <v>234</v>
      </c>
      <c r="HO188" t="s">
        <v>234</v>
      </c>
      <c r="HP188" t="s">
        <v>234</v>
      </c>
      <c r="HQ188" t="s">
        <v>234</v>
      </c>
      <c r="HR188" t="s">
        <v>234</v>
      </c>
      <c r="HS188" t="s">
        <v>234</v>
      </c>
      <c r="HT188" t="s">
        <v>234</v>
      </c>
      <c r="HU188" t="s">
        <v>234</v>
      </c>
      <c r="HV188" t="s">
        <v>234</v>
      </c>
      <c r="HW188" t="s">
        <v>234</v>
      </c>
      <c r="HX188" t="s">
        <v>234</v>
      </c>
      <c r="HY188" t="s">
        <v>234</v>
      </c>
      <c r="HZ188" t="s">
        <v>234</v>
      </c>
      <c r="IA188" t="s">
        <v>234</v>
      </c>
      <c r="IB188" t="s">
        <v>234</v>
      </c>
      <c r="IC188" t="s">
        <v>234</v>
      </c>
      <c r="ID188" t="s">
        <v>234</v>
      </c>
      <c r="IE188" t="s">
        <v>234</v>
      </c>
      <c r="IF188" t="s">
        <v>234</v>
      </c>
      <c r="IG188" t="s">
        <v>234</v>
      </c>
      <c r="IH188" t="s">
        <v>234</v>
      </c>
      <c r="II188" t="s">
        <v>234</v>
      </c>
      <c r="IJ188" t="s">
        <v>234</v>
      </c>
      <c r="IK188" t="s">
        <v>234</v>
      </c>
      <c r="IL188" t="s">
        <v>234</v>
      </c>
      <c r="IM188" t="s">
        <v>234</v>
      </c>
      <c r="IN188" t="s">
        <v>234</v>
      </c>
      <c r="IO188" t="s">
        <v>234</v>
      </c>
      <c r="IP188" t="s">
        <v>234</v>
      </c>
      <c r="IQ188" t="s">
        <v>234</v>
      </c>
      <c r="IR188" t="s">
        <v>234</v>
      </c>
      <c r="IS188" t="s">
        <v>234</v>
      </c>
      <c r="IT188" t="s">
        <v>234</v>
      </c>
      <c r="IU188" t="s">
        <v>234</v>
      </c>
      <c r="IV188" t="s">
        <v>234</v>
      </c>
      <c r="IW188" t="s">
        <v>234</v>
      </c>
      <c r="IX188" t="s">
        <v>234</v>
      </c>
      <c r="IY188" t="s">
        <v>1655</v>
      </c>
      <c r="IZ188" t="s">
        <v>1713</v>
      </c>
      <c r="JA188" t="s">
        <v>252</v>
      </c>
      <c r="JB188" t="s">
        <v>234</v>
      </c>
      <c r="JC188" t="s">
        <v>253</v>
      </c>
      <c r="JD188" t="s">
        <v>254</v>
      </c>
      <c r="JE188" t="s">
        <v>254</v>
      </c>
      <c r="JF188" t="s">
        <v>255</v>
      </c>
      <c r="JG188" t="s">
        <v>234</v>
      </c>
      <c r="JH188" t="s">
        <v>256</v>
      </c>
      <c r="JI188" t="s">
        <v>258</v>
      </c>
      <c r="JJ188" t="s">
        <v>258</v>
      </c>
      <c r="JK188" t="s">
        <v>3810</v>
      </c>
      <c r="JL188" t="s">
        <v>234</v>
      </c>
      <c r="JM188" t="s">
        <v>234</v>
      </c>
      <c r="JN188" t="s">
        <v>234</v>
      </c>
      <c r="JO188" t="s">
        <v>234</v>
      </c>
      <c r="JP188" t="s">
        <v>234</v>
      </c>
      <c r="JQ188">
        <v>50</v>
      </c>
      <c r="JR188" t="s">
        <v>3862</v>
      </c>
      <c r="JS188" t="s">
        <v>234</v>
      </c>
      <c r="JT188" t="s">
        <v>259</v>
      </c>
      <c r="JU188" t="s">
        <v>3862</v>
      </c>
      <c r="JV188" t="s">
        <v>249</v>
      </c>
      <c r="JW188" t="s">
        <v>234</v>
      </c>
      <c r="JX188" t="s">
        <v>261</v>
      </c>
      <c r="JY188" t="s">
        <v>234</v>
      </c>
      <c r="JZ188" t="s">
        <v>234</v>
      </c>
      <c r="KA188" t="s">
        <v>234</v>
      </c>
      <c r="KB188" t="s">
        <v>234</v>
      </c>
      <c r="KC188" t="s">
        <v>234</v>
      </c>
      <c r="KD188" t="s">
        <v>234</v>
      </c>
      <c r="KE188" t="s">
        <v>234</v>
      </c>
      <c r="KF188" t="s">
        <v>234</v>
      </c>
      <c r="KG188" t="s">
        <v>234</v>
      </c>
      <c r="KH188" t="s">
        <v>234</v>
      </c>
      <c r="KI188" t="s">
        <v>234</v>
      </c>
      <c r="KJ188" t="s">
        <v>234</v>
      </c>
      <c r="KK188" t="s">
        <v>234</v>
      </c>
      <c r="KL188" t="s">
        <v>234</v>
      </c>
      <c r="KM188" t="s">
        <v>261</v>
      </c>
      <c r="KN188" t="s">
        <v>234</v>
      </c>
      <c r="KO188" t="s">
        <v>234</v>
      </c>
      <c r="KP188" t="s">
        <v>234</v>
      </c>
      <c r="KQ188" t="s">
        <v>234</v>
      </c>
      <c r="KR188" t="s">
        <v>234</v>
      </c>
      <c r="KS188" t="s">
        <v>234</v>
      </c>
      <c r="KT188" t="s">
        <v>234</v>
      </c>
      <c r="KU188" t="s">
        <v>234</v>
      </c>
      <c r="KV188" t="s">
        <v>234</v>
      </c>
      <c r="KW188" t="s">
        <v>234</v>
      </c>
      <c r="KX188" t="s">
        <v>234</v>
      </c>
      <c r="KY188" t="s">
        <v>234</v>
      </c>
      <c r="KZ188" t="s">
        <v>234</v>
      </c>
      <c r="LA188" t="s">
        <v>234</v>
      </c>
      <c r="LB188" t="s">
        <v>234</v>
      </c>
      <c r="LC188" t="s">
        <v>234</v>
      </c>
      <c r="LD188" t="s">
        <v>234</v>
      </c>
      <c r="LE188" t="s">
        <v>234</v>
      </c>
      <c r="LF188" t="s">
        <v>234</v>
      </c>
      <c r="LG188" t="s">
        <v>234</v>
      </c>
      <c r="LH188">
        <v>265480894</v>
      </c>
      <c r="LI188" t="s">
        <v>4249</v>
      </c>
      <c r="LJ188">
        <v>44620.61346064815</v>
      </c>
      <c r="LK188" t="s">
        <v>234</v>
      </c>
      <c r="LL188" t="s">
        <v>234</v>
      </c>
      <c r="LM188" t="s">
        <v>3800</v>
      </c>
      <c r="LN188" t="s">
        <v>3801</v>
      </c>
      <c r="LO188" t="s">
        <v>234</v>
      </c>
      <c r="LP188">
        <v>187</v>
      </c>
    </row>
    <row r="189" spans="1:328" x14ac:dyDescent="0.35">
      <c r="A189">
        <v>44620.402007395831</v>
      </c>
      <c r="B189">
        <v>44620.403889386573</v>
      </c>
      <c r="C189">
        <v>44620</v>
      </c>
      <c r="D189">
        <v>1.8819907418219373E-3</v>
      </c>
      <c r="E189" t="s">
        <v>234</v>
      </c>
      <c r="F189" t="s">
        <v>234</v>
      </c>
      <c r="G189" t="s">
        <v>234</v>
      </c>
      <c r="H189">
        <v>44620</v>
      </c>
      <c r="I189" t="s">
        <v>403</v>
      </c>
      <c r="J189" t="s">
        <v>234</v>
      </c>
      <c r="K189" t="s">
        <v>403</v>
      </c>
      <c r="L189" t="s">
        <v>402</v>
      </c>
      <c r="M189" t="s">
        <v>402</v>
      </c>
      <c r="N189" t="s">
        <v>1351</v>
      </c>
      <c r="O189" t="s">
        <v>234</v>
      </c>
      <c r="P189" t="s">
        <v>1351</v>
      </c>
      <c r="Q189" t="s">
        <v>1352</v>
      </c>
      <c r="R189" t="s">
        <v>1352</v>
      </c>
      <c r="S189" t="s">
        <v>406</v>
      </c>
      <c r="T189" t="s">
        <v>413</v>
      </c>
      <c r="U189" t="s">
        <v>1830</v>
      </c>
      <c r="V189" t="s">
        <v>1831</v>
      </c>
      <c r="W189" t="s">
        <v>2214</v>
      </c>
      <c r="X189" t="s">
        <v>2213</v>
      </c>
      <c r="Y189" t="s">
        <v>2214</v>
      </c>
      <c r="Z189" t="s">
        <v>3382</v>
      </c>
      <c r="AA189" t="s">
        <v>234</v>
      </c>
      <c r="AB189" t="s">
        <v>3382</v>
      </c>
      <c r="AC189" t="s">
        <v>3383</v>
      </c>
      <c r="AD189" t="s">
        <v>3383</v>
      </c>
      <c r="AE189" t="s">
        <v>3420</v>
      </c>
      <c r="AF189" t="s">
        <v>234</v>
      </c>
      <c r="AG189" t="s">
        <v>3420</v>
      </c>
      <c r="AH189" t="s">
        <v>3421</v>
      </c>
      <c r="AI189" t="s">
        <v>3421</v>
      </c>
      <c r="AJ189" t="s">
        <v>247</v>
      </c>
      <c r="AK189" t="s">
        <v>248</v>
      </c>
      <c r="AL189" t="s">
        <v>1655</v>
      </c>
      <c r="AM189" t="s">
        <v>234</v>
      </c>
      <c r="AN189" t="s">
        <v>1655</v>
      </c>
      <c r="AO189" t="s">
        <v>234</v>
      </c>
      <c r="AP189" t="s">
        <v>250</v>
      </c>
      <c r="AQ189" t="s">
        <v>234</v>
      </c>
      <c r="AR189" t="s">
        <v>234</v>
      </c>
      <c r="AS189" t="s">
        <v>234</v>
      </c>
      <c r="AT189" t="s">
        <v>234</v>
      </c>
      <c r="AU189" t="s">
        <v>234</v>
      </c>
      <c r="AV189" t="s">
        <v>234</v>
      </c>
      <c r="AW189" t="s">
        <v>234</v>
      </c>
      <c r="AX189" t="s">
        <v>234</v>
      </c>
      <c r="AY189" t="s">
        <v>234</v>
      </c>
      <c r="AZ189" t="s">
        <v>234</v>
      </c>
      <c r="BA189" t="s">
        <v>234</v>
      </c>
      <c r="BB189" t="s">
        <v>234</v>
      </c>
      <c r="BC189" t="s">
        <v>234</v>
      </c>
      <c r="BD189" t="s">
        <v>234</v>
      </c>
      <c r="BE189" t="s">
        <v>234</v>
      </c>
      <c r="BF189" t="s">
        <v>234</v>
      </c>
      <c r="BG189" t="s">
        <v>234</v>
      </c>
      <c r="BH189" t="s">
        <v>234</v>
      </c>
      <c r="BI189" t="s">
        <v>234</v>
      </c>
      <c r="BJ189" t="s">
        <v>234</v>
      </c>
      <c r="BK189" t="s">
        <v>234</v>
      </c>
      <c r="BL189" t="s">
        <v>234</v>
      </c>
      <c r="BM189" t="s">
        <v>234</v>
      </c>
      <c r="BN189" t="s">
        <v>234</v>
      </c>
      <c r="BO189" t="s">
        <v>234</v>
      </c>
      <c r="BP189" t="s">
        <v>234</v>
      </c>
      <c r="BQ189" t="s">
        <v>234</v>
      </c>
      <c r="BR189" t="s">
        <v>234</v>
      </c>
      <c r="BS189" t="s">
        <v>234</v>
      </c>
      <c r="BT189" t="s">
        <v>234</v>
      </c>
      <c r="BU189" t="s">
        <v>234</v>
      </c>
      <c r="BV189" t="s">
        <v>234</v>
      </c>
      <c r="BW189" t="s">
        <v>234</v>
      </c>
      <c r="BX189" t="s">
        <v>234</v>
      </c>
      <c r="BY189" t="s">
        <v>234</v>
      </c>
      <c r="BZ189" t="s">
        <v>234</v>
      </c>
      <c r="CA189" t="s">
        <v>234</v>
      </c>
      <c r="CB189" t="s">
        <v>234</v>
      </c>
      <c r="CC189" t="s">
        <v>234</v>
      </c>
      <c r="CD189" t="s">
        <v>234</v>
      </c>
      <c r="CE189" t="s">
        <v>234</v>
      </c>
      <c r="CF189" t="s">
        <v>234</v>
      </c>
      <c r="CG189" t="s">
        <v>234</v>
      </c>
      <c r="CH189" t="s">
        <v>234</v>
      </c>
      <c r="CI189" t="s">
        <v>234</v>
      </c>
      <c r="CJ189" t="s">
        <v>234</v>
      </c>
      <c r="CK189" t="s">
        <v>234</v>
      </c>
      <c r="CL189" t="s">
        <v>234</v>
      </c>
      <c r="CM189" t="s">
        <v>234</v>
      </c>
      <c r="CN189" t="s">
        <v>234</v>
      </c>
      <c r="CO189" t="s">
        <v>234</v>
      </c>
      <c r="CP189" t="s">
        <v>234</v>
      </c>
      <c r="CQ189" t="s">
        <v>234</v>
      </c>
      <c r="CR189" t="s">
        <v>234</v>
      </c>
      <c r="CS189" t="s">
        <v>234</v>
      </c>
      <c r="CT189" t="s">
        <v>234</v>
      </c>
      <c r="CU189" t="s">
        <v>234</v>
      </c>
      <c r="CV189" t="s">
        <v>234</v>
      </c>
      <c r="CW189" t="s">
        <v>234</v>
      </c>
      <c r="CX189" t="s">
        <v>234</v>
      </c>
      <c r="CY189" t="s">
        <v>234</v>
      </c>
      <c r="CZ189" t="s">
        <v>234</v>
      </c>
      <c r="DA189" t="s">
        <v>234</v>
      </c>
      <c r="DB189" t="s">
        <v>234</v>
      </c>
      <c r="DC189" t="s">
        <v>234</v>
      </c>
      <c r="DD189" t="s">
        <v>234</v>
      </c>
      <c r="DE189" t="s">
        <v>234</v>
      </c>
      <c r="DF189" t="s">
        <v>234</v>
      </c>
      <c r="DG189" t="s">
        <v>234</v>
      </c>
      <c r="DH189" t="s">
        <v>234</v>
      </c>
      <c r="DI189" t="s">
        <v>234</v>
      </c>
      <c r="DJ189" t="s">
        <v>234</v>
      </c>
      <c r="DK189" t="s">
        <v>234</v>
      </c>
      <c r="DL189" t="s">
        <v>234</v>
      </c>
      <c r="DM189" t="s">
        <v>234</v>
      </c>
      <c r="DN189" t="s">
        <v>234</v>
      </c>
      <c r="DO189" t="s">
        <v>234</v>
      </c>
      <c r="DP189" t="s">
        <v>234</v>
      </c>
      <c r="DQ189" t="s">
        <v>234</v>
      </c>
      <c r="DR189" t="s">
        <v>234</v>
      </c>
      <c r="DS189" t="s">
        <v>234</v>
      </c>
      <c r="DT189" t="s">
        <v>234</v>
      </c>
      <c r="DU189" t="s">
        <v>234</v>
      </c>
      <c r="DV189" t="s">
        <v>234</v>
      </c>
      <c r="DW189" t="s">
        <v>234</v>
      </c>
      <c r="DX189" t="s">
        <v>234</v>
      </c>
      <c r="DY189" t="s">
        <v>234</v>
      </c>
      <c r="DZ189" t="s">
        <v>234</v>
      </c>
      <c r="EA189" t="s">
        <v>234</v>
      </c>
      <c r="EB189" t="s">
        <v>234</v>
      </c>
      <c r="EC189" t="s">
        <v>234</v>
      </c>
      <c r="ED189" t="s">
        <v>234</v>
      </c>
      <c r="EE189" t="s">
        <v>234</v>
      </c>
      <c r="EF189" t="s">
        <v>234</v>
      </c>
      <c r="EG189" t="s">
        <v>234</v>
      </c>
      <c r="EH189" t="s">
        <v>234</v>
      </c>
      <c r="EI189" t="s">
        <v>234</v>
      </c>
      <c r="EJ189" t="s">
        <v>234</v>
      </c>
      <c r="EK189" t="s">
        <v>234</v>
      </c>
      <c r="EL189" t="s">
        <v>234</v>
      </c>
      <c r="EM189" t="s">
        <v>234</v>
      </c>
      <c r="EN189" t="s">
        <v>234</v>
      </c>
      <c r="EO189" t="s">
        <v>234</v>
      </c>
      <c r="EP189" t="s">
        <v>234</v>
      </c>
      <c r="EQ189" t="s">
        <v>234</v>
      </c>
      <c r="ER189" t="s">
        <v>234</v>
      </c>
      <c r="ES189" t="s">
        <v>234</v>
      </c>
      <c r="ET189" t="s">
        <v>234</v>
      </c>
      <c r="EU189" t="s">
        <v>234</v>
      </c>
      <c r="EV189" t="s">
        <v>234</v>
      </c>
      <c r="EW189" t="s">
        <v>234</v>
      </c>
      <c r="EX189" t="s">
        <v>234</v>
      </c>
      <c r="EY189" t="s">
        <v>234</v>
      </c>
      <c r="EZ189" t="s">
        <v>234</v>
      </c>
      <c r="FA189" t="s">
        <v>234</v>
      </c>
      <c r="FB189" t="s">
        <v>234</v>
      </c>
      <c r="FC189" t="s">
        <v>234</v>
      </c>
      <c r="FD189" t="s">
        <v>234</v>
      </c>
      <c r="FE189" t="s">
        <v>234</v>
      </c>
      <c r="FF189" t="s">
        <v>234</v>
      </c>
      <c r="FG189" t="s">
        <v>234</v>
      </c>
      <c r="FH189" t="s">
        <v>234</v>
      </c>
      <c r="FI189" t="s">
        <v>234</v>
      </c>
      <c r="FJ189" t="s">
        <v>234</v>
      </c>
      <c r="FK189" t="s">
        <v>234</v>
      </c>
      <c r="FL189" t="s">
        <v>234</v>
      </c>
      <c r="FM189" t="s">
        <v>234</v>
      </c>
      <c r="FN189" t="s">
        <v>234</v>
      </c>
      <c r="FO189" t="s">
        <v>234</v>
      </c>
      <c r="FP189" t="s">
        <v>234</v>
      </c>
      <c r="FQ189" t="s">
        <v>234</v>
      </c>
      <c r="FR189" t="s">
        <v>234</v>
      </c>
      <c r="FS189" t="s">
        <v>234</v>
      </c>
      <c r="FT189" t="s">
        <v>234</v>
      </c>
      <c r="FU189" t="s">
        <v>234</v>
      </c>
      <c r="FV189" t="s">
        <v>234</v>
      </c>
      <c r="FW189" t="s">
        <v>234</v>
      </c>
      <c r="FX189" t="s">
        <v>234</v>
      </c>
      <c r="FY189" t="s">
        <v>234</v>
      </c>
      <c r="FZ189" t="s">
        <v>234</v>
      </c>
      <c r="GA189" t="s">
        <v>234</v>
      </c>
      <c r="GB189" t="s">
        <v>234</v>
      </c>
      <c r="GC189" t="s">
        <v>234</v>
      </c>
      <c r="GD189" t="s">
        <v>234</v>
      </c>
      <c r="GE189" t="s">
        <v>234</v>
      </c>
      <c r="GF189" t="s">
        <v>234</v>
      </c>
      <c r="GG189" t="s">
        <v>234</v>
      </c>
      <c r="GH189" t="s">
        <v>234</v>
      </c>
      <c r="GI189" t="s">
        <v>234</v>
      </c>
      <c r="GJ189" t="s">
        <v>234</v>
      </c>
      <c r="GK189" t="s">
        <v>234</v>
      </c>
      <c r="GL189" t="s">
        <v>234</v>
      </c>
      <c r="GM189" t="s">
        <v>234</v>
      </c>
      <c r="GN189" t="s">
        <v>234</v>
      </c>
      <c r="GO189" t="s">
        <v>234</v>
      </c>
      <c r="GP189" t="s">
        <v>234</v>
      </c>
      <c r="GQ189" t="s">
        <v>234</v>
      </c>
      <c r="GR189" t="s">
        <v>234</v>
      </c>
      <c r="GS189" t="s">
        <v>234</v>
      </c>
      <c r="GT189" t="s">
        <v>234</v>
      </c>
      <c r="GU189" t="s">
        <v>234</v>
      </c>
      <c r="GV189" t="s">
        <v>234</v>
      </c>
      <c r="GW189" t="s">
        <v>234</v>
      </c>
      <c r="GX189" t="s">
        <v>234</v>
      </c>
      <c r="GY189" t="s">
        <v>234</v>
      </c>
      <c r="GZ189" t="s">
        <v>234</v>
      </c>
      <c r="HA189" t="s">
        <v>234</v>
      </c>
      <c r="HB189" t="s">
        <v>234</v>
      </c>
      <c r="HC189" t="s">
        <v>234</v>
      </c>
      <c r="HD189" t="s">
        <v>234</v>
      </c>
      <c r="HE189" t="s">
        <v>234</v>
      </c>
      <c r="HF189" t="s">
        <v>234</v>
      </c>
      <c r="HG189" t="s">
        <v>234</v>
      </c>
      <c r="HH189" t="s">
        <v>234</v>
      </c>
      <c r="HI189" t="s">
        <v>234</v>
      </c>
      <c r="HJ189" t="s">
        <v>234</v>
      </c>
      <c r="HK189" t="s">
        <v>234</v>
      </c>
      <c r="HL189" t="s">
        <v>234</v>
      </c>
      <c r="HM189" t="s">
        <v>234</v>
      </c>
      <c r="HN189" t="s">
        <v>234</v>
      </c>
      <c r="HO189" t="s">
        <v>234</v>
      </c>
      <c r="HP189" t="s">
        <v>234</v>
      </c>
      <c r="HQ189" t="s">
        <v>234</v>
      </c>
      <c r="HR189" t="s">
        <v>234</v>
      </c>
      <c r="HS189" t="s">
        <v>234</v>
      </c>
      <c r="HT189" t="s">
        <v>234</v>
      </c>
      <c r="HU189" t="s">
        <v>234</v>
      </c>
      <c r="HV189" t="s">
        <v>234</v>
      </c>
      <c r="HW189" t="s">
        <v>234</v>
      </c>
      <c r="HX189" t="s">
        <v>234</v>
      </c>
      <c r="HY189" t="s">
        <v>234</v>
      </c>
      <c r="HZ189" t="s">
        <v>234</v>
      </c>
      <c r="IA189" t="s">
        <v>234</v>
      </c>
      <c r="IB189" t="s">
        <v>234</v>
      </c>
      <c r="IC189" t="s">
        <v>234</v>
      </c>
      <c r="ID189" t="s">
        <v>234</v>
      </c>
      <c r="IE189" t="s">
        <v>234</v>
      </c>
      <c r="IF189" t="s">
        <v>234</v>
      </c>
      <c r="IG189" t="s">
        <v>234</v>
      </c>
      <c r="IH189" t="s">
        <v>234</v>
      </c>
      <c r="II189" t="s">
        <v>234</v>
      </c>
      <c r="IJ189" t="s">
        <v>234</v>
      </c>
      <c r="IK189" t="s">
        <v>234</v>
      </c>
      <c r="IL189" t="s">
        <v>234</v>
      </c>
      <c r="IM189" t="s">
        <v>234</v>
      </c>
      <c r="IN189" t="s">
        <v>234</v>
      </c>
      <c r="IO189" t="s">
        <v>234</v>
      </c>
      <c r="IP189" t="s">
        <v>234</v>
      </c>
      <c r="IQ189" t="s">
        <v>234</v>
      </c>
      <c r="IR189" t="s">
        <v>234</v>
      </c>
      <c r="IS189" t="s">
        <v>234</v>
      </c>
      <c r="IT189" t="s">
        <v>234</v>
      </c>
      <c r="IU189" t="s">
        <v>234</v>
      </c>
      <c r="IV189" t="s">
        <v>234</v>
      </c>
      <c r="IW189" t="s">
        <v>234</v>
      </c>
      <c r="IX189" t="s">
        <v>234</v>
      </c>
      <c r="IY189" t="s">
        <v>1655</v>
      </c>
      <c r="IZ189" t="s">
        <v>1713</v>
      </c>
      <c r="JA189" t="s">
        <v>252</v>
      </c>
      <c r="JB189" t="s">
        <v>234</v>
      </c>
      <c r="JC189" t="s">
        <v>253</v>
      </c>
      <c r="JD189" t="s">
        <v>254</v>
      </c>
      <c r="JE189" t="s">
        <v>254</v>
      </c>
      <c r="JF189" t="s">
        <v>275</v>
      </c>
      <c r="JG189" t="s">
        <v>234</v>
      </c>
      <c r="JH189" t="s">
        <v>256</v>
      </c>
      <c r="JI189" t="s">
        <v>258</v>
      </c>
      <c r="JJ189" t="s">
        <v>258</v>
      </c>
      <c r="JK189" t="s">
        <v>3810</v>
      </c>
      <c r="JL189" t="s">
        <v>234</v>
      </c>
      <c r="JM189" t="s">
        <v>234</v>
      </c>
      <c r="JN189" t="s">
        <v>234</v>
      </c>
      <c r="JO189" t="s">
        <v>234</v>
      </c>
      <c r="JP189" t="s">
        <v>234</v>
      </c>
      <c r="JQ189">
        <v>50</v>
      </c>
      <c r="JR189" t="s">
        <v>3862</v>
      </c>
      <c r="JS189" t="s">
        <v>234</v>
      </c>
      <c r="JT189" t="s">
        <v>259</v>
      </c>
      <c r="JU189" t="s">
        <v>3862</v>
      </c>
      <c r="JV189" t="s">
        <v>249</v>
      </c>
      <c r="JW189" t="s">
        <v>234</v>
      </c>
      <c r="JX189" t="s">
        <v>261</v>
      </c>
      <c r="JY189" t="s">
        <v>234</v>
      </c>
      <c r="JZ189" t="s">
        <v>234</v>
      </c>
      <c r="KA189" t="s">
        <v>234</v>
      </c>
      <c r="KB189" t="s">
        <v>234</v>
      </c>
      <c r="KC189" t="s">
        <v>234</v>
      </c>
      <c r="KD189" t="s">
        <v>234</v>
      </c>
      <c r="KE189" t="s">
        <v>234</v>
      </c>
      <c r="KF189" t="s">
        <v>234</v>
      </c>
      <c r="KG189" t="s">
        <v>234</v>
      </c>
      <c r="KH189" t="s">
        <v>234</v>
      </c>
      <c r="KI189" t="s">
        <v>234</v>
      </c>
      <c r="KJ189" t="s">
        <v>234</v>
      </c>
      <c r="KK189" t="s">
        <v>234</v>
      </c>
      <c r="KL189" t="s">
        <v>234</v>
      </c>
      <c r="KM189" t="s">
        <v>261</v>
      </c>
      <c r="KN189" t="s">
        <v>234</v>
      </c>
      <c r="KO189" t="s">
        <v>234</v>
      </c>
      <c r="KP189" t="s">
        <v>234</v>
      </c>
      <c r="KQ189" t="s">
        <v>234</v>
      </c>
      <c r="KR189" t="s">
        <v>234</v>
      </c>
      <c r="KS189" t="s">
        <v>234</v>
      </c>
      <c r="KT189" t="s">
        <v>234</v>
      </c>
      <c r="KU189" t="s">
        <v>234</v>
      </c>
      <c r="KV189" t="s">
        <v>234</v>
      </c>
      <c r="KW189" t="s">
        <v>234</v>
      </c>
      <c r="KX189" t="s">
        <v>234</v>
      </c>
      <c r="KY189" t="s">
        <v>234</v>
      </c>
      <c r="KZ189" t="s">
        <v>234</v>
      </c>
      <c r="LA189" t="s">
        <v>234</v>
      </c>
      <c r="LB189" t="s">
        <v>234</v>
      </c>
      <c r="LC189" t="s">
        <v>234</v>
      </c>
      <c r="LD189" t="s">
        <v>234</v>
      </c>
      <c r="LE189" t="s">
        <v>234</v>
      </c>
      <c r="LF189" t="s">
        <v>234</v>
      </c>
      <c r="LG189" t="s">
        <v>234</v>
      </c>
      <c r="LH189">
        <v>265480908</v>
      </c>
      <c r="LI189" t="s">
        <v>4250</v>
      </c>
      <c r="LJ189">
        <v>44620.61347222222</v>
      </c>
      <c r="LK189" t="s">
        <v>234</v>
      </c>
      <c r="LL189" t="s">
        <v>234</v>
      </c>
      <c r="LM189" t="s">
        <v>3800</v>
      </c>
      <c r="LN189" t="s">
        <v>3801</v>
      </c>
      <c r="LO189" t="s">
        <v>234</v>
      </c>
      <c r="LP189">
        <v>188</v>
      </c>
    </row>
    <row r="190" spans="1:328" x14ac:dyDescent="0.35">
      <c r="A190">
        <v>44620.456031539346</v>
      </c>
      <c r="B190">
        <v>44620.471183553243</v>
      </c>
      <c r="C190">
        <v>44620</v>
      </c>
      <c r="D190">
        <v>3.7880034742556745E-3</v>
      </c>
      <c r="E190" t="s">
        <v>234</v>
      </c>
      <c r="F190" t="s">
        <v>234</v>
      </c>
      <c r="G190" t="s">
        <v>3811</v>
      </c>
      <c r="H190">
        <v>44620</v>
      </c>
      <c r="I190" t="s">
        <v>451</v>
      </c>
      <c r="J190" t="s">
        <v>234</v>
      </c>
      <c r="K190" t="s">
        <v>451</v>
      </c>
      <c r="L190" t="s">
        <v>450</v>
      </c>
      <c r="M190" t="s">
        <v>450</v>
      </c>
      <c r="N190" t="s">
        <v>246</v>
      </c>
      <c r="O190" t="s">
        <v>4251</v>
      </c>
      <c r="P190" t="s">
        <v>246</v>
      </c>
      <c r="Q190" t="s">
        <v>433</v>
      </c>
      <c r="R190" t="s">
        <v>4251</v>
      </c>
      <c r="S190" t="s">
        <v>441</v>
      </c>
      <c r="T190" t="s">
        <v>4252</v>
      </c>
      <c r="U190" t="s">
        <v>1877</v>
      </c>
      <c r="V190" t="s">
        <v>4252</v>
      </c>
      <c r="W190" t="s">
        <v>2247</v>
      </c>
      <c r="X190" t="s">
        <v>2246</v>
      </c>
      <c r="Y190" t="s">
        <v>2247</v>
      </c>
      <c r="Z190" t="s">
        <v>246</v>
      </c>
      <c r="AA190" t="s">
        <v>1879</v>
      </c>
      <c r="AB190" t="s">
        <v>246</v>
      </c>
      <c r="AC190" t="s">
        <v>1390</v>
      </c>
      <c r="AD190" t="s">
        <v>4252</v>
      </c>
      <c r="AE190" t="s">
        <v>246</v>
      </c>
      <c r="AF190" t="s">
        <v>4253</v>
      </c>
      <c r="AG190" t="s">
        <v>246</v>
      </c>
      <c r="AH190" t="s">
        <v>1390</v>
      </c>
      <c r="AI190" t="s">
        <v>4254</v>
      </c>
      <c r="AJ190" t="s">
        <v>247</v>
      </c>
      <c r="AK190" t="s">
        <v>284</v>
      </c>
      <c r="AL190" t="s">
        <v>1655</v>
      </c>
      <c r="AM190" t="s">
        <v>234</v>
      </c>
      <c r="AN190" t="s">
        <v>1655</v>
      </c>
      <c r="AO190" t="s">
        <v>234</v>
      </c>
      <c r="AP190" t="s">
        <v>250</v>
      </c>
      <c r="AQ190" t="s">
        <v>234</v>
      </c>
      <c r="AR190" t="s">
        <v>234</v>
      </c>
      <c r="AS190" t="s">
        <v>285</v>
      </c>
      <c r="AT190" t="s">
        <v>234</v>
      </c>
      <c r="AU190" t="s">
        <v>3875</v>
      </c>
      <c r="AV190">
        <v>1</v>
      </c>
      <c r="AW190">
        <v>1</v>
      </c>
      <c r="AX190">
        <v>0</v>
      </c>
      <c r="AY190">
        <v>0</v>
      </c>
      <c r="AZ190">
        <v>0</v>
      </c>
      <c r="BA190">
        <v>0</v>
      </c>
      <c r="BB190">
        <v>0</v>
      </c>
      <c r="BC190">
        <v>0</v>
      </c>
      <c r="BD190" t="s">
        <v>309</v>
      </c>
      <c r="BE190" t="s">
        <v>750</v>
      </c>
      <c r="BF190" t="s">
        <v>3880</v>
      </c>
      <c r="BG190">
        <v>1</v>
      </c>
      <c r="BH190">
        <v>0</v>
      </c>
      <c r="BI190">
        <v>0</v>
      </c>
      <c r="BJ190">
        <v>0</v>
      </c>
      <c r="BK190">
        <v>1</v>
      </c>
      <c r="BL190">
        <v>0</v>
      </c>
      <c r="BM190">
        <v>0</v>
      </c>
      <c r="BN190">
        <v>0</v>
      </c>
      <c r="BO190">
        <v>0</v>
      </c>
      <c r="BP190">
        <v>0</v>
      </c>
      <c r="BQ190" t="s">
        <v>234</v>
      </c>
      <c r="BR190" t="s">
        <v>317</v>
      </c>
      <c r="BS190" t="s">
        <v>289</v>
      </c>
      <c r="BT190" t="s">
        <v>4255</v>
      </c>
      <c r="BU190">
        <v>0</v>
      </c>
      <c r="BV190">
        <v>1</v>
      </c>
      <c r="BW190">
        <v>0</v>
      </c>
      <c r="BX190">
        <v>0</v>
      </c>
      <c r="BY190">
        <v>1</v>
      </c>
      <c r="BZ190">
        <v>0</v>
      </c>
      <c r="CA190">
        <v>1</v>
      </c>
      <c r="CB190">
        <v>0</v>
      </c>
      <c r="CC190" t="s">
        <v>1500</v>
      </c>
      <c r="CD190" t="s">
        <v>234</v>
      </c>
      <c r="CE190" t="s">
        <v>234</v>
      </c>
      <c r="CF190" t="s">
        <v>234</v>
      </c>
      <c r="CG190">
        <v>450</v>
      </c>
      <c r="CH190">
        <v>173.07692307692301</v>
      </c>
      <c r="CI190" t="s">
        <v>1655</v>
      </c>
      <c r="CJ190" t="s">
        <v>234</v>
      </c>
      <c r="CK190" t="s">
        <v>234</v>
      </c>
      <c r="CL190" t="s">
        <v>234</v>
      </c>
      <c r="CM190" t="s">
        <v>234</v>
      </c>
      <c r="CN190" t="s">
        <v>234</v>
      </c>
      <c r="CO190" t="s">
        <v>234</v>
      </c>
      <c r="CP190">
        <v>700</v>
      </c>
      <c r="CQ190" t="s">
        <v>3827</v>
      </c>
      <c r="CR190" t="s">
        <v>1445</v>
      </c>
      <c r="CS190" t="s">
        <v>234</v>
      </c>
      <c r="CT190" t="s">
        <v>234</v>
      </c>
      <c r="CU190" t="s">
        <v>234</v>
      </c>
      <c r="CV190" t="s">
        <v>1504</v>
      </c>
      <c r="CW190" t="s">
        <v>1655</v>
      </c>
      <c r="CX190">
        <v>1200</v>
      </c>
      <c r="CY190" t="s">
        <v>234</v>
      </c>
      <c r="CZ190" t="s">
        <v>234</v>
      </c>
      <c r="DA190" t="s">
        <v>234</v>
      </c>
      <c r="DB190" t="s">
        <v>234</v>
      </c>
      <c r="DC190" t="s">
        <v>234</v>
      </c>
      <c r="DD190" t="s">
        <v>234</v>
      </c>
      <c r="DE190" t="s">
        <v>259</v>
      </c>
      <c r="DF190">
        <v>1200</v>
      </c>
      <c r="DG190" t="s">
        <v>1655</v>
      </c>
      <c r="DH190" t="s">
        <v>1655</v>
      </c>
      <c r="DI190" t="s">
        <v>4256</v>
      </c>
      <c r="DJ190">
        <v>1</v>
      </c>
      <c r="DK190">
        <v>1</v>
      </c>
      <c r="DL190">
        <v>0</v>
      </c>
      <c r="DM190">
        <v>0</v>
      </c>
      <c r="DN190">
        <v>0</v>
      </c>
      <c r="DO190">
        <v>1</v>
      </c>
      <c r="DP190">
        <v>0</v>
      </c>
      <c r="DQ190">
        <v>0</v>
      </c>
      <c r="DR190">
        <v>0</v>
      </c>
      <c r="DS190">
        <v>0</v>
      </c>
      <c r="DT190">
        <v>0</v>
      </c>
      <c r="DU190">
        <v>0</v>
      </c>
      <c r="DV190">
        <v>0</v>
      </c>
      <c r="DW190">
        <v>0</v>
      </c>
      <c r="DX190" t="s">
        <v>234</v>
      </c>
      <c r="DY190" t="s">
        <v>4257</v>
      </c>
      <c r="DZ190">
        <v>0</v>
      </c>
      <c r="EA190">
        <v>1</v>
      </c>
      <c r="EB190">
        <v>0</v>
      </c>
      <c r="EC190">
        <v>0</v>
      </c>
      <c r="ED190">
        <v>0</v>
      </c>
      <c r="EE190">
        <v>0</v>
      </c>
      <c r="EF190">
        <v>1</v>
      </c>
      <c r="EG190">
        <v>0</v>
      </c>
      <c r="EH190" t="s">
        <v>1655</v>
      </c>
      <c r="EI190" t="s">
        <v>1445</v>
      </c>
      <c r="EJ190" t="s">
        <v>1655</v>
      </c>
      <c r="EK190" t="s">
        <v>239</v>
      </c>
      <c r="EL190" t="s">
        <v>314</v>
      </c>
      <c r="EM190" t="s">
        <v>294</v>
      </c>
      <c r="EN190" t="s">
        <v>314</v>
      </c>
      <c r="EO190" t="s">
        <v>1018</v>
      </c>
      <c r="EP190">
        <v>1</v>
      </c>
      <c r="EQ190">
        <v>0</v>
      </c>
      <c r="ER190">
        <v>0</v>
      </c>
      <c r="ES190">
        <v>0</v>
      </c>
      <c r="ET190">
        <v>0</v>
      </c>
      <c r="EU190">
        <v>0</v>
      </c>
      <c r="EV190">
        <v>0</v>
      </c>
      <c r="EW190">
        <v>0</v>
      </c>
      <c r="EX190" t="s">
        <v>1655</v>
      </c>
      <c r="EY190">
        <v>15</v>
      </c>
      <c r="EZ190" t="s">
        <v>3819</v>
      </c>
      <c r="FA190" t="s">
        <v>234</v>
      </c>
      <c r="FB190" t="s">
        <v>234</v>
      </c>
      <c r="FC190" t="s">
        <v>234</v>
      </c>
      <c r="FD190" t="s">
        <v>3819</v>
      </c>
      <c r="FE190" t="s">
        <v>1445</v>
      </c>
      <c r="FF190" t="s">
        <v>234</v>
      </c>
      <c r="FG190" t="s">
        <v>234</v>
      </c>
      <c r="FH190" t="s">
        <v>234</v>
      </c>
      <c r="FI190" t="s">
        <v>234</v>
      </c>
      <c r="FJ190" t="s">
        <v>234</v>
      </c>
      <c r="FK190" t="s">
        <v>234</v>
      </c>
      <c r="FL190" t="s">
        <v>234</v>
      </c>
      <c r="FM190" t="s">
        <v>234</v>
      </c>
      <c r="FN190" t="s">
        <v>234</v>
      </c>
      <c r="FO190" t="s">
        <v>234</v>
      </c>
      <c r="FP190" t="s">
        <v>234</v>
      </c>
      <c r="FQ190" t="s">
        <v>234</v>
      </c>
      <c r="FR190" t="s">
        <v>234</v>
      </c>
      <c r="FS190" t="s">
        <v>234</v>
      </c>
      <c r="FT190" t="s">
        <v>234</v>
      </c>
      <c r="FU190" t="s">
        <v>234</v>
      </c>
      <c r="FV190" t="s">
        <v>234</v>
      </c>
      <c r="FW190" t="s">
        <v>234</v>
      </c>
      <c r="FX190" t="s">
        <v>234</v>
      </c>
      <c r="FY190" t="s">
        <v>234</v>
      </c>
      <c r="FZ190" t="s">
        <v>234</v>
      </c>
      <c r="GA190" t="s">
        <v>234</v>
      </c>
      <c r="GB190" t="s">
        <v>234</v>
      </c>
      <c r="GC190" t="s">
        <v>234</v>
      </c>
      <c r="GD190" t="s">
        <v>234</v>
      </c>
      <c r="GE190" t="s">
        <v>234</v>
      </c>
      <c r="GF190" t="s">
        <v>234</v>
      </c>
      <c r="GG190" t="s">
        <v>234</v>
      </c>
      <c r="GH190" t="s">
        <v>234</v>
      </c>
      <c r="GI190" t="s">
        <v>234</v>
      </c>
      <c r="GJ190" t="s">
        <v>234</v>
      </c>
      <c r="GK190" t="s">
        <v>234</v>
      </c>
      <c r="GL190" t="s">
        <v>234</v>
      </c>
      <c r="GM190" t="s">
        <v>234</v>
      </c>
      <c r="GN190" t="s">
        <v>234</v>
      </c>
      <c r="GO190" t="s">
        <v>1655</v>
      </c>
      <c r="GP190" t="s">
        <v>4258</v>
      </c>
      <c r="GQ190">
        <v>0</v>
      </c>
      <c r="GR190">
        <v>0</v>
      </c>
      <c r="GS190">
        <v>0</v>
      </c>
      <c r="GT190">
        <v>0</v>
      </c>
      <c r="GU190">
        <v>1</v>
      </c>
      <c r="GV190">
        <v>0</v>
      </c>
      <c r="GW190">
        <v>0</v>
      </c>
      <c r="GX190">
        <v>0</v>
      </c>
      <c r="GY190">
        <v>0</v>
      </c>
      <c r="GZ190">
        <v>0</v>
      </c>
      <c r="HA190">
        <v>1</v>
      </c>
      <c r="HB190">
        <v>0</v>
      </c>
      <c r="HC190">
        <v>0</v>
      </c>
      <c r="HD190" t="s">
        <v>234</v>
      </c>
      <c r="HE190" t="s">
        <v>1018</v>
      </c>
      <c r="HF190">
        <v>1</v>
      </c>
      <c r="HG190">
        <v>0</v>
      </c>
      <c r="HH190">
        <v>0</v>
      </c>
      <c r="HI190">
        <v>0</v>
      </c>
      <c r="HJ190">
        <v>0</v>
      </c>
      <c r="HK190">
        <v>0</v>
      </c>
      <c r="HL190">
        <v>0</v>
      </c>
      <c r="HM190">
        <v>0</v>
      </c>
      <c r="HN190" t="s">
        <v>1655</v>
      </c>
      <c r="HO190" t="s">
        <v>1655</v>
      </c>
      <c r="HP190" t="s">
        <v>1655</v>
      </c>
      <c r="HQ190" t="s">
        <v>239</v>
      </c>
      <c r="HR190" t="s">
        <v>314</v>
      </c>
      <c r="HS190" t="s">
        <v>294</v>
      </c>
      <c r="HT190" t="s">
        <v>314</v>
      </c>
      <c r="HU190" t="s">
        <v>269</v>
      </c>
      <c r="HV190" t="s">
        <v>234</v>
      </c>
      <c r="HW190" t="s">
        <v>234</v>
      </c>
      <c r="HX190" t="s">
        <v>234</v>
      </c>
      <c r="HY190" t="s">
        <v>234</v>
      </c>
      <c r="HZ190" t="s">
        <v>234</v>
      </c>
      <c r="IA190" t="s">
        <v>234</v>
      </c>
      <c r="IB190" t="s">
        <v>234</v>
      </c>
      <c r="IC190" t="s">
        <v>234</v>
      </c>
      <c r="ID190" t="s">
        <v>246</v>
      </c>
      <c r="IE190">
        <v>0</v>
      </c>
      <c r="IF190">
        <v>0</v>
      </c>
      <c r="IG190">
        <v>0</v>
      </c>
      <c r="IH190">
        <v>0</v>
      </c>
      <c r="II190">
        <v>0</v>
      </c>
      <c r="IJ190">
        <v>0</v>
      </c>
      <c r="IK190">
        <v>1</v>
      </c>
      <c r="IL190">
        <v>0</v>
      </c>
      <c r="IM190" t="s">
        <v>4259</v>
      </c>
      <c r="IN190" t="s">
        <v>1655</v>
      </c>
      <c r="IO190" t="s">
        <v>234</v>
      </c>
      <c r="IP190" t="s">
        <v>309</v>
      </c>
      <c r="IQ190">
        <v>1</v>
      </c>
      <c r="IR190">
        <v>0</v>
      </c>
      <c r="IS190">
        <v>0</v>
      </c>
      <c r="IT190">
        <v>0</v>
      </c>
      <c r="IU190">
        <v>0</v>
      </c>
      <c r="IV190">
        <v>0</v>
      </c>
      <c r="IW190">
        <v>0</v>
      </c>
      <c r="IX190">
        <v>0</v>
      </c>
      <c r="IY190" t="s">
        <v>234</v>
      </c>
      <c r="IZ190" t="s">
        <v>234</v>
      </c>
      <c r="JA190" t="s">
        <v>234</v>
      </c>
      <c r="JB190" t="s">
        <v>234</v>
      </c>
      <c r="JC190" t="s">
        <v>234</v>
      </c>
      <c r="JD190" t="s">
        <v>234</v>
      </c>
      <c r="JE190" t="s">
        <v>234</v>
      </c>
      <c r="JF190" t="s">
        <v>234</v>
      </c>
      <c r="JG190" t="s">
        <v>234</v>
      </c>
      <c r="JH190" t="s">
        <v>234</v>
      </c>
      <c r="JI190" t="s">
        <v>234</v>
      </c>
      <c r="JJ190" t="s">
        <v>234</v>
      </c>
      <c r="JK190" t="s">
        <v>234</v>
      </c>
      <c r="JL190" t="s">
        <v>234</v>
      </c>
      <c r="JM190" t="s">
        <v>234</v>
      </c>
      <c r="JN190" t="s">
        <v>234</v>
      </c>
      <c r="JO190" t="s">
        <v>234</v>
      </c>
      <c r="JP190" t="s">
        <v>234</v>
      </c>
      <c r="JQ190" t="s">
        <v>234</v>
      </c>
      <c r="JR190" t="s">
        <v>234</v>
      </c>
      <c r="JS190" t="s">
        <v>234</v>
      </c>
      <c r="JT190" t="s">
        <v>234</v>
      </c>
      <c r="JU190" t="s">
        <v>234</v>
      </c>
      <c r="JV190" t="s">
        <v>234</v>
      </c>
      <c r="JW190" t="s">
        <v>234</v>
      </c>
      <c r="JX190" t="s">
        <v>234</v>
      </c>
      <c r="JY190" t="s">
        <v>234</v>
      </c>
      <c r="JZ190" t="s">
        <v>234</v>
      </c>
      <c r="KA190" t="s">
        <v>234</v>
      </c>
      <c r="KB190" t="s">
        <v>234</v>
      </c>
      <c r="KC190" t="s">
        <v>234</v>
      </c>
      <c r="KD190" t="s">
        <v>234</v>
      </c>
      <c r="KE190" t="s">
        <v>234</v>
      </c>
      <c r="KF190" t="s">
        <v>234</v>
      </c>
      <c r="KG190" t="s">
        <v>234</v>
      </c>
      <c r="KH190" t="s">
        <v>234</v>
      </c>
      <c r="KI190" t="s">
        <v>234</v>
      </c>
      <c r="KJ190" t="s">
        <v>234</v>
      </c>
      <c r="KK190" t="s">
        <v>234</v>
      </c>
      <c r="KL190" t="s">
        <v>234</v>
      </c>
      <c r="KM190" t="s">
        <v>234</v>
      </c>
      <c r="KN190" t="s">
        <v>234</v>
      </c>
      <c r="KO190" t="s">
        <v>234</v>
      </c>
      <c r="KP190" t="s">
        <v>234</v>
      </c>
      <c r="KQ190" t="s">
        <v>234</v>
      </c>
      <c r="KR190" t="s">
        <v>234</v>
      </c>
      <c r="KS190" t="s">
        <v>234</v>
      </c>
      <c r="KT190" t="s">
        <v>234</v>
      </c>
      <c r="KU190" t="s">
        <v>234</v>
      </c>
      <c r="KV190" t="s">
        <v>234</v>
      </c>
      <c r="KW190" t="s">
        <v>234</v>
      </c>
      <c r="KX190" t="s">
        <v>234</v>
      </c>
      <c r="KY190" t="s">
        <v>234</v>
      </c>
      <c r="KZ190" t="s">
        <v>234</v>
      </c>
      <c r="LA190" t="s">
        <v>234</v>
      </c>
      <c r="LB190" t="s">
        <v>234</v>
      </c>
      <c r="LC190" t="s">
        <v>234</v>
      </c>
      <c r="LD190" t="s">
        <v>234</v>
      </c>
      <c r="LE190" t="s">
        <v>234</v>
      </c>
      <c r="LF190" t="s">
        <v>3443</v>
      </c>
      <c r="LG190" t="s">
        <v>234</v>
      </c>
      <c r="LH190">
        <v>265611706</v>
      </c>
      <c r="LI190" t="s">
        <v>4260</v>
      </c>
      <c r="LJ190">
        <v>44621.002152777779</v>
      </c>
      <c r="LK190" t="s">
        <v>234</v>
      </c>
      <c r="LL190" t="s">
        <v>234</v>
      </c>
      <c r="LM190" t="s">
        <v>3800</v>
      </c>
      <c r="LN190" t="s">
        <v>3801</v>
      </c>
      <c r="LO190" t="s">
        <v>234</v>
      </c>
      <c r="LP190">
        <v>189</v>
      </c>
    </row>
    <row r="191" spans="1:328" x14ac:dyDescent="0.35">
      <c r="A191">
        <v>44620.474974398137</v>
      </c>
      <c r="B191">
        <v>44620.488605405088</v>
      </c>
      <c r="C191">
        <v>44620</v>
      </c>
      <c r="D191">
        <v>4.5436689833877608E-3</v>
      </c>
      <c r="E191" t="s">
        <v>234</v>
      </c>
      <c r="F191" t="s">
        <v>234</v>
      </c>
      <c r="G191" t="s">
        <v>234</v>
      </c>
      <c r="H191">
        <v>44620</v>
      </c>
      <c r="I191" t="s">
        <v>451</v>
      </c>
      <c r="J191" t="s">
        <v>234</v>
      </c>
      <c r="K191" t="s">
        <v>451</v>
      </c>
      <c r="L191" t="s">
        <v>450</v>
      </c>
      <c r="M191" t="s">
        <v>450</v>
      </c>
      <c r="N191" t="s">
        <v>246</v>
      </c>
      <c r="O191" t="s">
        <v>4251</v>
      </c>
      <c r="P191" t="s">
        <v>246</v>
      </c>
      <c r="Q191" t="s">
        <v>433</v>
      </c>
      <c r="R191" t="s">
        <v>4251</v>
      </c>
      <c r="S191" t="s">
        <v>441</v>
      </c>
      <c r="T191" t="s">
        <v>4252</v>
      </c>
      <c r="U191" t="s">
        <v>1877</v>
      </c>
      <c r="V191" t="s">
        <v>4252</v>
      </c>
      <c r="W191" t="s">
        <v>2247</v>
      </c>
      <c r="X191" t="s">
        <v>2246</v>
      </c>
      <c r="Y191" t="s">
        <v>2247</v>
      </c>
      <c r="Z191" t="s">
        <v>246</v>
      </c>
      <c r="AA191" t="s">
        <v>1879</v>
      </c>
      <c r="AB191" t="s">
        <v>246</v>
      </c>
      <c r="AC191" t="s">
        <v>1390</v>
      </c>
      <c r="AD191" t="s">
        <v>4252</v>
      </c>
      <c r="AE191" t="s">
        <v>246</v>
      </c>
      <c r="AF191" t="s">
        <v>4261</v>
      </c>
      <c r="AG191" t="s">
        <v>246</v>
      </c>
      <c r="AH191" t="s">
        <v>1390</v>
      </c>
      <c r="AI191" t="s">
        <v>4254</v>
      </c>
      <c r="AJ191" t="s">
        <v>247</v>
      </c>
      <c r="AK191" t="s">
        <v>284</v>
      </c>
      <c r="AL191" t="s">
        <v>1655</v>
      </c>
      <c r="AM191" t="s">
        <v>234</v>
      </c>
      <c r="AN191" t="s">
        <v>1655</v>
      </c>
      <c r="AO191" t="s">
        <v>234</v>
      </c>
      <c r="AP191" t="s">
        <v>250</v>
      </c>
      <c r="AQ191" t="s">
        <v>234</v>
      </c>
      <c r="AR191" t="s">
        <v>234</v>
      </c>
      <c r="AS191" t="s">
        <v>285</v>
      </c>
      <c r="AT191" t="s">
        <v>234</v>
      </c>
      <c r="AU191" t="s">
        <v>302</v>
      </c>
      <c r="AV191">
        <v>0</v>
      </c>
      <c r="AW191">
        <v>1</v>
      </c>
      <c r="AX191">
        <v>0</v>
      </c>
      <c r="AY191">
        <v>0</v>
      </c>
      <c r="AZ191">
        <v>0</v>
      </c>
      <c r="BA191">
        <v>0</v>
      </c>
      <c r="BB191">
        <v>0</v>
      </c>
      <c r="BC191">
        <v>0</v>
      </c>
      <c r="BD191" t="s">
        <v>303</v>
      </c>
      <c r="BE191" t="s">
        <v>752</v>
      </c>
      <c r="BF191" t="s">
        <v>3880</v>
      </c>
      <c r="BG191">
        <v>1</v>
      </c>
      <c r="BH191">
        <v>0</v>
      </c>
      <c r="BI191">
        <v>0</v>
      </c>
      <c r="BJ191">
        <v>0</v>
      </c>
      <c r="BK191">
        <v>1</v>
      </c>
      <c r="BL191">
        <v>0</v>
      </c>
      <c r="BM191">
        <v>0</v>
      </c>
      <c r="BN191">
        <v>0</v>
      </c>
      <c r="BO191">
        <v>0</v>
      </c>
      <c r="BP191">
        <v>0</v>
      </c>
      <c r="BQ191" t="s">
        <v>234</v>
      </c>
      <c r="BR191" t="s">
        <v>317</v>
      </c>
      <c r="BS191" t="s">
        <v>289</v>
      </c>
      <c r="BT191" t="s">
        <v>234</v>
      </c>
      <c r="BU191" t="s">
        <v>234</v>
      </c>
      <c r="BV191" t="s">
        <v>234</v>
      </c>
      <c r="BW191" t="s">
        <v>234</v>
      </c>
      <c r="BX191" t="s">
        <v>234</v>
      </c>
      <c r="BY191" t="s">
        <v>234</v>
      </c>
      <c r="BZ191" t="s">
        <v>234</v>
      </c>
      <c r="CA191" t="s">
        <v>234</v>
      </c>
      <c r="CB191" t="s">
        <v>234</v>
      </c>
      <c r="CC191" t="s">
        <v>234</v>
      </c>
      <c r="CD191" t="s">
        <v>234</v>
      </c>
      <c r="CE191" t="s">
        <v>234</v>
      </c>
      <c r="CF191" t="s">
        <v>234</v>
      </c>
      <c r="CG191" t="s">
        <v>234</v>
      </c>
      <c r="CH191" t="s">
        <v>234</v>
      </c>
      <c r="CI191" t="s">
        <v>234</v>
      </c>
      <c r="CJ191" t="s">
        <v>234</v>
      </c>
      <c r="CK191" t="s">
        <v>234</v>
      </c>
      <c r="CL191" t="s">
        <v>234</v>
      </c>
      <c r="CM191" t="s">
        <v>234</v>
      </c>
      <c r="CN191" t="s">
        <v>234</v>
      </c>
      <c r="CO191" t="s">
        <v>234</v>
      </c>
      <c r="CP191" t="s">
        <v>234</v>
      </c>
      <c r="CQ191" t="s">
        <v>234</v>
      </c>
      <c r="CR191" t="s">
        <v>234</v>
      </c>
      <c r="CS191" t="s">
        <v>234</v>
      </c>
      <c r="CT191" t="s">
        <v>234</v>
      </c>
      <c r="CU191" t="s">
        <v>234</v>
      </c>
      <c r="CV191" t="s">
        <v>234</v>
      </c>
      <c r="CW191" t="s">
        <v>234</v>
      </c>
      <c r="CX191" t="s">
        <v>234</v>
      </c>
      <c r="CY191" t="s">
        <v>234</v>
      </c>
      <c r="CZ191" t="s">
        <v>234</v>
      </c>
      <c r="DA191" t="s">
        <v>234</v>
      </c>
      <c r="DB191" t="s">
        <v>234</v>
      </c>
      <c r="DC191" t="s">
        <v>234</v>
      </c>
      <c r="DD191" t="s">
        <v>234</v>
      </c>
      <c r="DE191" t="s">
        <v>234</v>
      </c>
      <c r="DF191" t="s">
        <v>234</v>
      </c>
      <c r="DG191" t="s">
        <v>234</v>
      </c>
      <c r="DH191" t="s">
        <v>234</v>
      </c>
      <c r="DI191" t="s">
        <v>234</v>
      </c>
      <c r="DJ191" t="s">
        <v>234</v>
      </c>
      <c r="DK191" t="s">
        <v>234</v>
      </c>
      <c r="DL191" t="s">
        <v>234</v>
      </c>
      <c r="DM191" t="s">
        <v>234</v>
      </c>
      <c r="DN191" t="s">
        <v>234</v>
      </c>
      <c r="DO191" t="s">
        <v>234</v>
      </c>
      <c r="DP191" t="s">
        <v>234</v>
      </c>
      <c r="DQ191" t="s">
        <v>234</v>
      </c>
      <c r="DR191" t="s">
        <v>234</v>
      </c>
      <c r="DS191" t="s">
        <v>234</v>
      </c>
      <c r="DT191" t="s">
        <v>234</v>
      </c>
      <c r="DU191" t="s">
        <v>234</v>
      </c>
      <c r="DV191" t="s">
        <v>234</v>
      </c>
      <c r="DW191" t="s">
        <v>234</v>
      </c>
      <c r="DX191" t="s">
        <v>234</v>
      </c>
      <c r="DY191" t="s">
        <v>234</v>
      </c>
      <c r="DZ191" t="s">
        <v>234</v>
      </c>
      <c r="EA191" t="s">
        <v>234</v>
      </c>
      <c r="EB191" t="s">
        <v>234</v>
      </c>
      <c r="EC191" t="s">
        <v>234</v>
      </c>
      <c r="ED191" t="s">
        <v>234</v>
      </c>
      <c r="EE191" t="s">
        <v>234</v>
      </c>
      <c r="EF191" t="s">
        <v>234</v>
      </c>
      <c r="EG191" t="s">
        <v>234</v>
      </c>
      <c r="EH191" t="s">
        <v>234</v>
      </c>
      <c r="EI191" t="s">
        <v>234</v>
      </c>
      <c r="EJ191" t="s">
        <v>234</v>
      </c>
      <c r="EK191" t="s">
        <v>234</v>
      </c>
      <c r="EL191" t="s">
        <v>234</v>
      </c>
      <c r="EM191" t="s">
        <v>234</v>
      </c>
      <c r="EN191" t="s">
        <v>234</v>
      </c>
      <c r="EO191" t="s">
        <v>3853</v>
      </c>
      <c r="EP191">
        <v>0</v>
      </c>
      <c r="EQ191">
        <v>1</v>
      </c>
      <c r="ER191">
        <v>1</v>
      </c>
      <c r="ES191">
        <v>0</v>
      </c>
      <c r="ET191">
        <v>0</v>
      </c>
      <c r="EU191">
        <v>0</v>
      </c>
      <c r="EV191">
        <v>1</v>
      </c>
      <c r="EW191">
        <v>0</v>
      </c>
      <c r="EX191" t="s">
        <v>234</v>
      </c>
      <c r="EY191" t="s">
        <v>234</v>
      </c>
      <c r="EZ191" t="s">
        <v>234</v>
      </c>
      <c r="FA191" t="s">
        <v>234</v>
      </c>
      <c r="FB191" t="s">
        <v>234</v>
      </c>
      <c r="FC191" t="s">
        <v>234</v>
      </c>
      <c r="FD191" t="s">
        <v>234</v>
      </c>
      <c r="FE191" t="s">
        <v>234</v>
      </c>
      <c r="FF191">
        <v>25</v>
      </c>
      <c r="FG191" t="s">
        <v>1445</v>
      </c>
      <c r="FH191" t="s">
        <v>234</v>
      </c>
      <c r="FI191" t="s">
        <v>234</v>
      </c>
      <c r="FJ191" t="s">
        <v>1655</v>
      </c>
      <c r="FK191">
        <v>50</v>
      </c>
      <c r="FL191" t="s">
        <v>234</v>
      </c>
      <c r="FM191" t="s">
        <v>234</v>
      </c>
      <c r="FN191" t="s">
        <v>3814</v>
      </c>
      <c r="FO191" t="s">
        <v>1445</v>
      </c>
      <c r="FP191" t="s">
        <v>1655</v>
      </c>
      <c r="FQ191">
        <v>150</v>
      </c>
      <c r="FR191" t="s">
        <v>234</v>
      </c>
      <c r="FS191" t="s">
        <v>234</v>
      </c>
      <c r="FT191" t="s">
        <v>3815</v>
      </c>
      <c r="FU191" t="s">
        <v>1445</v>
      </c>
      <c r="FV191" t="s">
        <v>234</v>
      </c>
      <c r="FW191" t="s">
        <v>234</v>
      </c>
      <c r="FX191" t="s">
        <v>234</v>
      </c>
      <c r="FY191" t="s">
        <v>234</v>
      </c>
      <c r="FZ191" t="s">
        <v>234</v>
      </c>
      <c r="GA191" t="s">
        <v>234</v>
      </c>
      <c r="GB191" t="s">
        <v>234</v>
      </c>
      <c r="GC191" t="s">
        <v>234</v>
      </c>
      <c r="GD191" t="s">
        <v>234</v>
      </c>
      <c r="GE191" t="s">
        <v>234</v>
      </c>
      <c r="GF191" t="s">
        <v>234</v>
      </c>
      <c r="GG191" t="s">
        <v>234</v>
      </c>
      <c r="GH191" t="s">
        <v>234</v>
      </c>
      <c r="GI191" t="s">
        <v>234</v>
      </c>
      <c r="GJ191" t="s">
        <v>234</v>
      </c>
      <c r="GK191" t="s">
        <v>234</v>
      </c>
      <c r="GL191" t="s">
        <v>234</v>
      </c>
      <c r="GM191" t="s">
        <v>234</v>
      </c>
      <c r="GN191" t="s">
        <v>234</v>
      </c>
      <c r="GO191" t="s">
        <v>1445</v>
      </c>
      <c r="GP191" t="s">
        <v>234</v>
      </c>
      <c r="GQ191" t="s">
        <v>234</v>
      </c>
      <c r="GR191" t="s">
        <v>234</v>
      </c>
      <c r="GS191" t="s">
        <v>234</v>
      </c>
      <c r="GT191" t="s">
        <v>234</v>
      </c>
      <c r="GU191" t="s">
        <v>234</v>
      </c>
      <c r="GV191" t="s">
        <v>234</v>
      </c>
      <c r="GW191" t="s">
        <v>234</v>
      </c>
      <c r="GX191" t="s">
        <v>234</v>
      </c>
      <c r="GY191" t="s">
        <v>234</v>
      </c>
      <c r="GZ191" t="s">
        <v>234</v>
      </c>
      <c r="HA191" t="s">
        <v>234</v>
      </c>
      <c r="HB191" t="s">
        <v>234</v>
      </c>
      <c r="HC191" t="s">
        <v>234</v>
      </c>
      <c r="HD191" t="s">
        <v>234</v>
      </c>
      <c r="HE191" t="s">
        <v>234</v>
      </c>
      <c r="HF191" t="s">
        <v>234</v>
      </c>
      <c r="HG191" t="s">
        <v>234</v>
      </c>
      <c r="HH191" t="s">
        <v>234</v>
      </c>
      <c r="HI191" t="s">
        <v>234</v>
      </c>
      <c r="HJ191" t="s">
        <v>234</v>
      </c>
      <c r="HK191" t="s">
        <v>234</v>
      </c>
      <c r="HL191" t="s">
        <v>234</v>
      </c>
      <c r="HM191" t="s">
        <v>234</v>
      </c>
      <c r="HN191" t="s">
        <v>1655</v>
      </c>
      <c r="HO191" t="s">
        <v>1445</v>
      </c>
      <c r="HP191" t="s">
        <v>1655</v>
      </c>
      <c r="HQ191" t="s">
        <v>239</v>
      </c>
      <c r="HR191" t="s">
        <v>314</v>
      </c>
      <c r="HS191" t="s">
        <v>294</v>
      </c>
      <c r="HT191" t="s">
        <v>314</v>
      </c>
      <c r="HU191" t="s">
        <v>1445</v>
      </c>
      <c r="HV191" t="s">
        <v>234</v>
      </c>
      <c r="HW191" t="s">
        <v>234</v>
      </c>
      <c r="HX191" t="s">
        <v>234</v>
      </c>
      <c r="HY191" t="s">
        <v>234</v>
      </c>
      <c r="HZ191" t="s">
        <v>234</v>
      </c>
      <c r="IA191" t="s">
        <v>234</v>
      </c>
      <c r="IB191" t="s">
        <v>234</v>
      </c>
      <c r="IC191" t="s">
        <v>234</v>
      </c>
      <c r="ID191" t="s">
        <v>1591</v>
      </c>
      <c r="IE191">
        <v>0</v>
      </c>
      <c r="IF191">
        <v>0</v>
      </c>
      <c r="IG191">
        <v>0</v>
      </c>
      <c r="IH191">
        <v>0</v>
      </c>
      <c r="II191">
        <v>0</v>
      </c>
      <c r="IJ191">
        <v>1</v>
      </c>
      <c r="IK191">
        <v>0</v>
      </c>
      <c r="IL191">
        <v>0</v>
      </c>
      <c r="IM191" t="s">
        <v>234</v>
      </c>
      <c r="IN191" t="s">
        <v>1655</v>
      </c>
      <c r="IO191" t="s">
        <v>234</v>
      </c>
      <c r="IP191" t="s">
        <v>303</v>
      </c>
      <c r="IQ191">
        <v>0</v>
      </c>
      <c r="IR191">
        <v>1</v>
      </c>
      <c r="IS191">
        <v>0</v>
      </c>
      <c r="IT191">
        <v>0</v>
      </c>
      <c r="IU191">
        <v>0</v>
      </c>
      <c r="IV191">
        <v>0</v>
      </c>
      <c r="IW191">
        <v>0</v>
      </c>
      <c r="IX191">
        <v>0</v>
      </c>
      <c r="IY191" t="s">
        <v>234</v>
      </c>
      <c r="IZ191" t="s">
        <v>234</v>
      </c>
      <c r="JA191" t="s">
        <v>234</v>
      </c>
      <c r="JB191" t="s">
        <v>234</v>
      </c>
      <c r="JC191" t="s">
        <v>234</v>
      </c>
      <c r="JD191" t="s">
        <v>234</v>
      </c>
      <c r="JE191" t="s">
        <v>234</v>
      </c>
      <c r="JF191" t="s">
        <v>234</v>
      </c>
      <c r="JG191" t="s">
        <v>234</v>
      </c>
      <c r="JH191" t="s">
        <v>234</v>
      </c>
      <c r="JI191" t="s">
        <v>234</v>
      </c>
      <c r="JJ191" t="s">
        <v>234</v>
      </c>
      <c r="JK191" t="s">
        <v>234</v>
      </c>
      <c r="JL191" t="s">
        <v>234</v>
      </c>
      <c r="JM191" t="s">
        <v>234</v>
      </c>
      <c r="JN191" t="s">
        <v>234</v>
      </c>
      <c r="JO191" t="s">
        <v>234</v>
      </c>
      <c r="JP191" t="s">
        <v>234</v>
      </c>
      <c r="JQ191" t="s">
        <v>234</v>
      </c>
      <c r="JR191" t="s">
        <v>234</v>
      </c>
      <c r="JS191" t="s">
        <v>234</v>
      </c>
      <c r="JT191" t="s">
        <v>234</v>
      </c>
      <c r="JU191" t="s">
        <v>234</v>
      </c>
      <c r="JV191" t="s">
        <v>234</v>
      </c>
      <c r="JW191" t="s">
        <v>234</v>
      </c>
      <c r="JX191" t="s">
        <v>234</v>
      </c>
      <c r="JY191" t="s">
        <v>234</v>
      </c>
      <c r="JZ191" t="s">
        <v>234</v>
      </c>
      <c r="KA191" t="s">
        <v>234</v>
      </c>
      <c r="KB191" t="s">
        <v>234</v>
      </c>
      <c r="KC191" t="s">
        <v>234</v>
      </c>
      <c r="KD191" t="s">
        <v>234</v>
      </c>
      <c r="KE191" t="s">
        <v>234</v>
      </c>
      <c r="KF191" t="s">
        <v>234</v>
      </c>
      <c r="KG191" t="s">
        <v>234</v>
      </c>
      <c r="KH191" t="s">
        <v>234</v>
      </c>
      <c r="KI191" t="s">
        <v>234</v>
      </c>
      <c r="KJ191" t="s">
        <v>234</v>
      </c>
      <c r="KK191" t="s">
        <v>234</v>
      </c>
      <c r="KL191" t="s">
        <v>234</v>
      </c>
      <c r="KM191" t="s">
        <v>234</v>
      </c>
      <c r="KN191" t="s">
        <v>234</v>
      </c>
      <c r="KO191" t="s">
        <v>234</v>
      </c>
      <c r="KP191" t="s">
        <v>234</v>
      </c>
      <c r="KQ191" t="s">
        <v>234</v>
      </c>
      <c r="KR191" t="s">
        <v>234</v>
      </c>
      <c r="KS191" t="s">
        <v>234</v>
      </c>
      <c r="KT191" t="s">
        <v>234</v>
      </c>
      <c r="KU191" t="s">
        <v>234</v>
      </c>
      <c r="KV191" t="s">
        <v>234</v>
      </c>
      <c r="KW191" t="s">
        <v>234</v>
      </c>
      <c r="KX191" t="s">
        <v>234</v>
      </c>
      <c r="KY191" t="s">
        <v>234</v>
      </c>
      <c r="KZ191" t="s">
        <v>234</v>
      </c>
      <c r="LA191" t="s">
        <v>234</v>
      </c>
      <c r="LB191" t="s">
        <v>234</v>
      </c>
      <c r="LC191" t="s">
        <v>234</v>
      </c>
      <c r="LD191" t="s">
        <v>234</v>
      </c>
      <c r="LE191" t="s">
        <v>234</v>
      </c>
      <c r="LF191" t="s">
        <v>3443</v>
      </c>
      <c r="LG191" t="s">
        <v>234</v>
      </c>
      <c r="LH191">
        <v>265611707</v>
      </c>
      <c r="LI191" t="s">
        <v>4262</v>
      </c>
      <c r="LJ191">
        <v>44621.002164351848</v>
      </c>
      <c r="LK191" t="s">
        <v>234</v>
      </c>
      <c r="LL191" t="s">
        <v>234</v>
      </c>
      <c r="LM191" t="s">
        <v>3800</v>
      </c>
      <c r="LN191" t="s">
        <v>3801</v>
      </c>
      <c r="LO191" t="s">
        <v>234</v>
      </c>
      <c r="LP191">
        <v>190</v>
      </c>
    </row>
    <row r="192" spans="1:328" x14ac:dyDescent="0.35">
      <c r="A192">
        <v>44620.492792210651</v>
      </c>
      <c r="B192">
        <v>44620.507378831018</v>
      </c>
      <c r="C192">
        <v>44620</v>
      </c>
      <c r="D192">
        <v>2.4311033945802287E-3</v>
      </c>
      <c r="E192" t="s">
        <v>234</v>
      </c>
      <c r="F192" t="s">
        <v>234</v>
      </c>
      <c r="G192" t="s">
        <v>234</v>
      </c>
      <c r="H192">
        <v>44620</v>
      </c>
      <c r="I192" t="s">
        <v>451</v>
      </c>
      <c r="J192" t="s">
        <v>234</v>
      </c>
      <c r="K192" t="s">
        <v>451</v>
      </c>
      <c r="L192" t="s">
        <v>450</v>
      </c>
      <c r="M192" t="s">
        <v>450</v>
      </c>
      <c r="N192" t="s">
        <v>246</v>
      </c>
      <c r="O192" t="s">
        <v>4251</v>
      </c>
      <c r="P192" t="s">
        <v>246</v>
      </c>
      <c r="Q192" t="s">
        <v>433</v>
      </c>
      <c r="R192" t="s">
        <v>4251</v>
      </c>
      <c r="S192" t="s">
        <v>441</v>
      </c>
      <c r="T192" t="s">
        <v>4252</v>
      </c>
      <c r="U192" t="s">
        <v>1877</v>
      </c>
      <c r="V192" t="s">
        <v>4252</v>
      </c>
      <c r="W192" t="s">
        <v>2247</v>
      </c>
      <c r="X192" t="s">
        <v>2246</v>
      </c>
      <c r="Y192" t="s">
        <v>2247</v>
      </c>
      <c r="Z192" t="s">
        <v>246</v>
      </c>
      <c r="AA192" t="s">
        <v>1879</v>
      </c>
      <c r="AB192" t="s">
        <v>246</v>
      </c>
      <c r="AC192" t="s">
        <v>1390</v>
      </c>
      <c r="AD192" t="s">
        <v>4252</v>
      </c>
      <c r="AE192" t="s">
        <v>246</v>
      </c>
      <c r="AF192" t="s">
        <v>4261</v>
      </c>
      <c r="AG192" t="s">
        <v>246</v>
      </c>
      <c r="AH192" t="s">
        <v>1390</v>
      </c>
      <c r="AI192" t="s">
        <v>4254</v>
      </c>
      <c r="AJ192" t="s">
        <v>247</v>
      </c>
      <c r="AK192" t="s">
        <v>284</v>
      </c>
      <c r="AL192" t="s">
        <v>1655</v>
      </c>
      <c r="AM192" t="s">
        <v>234</v>
      </c>
      <c r="AN192" t="s">
        <v>1655</v>
      </c>
      <c r="AO192" t="s">
        <v>234</v>
      </c>
      <c r="AP192" t="s">
        <v>250</v>
      </c>
      <c r="AQ192" t="s">
        <v>234</v>
      </c>
      <c r="AR192" t="s">
        <v>234</v>
      </c>
      <c r="AS192" t="s">
        <v>285</v>
      </c>
      <c r="AT192" t="s">
        <v>234</v>
      </c>
      <c r="AU192" t="s">
        <v>318</v>
      </c>
      <c r="AV192">
        <v>1</v>
      </c>
      <c r="AW192">
        <v>0</v>
      </c>
      <c r="AX192">
        <v>0</v>
      </c>
      <c r="AY192">
        <v>0</v>
      </c>
      <c r="AZ192">
        <v>0</v>
      </c>
      <c r="BA192">
        <v>0</v>
      </c>
      <c r="BB192">
        <v>0</v>
      </c>
      <c r="BC192">
        <v>0</v>
      </c>
      <c r="BD192" t="s">
        <v>309</v>
      </c>
      <c r="BE192" t="s">
        <v>750</v>
      </c>
      <c r="BF192" t="s">
        <v>3880</v>
      </c>
      <c r="BG192">
        <v>1</v>
      </c>
      <c r="BH192">
        <v>0</v>
      </c>
      <c r="BI192">
        <v>0</v>
      </c>
      <c r="BJ192">
        <v>0</v>
      </c>
      <c r="BK192">
        <v>1</v>
      </c>
      <c r="BL192">
        <v>0</v>
      </c>
      <c r="BM192">
        <v>0</v>
      </c>
      <c r="BN192">
        <v>0</v>
      </c>
      <c r="BO192">
        <v>0</v>
      </c>
      <c r="BP192">
        <v>0</v>
      </c>
      <c r="BQ192" t="s">
        <v>234</v>
      </c>
      <c r="BR192" t="s">
        <v>317</v>
      </c>
      <c r="BS192" t="s">
        <v>311</v>
      </c>
      <c r="BT192" t="s">
        <v>4263</v>
      </c>
      <c r="BU192">
        <v>1</v>
      </c>
      <c r="BV192">
        <v>1</v>
      </c>
      <c r="BW192">
        <v>1</v>
      </c>
      <c r="BX192">
        <v>1</v>
      </c>
      <c r="BY192">
        <v>1</v>
      </c>
      <c r="BZ192">
        <v>0</v>
      </c>
      <c r="CA192">
        <v>1</v>
      </c>
      <c r="CB192">
        <v>0</v>
      </c>
      <c r="CC192" t="s">
        <v>1500</v>
      </c>
      <c r="CD192">
        <v>350</v>
      </c>
      <c r="CE192">
        <v>175</v>
      </c>
      <c r="CF192" t="s">
        <v>1655</v>
      </c>
      <c r="CG192">
        <v>455</v>
      </c>
      <c r="CH192">
        <v>175</v>
      </c>
      <c r="CI192" t="s">
        <v>1655</v>
      </c>
      <c r="CJ192">
        <v>280</v>
      </c>
      <c r="CK192" t="s">
        <v>3884</v>
      </c>
      <c r="CL192" t="s">
        <v>1655</v>
      </c>
      <c r="CM192">
        <v>455</v>
      </c>
      <c r="CN192" t="s">
        <v>4039</v>
      </c>
      <c r="CO192" t="s">
        <v>1655</v>
      </c>
      <c r="CP192">
        <v>700</v>
      </c>
      <c r="CQ192" t="s">
        <v>3827</v>
      </c>
      <c r="CR192" t="s">
        <v>1445</v>
      </c>
      <c r="CS192" t="s">
        <v>234</v>
      </c>
      <c r="CT192" t="s">
        <v>234</v>
      </c>
      <c r="CU192" t="s">
        <v>234</v>
      </c>
      <c r="CV192" t="s">
        <v>1504</v>
      </c>
      <c r="CW192" t="s">
        <v>1655</v>
      </c>
      <c r="CX192">
        <v>1200</v>
      </c>
      <c r="CY192" t="s">
        <v>234</v>
      </c>
      <c r="CZ192" t="s">
        <v>234</v>
      </c>
      <c r="DA192" t="s">
        <v>234</v>
      </c>
      <c r="DB192" t="s">
        <v>234</v>
      </c>
      <c r="DC192" t="s">
        <v>234</v>
      </c>
      <c r="DD192" t="s">
        <v>234</v>
      </c>
      <c r="DE192" t="s">
        <v>259</v>
      </c>
      <c r="DF192">
        <v>1200</v>
      </c>
      <c r="DG192" t="s">
        <v>1655</v>
      </c>
      <c r="DH192" t="s">
        <v>1655</v>
      </c>
      <c r="DI192" t="s">
        <v>4264</v>
      </c>
      <c r="DJ192">
        <v>1</v>
      </c>
      <c r="DK192">
        <v>1</v>
      </c>
      <c r="DL192">
        <v>0</v>
      </c>
      <c r="DM192">
        <v>0</v>
      </c>
      <c r="DN192">
        <v>1</v>
      </c>
      <c r="DO192">
        <v>0</v>
      </c>
      <c r="DP192">
        <v>0</v>
      </c>
      <c r="DQ192">
        <v>0</v>
      </c>
      <c r="DR192">
        <v>0</v>
      </c>
      <c r="DS192">
        <v>0</v>
      </c>
      <c r="DT192">
        <v>0</v>
      </c>
      <c r="DU192">
        <v>0</v>
      </c>
      <c r="DV192">
        <v>0</v>
      </c>
      <c r="DW192">
        <v>0</v>
      </c>
      <c r="DX192" t="s">
        <v>234</v>
      </c>
      <c r="DY192" t="s">
        <v>3886</v>
      </c>
      <c r="DZ192">
        <v>0</v>
      </c>
      <c r="EA192">
        <v>1</v>
      </c>
      <c r="EB192">
        <v>0</v>
      </c>
      <c r="EC192">
        <v>1</v>
      </c>
      <c r="ED192">
        <v>0</v>
      </c>
      <c r="EE192">
        <v>0</v>
      </c>
      <c r="EF192">
        <v>1</v>
      </c>
      <c r="EG192">
        <v>0</v>
      </c>
      <c r="EH192" t="s">
        <v>1655</v>
      </c>
      <c r="EI192" t="s">
        <v>1655</v>
      </c>
      <c r="EJ192" t="s">
        <v>1655</v>
      </c>
      <c r="EK192" t="s">
        <v>239</v>
      </c>
      <c r="EL192" t="s">
        <v>314</v>
      </c>
      <c r="EM192" t="s">
        <v>294</v>
      </c>
      <c r="EN192" t="s">
        <v>314</v>
      </c>
      <c r="EO192" t="s">
        <v>234</v>
      </c>
      <c r="EP192" t="s">
        <v>234</v>
      </c>
      <c r="EQ192" t="s">
        <v>234</v>
      </c>
      <c r="ER192" t="s">
        <v>234</v>
      </c>
      <c r="ES192" t="s">
        <v>234</v>
      </c>
      <c r="ET192" t="s">
        <v>234</v>
      </c>
      <c r="EU192" t="s">
        <v>234</v>
      </c>
      <c r="EV192" t="s">
        <v>234</v>
      </c>
      <c r="EW192" t="s">
        <v>234</v>
      </c>
      <c r="EX192" t="s">
        <v>234</v>
      </c>
      <c r="EY192" t="s">
        <v>234</v>
      </c>
      <c r="EZ192" t="s">
        <v>234</v>
      </c>
      <c r="FA192" t="s">
        <v>234</v>
      </c>
      <c r="FB192" t="s">
        <v>234</v>
      </c>
      <c r="FC192" t="s">
        <v>234</v>
      </c>
      <c r="FD192" t="s">
        <v>234</v>
      </c>
      <c r="FE192" t="s">
        <v>234</v>
      </c>
      <c r="FF192" t="s">
        <v>234</v>
      </c>
      <c r="FG192" t="s">
        <v>234</v>
      </c>
      <c r="FH192" t="s">
        <v>234</v>
      </c>
      <c r="FI192" t="s">
        <v>234</v>
      </c>
      <c r="FJ192" t="s">
        <v>234</v>
      </c>
      <c r="FK192" t="s">
        <v>234</v>
      </c>
      <c r="FL192" t="s">
        <v>234</v>
      </c>
      <c r="FM192" t="s">
        <v>234</v>
      </c>
      <c r="FN192" t="s">
        <v>234</v>
      </c>
      <c r="FO192" t="s">
        <v>234</v>
      </c>
      <c r="FP192" t="s">
        <v>234</v>
      </c>
      <c r="FQ192" t="s">
        <v>234</v>
      </c>
      <c r="FR192" t="s">
        <v>234</v>
      </c>
      <c r="FS192" t="s">
        <v>234</v>
      </c>
      <c r="FT192" t="s">
        <v>234</v>
      </c>
      <c r="FU192" t="s">
        <v>234</v>
      </c>
      <c r="FV192" t="s">
        <v>234</v>
      </c>
      <c r="FW192" t="s">
        <v>234</v>
      </c>
      <c r="FX192" t="s">
        <v>234</v>
      </c>
      <c r="FY192" t="s">
        <v>234</v>
      </c>
      <c r="FZ192" t="s">
        <v>234</v>
      </c>
      <c r="GA192" t="s">
        <v>234</v>
      </c>
      <c r="GB192" t="s">
        <v>234</v>
      </c>
      <c r="GC192" t="s">
        <v>234</v>
      </c>
      <c r="GD192" t="s">
        <v>234</v>
      </c>
      <c r="GE192" t="s">
        <v>234</v>
      </c>
      <c r="GF192" t="s">
        <v>234</v>
      </c>
      <c r="GG192" t="s">
        <v>234</v>
      </c>
      <c r="GH192" t="s">
        <v>234</v>
      </c>
      <c r="GI192" t="s">
        <v>234</v>
      </c>
      <c r="GJ192" t="s">
        <v>234</v>
      </c>
      <c r="GK192" t="s">
        <v>234</v>
      </c>
      <c r="GL192" t="s">
        <v>234</v>
      </c>
      <c r="GM192" t="s">
        <v>234</v>
      </c>
      <c r="GN192" t="s">
        <v>234</v>
      </c>
      <c r="GO192" t="s">
        <v>234</v>
      </c>
      <c r="GP192" t="s">
        <v>234</v>
      </c>
      <c r="GQ192" t="s">
        <v>234</v>
      </c>
      <c r="GR192" t="s">
        <v>234</v>
      </c>
      <c r="GS192" t="s">
        <v>234</v>
      </c>
      <c r="GT192" t="s">
        <v>234</v>
      </c>
      <c r="GU192" t="s">
        <v>234</v>
      </c>
      <c r="GV192" t="s">
        <v>234</v>
      </c>
      <c r="GW192" t="s">
        <v>234</v>
      </c>
      <c r="GX192" t="s">
        <v>234</v>
      </c>
      <c r="GY192" t="s">
        <v>234</v>
      </c>
      <c r="GZ192" t="s">
        <v>234</v>
      </c>
      <c r="HA192" t="s">
        <v>234</v>
      </c>
      <c r="HB192" t="s">
        <v>234</v>
      </c>
      <c r="HC192" t="s">
        <v>234</v>
      </c>
      <c r="HD192" t="s">
        <v>234</v>
      </c>
      <c r="HE192" t="s">
        <v>234</v>
      </c>
      <c r="HF192" t="s">
        <v>234</v>
      </c>
      <c r="HG192" t="s">
        <v>234</v>
      </c>
      <c r="HH192" t="s">
        <v>234</v>
      </c>
      <c r="HI192" t="s">
        <v>234</v>
      </c>
      <c r="HJ192" t="s">
        <v>234</v>
      </c>
      <c r="HK192" t="s">
        <v>234</v>
      </c>
      <c r="HL192" t="s">
        <v>234</v>
      </c>
      <c r="HM192" t="s">
        <v>234</v>
      </c>
      <c r="HN192" t="s">
        <v>234</v>
      </c>
      <c r="HO192" t="s">
        <v>234</v>
      </c>
      <c r="HP192" t="s">
        <v>234</v>
      </c>
      <c r="HQ192" t="s">
        <v>234</v>
      </c>
      <c r="HR192" t="s">
        <v>234</v>
      </c>
      <c r="HS192" t="s">
        <v>234</v>
      </c>
      <c r="HT192" t="s">
        <v>234</v>
      </c>
      <c r="HU192" t="s">
        <v>1445</v>
      </c>
      <c r="HV192" t="s">
        <v>234</v>
      </c>
      <c r="HW192" t="s">
        <v>234</v>
      </c>
      <c r="HX192" t="s">
        <v>234</v>
      </c>
      <c r="HY192" t="s">
        <v>234</v>
      </c>
      <c r="HZ192" t="s">
        <v>234</v>
      </c>
      <c r="IA192" t="s">
        <v>234</v>
      </c>
      <c r="IB192" t="s">
        <v>234</v>
      </c>
      <c r="IC192" t="s">
        <v>234</v>
      </c>
      <c r="ID192" t="s">
        <v>1451</v>
      </c>
      <c r="IE192">
        <v>0</v>
      </c>
      <c r="IF192">
        <v>1</v>
      </c>
      <c r="IG192">
        <v>0</v>
      </c>
      <c r="IH192">
        <v>0</v>
      </c>
      <c r="II192">
        <v>0</v>
      </c>
      <c r="IJ192">
        <v>0</v>
      </c>
      <c r="IK192">
        <v>0</v>
      </c>
      <c r="IL192">
        <v>0</v>
      </c>
      <c r="IM192" t="s">
        <v>234</v>
      </c>
      <c r="IN192" t="s">
        <v>1655</v>
      </c>
      <c r="IO192" t="s">
        <v>234</v>
      </c>
      <c r="IP192" t="s">
        <v>309</v>
      </c>
      <c r="IQ192">
        <v>1</v>
      </c>
      <c r="IR192">
        <v>0</v>
      </c>
      <c r="IS192">
        <v>0</v>
      </c>
      <c r="IT192">
        <v>0</v>
      </c>
      <c r="IU192">
        <v>0</v>
      </c>
      <c r="IV192">
        <v>0</v>
      </c>
      <c r="IW192">
        <v>0</v>
      </c>
      <c r="IX192">
        <v>0</v>
      </c>
      <c r="IY192" t="s">
        <v>234</v>
      </c>
      <c r="IZ192" t="s">
        <v>234</v>
      </c>
      <c r="JA192" t="s">
        <v>234</v>
      </c>
      <c r="JB192" t="s">
        <v>234</v>
      </c>
      <c r="JC192" t="s">
        <v>234</v>
      </c>
      <c r="JD192" t="s">
        <v>234</v>
      </c>
      <c r="JE192" t="s">
        <v>234</v>
      </c>
      <c r="JF192" t="s">
        <v>234</v>
      </c>
      <c r="JG192" t="s">
        <v>234</v>
      </c>
      <c r="JH192" t="s">
        <v>234</v>
      </c>
      <c r="JI192" t="s">
        <v>234</v>
      </c>
      <c r="JJ192" t="s">
        <v>234</v>
      </c>
      <c r="JK192" t="s">
        <v>234</v>
      </c>
      <c r="JL192" t="s">
        <v>234</v>
      </c>
      <c r="JM192" t="s">
        <v>234</v>
      </c>
      <c r="JN192" t="s">
        <v>234</v>
      </c>
      <c r="JO192" t="s">
        <v>234</v>
      </c>
      <c r="JP192" t="s">
        <v>234</v>
      </c>
      <c r="JQ192" t="s">
        <v>234</v>
      </c>
      <c r="JR192" t="s">
        <v>234</v>
      </c>
      <c r="JS192" t="s">
        <v>234</v>
      </c>
      <c r="JT192" t="s">
        <v>234</v>
      </c>
      <c r="JU192" t="s">
        <v>234</v>
      </c>
      <c r="JV192" t="s">
        <v>234</v>
      </c>
      <c r="JW192" t="s">
        <v>234</v>
      </c>
      <c r="JX192" t="s">
        <v>234</v>
      </c>
      <c r="JY192" t="s">
        <v>234</v>
      </c>
      <c r="JZ192" t="s">
        <v>234</v>
      </c>
      <c r="KA192" t="s">
        <v>234</v>
      </c>
      <c r="KB192" t="s">
        <v>234</v>
      </c>
      <c r="KC192" t="s">
        <v>234</v>
      </c>
      <c r="KD192" t="s">
        <v>234</v>
      </c>
      <c r="KE192" t="s">
        <v>234</v>
      </c>
      <c r="KF192" t="s">
        <v>234</v>
      </c>
      <c r="KG192" t="s">
        <v>234</v>
      </c>
      <c r="KH192" t="s">
        <v>234</v>
      </c>
      <c r="KI192" t="s">
        <v>234</v>
      </c>
      <c r="KJ192" t="s">
        <v>234</v>
      </c>
      <c r="KK192" t="s">
        <v>234</v>
      </c>
      <c r="KL192" t="s">
        <v>234</v>
      </c>
      <c r="KM192" t="s">
        <v>234</v>
      </c>
      <c r="KN192" t="s">
        <v>234</v>
      </c>
      <c r="KO192" t="s">
        <v>234</v>
      </c>
      <c r="KP192" t="s">
        <v>234</v>
      </c>
      <c r="KQ192" t="s">
        <v>234</v>
      </c>
      <c r="KR192" t="s">
        <v>234</v>
      </c>
      <c r="KS192" t="s">
        <v>234</v>
      </c>
      <c r="KT192" t="s">
        <v>234</v>
      </c>
      <c r="KU192" t="s">
        <v>234</v>
      </c>
      <c r="KV192" t="s">
        <v>234</v>
      </c>
      <c r="KW192" t="s">
        <v>234</v>
      </c>
      <c r="KX192" t="s">
        <v>234</v>
      </c>
      <c r="KY192" t="s">
        <v>234</v>
      </c>
      <c r="KZ192" t="s">
        <v>234</v>
      </c>
      <c r="LA192" t="s">
        <v>234</v>
      </c>
      <c r="LB192" t="s">
        <v>234</v>
      </c>
      <c r="LC192" t="s">
        <v>234</v>
      </c>
      <c r="LD192" t="s">
        <v>234</v>
      </c>
      <c r="LE192" t="s">
        <v>234</v>
      </c>
      <c r="LF192" t="s">
        <v>3443</v>
      </c>
      <c r="LG192" t="s">
        <v>234</v>
      </c>
      <c r="LH192">
        <v>265611708</v>
      </c>
      <c r="LI192" t="s">
        <v>4265</v>
      </c>
      <c r="LJ192">
        <v>44621.002175925933</v>
      </c>
      <c r="LK192" t="s">
        <v>234</v>
      </c>
      <c r="LL192" t="s">
        <v>234</v>
      </c>
      <c r="LM192" t="s">
        <v>3800</v>
      </c>
      <c r="LN192" t="s">
        <v>3801</v>
      </c>
      <c r="LO192" t="s">
        <v>234</v>
      </c>
      <c r="LP192">
        <v>191</v>
      </c>
    </row>
    <row r="193" spans="1:328" x14ac:dyDescent="0.35">
      <c r="A193">
        <v>44620.518544571758</v>
      </c>
      <c r="B193">
        <v>44620.531525613427</v>
      </c>
      <c r="C193">
        <v>44620</v>
      </c>
      <c r="D193">
        <v>3.2452604173158761E-3</v>
      </c>
      <c r="E193" t="s">
        <v>234</v>
      </c>
      <c r="F193" t="s">
        <v>234</v>
      </c>
      <c r="G193" t="s">
        <v>234</v>
      </c>
      <c r="H193">
        <v>44620</v>
      </c>
      <c r="I193" t="s">
        <v>451</v>
      </c>
      <c r="J193" t="s">
        <v>234</v>
      </c>
      <c r="K193" t="s">
        <v>451</v>
      </c>
      <c r="L193" t="s">
        <v>450</v>
      </c>
      <c r="M193" t="s">
        <v>450</v>
      </c>
      <c r="N193" t="s">
        <v>246</v>
      </c>
      <c r="O193" t="s">
        <v>4251</v>
      </c>
      <c r="P193" t="s">
        <v>246</v>
      </c>
      <c r="Q193" t="s">
        <v>433</v>
      </c>
      <c r="R193" t="s">
        <v>4251</v>
      </c>
      <c r="S193" t="s">
        <v>441</v>
      </c>
      <c r="T193" t="s">
        <v>4252</v>
      </c>
      <c r="U193" t="s">
        <v>1877</v>
      </c>
      <c r="V193" t="s">
        <v>4252</v>
      </c>
      <c r="W193" t="s">
        <v>2247</v>
      </c>
      <c r="X193" t="s">
        <v>2246</v>
      </c>
      <c r="Y193" t="s">
        <v>2247</v>
      </c>
      <c r="Z193" t="s">
        <v>246</v>
      </c>
      <c r="AA193" t="s">
        <v>1879</v>
      </c>
      <c r="AB193" t="s">
        <v>246</v>
      </c>
      <c r="AC193" t="s">
        <v>1390</v>
      </c>
      <c r="AD193" t="s">
        <v>4252</v>
      </c>
      <c r="AE193" t="s">
        <v>246</v>
      </c>
      <c r="AF193" t="s">
        <v>4261</v>
      </c>
      <c r="AG193" t="s">
        <v>246</v>
      </c>
      <c r="AH193" t="s">
        <v>1390</v>
      </c>
      <c r="AI193" t="s">
        <v>4254</v>
      </c>
      <c r="AJ193" t="s">
        <v>247</v>
      </c>
      <c r="AK193" t="s">
        <v>284</v>
      </c>
      <c r="AL193" t="s">
        <v>1655</v>
      </c>
      <c r="AM193" t="s">
        <v>234</v>
      </c>
      <c r="AN193" t="s">
        <v>1655</v>
      </c>
      <c r="AO193" t="s">
        <v>234</v>
      </c>
      <c r="AP193" t="s">
        <v>250</v>
      </c>
      <c r="AQ193" t="s">
        <v>234</v>
      </c>
      <c r="AR193" t="s">
        <v>234</v>
      </c>
      <c r="AS193" t="s">
        <v>285</v>
      </c>
      <c r="AT193" t="s">
        <v>234</v>
      </c>
      <c r="AU193" t="s">
        <v>3875</v>
      </c>
      <c r="AV193">
        <v>1</v>
      </c>
      <c r="AW193">
        <v>1</v>
      </c>
      <c r="AX193">
        <v>0</v>
      </c>
      <c r="AY193">
        <v>0</v>
      </c>
      <c r="AZ193">
        <v>0</v>
      </c>
      <c r="BA193">
        <v>0</v>
      </c>
      <c r="BB193">
        <v>0</v>
      </c>
      <c r="BC193">
        <v>0</v>
      </c>
      <c r="BD193" t="s">
        <v>309</v>
      </c>
      <c r="BE193" t="s">
        <v>750</v>
      </c>
      <c r="BF193" t="s">
        <v>3880</v>
      </c>
      <c r="BG193">
        <v>1</v>
      </c>
      <c r="BH193">
        <v>0</v>
      </c>
      <c r="BI193">
        <v>0</v>
      </c>
      <c r="BJ193">
        <v>0</v>
      </c>
      <c r="BK193">
        <v>1</v>
      </c>
      <c r="BL193">
        <v>0</v>
      </c>
      <c r="BM193">
        <v>0</v>
      </c>
      <c r="BN193">
        <v>0</v>
      </c>
      <c r="BO193">
        <v>0</v>
      </c>
      <c r="BP193">
        <v>0</v>
      </c>
      <c r="BQ193" t="s">
        <v>234</v>
      </c>
      <c r="BR193" t="s">
        <v>317</v>
      </c>
      <c r="BS193" t="s">
        <v>311</v>
      </c>
      <c r="BT193" t="s">
        <v>3886</v>
      </c>
      <c r="BU193">
        <v>0</v>
      </c>
      <c r="BV193">
        <v>1</v>
      </c>
      <c r="BW193">
        <v>0</v>
      </c>
      <c r="BX193">
        <v>1</v>
      </c>
      <c r="BY193">
        <v>0</v>
      </c>
      <c r="BZ193">
        <v>0</v>
      </c>
      <c r="CA193">
        <v>1</v>
      </c>
      <c r="CB193">
        <v>0</v>
      </c>
      <c r="CC193" t="s">
        <v>1500</v>
      </c>
      <c r="CD193" t="s">
        <v>234</v>
      </c>
      <c r="CE193" t="s">
        <v>234</v>
      </c>
      <c r="CF193" t="s">
        <v>234</v>
      </c>
      <c r="CG193">
        <v>455</v>
      </c>
      <c r="CH193">
        <v>175</v>
      </c>
      <c r="CI193" t="s">
        <v>1655</v>
      </c>
      <c r="CJ193" t="s">
        <v>234</v>
      </c>
      <c r="CK193" t="s">
        <v>234</v>
      </c>
      <c r="CL193" t="s">
        <v>234</v>
      </c>
      <c r="CM193">
        <v>455</v>
      </c>
      <c r="CN193" t="s">
        <v>4039</v>
      </c>
      <c r="CO193" t="s">
        <v>1655</v>
      </c>
      <c r="CP193" t="s">
        <v>234</v>
      </c>
      <c r="CQ193" t="s">
        <v>234</v>
      </c>
      <c r="CR193" t="s">
        <v>234</v>
      </c>
      <c r="CS193" t="s">
        <v>234</v>
      </c>
      <c r="CT193" t="s">
        <v>234</v>
      </c>
      <c r="CU193" t="s">
        <v>234</v>
      </c>
      <c r="CV193" t="s">
        <v>1504</v>
      </c>
      <c r="CW193" t="s">
        <v>1655</v>
      </c>
      <c r="CX193">
        <v>1150</v>
      </c>
      <c r="CY193" t="s">
        <v>234</v>
      </c>
      <c r="CZ193" t="s">
        <v>234</v>
      </c>
      <c r="DA193" t="s">
        <v>234</v>
      </c>
      <c r="DB193" t="s">
        <v>234</v>
      </c>
      <c r="DC193" t="s">
        <v>234</v>
      </c>
      <c r="DD193" t="s">
        <v>234</v>
      </c>
      <c r="DE193" t="s">
        <v>259</v>
      </c>
      <c r="DF193">
        <v>1150</v>
      </c>
      <c r="DG193" t="s">
        <v>1655</v>
      </c>
      <c r="DH193" t="s">
        <v>1655</v>
      </c>
      <c r="DI193" t="s">
        <v>1545</v>
      </c>
      <c r="DJ193">
        <v>0</v>
      </c>
      <c r="DK193">
        <v>0</v>
      </c>
      <c r="DL193">
        <v>0</v>
      </c>
      <c r="DM193">
        <v>0</v>
      </c>
      <c r="DN193">
        <v>0</v>
      </c>
      <c r="DO193">
        <v>0</v>
      </c>
      <c r="DP193">
        <v>0</v>
      </c>
      <c r="DQ193">
        <v>0</v>
      </c>
      <c r="DR193">
        <v>0</v>
      </c>
      <c r="DS193">
        <v>0</v>
      </c>
      <c r="DT193">
        <v>1</v>
      </c>
      <c r="DU193">
        <v>0</v>
      </c>
      <c r="DV193">
        <v>0</v>
      </c>
      <c r="DW193">
        <v>0</v>
      </c>
      <c r="DX193" t="s">
        <v>234</v>
      </c>
      <c r="DY193" t="s">
        <v>3886</v>
      </c>
      <c r="DZ193">
        <v>0</v>
      </c>
      <c r="EA193">
        <v>1</v>
      </c>
      <c r="EB193">
        <v>0</v>
      </c>
      <c r="EC193">
        <v>1</v>
      </c>
      <c r="ED193">
        <v>0</v>
      </c>
      <c r="EE193">
        <v>0</v>
      </c>
      <c r="EF193">
        <v>1</v>
      </c>
      <c r="EG193">
        <v>0</v>
      </c>
      <c r="EH193" t="s">
        <v>1445</v>
      </c>
      <c r="EI193" t="s">
        <v>1445</v>
      </c>
      <c r="EJ193" t="s">
        <v>1655</v>
      </c>
      <c r="EK193" t="s">
        <v>441</v>
      </c>
      <c r="EL193" t="s">
        <v>305</v>
      </c>
      <c r="EM193" t="s">
        <v>1878</v>
      </c>
      <c r="EN193" t="s">
        <v>305</v>
      </c>
      <c r="EO193" t="s">
        <v>1018</v>
      </c>
      <c r="EP193">
        <v>1</v>
      </c>
      <c r="EQ193">
        <v>0</v>
      </c>
      <c r="ER193">
        <v>0</v>
      </c>
      <c r="ES193">
        <v>0</v>
      </c>
      <c r="ET193">
        <v>0</v>
      </c>
      <c r="EU193">
        <v>0</v>
      </c>
      <c r="EV193">
        <v>0</v>
      </c>
      <c r="EW193">
        <v>0</v>
      </c>
      <c r="EX193" t="s">
        <v>1655</v>
      </c>
      <c r="EY193">
        <v>45</v>
      </c>
      <c r="EZ193" t="s">
        <v>4266</v>
      </c>
      <c r="FA193" t="s">
        <v>234</v>
      </c>
      <c r="FB193" t="s">
        <v>234</v>
      </c>
      <c r="FC193" t="s">
        <v>234</v>
      </c>
      <c r="FD193" t="s">
        <v>4266</v>
      </c>
      <c r="FE193" t="s">
        <v>1445</v>
      </c>
      <c r="FF193" t="s">
        <v>234</v>
      </c>
      <c r="FG193" t="s">
        <v>234</v>
      </c>
      <c r="FH193" t="s">
        <v>234</v>
      </c>
      <c r="FI193" t="s">
        <v>234</v>
      </c>
      <c r="FJ193" t="s">
        <v>234</v>
      </c>
      <c r="FK193" t="s">
        <v>234</v>
      </c>
      <c r="FL193" t="s">
        <v>234</v>
      </c>
      <c r="FM193" t="s">
        <v>234</v>
      </c>
      <c r="FN193" t="s">
        <v>234</v>
      </c>
      <c r="FO193" t="s">
        <v>234</v>
      </c>
      <c r="FP193" t="s">
        <v>234</v>
      </c>
      <c r="FQ193" t="s">
        <v>234</v>
      </c>
      <c r="FR193" t="s">
        <v>234</v>
      </c>
      <c r="FS193" t="s">
        <v>234</v>
      </c>
      <c r="FT193" t="s">
        <v>234</v>
      </c>
      <c r="FU193" t="s">
        <v>234</v>
      </c>
      <c r="FV193" t="s">
        <v>234</v>
      </c>
      <c r="FW193" t="s">
        <v>234</v>
      </c>
      <c r="FX193" t="s">
        <v>234</v>
      </c>
      <c r="FY193" t="s">
        <v>234</v>
      </c>
      <c r="FZ193" t="s">
        <v>234</v>
      </c>
      <c r="GA193" t="s">
        <v>234</v>
      </c>
      <c r="GB193" t="s">
        <v>234</v>
      </c>
      <c r="GC193" t="s">
        <v>234</v>
      </c>
      <c r="GD193" t="s">
        <v>234</v>
      </c>
      <c r="GE193" t="s">
        <v>234</v>
      </c>
      <c r="GF193" t="s">
        <v>234</v>
      </c>
      <c r="GG193" t="s">
        <v>234</v>
      </c>
      <c r="GH193" t="s">
        <v>234</v>
      </c>
      <c r="GI193" t="s">
        <v>234</v>
      </c>
      <c r="GJ193" t="s">
        <v>234</v>
      </c>
      <c r="GK193" t="s">
        <v>234</v>
      </c>
      <c r="GL193" t="s">
        <v>234</v>
      </c>
      <c r="GM193" t="s">
        <v>234</v>
      </c>
      <c r="GN193" t="s">
        <v>234</v>
      </c>
      <c r="GO193" t="s">
        <v>1655</v>
      </c>
      <c r="GP193" t="s">
        <v>1555</v>
      </c>
      <c r="GQ193">
        <v>0</v>
      </c>
      <c r="GR193">
        <v>0</v>
      </c>
      <c r="GS193">
        <v>0</v>
      </c>
      <c r="GT193">
        <v>0</v>
      </c>
      <c r="GU193">
        <v>0</v>
      </c>
      <c r="GV193">
        <v>0</v>
      </c>
      <c r="GW193">
        <v>0</v>
      </c>
      <c r="GX193">
        <v>0</v>
      </c>
      <c r="GY193">
        <v>0</v>
      </c>
      <c r="GZ193">
        <v>1</v>
      </c>
      <c r="HA193">
        <v>0</v>
      </c>
      <c r="HB193">
        <v>0</v>
      </c>
      <c r="HC193">
        <v>0</v>
      </c>
      <c r="HD193" t="s">
        <v>234</v>
      </c>
      <c r="HE193" t="s">
        <v>1018</v>
      </c>
      <c r="HF193">
        <v>1</v>
      </c>
      <c r="HG193">
        <v>0</v>
      </c>
      <c r="HH193">
        <v>0</v>
      </c>
      <c r="HI193">
        <v>0</v>
      </c>
      <c r="HJ193">
        <v>0</v>
      </c>
      <c r="HK193">
        <v>0</v>
      </c>
      <c r="HL193">
        <v>0</v>
      </c>
      <c r="HM193">
        <v>0</v>
      </c>
      <c r="HN193" t="s">
        <v>1445</v>
      </c>
      <c r="HO193" t="s">
        <v>1445</v>
      </c>
      <c r="HP193" t="s">
        <v>1655</v>
      </c>
      <c r="HQ193" t="s">
        <v>441</v>
      </c>
      <c r="HR193" t="s">
        <v>305</v>
      </c>
      <c r="HS193" t="s">
        <v>1878</v>
      </c>
      <c r="HT193" t="s">
        <v>305</v>
      </c>
      <c r="HU193" t="s">
        <v>1445</v>
      </c>
      <c r="HV193" t="s">
        <v>234</v>
      </c>
      <c r="HW193" t="s">
        <v>234</v>
      </c>
      <c r="HX193" t="s">
        <v>234</v>
      </c>
      <c r="HY193" t="s">
        <v>234</v>
      </c>
      <c r="HZ193" t="s">
        <v>234</v>
      </c>
      <c r="IA193" t="s">
        <v>234</v>
      </c>
      <c r="IB193" t="s">
        <v>234</v>
      </c>
      <c r="IC193" t="s">
        <v>234</v>
      </c>
      <c r="ID193" t="s">
        <v>4267</v>
      </c>
      <c r="IE193">
        <v>1</v>
      </c>
      <c r="IF193">
        <v>0</v>
      </c>
      <c r="IG193">
        <v>0</v>
      </c>
      <c r="IH193">
        <v>0</v>
      </c>
      <c r="II193">
        <v>1</v>
      </c>
      <c r="IJ193">
        <v>0</v>
      </c>
      <c r="IK193">
        <v>0</v>
      </c>
      <c r="IL193">
        <v>0</v>
      </c>
      <c r="IM193" t="s">
        <v>234</v>
      </c>
      <c r="IN193" t="s">
        <v>1655</v>
      </c>
      <c r="IO193" t="s">
        <v>234</v>
      </c>
      <c r="IP193" t="s">
        <v>3878</v>
      </c>
      <c r="IQ193">
        <v>1</v>
      </c>
      <c r="IR193">
        <v>1</v>
      </c>
      <c r="IS193">
        <v>0</v>
      </c>
      <c r="IT193">
        <v>0</v>
      </c>
      <c r="IU193">
        <v>0</v>
      </c>
      <c r="IV193">
        <v>0</v>
      </c>
      <c r="IW193">
        <v>0</v>
      </c>
      <c r="IX193">
        <v>0</v>
      </c>
      <c r="IY193" t="s">
        <v>234</v>
      </c>
      <c r="IZ193" t="s">
        <v>234</v>
      </c>
      <c r="JA193" t="s">
        <v>234</v>
      </c>
      <c r="JB193" t="s">
        <v>234</v>
      </c>
      <c r="JC193" t="s">
        <v>234</v>
      </c>
      <c r="JD193" t="s">
        <v>234</v>
      </c>
      <c r="JE193" t="s">
        <v>234</v>
      </c>
      <c r="JF193" t="s">
        <v>234</v>
      </c>
      <c r="JG193" t="s">
        <v>234</v>
      </c>
      <c r="JH193" t="s">
        <v>234</v>
      </c>
      <c r="JI193" t="s">
        <v>234</v>
      </c>
      <c r="JJ193" t="s">
        <v>234</v>
      </c>
      <c r="JK193" t="s">
        <v>234</v>
      </c>
      <c r="JL193" t="s">
        <v>234</v>
      </c>
      <c r="JM193" t="s">
        <v>234</v>
      </c>
      <c r="JN193" t="s">
        <v>234</v>
      </c>
      <c r="JO193" t="s">
        <v>234</v>
      </c>
      <c r="JP193" t="s">
        <v>234</v>
      </c>
      <c r="JQ193" t="s">
        <v>234</v>
      </c>
      <c r="JR193" t="s">
        <v>234</v>
      </c>
      <c r="JS193" t="s">
        <v>234</v>
      </c>
      <c r="JT193" t="s">
        <v>234</v>
      </c>
      <c r="JU193" t="s">
        <v>234</v>
      </c>
      <c r="JV193" t="s">
        <v>234</v>
      </c>
      <c r="JW193" t="s">
        <v>234</v>
      </c>
      <c r="JX193" t="s">
        <v>234</v>
      </c>
      <c r="JY193" t="s">
        <v>234</v>
      </c>
      <c r="JZ193" t="s">
        <v>234</v>
      </c>
      <c r="KA193" t="s">
        <v>234</v>
      </c>
      <c r="KB193" t="s">
        <v>234</v>
      </c>
      <c r="KC193" t="s">
        <v>234</v>
      </c>
      <c r="KD193" t="s">
        <v>234</v>
      </c>
      <c r="KE193" t="s">
        <v>234</v>
      </c>
      <c r="KF193" t="s">
        <v>234</v>
      </c>
      <c r="KG193" t="s">
        <v>234</v>
      </c>
      <c r="KH193" t="s">
        <v>234</v>
      </c>
      <c r="KI193" t="s">
        <v>234</v>
      </c>
      <c r="KJ193" t="s">
        <v>234</v>
      </c>
      <c r="KK193" t="s">
        <v>234</v>
      </c>
      <c r="KL193" t="s">
        <v>234</v>
      </c>
      <c r="KM193" t="s">
        <v>234</v>
      </c>
      <c r="KN193" t="s">
        <v>234</v>
      </c>
      <c r="KO193" t="s">
        <v>234</v>
      </c>
      <c r="KP193" t="s">
        <v>234</v>
      </c>
      <c r="KQ193" t="s">
        <v>234</v>
      </c>
      <c r="KR193" t="s">
        <v>234</v>
      </c>
      <c r="KS193" t="s">
        <v>234</v>
      </c>
      <c r="KT193" t="s">
        <v>234</v>
      </c>
      <c r="KU193" t="s">
        <v>234</v>
      </c>
      <c r="KV193" t="s">
        <v>234</v>
      </c>
      <c r="KW193" t="s">
        <v>234</v>
      </c>
      <c r="KX193" t="s">
        <v>234</v>
      </c>
      <c r="KY193" t="s">
        <v>234</v>
      </c>
      <c r="KZ193" t="s">
        <v>234</v>
      </c>
      <c r="LA193" t="s">
        <v>234</v>
      </c>
      <c r="LB193" t="s">
        <v>234</v>
      </c>
      <c r="LC193" t="s">
        <v>234</v>
      </c>
      <c r="LD193" t="s">
        <v>234</v>
      </c>
      <c r="LE193" t="s">
        <v>234</v>
      </c>
      <c r="LF193" t="s">
        <v>3443</v>
      </c>
      <c r="LG193" t="s">
        <v>234</v>
      </c>
      <c r="LH193">
        <v>265611709</v>
      </c>
      <c r="LI193" t="s">
        <v>4268</v>
      </c>
      <c r="LJ193">
        <v>44621.002199074072</v>
      </c>
      <c r="LK193" t="s">
        <v>234</v>
      </c>
      <c r="LL193" t="s">
        <v>234</v>
      </c>
      <c r="LM193" t="s">
        <v>3800</v>
      </c>
      <c r="LN193" t="s">
        <v>3801</v>
      </c>
      <c r="LO193" t="s">
        <v>234</v>
      </c>
      <c r="LP193">
        <v>192</v>
      </c>
    </row>
    <row r="194" spans="1:328" x14ac:dyDescent="0.35">
      <c r="A194">
        <v>44620.531574293978</v>
      </c>
      <c r="B194">
        <v>44620.543046145831</v>
      </c>
      <c r="C194">
        <v>44620</v>
      </c>
      <c r="D194">
        <v>2.2943703705095688E-3</v>
      </c>
      <c r="E194" t="s">
        <v>234</v>
      </c>
      <c r="F194" t="s">
        <v>234</v>
      </c>
      <c r="G194" t="s">
        <v>3811</v>
      </c>
      <c r="H194">
        <v>44620</v>
      </c>
      <c r="I194" t="s">
        <v>451</v>
      </c>
      <c r="J194" t="s">
        <v>234</v>
      </c>
      <c r="K194" t="s">
        <v>451</v>
      </c>
      <c r="L194" t="s">
        <v>450</v>
      </c>
      <c r="M194" t="s">
        <v>450</v>
      </c>
      <c r="N194" t="s">
        <v>246</v>
      </c>
      <c r="O194" t="s">
        <v>4251</v>
      </c>
      <c r="P194" t="s">
        <v>246</v>
      </c>
      <c r="Q194" t="s">
        <v>433</v>
      </c>
      <c r="R194" t="s">
        <v>4251</v>
      </c>
      <c r="S194" t="s">
        <v>441</v>
      </c>
      <c r="T194" t="s">
        <v>4252</v>
      </c>
      <c r="U194" t="s">
        <v>1877</v>
      </c>
      <c r="V194" t="s">
        <v>4252</v>
      </c>
      <c r="W194" t="s">
        <v>2247</v>
      </c>
      <c r="X194" t="s">
        <v>2246</v>
      </c>
      <c r="Y194" t="s">
        <v>2247</v>
      </c>
      <c r="Z194" t="s">
        <v>246</v>
      </c>
      <c r="AA194" t="s">
        <v>1879</v>
      </c>
      <c r="AB194" t="s">
        <v>246</v>
      </c>
      <c r="AC194" t="s">
        <v>1390</v>
      </c>
      <c r="AD194" t="s">
        <v>4252</v>
      </c>
      <c r="AE194" t="s">
        <v>246</v>
      </c>
      <c r="AF194" t="s">
        <v>4261</v>
      </c>
      <c r="AG194" t="s">
        <v>246</v>
      </c>
      <c r="AH194" t="s">
        <v>1390</v>
      </c>
      <c r="AI194" t="s">
        <v>4254</v>
      </c>
      <c r="AJ194" t="s">
        <v>247</v>
      </c>
      <c r="AK194" t="s">
        <v>284</v>
      </c>
      <c r="AL194" t="s">
        <v>1655</v>
      </c>
      <c r="AM194" t="s">
        <v>234</v>
      </c>
      <c r="AN194" t="s">
        <v>1655</v>
      </c>
      <c r="AO194" t="s">
        <v>234</v>
      </c>
      <c r="AP194" t="s">
        <v>274</v>
      </c>
      <c r="AQ194" t="s">
        <v>234</v>
      </c>
      <c r="AR194" t="s">
        <v>234</v>
      </c>
      <c r="AS194" t="s">
        <v>308</v>
      </c>
      <c r="AT194" t="s">
        <v>234</v>
      </c>
      <c r="AU194" t="s">
        <v>3875</v>
      </c>
      <c r="AV194">
        <v>1</v>
      </c>
      <c r="AW194">
        <v>1</v>
      </c>
      <c r="AX194">
        <v>0</v>
      </c>
      <c r="AY194">
        <v>0</v>
      </c>
      <c r="AZ194">
        <v>0</v>
      </c>
      <c r="BA194">
        <v>0</v>
      </c>
      <c r="BB194">
        <v>0</v>
      </c>
      <c r="BC194">
        <v>0</v>
      </c>
      <c r="BD194" t="s">
        <v>309</v>
      </c>
      <c r="BE194" t="s">
        <v>750</v>
      </c>
      <c r="BF194" t="s">
        <v>4269</v>
      </c>
      <c r="BG194">
        <v>1</v>
      </c>
      <c r="BH194">
        <v>1</v>
      </c>
      <c r="BI194">
        <v>0</v>
      </c>
      <c r="BJ194">
        <v>0</v>
      </c>
      <c r="BK194">
        <v>0</v>
      </c>
      <c r="BL194">
        <v>0</v>
      </c>
      <c r="BM194">
        <v>0</v>
      </c>
      <c r="BN194">
        <v>0</v>
      </c>
      <c r="BO194">
        <v>0</v>
      </c>
      <c r="BP194">
        <v>0</v>
      </c>
      <c r="BQ194" t="s">
        <v>234</v>
      </c>
      <c r="BR194" t="s">
        <v>304</v>
      </c>
      <c r="BS194" t="s">
        <v>393</v>
      </c>
      <c r="BT194" t="s">
        <v>3795</v>
      </c>
      <c r="BU194">
        <v>1</v>
      </c>
      <c r="BV194">
        <v>1</v>
      </c>
      <c r="BW194">
        <v>1</v>
      </c>
      <c r="BX194">
        <v>1</v>
      </c>
      <c r="BY194">
        <v>0</v>
      </c>
      <c r="BZ194">
        <v>0</v>
      </c>
      <c r="CA194">
        <v>0</v>
      </c>
      <c r="CB194">
        <v>0</v>
      </c>
      <c r="CC194" t="s">
        <v>1500</v>
      </c>
      <c r="CD194">
        <v>450</v>
      </c>
      <c r="CE194">
        <v>225</v>
      </c>
      <c r="CF194" t="s">
        <v>1655</v>
      </c>
      <c r="CG194">
        <v>175</v>
      </c>
      <c r="CH194">
        <v>67.307692307692307</v>
      </c>
      <c r="CI194" t="s">
        <v>1655</v>
      </c>
      <c r="CJ194">
        <v>280</v>
      </c>
      <c r="CK194" t="s">
        <v>3884</v>
      </c>
      <c r="CL194" t="s">
        <v>1655</v>
      </c>
      <c r="CM194">
        <v>420</v>
      </c>
      <c r="CN194" t="s">
        <v>3843</v>
      </c>
      <c r="CO194" t="s">
        <v>1655</v>
      </c>
      <c r="CP194" t="s">
        <v>234</v>
      </c>
      <c r="CQ194" t="s">
        <v>234</v>
      </c>
      <c r="CR194" t="s">
        <v>234</v>
      </c>
      <c r="CS194" t="s">
        <v>234</v>
      </c>
      <c r="CT194" t="s">
        <v>234</v>
      </c>
      <c r="CU194" t="s">
        <v>234</v>
      </c>
      <c r="CV194" t="s">
        <v>234</v>
      </c>
      <c r="CW194" t="s">
        <v>234</v>
      </c>
      <c r="CX194" t="s">
        <v>234</v>
      </c>
      <c r="CY194" t="s">
        <v>234</v>
      </c>
      <c r="CZ194" t="s">
        <v>234</v>
      </c>
      <c r="DA194" t="s">
        <v>234</v>
      </c>
      <c r="DB194" t="s">
        <v>234</v>
      </c>
      <c r="DC194" t="s">
        <v>234</v>
      </c>
      <c r="DD194" t="s">
        <v>234</v>
      </c>
      <c r="DE194" t="s">
        <v>234</v>
      </c>
      <c r="DF194" t="s">
        <v>234</v>
      </c>
      <c r="DG194" t="s">
        <v>234</v>
      </c>
      <c r="DH194" t="s">
        <v>1655</v>
      </c>
      <c r="DI194" t="s">
        <v>1545</v>
      </c>
      <c r="DJ194">
        <v>0</v>
      </c>
      <c r="DK194">
        <v>0</v>
      </c>
      <c r="DL194">
        <v>0</v>
      </c>
      <c r="DM194">
        <v>0</v>
      </c>
      <c r="DN194">
        <v>0</v>
      </c>
      <c r="DO194">
        <v>0</v>
      </c>
      <c r="DP194">
        <v>0</v>
      </c>
      <c r="DQ194">
        <v>0</v>
      </c>
      <c r="DR194">
        <v>0</v>
      </c>
      <c r="DS194">
        <v>0</v>
      </c>
      <c r="DT194">
        <v>1</v>
      </c>
      <c r="DU194">
        <v>0</v>
      </c>
      <c r="DV194">
        <v>0</v>
      </c>
      <c r="DW194">
        <v>0</v>
      </c>
      <c r="DX194" t="s">
        <v>234</v>
      </c>
      <c r="DY194" t="s">
        <v>3795</v>
      </c>
      <c r="DZ194">
        <v>1</v>
      </c>
      <c r="EA194">
        <v>1</v>
      </c>
      <c r="EB194">
        <v>1</v>
      </c>
      <c r="EC194">
        <v>1</v>
      </c>
      <c r="ED194">
        <v>0</v>
      </c>
      <c r="EE194">
        <v>0</v>
      </c>
      <c r="EF194">
        <v>0</v>
      </c>
      <c r="EG194">
        <v>0</v>
      </c>
      <c r="EH194" t="s">
        <v>1655</v>
      </c>
      <c r="EI194" t="s">
        <v>1445</v>
      </c>
      <c r="EJ194" t="s">
        <v>1445</v>
      </c>
      <c r="EK194" t="s">
        <v>234</v>
      </c>
      <c r="EL194" t="s">
        <v>314</v>
      </c>
      <c r="EM194" t="s">
        <v>234</v>
      </c>
      <c r="EN194" t="s">
        <v>314</v>
      </c>
      <c r="EO194" t="s">
        <v>1018</v>
      </c>
      <c r="EP194">
        <v>1</v>
      </c>
      <c r="EQ194">
        <v>0</v>
      </c>
      <c r="ER194">
        <v>0</v>
      </c>
      <c r="ES194">
        <v>0</v>
      </c>
      <c r="ET194">
        <v>0</v>
      </c>
      <c r="EU194">
        <v>0</v>
      </c>
      <c r="EV194">
        <v>0</v>
      </c>
      <c r="EW194">
        <v>0</v>
      </c>
      <c r="EX194" t="s">
        <v>1655</v>
      </c>
      <c r="EY194">
        <v>40</v>
      </c>
      <c r="EZ194" t="s">
        <v>3818</v>
      </c>
      <c r="FA194" t="s">
        <v>234</v>
      </c>
      <c r="FB194" t="s">
        <v>234</v>
      </c>
      <c r="FC194" t="s">
        <v>234</v>
      </c>
      <c r="FD194" t="s">
        <v>3818</v>
      </c>
      <c r="FE194" t="s">
        <v>1655</v>
      </c>
      <c r="FF194" t="s">
        <v>234</v>
      </c>
      <c r="FG194" t="s">
        <v>234</v>
      </c>
      <c r="FH194" t="s">
        <v>234</v>
      </c>
      <c r="FI194" t="s">
        <v>234</v>
      </c>
      <c r="FJ194" t="s">
        <v>234</v>
      </c>
      <c r="FK194" t="s">
        <v>234</v>
      </c>
      <c r="FL194" t="s">
        <v>234</v>
      </c>
      <c r="FM194" t="s">
        <v>234</v>
      </c>
      <c r="FN194" t="s">
        <v>234</v>
      </c>
      <c r="FO194" t="s">
        <v>234</v>
      </c>
      <c r="FP194" t="s">
        <v>234</v>
      </c>
      <c r="FQ194" t="s">
        <v>234</v>
      </c>
      <c r="FR194" t="s">
        <v>234</v>
      </c>
      <c r="FS194" t="s">
        <v>234</v>
      </c>
      <c r="FT194" t="s">
        <v>234</v>
      </c>
      <c r="FU194" t="s">
        <v>234</v>
      </c>
      <c r="FV194" t="s">
        <v>234</v>
      </c>
      <c r="FW194" t="s">
        <v>234</v>
      </c>
      <c r="FX194" t="s">
        <v>234</v>
      </c>
      <c r="FY194" t="s">
        <v>234</v>
      </c>
      <c r="FZ194" t="s">
        <v>234</v>
      </c>
      <c r="GA194" t="s">
        <v>234</v>
      </c>
      <c r="GB194" t="s">
        <v>234</v>
      </c>
      <c r="GC194" t="s">
        <v>234</v>
      </c>
      <c r="GD194" t="s">
        <v>234</v>
      </c>
      <c r="GE194" t="s">
        <v>234</v>
      </c>
      <c r="GF194" t="s">
        <v>234</v>
      </c>
      <c r="GG194" t="s">
        <v>234</v>
      </c>
      <c r="GH194" t="s">
        <v>234</v>
      </c>
      <c r="GI194" t="s">
        <v>234</v>
      </c>
      <c r="GJ194" t="s">
        <v>234</v>
      </c>
      <c r="GK194" t="s">
        <v>234</v>
      </c>
      <c r="GL194" t="s">
        <v>234</v>
      </c>
      <c r="GM194" t="s">
        <v>234</v>
      </c>
      <c r="GN194" t="s">
        <v>234</v>
      </c>
      <c r="GO194" t="s">
        <v>1655</v>
      </c>
      <c r="GP194" t="s">
        <v>1555</v>
      </c>
      <c r="GQ194">
        <v>0</v>
      </c>
      <c r="GR194">
        <v>0</v>
      </c>
      <c r="GS194">
        <v>0</v>
      </c>
      <c r="GT194">
        <v>0</v>
      </c>
      <c r="GU194">
        <v>0</v>
      </c>
      <c r="GV194">
        <v>0</v>
      </c>
      <c r="GW194">
        <v>0</v>
      </c>
      <c r="GX194">
        <v>0</v>
      </c>
      <c r="GY194">
        <v>0</v>
      </c>
      <c r="GZ194">
        <v>1</v>
      </c>
      <c r="HA194">
        <v>0</v>
      </c>
      <c r="HB194">
        <v>0</v>
      </c>
      <c r="HC194">
        <v>0</v>
      </c>
      <c r="HD194" t="s">
        <v>234</v>
      </c>
      <c r="HE194" t="s">
        <v>1018</v>
      </c>
      <c r="HF194">
        <v>1</v>
      </c>
      <c r="HG194">
        <v>0</v>
      </c>
      <c r="HH194">
        <v>0</v>
      </c>
      <c r="HI194">
        <v>0</v>
      </c>
      <c r="HJ194">
        <v>0</v>
      </c>
      <c r="HK194">
        <v>0</v>
      </c>
      <c r="HL194">
        <v>0</v>
      </c>
      <c r="HM194">
        <v>0</v>
      </c>
      <c r="HN194" t="s">
        <v>1445</v>
      </c>
      <c r="HO194" t="s">
        <v>1655</v>
      </c>
      <c r="HP194" t="s">
        <v>1445</v>
      </c>
      <c r="HQ194" t="s">
        <v>234</v>
      </c>
      <c r="HR194" t="s">
        <v>314</v>
      </c>
      <c r="HS194" t="s">
        <v>234</v>
      </c>
      <c r="HT194" t="s">
        <v>314</v>
      </c>
      <c r="HU194" t="s">
        <v>1445</v>
      </c>
      <c r="HV194" t="s">
        <v>234</v>
      </c>
      <c r="HW194" t="s">
        <v>234</v>
      </c>
      <c r="HX194" t="s">
        <v>234</v>
      </c>
      <c r="HY194" t="s">
        <v>234</v>
      </c>
      <c r="HZ194" t="s">
        <v>234</v>
      </c>
      <c r="IA194" t="s">
        <v>234</v>
      </c>
      <c r="IB194" t="s">
        <v>234</v>
      </c>
      <c r="IC194" t="s">
        <v>234</v>
      </c>
      <c r="ID194" t="s">
        <v>1591</v>
      </c>
      <c r="IE194">
        <v>0</v>
      </c>
      <c r="IF194">
        <v>0</v>
      </c>
      <c r="IG194">
        <v>0</v>
      </c>
      <c r="IH194">
        <v>0</v>
      </c>
      <c r="II194">
        <v>0</v>
      </c>
      <c r="IJ194">
        <v>1</v>
      </c>
      <c r="IK194">
        <v>0</v>
      </c>
      <c r="IL194">
        <v>0</v>
      </c>
      <c r="IM194" t="s">
        <v>234</v>
      </c>
      <c r="IN194" t="s">
        <v>1445</v>
      </c>
      <c r="IO194" t="s">
        <v>234</v>
      </c>
      <c r="IP194" t="s">
        <v>234</v>
      </c>
      <c r="IQ194" t="s">
        <v>234</v>
      </c>
      <c r="IR194" t="s">
        <v>234</v>
      </c>
      <c r="IS194" t="s">
        <v>234</v>
      </c>
      <c r="IT194" t="s">
        <v>234</v>
      </c>
      <c r="IU194" t="s">
        <v>234</v>
      </c>
      <c r="IV194" t="s">
        <v>234</v>
      </c>
      <c r="IW194" t="s">
        <v>234</v>
      </c>
      <c r="IX194" t="s">
        <v>234</v>
      </c>
      <c r="IY194" t="s">
        <v>234</v>
      </c>
      <c r="IZ194" t="s">
        <v>234</v>
      </c>
      <c r="JA194" t="s">
        <v>234</v>
      </c>
      <c r="JB194" t="s">
        <v>234</v>
      </c>
      <c r="JC194" t="s">
        <v>234</v>
      </c>
      <c r="JD194" t="s">
        <v>234</v>
      </c>
      <c r="JE194" t="s">
        <v>234</v>
      </c>
      <c r="JF194" t="s">
        <v>234</v>
      </c>
      <c r="JG194" t="s">
        <v>234</v>
      </c>
      <c r="JH194" t="s">
        <v>234</v>
      </c>
      <c r="JI194" t="s">
        <v>234</v>
      </c>
      <c r="JJ194" t="s">
        <v>234</v>
      </c>
      <c r="JK194" t="s">
        <v>234</v>
      </c>
      <c r="JL194" t="s">
        <v>234</v>
      </c>
      <c r="JM194" t="s">
        <v>234</v>
      </c>
      <c r="JN194" t="s">
        <v>234</v>
      </c>
      <c r="JO194" t="s">
        <v>234</v>
      </c>
      <c r="JP194" t="s">
        <v>234</v>
      </c>
      <c r="JQ194" t="s">
        <v>234</v>
      </c>
      <c r="JR194" t="s">
        <v>234</v>
      </c>
      <c r="JS194" t="s">
        <v>234</v>
      </c>
      <c r="JT194" t="s">
        <v>234</v>
      </c>
      <c r="JU194" t="s">
        <v>234</v>
      </c>
      <c r="JV194" t="s">
        <v>234</v>
      </c>
      <c r="JW194" t="s">
        <v>234</v>
      </c>
      <c r="JX194" t="s">
        <v>234</v>
      </c>
      <c r="JY194" t="s">
        <v>234</v>
      </c>
      <c r="JZ194" t="s">
        <v>234</v>
      </c>
      <c r="KA194" t="s">
        <v>234</v>
      </c>
      <c r="KB194" t="s">
        <v>234</v>
      </c>
      <c r="KC194" t="s">
        <v>234</v>
      </c>
      <c r="KD194" t="s">
        <v>234</v>
      </c>
      <c r="KE194" t="s">
        <v>234</v>
      </c>
      <c r="KF194" t="s">
        <v>234</v>
      </c>
      <c r="KG194" t="s">
        <v>234</v>
      </c>
      <c r="KH194" t="s">
        <v>234</v>
      </c>
      <c r="KI194" t="s">
        <v>234</v>
      </c>
      <c r="KJ194" t="s">
        <v>234</v>
      </c>
      <c r="KK194" t="s">
        <v>234</v>
      </c>
      <c r="KL194" t="s">
        <v>234</v>
      </c>
      <c r="KM194" t="s">
        <v>234</v>
      </c>
      <c r="KN194" t="s">
        <v>234</v>
      </c>
      <c r="KO194" t="s">
        <v>234</v>
      </c>
      <c r="KP194" t="s">
        <v>234</v>
      </c>
      <c r="KQ194" t="s">
        <v>234</v>
      </c>
      <c r="KR194" t="s">
        <v>234</v>
      </c>
      <c r="KS194" t="s">
        <v>234</v>
      </c>
      <c r="KT194" t="s">
        <v>234</v>
      </c>
      <c r="KU194" t="s">
        <v>234</v>
      </c>
      <c r="KV194" t="s">
        <v>234</v>
      </c>
      <c r="KW194" t="s">
        <v>234</v>
      </c>
      <c r="KX194" t="s">
        <v>234</v>
      </c>
      <c r="KY194" t="s">
        <v>234</v>
      </c>
      <c r="KZ194" t="s">
        <v>234</v>
      </c>
      <c r="LA194" t="s">
        <v>234</v>
      </c>
      <c r="LB194" t="s">
        <v>234</v>
      </c>
      <c r="LC194" t="s">
        <v>234</v>
      </c>
      <c r="LD194" t="s">
        <v>234</v>
      </c>
      <c r="LE194" t="s">
        <v>234</v>
      </c>
      <c r="LF194" t="s">
        <v>3443</v>
      </c>
      <c r="LG194" t="s">
        <v>234</v>
      </c>
      <c r="LH194">
        <v>265611713</v>
      </c>
      <c r="LI194" t="s">
        <v>4270</v>
      </c>
      <c r="LJ194">
        <v>44621.002210648148</v>
      </c>
      <c r="LK194" t="s">
        <v>234</v>
      </c>
      <c r="LL194" t="s">
        <v>234</v>
      </c>
      <c r="LM194" t="s">
        <v>3800</v>
      </c>
      <c r="LN194" t="s">
        <v>3801</v>
      </c>
      <c r="LO194" t="s">
        <v>234</v>
      </c>
      <c r="LP194">
        <v>193</v>
      </c>
    </row>
    <row r="195" spans="1:328" x14ac:dyDescent="0.35">
      <c r="A195">
        <v>44620.543320810182</v>
      </c>
      <c r="B195">
        <v>44620.548542118057</v>
      </c>
      <c r="C195">
        <v>44620</v>
      </c>
      <c r="D195">
        <v>5.2213078743079677E-3</v>
      </c>
      <c r="E195" t="s">
        <v>234</v>
      </c>
      <c r="F195" t="s">
        <v>234</v>
      </c>
      <c r="G195" t="s">
        <v>234</v>
      </c>
      <c r="H195">
        <v>44620</v>
      </c>
      <c r="I195" t="s">
        <v>451</v>
      </c>
      <c r="J195" t="s">
        <v>234</v>
      </c>
      <c r="K195" t="s">
        <v>451</v>
      </c>
      <c r="L195" t="s">
        <v>450</v>
      </c>
      <c r="M195" t="s">
        <v>450</v>
      </c>
      <c r="N195" t="s">
        <v>246</v>
      </c>
      <c r="O195" t="s">
        <v>4251</v>
      </c>
      <c r="P195" t="s">
        <v>246</v>
      </c>
      <c r="Q195" t="s">
        <v>433</v>
      </c>
      <c r="R195" t="s">
        <v>4251</v>
      </c>
      <c r="S195" t="s">
        <v>441</v>
      </c>
      <c r="T195" t="s">
        <v>4252</v>
      </c>
      <c r="U195" t="s">
        <v>1877</v>
      </c>
      <c r="V195" t="s">
        <v>4252</v>
      </c>
      <c r="W195" t="s">
        <v>2247</v>
      </c>
      <c r="X195" t="s">
        <v>2246</v>
      </c>
      <c r="Y195" t="s">
        <v>2247</v>
      </c>
      <c r="Z195" t="s">
        <v>246</v>
      </c>
      <c r="AA195" t="s">
        <v>1879</v>
      </c>
      <c r="AB195" t="s">
        <v>246</v>
      </c>
      <c r="AC195" t="s">
        <v>1390</v>
      </c>
      <c r="AD195" t="s">
        <v>4252</v>
      </c>
      <c r="AE195" t="s">
        <v>246</v>
      </c>
      <c r="AF195" t="s">
        <v>4261</v>
      </c>
      <c r="AG195" t="s">
        <v>246</v>
      </c>
      <c r="AH195" t="s">
        <v>1390</v>
      </c>
      <c r="AI195" t="s">
        <v>4254</v>
      </c>
      <c r="AJ195" t="s">
        <v>247</v>
      </c>
      <c r="AK195" t="s">
        <v>248</v>
      </c>
      <c r="AL195" t="s">
        <v>1655</v>
      </c>
      <c r="AM195" t="s">
        <v>234</v>
      </c>
      <c r="AN195" t="s">
        <v>1655</v>
      </c>
      <c r="AO195" t="s">
        <v>234</v>
      </c>
      <c r="AP195" t="s">
        <v>250</v>
      </c>
      <c r="AQ195" t="s">
        <v>234</v>
      </c>
      <c r="AR195" t="s">
        <v>234</v>
      </c>
      <c r="AS195" t="s">
        <v>234</v>
      </c>
      <c r="AT195" t="s">
        <v>234</v>
      </c>
      <c r="AU195" t="s">
        <v>234</v>
      </c>
      <c r="AV195" t="s">
        <v>234</v>
      </c>
      <c r="AW195" t="s">
        <v>234</v>
      </c>
      <c r="AX195" t="s">
        <v>234</v>
      </c>
      <c r="AY195" t="s">
        <v>234</v>
      </c>
      <c r="AZ195" t="s">
        <v>234</v>
      </c>
      <c r="BA195" t="s">
        <v>234</v>
      </c>
      <c r="BB195" t="s">
        <v>234</v>
      </c>
      <c r="BC195" t="s">
        <v>234</v>
      </c>
      <c r="BD195" t="s">
        <v>234</v>
      </c>
      <c r="BE195" t="s">
        <v>234</v>
      </c>
      <c r="BF195" t="s">
        <v>234</v>
      </c>
      <c r="BG195" t="s">
        <v>234</v>
      </c>
      <c r="BH195" t="s">
        <v>234</v>
      </c>
      <c r="BI195" t="s">
        <v>234</v>
      </c>
      <c r="BJ195" t="s">
        <v>234</v>
      </c>
      <c r="BK195" t="s">
        <v>234</v>
      </c>
      <c r="BL195" t="s">
        <v>234</v>
      </c>
      <c r="BM195" t="s">
        <v>234</v>
      </c>
      <c r="BN195" t="s">
        <v>234</v>
      </c>
      <c r="BO195" t="s">
        <v>234</v>
      </c>
      <c r="BP195" t="s">
        <v>234</v>
      </c>
      <c r="BQ195" t="s">
        <v>234</v>
      </c>
      <c r="BR195" t="s">
        <v>234</v>
      </c>
      <c r="BS195" t="s">
        <v>234</v>
      </c>
      <c r="BT195" t="s">
        <v>234</v>
      </c>
      <c r="BU195" t="s">
        <v>234</v>
      </c>
      <c r="BV195" t="s">
        <v>234</v>
      </c>
      <c r="BW195" t="s">
        <v>234</v>
      </c>
      <c r="BX195" t="s">
        <v>234</v>
      </c>
      <c r="BY195" t="s">
        <v>234</v>
      </c>
      <c r="BZ195" t="s">
        <v>234</v>
      </c>
      <c r="CA195" t="s">
        <v>234</v>
      </c>
      <c r="CB195" t="s">
        <v>234</v>
      </c>
      <c r="CC195" t="s">
        <v>234</v>
      </c>
      <c r="CD195" t="s">
        <v>234</v>
      </c>
      <c r="CE195" t="s">
        <v>234</v>
      </c>
      <c r="CF195" t="s">
        <v>234</v>
      </c>
      <c r="CG195" t="s">
        <v>234</v>
      </c>
      <c r="CH195" t="s">
        <v>234</v>
      </c>
      <c r="CI195" t="s">
        <v>234</v>
      </c>
      <c r="CJ195" t="s">
        <v>234</v>
      </c>
      <c r="CK195" t="s">
        <v>234</v>
      </c>
      <c r="CL195" t="s">
        <v>234</v>
      </c>
      <c r="CM195" t="s">
        <v>234</v>
      </c>
      <c r="CN195" t="s">
        <v>234</v>
      </c>
      <c r="CO195" t="s">
        <v>234</v>
      </c>
      <c r="CP195" t="s">
        <v>234</v>
      </c>
      <c r="CQ195" t="s">
        <v>234</v>
      </c>
      <c r="CR195" t="s">
        <v>234</v>
      </c>
      <c r="CS195" t="s">
        <v>234</v>
      </c>
      <c r="CT195" t="s">
        <v>234</v>
      </c>
      <c r="CU195" t="s">
        <v>234</v>
      </c>
      <c r="CV195" t="s">
        <v>234</v>
      </c>
      <c r="CW195" t="s">
        <v>234</v>
      </c>
      <c r="CX195" t="s">
        <v>234</v>
      </c>
      <c r="CY195" t="s">
        <v>234</v>
      </c>
      <c r="CZ195" t="s">
        <v>234</v>
      </c>
      <c r="DA195" t="s">
        <v>234</v>
      </c>
      <c r="DB195" t="s">
        <v>234</v>
      </c>
      <c r="DC195" t="s">
        <v>234</v>
      </c>
      <c r="DD195" t="s">
        <v>234</v>
      </c>
      <c r="DE195" t="s">
        <v>234</v>
      </c>
      <c r="DF195" t="s">
        <v>234</v>
      </c>
      <c r="DG195" t="s">
        <v>234</v>
      </c>
      <c r="DH195" t="s">
        <v>234</v>
      </c>
      <c r="DI195" t="s">
        <v>234</v>
      </c>
      <c r="DJ195" t="s">
        <v>234</v>
      </c>
      <c r="DK195" t="s">
        <v>234</v>
      </c>
      <c r="DL195" t="s">
        <v>234</v>
      </c>
      <c r="DM195" t="s">
        <v>234</v>
      </c>
      <c r="DN195" t="s">
        <v>234</v>
      </c>
      <c r="DO195" t="s">
        <v>234</v>
      </c>
      <c r="DP195" t="s">
        <v>234</v>
      </c>
      <c r="DQ195" t="s">
        <v>234</v>
      </c>
      <c r="DR195" t="s">
        <v>234</v>
      </c>
      <c r="DS195" t="s">
        <v>234</v>
      </c>
      <c r="DT195" t="s">
        <v>234</v>
      </c>
      <c r="DU195" t="s">
        <v>234</v>
      </c>
      <c r="DV195" t="s">
        <v>234</v>
      </c>
      <c r="DW195" t="s">
        <v>234</v>
      </c>
      <c r="DX195" t="s">
        <v>234</v>
      </c>
      <c r="DY195" t="s">
        <v>234</v>
      </c>
      <c r="DZ195" t="s">
        <v>234</v>
      </c>
      <c r="EA195" t="s">
        <v>234</v>
      </c>
      <c r="EB195" t="s">
        <v>234</v>
      </c>
      <c r="EC195" t="s">
        <v>234</v>
      </c>
      <c r="ED195" t="s">
        <v>234</v>
      </c>
      <c r="EE195" t="s">
        <v>234</v>
      </c>
      <c r="EF195" t="s">
        <v>234</v>
      </c>
      <c r="EG195" t="s">
        <v>234</v>
      </c>
      <c r="EH195" t="s">
        <v>234</v>
      </c>
      <c r="EI195" t="s">
        <v>234</v>
      </c>
      <c r="EJ195" t="s">
        <v>234</v>
      </c>
      <c r="EK195" t="s">
        <v>234</v>
      </c>
      <c r="EL195" t="s">
        <v>234</v>
      </c>
      <c r="EM195" t="s">
        <v>234</v>
      </c>
      <c r="EN195" t="s">
        <v>234</v>
      </c>
      <c r="EO195" t="s">
        <v>234</v>
      </c>
      <c r="EP195" t="s">
        <v>234</v>
      </c>
      <c r="EQ195" t="s">
        <v>234</v>
      </c>
      <c r="ER195" t="s">
        <v>234</v>
      </c>
      <c r="ES195" t="s">
        <v>234</v>
      </c>
      <c r="ET195" t="s">
        <v>234</v>
      </c>
      <c r="EU195" t="s">
        <v>234</v>
      </c>
      <c r="EV195" t="s">
        <v>234</v>
      </c>
      <c r="EW195" t="s">
        <v>234</v>
      </c>
      <c r="EX195" t="s">
        <v>234</v>
      </c>
      <c r="EY195" t="s">
        <v>234</v>
      </c>
      <c r="EZ195" t="s">
        <v>234</v>
      </c>
      <c r="FA195" t="s">
        <v>234</v>
      </c>
      <c r="FB195" t="s">
        <v>234</v>
      </c>
      <c r="FC195" t="s">
        <v>234</v>
      </c>
      <c r="FD195" t="s">
        <v>234</v>
      </c>
      <c r="FE195" t="s">
        <v>234</v>
      </c>
      <c r="FF195" t="s">
        <v>234</v>
      </c>
      <c r="FG195" t="s">
        <v>234</v>
      </c>
      <c r="FH195" t="s">
        <v>234</v>
      </c>
      <c r="FI195" t="s">
        <v>234</v>
      </c>
      <c r="FJ195" t="s">
        <v>234</v>
      </c>
      <c r="FK195" t="s">
        <v>234</v>
      </c>
      <c r="FL195" t="s">
        <v>234</v>
      </c>
      <c r="FM195" t="s">
        <v>234</v>
      </c>
      <c r="FN195" t="s">
        <v>234</v>
      </c>
      <c r="FO195" t="s">
        <v>234</v>
      </c>
      <c r="FP195" t="s">
        <v>234</v>
      </c>
      <c r="FQ195" t="s">
        <v>234</v>
      </c>
      <c r="FR195" t="s">
        <v>234</v>
      </c>
      <c r="FS195" t="s">
        <v>234</v>
      </c>
      <c r="FT195" t="s">
        <v>234</v>
      </c>
      <c r="FU195" t="s">
        <v>234</v>
      </c>
      <c r="FV195" t="s">
        <v>234</v>
      </c>
      <c r="FW195" t="s">
        <v>234</v>
      </c>
      <c r="FX195" t="s">
        <v>234</v>
      </c>
      <c r="FY195" t="s">
        <v>234</v>
      </c>
      <c r="FZ195" t="s">
        <v>234</v>
      </c>
      <c r="GA195" t="s">
        <v>234</v>
      </c>
      <c r="GB195" t="s">
        <v>234</v>
      </c>
      <c r="GC195" t="s">
        <v>234</v>
      </c>
      <c r="GD195" t="s">
        <v>234</v>
      </c>
      <c r="GE195" t="s">
        <v>234</v>
      </c>
      <c r="GF195" t="s">
        <v>234</v>
      </c>
      <c r="GG195" t="s">
        <v>234</v>
      </c>
      <c r="GH195" t="s">
        <v>234</v>
      </c>
      <c r="GI195" t="s">
        <v>234</v>
      </c>
      <c r="GJ195" t="s">
        <v>234</v>
      </c>
      <c r="GK195" t="s">
        <v>234</v>
      </c>
      <c r="GL195" t="s">
        <v>234</v>
      </c>
      <c r="GM195" t="s">
        <v>234</v>
      </c>
      <c r="GN195" t="s">
        <v>234</v>
      </c>
      <c r="GO195" t="s">
        <v>234</v>
      </c>
      <c r="GP195" t="s">
        <v>234</v>
      </c>
      <c r="GQ195" t="s">
        <v>234</v>
      </c>
      <c r="GR195" t="s">
        <v>234</v>
      </c>
      <c r="GS195" t="s">
        <v>234</v>
      </c>
      <c r="GT195" t="s">
        <v>234</v>
      </c>
      <c r="GU195" t="s">
        <v>234</v>
      </c>
      <c r="GV195" t="s">
        <v>234</v>
      </c>
      <c r="GW195" t="s">
        <v>234</v>
      </c>
      <c r="GX195" t="s">
        <v>234</v>
      </c>
      <c r="GY195" t="s">
        <v>234</v>
      </c>
      <c r="GZ195" t="s">
        <v>234</v>
      </c>
      <c r="HA195" t="s">
        <v>234</v>
      </c>
      <c r="HB195" t="s">
        <v>234</v>
      </c>
      <c r="HC195" t="s">
        <v>234</v>
      </c>
      <c r="HD195" t="s">
        <v>234</v>
      </c>
      <c r="HE195" t="s">
        <v>234</v>
      </c>
      <c r="HF195" t="s">
        <v>234</v>
      </c>
      <c r="HG195" t="s">
        <v>234</v>
      </c>
      <c r="HH195" t="s">
        <v>234</v>
      </c>
      <c r="HI195" t="s">
        <v>234</v>
      </c>
      <c r="HJ195" t="s">
        <v>234</v>
      </c>
      <c r="HK195" t="s">
        <v>234</v>
      </c>
      <c r="HL195" t="s">
        <v>234</v>
      </c>
      <c r="HM195" t="s">
        <v>234</v>
      </c>
      <c r="HN195" t="s">
        <v>234</v>
      </c>
      <c r="HO195" t="s">
        <v>234</v>
      </c>
      <c r="HP195" t="s">
        <v>234</v>
      </c>
      <c r="HQ195" t="s">
        <v>234</v>
      </c>
      <c r="HR195" t="s">
        <v>234</v>
      </c>
      <c r="HS195" t="s">
        <v>234</v>
      </c>
      <c r="HT195" t="s">
        <v>234</v>
      </c>
      <c r="HU195" t="s">
        <v>234</v>
      </c>
      <c r="HV195" t="s">
        <v>234</v>
      </c>
      <c r="HW195" t="s">
        <v>234</v>
      </c>
      <c r="HX195" t="s">
        <v>234</v>
      </c>
      <c r="HY195" t="s">
        <v>234</v>
      </c>
      <c r="HZ195" t="s">
        <v>234</v>
      </c>
      <c r="IA195" t="s">
        <v>234</v>
      </c>
      <c r="IB195" t="s">
        <v>234</v>
      </c>
      <c r="IC195" t="s">
        <v>234</v>
      </c>
      <c r="ID195" t="s">
        <v>234</v>
      </c>
      <c r="IE195" t="s">
        <v>234</v>
      </c>
      <c r="IF195" t="s">
        <v>234</v>
      </c>
      <c r="IG195" t="s">
        <v>234</v>
      </c>
      <c r="IH195" t="s">
        <v>234</v>
      </c>
      <c r="II195" t="s">
        <v>234</v>
      </c>
      <c r="IJ195" t="s">
        <v>234</v>
      </c>
      <c r="IK195" t="s">
        <v>234</v>
      </c>
      <c r="IL195" t="s">
        <v>234</v>
      </c>
      <c r="IM195" t="s">
        <v>234</v>
      </c>
      <c r="IN195" t="s">
        <v>234</v>
      </c>
      <c r="IO195" t="s">
        <v>234</v>
      </c>
      <c r="IP195" t="s">
        <v>234</v>
      </c>
      <c r="IQ195" t="s">
        <v>234</v>
      </c>
      <c r="IR195" t="s">
        <v>234</v>
      </c>
      <c r="IS195" t="s">
        <v>234</v>
      </c>
      <c r="IT195" t="s">
        <v>234</v>
      </c>
      <c r="IU195" t="s">
        <v>234</v>
      </c>
      <c r="IV195" t="s">
        <v>234</v>
      </c>
      <c r="IW195" t="s">
        <v>234</v>
      </c>
      <c r="IX195" t="s">
        <v>234</v>
      </c>
      <c r="IY195" t="s">
        <v>1655</v>
      </c>
      <c r="IZ195" t="s">
        <v>1713</v>
      </c>
      <c r="JA195" t="s">
        <v>319</v>
      </c>
      <c r="JB195" t="s">
        <v>234</v>
      </c>
      <c r="JC195" t="s">
        <v>320</v>
      </c>
      <c r="JD195" t="s">
        <v>321</v>
      </c>
      <c r="JE195" t="s">
        <v>321</v>
      </c>
      <c r="JF195" t="s">
        <v>255</v>
      </c>
      <c r="JG195" t="s">
        <v>234</v>
      </c>
      <c r="JH195" t="s">
        <v>256</v>
      </c>
      <c r="JI195" t="s">
        <v>258</v>
      </c>
      <c r="JJ195" t="s">
        <v>258</v>
      </c>
      <c r="JK195" t="s">
        <v>3810</v>
      </c>
      <c r="JL195" t="s">
        <v>234</v>
      </c>
      <c r="JM195" t="s">
        <v>234</v>
      </c>
      <c r="JN195" t="s">
        <v>234</v>
      </c>
      <c r="JO195" t="s">
        <v>234</v>
      </c>
      <c r="JP195" t="s">
        <v>234</v>
      </c>
      <c r="JQ195">
        <v>5</v>
      </c>
      <c r="JR195" t="s">
        <v>4139</v>
      </c>
      <c r="JS195" t="s">
        <v>234</v>
      </c>
      <c r="JT195" t="s">
        <v>259</v>
      </c>
      <c r="JU195" t="s">
        <v>4139</v>
      </c>
      <c r="JV195" t="s">
        <v>261</v>
      </c>
      <c r="JW195" t="s">
        <v>375</v>
      </c>
      <c r="JX195" t="s">
        <v>249</v>
      </c>
      <c r="JY195" t="s">
        <v>1723</v>
      </c>
      <c r="JZ195">
        <v>0</v>
      </c>
      <c r="KA195">
        <v>0</v>
      </c>
      <c r="KB195">
        <v>0</v>
      </c>
      <c r="KC195">
        <v>1</v>
      </c>
      <c r="KD195">
        <v>0</v>
      </c>
      <c r="KE195">
        <v>0</v>
      </c>
      <c r="KF195">
        <v>0</v>
      </c>
      <c r="KG195">
        <v>0</v>
      </c>
      <c r="KH195">
        <v>0</v>
      </c>
      <c r="KI195">
        <v>0</v>
      </c>
      <c r="KJ195">
        <v>0</v>
      </c>
      <c r="KK195">
        <v>0</v>
      </c>
      <c r="KL195" t="s">
        <v>234</v>
      </c>
      <c r="KM195" t="s">
        <v>261</v>
      </c>
      <c r="KN195" t="s">
        <v>234</v>
      </c>
      <c r="KO195" t="s">
        <v>234</v>
      </c>
      <c r="KP195" t="s">
        <v>234</v>
      </c>
      <c r="KQ195" t="s">
        <v>234</v>
      </c>
      <c r="KR195" t="s">
        <v>234</v>
      </c>
      <c r="KS195" t="s">
        <v>234</v>
      </c>
      <c r="KT195" t="s">
        <v>234</v>
      </c>
      <c r="KU195" t="s">
        <v>234</v>
      </c>
      <c r="KV195" t="s">
        <v>234</v>
      </c>
      <c r="KW195" t="s">
        <v>234</v>
      </c>
      <c r="KX195" t="s">
        <v>234</v>
      </c>
      <c r="KY195" t="s">
        <v>234</v>
      </c>
      <c r="KZ195" t="s">
        <v>234</v>
      </c>
      <c r="LA195" t="s">
        <v>234</v>
      </c>
      <c r="LB195" t="s">
        <v>234</v>
      </c>
      <c r="LC195" t="s">
        <v>234</v>
      </c>
      <c r="LD195" t="s">
        <v>234</v>
      </c>
      <c r="LE195" t="s">
        <v>234</v>
      </c>
      <c r="LF195" t="s">
        <v>3443</v>
      </c>
      <c r="LG195" t="s">
        <v>234</v>
      </c>
      <c r="LH195">
        <v>265611721</v>
      </c>
      <c r="LI195" t="s">
        <v>4271</v>
      </c>
      <c r="LJ195">
        <v>44621.002245370371</v>
      </c>
      <c r="LK195" t="s">
        <v>234</v>
      </c>
      <c r="LL195" t="s">
        <v>234</v>
      </c>
      <c r="LM195" t="s">
        <v>3800</v>
      </c>
      <c r="LN195" t="s">
        <v>3801</v>
      </c>
      <c r="LO195" t="s">
        <v>234</v>
      </c>
      <c r="LP195">
        <v>194</v>
      </c>
    </row>
    <row r="196" spans="1:328" x14ac:dyDescent="0.35">
      <c r="A196">
        <v>44620.550917002307</v>
      </c>
      <c r="B196">
        <v>44620.563019317131</v>
      </c>
      <c r="C196">
        <v>44620</v>
      </c>
      <c r="D196">
        <v>2.4204629648011179E-3</v>
      </c>
      <c r="E196" t="s">
        <v>234</v>
      </c>
      <c r="F196" t="s">
        <v>234</v>
      </c>
      <c r="G196" t="s">
        <v>234</v>
      </c>
      <c r="H196">
        <v>44620</v>
      </c>
      <c r="I196" t="s">
        <v>451</v>
      </c>
      <c r="J196" t="s">
        <v>234</v>
      </c>
      <c r="K196" t="s">
        <v>451</v>
      </c>
      <c r="L196" t="s">
        <v>450</v>
      </c>
      <c r="M196" t="s">
        <v>450</v>
      </c>
      <c r="N196" t="s">
        <v>246</v>
      </c>
      <c r="O196" t="s">
        <v>4251</v>
      </c>
      <c r="P196" t="s">
        <v>246</v>
      </c>
      <c r="Q196" t="s">
        <v>433</v>
      </c>
      <c r="R196" t="s">
        <v>4251</v>
      </c>
      <c r="S196" t="s">
        <v>441</v>
      </c>
      <c r="T196" t="s">
        <v>4252</v>
      </c>
      <c r="U196" t="s">
        <v>1877</v>
      </c>
      <c r="V196" t="s">
        <v>4252</v>
      </c>
      <c r="W196" t="s">
        <v>2247</v>
      </c>
      <c r="X196" t="s">
        <v>2246</v>
      </c>
      <c r="Y196" t="s">
        <v>2247</v>
      </c>
      <c r="Z196" t="s">
        <v>246</v>
      </c>
      <c r="AA196" t="s">
        <v>1879</v>
      </c>
      <c r="AB196" t="s">
        <v>246</v>
      </c>
      <c r="AC196" t="s">
        <v>1390</v>
      </c>
      <c r="AD196" t="s">
        <v>4252</v>
      </c>
      <c r="AE196" t="s">
        <v>246</v>
      </c>
      <c r="AF196" t="s">
        <v>4261</v>
      </c>
      <c r="AG196" t="s">
        <v>246</v>
      </c>
      <c r="AH196" t="s">
        <v>1390</v>
      </c>
      <c r="AI196" t="s">
        <v>4254</v>
      </c>
      <c r="AJ196" t="s">
        <v>247</v>
      </c>
      <c r="AK196" t="s">
        <v>284</v>
      </c>
      <c r="AL196" t="s">
        <v>1655</v>
      </c>
      <c r="AM196" t="s">
        <v>234</v>
      </c>
      <c r="AN196" t="s">
        <v>1655</v>
      </c>
      <c r="AO196" t="s">
        <v>234</v>
      </c>
      <c r="AP196" t="s">
        <v>250</v>
      </c>
      <c r="AQ196" t="s">
        <v>234</v>
      </c>
      <c r="AR196" t="s">
        <v>234</v>
      </c>
      <c r="AS196" t="s">
        <v>285</v>
      </c>
      <c r="AT196" t="s">
        <v>234</v>
      </c>
      <c r="AU196" t="s">
        <v>302</v>
      </c>
      <c r="AV196">
        <v>0</v>
      </c>
      <c r="AW196">
        <v>1</v>
      </c>
      <c r="AX196">
        <v>0</v>
      </c>
      <c r="AY196">
        <v>0</v>
      </c>
      <c r="AZ196">
        <v>0</v>
      </c>
      <c r="BA196">
        <v>0</v>
      </c>
      <c r="BB196">
        <v>0</v>
      </c>
      <c r="BC196">
        <v>0</v>
      </c>
      <c r="BD196" t="s">
        <v>303</v>
      </c>
      <c r="BE196" t="s">
        <v>752</v>
      </c>
      <c r="BF196" t="s">
        <v>3880</v>
      </c>
      <c r="BG196">
        <v>1</v>
      </c>
      <c r="BH196">
        <v>0</v>
      </c>
      <c r="BI196">
        <v>0</v>
      </c>
      <c r="BJ196">
        <v>0</v>
      </c>
      <c r="BK196">
        <v>1</v>
      </c>
      <c r="BL196">
        <v>0</v>
      </c>
      <c r="BM196">
        <v>0</v>
      </c>
      <c r="BN196">
        <v>0</v>
      </c>
      <c r="BO196">
        <v>0</v>
      </c>
      <c r="BP196">
        <v>0</v>
      </c>
      <c r="BQ196" t="s">
        <v>234</v>
      </c>
      <c r="BR196" t="s">
        <v>317</v>
      </c>
      <c r="BS196" t="s">
        <v>289</v>
      </c>
      <c r="BT196" t="s">
        <v>234</v>
      </c>
      <c r="BU196" t="s">
        <v>234</v>
      </c>
      <c r="BV196" t="s">
        <v>234</v>
      </c>
      <c r="BW196" t="s">
        <v>234</v>
      </c>
      <c r="BX196" t="s">
        <v>234</v>
      </c>
      <c r="BY196" t="s">
        <v>234</v>
      </c>
      <c r="BZ196" t="s">
        <v>234</v>
      </c>
      <c r="CA196" t="s">
        <v>234</v>
      </c>
      <c r="CB196" t="s">
        <v>234</v>
      </c>
      <c r="CC196" t="s">
        <v>234</v>
      </c>
      <c r="CD196" t="s">
        <v>234</v>
      </c>
      <c r="CE196" t="s">
        <v>234</v>
      </c>
      <c r="CF196" t="s">
        <v>234</v>
      </c>
      <c r="CG196" t="s">
        <v>234</v>
      </c>
      <c r="CH196" t="s">
        <v>234</v>
      </c>
      <c r="CI196" t="s">
        <v>234</v>
      </c>
      <c r="CJ196" t="s">
        <v>234</v>
      </c>
      <c r="CK196" t="s">
        <v>234</v>
      </c>
      <c r="CL196" t="s">
        <v>234</v>
      </c>
      <c r="CM196" t="s">
        <v>234</v>
      </c>
      <c r="CN196" t="s">
        <v>234</v>
      </c>
      <c r="CO196" t="s">
        <v>234</v>
      </c>
      <c r="CP196" t="s">
        <v>234</v>
      </c>
      <c r="CQ196" t="s">
        <v>234</v>
      </c>
      <c r="CR196" t="s">
        <v>234</v>
      </c>
      <c r="CS196" t="s">
        <v>234</v>
      </c>
      <c r="CT196" t="s">
        <v>234</v>
      </c>
      <c r="CU196" t="s">
        <v>234</v>
      </c>
      <c r="CV196" t="s">
        <v>234</v>
      </c>
      <c r="CW196" t="s">
        <v>234</v>
      </c>
      <c r="CX196" t="s">
        <v>234</v>
      </c>
      <c r="CY196" t="s">
        <v>234</v>
      </c>
      <c r="CZ196" t="s">
        <v>234</v>
      </c>
      <c r="DA196" t="s">
        <v>234</v>
      </c>
      <c r="DB196" t="s">
        <v>234</v>
      </c>
      <c r="DC196" t="s">
        <v>234</v>
      </c>
      <c r="DD196" t="s">
        <v>234</v>
      </c>
      <c r="DE196" t="s">
        <v>234</v>
      </c>
      <c r="DF196" t="s">
        <v>234</v>
      </c>
      <c r="DG196" t="s">
        <v>234</v>
      </c>
      <c r="DH196" t="s">
        <v>234</v>
      </c>
      <c r="DI196" t="s">
        <v>234</v>
      </c>
      <c r="DJ196" t="s">
        <v>234</v>
      </c>
      <c r="DK196" t="s">
        <v>234</v>
      </c>
      <c r="DL196" t="s">
        <v>234</v>
      </c>
      <c r="DM196" t="s">
        <v>234</v>
      </c>
      <c r="DN196" t="s">
        <v>234</v>
      </c>
      <c r="DO196" t="s">
        <v>234</v>
      </c>
      <c r="DP196" t="s">
        <v>234</v>
      </c>
      <c r="DQ196" t="s">
        <v>234</v>
      </c>
      <c r="DR196" t="s">
        <v>234</v>
      </c>
      <c r="DS196" t="s">
        <v>234</v>
      </c>
      <c r="DT196" t="s">
        <v>234</v>
      </c>
      <c r="DU196" t="s">
        <v>234</v>
      </c>
      <c r="DV196" t="s">
        <v>234</v>
      </c>
      <c r="DW196" t="s">
        <v>234</v>
      </c>
      <c r="DX196" t="s">
        <v>234</v>
      </c>
      <c r="DY196" t="s">
        <v>234</v>
      </c>
      <c r="DZ196" t="s">
        <v>234</v>
      </c>
      <c r="EA196" t="s">
        <v>234</v>
      </c>
      <c r="EB196" t="s">
        <v>234</v>
      </c>
      <c r="EC196" t="s">
        <v>234</v>
      </c>
      <c r="ED196" t="s">
        <v>234</v>
      </c>
      <c r="EE196" t="s">
        <v>234</v>
      </c>
      <c r="EF196" t="s">
        <v>234</v>
      </c>
      <c r="EG196" t="s">
        <v>234</v>
      </c>
      <c r="EH196" t="s">
        <v>234</v>
      </c>
      <c r="EI196" t="s">
        <v>234</v>
      </c>
      <c r="EJ196" t="s">
        <v>234</v>
      </c>
      <c r="EK196" t="s">
        <v>234</v>
      </c>
      <c r="EL196" t="s">
        <v>234</v>
      </c>
      <c r="EM196" t="s">
        <v>234</v>
      </c>
      <c r="EN196" t="s">
        <v>234</v>
      </c>
      <c r="EO196" t="s">
        <v>4082</v>
      </c>
      <c r="EP196">
        <v>0</v>
      </c>
      <c r="EQ196">
        <v>1</v>
      </c>
      <c r="ER196">
        <v>1</v>
      </c>
      <c r="ES196">
        <v>1</v>
      </c>
      <c r="ET196">
        <v>1</v>
      </c>
      <c r="EU196">
        <v>0</v>
      </c>
      <c r="EV196">
        <v>1</v>
      </c>
      <c r="EW196">
        <v>0</v>
      </c>
      <c r="EX196" t="s">
        <v>234</v>
      </c>
      <c r="EY196" t="s">
        <v>234</v>
      </c>
      <c r="EZ196" t="s">
        <v>234</v>
      </c>
      <c r="FA196" t="s">
        <v>234</v>
      </c>
      <c r="FB196" t="s">
        <v>234</v>
      </c>
      <c r="FC196" t="s">
        <v>234</v>
      </c>
      <c r="FD196" t="s">
        <v>234</v>
      </c>
      <c r="FE196" t="s">
        <v>234</v>
      </c>
      <c r="FF196">
        <v>25</v>
      </c>
      <c r="FG196" t="s">
        <v>1445</v>
      </c>
      <c r="FH196">
        <v>50</v>
      </c>
      <c r="FI196" t="s">
        <v>1655</v>
      </c>
      <c r="FJ196" t="s">
        <v>1655</v>
      </c>
      <c r="FK196">
        <v>25</v>
      </c>
      <c r="FL196" t="s">
        <v>234</v>
      </c>
      <c r="FM196" t="s">
        <v>234</v>
      </c>
      <c r="FN196" t="s">
        <v>3911</v>
      </c>
      <c r="FO196" t="s">
        <v>1445</v>
      </c>
      <c r="FP196" t="s">
        <v>1445</v>
      </c>
      <c r="FQ196" t="s">
        <v>234</v>
      </c>
      <c r="FR196">
        <v>150</v>
      </c>
      <c r="FS196">
        <v>100</v>
      </c>
      <c r="FT196" t="s">
        <v>4272</v>
      </c>
      <c r="FU196" t="s">
        <v>1445</v>
      </c>
      <c r="FV196" t="s">
        <v>1655</v>
      </c>
      <c r="FW196">
        <v>100</v>
      </c>
      <c r="FX196" t="s">
        <v>234</v>
      </c>
      <c r="FY196" t="s">
        <v>234</v>
      </c>
      <c r="FZ196" t="s">
        <v>234</v>
      </c>
      <c r="GA196" t="s">
        <v>3816</v>
      </c>
      <c r="GB196" t="s">
        <v>1445</v>
      </c>
      <c r="GC196" t="s">
        <v>234</v>
      </c>
      <c r="GD196" t="s">
        <v>234</v>
      </c>
      <c r="GE196" t="s">
        <v>234</v>
      </c>
      <c r="GF196" t="s">
        <v>234</v>
      </c>
      <c r="GG196" t="s">
        <v>234</v>
      </c>
      <c r="GH196" t="s">
        <v>234</v>
      </c>
      <c r="GI196" t="s">
        <v>234</v>
      </c>
      <c r="GJ196" t="s">
        <v>234</v>
      </c>
      <c r="GK196" t="s">
        <v>234</v>
      </c>
      <c r="GL196" t="s">
        <v>234</v>
      </c>
      <c r="GM196" t="s">
        <v>234</v>
      </c>
      <c r="GN196" t="s">
        <v>234</v>
      </c>
      <c r="GO196" t="s">
        <v>1655</v>
      </c>
      <c r="GP196" t="s">
        <v>3903</v>
      </c>
      <c r="GQ196">
        <v>0</v>
      </c>
      <c r="GR196">
        <v>1</v>
      </c>
      <c r="GS196">
        <v>0</v>
      </c>
      <c r="GT196">
        <v>0</v>
      </c>
      <c r="GU196">
        <v>0</v>
      </c>
      <c r="GV196">
        <v>0</v>
      </c>
      <c r="GW196">
        <v>1</v>
      </c>
      <c r="GX196">
        <v>0</v>
      </c>
      <c r="GY196">
        <v>0</v>
      </c>
      <c r="GZ196">
        <v>0</v>
      </c>
      <c r="HA196">
        <v>0</v>
      </c>
      <c r="HB196">
        <v>0</v>
      </c>
      <c r="HC196">
        <v>0</v>
      </c>
      <c r="HD196" t="s">
        <v>234</v>
      </c>
      <c r="HE196" t="s">
        <v>4273</v>
      </c>
      <c r="HF196">
        <v>0</v>
      </c>
      <c r="HG196">
        <v>1</v>
      </c>
      <c r="HH196">
        <v>1</v>
      </c>
      <c r="HI196">
        <v>1</v>
      </c>
      <c r="HJ196">
        <v>1</v>
      </c>
      <c r="HK196">
        <v>0</v>
      </c>
      <c r="HL196">
        <v>1</v>
      </c>
      <c r="HM196">
        <v>0</v>
      </c>
      <c r="HN196" t="s">
        <v>1655</v>
      </c>
      <c r="HO196" t="s">
        <v>1445</v>
      </c>
      <c r="HP196" t="s">
        <v>1655</v>
      </c>
      <c r="HQ196" t="s">
        <v>239</v>
      </c>
      <c r="HR196" t="s">
        <v>314</v>
      </c>
      <c r="HS196" t="s">
        <v>294</v>
      </c>
      <c r="HT196" t="s">
        <v>314</v>
      </c>
      <c r="HU196" t="s">
        <v>1445</v>
      </c>
      <c r="HV196" t="s">
        <v>234</v>
      </c>
      <c r="HW196" t="s">
        <v>234</v>
      </c>
      <c r="HX196" t="s">
        <v>234</v>
      </c>
      <c r="HY196" t="s">
        <v>234</v>
      </c>
      <c r="HZ196" t="s">
        <v>234</v>
      </c>
      <c r="IA196" t="s">
        <v>234</v>
      </c>
      <c r="IB196" t="s">
        <v>234</v>
      </c>
      <c r="IC196" t="s">
        <v>234</v>
      </c>
      <c r="ID196" t="s">
        <v>1565</v>
      </c>
      <c r="IE196">
        <v>0</v>
      </c>
      <c r="IF196">
        <v>0</v>
      </c>
      <c r="IG196">
        <v>0</v>
      </c>
      <c r="IH196">
        <v>0</v>
      </c>
      <c r="II196">
        <v>1</v>
      </c>
      <c r="IJ196">
        <v>0</v>
      </c>
      <c r="IK196">
        <v>0</v>
      </c>
      <c r="IL196">
        <v>0</v>
      </c>
      <c r="IM196" t="s">
        <v>234</v>
      </c>
      <c r="IN196" t="s">
        <v>1655</v>
      </c>
      <c r="IO196" t="s">
        <v>234</v>
      </c>
      <c r="IP196" t="s">
        <v>303</v>
      </c>
      <c r="IQ196">
        <v>0</v>
      </c>
      <c r="IR196">
        <v>1</v>
      </c>
      <c r="IS196">
        <v>0</v>
      </c>
      <c r="IT196">
        <v>0</v>
      </c>
      <c r="IU196">
        <v>0</v>
      </c>
      <c r="IV196">
        <v>0</v>
      </c>
      <c r="IW196">
        <v>0</v>
      </c>
      <c r="IX196">
        <v>0</v>
      </c>
      <c r="IY196" t="s">
        <v>234</v>
      </c>
      <c r="IZ196" t="s">
        <v>234</v>
      </c>
      <c r="JA196" t="s">
        <v>234</v>
      </c>
      <c r="JB196" t="s">
        <v>234</v>
      </c>
      <c r="JC196" t="s">
        <v>234</v>
      </c>
      <c r="JD196" t="s">
        <v>234</v>
      </c>
      <c r="JE196" t="s">
        <v>234</v>
      </c>
      <c r="JF196" t="s">
        <v>234</v>
      </c>
      <c r="JG196" t="s">
        <v>234</v>
      </c>
      <c r="JH196" t="s">
        <v>234</v>
      </c>
      <c r="JI196" t="s">
        <v>234</v>
      </c>
      <c r="JJ196" t="s">
        <v>234</v>
      </c>
      <c r="JK196" t="s">
        <v>234</v>
      </c>
      <c r="JL196" t="s">
        <v>234</v>
      </c>
      <c r="JM196" t="s">
        <v>234</v>
      </c>
      <c r="JN196" t="s">
        <v>234</v>
      </c>
      <c r="JO196" t="s">
        <v>234</v>
      </c>
      <c r="JP196" t="s">
        <v>234</v>
      </c>
      <c r="JQ196" t="s">
        <v>234</v>
      </c>
      <c r="JR196" t="s">
        <v>234</v>
      </c>
      <c r="JS196" t="s">
        <v>234</v>
      </c>
      <c r="JT196" t="s">
        <v>234</v>
      </c>
      <c r="JU196" t="s">
        <v>234</v>
      </c>
      <c r="JV196" t="s">
        <v>234</v>
      </c>
      <c r="JW196" t="s">
        <v>234</v>
      </c>
      <c r="JX196" t="s">
        <v>234</v>
      </c>
      <c r="JY196" t="s">
        <v>234</v>
      </c>
      <c r="JZ196" t="s">
        <v>234</v>
      </c>
      <c r="KA196" t="s">
        <v>234</v>
      </c>
      <c r="KB196" t="s">
        <v>234</v>
      </c>
      <c r="KC196" t="s">
        <v>234</v>
      </c>
      <c r="KD196" t="s">
        <v>234</v>
      </c>
      <c r="KE196" t="s">
        <v>234</v>
      </c>
      <c r="KF196" t="s">
        <v>234</v>
      </c>
      <c r="KG196" t="s">
        <v>234</v>
      </c>
      <c r="KH196" t="s">
        <v>234</v>
      </c>
      <c r="KI196" t="s">
        <v>234</v>
      </c>
      <c r="KJ196" t="s">
        <v>234</v>
      </c>
      <c r="KK196" t="s">
        <v>234</v>
      </c>
      <c r="KL196" t="s">
        <v>234</v>
      </c>
      <c r="KM196" t="s">
        <v>234</v>
      </c>
      <c r="KN196" t="s">
        <v>234</v>
      </c>
      <c r="KO196" t="s">
        <v>234</v>
      </c>
      <c r="KP196" t="s">
        <v>234</v>
      </c>
      <c r="KQ196" t="s">
        <v>234</v>
      </c>
      <c r="KR196" t="s">
        <v>234</v>
      </c>
      <c r="KS196" t="s">
        <v>234</v>
      </c>
      <c r="KT196" t="s">
        <v>234</v>
      </c>
      <c r="KU196" t="s">
        <v>234</v>
      </c>
      <c r="KV196" t="s">
        <v>234</v>
      </c>
      <c r="KW196" t="s">
        <v>234</v>
      </c>
      <c r="KX196" t="s">
        <v>234</v>
      </c>
      <c r="KY196" t="s">
        <v>234</v>
      </c>
      <c r="KZ196" t="s">
        <v>234</v>
      </c>
      <c r="LA196" t="s">
        <v>234</v>
      </c>
      <c r="LB196" t="s">
        <v>234</v>
      </c>
      <c r="LC196" t="s">
        <v>234</v>
      </c>
      <c r="LD196" t="s">
        <v>234</v>
      </c>
      <c r="LE196" t="s">
        <v>234</v>
      </c>
      <c r="LF196" t="s">
        <v>3443</v>
      </c>
      <c r="LG196" t="s">
        <v>234</v>
      </c>
      <c r="LH196">
        <v>265611730</v>
      </c>
      <c r="LI196" t="s">
        <v>4274</v>
      </c>
      <c r="LJ196">
        <v>44621.002280092587</v>
      </c>
      <c r="LK196" t="s">
        <v>234</v>
      </c>
      <c r="LL196" t="s">
        <v>234</v>
      </c>
      <c r="LM196" t="s">
        <v>3800</v>
      </c>
      <c r="LN196" t="s">
        <v>3801</v>
      </c>
      <c r="LO196" t="s">
        <v>234</v>
      </c>
      <c r="LP196">
        <v>195</v>
      </c>
    </row>
    <row r="197" spans="1:328" x14ac:dyDescent="0.35">
      <c r="A197">
        <v>44620.572656643519</v>
      </c>
      <c r="B197">
        <v>44620.580139583333</v>
      </c>
      <c r="C197">
        <v>44620</v>
      </c>
      <c r="D197">
        <v>2.4943132715028091E-3</v>
      </c>
      <c r="E197" t="s">
        <v>234</v>
      </c>
      <c r="F197" t="s">
        <v>234</v>
      </c>
      <c r="G197" t="s">
        <v>234</v>
      </c>
      <c r="H197">
        <v>44620</v>
      </c>
      <c r="I197" t="s">
        <v>451</v>
      </c>
      <c r="J197" t="s">
        <v>234</v>
      </c>
      <c r="K197" t="s">
        <v>451</v>
      </c>
      <c r="L197" t="s">
        <v>450</v>
      </c>
      <c r="M197" t="s">
        <v>450</v>
      </c>
      <c r="N197" t="s">
        <v>246</v>
      </c>
      <c r="O197" t="s">
        <v>4251</v>
      </c>
      <c r="P197" t="s">
        <v>246</v>
      </c>
      <c r="Q197" t="s">
        <v>433</v>
      </c>
      <c r="R197" t="s">
        <v>4251</v>
      </c>
      <c r="S197" t="s">
        <v>441</v>
      </c>
      <c r="T197" t="s">
        <v>4252</v>
      </c>
      <c r="U197" t="s">
        <v>1877</v>
      </c>
      <c r="V197" t="s">
        <v>4252</v>
      </c>
      <c r="W197" t="s">
        <v>2247</v>
      </c>
      <c r="X197" t="s">
        <v>2246</v>
      </c>
      <c r="Y197" t="s">
        <v>2247</v>
      </c>
      <c r="Z197" t="s">
        <v>246</v>
      </c>
      <c r="AA197" t="s">
        <v>1879</v>
      </c>
      <c r="AB197" t="s">
        <v>246</v>
      </c>
      <c r="AC197" t="s">
        <v>1390</v>
      </c>
      <c r="AD197" t="s">
        <v>4252</v>
      </c>
      <c r="AE197" t="s">
        <v>246</v>
      </c>
      <c r="AF197" t="s">
        <v>4261</v>
      </c>
      <c r="AG197" t="s">
        <v>246</v>
      </c>
      <c r="AH197" t="s">
        <v>1390</v>
      </c>
      <c r="AI197" t="s">
        <v>4254</v>
      </c>
      <c r="AJ197" t="s">
        <v>247</v>
      </c>
      <c r="AK197" t="s">
        <v>284</v>
      </c>
      <c r="AL197" t="s">
        <v>1655</v>
      </c>
      <c r="AM197" t="s">
        <v>234</v>
      </c>
      <c r="AN197" t="s">
        <v>1655</v>
      </c>
      <c r="AO197" t="s">
        <v>234</v>
      </c>
      <c r="AP197" t="s">
        <v>250</v>
      </c>
      <c r="AQ197" t="s">
        <v>234</v>
      </c>
      <c r="AR197" t="s">
        <v>234</v>
      </c>
      <c r="AS197" t="s">
        <v>316</v>
      </c>
      <c r="AT197" t="s">
        <v>234</v>
      </c>
      <c r="AU197" t="s">
        <v>302</v>
      </c>
      <c r="AV197">
        <v>0</v>
      </c>
      <c r="AW197">
        <v>1</v>
      </c>
      <c r="AX197">
        <v>0</v>
      </c>
      <c r="AY197">
        <v>0</v>
      </c>
      <c r="AZ197">
        <v>0</v>
      </c>
      <c r="BA197">
        <v>0</v>
      </c>
      <c r="BB197">
        <v>0</v>
      </c>
      <c r="BC197">
        <v>0</v>
      </c>
      <c r="BD197" t="s">
        <v>303</v>
      </c>
      <c r="BE197" t="s">
        <v>752</v>
      </c>
      <c r="BF197" t="s">
        <v>287</v>
      </c>
      <c r="BG197">
        <v>1</v>
      </c>
      <c r="BH197">
        <v>0</v>
      </c>
      <c r="BI197">
        <v>0</v>
      </c>
      <c r="BJ197">
        <v>0</v>
      </c>
      <c r="BK197">
        <v>0</v>
      </c>
      <c r="BL197">
        <v>0</v>
      </c>
      <c r="BM197">
        <v>0</v>
      </c>
      <c r="BN197">
        <v>0</v>
      </c>
      <c r="BO197">
        <v>0</v>
      </c>
      <c r="BP197">
        <v>0</v>
      </c>
      <c r="BQ197" t="s">
        <v>234</v>
      </c>
      <c r="BR197" t="s">
        <v>304</v>
      </c>
      <c r="BS197" t="s">
        <v>289</v>
      </c>
      <c r="BT197" t="s">
        <v>234</v>
      </c>
      <c r="BU197" t="s">
        <v>234</v>
      </c>
      <c r="BV197" t="s">
        <v>234</v>
      </c>
      <c r="BW197" t="s">
        <v>234</v>
      </c>
      <c r="BX197" t="s">
        <v>234</v>
      </c>
      <c r="BY197" t="s">
        <v>234</v>
      </c>
      <c r="BZ197" t="s">
        <v>234</v>
      </c>
      <c r="CA197" t="s">
        <v>234</v>
      </c>
      <c r="CB197" t="s">
        <v>234</v>
      </c>
      <c r="CC197" t="s">
        <v>234</v>
      </c>
      <c r="CD197" t="s">
        <v>234</v>
      </c>
      <c r="CE197" t="s">
        <v>234</v>
      </c>
      <c r="CF197" t="s">
        <v>234</v>
      </c>
      <c r="CG197" t="s">
        <v>234</v>
      </c>
      <c r="CH197" t="s">
        <v>234</v>
      </c>
      <c r="CI197" t="s">
        <v>234</v>
      </c>
      <c r="CJ197" t="s">
        <v>234</v>
      </c>
      <c r="CK197" t="s">
        <v>234</v>
      </c>
      <c r="CL197" t="s">
        <v>234</v>
      </c>
      <c r="CM197" t="s">
        <v>234</v>
      </c>
      <c r="CN197" t="s">
        <v>234</v>
      </c>
      <c r="CO197" t="s">
        <v>234</v>
      </c>
      <c r="CP197" t="s">
        <v>234</v>
      </c>
      <c r="CQ197" t="s">
        <v>234</v>
      </c>
      <c r="CR197" t="s">
        <v>234</v>
      </c>
      <c r="CS197" t="s">
        <v>234</v>
      </c>
      <c r="CT197" t="s">
        <v>234</v>
      </c>
      <c r="CU197" t="s">
        <v>234</v>
      </c>
      <c r="CV197" t="s">
        <v>234</v>
      </c>
      <c r="CW197" t="s">
        <v>234</v>
      </c>
      <c r="CX197" t="s">
        <v>234</v>
      </c>
      <c r="CY197" t="s">
        <v>234</v>
      </c>
      <c r="CZ197" t="s">
        <v>234</v>
      </c>
      <c r="DA197" t="s">
        <v>234</v>
      </c>
      <c r="DB197" t="s">
        <v>234</v>
      </c>
      <c r="DC197" t="s">
        <v>234</v>
      </c>
      <c r="DD197" t="s">
        <v>234</v>
      </c>
      <c r="DE197" t="s">
        <v>234</v>
      </c>
      <c r="DF197" t="s">
        <v>234</v>
      </c>
      <c r="DG197" t="s">
        <v>234</v>
      </c>
      <c r="DH197" t="s">
        <v>234</v>
      </c>
      <c r="DI197" t="s">
        <v>234</v>
      </c>
      <c r="DJ197" t="s">
        <v>234</v>
      </c>
      <c r="DK197" t="s">
        <v>234</v>
      </c>
      <c r="DL197" t="s">
        <v>234</v>
      </c>
      <c r="DM197" t="s">
        <v>234</v>
      </c>
      <c r="DN197" t="s">
        <v>234</v>
      </c>
      <c r="DO197" t="s">
        <v>234</v>
      </c>
      <c r="DP197" t="s">
        <v>234</v>
      </c>
      <c r="DQ197" t="s">
        <v>234</v>
      </c>
      <c r="DR197" t="s">
        <v>234</v>
      </c>
      <c r="DS197" t="s">
        <v>234</v>
      </c>
      <c r="DT197" t="s">
        <v>234</v>
      </c>
      <c r="DU197" t="s">
        <v>234</v>
      </c>
      <c r="DV197" t="s">
        <v>234</v>
      </c>
      <c r="DW197" t="s">
        <v>234</v>
      </c>
      <c r="DX197" t="s">
        <v>234</v>
      </c>
      <c r="DY197" t="s">
        <v>234</v>
      </c>
      <c r="DZ197" t="s">
        <v>234</v>
      </c>
      <c r="EA197" t="s">
        <v>234</v>
      </c>
      <c r="EB197" t="s">
        <v>234</v>
      </c>
      <c r="EC197" t="s">
        <v>234</v>
      </c>
      <c r="ED197" t="s">
        <v>234</v>
      </c>
      <c r="EE197" t="s">
        <v>234</v>
      </c>
      <c r="EF197" t="s">
        <v>234</v>
      </c>
      <c r="EG197" t="s">
        <v>234</v>
      </c>
      <c r="EH197" t="s">
        <v>234</v>
      </c>
      <c r="EI197" t="s">
        <v>234</v>
      </c>
      <c r="EJ197" t="s">
        <v>234</v>
      </c>
      <c r="EK197" t="s">
        <v>234</v>
      </c>
      <c r="EL197" t="s">
        <v>234</v>
      </c>
      <c r="EM197" t="s">
        <v>234</v>
      </c>
      <c r="EN197" t="s">
        <v>234</v>
      </c>
      <c r="EO197" t="s">
        <v>3853</v>
      </c>
      <c r="EP197">
        <v>0</v>
      </c>
      <c r="EQ197">
        <v>1</v>
      </c>
      <c r="ER197">
        <v>1</v>
      </c>
      <c r="ES197">
        <v>0</v>
      </c>
      <c r="ET197">
        <v>0</v>
      </c>
      <c r="EU197">
        <v>0</v>
      </c>
      <c r="EV197">
        <v>1</v>
      </c>
      <c r="EW197">
        <v>0</v>
      </c>
      <c r="EX197" t="s">
        <v>234</v>
      </c>
      <c r="EY197" t="s">
        <v>234</v>
      </c>
      <c r="EZ197" t="s">
        <v>234</v>
      </c>
      <c r="FA197" t="s">
        <v>234</v>
      </c>
      <c r="FB197" t="s">
        <v>234</v>
      </c>
      <c r="FC197" t="s">
        <v>234</v>
      </c>
      <c r="FD197" t="s">
        <v>234</v>
      </c>
      <c r="FE197" t="s">
        <v>234</v>
      </c>
      <c r="FF197">
        <v>25</v>
      </c>
      <c r="FG197" t="s">
        <v>1655</v>
      </c>
      <c r="FH197" t="s">
        <v>234</v>
      </c>
      <c r="FI197" t="s">
        <v>234</v>
      </c>
      <c r="FJ197" t="s">
        <v>1655</v>
      </c>
      <c r="FK197">
        <v>50</v>
      </c>
      <c r="FL197" t="s">
        <v>234</v>
      </c>
      <c r="FM197" t="s">
        <v>234</v>
      </c>
      <c r="FN197" t="s">
        <v>3814</v>
      </c>
      <c r="FO197" t="s">
        <v>1445</v>
      </c>
      <c r="FP197" t="s">
        <v>1445</v>
      </c>
      <c r="FQ197" t="s">
        <v>234</v>
      </c>
      <c r="FR197">
        <v>150</v>
      </c>
      <c r="FS197">
        <v>150</v>
      </c>
      <c r="FT197" t="s">
        <v>4275</v>
      </c>
      <c r="FU197" t="s">
        <v>1655</v>
      </c>
      <c r="FV197" t="s">
        <v>234</v>
      </c>
      <c r="FW197" t="s">
        <v>234</v>
      </c>
      <c r="FX197" t="s">
        <v>234</v>
      </c>
      <c r="FY197" t="s">
        <v>234</v>
      </c>
      <c r="FZ197" t="s">
        <v>234</v>
      </c>
      <c r="GA197" t="s">
        <v>234</v>
      </c>
      <c r="GB197" t="s">
        <v>234</v>
      </c>
      <c r="GC197" t="s">
        <v>234</v>
      </c>
      <c r="GD197" t="s">
        <v>234</v>
      </c>
      <c r="GE197" t="s">
        <v>234</v>
      </c>
      <c r="GF197" t="s">
        <v>234</v>
      </c>
      <c r="GG197" t="s">
        <v>234</v>
      </c>
      <c r="GH197" t="s">
        <v>234</v>
      </c>
      <c r="GI197" t="s">
        <v>234</v>
      </c>
      <c r="GJ197" t="s">
        <v>234</v>
      </c>
      <c r="GK197" t="s">
        <v>234</v>
      </c>
      <c r="GL197" t="s">
        <v>234</v>
      </c>
      <c r="GM197" t="s">
        <v>234</v>
      </c>
      <c r="GN197" t="s">
        <v>234</v>
      </c>
      <c r="GO197" t="s">
        <v>1445</v>
      </c>
      <c r="GP197" t="s">
        <v>234</v>
      </c>
      <c r="GQ197" t="s">
        <v>234</v>
      </c>
      <c r="GR197" t="s">
        <v>234</v>
      </c>
      <c r="GS197" t="s">
        <v>234</v>
      </c>
      <c r="GT197" t="s">
        <v>234</v>
      </c>
      <c r="GU197" t="s">
        <v>234</v>
      </c>
      <c r="GV197" t="s">
        <v>234</v>
      </c>
      <c r="GW197" t="s">
        <v>234</v>
      </c>
      <c r="GX197" t="s">
        <v>234</v>
      </c>
      <c r="GY197" t="s">
        <v>234</v>
      </c>
      <c r="GZ197" t="s">
        <v>234</v>
      </c>
      <c r="HA197" t="s">
        <v>234</v>
      </c>
      <c r="HB197" t="s">
        <v>234</v>
      </c>
      <c r="HC197" t="s">
        <v>234</v>
      </c>
      <c r="HD197" t="s">
        <v>234</v>
      </c>
      <c r="HE197" t="s">
        <v>234</v>
      </c>
      <c r="HF197" t="s">
        <v>234</v>
      </c>
      <c r="HG197" t="s">
        <v>234</v>
      </c>
      <c r="HH197" t="s">
        <v>234</v>
      </c>
      <c r="HI197" t="s">
        <v>234</v>
      </c>
      <c r="HJ197" t="s">
        <v>234</v>
      </c>
      <c r="HK197" t="s">
        <v>234</v>
      </c>
      <c r="HL197" t="s">
        <v>234</v>
      </c>
      <c r="HM197" t="s">
        <v>234</v>
      </c>
      <c r="HN197" t="s">
        <v>1655</v>
      </c>
      <c r="HO197" t="s">
        <v>1445</v>
      </c>
      <c r="HP197" t="s">
        <v>1655</v>
      </c>
      <c r="HQ197" t="s">
        <v>239</v>
      </c>
      <c r="HR197" t="s">
        <v>314</v>
      </c>
      <c r="HS197" t="s">
        <v>294</v>
      </c>
      <c r="HT197" t="s">
        <v>314</v>
      </c>
      <c r="HU197" t="s">
        <v>1445</v>
      </c>
      <c r="HV197" t="s">
        <v>234</v>
      </c>
      <c r="HW197" t="s">
        <v>234</v>
      </c>
      <c r="HX197" t="s">
        <v>234</v>
      </c>
      <c r="HY197" t="s">
        <v>234</v>
      </c>
      <c r="HZ197" t="s">
        <v>234</v>
      </c>
      <c r="IA197" t="s">
        <v>234</v>
      </c>
      <c r="IB197" t="s">
        <v>234</v>
      </c>
      <c r="IC197" t="s">
        <v>234</v>
      </c>
      <c r="ID197" t="s">
        <v>4276</v>
      </c>
      <c r="IE197">
        <v>1</v>
      </c>
      <c r="IF197">
        <v>0</v>
      </c>
      <c r="IG197">
        <v>0</v>
      </c>
      <c r="IH197">
        <v>0</v>
      </c>
      <c r="II197">
        <v>1</v>
      </c>
      <c r="IJ197">
        <v>0</v>
      </c>
      <c r="IK197">
        <v>0</v>
      </c>
      <c r="IL197">
        <v>0</v>
      </c>
      <c r="IM197" t="s">
        <v>234</v>
      </c>
      <c r="IN197" t="s">
        <v>1655</v>
      </c>
      <c r="IO197" t="s">
        <v>234</v>
      </c>
      <c r="IP197" t="s">
        <v>303</v>
      </c>
      <c r="IQ197">
        <v>0</v>
      </c>
      <c r="IR197">
        <v>1</v>
      </c>
      <c r="IS197">
        <v>0</v>
      </c>
      <c r="IT197">
        <v>0</v>
      </c>
      <c r="IU197">
        <v>0</v>
      </c>
      <c r="IV197">
        <v>0</v>
      </c>
      <c r="IW197">
        <v>0</v>
      </c>
      <c r="IX197">
        <v>0</v>
      </c>
      <c r="IY197" t="s">
        <v>234</v>
      </c>
      <c r="IZ197" t="s">
        <v>234</v>
      </c>
      <c r="JA197" t="s">
        <v>234</v>
      </c>
      <c r="JB197" t="s">
        <v>234</v>
      </c>
      <c r="JC197" t="s">
        <v>234</v>
      </c>
      <c r="JD197" t="s">
        <v>234</v>
      </c>
      <c r="JE197" t="s">
        <v>234</v>
      </c>
      <c r="JF197" t="s">
        <v>234</v>
      </c>
      <c r="JG197" t="s">
        <v>234</v>
      </c>
      <c r="JH197" t="s">
        <v>234</v>
      </c>
      <c r="JI197" t="s">
        <v>234</v>
      </c>
      <c r="JJ197" t="s">
        <v>234</v>
      </c>
      <c r="JK197" t="s">
        <v>234</v>
      </c>
      <c r="JL197" t="s">
        <v>234</v>
      </c>
      <c r="JM197" t="s">
        <v>234</v>
      </c>
      <c r="JN197" t="s">
        <v>234</v>
      </c>
      <c r="JO197" t="s">
        <v>234</v>
      </c>
      <c r="JP197" t="s">
        <v>234</v>
      </c>
      <c r="JQ197" t="s">
        <v>234</v>
      </c>
      <c r="JR197" t="s">
        <v>234</v>
      </c>
      <c r="JS197" t="s">
        <v>234</v>
      </c>
      <c r="JT197" t="s">
        <v>234</v>
      </c>
      <c r="JU197" t="s">
        <v>234</v>
      </c>
      <c r="JV197" t="s">
        <v>234</v>
      </c>
      <c r="JW197" t="s">
        <v>234</v>
      </c>
      <c r="JX197" t="s">
        <v>234</v>
      </c>
      <c r="JY197" t="s">
        <v>234</v>
      </c>
      <c r="JZ197" t="s">
        <v>234</v>
      </c>
      <c r="KA197" t="s">
        <v>234</v>
      </c>
      <c r="KB197" t="s">
        <v>234</v>
      </c>
      <c r="KC197" t="s">
        <v>234</v>
      </c>
      <c r="KD197" t="s">
        <v>234</v>
      </c>
      <c r="KE197" t="s">
        <v>234</v>
      </c>
      <c r="KF197" t="s">
        <v>234</v>
      </c>
      <c r="KG197" t="s">
        <v>234</v>
      </c>
      <c r="KH197" t="s">
        <v>234</v>
      </c>
      <c r="KI197" t="s">
        <v>234</v>
      </c>
      <c r="KJ197" t="s">
        <v>234</v>
      </c>
      <c r="KK197" t="s">
        <v>234</v>
      </c>
      <c r="KL197" t="s">
        <v>234</v>
      </c>
      <c r="KM197" t="s">
        <v>234</v>
      </c>
      <c r="KN197" t="s">
        <v>234</v>
      </c>
      <c r="KO197" t="s">
        <v>234</v>
      </c>
      <c r="KP197" t="s">
        <v>234</v>
      </c>
      <c r="KQ197" t="s">
        <v>234</v>
      </c>
      <c r="KR197" t="s">
        <v>234</v>
      </c>
      <c r="KS197" t="s">
        <v>234</v>
      </c>
      <c r="KT197" t="s">
        <v>234</v>
      </c>
      <c r="KU197" t="s">
        <v>234</v>
      </c>
      <c r="KV197" t="s">
        <v>234</v>
      </c>
      <c r="KW197" t="s">
        <v>234</v>
      </c>
      <c r="KX197" t="s">
        <v>234</v>
      </c>
      <c r="KY197" t="s">
        <v>234</v>
      </c>
      <c r="KZ197" t="s">
        <v>234</v>
      </c>
      <c r="LA197" t="s">
        <v>234</v>
      </c>
      <c r="LB197" t="s">
        <v>234</v>
      </c>
      <c r="LC197" t="s">
        <v>234</v>
      </c>
      <c r="LD197" t="s">
        <v>234</v>
      </c>
      <c r="LE197" t="s">
        <v>234</v>
      </c>
      <c r="LF197" t="s">
        <v>3443</v>
      </c>
      <c r="LG197" t="s">
        <v>234</v>
      </c>
      <c r="LH197">
        <v>265611736</v>
      </c>
      <c r="LI197" t="s">
        <v>4277</v>
      </c>
      <c r="LJ197">
        <v>44621.002303240741</v>
      </c>
      <c r="LK197" t="s">
        <v>234</v>
      </c>
      <c r="LL197" t="s">
        <v>234</v>
      </c>
      <c r="LM197" t="s">
        <v>3800</v>
      </c>
      <c r="LN197" t="s">
        <v>3801</v>
      </c>
      <c r="LO197" t="s">
        <v>234</v>
      </c>
      <c r="LP197">
        <v>197</v>
      </c>
    </row>
    <row r="198" spans="1:328" x14ac:dyDescent="0.35">
      <c r="A198">
        <v>44620.584864398152</v>
      </c>
      <c r="B198">
        <v>44620.587614548611</v>
      </c>
      <c r="C198">
        <v>44620</v>
      </c>
      <c r="D198">
        <v>2.7501504591782577E-3</v>
      </c>
      <c r="E198" t="s">
        <v>234</v>
      </c>
      <c r="F198" t="s">
        <v>234</v>
      </c>
      <c r="G198" t="s">
        <v>234</v>
      </c>
      <c r="H198">
        <v>44620</v>
      </c>
      <c r="I198" t="s">
        <v>451</v>
      </c>
      <c r="J198" t="s">
        <v>234</v>
      </c>
      <c r="K198" t="s">
        <v>451</v>
      </c>
      <c r="L198" t="s">
        <v>450</v>
      </c>
      <c r="M198" t="s">
        <v>450</v>
      </c>
      <c r="N198" t="s">
        <v>246</v>
      </c>
      <c r="O198" t="s">
        <v>4251</v>
      </c>
      <c r="P198" t="s">
        <v>246</v>
      </c>
      <c r="Q198" t="s">
        <v>433</v>
      </c>
      <c r="R198" t="s">
        <v>4251</v>
      </c>
      <c r="S198" t="s">
        <v>441</v>
      </c>
      <c r="T198" t="s">
        <v>4252</v>
      </c>
      <c r="U198" t="s">
        <v>1877</v>
      </c>
      <c r="V198" t="s">
        <v>4252</v>
      </c>
      <c r="W198" t="s">
        <v>2247</v>
      </c>
      <c r="X198" t="s">
        <v>2246</v>
      </c>
      <c r="Y198" t="s">
        <v>2247</v>
      </c>
      <c r="Z198" t="s">
        <v>246</v>
      </c>
      <c r="AA198" t="s">
        <v>1879</v>
      </c>
      <c r="AB198" t="s">
        <v>246</v>
      </c>
      <c r="AC198" t="s">
        <v>1390</v>
      </c>
      <c r="AD198" t="s">
        <v>4252</v>
      </c>
      <c r="AE198" t="s">
        <v>246</v>
      </c>
      <c r="AF198" t="s">
        <v>4261</v>
      </c>
      <c r="AG198" t="s">
        <v>246</v>
      </c>
      <c r="AH198" t="s">
        <v>1390</v>
      </c>
      <c r="AI198" t="s">
        <v>4254</v>
      </c>
      <c r="AJ198" t="s">
        <v>247</v>
      </c>
      <c r="AK198" t="s">
        <v>248</v>
      </c>
      <c r="AL198" t="s">
        <v>1655</v>
      </c>
      <c r="AM198" t="s">
        <v>234</v>
      </c>
      <c r="AN198" t="s">
        <v>1655</v>
      </c>
      <c r="AO198" t="s">
        <v>234</v>
      </c>
      <c r="AP198" t="s">
        <v>250</v>
      </c>
      <c r="AQ198" t="s">
        <v>234</v>
      </c>
      <c r="AR198" t="s">
        <v>234</v>
      </c>
      <c r="AS198" t="s">
        <v>234</v>
      </c>
      <c r="AT198" t="s">
        <v>234</v>
      </c>
      <c r="AU198" t="s">
        <v>234</v>
      </c>
      <c r="AV198" t="s">
        <v>234</v>
      </c>
      <c r="AW198" t="s">
        <v>234</v>
      </c>
      <c r="AX198" t="s">
        <v>234</v>
      </c>
      <c r="AY198" t="s">
        <v>234</v>
      </c>
      <c r="AZ198" t="s">
        <v>234</v>
      </c>
      <c r="BA198" t="s">
        <v>234</v>
      </c>
      <c r="BB198" t="s">
        <v>234</v>
      </c>
      <c r="BC198" t="s">
        <v>234</v>
      </c>
      <c r="BD198" t="s">
        <v>234</v>
      </c>
      <c r="BE198" t="s">
        <v>234</v>
      </c>
      <c r="BF198" t="s">
        <v>234</v>
      </c>
      <c r="BG198" t="s">
        <v>234</v>
      </c>
      <c r="BH198" t="s">
        <v>234</v>
      </c>
      <c r="BI198" t="s">
        <v>234</v>
      </c>
      <c r="BJ198" t="s">
        <v>234</v>
      </c>
      <c r="BK198" t="s">
        <v>234</v>
      </c>
      <c r="BL198" t="s">
        <v>234</v>
      </c>
      <c r="BM198" t="s">
        <v>234</v>
      </c>
      <c r="BN198" t="s">
        <v>234</v>
      </c>
      <c r="BO198" t="s">
        <v>234</v>
      </c>
      <c r="BP198" t="s">
        <v>234</v>
      </c>
      <c r="BQ198" t="s">
        <v>234</v>
      </c>
      <c r="BR198" t="s">
        <v>234</v>
      </c>
      <c r="BS198" t="s">
        <v>234</v>
      </c>
      <c r="BT198" t="s">
        <v>234</v>
      </c>
      <c r="BU198" t="s">
        <v>234</v>
      </c>
      <c r="BV198" t="s">
        <v>234</v>
      </c>
      <c r="BW198" t="s">
        <v>234</v>
      </c>
      <c r="BX198" t="s">
        <v>234</v>
      </c>
      <c r="BY198" t="s">
        <v>234</v>
      </c>
      <c r="BZ198" t="s">
        <v>234</v>
      </c>
      <c r="CA198" t="s">
        <v>234</v>
      </c>
      <c r="CB198" t="s">
        <v>234</v>
      </c>
      <c r="CC198" t="s">
        <v>234</v>
      </c>
      <c r="CD198" t="s">
        <v>234</v>
      </c>
      <c r="CE198" t="s">
        <v>234</v>
      </c>
      <c r="CF198" t="s">
        <v>234</v>
      </c>
      <c r="CG198" t="s">
        <v>234</v>
      </c>
      <c r="CH198" t="s">
        <v>234</v>
      </c>
      <c r="CI198" t="s">
        <v>234</v>
      </c>
      <c r="CJ198" t="s">
        <v>234</v>
      </c>
      <c r="CK198" t="s">
        <v>234</v>
      </c>
      <c r="CL198" t="s">
        <v>234</v>
      </c>
      <c r="CM198" t="s">
        <v>234</v>
      </c>
      <c r="CN198" t="s">
        <v>234</v>
      </c>
      <c r="CO198" t="s">
        <v>234</v>
      </c>
      <c r="CP198" t="s">
        <v>234</v>
      </c>
      <c r="CQ198" t="s">
        <v>234</v>
      </c>
      <c r="CR198" t="s">
        <v>234</v>
      </c>
      <c r="CS198" t="s">
        <v>234</v>
      </c>
      <c r="CT198" t="s">
        <v>234</v>
      </c>
      <c r="CU198" t="s">
        <v>234</v>
      </c>
      <c r="CV198" t="s">
        <v>234</v>
      </c>
      <c r="CW198" t="s">
        <v>234</v>
      </c>
      <c r="CX198" t="s">
        <v>234</v>
      </c>
      <c r="CY198" t="s">
        <v>234</v>
      </c>
      <c r="CZ198" t="s">
        <v>234</v>
      </c>
      <c r="DA198" t="s">
        <v>234</v>
      </c>
      <c r="DB198" t="s">
        <v>234</v>
      </c>
      <c r="DC198" t="s">
        <v>234</v>
      </c>
      <c r="DD198" t="s">
        <v>234</v>
      </c>
      <c r="DE198" t="s">
        <v>234</v>
      </c>
      <c r="DF198" t="s">
        <v>234</v>
      </c>
      <c r="DG198" t="s">
        <v>234</v>
      </c>
      <c r="DH198" t="s">
        <v>234</v>
      </c>
      <c r="DI198" t="s">
        <v>234</v>
      </c>
      <c r="DJ198" t="s">
        <v>234</v>
      </c>
      <c r="DK198" t="s">
        <v>234</v>
      </c>
      <c r="DL198" t="s">
        <v>234</v>
      </c>
      <c r="DM198" t="s">
        <v>234</v>
      </c>
      <c r="DN198" t="s">
        <v>234</v>
      </c>
      <c r="DO198" t="s">
        <v>234</v>
      </c>
      <c r="DP198" t="s">
        <v>234</v>
      </c>
      <c r="DQ198" t="s">
        <v>234</v>
      </c>
      <c r="DR198" t="s">
        <v>234</v>
      </c>
      <c r="DS198" t="s">
        <v>234</v>
      </c>
      <c r="DT198" t="s">
        <v>234</v>
      </c>
      <c r="DU198" t="s">
        <v>234</v>
      </c>
      <c r="DV198" t="s">
        <v>234</v>
      </c>
      <c r="DW198" t="s">
        <v>234</v>
      </c>
      <c r="DX198" t="s">
        <v>234</v>
      </c>
      <c r="DY198" t="s">
        <v>234</v>
      </c>
      <c r="DZ198" t="s">
        <v>234</v>
      </c>
      <c r="EA198" t="s">
        <v>234</v>
      </c>
      <c r="EB198" t="s">
        <v>234</v>
      </c>
      <c r="EC198" t="s">
        <v>234</v>
      </c>
      <c r="ED198" t="s">
        <v>234</v>
      </c>
      <c r="EE198" t="s">
        <v>234</v>
      </c>
      <c r="EF198" t="s">
        <v>234</v>
      </c>
      <c r="EG198" t="s">
        <v>234</v>
      </c>
      <c r="EH198" t="s">
        <v>234</v>
      </c>
      <c r="EI198" t="s">
        <v>234</v>
      </c>
      <c r="EJ198" t="s">
        <v>234</v>
      </c>
      <c r="EK198" t="s">
        <v>234</v>
      </c>
      <c r="EL198" t="s">
        <v>234</v>
      </c>
      <c r="EM198" t="s">
        <v>234</v>
      </c>
      <c r="EN198" t="s">
        <v>234</v>
      </c>
      <c r="EO198" t="s">
        <v>234</v>
      </c>
      <c r="EP198" t="s">
        <v>234</v>
      </c>
      <c r="EQ198" t="s">
        <v>234</v>
      </c>
      <c r="ER198" t="s">
        <v>234</v>
      </c>
      <c r="ES198" t="s">
        <v>234</v>
      </c>
      <c r="ET198" t="s">
        <v>234</v>
      </c>
      <c r="EU198" t="s">
        <v>234</v>
      </c>
      <c r="EV198" t="s">
        <v>234</v>
      </c>
      <c r="EW198" t="s">
        <v>234</v>
      </c>
      <c r="EX198" t="s">
        <v>234</v>
      </c>
      <c r="EY198" t="s">
        <v>234</v>
      </c>
      <c r="EZ198" t="s">
        <v>234</v>
      </c>
      <c r="FA198" t="s">
        <v>234</v>
      </c>
      <c r="FB198" t="s">
        <v>234</v>
      </c>
      <c r="FC198" t="s">
        <v>234</v>
      </c>
      <c r="FD198" t="s">
        <v>234</v>
      </c>
      <c r="FE198" t="s">
        <v>234</v>
      </c>
      <c r="FF198" t="s">
        <v>234</v>
      </c>
      <c r="FG198" t="s">
        <v>234</v>
      </c>
      <c r="FH198" t="s">
        <v>234</v>
      </c>
      <c r="FI198" t="s">
        <v>234</v>
      </c>
      <c r="FJ198" t="s">
        <v>234</v>
      </c>
      <c r="FK198" t="s">
        <v>234</v>
      </c>
      <c r="FL198" t="s">
        <v>234</v>
      </c>
      <c r="FM198" t="s">
        <v>234</v>
      </c>
      <c r="FN198" t="s">
        <v>234</v>
      </c>
      <c r="FO198" t="s">
        <v>234</v>
      </c>
      <c r="FP198" t="s">
        <v>234</v>
      </c>
      <c r="FQ198" t="s">
        <v>234</v>
      </c>
      <c r="FR198" t="s">
        <v>234</v>
      </c>
      <c r="FS198" t="s">
        <v>234</v>
      </c>
      <c r="FT198" t="s">
        <v>234</v>
      </c>
      <c r="FU198" t="s">
        <v>234</v>
      </c>
      <c r="FV198" t="s">
        <v>234</v>
      </c>
      <c r="FW198" t="s">
        <v>234</v>
      </c>
      <c r="FX198" t="s">
        <v>234</v>
      </c>
      <c r="FY198" t="s">
        <v>234</v>
      </c>
      <c r="FZ198" t="s">
        <v>234</v>
      </c>
      <c r="GA198" t="s">
        <v>234</v>
      </c>
      <c r="GB198" t="s">
        <v>234</v>
      </c>
      <c r="GC198" t="s">
        <v>234</v>
      </c>
      <c r="GD198" t="s">
        <v>234</v>
      </c>
      <c r="GE198" t="s">
        <v>234</v>
      </c>
      <c r="GF198" t="s">
        <v>234</v>
      </c>
      <c r="GG198" t="s">
        <v>234</v>
      </c>
      <c r="GH198" t="s">
        <v>234</v>
      </c>
      <c r="GI198" t="s">
        <v>234</v>
      </c>
      <c r="GJ198" t="s">
        <v>234</v>
      </c>
      <c r="GK198" t="s">
        <v>234</v>
      </c>
      <c r="GL198" t="s">
        <v>234</v>
      </c>
      <c r="GM198" t="s">
        <v>234</v>
      </c>
      <c r="GN198" t="s">
        <v>234</v>
      </c>
      <c r="GO198" t="s">
        <v>234</v>
      </c>
      <c r="GP198" t="s">
        <v>234</v>
      </c>
      <c r="GQ198" t="s">
        <v>234</v>
      </c>
      <c r="GR198" t="s">
        <v>234</v>
      </c>
      <c r="GS198" t="s">
        <v>234</v>
      </c>
      <c r="GT198" t="s">
        <v>234</v>
      </c>
      <c r="GU198" t="s">
        <v>234</v>
      </c>
      <c r="GV198" t="s">
        <v>234</v>
      </c>
      <c r="GW198" t="s">
        <v>234</v>
      </c>
      <c r="GX198" t="s">
        <v>234</v>
      </c>
      <c r="GY198" t="s">
        <v>234</v>
      </c>
      <c r="GZ198" t="s">
        <v>234</v>
      </c>
      <c r="HA198" t="s">
        <v>234</v>
      </c>
      <c r="HB198" t="s">
        <v>234</v>
      </c>
      <c r="HC198" t="s">
        <v>234</v>
      </c>
      <c r="HD198" t="s">
        <v>234</v>
      </c>
      <c r="HE198" t="s">
        <v>234</v>
      </c>
      <c r="HF198" t="s">
        <v>234</v>
      </c>
      <c r="HG198" t="s">
        <v>234</v>
      </c>
      <c r="HH198" t="s">
        <v>234</v>
      </c>
      <c r="HI198" t="s">
        <v>234</v>
      </c>
      <c r="HJ198" t="s">
        <v>234</v>
      </c>
      <c r="HK198" t="s">
        <v>234</v>
      </c>
      <c r="HL198" t="s">
        <v>234</v>
      </c>
      <c r="HM198" t="s">
        <v>234</v>
      </c>
      <c r="HN198" t="s">
        <v>234</v>
      </c>
      <c r="HO198" t="s">
        <v>234</v>
      </c>
      <c r="HP198" t="s">
        <v>234</v>
      </c>
      <c r="HQ198" t="s">
        <v>234</v>
      </c>
      <c r="HR198" t="s">
        <v>234</v>
      </c>
      <c r="HS198" t="s">
        <v>234</v>
      </c>
      <c r="HT198" t="s">
        <v>234</v>
      </c>
      <c r="HU198" t="s">
        <v>234</v>
      </c>
      <c r="HV198" t="s">
        <v>234</v>
      </c>
      <c r="HW198" t="s">
        <v>234</v>
      </c>
      <c r="HX198" t="s">
        <v>234</v>
      </c>
      <c r="HY198" t="s">
        <v>234</v>
      </c>
      <c r="HZ198" t="s">
        <v>234</v>
      </c>
      <c r="IA198" t="s">
        <v>234</v>
      </c>
      <c r="IB198" t="s">
        <v>234</v>
      </c>
      <c r="IC198" t="s">
        <v>234</v>
      </c>
      <c r="ID198" t="s">
        <v>234</v>
      </c>
      <c r="IE198" t="s">
        <v>234</v>
      </c>
      <c r="IF198" t="s">
        <v>234</v>
      </c>
      <c r="IG198" t="s">
        <v>234</v>
      </c>
      <c r="IH198" t="s">
        <v>234</v>
      </c>
      <c r="II198" t="s">
        <v>234</v>
      </c>
      <c r="IJ198" t="s">
        <v>234</v>
      </c>
      <c r="IK198" t="s">
        <v>234</v>
      </c>
      <c r="IL198" t="s">
        <v>234</v>
      </c>
      <c r="IM198" t="s">
        <v>234</v>
      </c>
      <c r="IN198" t="s">
        <v>234</v>
      </c>
      <c r="IO198" t="s">
        <v>234</v>
      </c>
      <c r="IP198" t="s">
        <v>234</v>
      </c>
      <c r="IQ198" t="s">
        <v>234</v>
      </c>
      <c r="IR198" t="s">
        <v>234</v>
      </c>
      <c r="IS198" t="s">
        <v>234</v>
      </c>
      <c r="IT198" t="s">
        <v>234</v>
      </c>
      <c r="IU198" t="s">
        <v>234</v>
      </c>
      <c r="IV198" t="s">
        <v>234</v>
      </c>
      <c r="IW198" t="s">
        <v>234</v>
      </c>
      <c r="IX198" t="s">
        <v>234</v>
      </c>
      <c r="IY198" t="s">
        <v>1655</v>
      </c>
      <c r="IZ198" t="s">
        <v>1713</v>
      </c>
      <c r="JA198" t="s">
        <v>319</v>
      </c>
      <c r="JB198" t="s">
        <v>234</v>
      </c>
      <c r="JC198" t="s">
        <v>320</v>
      </c>
      <c r="JD198" t="s">
        <v>321</v>
      </c>
      <c r="JE198" t="s">
        <v>321</v>
      </c>
      <c r="JF198" t="s">
        <v>255</v>
      </c>
      <c r="JG198" t="s">
        <v>234</v>
      </c>
      <c r="JH198" t="s">
        <v>256</v>
      </c>
      <c r="JI198" t="s">
        <v>258</v>
      </c>
      <c r="JJ198" t="s">
        <v>258</v>
      </c>
      <c r="JK198" t="s">
        <v>3810</v>
      </c>
      <c r="JL198" t="s">
        <v>234</v>
      </c>
      <c r="JM198" t="s">
        <v>234</v>
      </c>
      <c r="JN198" t="s">
        <v>234</v>
      </c>
      <c r="JO198" t="s">
        <v>234</v>
      </c>
      <c r="JP198" t="s">
        <v>234</v>
      </c>
      <c r="JQ198">
        <v>5</v>
      </c>
      <c r="JR198" t="s">
        <v>4139</v>
      </c>
      <c r="JS198" t="s">
        <v>234</v>
      </c>
      <c r="JT198" t="s">
        <v>259</v>
      </c>
      <c r="JU198" t="s">
        <v>4139</v>
      </c>
      <c r="JV198" t="s">
        <v>261</v>
      </c>
      <c r="JW198" t="s">
        <v>375</v>
      </c>
      <c r="JX198" t="s">
        <v>261</v>
      </c>
      <c r="JY198" t="s">
        <v>234</v>
      </c>
      <c r="JZ198" t="s">
        <v>234</v>
      </c>
      <c r="KA198" t="s">
        <v>234</v>
      </c>
      <c r="KB198" t="s">
        <v>234</v>
      </c>
      <c r="KC198" t="s">
        <v>234</v>
      </c>
      <c r="KD198" t="s">
        <v>234</v>
      </c>
      <c r="KE198" t="s">
        <v>234</v>
      </c>
      <c r="KF198" t="s">
        <v>234</v>
      </c>
      <c r="KG198" t="s">
        <v>234</v>
      </c>
      <c r="KH198" t="s">
        <v>234</v>
      </c>
      <c r="KI198" t="s">
        <v>234</v>
      </c>
      <c r="KJ198" t="s">
        <v>234</v>
      </c>
      <c r="KK198" t="s">
        <v>234</v>
      </c>
      <c r="KL198" t="s">
        <v>234</v>
      </c>
      <c r="KM198" t="s">
        <v>261</v>
      </c>
      <c r="KN198" t="s">
        <v>234</v>
      </c>
      <c r="KO198" t="s">
        <v>234</v>
      </c>
      <c r="KP198" t="s">
        <v>234</v>
      </c>
      <c r="KQ198" t="s">
        <v>234</v>
      </c>
      <c r="KR198" t="s">
        <v>234</v>
      </c>
      <c r="KS198" t="s">
        <v>234</v>
      </c>
      <c r="KT198" t="s">
        <v>234</v>
      </c>
      <c r="KU198" t="s">
        <v>234</v>
      </c>
      <c r="KV198" t="s">
        <v>234</v>
      </c>
      <c r="KW198" t="s">
        <v>234</v>
      </c>
      <c r="KX198" t="s">
        <v>234</v>
      </c>
      <c r="KY198" t="s">
        <v>234</v>
      </c>
      <c r="KZ198" t="s">
        <v>234</v>
      </c>
      <c r="LA198" t="s">
        <v>234</v>
      </c>
      <c r="LB198" t="s">
        <v>234</v>
      </c>
      <c r="LC198" t="s">
        <v>234</v>
      </c>
      <c r="LD198" t="s">
        <v>234</v>
      </c>
      <c r="LE198" t="s">
        <v>234</v>
      </c>
      <c r="LF198" t="s">
        <v>3443</v>
      </c>
      <c r="LG198" t="s">
        <v>234</v>
      </c>
      <c r="LH198">
        <v>265611738</v>
      </c>
      <c r="LI198" t="s">
        <v>4278</v>
      </c>
      <c r="LJ198">
        <v>44621.002337962957</v>
      </c>
      <c r="LK198" t="s">
        <v>234</v>
      </c>
      <c r="LL198" t="s">
        <v>234</v>
      </c>
      <c r="LM198" t="s">
        <v>3800</v>
      </c>
      <c r="LN198" t="s">
        <v>3801</v>
      </c>
      <c r="LO198" t="s">
        <v>234</v>
      </c>
      <c r="LP198">
        <v>198</v>
      </c>
    </row>
    <row r="199" spans="1:328" x14ac:dyDescent="0.35">
      <c r="A199">
        <v>44620.588987511583</v>
      </c>
      <c r="B199">
        <v>44620.593410949077</v>
      </c>
      <c r="C199">
        <v>44620</v>
      </c>
      <c r="D199">
        <v>4.4234374945517629E-3</v>
      </c>
      <c r="E199" t="s">
        <v>234</v>
      </c>
      <c r="F199" t="s">
        <v>234</v>
      </c>
      <c r="G199" t="s">
        <v>234</v>
      </c>
      <c r="H199">
        <v>44620</v>
      </c>
      <c r="I199" t="s">
        <v>451</v>
      </c>
      <c r="J199" t="s">
        <v>234</v>
      </c>
      <c r="K199" t="s">
        <v>451</v>
      </c>
      <c r="L199" t="s">
        <v>450</v>
      </c>
      <c r="M199" t="s">
        <v>450</v>
      </c>
      <c r="N199" t="s">
        <v>246</v>
      </c>
      <c r="O199" t="s">
        <v>4251</v>
      </c>
      <c r="P199" t="s">
        <v>246</v>
      </c>
      <c r="Q199" t="s">
        <v>433</v>
      </c>
      <c r="R199" t="s">
        <v>4251</v>
      </c>
      <c r="S199" t="s">
        <v>441</v>
      </c>
      <c r="T199" t="s">
        <v>4252</v>
      </c>
      <c r="U199" t="s">
        <v>1877</v>
      </c>
      <c r="V199" t="s">
        <v>4252</v>
      </c>
      <c r="W199" t="s">
        <v>2247</v>
      </c>
      <c r="X199" t="s">
        <v>2246</v>
      </c>
      <c r="Y199" t="s">
        <v>2247</v>
      </c>
      <c r="Z199" t="s">
        <v>246</v>
      </c>
      <c r="AA199" t="s">
        <v>1879</v>
      </c>
      <c r="AB199" t="s">
        <v>246</v>
      </c>
      <c r="AC199" t="s">
        <v>1390</v>
      </c>
      <c r="AD199" t="s">
        <v>4252</v>
      </c>
      <c r="AE199" t="s">
        <v>246</v>
      </c>
      <c r="AF199" t="s">
        <v>4261</v>
      </c>
      <c r="AG199" t="s">
        <v>246</v>
      </c>
      <c r="AH199" t="s">
        <v>1390</v>
      </c>
      <c r="AI199" t="s">
        <v>4254</v>
      </c>
      <c r="AJ199" t="s">
        <v>247</v>
      </c>
      <c r="AK199" t="s">
        <v>284</v>
      </c>
      <c r="AL199" t="s">
        <v>1655</v>
      </c>
      <c r="AM199" t="s">
        <v>234</v>
      </c>
      <c r="AN199" t="s">
        <v>1655</v>
      </c>
      <c r="AO199" t="s">
        <v>234</v>
      </c>
      <c r="AP199" t="s">
        <v>250</v>
      </c>
      <c r="AQ199" t="s">
        <v>234</v>
      </c>
      <c r="AR199" t="s">
        <v>234</v>
      </c>
      <c r="AS199" t="s">
        <v>316</v>
      </c>
      <c r="AT199" t="s">
        <v>234</v>
      </c>
      <c r="AU199" t="s">
        <v>318</v>
      </c>
      <c r="AV199">
        <v>1</v>
      </c>
      <c r="AW199">
        <v>0</v>
      </c>
      <c r="AX199">
        <v>0</v>
      </c>
      <c r="AY199">
        <v>0</v>
      </c>
      <c r="AZ199">
        <v>0</v>
      </c>
      <c r="BA199">
        <v>0</v>
      </c>
      <c r="BB199">
        <v>0</v>
      </c>
      <c r="BC199">
        <v>0</v>
      </c>
      <c r="BD199" t="s">
        <v>309</v>
      </c>
      <c r="BE199" t="s">
        <v>750</v>
      </c>
      <c r="BF199" t="s">
        <v>3880</v>
      </c>
      <c r="BG199">
        <v>1</v>
      </c>
      <c r="BH199">
        <v>0</v>
      </c>
      <c r="BI199">
        <v>0</v>
      </c>
      <c r="BJ199">
        <v>0</v>
      </c>
      <c r="BK199">
        <v>1</v>
      </c>
      <c r="BL199">
        <v>0</v>
      </c>
      <c r="BM199">
        <v>0</v>
      </c>
      <c r="BN199">
        <v>0</v>
      </c>
      <c r="BO199">
        <v>0</v>
      </c>
      <c r="BP199">
        <v>0</v>
      </c>
      <c r="BQ199" t="s">
        <v>234</v>
      </c>
      <c r="BR199" t="s">
        <v>304</v>
      </c>
      <c r="BS199" t="s">
        <v>311</v>
      </c>
      <c r="BT199" t="s">
        <v>1472</v>
      </c>
      <c r="BU199">
        <v>0</v>
      </c>
      <c r="BV199">
        <v>0</v>
      </c>
      <c r="BW199">
        <v>0</v>
      </c>
      <c r="BX199">
        <v>0</v>
      </c>
      <c r="BY199">
        <v>0</v>
      </c>
      <c r="BZ199">
        <v>0</v>
      </c>
      <c r="CA199">
        <v>1</v>
      </c>
      <c r="CB199">
        <v>0</v>
      </c>
      <c r="CC199" t="s">
        <v>234</v>
      </c>
      <c r="CD199" t="s">
        <v>234</v>
      </c>
      <c r="CE199" t="s">
        <v>234</v>
      </c>
      <c r="CF199" t="s">
        <v>234</v>
      </c>
      <c r="CG199" t="s">
        <v>234</v>
      </c>
      <c r="CH199" t="s">
        <v>234</v>
      </c>
      <c r="CI199" t="s">
        <v>234</v>
      </c>
      <c r="CJ199" t="s">
        <v>234</v>
      </c>
      <c r="CK199" t="s">
        <v>234</v>
      </c>
      <c r="CL199" t="s">
        <v>234</v>
      </c>
      <c r="CM199" t="s">
        <v>234</v>
      </c>
      <c r="CN199" t="s">
        <v>234</v>
      </c>
      <c r="CO199" t="s">
        <v>234</v>
      </c>
      <c r="CP199" t="s">
        <v>234</v>
      </c>
      <c r="CQ199" t="s">
        <v>234</v>
      </c>
      <c r="CR199" t="s">
        <v>234</v>
      </c>
      <c r="CS199" t="s">
        <v>234</v>
      </c>
      <c r="CT199" t="s">
        <v>234</v>
      </c>
      <c r="CU199" t="s">
        <v>234</v>
      </c>
      <c r="CV199" t="s">
        <v>1504</v>
      </c>
      <c r="CW199" t="s">
        <v>1655</v>
      </c>
      <c r="CX199">
        <v>1000</v>
      </c>
      <c r="CY199" t="s">
        <v>234</v>
      </c>
      <c r="CZ199" t="s">
        <v>234</v>
      </c>
      <c r="DA199" t="s">
        <v>234</v>
      </c>
      <c r="DB199" t="s">
        <v>234</v>
      </c>
      <c r="DC199" t="s">
        <v>234</v>
      </c>
      <c r="DD199" t="s">
        <v>234</v>
      </c>
      <c r="DE199" t="s">
        <v>259</v>
      </c>
      <c r="DF199">
        <v>1000</v>
      </c>
      <c r="DG199" t="s">
        <v>1445</v>
      </c>
      <c r="DH199" t="s">
        <v>1655</v>
      </c>
      <c r="DI199" t="s">
        <v>1545</v>
      </c>
      <c r="DJ199">
        <v>0</v>
      </c>
      <c r="DK199">
        <v>0</v>
      </c>
      <c r="DL199">
        <v>0</v>
      </c>
      <c r="DM199">
        <v>0</v>
      </c>
      <c r="DN199">
        <v>0</v>
      </c>
      <c r="DO199">
        <v>0</v>
      </c>
      <c r="DP199">
        <v>0</v>
      </c>
      <c r="DQ199">
        <v>0</v>
      </c>
      <c r="DR199">
        <v>0</v>
      </c>
      <c r="DS199">
        <v>0</v>
      </c>
      <c r="DT199">
        <v>1</v>
      </c>
      <c r="DU199">
        <v>0</v>
      </c>
      <c r="DV199">
        <v>0</v>
      </c>
      <c r="DW199">
        <v>0</v>
      </c>
      <c r="DX199" t="s">
        <v>234</v>
      </c>
      <c r="DY199" t="s">
        <v>1472</v>
      </c>
      <c r="DZ199">
        <v>0</v>
      </c>
      <c r="EA199">
        <v>0</v>
      </c>
      <c r="EB199">
        <v>0</v>
      </c>
      <c r="EC199">
        <v>0</v>
      </c>
      <c r="ED199">
        <v>0</v>
      </c>
      <c r="EE199">
        <v>0</v>
      </c>
      <c r="EF199">
        <v>1</v>
      </c>
      <c r="EG199">
        <v>0</v>
      </c>
      <c r="EH199" t="s">
        <v>1445</v>
      </c>
      <c r="EI199" t="s">
        <v>1445</v>
      </c>
      <c r="EJ199" t="s">
        <v>1655</v>
      </c>
      <c r="EK199" t="s">
        <v>441</v>
      </c>
      <c r="EL199" t="s">
        <v>305</v>
      </c>
      <c r="EM199" t="s">
        <v>1878</v>
      </c>
      <c r="EN199" t="s">
        <v>305</v>
      </c>
      <c r="EO199" t="s">
        <v>234</v>
      </c>
      <c r="EP199" t="s">
        <v>234</v>
      </c>
      <c r="EQ199" t="s">
        <v>234</v>
      </c>
      <c r="ER199" t="s">
        <v>234</v>
      </c>
      <c r="ES199" t="s">
        <v>234</v>
      </c>
      <c r="ET199" t="s">
        <v>234</v>
      </c>
      <c r="EU199" t="s">
        <v>234</v>
      </c>
      <c r="EV199" t="s">
        <v>234</v>
      </c>
      <c r="EW199" t="s">
        <v>234</v>
      </c>
      <c r="EX199" t="s">
        <v>234</v>
      </c>
      <c r="EY199" t="s">
        <v>234</v>
      </c>
      <c r="EZ199" t="s">
        <v>234</v>
      </c>
      <c r="FA199" t="s">
        <v>234</v>
      </c>
      <c r="FB199" t="s">
        <v>234</v>
      </c>
      <c r="FC199" t="s">
        <v>234</v>
      </c>
      <c r="FD199" t="s">
        <v>234</v>
      </c>
      <c r="FE199" t="s">
        <v>234</v>
      </c>
      <c r="FF199" t="s">
        <v>234</v>
      </c>
      <c r="FG199" t="s">
        <v>234</v>
      </c>
      <c r="FH199" t="s">
        <v>234</v>
      </c>
      <c r="FI199" t="s">
        <v>234</v>
      </c>
      <c r="FJ199" t="s">
        <v>234</v>
      </c>
      <c r="FK199" t="s">
        <v>234</v>
      </c>
      <c r="FL199" t="s">
        <v>234</v>
      </c>
      <c r="FM199" t="s">
        <v>234</v>
      </c>
      <c r="FN199" t="s">
        <v>234</v>
      </c>
      <c r="FO199" t="s">
        <v>234</v>
      </c>
      <c r="FP199" t="s">
        <v>234</v>
      </c>
      <c r="FQ199" t="s">
        <v>234</v>
      </c>
      <c r="FR199" t="s">
        <v>234</v>
      </c>
      <c r="FS199" t="s">
        <v>234</v>
      </c>
      <c r="FT199" t="s">
        <v>234</v>
      </c>
      <c r="FU199" t="s">
        <v>234</v>
      </c>
      <c r="FV199" t="s">
        <v>234</v>
      </c>
      <c r="FW199" t="s">
        <v>234</v>
      </c>
      <c r="FX199" t="s">
        <v>234</v>
      </c>
      <c r="FY199" t="s">
        <v>234</v>
      </c>
      <c r="FZ199" t="s">
        <v>234</v>
      </c>
      <c r="GA199" t="s">
        <v>234</v>
      </c>
      <c r="GB199" t="s">
        <v>234</v>
      </c>
      <c r="GC199" t="s">
        <v>234</v>
      </c>
      <c r="GD199" t="s">
        <v>234</v>
      </c>
      <c r="GE199" t="s">
        <v>234</v>
      </c>
      <c r="GF199" t="s">
        <v>234</v>
      </c>
      <c r="GG199" t="s">
        <v>234</v>
      </c>
      <c r="GH199" t="s">
        <v>234</v>
      </c>
      <c r="GI199" t="s">
        <v>234</v>
      </c>
      <c r="GJ199" t="s">
        <v>234</v>
      </c>
      <c r="GK199" t="s">
        <v>234</v>
      </c>
      <c r="GL199" t="s">
        <v>234</v>
      </c>
      <c r="GM199" t="s">
        <v>234</v>
      </c>
      <c r="GN199" t="s">
        <v>234</v>
      </c>
      <c r="GO199" t="s">
        <v>234</v>
      </c>
      <c r="GP199" t="s">
        <v>234</v>
      </c>
      <c r="GQ199" t="s">
        <v>234</v>
      </c>
      <c r="GR199" t="s">
        <v>234</v>
      </c>
      <c r="GS199" t="s">
        <v>234</v>
      </c>
      <c r="GT199" t="s">
        <v>234</v>
      </c>
      <c r="GU199" t="s">
        <v>234</v>
      </c>
      <c r="GV199" t="s">
        <v>234</v>
      </c>
      <c r="GW199" t="s">
        <v>234</v>
      </c>
      <c r="GX199" t="s">
        <v>234</v>
      </c>
      <c r="GY199" t="s">
        <v>234</v>
      </c>
      <c r="GZ199" t="s">
        <v>234</v>
      </c>
      <c r="HA199" t="s">
        <v>234</v>
      </c>
      <c r="HB199" t="s">
        <v>234</v>
      </c>
      <c r="HC199" t="s">
        <v>234</v>
      </c>
      <c r="HD199" t="s">
        <v>234</v>
      </c>
      <c r="HE199" t="s">
        <v>234</v>
      </c>
      <c r="HF199" t="s">
        <v>234</v>
      </c>
      <c r="HG199" t="s">
        <v>234</v>
      </c>
      <c r="HH199" t="s">
        <v>234</v>
      </c>
      <c r="HI199" t="s">
        <v>234</v>
      </c>
      <c r="HJ199" t="s">
        <v>234</v>
      </c>
      <c r="HK199" t="s">
        <v>234</v>
      </c>
      <c r="HL199" t="s">
        <v>234</v>
      </c>
      <c r="HM199" t="s">
        <v>234</v>
      </c>
      <c r="HN199" t="s">
        <v>234</v>
      </c>
      <c r="HO199" t="s">
        <v>234</v>
      </c>
      <c r="HP199" t="s">
        <v>234</v>
      </c>
      <c r="HQ199" t="s">
        <v>234</v>
      </c>
      <c r="HR199" t="s">
        <v>234</v>
      </c>
      <c r="HS199" t="s">
        <v>234</v>
      </c>
      <c r="HT199" t="s">
        <v>234</v>
      </c>
      <c r="HU199" t="s">
        <v>1445</v>
      </c>
      <c r="HV199" t="s">
        <v>234</v>
      </c>
      <c r="HW199" t="s">
        <v>234</v>
      </c>
      <c r="HX199" t="s">
        <v>234</v>
      </c>
      <c r="HY199" t="s">
        <v>234</v>
      </c>
      <c r="HZ199" t="s">
        <v>234</v>
      </c>
      <c r="IA199" t="s">
        <v>234</v>
      </c>
      <c r="IB199" t="s">
        <v>234</v>
      </c>
      <c r="IC199" t="s">
        <v>234</v>
      </c>
      <c r="ID199" t="s">
        <v>1583</v>
      </c>
      <c r="IE199">
        <v>1</v>
      </c>
      <c r="IF199">
        <v>0</v>
      </c>
      <c r="IG199">
        <v>0</v>
      </c>
      <c r="IH199">
        <v>0</v>
      </c>
      <c r="II199">
        <v>0</v>
      </c>
      <c r="IJ199">
        <v>0</v>
      </c>
      <c r="IK199">
        <v>0</v>
      </c>
      <c r="IL199">
        <v>0</v>
      </c>
      <c r="IM199" t="s">
        <v>234</v>
      </c>
      <c r="IN199" t="s">
        <v>1445</v>
      </c>
      <c r="IO199" t="s">
        <v>234</v>
      </c>
      <c r="IP199" t="s">
        <v>234</v>
      </c>
      <c r="IQ199" t="s">
        <v>234</v>
      </c>
      <c r="IR199" t="s">
        <v>234</v>
      </c>
      <c r="IS199" t="s">
        <v>234</v>
      </c>
      <c r="IT199" t="s">
        <v>234</v>
      </c>
      <c r="IU199" t="s">
        <v>234</v>
      </c>
      <c r="IV199" t="s">
        <v>234</v>
      </c>
      <c r="IW199" t="s">
        <v>234</v>
      </c>
      <c r="IX199" t="s">
        <v>234</v>
      </c>
      <c r="IY199" t="s">
        <v>234</v>
      </c>
      <c r="IZ199" t="s">
        <v>234</v>
      </c>
      <c r="JA199" t="s">
        <v>234</v>
      </c>
      <c r="JB199" t="s">
        <v>234</v>
      </c>
      <c r="JC199" t="s">
        <v>234</v>
      </c>
      <c r="JD199" t="s">
        <v>234</v>
      </c>
      <c r="JE199" t="s">
        <v>234</v>
      </c>
      <c r="JF199" t="s">
        <v>234</v>
      </c>
      <c r="JG199" t="s">
        <v>234</v>
      </c>
      <c r="JH199" t="s">
        <v>234</v>
      </c>
      <c r="JI199" t="s">
        <v>234</v>
      </c>
      <c r="JJ199" t="s">
        <v>234</v>
      </c>
      <c r="JK199" t="s">
        <v>234</v>
      </c>
      <c r="JL199" t="s">
        <v>234</v>
      </c>
      <c r="JM199" t="s">
        <v>234</v>
      </c>
      <c r="JN199" t="s">
        <v>234</v>
      </c>
      <c r="JO199" t="s">
        <v>234</v>
      </c>
      <c r="JP199" t="s">
        <v>234</v>
      </c>
      <c r="JQ199" t="s">
        <v>234</v>
      </c>
      <c r="JR199" t="s">
        <v>234</v>
      </c>
      <c r="JS199" t="s">
        <v>234</v>
      </c>
      <c r="JT199" t="s">
        <v>234</v>
      </c>
      <c r="JU199" t="s">
        <v>234</v>
      </c>
      <c r="JV199" t="s">
        <v>234</v>
      </c>
      <c r="JW199" t="s">
        <v>234</v>
      </c>
      <c r="JX199" t="s">
        <v>234</v>
      </c>
      <c r="JY199" t="s">
        <v>234</v>
      </c>
      <c r="JZ199" t="s">
        <v>234</v>
      </c>
      <c r="KA199" t="s">
        <v>234</v>
      </c>
      <c r="KB199" t="s">
        <v>234</v>
      </c>
      <c r="KC199" t="s">
        <v>234</v>
      </c>
      <c r="KD199" t="s">
        <v>234</v>
      </c>
      <c r="KE199" t="s">
        <v>234</v>
      </c>
      <c r="KF199" t="s">
        <v>234</v>
      </c>
      <c r="KG199" t="s">
        <v>234</v>
      </c>
      <c r="KH199" t="s">
        <v>234</v>
      </c>
      <c r="KI199" t="s">
        <v>234</v>
      </c>
      <c r="KJ199" t="s">
        <v>234</v>
      </c>
      <c r="KK199" t="s">
        <v>234</v>
      </c>
      <c r="KL199" t="s">
        <v>234</v>
      </c>
      <c r="KM199" t="s">
        <v>234</v>
      </c>
      <c r="KN199" t="s">
        <v>234</v>
      </c>
      <c r="KO199" t="s">
        <v>234</v>
      </c>
      <c r="KP199" t="s">
        <v>234</v>
      </c>
      <c r="KQ199" t="s">
        <v>234</v>
      </c>
      <c r="KR199" t="s">
        <v>234</v>
      </c>
      <c r="KS199" t="s">
        <v>234</v>
      </c>
      <c r="KT199" t="s">
        <v>234</v>
      </c>
      <c r="KU199" t="s">
        <v>234</v>
      </c>
      <c r="KV199" t="s">
        <v>234</v>
      </c>
      <c r="KW199" t="s">
        <v>234</v>
      </c>
      <c r="KX199" t="s">
        <v>234</v>
      </c>
      <c r="KY199" t="s">
        <v>234</v>
      </c>
      <c r="KZ199" t="s">
        <v>234</v>
      </c>
      <c r="LA199" t="s">
        <v>234</v>
      </c>
      <c r="LB199" t="s">
        <v>234</v>
      </c>
      <c r="LC199" t="s">
        <v>234</v>
      </c>
      <c r="LD199" t="s">
        <v>234</v>
      </c>
      <c r="LE199" t="s">
        <v>234</v>
      </c>
      <c r="LF199" t="s">
        <v>3443</v>
      </c>
      <c r="LG199" t="s">
        <v>234</v>
      </c>
      <c r="LH199">
        <v>265611740</v>
      </c>
      <c r="LI199" t="s">
        <v>4279</v>
      </c>
      <c r="LJ199">
        <v>44621.00236111111</v>
      </c>
      <c r="LK199" t="s">
        <v>234</v>
      </c>
      <c r="LL199" t="s">
        <v>234</v>
      </c>
      <c r="LM199" t="s">
        <v>3800</v>
      </c>
      <c r="LN199" t="s">
        <v>3801</v>
      </c>
      <c r="LO199" t="s">
        <v>234</v>
      </c>
      <c r="LP199">
        <v>199</v>
      </c>
    </row>
    <row r="200" spans="1:328" x14ac:dyDescent="0.35">
      <c r="A200">
        <v>44620.593617858787</v>
      </c>
      <c r="B200">
        <v>44620.791923344907</v>
      </c>
      <c r="C200">
        <v>44620</v>
      </c>
      <c r="D200">
        <v>0.19830548611935228</v>
      </c>
      <c r="E200" t="s">
        <v>234</v>
      </c>
      <c r="F200" t="s">
        <v>234</v>
      </c>
      <c r="G200" t="s">
        <v>3811</v>
      </c>
      <c r="H200">
        <v>44620</v>
      </c>
      <c r="I200" t="s">
        <v>451</v>
      </c>
      <c r="J200" t="s">
        <v>234</v>
      </c>
      <c r="K200" t="s">
        <v>451</v>
      </c>
      <c r="L200" t="s">
        <v>450</v>
      </c>
      <c r="M200" t="s">
        <v>450</v>
      </c>
      <c r="N200" t="s">
        <v>246</v>
      </c>
      <c r="O200" t="s">
        <v>4251</v>
      </c>
      <c r="P200" t="s">
        <v>246</v>
      </c>
      <c r="Q200" t="s">
        <v>433</v>
      </c>
      <c r="R200" t="s">
        <v>4251</v>
      </c>
      <c r="S200" t="s">
        <v>441</v>
      </c>
      <c r="T200" t="s">
        <v>4252</v>
      </c>
      <c r="U200" t="s">
        <v>1877</v>
      </c>
      <c r="V200" t="s">
        <v>4252</v>
      </c>
      <c r="W200" t="s">
        <v>2247</v>
      </c>
      <c r="X200" t="s">
        <v>2246</v>
      </c>
      <c r="Y200" t="s">
        <v>2247</v>
      </c>
      <c r="Z200" t="s">
        <v>246</v>
      </c>
      <c r="AA200" t="s">
        <v>1879</v>
      </c>
      <c r="AB200" t="s">
        <v>246</v>
      </c>
      <c r="AC200" t="s">
        <v>1390</v>
      </c>
      <c r="AD200" t="s">
        <v>4252</v>
      </c>
      <c r="AE200" t="s">
        <v>246</v>
      </c>
      <c r="AF200" t="s">
        <v>4261</v>
      </c>
      <c r="AG200" t="s">
        <v>246</v>
      </c>
      <c r="AH200" t="s">
        <v>1390</v>
      </c>
      <c r="AI200" t="s">
        <v>4254</v>
      </c>
      <c r="AJ200" t="s">
        <v>247</v>
      </c>
      <c r="AK200" t="s">
        <v>248</v>
      </c>
      <c r="AL200" t="s">
        <v>1655</v>
      </c>
      <c r="AM200" t="s">
        <v>234</v>
      </c>
      <c r="AN200" t="s">
        <v>1655</v>
      </c>
      <c r="AO200" t="s">
        <v>234</v>
      </c>
      <c r="AP200" t="s">
        <v>250</v>
      </c>
      <c r="AQ200" t="s">
        <v>234</v>
      </c>
      <c r="AR200" t="s">
        <v>234</v>
      </c>
      <c r="AS200" t="s">
        <v>234</v>
      </c>
      <c r="AT200" t="s">
        <v>234</v>
      </c>
      <c r="AU200" t="s">
        <v>234</v>
      </c>
      <c r="AV200" t="s">
        <v>234</v>
      </c>
      <c r="AW200" t="s">
        <v>234</v>
      </c>
      <c r="AX200" t="s">
        <v>234</v>
      </c>
      <c r="AY200" t="s">
        <v>234</v>
      </c>
      <c r="AZ200" t="s">
        <v>234</v>
      </c>
      <c r="BA200" t="s">
        <v>234</v>
      </c>
      <c r="BB200" t="s">
        <v>234</v>
      </c>
      <c r="BC200" t="s">
        <v>234</v>
      </c>
      <c r="BD200" t="s">
        <v>234</v>
      </c>
      <c r="BE200" t="s">
        <v>234</v>
      </c>
      <c r="BF200" t="s">
        <v>234</v>
      </c>
      <c r="BG200" t="s">
        <v>234</v>
      </c>
      <c r="BH200" t="s">
        <v>234</v>
      </c>
      <c r="BI200" t="s">
        <v>234</v>
      </c>
      <c r="BJ200" t="s">
        <v>234</v>
      </c>
      <c r="BK200" t="s">
        <v>234</v>
      </c>
      <c r="BL200" t="s">
        <v>234</v>
      </c>
      <c r="BM200" t="s">
        <v>234</v>
      </c>
      <c r="BN200" t="s">
        <v>234</v>
      </c>
      <c r="BO200" t="s">
        <v>234</v>
      </c>
      <c r="BP200" t="s">
        <v>234</v>
      </c>
      <c r="BQ200" t="s">
        <v>234</v>
      </c>
      <c r="BR200" t="s">
        <v>234</v>
      </c>
      <c r="BS200" t="s">
        <v>234</v>
      </c>
      <c r="BT200" t="s">
        <v>234</v>
      </c>
      <c r="BU200" t="s">
        <v>234</v>
      </c>
      <c r="BV200" t="s">
        <v>234</v>
      </c>
      <c r="BW200" t="s">
        <v>234</v>
      </c>
      <c r="BX200" t="s">
        <v>234</v>
      </c>
      <c r="BY200" t="s">
        <v>234</v>
      </c>
      <c r="BZ200" t="s">
        <v>234</v>
      </c>
      <c r="CA200" t="s">
        <v>234</v>
      </c>
      <c r="CB200" t="s">
        <v>234</v>
      </c>
      <c r="CC200" t="s">
        <v>234</v>
      </c>
      <c r="CD200" t="s">
        <v>234</v>
      </c>
      <c r="CE200" t="s">
        <v>234</v>
      </c>
      <c r="CF200" t="s">
        <v>234</v>
      </c>
      <c r="CG200" t="s">
        <v>234</v>
      </c>
      <c r="CH200" t="s">
        <v>234</v>
      </c>
      <c r="CI200" t="s">
        <v>234</v>
      </c>
      <c r="CJ200" t="s">
        <v>234</v>
      </c>
      <c r="CK200" t="s">
        <v>234</v>
      </c>
      <c r="CL200" t="s">
        <v>234</v>
      </c>
      <c r="CM200" t="s">
        <v>234</v>
      </c>
      <c r="CN200" t="s">
        <v>234</v>
      </c>
      <c r="CO200" t="s">
        <v>234</v>
      </c>
      <c r="CP200" t="s">
        <v>234</v>
      </c>
      <c r="CQ200" t="s">
        <v>234</v>
      </c>
      <c r="CR200" t="s">
        <v>234</v>
      </c>
      <c r="CS200" t="s">
        <v>234</v>
      </c>
      <c r="CT200" t="s">
        <v>234</v>
      </c>
      <c r="CU200" t="s">
        <v>234</v>
      </c>
      <c r="CV200" t="s">
        <v>234</v>
      </c>
      <c r="CW200" t="s">
        <v>234</v>
      </c>
      <c r="CX200" t="s">
        <v>234</v>
      </c>
      <c r="CY200" t="s">
        <v>234</v>
      </c>
      <c r="CZ200" t="s">
        <v>234</v>
      </c>
      <c r="DA200" t="s">
        <v>234</v>
      </c>
      <c r="DB200" t="s">
        <v>234</v>
      </c>
      <c r="DC200" t="s">
        <v>234</v>
      </c>
      <c r="DD200" t="s">
        <v>234</v>
      </c>
      <c r="DE200" t="s">
        <v>234</v>
      </c>
      <c r="DF200" t="s">
        <v>234</v>
      </c>
      <c r="DG200" t="s">
        <v>234</v>
      </c>
      <c r="DH200" t="s">
        <v>234</v>
      </c>
      <c r="DI200" t="s">
        <v>234</v>
      </c>
      <c r="DJ200" t="s">
        <v>234</v>
      </c>
      <c r="DK200" t="s">
        <v>234</v>
      </c>
      <c r="DL200" t="s">
        <v>234</v>
      </c>
      <c r="DM200" t="s">
        <v>234</v>
      </c>
      <c r="DN200" t="s">
        <v>234</v>
      </c>
      <c r="DO200" t="s">
        <v>234</v>
      </c>
      <c r="DP200" t="s">
        <v>234</v>
      </c>
      <c r="DQ200" t="s">
        <v>234</v>
      </c>
      <c r="DR200" t="s">
        <v>234</v>
      </c>
      <c r="DS200" t="s">
        <v>234</v>
      </c>
      <c r="DT200" t="s">
        <v>234</v>
      </c>
      <c r="DU200" t="s">
        <v>234</v>
      </c>
      <c r="DV200" t="s">
        <v>234</v>
      </c>
      <c r="DW200" t="s">
        <v>234</v>
      </c>
      <c r="DX200" t="s">
        <v>234</v>
      </c>
      <c r="DY200" t="s">
        <v>234</v>
      </c>
      <c r="DZ200" t="s">
        <v>234</v>
      </c>
      <c r="EA200" t="s">
        <v>234</v>
      </c>
      <c r="EB200" t="s">
        <v>234</v>
      </c>
      <c r="EC200" t="s">
        <v>234</v>
      </c>
      <c r="ED200" t="s">
        <v>234</v>
      </c>
      <c r="EE200" t="s">
        <v>234</v>
      </c>
      <c r="EF200" t="s">
        <v>234</v>
      </c>
      <c r="EG200" t="s">
        <v>234</v>
      </c>
      <c r="EH200" t="s">
        <v>234</v>
      </c>
      <c r="EI200" t="s">
        <v>234</v>
      </c>
      <c r="EJ200" t="s">
        <v>234</v>
      </c>
      <c r="EK200" t="s">
        <v>234</v>
      </c>
      <c r="EL200" t="s">
        <v>234</v>
      </c>
      <c r="EM200" t="s">
        <v>234</v>
      </c>
      <c r="EN200" t="s">
        <v>234</v>
      </c>
      <c r="EO200" t="s">
        <v>234</v>
      </c>
      <c r="EP200" t="s">
        <v>234</v>
      </c>
      <c r="EQ200" t="s">
        <v>234</v>
      </c>
      <c r="ER200" t="s">
        <v>234</v>
      </c>
      <c r="ES200" t="s">
        <v>234</v>
      </c>
      <c r="ET200" t="s">
        <v>234</v>
      </c>
      <c r="EU200" t="s">
        <v>234</v>
      </c>
      <c r="EV200" t="s">
        <v>234</v>
      </c>
      <c r="EW200" t="s">
        <v>234</v>
      </c>
      <c r="EX200" t="s">
        <v>234</v>
      </c>
      <c r="EY200" t="s">
        <v>234</v>
      </c>
      <c r="EZ200" t="s">
        <v>234</v>
      </c>
      <c r="FA200" t="s">
        <v>234</v>
      </c>
      <c r="FB200" t="s">
        <v>234</v>
      </c>
      <c r="FC200" t="s">
        <v>234</v>
      </c>
      <c r="FD200" t="s">
        <v>234</v>
      </c>
      <c r="FE200" t="s">
        <v>234</v>
      </c>
      <c r="FF200" t="s">
        <v>234</v>
      </c>
      <c r="FG200" t="s">
        <v>234</v>
      </c>
      <c r="FH200" t="s">
        <v>234</v>
      </c>
      <c r="FI200" t="s">
        <v>234</v>
      </c>
      <c r="FJ200" t="s">
        <v>234</v>
      </c>
      <c r="FK200" t="s">
        <v>234</v>
      </c>
      <c r="FL200" t="s">
        <v>234</v>
      </c>
      <c r="FM200" t="s">
        <v>234</v>
      </c>
      <c r="FN200" t="s">
        <v>234</v>
      </c>
      <c r="FO200" t="s">
        <v>234</v>
      </c>
      <c r="FP200" t="s">
        <v>234</v>
      </c>
      <c r="FQ200" t="s">
        <v>234</v>
      </c>
      <c r="FR200" t="s">
        <v>234</v>
      </c>
      <c r="FS200" t="s">
        <v>234</v>
      </c>
      <c r="FT200" t="s">
        <v>234</v>
      </c>
      <c r="FU200" t="s">
        <v>234</v>
      </c>
      <c r="FV200" t="s">
        <v>234</v>
      </c>
      <c r="FW200" t="s">
        <v>234</v>
      </c>
      <c r="FX200" t="s">
        <v>234</v>
      </c>
      <c r="FY200" t="s">
        <v>234</v>
      </c>
      <c r="FZ200" t="s">
        <v>234</v>
      </c>
      <c r="GA200" t="s">
        <v>234</v>
      </c>
      <c r="GB200" t="s">
        <v>234</v>
      </c>
      <c r="GC200" t="s">
        <v>234</v>
      </c>
      <c r="GD200" t="s">
        <v>234</v>
      </c>
      <c r="GE200" t="s">
        <v>234</v>
      </c>
      <c r="GF200" t="s">
        <v>234</v>
      </c>
      <c r="GG200" t="s">
        <v>234</v>
      </c>
      <c r="GH200" t="s">
        <v>234</v>
      </c>
      <c r="GI200" t="s">
        <v>234</v>
      </c>
      <c r="GJ200" t="s">
        <v>234</v>
      </c>
      <c r="GK200" t="s">
        <v>234</v>
      </c>
      <c r="GL200" t="s">
        <v>234</v>
      </c>
      <c r="GM200" t="s">
        <v>234</v>
      </c>
      <c r="GN200" t="s">
        <v>234</v>
      </c>
      <c r="GO200" t="s">
        <v>234</v>
      </c>
      <c r="GP200" t="s">
        <v>234</v>
      </c>
      <c r="GQ200" t="s">
        <v>234</v>
      </c>
      <c r="GR200" t="s">
        <v>234</v>
      </c>
      <c r="GS200" t="s">
        <v>234</v>
      </c>
      <c r="GT200" t="s">
        <v>234</v>
      </c>
      <c r="GU200" t="s">
        <v>234</v>
      </c>
      <c r="GV200" t="s">
        <v>234</v>
      </c>
      <c r="GW200" t="s">
        <v>234</v>
      </c>
      <c r="GX200" t="s">
        <v>234</v>
      </c>
      <c r="GY200" t="s">
        <v>234</v>
      </c>
      <c r="GZ200" t="s">
        <v>234</v>
      </c>
      <c r="HA200" t="s">
        <v>234</v>
      </c>
      <c r="HB200" t="s">
        <v>234</v>
      </c>
      <c r="HC200" t="s">
        <v>234</v>
      </c>
      <c r="HD200" t="s">
        <v>234</v>
      </c>
      <c r="HE200" t="s">
        <v>234</v>
      </c>
      <c r="HF200" t="s">
        <v>234</v>
      </c>
      <c r="HG200" t="s">
        <v>234</v>
      </c>
      <c r="HH200" t="s">
        <v>234</v>
      </c>
      <c r="HI200" t="s">
        <v>234</v>
      </c>
      <c r="HJ200" t="s">
        <v>234</v>
      </c>
      <c r="HK200" t="s">
        <v>234</v>
      </c>
      <c r="HL200" t="s">
        <v>234</v>
      </c>
      <c r="HM200" t="s">
        <v>234</v>
      </c>
      <c r="HN200" t="s">
        <v>234</v>
      </c>
      <c r="HO200" t="s">
        <v>234</v>
      </c>
      <c r="HP200" t="s">
        <v>234</v>
      </c>
      <c r="HQ200" t="s">
        <v>234</v>
      </c>
      <c r="HR200" t="s">
        <v>234</v>
      </c>
      <c r="HS200" t="s">
        <v>234</v>
      </c>
      <c r="HT200" t="s">
        <v>234</v>
      </c>
      <c r="HU200" t="s">
        <v>234</v>
      </c>
      <c r="HV200" t="s">
        <v>234</v>
      </c>
      <c r="HW200" t="s">
        <v>234</v>
      </c>
      <c r="HX200" t="s">
        <v>234</v>
      </c>
      <c r="HY200" t="s">
        <v>234</v>
      </c>
      <c r="HZ200" t="s">
        <v>234</v>
      </c>
      <c r="IA200" t="s">
        <v>234</v>
      </c>
      <c r="IB200" t="s">
        <v>234</v>
      </c>
      <c r="IC200" t="s">
        <v>234</v>
      </c>
      <c r="ID200" t="s">
        <v>234</v>
      </c>
      <c r="IE200" t="s">
        <v>234</v>
      </c>
      <c r="IF200" t="s">
        <v>234</v>
      </c>
      <c r="IG200" t="s">
        <v>234</v>
      </c>
      <c r="IH200" t="s">
        <v>234</v>
      </c>
      <c r="II200" t="s">
        <v>234</v>
      </c>
      <c r="IJ200" t="s">
        <v>234</v>
      </c>
      <c r="IK200" t="s">
        <v>234</v>
      </c>
      <c r="IL200" t="s">
        <v>234</v>
      </c>
      <c r="IM200" t="s">
        <v>234</v>
      </c>
      <c r="IN200" t="s">
        <v>234</v>
      </c>
      <c r="IO200" t="s">
        <v>234</v>
      </c>
      <c r="IP200" t="s">
        <v>234</v>
      </c>
      <c r="IQ200" t="s">
        <v>234</v>
      </c>
      <c r="IR200" t="s">
        <v>234</v>
      </c>
      <c r="IS200" t="s">
        <v>234</v>
      </c>
      <c r="IT200" t="s">
        <v>234</v>
      </c>
      <c r="IU200" t="s">
        <v>234</v>
      </c>
      <c r="IV200" t="s">
        <v>234</v>
      </c>
      <c r="IW200" t="s">
        <v>234</v>
      </c>
      <c r="IX200" t="s">
        <v>234</v>
      </c>
      <c r="IY200" t="s">
        <v>1655</v>
      </c>
      <c r="IZ200" t="s">
        <v>1713</v>
      </c>
      <c r="JA200" t="s">
        <v>430</v>
      </c>
      <c r="JB200" t="s">
        <v>234</v>
      </c>
      <c r="JC200" t="s">
        <v>431</v>
      </c>
      <c r="JD200" t="s">
        <v>432</v>
      </c>
      <c r="JE200" t="s">
        <v>432</v>
      </c>
      <c r="JF200" t="s">
        <v>255</v>
      </c>
      <c r="JG200" t="s">
        <v>234</v>
      </c>
      <c r="JH200" t="s">
        <v>256</v>
      </c>
      <c r="JI200" t="s">
        <v>258</v>
      </c>
      <c r="JJ200" t="s">
        <v>258</v>
      </c>
      <c r="JK200" t="s">
        <v>3810</v>
      </c>
      <c r="JL200" t="s">
        <v>234</v>
      </c>
      <c r="JM200" t="s">
        <v>234</v>
      </c>
      <c r="JN200" t="s">
        <v>234</v>
      </c>
      <c r="JO200" t="s">
        <v>234</v>
      </c>
      <c r="JP200" t="s">
        <v>234</v>
      </c>
      <c r="JQ200">
        <v>5</v>
      </c>
      <c r="JR200">
        <v>1</v>
      </c>
      <c r="JS200" t="s">
        <v>234</v>
      </c>
      <c r="JT200" t="s">
        <v>259</v>
      </c>
      <c r="JU200">
        <v>1</v>
      </c>
      <c r="JV200" t="s">
        <v>249</v>
      </c>
      <c r="JW200" t="s">
        <v>234</v>
      </c>
      <c r="JX200" t="s">
        <v>249</v>
      </c>
      <c r="JY200" t="s">
        <v>4280</v>
      </c>
      <c r="JZ200">
        <v>0</v>
      </c>
      <c r="KA200">
        <v>0</v>
      </c>
      <c r="KB200">
        <v>1</v>
      </c>
      <c r="KC200">
        <v>0</v>
      </c>
      <c r="KD200">
        <v>0</v>
      </c>
      <c r="KE200">
        <v>1</v>
      </c>
      <c r="KF200">
        <v>1</v>
      </c>
      <c r="KG200">
        <v>0</v>
      </c>
      <c r="KH200">
        <v>0</v>
      </c>
      <c r="KI200">
        <v>0</v>
      </c>
      <c r="KJ200">
        <v>0</v>
      </c>
      <c r="KK200">
        <v>0</v>
      </c>
      <c r="KL200" t="s">
        <v>234</v>
      </c>
      <c r="KM200" t="s">
        <v>261</v>
      </c>
      <c r="KN200" t="s">
        <v>234</v>
      </c>
      <c r="KO200" t="s">
        <v>234</v>
      </c>
      <c r="KP200" t="s">
        <v>234</v>
      </c>
      <c r="KQ200" t="s">
        <v>234</v>
      </c>
      <c r="KR200" t="s">
        <v>234</v>
      </c>
      <c r="KS200" t="s">
        <v>234</v>
      </c>
      <c r="KT200" t="s">
        <v>234</v>
      </c>
      <c r="KU200" t="s">
        <v>234</v>
      </c>
      <c r="KV200" t="s">
        <v>234</v>
      </c>
      <c r="KW200" t="s">
        <v>234</v>
      </c>
      <c r="KX200" t="s">
        <v>234</v>
      </c>
      <c r="KY200" t="s">
        <v>234</v>
      </c>
      <c r="KZ200" t="s">
        <v>234</v>
      </c>
      <c r="LA200" t="s">
        <v>234</v>
      </c>
      <c r="LB200" t="s">
        <v>234</v>
      </c>
      <c r="LC200" t="s">
        <v>234</v>
      </c>
      <c r="LD200" t="s">
        <v>234</v>
      </c>
      <c r="LE200" t="s">
        <v>234</v>
      </c>
      <c r="LF200" t="s">
        <v>3443</v>
      </c>
      <c r="LG200" t="s">
        <v>234</v>
      </c>
      <c r="LH200">
        <v>265611741</v>
      </c>
      <c r="LI200" t="s">
        <v>4281</v>
      </c>
      <c r="LJ200">
        <v>44621.002395833333</v>
      </c>
      <c r="LK200" t="s">
        <v>234</v>
      </c>
      <c r="LL200" t="s">
        <v>234</v>
      </c>
      <c r="LM200" t="s">
        <v>3800</v>
      </c>
      <c r="LN200" t="s">
        <v>3801</v>
      </c>
      <c r="LO200" t="s">
        <v>234</v>
      </c>
      <c r="LP200">
        <v>200</v>
      </c>
    </row>
    <row r="201" spans="1:328" x14ac:dyDescent="0.35">
      <c r="A201">
        <v>44620.597874421299</v>
      </c>
      <c r="B201">
        <v>44620.607267916668</v>
      </c>
      <c r="C201">
        <v>44620</v>
      </c>
      <c r="D201">
        <v>1.1741869211618905E-3</v>
      </c>
      <c r="E201" t="s">
        <v>234</v>
      </c>
      <c r="F201" t="s">
        <v>234</v>
      </c>
      <c r="G201" t="s">
        <v>234</v>
      </c>
      <c r="H201">
        <v>44620</v>
      </c>
      <c r="I201" t="s">
        <v>451</v>
      </c>
      <c r="J201" t="s">
        <v>234</v>
      </c>
      <c r="K201" t="s">
        <v>451</v>
      </c>
      <c r="L201" t="s">
        <v>450</v>
      </c>
      <c r="M201" t="s">
        <v>450</v>
      </c>
      <c r="N201" t="s">
        <v>246</v>
      </c>
      <c r="O201" t="s">
        <v>4251</v>
      </c>
      <c r="P201" t="s">
        <v>246</v>
      </c>
      <c r="Q201" t="s">
        <v>433</v>
      </c>
      <c r="R201" t="s">
        <v>4251</v>
      </c>
      <c r="S201" t="s">
        <v>441</v>
      </c>
      <c r="T201" t="s">
        <v>4252</v>
      </c>
      <c r="U201" t="s">
        <v>1877</v>
      </c>
      <c r="V201" t="s">
        <v>4252</v>
      </c>
      <c r="W201" t="s">
        <v>2247</v>
      </c>
      <c r="X201" t="s">
        <v>2246</v>
      </c>
      <c r="Y201" t="s">
        <v>2247</v>
      </c>
      <c r="Z201" t="s">
        <v>246</v>
      </c>
      <c r="AA201" t="s">
        <v>1879</v>
      </c>
      <c r="AB201" t="s">
        <v>246</v>
      </c>
      <c r="AC201" t="s">
        <v>1390</v>
      </c>
      <c r="AD201" t="s">
        <v>4252</v>
      </c>
      <c r="AE201" t="s">
        <v>246</v>
      </c>
      <c r="AF201" t="s">
        <v>4261</v>
      </c>
      <c r="AG201" t="s">
        <v>246</v>
      </c>
      <c r="AH201" t="s">
        <v>1390</v>
      </c>
      <c r="AI201" t="s">
        <v>4254</v>
      </c>
      <c r="AJ201" t="s">
        <v>247</v>
      </c>
      <c r="AK201" t="s">
        <v>284</v>
      </c>
      <c r="AL201" t="s">
        <v>1655</v>
      </c>
      <c r="AM201" t="s">
        <v>234</v>
      </c>
      <c r="AN201" t="s">
        <v>1655</v>
      </c>
      <c r="AO201" t="s">
        <v>234</v>
      </c>
      <c r="AP201" t="s">
        <v>250</v>
      </c>
      <c r="AQ201" t="s">
        <v>234</v>
      </c>
      <c r="AR201" t="s">
        <v>234</v>
      </c>
      <c r="AS201" t="s">
        <v>285</v>
      </c>
      <c r="AT201" t="s">
        <v>234</v>
      </c>
      <c r="AU201" t="s">
        <v>3875</v>
      </c>
      <c r="AV201">
        <v>1</v>
      </c>
      <c r="AW201">
        <v>1</v>
      </c>
      <c r="AX201">
        <v>0</v>
      </c>
      <c r="AY201">
        <v>0</v>
      </c>
      <c r="AZ201">
        <v>0</v>
      </c>
      <c r="BA201">
        <v>0</v>
      </c>
      <c r="BB201">
        <v>0</v>
      </c>
      <c r="BC201">
        <v>0</v>
      </c>
      <c r="BD201" t="s">
        <v>309</v>
      </c>
      <c r="BE201" t="s">
        <v>750</v>
      </c>
      <c r="BF201" t="s">
        <v>287</v>
      </c>
      <c r="BG201">
        <v>1</v>
      </c>
      <c r="BH201">
        <v>0</v>
      </c>
      <c r="BI201">
        <v>0</v>
      </c>
      <c r="BJ201">
        <v>0</v>
      </c>
      <c r="BK201">
        <v>0</v>
      </c>
      <c r="BL201">
        <v>0</v>
      </c>
      <c r="BM201">
        <v>0</v>
      </c>
      <c r="BN201">
        <v>0</v>
      </c>
      <c r="BO201">
        <v>0</v>
      </c>
      <c r="BP201">
        <v>0</v>
      </c>
      <c r="BQ201" t="s">
        <v>234</v>
      </c>
      <c r="BR201" t="s">
        <v>317</v>
      </c>
      <c r="BS201" t="s">
        <v>393</v>
      </c>
      <c r="BT201" t="s">
        <v>3807</v>
      </c>
      <c r="BU201">
        <v>1</v>
      </c>
      <c r="BV201">
        <v>1</v>
      </c>
      <c r="BW201">
        <v>1</v>
      </c>
      <c r="BX201">
        <v>1</v>
      </c>
      <c r="BY201">
        <v>1</v>
      </c>
      <c r="BZ201">
        <v>0</v>
      </c>
      <c r="CA201">
        <v>1</v>
      </c>
      <c r="CB201">
        <v>0</v>
      </c>
      <c r="CC201" t="s">
        <v>1500</v>
      </c>
      <c r="CD201">
        <v>350</v>
      </c>
      <c r="CE201">
        <v>175</v>
      </c>
      <c r="CF201" t="s">
        <v>1655</v>
      </c>
      <c r="CG201">
        <v>450</v>
      </c>
      <c r="CH201">
        <v>173.07692307692301</v>
      </c>
      <c r="CI201" t="s">
        <v>1655</v>
      </c>
      <c r="CJ201">
        <v>350</v>
      </c>
      <c r="CK201" t="s">
        <v>3842</v>
      </c>
      <c r="CL201" t="s">
        <v>1655</v>
      </c>
      <c r="CM201">
        <v>450</v>
      </c>
      <c r="CN201" t="s">
        <v>3837</v>
      </c>
      <c r="CO201" t="s">
        <v>1655</v>
      </c>
      <c r="CP201">
        <v>700</v>
      </c>
      <c r="CQ201" t="s">
        <v>3827</v>
      </c>
      <c r="CR201" t="s">
        <v>1445</v>
      </c>
      <c r="CS201" t="s">
        <v>234</v>
      </c>
      <c r="CT201" t="s">
        <v>234</v>
      </c>
      <c r="CU201" t="s">
        <v>234</v>
      </c>
      <c r="CV201" t="s">
        <v>1504</v>
      </c>
      <c r="CW201" t="s">
        <v>1655</v>
      </c>
      <c r="CX201">
        <v>1100</v>
      </c>
      <c r="CY201" t="s">
        <v>234</v>
      </c>
      <c r="CZ201" t="s">
        <v>234</v>
      </c>
      <c r="DA201" t="s">
        <v>234</v>
      </c>
      <c r="DB201" t="s">
        <v>234</v>
      </c>
      <c r="DC201" t="s">
        <v>234</v>
      </c>
      <c r="DD201" t="s">
        <v>234</v>
      </c>
      <c r="DE201" t="s">
        <v>259</v>
      </c>
      <c r="DF201">
        <v>1100</v>
      </c>
      <c r="DG201" t="s">
        <v>1445</v>
      </c>
      <c r="DH201" t="s">
        <v>1445</v>
      </c>
      <c r="DI201" t="s">
        <v>234</v>
      </c>
      <c r="DJ201" t="s">
        <v>234</v>
      </c>
      <c r="DK201" t="s">
        <v>234</v>
      </c>
      <c r="DL201" t="s">
        <v>234</v>
      </c>
      <c r="DM201" t="s">
        <v>234</v>
      </c>
      <c r="DN201" t="s">
        <v>234</v>
      </c>
      <c r="DO201" t="s">
        <v>234</v>
      </c>
      <c r="DP201" t="s">
        <v>234</v>
      </c>
      <c r="DQ201" t="s">
        <v>234</v>
      </c>
      <c r="DR201" t="s">
        <v>234</v>
      </c>
      <c r="DS201" t="s">
        <v>234</v>
      </c>
      <c r="DT201" t="s">
        <v>234</v>
      </c>
      <c r="DU201" t="s">
        <v>234</v>
      </c>
      <c r="DV201" t="s">
        <v>234</v>
      </c>
      <c r="DW201" t="s">
        <v>234</v>
      </c>
      <c r="DX201" t="s">
        <v>234</v>
      </c>
      <c r="DY201" t="s">
        <v>234</v>
      </c>
      <c r="DZ201" t="s">
        <v>234</v>
      </c>
      <c r="EA201" t="s">
        <v>234</v>
      </c>
      <c r="EB201" t="s">
        <v>234</v>
      </c>
      <c r="EC201" t="s">
        <v>234</v>
      </c>
      <c r="ED201" t="s">
        <v>234</v>
      </c>
      <c r="EE201" t="s">
        <v>234</v>
      </c>
      <c r="EF201" t="s">
        <v>234</v>
      </c>
      <c r="EG201" t="s">
        <v>234</v>
      </c>
      <c r="EH201" t="s">
        <v>1655</v>
      </c>
      <c r="EI201" t="s">
        <v>1445</v>
      </c>
      <c r="EJ201" t="s">
        <v>1655</v>
      </c>
      <c r="EK201" t="s">
        <v>441</v>
      </c>
      <c r="EL201" t="s">
        <v>305</v>
      </c>
      <c r="EM201" t="s">
        <v>1878</v>
      </c>
      <c r="EN201" t="s">
        <v>305</v>
      </c>
      <c r="EO201" t="s">
        <v>4282</v>
      </c>
      <c r="EP201">
        <v>1</v>
      </c>
      <c r="EQ201">
        <v>1</v>
      </c>
      <c r="ER201">
        <v>0</v>
      </c>
      <c r="ES201">
        <v>0</v>
      </c>
      <c r="ET201">
        <v>0</v>
      </c>
      <c r="EU201">
        <v>0</v>
      </c>
      <c r="EV201">
        <v>0</v>
      </c>
      <c r="EW201">
        <v>0</v>
      </c>
      <c r="EX201" t="s">
        <v>1655</v>
      </c>
      <c r="EY201">
        <v>60</v>
      </c>
      <c r="EZ201" t="s">
        <v>3877</v>
      </c>
      <c r="FA201" t="s">
        <v>234</v>
      </c>
      <c r="FB201" t="s">
        <v>234</v>
      </c>
      <c r="FC201" t="s">
        <v>234</v>
      </c>
      <c r="FD201" t="s">
        <v>3877</v>
      </c>
      <c r="FE201" t="s">
        <v>1445</v>
      </c>
      <c r="FF201">
        <v>30</v>
      </c>
      <c r="FG201" t="s">
        <v>1445</v>
      </c>
      <c r="FH201" t="s">
        <v>234</v>
      </c>
      <c r="FI201" t="s">
        <v>234</v>
      </c>
      <c r="FJ201" t="s">
        <v>234</v>
      </c>
      <c r="FK201" t="s">
        <v>234</v>
      </c>
      <c r="FL201" t="s">
        <v>234</v>
      </c>
      <c r="FM201" t="s">
        <v>234</v>
      </c>
      <c r="FN201" t="s">
        <v>234</v>
      </c>
      <c r="FO201" t="s">
        <v>234</v>
      </c>
      <c r="FP201" t="s">
        <v>234</v>
      </c>
      <c r="FQ201" t="s">
        <v>234</v>
      </c>
      <c r="FR201" t="s">
        <v>234</v>
      </c>
      <c r="FS201" t="s">
        <v>234</v>
      </c>
      <c r="FT201" t="s">
        <v>234</v>
      </c>
      <c r="FU201" t="s">
        <v>234</v>
      </c>
      <c r="FV201" t="s">
        <v>234</v>
      </c>
      <c r="FW201" t="s">
        <v>234</v>
      </c>
      <c r="FX201" t="s">
        <v>234</v>
      </c>
      <c r="FY201" t="s">
        <v>234</v>
      </c>
      <c r="FZ201" t="s">
        <v>234</v>
      </c>
      <c r="GA201" t="s">
        <v>234</v>
      </c>
      <c r="GB201" t="s">
        <v>234</v>
      </c>
      <c r="GC201" t="s">
        <v>234</v>
      </c>
      <c r="GD201" t="s">
        <v>234</v>
      </c>
      <c r="GE201" t="s">
        <v>234</v>
      </c>
      <c r="GF201" t="s">
        <v>234</v>
      </c>
      <c r="GG201" t="s">
        <v>234</v>
      </c>
      <c r="GH201" t="s">
        <v>234</v>
      </c>
      <c r="GI201" t="s">
        <v>234</v>
      </c>
      <c r="GJ201" t="s">
        <v>234</v>
      </c>
      <c r="GK201" t="s">
        <v>234</v>
      </c>
      <c r="GL201" t="s">
        <v>234</v>
      </c>
      <c r="GM201" t="s">
        <v>234</v>
      </c>
      <c r="GN201" t="s">
        <v>234</v>
      </c>
      <c r="GO201" t="s">
        <v>1445</v>
      </c>
      <c r="GP201" t="s">
        <v>234</v>
      </c>
      <c r="GQ201" t="s">
        <v>234</v>
      </c>
      <c r="GR201" t="s">
        <v>234</v>
      </c>
      <c r="GS201" t="s">
        <v>234</v>
      </c>
      <c r="GT201" t="s">
        <v>234</v>
      </c>
      <c r="GU201" t="s">
        <v>234</v>
      </c>
      <c r="GV201" t="s">
        <v>234</v>
      </c>
      <c r="GW201" t="s">
        <v>234</v>
      </c>
      <c r="GX201" t="s">
        <v>234</v>
      </c>
      <c r="GY201" t="s">
        <v>234</v>
      </c>
      <c r="GZ201" t="s">
        <v>234</v>
      </c>
      <c r="HA201" t="s">
        <v>234</v>
      </c>
      <c r="HB201" t="s">
        <v>234</v>
      </c>
      <c r="HC201" t="s">
        <v>234</v>
      </c>
      <c r="HD201" t="s">
        <v>234</v>
      </c>
      <c r="HE201" t="s">
        <v>234</v>
      </c>
      <c r="HF201" t="s">
        <v>234</v>
      </c>
      <c r="HG201" t="s">
        <v>234</v>
      </c>
      <c r="HH201" t="s">
        <v>234</v>
      </c>
      <c r="HI201" t="s">
        <v>234</v>
      </c>
      <c r="HJ201" t="s">
        <v>234</v>
      </c>
      <c r="HK201" t="s">
        <v>234</v>
      </c>
      <c r="HL201" t="s">
        <v>234</v>
      </c>
      <c r="HM201" t="s">
        <v>234</v>
      </c>
      <c r="HN201" t="s">
        <v>1445</v>
      </c>
      <c r="HO201" t="s">
        <v>1445</v>
      </c>
      <c r="HP201" t="s">
        <v>1655</v>
      </c>
      <c r="HQ201" t="s">
        <v>441</v>
      </c>
      <c r="HR201" t="s">
        <v>305</v>
      </c>
      <c r="HS201" t="s">
        <v>1878</v>
      </c>
      <c r="HT201" t="s">
        <v>305</v>
      </c>
      <c r="HU201" t="s">
        <v>1445</v>
      </c>
      <c r="HV201" t="s">
        <v>234</v>
      </c>
      <c r="HW201" t="s">
        <v>234</v>
      </c>
      <c r="HX201" t="s">
        <v>234</v>
      </c>
      <c r="HY201" t="s">
        <v>234</v>
      </c>
      <c r="HZ201" t="s">
        <v>234</v>
      </c>
      <c r="IA201" t="s">
        <v>234</v>
      </c>
      <c r="IB201" t="s">
        <v>234</v>
      </c>
      <c r="IC201" t="s">
        <v>234</v>
      </c>
      <c r="ID201" t="s">
        <v>1591</v>
      </c>
      <c r="IE201">
        <v>0</v>
      </c>
      <c r="IF201">
        <v>0</v>
      </c>
      <c r="IG201">
        <v>0</v>
      </c>
      <c r="IH201">
        <v>0</v>
      </c>
      <c r="II201">
        <v>0</v>
      </c>
      <c r="IJ201">
        <v>1</v>
      </c>
      <c r="IK201">
        <v>0</v>
      </c>
      <c r="IL201">
        <v>0</v>
      </c>
      <c r="IM201" t="s">
        <v>234</v>
      </c>
      <c r="IN201" t="s">
        <v>1445</v>
      </c>
      <c r="IO201" t="s">
        <v>234</v>
      </c>
      <c r="IP201" t="s">
        <v>234</v>
      </c>
      <c r="IQ201" t="s">
        <v>234</v>
      </c>
      <c r="IR201" t="s">
        <v>234</v>
      </c>
      <c r="IS201" t="s">
        <v>234</v>
      </c>
      <c r="IT201" t="s">
        <v>234</v>
      </c>
      <c r="IU201" t="s">
        <v>234</v>
      </c>
      <c r="IV201" t="s">
        <v>234</v>
      </c>
      <c r="IW201" t="s">
        <v>234</v>
      </c>
      <c r="IX201" t="s">
        <v>234</v>
      </c>
      <c r="IY201" t="s">
        <v>234</v>
      </c>
      <c r="IZ201" t="s">
        <v>234</v>
      </c>
      <c r="JA201" t="s">
        <v>234</v>
      </c>
      <c r="JB201" t="s">
        <v>234</v>
      </c>
      <c r="JC201" t="s">
        <v>234</v>
      </c>
      <c r="JD201" t="s">
        <v>234</v>
      </c>
      <c r="JE201" t="s">
        <v>234</v>
      </c>
      <c r="JF201" t="s">
        <v>234</v>
      </c>
      <c r="JG201" t="s">
        <v>234</v>
      </c>
      <c r="JH201" t="s">
        <v>234</v>
      </c>
      <c r="JI201" t="s">
        <v>234</v>
      </c>
      <c r="JJ201" t="s">
        <v>234</v>
      </c>
      <c r="JK201" t="s">
        <v>234</v>
      </c>
      <c r="JL201" t="s">
        <v>234</v>
      </c>
      <c r="JM201" t="s">
        <v>234</v>
      </c>
      <c r="JN201" t="s">
        <v>234</v>
      </c>
      <c r="JO201" t="s">
        <v>234</v>
      </c>
      <c r="JP201" t="s">
        <v>234</v>
      </c>
      <c r="JQ201" t="s">
        <v>234</v>
      </c>
      <c r="JR201" t="s">
        <v>234</v>
      </c>
      <c r="JS201" t="s">
        <v>234</v>
      </c>
      <c r="JT201" t="s">
        <v>234</v>
      </c>
      <c r="JU201" t="s">
        <v>234</v>
      </c>
      <c r="JV201" t="s">
        <v>234</v>
      </c>
      <c r="JW201" t="s">
        <v>234</v>
      </c>
      <c r="JX201" t="s">
        <v>234</v>
      </c>
      <c r="JY201" t="s">
        <v>234</v>
      </c>
      <c r="JZ201" t="s">
        <v>234</v>
      </c>
      <c r="KA201" t="s">
        <v>234</v>
      </c>
      <c r="KB201" t="s">
        <v>234</v>
      </c>
      <c r="KC201" t="s">
        <v>234</v>
      </c>
      <c r="KD201" t="s">
        <v>234</v>
      </c>
      <c r="KE201" t="s">
        <v>234</v>
      </c>
      <c r="KF201" t="s">
        <v>234</v>
      </c>
      <c r="KG201" t="s">
        <v>234</v>
      </c>
      <c r="KH201" t="s">
        <v>234</v>
      </c>
      <c r="KI201" t="s">
        <v>234</v>
      </c>
      <c r="KJ201" t="s">
        <v>234</v>
      </c>
      <c r="KK201" t="s">
        <v>234</v>
      </c>
      <c r="KL201" t="s">
        <v>234</v>
      </c>
      <c r="KM201" t="s">
        <v>234</v>
      </c>
      <c r="KN201" t="s">
        <v>234</v>
      </c>
      <c r="KO201" t="s">
        <v>234</v>
      </c>
      <c r="KP201" t="s">
        <v>234</v>
      </c>
      <c r="KQ201" t="s">
        <v>234</v>
      </c>
      <c r="KR201" t="s">
        <v>234</v>
      </c>
      <c r="KS201" t="s">
        <v>234</v>
      </c>
      <c r="KT201" t="s">
        <v>234</v>
      </c>
      <c r="KU201" t="s">
        <v>234</v>
      </c>
      <c r="KV201" t="s">
        <v>234</v>
      </c>
      <c r="KW201" t="s">
        <v>234</v>
      </c>
      <c r="KX201" t="s">
        <v>234</v>
      </c>
      <c r="KY201" t="s">
        <v>234</v>
      </c>
      <c r="KZ201" t="s">
        <v>234</v>
      </c>
      <c r="LA201" t="s">
        <v>234</v>
      </c>
      <c r="LB201" t="s">
        <v>234</v>
      </c>
      <c r="LC201" t="s">
        <v>234</v>
      </c>
      <c r="LD201" t="s">
        <v>234</v>
      </c>
      <c r="LE201" t="s">
        <v>234</v>
      </c>
      <c r="LF201" t="s">
        <v>3443</v>
      </c>
      <c r="LG201" t="s">
        <v>234</v>
      </c>
      <c r="LH201">
        <v>265611744</v>
      </c>
      <c r="LI201" t="s">
        <v>4283</v>
      </c>
      <c r="LJ201">
        <v>44621.00240740741</v>
      </c>
      <c r="LK201" t="s">
        <v>234</v>
      </c>
      <c r="LL201" t="s">
        <v>234</v>
      </c>
      <c r="LM201" t="s">
        <v>3800</v>
      </c>
      <c r="LN201" t="s">
        <v>3801</v>
      </c>
      <c r="LO201" t="s">
        <v>234</v>
      </c>
      <c r="LP201">
        <v>201</v>
      </c>
    </row>
    <row r="202" spans="1:328" x14ac:dyDescent="0.35">
      <c r="A202">
        <v>44620.608517048611</v>
      </c>
      <c r="B202">
        <v>44620.613755208331</v>
      </c>
      <c r="C202">
        <v>44620</v>
      </c>
      <c r="D202">
        <v>5.238159719738178E-3</v>
      </c>
      <c r="E202" t="s">
        <v>234</v>
      </c>
      <c r="F202" t="s">
        <v>234</v>
      </c>
      <c r="G202" t="s">
        <v>234</v>
      </c>
      <c r="H202">
        <v>44620</v>
      </c>
      <c r="I202" t="s">
        <v>451</v>
      </c>
      <c r="J202" t="s">
        <v>234</v>
      </c>
      <c r="K202" t="s">
        <v>451</v>
      </c>
      <c r="L202" t="s">
        <v>450</v>
      </c>
      <c r="M202" t="s">
        <v>450</v>
      </c>
      <c r="N202" t="s">
        <v>246</v>
      </c>
      <c r="O202" t="s">
        <v>4251</v>
      </c>
      <c r="P202" t="s">
        <v>246</v>
      </c>
      <c r="Q202" t="s">
        <v>433</v>
      </c>
      <c r="R202" t="s">
        <v>4251</v>
      </c>
      <c r="S202" t="s">
        <v>441</v>
      </c>
      <c r="T202" t="s">
        <v>4252</v>
      </c>
      <c r="U202" t="s">
        <v>1877</v>
      </c>
      <c r="V202" t="s">
        <v>4252</v>
      </c>
      <c r="W202" t="s">
        <v>2247</v>
      </c>
      <c r="X202" t="s">
        <v>2246</v>
      </c>
      <c r="Y202" t="s">
        <v>2247</v>
      </c>
      <c r="Z202" t="s">
        <v>246</v>
      </c>
      <c r="AA202" t="s">
        <v>1879</v>
      </c>
      <c r="AB202" t="s">
        <v>246</v>
      </c>
      <c r="AC202" t="s">
        <v>1390</v>
      </c>
      <c r="AD202" t="s">
        <v>4252</v>
      </c>
      <c r="AE202" t="s">
        <v>246</v>
      </c>
      <c r="AF202" t="s">
        <v>4261</v>
      </c>
      <c r="AG202" t="s">
        <v>246</v>
      </c>
      <c r="AH202" t="s">
        <v>1390</v>
      </c>
      <c r="AI202" t="s">
        <v>4254</v>
      </c>
      <c r="AJ202" t="s">
        <v>247</v>
      </c>
      <c r="AK202" t="s">
        <v>284</v>
      </c>
      <c r="AL202" t="s">
        <v>1655</v>
      </c>
      <c r="AM202" t="s">
        <v>234</v>
      </c>
      <c r="AN202" t="s">
        <v>1655</v>
      </c>
      <c r="AO202" t="s">
        <v>234</v>
      </c>
      <c r="AP202" t="s">
        <v>250</v>
      </c>
      <c r="AQ202" t="s">
        <v>234</v>
      </c>
      <c r="AR202" t="s">
        <v>234</v>
      </c>
      <c r="AS202" t="s">
        <v>285</v>
      </c>
      <c r="AT202" t="s">
        <v>234</v>
      </c>
      <c r="AU202" t="s">
        <v>318</v>
      </c>
      <c r="AV202">
        <v>1</v>
      </c>
      <c r="AW202">
        <v>0</v>
      </c>
      <c r="AX202">
        <v>0</v>
      </c>
      <c r="AY202">
        <v>0</v>
      </c>
      <c r="AZ202">
        <v>0</v>
      </c>
      <c r="BA202">
        <v>0</v>
      </c>
      <c r="BB202">
        <v>0</v>
      </c>
      <c r="BC202">
        <v>0</v>
      </c>
      <c r="BD202" t="s">
        <v>309</v>
      </c>
      <c r="BE202" t="s">
        <v>750</v>
      </c>
      <c r="BF202" t="s">
        <v>3880</v>
      </c>
      <c r="BG202">
        <v>1</v>
      </c>
      <c r="BH202">
        <v>0</v>
      </c>
      <c r="BI202">
        <v>0</v>
      </c>
      <c r="BJ202">
        <v>0</v>
      </c>
      <c r="BK202">
        <v>1</v>
      </c>
      <c r="BL202">
        <v>0</v>
      </c>
      <c r="BM202">
        <v>0</v>
      </c>
      <c r="BN202">
        <v>0</v>
      </c>
      <c r="BO202">
        <v>0</v>
      </c>
      <c r="BP202">
        <v>0</v>
      </c>
      <c r="BQ202" t="s">
        <v>234</v>
      </c>
      <c r="BR202" t="s">
        <v>317</v>
      </c>
      <c r="BS202" t="s">
        <v>311</v>
      </c>
      <c r="BT202" t="s">
        <v>1468</v>
      </c>
      <c r="BU202">
        <v>0</v>
      </c>
      <c r="BV202">
        <v>0</v>
      </c>
      <c r="BW202">
        <v>0</v>
      </c>
      <c r="BX202">
        <v>0</v>
      </c>
      <c r="BY202">
        <v>1</v>
      </c>
      <c r="BZ202">
        <v>0</v>
      </c>
      <c r="CA202">
        <v>0</v>
      </c>
      <c r="CB202">
        <v>0</v>
      </c>
      <c r="CC202" t="s">
        <v>1500</v>
      </c>
      <c r="CD202" t="s">
        <v>234</v>
      </c>
      <c r="CE202" t="s">
        <v>234</v>
      </c>
      <c r="CF202" t="s">
        <v>234</v>
      </c>
      <c r="CG202" t="s">
        <v>234</v>
      </c>
      <c r="CH202" t="s">
        <v>234</v>
      </c>
      <c r="CI202" t="s">
        <v>234</v>
      </c>
      <c r="CJ202" t="s">
        <v>234</v>
      </c>
      <c r="CK202" t="s">
        <v>234</v>
      </c>
      <c r="CL202" t="s">
        <v>234</v>
      </c>
      <c r="CM202" t="s">
        <v>234</v>
      </c>
      <c r="CN202" t="s">
        <v>234</v>
      </c>
      <c r="CO202" t="s">
        <v>234</v>
      </c>
      <c r="CP202">
        <v>600</v>
      </c>
      <c r="CQ202" t="s">
        <v>3805</v>
      </c>
      <c r="CR202" t="s">
        <v>1445</v>
      </c>
      <c r="CS202" t="s">
        <v>234</v>
      </c>
      <c r="CT202" t="s">
        <v>234</v>
      </c>
      <c r="CU202" t="s">
        <v>234</v>
      </c>
      <c r="CV202" t="s">
        <v>234</v>
      </c>
      <c r="CW202" t="s">
        <v>234</v>
      </c>
      <c r="CX202" t="s">
        <v>234</v>
      </c>
      <c r="CY202" t="s">
        <v>234</v>
      </c>
      <c r="CZ202" t="s">
        <v>234</v>
      </c>
      <c r="DA202" t="s">
        <v>234</v>
      </c>
      <c r="DB202" t="s">
        <v>234</v>
      </c>
      <c r="DC202" t="s">
        <v>234</v>
      </c>
      <c r="DD202" t="s">
        <v>234</v>
      </c>
      <c r="DE202" t="s">
        <v>234</v>
      </c>
      <c r="DF202" t="s">
        <v>234</v>
      </c>
      <c r="DG202" t="s">
        <v>234</v>
      </c>
      <c r="DH202" t="s">
        <v>1655</v>
      </c>
      <c r="DI202" t="s">
        <v>1545</v>
      </c>
      <c r="DJ202">
        <v>0</v>
      </c>
      <c r="DK202">
        <v>0</v>
      </c>
      <c r="DL202">
        <v>0</v>
      </c>
      <c r="DM202">
        <v>0</v>
      </c>
      <c r="DN202">
        <v>0</v>
      </c>
      <c r="DO202">
        <v>0</v>
      </c>
      <c r="DP202">
        <v>0</v>
      </c>
      <c r="DQ202">
        <v>0</v>
      </c>
      <c r="DR202">
        <v>0</v>
      </c>
      <c r="DS202">
        <v>0</v>
      </c>
      <c r="DT202">
        <v>1</v>
      </c>
      <c r="DU202">
        <v>0</v>
      </c>
      <c r="DV202">
        <v>0</v>
      </c>
      <c r="DW202">
        <v>0</v>
      </c>
      <c r="DX202" t="s">
        <v>234</v>
      </c>
      <c r="DY202" t="s">
        <v>1468</v>
      </c>
      <c r="DZ202">
        <v>0</v>
      </c>
      <c r="EA202">
        <v>0</v>
      </c>
      <c r="EB202">
        <v>0</v>
      </c>
      <c r="EC202">
        <v>0</v>
      </c>
      <c r="ED202">
        <v>1</v>
      </c>
      <c r="EE202">
        <v>0</v>
      </c>
      <c r="EF202">
        <v>0</v>
      </c>
      <c r="EG202">
        <v>0</v>
      </c>
      <c r="EH202" t="s">
        <v>1445</v>
      </c>
      <c r="EI202" t="s">
        <v>1445</v>
      </c>
      <c r="EJ202" t="s">
        <v>1445</v>
      </c>
      <c r="EK202" t="s">
        <v>234</v>
      </c>
      <c r="EL202" t="s">
        <v>314</v>
      </c>
      <c r="EM202" t="s">
        <v>234</v>
      </c>
      <c r="EN202" t="s">
        <v>314</v>
      </c>
      <c r="EO202" t="s">
        <v>234</v>
      </c>
      <c r="EP202" t="s">
        <v>234</v>
      </c>
      <c r="EQ202" t="s">
        <v>234</v>
      </c>
      <c r="ER202" t="s">
        <v>234</v>
      </c>
      <c r="ES202" t="s">
        <v>234</v>
      </c>
      <c r="ET202" t="s">
        <v>234</v>
      </c>
      <c r="EU202" t="s">
        <v>234</v>
      </c>
      <c r="EV202" t="s">
        <v>234</v>
      </c>
      <c r="EW202" t="s">
        <v>234</v>
      </c>
      <c r="EX202" t="s">
        <v>234</v>
      </c>
      <c r="EY202" t="s">
        <v>234</v>
      </c>
      <c r="EZ202" t="s">
        <v>234</v>
      </c>
      <c r="FA202" t="s">
        <v>234</v>
      </c>
      <c r="FB202" t="s">
        <v>234</v>
      </c>
      <c r="FC202" t="s">
        <v>234</v>
      </c>
      <c r="FD202" t="s">
        <v>234</v>
      </c>
      <c r="FE202" t="s">
        <v>234</v>
      </c>
      <c r="FF202" t="s">
        <v>234</v>
      </c>
      <c r="FG202" t="s">
        <v>234</v>
      </c>
      <c r="FH202" t="s">
        <v>234</v>
      </c>
      <c r="FI202" t="s">
        <v>234</v>
      </c>
      <c r="FJ202" t="s">
        <v>234</v>
      </c>
      <c r="FK202" t="s">
        <v>234</v>
      </c>
      <c r="FL202" t="s">
        <v>234</v>
      </c>
      <c r="FM202" t="s">
        <v>234</v>
      </c>
      <c r="FN202" t="s">
        <v>234</v>
      </c>
      <c r="FO202" t="s">
        <v>234</v>
      </c>
      <c r="FP202" t="s">
        <v>234</v>
      </c>
      <c r="FQ202" t="s">
        <v>234</v>
      </c>
      <c r="FR202" t="s">
        <v>234</v>
      </c>
      <c r="FS202" t="s">
        <v>234</v>
      </c>
      <c r="FT202" t="s">
        <v>234</v>
      </c>
      <c r="FU202" t="s">
        <v>234</v>
      </c>
      <c r="FV202" t="s">
        <v>234</v>
      </c>
      <c r="FW202" t="s">
        <v>234</v>
      </c>
      <c r="FX202" t="s">
        <v>234</v>
      </c>
      <c r="FY202" t="s">
        <v>234</v>
      </c>
      <c r="FZ202" t="s">
        <v>234</v>
      </c>
      <c r="GA202" t="s">
        <v>234</v>
      </c>
      <c r="GB202" t="s">
        <v>234</v>
      </c>
      <c r="GC202" t="s">
        <v>234</v>
      </c>
      <c r="GD202" t="s">
        <v>234</v>
      </c>
      <c r="GE202" t="s">
        <v>234</v>
      </c>
      <c r="GF202" t="s">
        <v>234</v>
      </c>
      <c r="GG202" t="s">
        <v>234</v>
      </c>
      <c r="GH202" t="s">
        <v>234</v>
      </c>
      <c r="GI202" t="s">
        <v>234</v>
      </c>
      <c r="GJ202" t="s">
        <v>234</v>
      </c>
      <c r="GK202" t="s">
        <v>234</v>
      </c>
      <c r="GL202" t="s">
        <v>234</v>
      </c>
      <c r="GM202" t="s">
        <v>234</v>
      </c>
      <c r="GN202" t="s">
        <v>234</v>
      </c>
      <c r="GO202" t="s">
        <v>234</v>
      </c>
      <c r="GP202" t="s">
        <v>234</v>
      </c>
      <c r="GQ202" t="s">
        <v>234</v>
      </c>
      <c r="GR202" t="s">
        <v>234</v>
      </c>
      <c r="GS202" t="s">
        <v>234</v>
      </c>
      <c r="GT202" t="s">
        <v>234</v>
      </c>
      <c r="GU202" t="s">
        <v>234</v>
      </c>
      <c r="GV202" t="s">
        <v>234</v>
      </c>
      <c r="GW202" t="s">
        <v>234</v>
      </c>
      <c r="GX202" t="s">
        <v>234</v>
      </c>
      <c r="GY202" t="s">
        <v>234</v>
      </c>
      <c r="GZ202" t="s">
        <v>234</v>
      </c>
      <c r="HA202" t="s">
        <v>234</v>
      </c>
      <c r="HB202" t="s">
        <v>234</v>
      </c>
      <c r="HC202" t="s">
        <v>234</v>
      </c>
      <c r="HD202" t="s">
        <v>234</v>
      </c>
      <c r="HE202" t="s">
        <v>234</v>
      </c>
      <c r="HF202" t="s">
        <v>234</v>
      </c>
      <c r="HG202" t="s">
        <v>234</v>
      </c>
      <c r="HH202" t="s">
        <v>234</v>
      </c>
      <c r="HI202" t="s">
        <v>234</v>
      </c>
      <c r="HJ202" t="s">
        <v>234</v>
      </c>
      <c r="HK202" t="s">
        <v>234</v>
      </c>
      <c r="HL202" t="s">
        <v>234</v>
      </c>
      <c r="HM202" t="s">
        <v>234</v>
      </c>
      <c r="HN202" t="s">
        <v>234</v>
      </c>
      <c r="HO202" t="s">
        <v>234</v>
      </c>
      <c r="HP202" t="s">
        <v>234</v>
      </c>
      <c r="HQ202" t="s">
        <v>234</v>
      </c>
      <c r="HR202" t="s">
        <v>234</v>
      </c>
      <c r="HS202" t="s">
        <v>234</v>
      </c>
      <c r="HT202" t="s">
        <v>234</v>
      </c>
      <c r="HU202" t="s">
        <v>1445</v>
      </c>
      <c r="HV202" t="s">
        <v>234</v>
      </c>
      <c r="HW202" t="s">
        <v>234</v>
      </c>
      <c r="HX202" t="s">
        <v>234</v>
      </c>
      <c r="HY202" t="s">
        <v>234</v>
      </c>
      <c r="HZ202" t="s">
        <v>234</v>
      </c>
      <c r="IA202" t="s">
        <v>234</v>
      </c>
      <c r="IB202" t="s">
        <v>234</v>
      </c>
      <c r="IC202" t="s">
        <v>234</v>
      </c>
      <c r="ID202" t="s">
        <v>4284</v>
      </c>
      <c r="IE202">
        <v>0</v>
      </c>
      <c r="IF202">
        <v>0</v>
      </c>
      <c r="IG202">
        <v>1</v>
      </c>
      <c r="IH202">
        <v>0</v>
      </c>
      <c r="II202">
        <v>0</v>
      </c>
      <c r="IJ202">
        <v>1</v>
      </c>
      <c r="IK202">
        <v>0</v>
      </c>
      <c r="IL202">
        <v>0</v>
      </c>
      <c r="IM202" t="s">
        <v>234</v>
      </c>
      <c r="IN202" t="s">
        <v>1445</v>
      </c>
      <c r="IO202" t="s">
        <v>234</v>
      </c>
      <c r="IP202" t="s">
        <v>234</v>
      </c>
      <c r="IQ202" t="s">
        <v>234</v>
      </c>
      <c r="IR202" t="s">
        <v>234</v>
      </c>
      <c r="IS202" t="s">
        <v>234</v>
      </c>
      <c r="IT202" t="s">
        <v>234</v>
      </c>
      <c r="IU202" t="s">
        <v>234</v>
      </c>
      <c r="IV202" t="s">
        <v>234</v>
      </c>
      <c r="IW202" t="s">
        <v>234</v>
      </c>
      <c r="IX202" t="s">
        <v>234</v>
      </c>
      <c r="IY202" t="s">
        <v>234</v>
      </c>
      <c r="IZ202" t="s">
        <v>234</v>
      </c>
      <c r="JA202" t="s">
        <v>234</v>
      </c>
      <c r="JB202" t="s">
        <v>234</v>
      </c>
      <c r="JC202" t="s">
        <v>234</v>
      </c>
      <c r="JD202" t="s">
        <v>234</v>
      </c>
      <c r="JE202" t="s">
        <v>234</v>
      </c>
      <c r="JF202" t="s">
        <v>234</v>
      </c>
      <c r="JG202" t="s">
        <v>234</v>
      </c>
      <c r="JH202" t="s">
        <v>234</v>
      </c>
      <c r="JI202" t="s">
        <v>234</v>
      </c>
      <c r="JJ202" t="s">
        <v>234</v>
      </c>
      <c r="JK202" t="s">
        <v>234</v>
      </c>
      <c r="JL202" t="s">
        <v>234</v>
      </c>
      <c r="JM202" t="s">
        <v>234</v>
      </c>
      <c r="JN202" t="s">
        <v>234</v>
      </c>
      <c r="JO202" t="s">
        <v>234</v>
      </c>
      <c r="JP202" t="s">
        <v>234</v>
      </c>
      <c r="JQ202" t="s">
        <v>234</v>
      </c>
      <c r="JR202" t="s">
        <v>234</v>
      </c>
      <c r="JS202" t="s">
        <v>234</v>
      </c>
      <c r="JT202" t="s">
        <v>234</v>
      </c>
      <c r="JU202" t="s">
        <v>234</v>
      </c>
      <c r="JV202" t="s">
        <v>234</v>
      </c>
      <c r="JW202" t="s">
        <v>234</v>
      </c>
      <c r="JX202" t="s">
        <v>234</v>
      </c>
      <c r="JY202" t="s">
        <v>234</v>
      </c>
      <c r="JZ202" t="s">
        <v>234</v>
      </c>
      <c r="KA202" t="s">
        <v>234</v>
      </c>
      <c r="KB202" t="s">
        <v>234</v>
      </c>
      <c r="KC202" t="s">
        <v>234</v>
      </c>
      <c r="KD202" t="s">
        <v>234</v>
      </c>
      <c r="KE202" t="s">
        <v>234</v>
      </c>
      <c r="KF202" t="s">
        <v>234</v>
      </c>
      <c r="KG202" t="s">
        <v>234</v>
      </c>
      <c r="KH202" t="s">
        <v>234</v>
      </c>
      <c r="KI202" t="s">
        <v>234</v>
      </c>
      <c r="KJ202" t="s">
        <v>234</v>
      </c>
      <c r="KK202" t="s">
        <v>234</v>
      </c>
      <c r="KL202" t="s">
        <v>234</v>
      </c>
      <c r="KM202" t="s">
        <v>234</v>
      </c>
      <c r="KN202" t="s">
        <v>234</v>
      </c>
      <c r="KO202" t="s">
        <v>234</v>
      </c>
      <c r="KP202" t="s">
        <v>234</v>
      </c>
      <c r="KQ202" t="s">
        <v>234</v>
      </c>
      <c r="KR202" t="s">
        <v>234</v>
      </c>
      <c r="KS202" t="s">
        <v>234</v>
      </c>
      <c r="KT202" t="s">
        <v>234</v>
      </c>
      <c r="KU202" t="s">
        <v>234</v>
      </c>
      <c r="KV202" t="s">
        <v>234</v>
      </c>
      <c r="KW202" t="s">
        <v>234</v>
      </c>
      <c r="KX202" t="s">
        <v>234</v>
      </c>
      <c r="KY202" t="s">
        <v>234</v>
      </c>
      <c r="KZ202" t="s">
        <v>234</v>
      </c>
      <c r="LA202" t="s">
        <v>234</v>
      </c>
      <c r="LB202" t="s">
        <v>234</v>
      </c>
      <c r="LC202" t="s">
        <v>234</v>
      </c>
      <c r="LD202" t="s">
        <v>234</v>
      </c>
      <c r="LE202" t="s">
        <v>234</v>
      </c>
      <c r="LF202" t="s">
        <v>3443</v>
      </c>
      <c r="LG202" t="s">
        <v>234</v>
      </c>
      <c r="LH202">
        <v>265611746</v>
      </c>
      <c r="LI202" t="s">
        <v>4285</v>
      </c>
      <c r="LJ202">
        <v>44621.002418981479</v>
      </c>
      <c r="LK202" t="s">
        <v>234</v>
      </c>
      <c r="LL202" t="s">
        <v>234</v>
      </c>
      <c r="LM202" t="s">
        <v>3800</v>
      </c>
      <c r="LN202" t="s">
        <v>3801</v>
      </c>
      <c r="LO202" t="s">
        <v>234</v>
      </c>
      <c r="LP202">
        <v>202</v>
      </c>
    </row>
    <row r="203" spans="1:328" x14ac:dyDescent="0.35">
      <c r="A203">
        <v>44620.61379077546</v>
      </c>
      <c r="B203">
        <v>44620.618924872688</v>
      </c>
      <c r="C203">
        <v>44620</v>
      </c>
      <c r="D203">
        <v>5.1340972277102992E-3</v>
      </c>
      <c r="E203" t="s">
        <v>234</v>
      </c>
      <c r="F203" t="s">
        <v>234</v>
      </c>
      <c r="G203" t="s">
        <v>234</v>
      </c>
      <c r="H203">
        <v>44620</v>
      </c>
      <c r="I203" t="s">
        <v>451</v>
      </c>
      <c r="J203" t="s">
        <v>234</v>
      </c>
      <c r="K203" t="s">
        <v>451</v>
      </c>
      <c r="L203" t="s">
        <v>450</v>
      </c>
      <c r="M203" t="s">
        <v>450</v>
      </c>
      <c r="N203" t="s">
        <v>246</v>
      </c>
      <c r="O203" t="s">
        <v>4251</v>
      </c>
      <c r="P203" t="s">
        <v>246</v>
      </c>
      <c r="Q203" t="s">
        <v>433</v>
      </c>
      <c r="R203" t="s">
        <v>4251</v>
      </c>
      <c r="S203" t="s">
        <v>441</v>
      </c>
      <c r="T203" t="s">
        <v>4252</v>
      </c>
      <c r="U203" t="s">
        <v>1877</v>
      </c>
      <c r="V203" t="s">
        <v>4252</v>
      </c>
      <c r="W203" t="s">
        <v>2247</v>
      </c>
      <c r="X203" t="s">
        <v>2246</v>
      </c>
      <c r="Y203" t="s">
        <v>2247</v>
      </c>
      <c r="Z203" t="s">
        <v>246</v>
      </c>
      <c r="AA203" t="s">
        <v>1879</v>
      </c>
      <c r="AB203" t="s">
        <v>246</v>
      </c>
      <c r="AC203" t="s">
        <v>1390</v>
      </c>
      <c r="AD203" t="s">
        <v>4252</v>
      </c>
      <c r="AE203" t="s">
        <v>246</v>
      </c>
      <c r="AF203" t="s">
        <v>4261</v>
      </c>
      <c r="AG203" t="s">
        <v>246</v>
      </c>
      <c r="AH203" t="s">
        <v>1390</v>
      </c>
      <c r="AI203" t="s">
        <v>4254</v>
      </c>
      <c r="AJ203" t="s">
        <v>247</v>
      </c>
      <c r="AK203" t="s">
        <v>284</v>
      </c>
      <c r="AL203" t="s">
        <v>1655</v>
      </c>
      <c r="AM203" t="s">
        <v>234</v>
      </c>
      <c r="AN203" t="s">
        <v>1655</v>
      </c>
      <c r="AO203" t="s">
        <v>234</v>
      </c>
      <c r="AP203" t="s">
        <v>250</v>
      </c>
      <c r="AQ203" t="s">
        <v>234</v>
      </c>
      <c r="AR203" t="s">
        <v>234</v>
      </c>
      <c r="AS203" t="s">
        <v>285</v>
      </c>
      <c r="AT203" t="s">
        <v>234</v>
      </c>
      <c r="AU203" t="s">
        <v>318</v>
      </c>
      <c r="AV203">
        <v>1</v>
      </c>
      <c r="AW203">
        <v>0</v>
      </c>
      <c r="AX203">
        <v>0</v>
      </c>
      <c r="AY203">
        <v>0</v>
      </c>
      <c r="AZ203">
        <v>0</v>
      </c>
      <c r="BA203">
        <v>0</v>
      </c>
      <c r="BB203">
        <v>0</v>
      </c>
      <c r="BC203">
        <v>0</v>
      </c>
      <c r="BD203" t="s">
        <v>309</v>
      </c>
      <c r="BE203" t="s">
        <v>750</v>
      </c>
      <c r="BF203" t="s">
        <v>3880</v>
      </c>
      <c r="BG203">
        <v>1</v>
      </c>
      <c r="BH203">
        <v>0</v>
      </c>
      <c r="BI203">
        <v>0</v>
      </c>
      <c r="BJ203">
        <v>0</v>
      </c>
      <c r="BK203">
        <v>1</v>
      </c>
      <c r="BL203">
        <v>0</v>
      </c>
      <c r="BM203">
        <v>0</v>
      </c>
      <c r="BN203">
        <v>0</v>
      </c>
      <c r="BO203">
        <v>0</v>
      </c>
      <c r="BP203">
        <v>0</v>
      </c>
      <c r="BQ203" t="s">
        <v>234</v>
      </c>
      <c r="BR203" t="s">
        <v>317</v>
      </c>
      <c r="BS203" t="s">
        <v>289</v>
      </c>
      <c r="BT203" t="s">
        <v>1468</v>
      </c>
      <c r="BU203">
        <v>0</v>
      </c>
      <c r="BV203">
        <v>0</v>
      </c>
      <c r="BW203">
        <v>0</v>
      </c>
      <c r="BX203">
        <v>0</v>
      </c>
      <c r="BY203">
        <v>1</v>
      </c>
      <c r="BZ203">
        <v>0</v>
      </c>
      <c r="CA203">
        <v>0</v>
      </c>
      <c r="CB203">
        <v>0</v>
      </c>
      <c r="CC203" t="s">
        <v>1500</v>
      </c>
      <c r="CD203" t="s">
        <v>234</v>
      </c>
      <c r="CE203" t="s">
        <v>234</v>
      </c>
      <c r="CF203" t="s">
        <v>234</v>
      </c>
      <c r="CG203" t="s">
        <v>234</v>
      </c>
      <c r="CH203" t="s">
        <v>234</v>
      </c>
      <c r="CI203" t="s">
        <v>234</v>
      </c>
      <c r="CJ203" t="s">
        <v>234</v>
      </c>
      <c r="CK203" t="s">
        <v>234</v>
      </c>
      <c r="CL203" t="s">
        <v>234</v>
      </c>
      <c r="CM203" t="s">
        <v>234</v>
      </c>
      <c r="CN203" t="s">
        <v>234</v>
      </c>
      <c r="CO203" t="s">
        <v>234</v>
      </c>
      <c r="CP203">
        <v>630</v>
      </c>
      <c r="CQ203" t="s">
        <v>4286</v>
      </c>
      <c r="CR203" t="s">
        <v>1655</v>
      </c>
      <c r="CS203" t="s">
        <v>234</v>
      </c>
      <c r="CT203" t="s">
        <v>234</v>
      </c>
      <c r="CU203" t="s">
        <v>234</v>
      </c>
      <c r="CV203" t="s">
        <v>234</v>
      </c>
      <c r="CW203" t="s">
        <v>234</v>
      </c>
      <c r="CX203" t="s">
        <v>234</v>
      </c>
      <c r="CY203" t="s">
        <v>234</v>
      </c>
      <c r="CZ203" t="s">
        <v>234</v>
      </c>
      <c r="DA203" t="s">
        <v>234</v>
      </c>
      <c r="DB203" t="s">
        <v>234</v>
      </c>
      <c r="DC203" t="s">
        <v>234</v>
      </c>
      <c r="DD203" t="s">
        <v>234</v>
      </c>
      <c r="DE203" t="s">
        <v>234</v>
      </c>
      <c r="DF203" t="s">
        <v>234</v>
      </c>
      <c r="DG203" t="s">
        <v>234</v>
      </c>
      <c r="DH203" t="s">
        <v>1655</v>
      </c>
      <c r="DI203" t="s">
        <v>4287</v>
      </c>
      <c r="DJ203">
        <v>0</v>
      </c>
      <c r="DK203">
        <v>0</v>
      </c>
      <c r="DL203">
        <v>0</v>
      </c>
      <c r="DM203">
        <v>0</v>
      </c>
      <c r="DN203">
        <v>0</v>
      </c>
      <c r="DO203">
        <v>0</v>
      </c>
      <c r="DP203">
        <v>0</v>
      </c>
      <c r="DQ203">
        <v>1</v>
      </c>
      <c r="DR203">
        <v>0</v>
      </c>
      <c r="DS203">
        <v>0</v>
      </c>
      <c r="DT203">
        <v>1</v>
      </c>
      <c r="DU203">
        <v>0</v>
      </c>
      <c r="DV203">
        <v>0</v>
      </c>
      <c r="DW203">
        <v>0</v>
      </c>
      <c r="DX203" t="s">
        <v>234</v>
      </c>
      <c r="DY203" t="s">
        <v>1468</v>
      </c>
      <c r="DZ203">
        <v>0</v>
      </c>
      <c r="EA203">
        <v>0</v>
      </c>
      <c r="EB203">
        <v>0</v>
      </c>
      <c r="EC203">
        <v>0</v>
      </c>
      <c r="ED203">
        <v>1</v>
      </c>
      <c r="EE203">
        <v>0</v>
      </c>
      <c r="EF203">
        <v>0</v>
      </c>
      <c r="EG203">
        <v>0</v>
      </c>
      <c r="EH203" t="s">
        <v>1445</v>
      </c>
      <c r="EI203" t="s">
        <v>1445</v>
      </c>
      <c r="EJ203" t="s">
        <v>1445</v>
      </c>
      <c r="EK203" t="s">
        <v>234</v>
      </c>
      <c r="EL203" t="s">
        <v>314</v>
      </c>
      <c r="EM203" t="s">
        <v>234</v>
      </c>
      <c r="EN203" t="s">
        <v>314</v>
      </c>
      <c r="EO203" t="s">
        <v>234</v>
      </c>
      <c r="EP203" t="s">
        <v>234</v>
      </c>
      <c r="EQ203" t="s">
        <v>234</v>
      </c>
      <c r="ER203" t="s">
        <v>234</v>
      </c>
      <c r="ES203" t="s">
        <v>234</v>
      </c>
      <c r="ET203" t="s">
        <v>234</v>
      </c>
      <c r="EU203" t="s">
        <v>234</v>
      </c>
      <c r="EV203" t="s">
        <v>234</v>
      </c>
      <c r="EW203" t="s">
        <v>234</v>
      </c>
      <c r="EX203" t="s">
        <v>234</v>
      </c>
      <c r="EY203" t="s">
        <v>234</v>
      </c>
      <c r="EZ203" t="s">
        <v>234</v>
      </c>
      <c r="FA203" t="s">
        <v>234</v>
      </c>
      <c r="FB203" t="s">
        <v>234</v>
      </c>
      <c r="FC203" t="s">
        <v>234</v>
      </c>
      <c r="FD203" t="s">
        <v>234</v>
      </c>
      <c r="FE203" t="s">
        <v>234</v>
      </c>
      <c r="FF203" t="s">
        <v>234</v>
      </c>
      <c r="FG203" t="s">
        <v>234</v>
      </c>
      <c r="FH203" t="s">
        <v>234</v>
      </c>
      <c r="FI203" t="s">
        <v>234</v>
      </c>
      <c r="FJ203" t="s">
        <v>234</v>
      </c>
      <c r="FK203" t="s">
        <v>234</v>
      </c>
      <c r="FL203" t="s">
        <v>234</v>
      </c>
      <c r="FM203" t="s">
        <v>234</v>
      </c>
      <c r="FN203" t="s">
        <v>234</v>
      </c>
      <c r="FO203" t="s">
        <v>234</v>
      </c>
      <c r="FP203" t="s">
        <v>234</v>
      </c>
      <c r="FQ203" t="s">
        <v>234</v>
      </c>
      <c r="FR203" t="s">
        <v>234</v>
      </c>
      <c r="FS203" t="s">
        <v>234</v>
      </c>
      <c r="FT203" t="s">
        <v>234</v>
      </c>
      <c r="FU203" t="s">
        <v>234</v>
      </c>
      <c r="FV203" t="s">
        <v>234</v>
      </c>
      <c r="FW203" t="s">
        <v>234</v>
      </c>
      <c r="FX203" t="s">
        <v>234</v>
      </c>
      <c r="FY203" t="s">
        <v>234</v>
      </c>
      <c r="FZ203" t="s">
        <v>234</v>
      </c>
      <c r="GA203" t="s">
        <v>234</v>
      </c>
      <c r="GB203" t="s">
        <v>234</v>
      </c>
      <c r="GC203" t="s">
        <v>234</v>
      </c>
      <c r="GD203" t="s">
        <v>234</v>
      </c>
      <c r="GE203" t="s">
        <v>234</v>
      </c>
      <c r="GF203" t="s">
        <v>234</v>
      </c>
      <c r="GG203" t="s">
        <v>234</v>
      </c>
      <c r="GH203" t="s">
        <v>234</v>
      </c>
      <c r="GI203" t="s">
        <v>234</v>
      </c>
      <c r="GJ203" t="s">
        <v>234</v>
      </c>
      <c r="GK203" t="s">
        <v>234</v>
      </c>
      <c r="GL203" t="s">
        <v>234</v>
      </c>
      <c r="GM203" t="s">
        <v>234</v>
      </c>
      <c r="GN203" t="s">
        <v>234</v>
      </c>
      <c r="GO203" t="s">
        <v>234</v>
      </c>
      <c r="GP203" t="s">
        <v>234</v>
      </c>
      <c r="GQ203" t="s">
        <v>234</v>
      </c>
      <c r="GR203" t="s">
        <v>234</v>
      </c>
      <c r="GS203" t="s">
        <v>234</v>
      </c>
      <c r="GT203" t="s">
        <v>234</v>
      </c>
      <c r="GU203" t="s">
        <v>234</v>
      </c>
      <c r="GV203" t="s">
        <v>234</v>
      </c>
      <c r="GW203" t="s">
        <v>234</v>
      </c>
      <c r="GX203" t="s">
        <v>234</v>
      </c>
      <c r="GY203" t="s">
        <v>234</v>
      </c>
      <c r="GZ203" t="s">
        <v>234</v>
      </c>
      <c r="HA203" t="s">
        <v>234</v>
      </c>
      <c r="HB203" t="s">
        <v>234</v>
      </c>
      <c r="HC203" t="s">
        <v>234</v>
      </c>
      <c r="HD203" t="s">
        <v>234</v>
      </c>
      <c r="HE203" t="s">
        <v>234</v>
      </c>
      <c r="HF203" t="s">
        <v>234</v>
      </c>
      <c r="HG203" t="s">
        <v>234</v>
      </c>
      <c r="HH203" t="s">
        <v>234</v>
      </c>
      <c r="HI203" t="s">
        <v>234</v>
      </c>
      <c r="HJ203" t="s">
        <v>234</v>
      </c>
      <c r="HK203" t="s">
        <v>234</v>
      </c>
      <c r="HL203" t="s">
        <v>234</v>
      </c>
      <c r="HM203" t="s">
        <v>234</v>
      </c>
      <c r="HN203" t="s">
        <v>234</v>
      </c>
      <c r="HO203" t="s">
        <v>234</v>
      </c>
      <c r="HP203" t="s">
        <v>234</v>
      </c>
      <c r="HQ203" t="s">
        <v>234</v>
      </c>
      <c r="HR203" t="s">
        <v>234</v>
      </c>
      <c r="HS203" t="s">
        <v>234</v>
      </c>
      <c r="HT203" t="s">
        <v>234</v>
      </c>
      <c r="HU203" t="s">
        <v>1445</v>
      </c>
      <c r="HV203" t="s">
        <v>234</v>
      </c>
      <c r="HW203" t="s">
        <v>234</v>
      </c>
      <c r="HX203" t="s">
        <v>234</v>
      </c>
      <c r="HY203" t="s">
        <v>234</v>
      </c>
      <c r="HZ203" t="s">
        <v>234</v>
      </c>
      <c r="IA203" t="s">
        <v>234</v>
      </c>
      <c r="IB203" t="s">
        <v>234</v>
      </c>
      <c r="IC203" t="s">
        <v>234</v>
      </c>
      <c r="ID203" t="s">
        <v>1591</v>
      </c>
      <c r="IE203">
        <v>0</v>
      </c>
      <c r="IF203">
        <v>0</v>
      </c>
      <c r="IG203">
        <v>0</v>
      </c>
      <c r="IH203">
        <v>0</v>
      </c>
      <c r="II203">
        <v>0</v>
      </c>
      <c r="IJ203">
        <v>1</v>
      </c>
      <c r="IK203">
        <v>0</v>
      </c>
      <c r="IL203">
        <v>0</v>
      </c>
      <c r="IM203" t="s">
        <v>234</v>
      </c>
      <c r="IN203" t="s">
        <v>1445</v>
      </c>
      <c r="IO203" t="s">
        <v>234</v>
      </c>
      <c r="IP203" t="s">
        <v>234</v>
      </c>
      <c r="IQ203" t="s">
        <v>234</v>
      </c>
      <c r="IR203" t="s">
        <v>234</v>
      </c>
      <c r="IS203" t="s">
        <v>234</v>
      </c>
      <c r="IT203" t="s">
        <v>234</v>
      </c>
      <c r="IU203" t="s">
        <v>234</v>
      </c>
      <c r="IV203" t="s">
        <v>234</v>
      </c>
      <c r="IW203" t="s">
        <v>234</v>
      </c>
      <c r="IX203" t="s">
        <v>234</v>
      </c>
      <c r="IY203" t="s">
        <v>234</v>
      </c>
      <c r="IZ203" t="s">
        <v>234</v>
      </c>
      <c r="JA203" t="s">
        <v>234</v>
      </c>
      <c r="JB203" t="s">
        <v>234</v>
      </c>
      <c r="JC203" t="s">
        <v>234</v>
      </c>
      <c r="JD203" t="s">
        <v>234</v>
      </c>
      <c r="JE203" t="s">
        <v>234</v>
      </c>
      <c r="JF203" t="s">
        <v>234</v>
      </c>
      <c r="JG203" t="s">
        <v>234</v>
      </c>
      <c r="JH203" t="s">
        <v>234</v>
      </c>
      <c r="JI203" t="s">
        <v>234</v>
      </c>
      <c r="JJ203" t="s">
        <v>234</v>
      </c>
      <c r="JK203" t="s">
        <v>234</v>
      </c>
      <c r="JL203" t="s">
        <v>234</v>
      </c>
      <c r="JM203" t="s">
        <v>234</v>
      </c>
      <c r="JN203" t="s">
        <v>234</v>
      </c>
      <c r="JO203" t="s">
        <v>234</v>
      </c>
      <c r="JP203" t="s">
        <v>234</v>
      </c>
      <c r="JQ203" t="s">
        <v>234</v>
      </c>
      <c r="JR203" t="s">
        <v>234</v>
      </c>
      <c r="JS203" t="s">
        <v>234</v>
      </c>
      <c r="JT203" t="s">
        <v>234</v>
      </c>
      <c r="JU203" t="s">
        <v>234</v>
      </c>
      <c r="JV203" t="s">
        <v>234</v>
      </c>
      <c r="JW203" t="s">
        <v>234</v>
      </c>
      <c r="JX203" t="s">
        <v>234</v>
      </c>
      <c r="JY203" t="s">
        <v>234</v>
      </c>
      <c r="JZ203" t="s">
        <v>234</v>
      </c>
      <c r="KA203" t="s">
        <v>234</v>
      </c>
      <c r="KB203" t="s">
        <v>234</v>
      </c>
      <c r="KC203" t="s">
        <v>234</v>
      </c>
      <c r="KD203" t="s">
        <v>234</v>
      </c>
      <c r="KE203" t="s">
        <v>234</v>
      </c>
      <c r="KF203" t="s">
        <v>234</v>
      </c>
      <c r="KG203" t="s">
        <v>234</v>
      </c>
      <c r="KH203" t="s">
        <v>234</v>
      </c>
      <c r="KI203" t="s">
        <v>234</v>
      </c>
      <c r="KJ203" t="s">
        <v>234</v>
      </c>
      <c r="KK203" t="s">
        <v>234</v>
      </c>
      <c r="KL203" t="s">
        <v>234</v>
      </c>
      <c r="KM203" t="s">
        <v>234</v>
      </c>
      <c r="KN203" t="s">
        <v>234</v>
      </c>
      <c r="KO203" t="s">
        <v>234</v>
      </c>
      <c r="KP203" t="s">
        <v>234</v>
      </c>
      <c r="KQ203" t="s">
        <v>234</v>
      </c>
      <c r="KR203" t="s">
        <v>234</v>
      </c>
      <c r="KS203" t="s">
        <v>234</v>
      </c>
      <c r="KT203" t="s">
        <v>234</v>
      </c>
      <c r="KU203" t="s">
        <v>234</v>
      </c>
      <c r="KV203" t="s">
        <v>234</v>
      </c>
      <c r="KW203" t="s">
        <v>234</v>
      </c>
      <c r="KX203" t="s">
        <v>234</v>
      </c>
      <c r="KY203" t="s">
        <v>234</v>
      </c>
      <c r="KZ203" t="s">
        <v>234</v>
      </c>
      <c r="LA203" t="s">
        <v>234</v>
      </c>
      <c r="LB203" t="s">
        <v>234</v>
      </c>
      <c r="LC203" t="s">
        <v>234</v>
      </c>
      <c r="LD203" t="s">
        <v>234</v>
      </c>
      <c r="LE203" t="s">
        <v>234</v>
      </c>
      <c r="LF203" t="s">
        <v>3443</v>
      </c>
      <c r="LG203" t="s">
        <v>234</v>
      </c>
      <c r="LH203">
        <v>265611748</v>
      </c>
      <c r="LI203" t="s">
        <v>4288</v>
      </c>
      <c r="LJ203">
        <v>44621.002442129633</v>
      </c>
      <c r="LK203" t="s">
        <v>234</v>
      </c>
      <c r="LL203" t="s">
        <v>234</v>
      </c>
      <c r="LM203" t="s">
        <v>3800</v>
      </c>
      <c r="LN203" t="s">
        <v>3801</v>
      </c>
      <c r="LO203" t="s">
        <v>234</v>
      </c>
      <c r="LP203">
        <v>203</v>
      </c>
    </row>
    <row r="204" spans="1:328" x14ac:dyDescent="0.35">
      <c r="A204">
        <v>44620.619443483803</v>
      </c>
      <c r="B204">
        <v>44620.792507881953</v>
      </c>
      <c r="C204">
        <v>44620</v>
      </c>
      <c r="D204">
        <v>0.17306439815001795</v>
      </c>
      <c r="E204" t="s">
        <v>234</v>
      </c>
      <c r="F204" t="s">
        <v>234</v>
      </c>
      <c r="G204" t="s">
        <v>3811</v>
      </c>
      <c r="H204">
        <v>44620</v>
      </c>
      <c r="I204" t="s">
        <v>451</v>
      </c>
      <c r="J204" t="s">
        <v>234</v>
      </c>
      <c r="K204" t="s">
        <v>451</v>
      </c>
      <c r="L204" t="s">
        <v>450</v>
      </c>
      <c r="M204" t="s">
        <v>450</v>
      </c>
      <c r="N204" t="s">
        <v>246</v>
      </c>
      <c r="O204" t="s">
        <v>4251</v>
      </c>
      <c r="P204" t="s">
        <v>246</v>
      </c>
      <c r="Q204" t="s">
        <v>433</v>
      </c>
      <c r="R204" t="s">
        <v>4251</v>
      </c>
      <c r="S204" t="s">
        <v>441</v>
      </c>
      <c r="T204" t="s">
        <v>4252</v>
      </c>
      <c r="U204" t="s">
        <v>1877</v>
      </c>
      <c r="V204" t="s">
        <v>4252</v>
      </c>
      <c r="W204" t="s">
        <v>2247</v>
      </c>
      <c r="X204" t="s">
        <v>2246</v>
      </c>
      <c r="Y204" t="s">
        <v>2247</v>
      </c>
      <c r="Z204" t="s">
        <v>246</v>
      </c>
      <c r="AA204" t="s">
        <v>1879</v>
      </c>
      <c r="AB204" t="s">
        <v>246</v>
      </c>
      <c r="AC204" t="s">
        <v>1390</v>
      </c>
      <c r="AD204" t="s">
        <v>4252</v>
      </c>
      <c r="AE204" t="s">
        <v>246</v>
      </c>
      <c r="AF204" t="s">
        <v>4261</v>
      </c>
      <c r="AG204" t="s">
        <v>246</v>
      </c>
      <c r="AH204" t="s">
        <v>1390</v>
      </c>
      <c r="AI204" t="s">
        <v>4254</v>
      </c>
      <c r="AJ204" t="s">
        <v>247</v>
      </c>
      <c r="AK204" t="s">
        <v>248</v>
      </c>
      <c r="AL204" t="s">
        <v>1655</v>
      </c>
      <c r="AM204" t="s">
        <v>234</v>
      </c>
      <c r="AN204" t="s">
        <v>1655</v>
      </c>
      <c r="AO204" t="s">
        <v>234</v>
      </c>
      <c r="AP204" t="s">
        <v>274</v>
      </c>
      <c r="AQ204" t="s">
        <v>234</v>
      </c>
      <c r="AR204" t="s">
        <v>234</v>
      </c>
      <c r="AS204" t="s">
        <v>234</v>
      </c>
      <c r="AT204" t="s">
        <v>234</v>
      </c>
      <c r="AU204" t="s">
        <v>234</v>
      </c>
      <c r="AV204" t="s">
        <v>234</v>
      </c>
      <c r="AW204" t="s">
        <v>234</v>
      </c>
      <c r="AX204" t="s">
        <v>234</v>
      </c>
      <c r="AY204" t="s">
        <v>234</v>
      </c>
      <c r="AZ204" t="s">
        <v>234</v>
      </c>
      <c r="BA204" t="s">
        <v>234</v>
      </c>
      <c r="BB204" t="s">
        <v>234</v>
      </c>
      <c r="BC204" t="s">
        <v>234</v>
      </c>
      <c r="BD204" t="s">
        <v>234</v>
      </c>
      <c r="BE204" t="s">
        <v>234</v>
      </c>
      <c r="BF204" t="s">
        <v>234</v>
      </c>
      <c r="BG204" t="s">
        <v>234</v>
      </c>
      <c r="BH204" t="s">
        <v>234</v>
      </c>
      <c r="BI204" t="s">
        <v>234</v>
      </c>
      <c r="BJ204" t="s">
        <v>234</v>
      </c>
      <c r="BK204" t="s">
        <v>234</v>
      </c>
      <c r="BL204" t="s">
        <v>234</v>
      </c>
      <c r="BM204" t="s">
        <v>234</v>
      </c>
      <c r="BN204" t="s">
        <v>234</v>
      </c>
      <c r="BO204" t="s">
        <v>234</v>
      </c>
      <c r="BP204" t="s">
        <v>234</v>
      </c>
      <c r="BQ204" t="s">
        <v>234</v>
      </c>
      <c r="BR204" t="s">
        <v>234</v>
      </c>
      <c r="BS204" t="s">
        <v>234</v>
      </c>
      <c r="BT204" t="s">
        <v>234</v>
      </c>
      <c r="BU204" t="s">
        <v>234</v>
      </c>
      <c r="BV204" t="s">
        <v>234</v>
      </c>
      <c r="BW204" t="s">
        <v>234</v>
      </c>
      <c r="BX204" t="s">
        <v>234</v>
      </c>
      <c r="BY204" t="s">
        <v>234</v>
      </c>
      <c r="BZ204" t="s">
        <v>234</v>
      </c>
      <c r="CA204" t="s">
        <v>234</v>
      </c>
      <c r="CB204" t="s">
        <v>234</v>
      </c>
      <c r="CC204" t="s">
        <v>234</v>
      </c>
      <c r="CD204" t="s">
        <v>234</v>
      </c>
      <c r="CE204" t="s">
        <v>234</v>
      </c>
      <c r="CF204" t="s">
        <v>234</v>
      </c>
      <c r="CG204" t="s">
        <v>234</v>
      </c>
      <c r="CH204" t="s">
        <v>234</v>
      </c>
      <c r="CI204" t="s">
        <v>234</v>
      </c>
      <c r="CJ204" t="s">
        <v>234</v>
      </c>
      <c r="CK204" t="s">
        <v>234</v>
      </c>
      <c r="CL204" t="s">
        <v>234</v>
      </c>
      <c r="CM204" t="s">
        <v>234</v>
      </c>
      <c r="CN204" t="s">
        <v>234</v>
      </c>
      <c r="CO204" t="s">
        <v>234</v>
      </c>
      <c r="CP204" t="s">
        <v>234</v>
      </c>
      <c r="CQ204" t="s">
        <v>234</v>
      </c>
      <c r="CR204" t="s">
        <v>234</v>
      </c>
      <c r="CS204" t="s">
        <v>234</v>
      </c>
      <c r="CT204" t="s">
        <v>234</v>
      </c>
      <c r="CU204" t="s">
        <v>234</v>
      </c>
      <c r="CV204" t="s">
        <v>234</v>
      </c>
      <c r="CW204" t="s">
        <v>234</v>
      </c>
      <c r="CX204" t="s">
        <v>234</v>
      </c>
      <c r="CY204" t="s">
        <v>234</v>
      </c>
      <c r="CZ204" t="s">
        <v>234</v>
      </c>
      <c r="DA204" t="s">
        <v>234</v>
      </c>
      <c r="DB204" t="s">
        <v>234</v>
      </c>
      <c r="DC204" t="s">
        <v>234</v>
      </c>
      <c r="DD204" t="s">
        <v>234</v>
      </c>
      <c r="DE204" t="s">
        <v>234</v>
      </c>
      <c r="DF204" t="s">
        <v>234</v>
      </c>
      <c r="DG204" t="s">
        <v>234</v>
      </c>
      <c r="DH204" t="s">
        <v>234</v>
      </c>
      <c r="DI204" t="s">
        <v>234</v>
      </c>
      <c r="DJ204" t="s">
        <v>234</v>
      </c>
      <c r="DK204" t="s">
        <v>234</v>
      </c>
      <c r="DL204" t="s">
        <v>234</v>
      </c>
      <c r="DM204" t="s">
        <v>234</v>
      </c>
      <c r="DN204" t="s">
        <v>234</v>
      </c>
      <c r="DO204" t="s">
        <v>234</v>
      </c>
      <c r="DP204" t="s">
        <v>234</v>
      </c>
      <c r="DQ204" t="s">
        <v>234</v>
      </c>
      <c r="DR204" t="s">
        <v>234</v>
      </c>
      <c r="DS204" t="s">
        <v>234</v>
      </c>
      <c r="DT204" t="s">
        <v>234</v>
      </c>
      <c r="DU204" t="s">
        <v>234</v>
      </c>
      <c r="DV204" t="s">
        <v>234</v>
      </c>
      <c r="DW204" t="s">
        <v>234</v>
      </c>
      <c r="DX204" t="s">
        <v>234</v>
      </c>
      <c r="DY204" t="s">
        <v>234</v>
      </c>
      <c r="DZ204" t="s">
        <v>234</v>
      </c>
      <c r="EA204" t="s">
        <v>234</v>
      </c>
      <c r="EB204" t="s">
        <v>234</v>
      </c>
      <c r="EC204" t="s">
        <v>234</v>
      </c>
      <c r="ED204" t="s">
        <v>234</v>
      </c>
      <c r="EE204" t="s">
        <v>234</v>
      </c>
      <c r="EF204" t="s">
        <v>234</v>
      </c>
      <c r="EG204" t="s">
        <v>234</v>
      </c>
      <c r="EH204" t="s">
        <v>234</v>
      </c>
      <c r="EI204" t="s">
        <v>234</v>
      </c>
      <c r="EJ204" t="s">
        <v>234</v>
      </c>
      <c r="EK204" t="s">
        <v>234</v>
      </c>
      <c r="EL204" t="s">
        <v>234</v>
      </c>
      <c r="EM204" t="s">
        <v>234</v>
      </c>
      <c r="EN204" t="s">
        <v>234</v>
      </c>
      <c r="EO204" t="s">
        <v>234</v>
      </c>
      <c r="EP204" t="s">
        <v>234</v>
      </c>
      <c r="EQ204" t="s">
        <v>234</v>
      </c>
      <c r="ER204" t="s">
        <v>234</v>
      </c>
      <c r="ES204" t="s">
        <v>234</v>
      </c>
      <c r="ET204" t="s">
        <v>234</v>
      </c>
      <c r="EU204" t="s">
        <v>234</v>
      </c>
      <c r="EV204" t="s">
        <v>234</v>
      </c>
      <c r="EW204" t="s">
        <v>234</v>
      </c>
      <c r="EX204" t="s">
        <v>234</v>
      </c>
      <c r="EY204" t="s">
        <v>234</v>
      </c>
      <c r="EZ204" t="s">
        <v>234</v>
      </c>
      <c r="FA204" t="s">
        <v>234</v>
      </c>
      <c r="FB204" t="s">
        <v>234</v>
      </c>
      <c r="FC204" t="s">
        <v>234</v>
      </c>
      <c r="FD204" t="s">
        <v>234</v>
      </c>
      <c r="FE204" t="s">
        <v>234</v>
      </c>
      <c r="FF204" t="s">
        <v>234</v>
      </c>
      <c r="FG204" t="s">
        <v>234</v>
      </c>
      <c r="FH204" t="s">
        <v>234</v>
      </c>
      <c r="FI204" t="s">
        <v>234</v>
      </c>
      <c r="FJ204" t="s">
        <v>234</v>
      </c>
      <c r="FK204" t="s">
        <v>234</v>
      </c>
      <c r="FL204" t="s">
        <v>234</v>
      </c>
      <c r="FM204" t="s">
        <v>234</v>
      </c>
      <c r="FN204" t="s">
        <v>234</v>
      </c>
      <c r="FO204" t="s">
        <v>234</v>
      </c>
      <c r="FP204" t="s">
        <v>234</v>
      </c>
      <c r="FQ204" t="s">
        <v>234</v>
      </c>
      <c r="FR204" t="s">
        <v>234</v>
      </c>
      <c r="FS204" t="s">
        <v>234</v>
      </c>
      <c r="FT204" t="s">
        <v>234</v>
      </c>
      <c r="FU204" t="s">
        <v>234</v>
      </c>
      <c r="FV204" t="s">
        <v>234</v>
      </c>
      <c r="FW204" t="s">
        <v>234</v>
      </c>
      <c r="FX204" t="s">
        <v>234</v>
      </c>
      <c r="FY204" t="s">
        <v>234</v>
      </c>
      <c r="FZ204" t="s">
        <v>234</v>
      </c>
      <c r="GA204" t="s">
        <v>234</v>
      </c>
      <c r="GB204" t="s">
        <v>234</v>
      </c>
      <c r="GC204" t="s">
        <v>234</v>
      </c>
      <c r="GD204" t="s">
        <v>234</v>
      </c>
      <c r="GE204" t="s">
        <v>234</v>
      </c>
      <c r="GF204" t="s">
        <v>234</v>
      </c>
      <c r="GG204" t="s">
        <v>234</v>
      </c>
      <c r="GH204" t="s">
        <v>234</v>
      </c>
      <c r="GI204" t="s">
        <v>234</v>
      </c>
      <c r="GJ204" t="s">
        <v>234</v>
      </c>
      <c r="GK204" t="s">
        <v>234</v>
      </c>
      <c r="GL204" t="s">
        <v>234</v>
      </c>
      <c r="GM204" t="s">
        <v>234</v>
      </c>
      <c r="GN204" t="s">
        <v>234</v>
      </c>
      <c r="GO204" t="s">
        <v>234</v>
      </c>
      <c r="GP204" t="s">
        <v>234</v>
      </c>
      <c r="GQ204" t="s">
        <v>234</v>
      </c>
      <c r="GR204" t="s">
        <v>234</v>
      </c>
      <c r="GS204" t="s">
        <v>234</v>
      </c>
      <c r="GT204" t="s">
        <v>234</v>
      </c>
      <c r="GU204" t="s">
        <v>234</v>
      </c>
      <c r="GV204" t="s">
        <v>234</v>
      </c>
      <c r="GW204" t="s">
        <v>234</v>
      </c>
      <c r="GX204" t="s">
        <v>234</v>
      </c>
      <c r="GY204" t="s">
        <v>234</v>
      </c>
      <c r="GZ204" t="s">
        <v>234</v>
      </c>
      <c r="HA204" t="s">
        <v>234</v>
      </c>
      <c r="HB204" t="s">
        <v>234</v>
      </c>
      <c r="HC204" t="s">
        <v>234</v>
      </c>
      <c r="HD204" t="s">
        <v>234</v>
      </c>
      <c r="HE204" t="s">
        <v>234</v>
      </c>
      <c r="HF204" t="s">
        <v>234</v>
      </c>
      <c r="HG204" t="s">
        <v>234</v>
      </c>
      <c r="HH204" t="s">
        <v>234</v>
      </c>
      <c r="HI204" t="s">
        <v>234</v>
      </c>
      <c r="HJ204" t="s">
        <v>234</v>
      </c>
      <c r="HK204" t="s">
        <v>234</v>
      </c>
      <c r="HL204" t="s">
        <v>234</v>
      </c>
      <c r="HM204" t="s">
        <v>234</v>
      </c>
      <c r="HN204" t="s">
        <v>234</v>
      </c>
      <c r="HO204" t="s">
        <v>234</v>
      </c>
      <c r="HP204" t="s">
        <v>234</v>
      </c>
      <c r="HQ204" t="s">
        <v>234</v>
      </c>
      <c r="HR204" t="s">
        <v>234</v>
      </c>
      <c r="HS204" t="s">
        <v>234</v>
      </c>
      <c r="HT204" t="s">
        <v>234</v>
      </c>
      <c r="HU204" t="s">
        <v>234</v>
      </c>
      <c r="HV204" t="s">
        <v>234</v>
      </c>
      <c r="HW204" t="s">
        <v>234</v>
      </c>
      <c r="HX204" t="s">
        <v>234</v>
      </c>
      <c r="HY204" t="s">
        <v>234</v>
      </c>
      <c r="HZ204" t="s">
        <v>234</v>
      </c>
      <c r="IA204" t="s">
        <v>234</v>
      </c>
      <c r="IB204" t="s">
        <v>234</v>
      </c>
      <c r="IC204" t="s">
        <v>234</v>
      </c>
      <c r="ID204" t="s">
        <v>234</v>
      </c>
      <c r="IE204" t="s">
        <v>234</v>
      </c>
      <c r="IF204" t="s">
        <v>234</v>
      </c>
      <c r="IG204" t="s">
        <v>234</v>
      </c>
      <c r="IH204" t="s">
        <v>234</v>
      </c>
      <c r="II204" t="s">
        <v>234</v>
      </c>
      <c r="IJ204" t="s">
        <v>234</v>
      </c>
      <c r="IK204" t="s">
        <v>234</v>
      </c>
      <c r="IL204" t="s">
        <v>234</v>
      </c>
      <c r="IM204" t="s">
        <v>234</v>
      </c>
      <c r="IN204" t="s">
        <v>234</v>
      </c>
      <c r="IO204" t="s">
        <v>234</v>
      </c>
      <c r="IP204" t="s">
        <v>234</v>
      </c>
      <c r="IQ204" t="s">
        <v>234</v>
      </c>
      <c r="IR204" t="s">
        <v>234</v>
      </c>
      <c r="IS204" t="s">
        <v>234</v>
      </c>
      <c r="IT204" t="s">
        <v>234</v>
      </c>
      <c r="IU204" t="s">
        <v>234</v>
      </c>
      <c r="IV204" t="s">
        <v>234</v>
      </c>
      <c r="IW204" t="s">
        <v>234</v>
      </c>
      <c r="IX204" t="s">
        <v>234</v>
      </c>
      <c r="IY204" t="s">
        <v>1655</v>
      </c>
      <c r="IZ204" t="s">
        <v>1713</v>
      </c>
      <c r="JA204" t="s">
        <v>346</v>
      </c>
      <c r="JB204" t="s">
        <v>234</v>
      </c>
      <c r="JC204" t="s">
        <v>435</v>
      </c>
      <c r="JD204" t="s">
        <v>436</v>
      </c>
      <c r="JE204" t="s">
        <v>436</v>
      </c>
      <c r="JF204" t="s">
        <v>255</v>
      </c>
      <c r="JG204" t="s">
        <v>234</v>
      </c>
      <c r="JH204" t="s">
        <v>256</v>
      </c>
      <c r="JI204" t="s">
        <v>461</v>
      </c>
      <c r="JJ204" t="s">
        <v>461</v>
      </c>
      <c r="JK204" t="s">
        <v>462</v>
      </c>
      <c r="JL204" t="s">
        <v>234</v>
      </c>
      <c r="JM204" t="s">
        <v>234</v>
      </c>
      <c r="JN204" t="s">
        <v>234</v>
      </c>
      <c r="JO204" t="s">
        <v>234</v>
      </c>
      <c r="JP204" t="s">
        <v>234</v>
      </c>
      <c r="JQ204" t="s">
        <v>234</v>
      </c>
      <c r="JR204" t="s">
        <v>259</v>
      </c>
      <c r="JS204" t="s">
        <v>234</v>
      </c>
      <c r="JT204" t="s">
        <v>259</v>
      </c>
      <c r="JU204" t="s">
        <v>234</v>
      </c>
      <c r="JV204" t="s">
        <v>261</v>
      </c>
      <c r="JW204" t="s">
        <v>375</v>
      </c>
      <c r="JX204" t="s">
        <v>261</v>
      </c>
      <c r="JY204" t="s">
        <v>234</v>
      </c>
      <c r="JZ204" t="s">
        <v>234</v>
      </c>
      <c r="KA204" t="s">
        <v>234</v>
      </c>
      <c r="KB204" t="s">
        <v>234</v>
      </c>
      <c r="KC204" t="s">
        <v>234</v>
      </c>
      <c r="KD204" t="s">
        <v>234</v>
      </c>
      <c r="KE204" t="s">
        <v>234</v>
      </c>
      <c r="KF204" t="s">
        <v>234</v>
      </c>
      <c r="KG204" t="s">
        <v>234</v>
      </c>
      <c r="KH204" t="s">
        <v>234</v>
      </c>
      <c r="KI204" t="s">
        <v>234</v>
      </c>
      <c r="KJ204" t="s">
        <v>234</v>
      </c>
      <c r="KK204" t="s">
        <v>234</v>
      </c>
      <c r="KL204" t="s">
        <v>234</v>
      </c>
      <c r="KM204" t="s">
        <v>261</v>
      </c>
      <c r="KN204" t="s">
        <v>234</v>
      </c>
      <c r="KO204" t="s">
        <v>234</v>
      </c>
      <c r="KP204" t="s">
        <v>234</v>
      </c>
      <c r="KQ204" t="s">
        <v>234</v>
      </c>
      <c r="KR204" t="s">
        <v>234</v>
      </c>
      <c r="KS204" t="s">
        <v>234</v>
      </c>
      <c r="KT204" t="s">
        <v>234</v>
      </c>
      <c r="KU204" t="s">
        <v>234</v>
      </c>
      <c r="KV204" t="s">
        <v>234</v>
      </c>
      <c r="KW204" t="s">
        <v>234</v>
      </c>
      <c r="KX204" t="s">
        <v>234</v>
      </c>
      <c r="KY204" t="s">
        <v>234</v>
      </c>
      <c r="KZ204" t="s">
        <v>234</v>
      </c>
      <c r="LA204" t="s">
        <v>234</v>
      </c>
      <c r="LB204" t="s">
        <v>234</v>
      </c>
      <c r="LC204" t="s">
        <v>234</v>
      </c>
      <c r="LD204" t="s">
        <v>234</v>
      </c>
      <c r="LE204" t="s">
        <v>234</v>
      </c>
      <c r="LF204" t="s">
        <v>3443</v>
      </c>
      <c r="LG204" t="s">
        <v>234</v>
      </c>
      <c r="LH204">
        <v>265611751</v>
      </c>
      <c r="LI204" t="s">
        <v>4289</v>
      </c>
      <c r="LJ204">
        <v>44621.002453703702</v>
      </c>
      <c r="LK204" t="s">
        <v>234</v>
      </c>
      <c r="LL204" t="s">
        <v>234</v>
      </c>
      <c r="LM204" t="s">
        <v>3800</v>
      </c>
      <c r="LN204" t="s">
        <v>3801</v>
      </c>
      <c r="LO204" t="s">
        <v>234</v>
      </c>
      <c r="LP204">
        <v>204</v>
      </c>
    </row>
    <row r="205" spans="1:328" x14ac:dyDescent="0.35">
      <c r="A205">
        <v>44620.623707905092</v>
      </c>
      <c r="B205">
        <v>44620.633908229167</v>
      </c>
      <c r="C205">
        <v>44620</v>
      </c>
      <c r="D205">
        <v>8.5002700628441141E-4</v>
      </c>
      <c r="E205" t="s">
        <v>234</v>
      </c>
      <c r="F205" t="s">
        <v>234</v>
      </c>
      <c r="G205" t="s">
        <v>234</v>
      </c>
      <c r="H205">
        <v>44620</v>
      </c>
      <c r="I205" t="s">
        <v>451</v>
      </c>
      <c r="J205" t="s">
        <v>234</v>
      </c>
      <c r="K205" t="s">
        <v>451</v>
      </c>
      <c r="L205" t="s">
        <v>450</v>
      </c>
      <c r="M205" t="s">
        <v>450</v>
      </c>
      <c r="N205" t="s">
        <v>246</v>
      </c>
      <c r="O205" t="s">
        <v>4251</v>
      </c>
      <c r="P205" t="s">
        <v>246</v>
      </c>
      <c r="Q205" t="s">
        <v>433</v>
      </c>
      <c r="R205" t="s">
        <v>4251</v>
      </c>
      <c r="S205" t="s">
        <v>441</v>
      </c>
      <c r="T205" t="s">
        <v>4252</v>
      </c>
      <c r="U205" t="s">
        <v>1877</v>
      </c>
      <c r="V205" t="s">
        <v>4252</v>
      </c>
      <c r="W205" t="s">
        <v>2247</v>
      </c>
      <c r="X205" t="s">
        <v>2246</v>
      </c>
      <c r="Y205" t="s">
        <v>2247</v>
      </c>
      <c r="Z205" t="s">
        <v>246</v>
      </c>
      <c r="AA205" t="s">
        <v>1879</v>
      </c>
      <c r="AB205" t="s">
        <v>246</v>
      </c>
      <c r="AC205" t="s">
        <v>1390</v>
      </c>
      <c r="AD205" t="s">
        <v>4252</v>
      </c>
      <c r="AE205" t="s">
        <v>246</v>
      </c>
      <c r="AF205" t="s">
        <v>4261</v>
      </c>
      <c r="AG205" t="s">
        <v>246</v>
      </c>
      <c r="AH205" t="s">
        <v>1390</v>
      </c>
      <c r="AI205" t="s">
        <v>4254</v>
      </c>
      <c r="AJ205" t="s">
        <v>247</v>
      </c>
      <c r="AK205" t="s">
        <v>284</v>
      </c>
      <c r="AL205" t="s">
        <v>1655</v>
      </c>
      <c r="AM205" t="s">
        <v>234</v>
      </c>
      <c r="AN205" t="s">
        <v>1655</v>
      </c>
      <c r="AO205" t="s">
        <v>234</v>
      </c>
      <c r="AP205" t="s">
        <v>250</v>
      </c>
      <c r="AQ205" t="s">
        <v>234</v>
      </c>
      <c r="AR205" t="s">
        <v>234</v>
      </c>
      <c r="AS205" t="s">
        <v>285</v>
      </c>
      <c r="AT205" t="s">
        <v>234</v>
      </c>
      <c r="AU205" t="s">
        <v>4290</v>
      </c>
      <c r="AV205">
        <v>1</v>
      </c>
      <c r="AW205">
        <v>1</v>
      </c>
      <c r="AX205">
        <v>0</v>
      </c>
      <c r="AY205">
        <v>0</v>
      </c>
      <c r="AZ205">
        <v>0</v>
      </c>
      <c r="BA205">
        <v>0</v>
      </c>
      <c r="BB205">
        <v>1</v>
      </c>
      <c r="BC205">
        <v>0</v>
      </c>
      <c r="BD205" t="s">
        <v>309</v>
      </c>
      <c r="BE205" t="s">
        <v>750</v>
      </c>
      <c r="BF205" t="s">
        <v>3880</v>
      </c>
      <c r="BG205">
        <v>1</v>
      </c>
      <c r="BH205">
        <v>0</v>
      </c>
      <c r="BI205">
        <v>0</v>
      </c>
      <c r="BJ205">
        <v>0</v>
      </c>
      <c r="BK205">
        <v>1</v>
      </c>
      <c r="BL205">
        <v>0</v>
      </c>
      <c r="BM205">
        <v>0</v>
      </c>
      <c r="BN205">
        <v>0</v>
      </c>
      <c r="BO205">
        <v>0</v>
      </c>
      <c r="BP205">
        <v>0</v>
      </c>
      <c r="BQ205" t="s">
        <v>234</v>
      </c>
      <c r="BR205" t="s">
        <v>288</v>
      </c>
      <c r="BS205" t="s">
        <v>393</v>
      </c>
      <c r="BT205" t="s">
        <v>3807</v>
      </c>
      <c r="BU205">
        <v>1</v>
      </c>
      <c r="BV205">
        <v>1</v>
      </c>
      <c r="BW205">
        <v>1</v>
      </c>
      <c r="BX205">
        <v>1</v>
      </c>
      <c r="BY205">
        <v>1</v>
      </c>
      <c r="BZ205">
        <v>0</v>
      </c>
      <c r="CA205">
        <v>1</v>
      </c>
      <c r="CB205">
        <v>0</v>
      </c>
      <c r="CC205" t="s">
        <v>1500</v>
      </c>
      <c r="CD205">
        <v>400</v>
      </c>
      <c r="CE205">
        <v>200</v>
      </c>
      <c r="CF205" t="s">
        <v>1655</v>
      </c>
      <c r="CG205">
        <v>450</v>
      </c>
      <c r="CH205">
        <v>173.07692307692301</v>
      </c>
      <c r="CI205" t="s">
        <v>1655</v>
      </c>
      <c r="CJ205">
        <v>250</v>
      </c>
      <c r="CK205" t="s">
        <v>3803</v>
      </c>
      <c r="CL205" t="s">
        <v>1655</v>
      </c>
      <c r="CM205">
        <v>450</v>
      </c>
      <c r="CN205" t="s">
        <v>3837</v>
      </c>
      <c r="CO205" t="s">
        <v>1655</v>
      </c>
      <c r="CP205">
        <v>600</v>
      </c>
      <c r="CQ205" t="s">
        <v>3805</v>
      </c>
      <c r="CR205" t="s">
        <v>1655</v>
      </c>
      <c r="CS205" t="s">
        <v>234</v>
      </c>
      <c r="CT205" t="s">
        <v>234</v>
      </c>
      <c r="CU205" t="s">
        <v>234</v>
      </c>
      <c r="CV205" t="s">
        <v>1504</v>
      </c>
      <c r="CW205" t="s">
        <v>1655</v>
      </c>
      <c r="CX205">
        <v>1000</v>
      </c>
      <c r="CY205" t="s">
        <v>234</v>
      </c>
      <c r="CZ205" t="s">
        <v>234</v>
      </c>
      <c r="DA205" t="s">
        <v>234</v>
      </c>
      <c r="DB205" t="s">
        <v>234</v>
      </c>
      <c r="DC205" t="s">
        <v>234</v>
      </c>
      <c r="DD205" t="s">
        <v>234</v>
      </c>
      <c r="DE205" t="s">
        <v>259</v>
      </c>
      <c r="DF205">
        <v>1000</v>
      </c>
      <c r="DG205" t="s">
        <v>1445</v>
      </c>
      <c r="DH205" t="s">
        <v>1445</v>
      </c>
      <c r="DI205" t="s">
        <v>234</v>
      </c>
      <c r="DJ205" t="s">
        <v>234</v>
      </c>
      <c r="DK205" t="s">
        <v>234</v>
      </c>
      <c r="DL205" t="s">
        <v>234</v>
      </c>
      <c r="DM205" t="s">
        <v>234</v>
      </c>
      <c r="DN205" t="s">
        <v>234</v>
      </c>
      <c r="DO205" t="s">
        <v>234</v>
      </c>
      <c r="DP205" t="s">
        <v>234</v>
      </c>
      <c r="DQ205" t="s">
        <v>234</v>
      </c>
      <c r="DR205" t="s">
        <v>234</v>
      </c>
      <c r="DS205" t="s">
        <v>234</v>
      </c>
      <c r="DT205" t="s">
        <v>234</v>
      </c>
      <c r="DU205" t="s">
        <v>234</v>
      </c>
      <c r="DV205" t="s">
        <v>234</v>
      </c>
      <c r="DW205" t="s">
        <v>234</v>
      </c>
      <c r="DX205" t="s">
        <v>234</v>
      </c>
      <c r="DY205" t="s">
        <v>234</v>
      </c>
      <c r="DZ205" t="s">
        <v>234</v>
      </c>
      <c r="EA205" t="s">
        <v>234</v>
      </c>
      <c r="EB205" t="s">
        <v>234</v>
      </c>
      <c r="EC205" t="s">
        <v>234</v>
      </c>
      <c r="ED205" t="s">
        <v>234</v>
      </c>
      <c r="EE205" t="s">
        <v>234</v>
      </c>
      <c r="EF205" t="s">
        <v>234</v>
      </c>
      <c r="EG205" t="s">
        <v>234</v>
      </c>
      <c r="EH205" t="s">
        <v>1445</v>
      </c>
      <c r="EI205" t="s">
        <v>1445</v>
      </c>
      <c r="EJ205" t="s">
        <v>1445</v>
      </c>
      <c r="EK205" t="s">
        <v>234</v>
      </c>
      <c r="EL205" t="s">
        <v>314</v>
      </c>
      <c r="EM205" t="s">
        <v>234</v>
      </c>
      <c r="EN205" t="s">
        <v>314</v>
      </c>
      <c r="EO205" t="s">
        <v>4291</v>
      </c>
      <c r="EP205">
        <v>1</v>
      </c>
      <c r="EQ205">
        <v>1</v>
      </c>
      <c r="ER205">
        <v>1</v>
      </c>
      <c r="ES205">
        <v>1</v>
      </c>
      <c r="ET205">
        <v>1</v>
      </c>
      <c r="EU205">
        <v>0</v>
      </c>
      <c r="EV205">
        <v>1</v>
      </c>
      <c r="EW205">
        <v>0</v>
      </c>
      <c r="EX205" t="s">
        <v>1655</v>
      </c>
      <c r="EY205">
        <v>25</v>
      </c>
      <c r="EZ205" t="s">
        <v>3911</v>
      </c>
      <c r="FA205" t="s">
        <v>234</v>
      </c>
      <c r="FB205" t="s">
        <v>234</v>
      </c>
      <c r="FC205" t="s">
        <v>234</v>
      </c>
      <c r="FD205" t="s">
        <v>3911</v>
      </c>
      <c r="FE205" t="s">
        <v>1445</v>
      </c>
      <c r="FF205">
        <v>25</v>
      </c>
      <c r="FG205" t="s">
        <v>1655</v>
      </c>
      <c r="FH205">
        <v>50</v>
      </c>
      <c r="FI205" t="s">
        <v>1655</v>
      </c>
      <c r="FJ205" t="s">
        <v>1655</v>
      </c>
      <c r="FK205">
        <v>50</v>
      </c>
      <c r="FL205" t="s">
        <v>234</v>
      </c>
      <c r="FM205" t="s">
        <v>234</v>
      </c>
      <c r="FN205" t="s">
        <v>3814</v>
      </c>
      <c r="FO205" t="s">
        <v>1445</v>
      </c>
      <c r="FP205" t="s">
        <v>1445</v>
      </c>
      <c r="FQ205" t="s">
        <v>234</v>
      </c>
      <c r="FR205">
        <v>150</v>
      </c>
      <c r="FS205">
        <v>150</v>
      </c>
      <c r="FT205" t="s">
        <v>4275</v>
      </c>
      <c r="FU205" t="s">
        <v>1655</v>
      </c>
      <c r="FV205" t="s">
        <v>1655</v>
      </c>
      <c r="FW205">
        <v>100</v>
      </c>
      <c r="FX205" t="s">
        <v>234</v>
      </c>
      <c r="FY205" t="s">
        <v>234</v>
      </c>
      <c r="FZ205" t="s">
        <v>234</v>
      </c>
      <c r="GA205" t="s">
        <v>3816</v>
      </c>
      <c r="GB205" t="s">
        <v>1655</v>
      </c>
      <c r="GC205" t="s">
        <v>234</v>
      </c>
      <c r="GD205" t="s">
        <v>234</v>
      </c>
      <c r="GE205" t="s">
        <v>234</v>
      </c>
      <c r="GF205" t="s">
        <v>234</v>
      </c>
      <c r="GG205" t="s">
        <v>234</v>
      </c>
      <c r="GH205" t="s">
        <v>234</v>
      </c>
      <c r="GI205" t="s">
        <v>234</v>
      </c>
      <c r="GJ205" t="s">
        <v>234</v>
      </c>
      <c r="GK205" t="s">
        <v>234</v>
      </c>
      <c r="GL205" t="s">
        <v>234</v>
      </c>
      <c r="GM205" t="s">
        <v>234</v>
      </c>
      <c r="GN205" t="s">
        <v>234</v>
      </c>
      <c r="GO205" t="s">
        <v>1655</v>
      </c>
      <c r="GP205" t="s">
        <v>4292</v>
      </c>
      <c r="GQ205">
        <v>0</v>
      </c>
      <c r="GR205">
        <v>1</v>
      </c>
      <c r="GS205">
        <v>0</v>
      </c>
      <c r="GT205">
        <v>0</v>
      </c>
      <c r="GU205">
        <v>0</v>
      </c>
      <c r="GV205">
        <v>0</v>
      </c>
      <c r="GW205">
        <v>1</v>
      </c>
      <c r="GX205">
        <v>0</v>
      </c>
      <c r="GY205">
        <v>0</v>
      </c>
      <c r="GZ205">
        <v>1</v>
      </c>
      <c r="HA205">
        <v>0</v>
      </c>
      <c r="HB205">
        <v>0</v>
      </c>
      <c r="HC205">
        <v>0</v>
      </c>
      <c r="HD205" t="s">
        <v>234</v>
      </c>
      <c r="HE205" t="s">
        <v>4291</v>
      </c>
      <c r="HF205">
        <v>1</v>
      </c>
      <c r="HG205">
        <v>1</v>
      </c>
      <c r="HH205">
        <v>1</v>
      </c>
      <c r="HI205">
        <v>1</v>
      </c>
      <c r="HJ205">
        <v>1</v>
      </c>
      <c r="HK205">
        <v>0</v>
      </c>
      <c r="HL205">
        <v>1</v>
      </c>
      <c r="HM205">
        <v>0</v>
      </c>
      <c r="HN205" t="s">
        <v>1445</v>
      </c>
      <c r="HO205" t="s">
        <v>1445</v>
      </c>
      <c r="HP205" t="s">
        <v>1655</v>
      </c>
      <c r="HQ205" t="s">
        <v>239</v>
      </c>
      <c r="HR205" t="s">
        <v>314</v>
      </c>
      <c r="HS205" t="s">
        <v>294</v>
      </c>
      <c r="HT205" t="s">
        <v>314</v>
      </c>
      <c r="HU205" t="s">
        <v>1445</v>
      </c>
      <c r="HV205" t="s">
        <v>234</v>
      </c>
      <c r="HW205" t="s">
        <v>234</v>
      </c>
      <c r="HX205" t="s">
        <v>234</v>
      </c>
      <c r="HY205" t="s">
        <v>234</v>
      </c>
      <c r="HZ205" t="s">
        <v>234</v>
      </c>
      <c r="IA205" t="s">
        <v>234</v>
      </c>
      <c r="IB205" t="s">
        <v>234</v>
      </c>
      <c r="IC205" t="s">
        <v>234</v>
      </c>
      <c r="ID205" t="s">
        <v>1591</v>
      </c>
      <c r="IE205">
        <v>0</v>
      </c>
      <c r="IF205">
        <v>0</v>
      </c>
      <c r="IG205">
        <v>0</v>
      </c>
      <c r="IH205">
        <v>0</v>
      </c>
      <c r="II205">
        <v>0</v>
      </c>
      <c r="IJ205">
        <v>1</v>
      </c>
      <c r="IK205">
        <v>0</v>
      </c>
      <c r="IL205">
        <v>0</v>
      </c>
      <c r="IM205" t="s">
        <v>234</v>
      </c>
      <c r="IN205" t="s">
        <v>1655</v>
      </c>
      <c r="IO205" t="s">
        <v>234</v>
      </c>
      <c r="IP205" t="s">
        <v>3878</v>
      </c>
      <c r="IQ205">
        <v>1</v>
      </c>
      <c r="IR205">
        <v>1</v>
      </c>
      <c r="IS205">
        <v>0</v>
      </c>
      <c r="IT205">
        <v>0</v>
      </c>
      <c r="IU205">
        <v>0</v>
      </c>
      <c r="IV205">
        <v>0</v>
      </c>
      <c r="IW205">
        <v>0</v>
      </c>
      <c r="IX205">
        <v>0</v>
      </c>
      <c r="IY205" t="s">
        <v>234</v>
      </c>
      <c r="IZ205" t="s">
        <v>234</v>
      </c>
      <c r="JA205" t="s">
        <v>234</v>
      </c>
      <c r="JB205" t="s">
        <v>234</v>
      </c>
      <c r="JC205" t="s">
        <v>234</v>
      </c>
      <c r="JD205" t="s">
        <v>234</v>
      </c>
      <c r="JE205" t="s">
        <v>234</v>
      </c>
      <c r="JF205" t="s">
        <v>234</v>
      </c>
      <c r="JG205" t="s">
        <v>234</v>
      </c>
      <c r="JH205" t="s">
        <v>234</v>
      </c>
      <c r="JI205" t="s">
        <v>234</v>
      </c>
      <c r="JJ205" t="s">
        <v>234</v>
      </c>
      <c r="JK205" t="s">
        <v>234</v>
      </c>
      <c r="JL205" t="s">
        <v>234</v>
      </c>
      <c r="JM205" t="s">
        <v>234</v>
      </c>
      <c r="JN205" t="s">
        <v>234</v>
      </c>
      <c r="JO205" t="s">
        <v>234</v>
      </c>
      <c r="JP205" t="s">
        <v>234</v>
      </c>
      <c r="JQ205" t="s">
        <v>234</v>
      </c>
      <c r="JR205" t="s">
        <v>234</v>
      </c>
      <c r="JS205" t="s">
        <v>234</v>
      </c>
      <c r="JT205" t="s">
        <v>234</v>
      </c>
      <c r="JU205" t="s">
        <v>234</v>
      </c>
      <c r="JV205" t="s">
        <v>234</v>
      </c>
      <c r="JW205" t="s">
        <v>234</v>
      </c>
      <c r="JX205" t="s">
        <v>234</v>
      </c>
      <c r="JY205" t="s">
        <v>234</v>
      </c>
      <c r="JZ205" t="s">
        <v>234</v>
      </c>
      <c r="KA205" t="s">
        <v>234</v>
      </c>
      <c r="KB205" t="s">
        <v>234</v>
      </c>
      <c r="KC205" t="s">
        <v>234</v>
      </c>
      <c r="KD205" t="s">
        <v>234</v>
      </c>
      <c r="KE205" t="s">
        <v>234</v>
      </c>
      <c r="KF205" t="s">
        <v>234</v>
      </c>
      <c r="KG205" t="s">
        <v>234</v>
      </c>
      <c r="KH205" t="s">
        <v>234</v>
      </c>
      <c r="KI205" t="s">
        <v>234</v>
      </c>
      <c r="KJ205" t="s">
        <v>234</v>
      </c>
      <c r="KK205" t="s">
        <v>234</v>
      </c>
      <c r="KL205" t="s">
        <v>234</v>
      </c>
      <c r="KM205" t="s">
        <v>234</v>
      </c>
      <c r="KN205" t="s">
        <v>234</v>
      </c>
      <c r="KO205" t="s">
        <v>234</v>
      </c>
      <c r="KP205" t="s">
        <v>234</v>
      </c>
      <c r="KQ205" t="s">
        <v>234</v>
      </c>
      <c r="KR205" t="s">
        <v>234</v>
      </c>
      <c r="KS205" t="s">
        <v>234</v>
      </c>
      <c r="KT205" t="s">
        <v>234</v>
      </c>
      <c r="KU205" t="s">
        <v>234</v>
      </c>
      <c r="KV205" t="s">
        <v>234</v>
      </c>
      <c r="KW205" t="s">
        <v>234</v>
      </c>
      <c r="KX205" t="s">
        <v>234</v>
      </c>
      <c r="KY205" t="s">
        <v>234</v>
      </c>
      <c r="KZ205" t="s">
        <v>234</v>
      </c>
      <c r="LA205" t="s">
        <v>234</v>
      </c>
      <c r="LB205" t="s">
        <v>234</v>
      </c>
      <c r="LC205" t="s">
        <v>234</v>
      </c>
      <c r="LD205" t="s">
        <v>234</v>
      </c>
      <c r="LE205" t="s">
        <v>234</v>
      </c>
      <c r="LF205" t="s">
        <v>3443</v>
      </c>
      <c r="LG205" t="s">
        <v>234</v>
      </c>
      <c r="LH205">
        <v>265611753</v>
      </c>
      <c r="LI205" t="s">
        <v>4293</v>
      </c>
      <c r="LJ205">
        <v>44621.002465277779</v>
      </c>
      <c r="LK205" t="s">
        <v>234</v>
      </c>
      <c r="LL205" t="s">
        <v>234</v>
      </c>
      <c r="LM205" t="s">
        <v>3800</v>
      </c>
      <c r="LN205" t="s">
        <v>3801</v>
      </c>
      <c r="LO205" t="s">
        <v>234</v>
      </c>
      <c r="LP205">
        <v>205</v>
      </c>
    </row>
    <row r="206" spans="1:328" x14ac:dyDescent="0.35">
      <c r="A206">
        <v>44620.637141006948</v>
      </c>
      <c r="B206">
        <v>44620.792688703703</v>
      </c>
      <c r="C206">
        <v>44620</v>
      </c>
      <c r="D206">
        <v>0.15554769675509306</v>
      </c>
      <c r="E206" t="s">
        <v>234</v>
      </c>
      <c r="F206" t="s">
        <v>234</v>
      </c>
      <c r="G206" t="s">
        <v>3811</v>
      </c>
      <c r="H206">
        <v>44620</v>
      </c>
      <c r="I206" t="s">
        <v>451</v>
      </c>
      <c r="J206" t="s">
        <v>234</v>
      </c>
      <c r="K206" t="s">
        <v>451</v>
      </c>
      <c r="L206" t="s">
        <v>450</v>
      </c>
      <c r="M206" t="s">
        <v>450</v>
      </c>
      <c r="N206" t="s">
        <v>246</v>
      </c>
      <c r="O206" t="s">
        <v>4251</v>
      </c>
      <c r="P206" t="s">
        <v>246</v>
      </c>
      <c r="Q206" t="s">
        <v>433</v>
      </c>
      <c r="R206" t="s">
        <v>4251</v>
      </c>
      <c r="S206" t="s">
        <v>441</v>
      </c>
      <c r="T206" t="s">
        <v>4252</v>
      </c>
      <c r="U206" t="s">
        <v>1877</v>
      </c>
      <c r="V206" t="s">
        <v>4252</v>
      </c>
      <c r="W206" t="s">
        <v>2247</v>
      </c>
      <c r="X206" t="s">
        <v>2246</v>
      </c>
      <c r="Y206" t="s">
        <v>2247</v>
      </c>
      <c r="Z206" t="s">
        <v>246</v>
      </c>
      <c r="AA206" t="s">
        <v>1879</v>
      </c>
      <c r="AB206" t="s">
        <v>246</v>
      </c>
      <c r="AC206" t="s">
        <v>1390</v>
      </c>
      <c r="AD206" t="s">
        <v>4252</v>
      </c>
      <c r="AE206" t="s">
        <v>246</v>
      </c>
      <c r="AF206" t="s">
        <v>4261</v>
      </c>
      <c r="AG206" t="s">
        <v>246</v>
      </c>
      <c r="AH206" t="s">
        <v>1390</v>
      </c>
      <c r="AI206" t="s">
        <v>4254</v>
      </c>
      <c r="AJ206" t="s">
        <v>247</v>
      </c>
      <c r="AK206" t="s">
        <v>248</v>
      </c>
      <c r="AL206" t="s">
        <v>1655</v>
      </c>
      <c r="AM206" t="s">
        <v>234</v>
      </c>
      <c r="AN206" t="s">
        <v>1655</v>
      </c>
      <c r="AO206" t="s">
        <v>234</v>
      </c>
      <c r="AP206" t="s">
        <v>250</v>
      </c>
      <c r="AQ206" t="s">
        <v>234</v>
      </c>
      <c r="AR206" t="s">
        <v>234</v>
      </c>
      <c r="AS206" t="s">
        <v>234</v>
      </c>
      <c r="AT206" t="s">
        <v>234</v>
      </c>
      <c r="AU206" t="s">
        <v>234</v>
      </c>
      <c r="AV206" t="s">
        <v>234</v>
      </c>
      <c r="AW206" t="s">
        <v>234</v>
      </c>
      <c r="AX206" t="s">
        <v>234</v>
      </c>
      <c r="AY206" t="s">
        <v>234</v>
      </c>
      <c r="AZ206" t="s">
        <v>234</v>
      </c>
      <c r="BA206" t="s">
        <v>234</v>
      </c>
      <c r="BB206" t="s">
        <v>234</v>
      </c>
      <c r="BC206" t="s">
        <v>234</v>
      </c>
      <c r="BD206" t="s">
        <v>234</v>
      </c>
      <c r="BE206" t="s">
        <v>234</v>
      </c>
      <c r="BF206" t="s">
        <v>234</v>
      </c>
      <c r="BG206" t="s">
        <v>234</v>
      </c>
      <c r="BH206" t="s">
        <v>234</v>
      </c>
      <c r="BI206" t="s">
        <v>234</v>
      </c>
      <c r="BJ206" t="s">
        <v>234</v>
      </c>
      <c r="BK206" t="s">
        <v>234</v>
      </c>
      <c r="BL206" t="s">
        <v>234</v>
      </c>
      <c r="BM206" t="s">
        <v>234</v>
      </c>
      <c r="BN206" t="s">
        <v>234</v>
      </c>
      <c r="BO206" t="s">
        <v>234</v>
      </c>
      <c r="BP206" t="s">
        <v>234</v>
      </c>
      <c r="BQ206" t="s">
        <v>234</v>
      </c>
      <c r="BR206" t="s">
        <v>234</v>
      </c>
      <c r="BS206" t="s">
        <v>234</v>
      </c>
      <c r="BT206" t="s">
        <v>234</v>
      </c>
      <c r="BU206" t="s">
        <v>234</v>
      </c>
      <c r="BV206" t="s">
        <v>234</v>
      </c>
      <c r="BW206" t="s">
        <v>234</v>
      </c>
      <c r="BX206" t="s">
        <v>234</v>
      </c>
      <c r="BY206" t="s">
        <v>234</v>
      </c>
      <c r="BZ206" t="s">
        <v>234</v>
      </c>
      <c r="CA206" t="s">
        <v>234</v>
      </c>
      <c r="CB206" t="s">
        <v>234</v>
      </c>
      <c r="CC206" t="s">
        <v>234</v>
      </c>
      <c r="CD206" t="s">
        <v>234</v>
      </c>
      <c r="CE206" t="s">
        <v>234</v>
      </c>
      <c r="CF206" t="s">
        <v>234</v>
      </c>
      <c r="CG206" t="s">
        <v>234</v>
      </c>
      <c r="CH206" t="s">
        <v>234</v>
      </c>
      <c r="CI206" t="s">
        <v>234</v>
      </c>
      <c r="CJ206" t="s">
        <v>234</v>
      </c>
      <c r="CK206" t="s">
        <v>234</v>
      </c>
      <c r="CL206" t="s">
        <v>234</v>
      </c>
      <c r="CM206" t="s">
        <v>234</v>
      </c>
      <c r="CN206" t="s">
        <v>234</v>
      </c>
      <c r="CO206" t="s">
        <v>234</v>
      </c>
      <c r="CP206" t="s">
        <v>234</v>
      </c>
      <c r="CQ206" t="s">
        <v>234</v>
      </c>
      <c r="CR206" t="s">
        <v>234</v>
      </c>
      <c r="CS206" t="s">
        <v>234</v>
      </c>
      <c r="CT206" t="s">
        <v>234</v>
      </c>
      <c r="CU206" t="s">
        <v>234</v>
      </c>
      <c r="CV206" t="s">
        <v>234</v>
      </c>
      <c r="CW206" t="s">
        <v>234</v>
      </c>
      <c r="CX206" t="s">
        <v>234</v>
      </c>
      <c r="CY206" t="s">
        <v>234</v>
      </c>
      <c r="CZ206" t="s">
        <v>234</v>
      </c>
      <c r="DA206" t="s">
        <v>234</v>
      </c>
      <c r="DB206" t="s">
        <v>234</v>
      </c>
      <c r="DC206" t="s">
        <v>234</v>
      </c>
      <c r="DD206" t="s">
        <v>234</v>
      </c>
      <c r="DE206" t="s">
        <v>234</v>
      </c>
      <c r="DF206" t="s">
        <v>234</v>
      </c>
      <c r="DG206" t="s">
        <v>234</v>
      </c>
      <c r="DH206" t="s">
        <v>234</v>
      </c>
      <c r="DI206" t="s">
        <v>234</v>
      </c>
      <c r="DJ206" t="s">
        <v>234</v>
      </c>
      <c r="DK206" t="s">
        <v>234</v>
      </c>
      <c r="DL206" t="s">
        <v>234</v>
      </c>
      <c r="DM206" t="s">
        <v>234</v>
      </c>
      <c r="DN206" t="s">
        <v>234</v>
      </c>
      <c r="DO206" t="s">
        <v>234</v>
      </c>
      <c r="DP206" t="s">
        <v>234</v>
      </c>
      <c r="DQ206" t="s">
        <v>234</v>
      </c>
      <c r="DR206" t="s">
        <v>234</v>
      </c>
      <c r="DS206" t="s">
        <v>234</v>
      </c>
      <c r="DT206" t="s">
        <v>234</v>
      </c>
      <c r="DU206" t="s">
        <v>234</v>
      </c>
      <c r="DV206" t="s">
        <v>234</v>
      </c>
      <c r="DW206" t="s">
        <v>234</v>
      </c>
      <c r="DX206" t="s">
        <v>234</v>
      </c>
      <c r="DY206" t="s">
        <v>234</v>
      </c>
      <c r="DZ206" t="s">
        <v>234</v>
      </c>
      <c r="EA206" t="s">
        <v>234</v>
      </c>
      <c r="EB206" t="s">
        <v>234</v>
      </c>
      <c r="EC206" t="s">
        <v>234</v>
      </c>
      <c r="ED206" t="s">
        <v>234</v>
      </c>
      <c r="EE206" t="s">
        <v>234</v>
      </c>
      <c r="EF206" t="s">
        <v>234</v>
      </c>
      <c r="EG206" t="s">
        <v>234</v>
      </c>
      <c r="EH206" t="s">
        <v>234</v>
      </c>
      <c r="EI206" t="s">
        <v>234</v>
      </c>
      <c r="EJ206" t="s">
        <v>234</v>
      </c>
      <c r="EK206" t="s">
        <v>234</v>
      </c>
      <c r="EL206" t="s">
        <v>234</v>
      </c>
      <c r="EM206" t="s">
        <v>234</v>
      </c>
      <c r="EN206" t="s">
        <v>234</v>
      </c>
      <c r="EO206" t="s">
        <v>234</v>
      </c>
      <c r="EP206" t="s">
        <v>234</v>
      </c>
      <c r="EQ206" t="s">
        <v>234</v>
      </c>
      <c r="ER206" t="s">
        <v>234</v>
      </c>
      <c r="ES206" t="s">
        <v>234</v>
      </c>
      <c r="ET206" t="s">
        <v>234</v>
      </c>
      <c r="EU206" t="s">
        <v>234</v>
      </c>
      <c r="EV206" t="s">
        <v>234</v>
      </c>
      <c r="EW206" t="s">
        <v>234</v>
      </c>
      <c r="EX206" t="s">
        <v>234</v>
      </c>
      <c r="EY206" t="s">
        <v>234</v>
      </c>
      <c r="EZ206" t="s">
        <v>234</v>
      </c>
      <c r="FA206" t="s">
        <v>234</v>
      </c>
      <c r="FB206" t="s">
        <v>234</v>
      </c>
      <c r="FC206" t="s">
        <v>234</v>
      </c>
      <c r="FD206" t="s">
        <v>234</v>
      </c>
      <c r="FE206" t="s">
        <v>234</v>
      </c>
      <c r="FF206" t="s">
        <v>234</v>
      </c>
      <c r="FG206" t="s">
        <v>234</v>
      </c>
      <c r="FH206" t="s">
        <v>234</v>
      </c>
      <c r="FI206" t="s">
        <v>234</v>
      </c>
      <c r="FJ206" t="s">
        <v>234</v>
      </c>
      <c r="FK206" t="s">
        <v>234</v>
      </c>
      <c r="FL206" t="s">
        <v>234</v>
      </c>
      <c r="FM206" t="s">
        <v>234</v>
      </c>
      <c r="FN206" t="s">
        <v>234</v>
      </c>
      <c r="FO206" t="s">
        <v>234</v>
      </c>
      <c r="FP206" t="s">
        <v>234</v>
      </c>
      <c r="FQ206" t="s">
        <v>234</v>
      </c>
      <c r="FR206" t="s">
        <v>234</v>
      </c>
      <c r="FS206" t="s">
        <v>234</v>
      </c>
      <c r="FT206" t="s">
        <v>234</v>
      </c>
      <c r="FU206" t="s">
        <v>234</v>
      </c>
      <c r="FV206" t="s">
        <v>234</v>
      </c>
      <c r="FW206" t="s">
        <v>234</v>
      </c>
      <c r="FX206" t="s">
        <v>234</v>
      </c>
      <c r="FY206" t="s">
        <v>234</v>
      </c>
      <c r="FZ206" t="s">
        <v>234</v>
      </c>
      <c r="GA206" t="s">
        <v>234</v>
      </c>
      <c r="GB206" t="s">
        <v>234</v>
      </c>
      <c r="GC206" t="s">
        <v>234</v>
      </c>
      <c r="GD206" t="s">
        <v>234</v>
      </c>
      <c r="GE206" t="s">
        <v>234</v>
      </c>
      <c r="GF206" t="s">
        <v>234</v>
      </c>
      <c r="GG206" t="s">
        <v>234</v>
      </c>
      <c r="GH206" t="s">
        <v>234</v>
      </c>
      <c r="GI206" t="s">
        <v>234</v>
      </c>
      <c r="GJ206" t="s">
        <v>234</v>
      </c>
      <c r="GK206" t="s">
        <v>234</v>
      </c>
      <c r="GL206" t="s">
        <v>234</v>
      </c>
      <c r="GM206" t="s">
        <v>234</v>
      </c>
      <c r="GN206" t="s">
        <v>234</v>
      </c>
      <c r="GO206" t="s">
        <v>234</v>
      </c>
      <c r="GP206" t="s">
        <v>234</v>
      </c>
      <c r="GQ206" t="s">
        <v>234</v>
      </c>
      <c r="GR206" t="s">
        <v>234</v>
      </c>
      <c r="GS206" t="s">
        <v>234</v>
      </c>
      <c r="GT206" t="s">
        <v>234</v>
      </c>
      <c r="GU206" t="s">
        <v>234</v>
      </c>
      <c r="GV206" t="s">
        <v>234</v>
      </c>
      <c r="GW206" t="s">
        <v>234</v>
      </c>
      <c r="GX206" t="s">
        <v>234</v>
      </c>
      <c r="GY206" t="s">
        <v>234</v>
      </c>
      <c r="GZ206" t="s">
        <v>234</v>
      </c>
      <c r="HA206" t="s">
        <v>234</v>
      </c>
      <c r="HB206" t="s">
        <v>234</v>
      </c>
      <c r="HC206" t="s">
        <v>234</v>
      </c>
      <c r="HD206" t="s">
        <v>234</v>
      </c>
      <c r="HE206" t="s">
        <v>234</v>
      </c>
      <c r="HF206" t="s">
        <v>234</v>
      </c>
      <c r="HG206" t="s">
        <v>234</v>
      </c>
      <c r="HH206" t="s">
        <v>234</v>
      </c>
      <c r="HI206" t="s">
        <v>234</v>
      </c>
      <c r="HJ206" t="s">
        <v>234</v>
      </c>
      <c r="HK206" t="s">
        <v>234</v>
      </c>
      <c r="HL206" t="s">
        <v>234</v>
      </c>
      <c r="HM206" t="s">
        <v>234</v>
      </c>
      <c r="HN206" t="s">
        <v>234</v>
      </c>
      <c r="HO206" t="s">
        <v>234</v>
      </c>
      <c r="HP206" t="s">
        <v>234</v>
      </c>
      <c r="HQ206" t="s">
        <v>234</v>
      </c>
      <c r="HR206" t="s">
        <v>234</v>
      </c>
      <c r="HS206" t="s">
        <v>234</v>
      </c>
      <c r="HT206" t="s">
        <v>234</v>
      </c>
      <c r="HU206" t="s">
        <v>234</v>
      </c>
      <c r="HV206" t="s">
        <v>234</v>
      </c>
      <c r="HW206" t="s">
        <v>234</v>
      </c>
      <c r="HX206" t="s">
        <v>234</v>
      </c>
      <c r="HY206" t="s">
        <v>234</v>
      </c>
      <c r="HZ206" t="s">
        <v>234</v>
      </c>
      <c r="IA206" t="s">
        <v>234</v>
      </c>
      <c r="IB206" t="s">
        <v>234</v>
      </c>
      <c r="IC206" t="s">
        <v>234</v>
      </c>
      <c r="ID206" t="s">
        <v>234</v>
      </c>
      <c r="IE206" t="s">
        <v>234</v>
      </c>
      <c r="IF206" t="s">
        <v>234</v>
      </c>
      <c r="IG206" t="s">
        <v>234</v>
      </c>
      <c r="IH206" t="s">
        <v>234</v>
      </c>
      <c r="II206" t="s">
        <v>234</v>
      </c>
      <c r="IJ206" t="s">
        <v>234</v>
      </c>
      <c r="IK206" t="s">
        <v>234</v>
      </c>
      <c r="IL206" t="s">
        <v>234</v>
      </c>
      <c r="IM206" t="s">
        <v>234</v>
      </c>
      <c r="IN206" t="s">
        <v>234</v>
      </c>
      <c r="IO206" t="s">
        <v>234</v>
      </c>
      <c r="IP206" t="s">
        <v>234</v>
      </c>
      <c r="IQ206" t="s">
        <v>234</v>
      </c>
      <c r="IR206" t="s">
        <v>234</v>
      </c>
      <c r="IS206" t="s">
        <v>234</v>
      </c>
      <c r="IT206" t="s">
        <v>234</v>
      </c>
      <c r="IU206" t="s">
        <v>234</v>
      </c>
      <c r="IV206" t="s">
        <v>234</v>
      </c>
      <c r="IW206" t="s">
        <v>234</v>
      </c>
      <c r="IX206" t="s">
        <v>234</v>
      </c>
      <c r="IY206" t="s">
        <v>1655</v>
      </c>
      <c r="IZ206" t="s">
        <v>1713</v>
      </c>
      <c r="JA206" t="s">
        <v>276</v>
      </c>
      <c r="JB206" t="s">
        <v>234</v>
      </c>
      <c r="JC206" t="s">
        <v>277</v>
      </c>
      <c r="JD206" t="s">
        <v>278</v>
      </c>
      <c r="JE206" t="s">
        <v>278</v>
      </c>
      <c r="JF206" t="s">
        <v>255</v>
      </c>
      <c r="JG206" t="s">
        <v>234</v>
      </c>
      <c r="JH206" t="s">
        <v>256</v>
      </c>
      <c r="JI206" t="s">
        <v>258</v>
      </c>
      <c r="JJ206" t="s">
        <v>258</v>
      </c>
      <c r="JK206" t="s">
        <v>3810</v>
      </c>
      <c r="JL206" t="s">
        <v>234</v>
      </c>
      <c r="JM206" t="s">
        <v>234</v>
      </c>
      <c r="JN206" t="s">
        <v>234</v>
      </c>
      <c r="JO206" t="s">
        <v>234</v>
      </c>
      <c r="JP206" t="s">
        <v>234</v>
      </c>
      <c r="JQ206">
        <v>5</v>
      </c>
      <c r="JR206" t="s">
        <v>4139</v>
      </c>
      <c r="JS206" t="s">
        <v>234</v>
      </c>
      <c r="JT206" t="s">
        <v>259</v>
      </c>
      <c r="JU206" t="s">
        <v>4139</v>
      </c>
      <c r="JV206" t="s">
        <v>261</v>
      </c>
      <c r="JW206" t="s">
        <v>280</v>
      </c>
      <c r="JX206" t="s">
        <v>261</v>
      </c>
      <c r="JY206" t="s">
        <v>234</v>
      </c>
      <c r="JZ206" t="s">
        <v>234</v>
      </c>
      <c r="KA206" t="s">
        <v>234</v>
      </c>
      <c r="KB206" t="s">
        <v>234</v>
      </c>
      <c r="KC206" t="s">
        <v>234</v>
      </c>
      <c r="KD206" t="s">
        <v>234</v>
      </c>
      <c r="KE206" t="s">
        <v>234</v>
      </c>
      <c r="KF206" t="s">
        <v>234</v>
      </c>
      <c r="KG206" t="s">
        <v>234</v>
      </c>
      <c r="KH206" t="s">
        <v>234</v>
      </c>
      <c r="KI206" t="s">
        <v>234</v>
      </c>
      <c r="KJ206" t="s">
        <v>234</v>
      </c>
      <c r="KK206" t="s">
        <v>234</v>
      </c>
      <c r="KL206" t="s">
        <v>234</v>
      </c>
      <c r="KM206" t="s">
        <v>261</v>
      </c>
      <c r="KN206" t="s">
        <v>234</v>
      </c>
      <c r="KO206" t="s">
        <v>234</v>
      </c>
      <c r="KP206" t="s">
        <v>234</v>
      </c>
      <c r="KQ206" t="s">
        <v>234</v>
      </c>
      <c r="KR206" t="s">
        <v>234</v>
      </c>
      <c r="KS206" t="s">
        <v>234</v>
      </c>
      <c r="KT206" t="s">
        <v>234</v>
      </c>
      <c r="KU206" t="s">
        <v>234</v>
      </c>
      <c r="KV206" t="s">
        <v>234</v>
      </c>
      <c r="KW206" t="s">
        <v>234</v>
      </c>
      <c r="KX206" t="s">
        <v>234</v>
      </c>
      <c r="KY206" t="s">
        <v>234</v>
      </c>
      <c r="KZ206" t="s">
        <v>234</v>
      </c>
      <c r="LA206" t="s">
        <v>234</v>
      </c>
      <c r="LB206" t="s">
        <v>234</v>
      </c>
      <c r="LC206" t="s">
        <v>234</v>
      </c>
      <c r="LD206" t="s">
        <v>234</v>
      </c>
      <c r="LE206" t="s">
        <v>234</v>
      </c>
      <c r="LF206" t="s">
        <v>3443</v>
      </c>
      <c r="LG206" t="s">
        <v>234</v>
      </c>
      <c r="LH206">
        <v>265611758</v>
      </c>
      <c r="LI206" t="s">
        <v>4294</v>
      </c>
      <c r="LJ206">
        <v>44621.002500000002</v>
      </c>
      <c r="LK206" t="s">
        <v>234</v>
      </c>
      <c r="LL206" t="s">
        <v>234</v>
      </c>
      <c r="LM206" t="s">
        <v>3800</v>
      </c>
      <c r="LN206" t="s">
        <v>3801</v>
      </c>
      <c r="LO206" t="s">
        <v>234</v>
      </c>
      <c r="LP206">
        <v>206</v>
      </c>
    </row>
    <row r="207" spans="1:328" x14ac:dyDescent="0.35">
      <c r="A207">
        <v>44620.468716759256</v>
      </c>
      <c r="B207">
        <v>44620.476263240736</v>
      </c>
      <c r="C207">
        <v>44620</v>
      </c>
      <c r="D207">
        <v>1.5092962959897705E-3</v>
      </c>
      <c r="E207" t="s">
        <v>234</v>
      </c>
      <c r="F207" t="s">
        <v>234</v>
      </c>
      <c r="G207" t="s">
        <v>234</v>
      </c>
      <c r="H207">
        <v>44620</v>
      </c>
      <c r="I207" t="s">
        <v>403</v>
      </c>
      <c r="J207" t="s">
        <v>234</v>
      </c>
      <c r="K207" t="s">
        <v>403</v>
      </c>
      <c r="L207" t="s">
        <v>402</v>
      </c>
      <c r="M207" t="s">
        <v>402</v>
      </c>
      <c r="N207" t="s">
        <v>1347</v>
      </c>
      <c r="O207" t="s">
        <v>234</v>
      </c>
      <c r="P207" t="s">
        <v>1347</v>
      </c>
      <c r="Q207" t="s">
        <v>1348</v>
      </c>
      <c r="R207" t="s">
        <v>1348</v>
      </c>
      <c r="S207" t="s">
        <v>406</v>
      </c>
      <c r="T207" t="s">
        <v>407</v>
      </c>
      <c r="U207" t="s">
        <v>408</v>
      </c>
      <c r="V207" t="s">
        <v>759</v>
      </c>
      <c r="W207" t="s">
        <v>409</v>
      </c>
      <c r="X207" t="s">
        <v>410</v>
      </c>
      <c r="Y207" t="s">
        <v>409</v>
      </c>
      <c r="Z207" t="s">
        <v>411</v>
      </c>
      <c r="AA207" t="s">
        <v>234</v>
      </c>
      <c r="AB207" t="s">
        <v>411</v>
      </c>
      <c r="AC207" t="s">
        <v>407</v>
      </c>
      <c r="AD207" t="s">
        <v>407</v>
      </c>
      <c r="AE207" t="s">
        <v>407</v>
      </c>
      <c r="AF207" t="s">
        <v>234</v>
      </c>
      <c r="AG207" t="s">
        <v>407</v>
      </c>
      <c r="AH207" t="s">
        <v>412</v>
      </c>
      <c r="AI207" t="s">
        <v>412</v>
      </c>
      <c r="AJ207" t="s">
        <v>247</v>
      </c>
      <c r="AK207" t="s">
        <v>284</v>
      </c>
      <c r="AL207" t="s">
        <v>1655</v>
      </c>
      <c r="AM207" t="s">
        <v>234</v>
      </c>
      <c r="AN207" t="s">
        <v>1655</v>
      </c>
      <c r="AO207" t="s">
        <v>234</v>
      </c>
      <c r="AP207" t="s">
        <v>250</v>
      </c>
      <c r="AQ207" t="s">
        <v>234</v>
      </c>
      <c r="AR207" t="s">
        <v>234</v>
      </c>
      <c r="AS207" t="s">
        <v>285</v>
      </c>
      <c r="AT207" t="s">
        <v>234</v>
      </c>
      <c r="AU207" t="s">
        <v>302</v>
      </c>
      <c r="AV207">
        <v>0</v>
      </c>
      <c r="AW207">
        <v>1</v>
      </c>
      <c r="AX207">
        <v>0</v>
      </c>
      <c r="AY207">
        <v>0</v>
      </c>
      <c r="AZ207">
        <v>0</v>
      </c>
      <c r="BA207">
        <v>0</v>
      </c>
      <c r="BB207">
        <v>0</v>
      </c>
      <c r="BC207">
        <v>0</v>
      </c>
      <c r="BD207" t="s">
        <v>303</v>
      </c>
      <c r="BE207" t="s">
        <v>752</v>
      </c>
      <c r="BF207" t="s">
        <v>287</v>
      </c>
      <c r="BG207">
        <v>1</v>
      </c>
      <c r="BH207">
        <v>0</v>
      </c>
      <c r="BI207">
        <v>0</v>
      </c>
      <c r="BJ207">
        <v>0</v>
      </c>
      <c r="BK207">
        <v>0</v>
      </c>
      <c r="BL207">
        <v>0</v>
      </c>
      <c r="BM207">
        <v>0</v>
      </c>
      <c r="BN207">
        <v>0</v>
      </c>
      <c r="BO207">
        <v>0</v>
      </c>
      <c r="BP207">
        <v>0</v>
      </c>
      <c r="BQ207" t="s">
        <v>234</v>
      </c>
      <c r="BR207" t="s">
        <v>304</v>
      </c>
      <c r="BS207" t="s">
        <v>289</v>
      </c>
      <c r="BT207" t="s">
        <v>234</v>
      </c>
      <c r="BU207" t="s">
        <v>234</v>
      </c>
      <c r="BV207" t="s">
        <v>234</v>
      </c>
      <c r="BW207" t="s">
        <v>234</v>
      </c>
      <c r="BX207" t="s">
        <v>234</v>
      </c>
      <c r="BY207" t="s">
        <v>234</v>
      </c>
      <c r="BZ207" t="s">
        <v>234</v>
      </c>
      <c r="CA207" t="s">
        <v>234</v>
      </c>
      <c r="CB207" t="s">
        <v>234</v>
      </c>
      <c r="CC207" t="s">
        <v>234</v>
      </c>
      <c r="CD207" t="s">
        <v>234</v>
      </c>
      <c r="CE207" t="s">
        <v>234</v>
      </c>
      <c r="CF207" t="s">
        <v>234</v>
      </c>
      <c r="CG207" t="s">
        <v>234</v>
      </c>
      <c r="CH207" t="s">
        <v>234</v>
      </c>
      <c r="CI207" t="s">
        <v>234</v>
      </c>
      <c r="CJ207" t="s">
        <v>234</v>
      </c>
      <c r="CK207" t="s">
        <v>234</v>
      </c>
      <c r="CL207" t="s">
        <v>234</v>
      </c>
      <c r="CM207" t="s">
        <v>234</v>
      </c>
      <c r="CN207" t="s">
        <v>234</v>
      </c>
      <c r="CO207" t="s">
        <v>234</v>
      </c>
      <c r="CP207" t="s">
        <v>234</v>
      </c>
      <c r="CQ207" t="s">
        <v>234</v>
      </c>
      <c r="CR207" t="s">
        <v>234</v>
      </c>
      <c r="CS207" t="s">
        <v>234</v>
      </c>
      <c r="CT207" t="s">
        <v>234</v>
      </c>
      <c r="CU207" t="s">
        <v>234</v>
      </c>
      <c r="CV207" t="s">
        <v>234</v>
      </c>
      <c r="CW207" t="s">
        <v>234</v>
      </c>
      <c r="CX207" t="s">
        <v>234</v>
      </c>
      <c r="CY207" t="s">
        <v>234</v>
      </c>
      <c r="CZ207" t="s">
        <v>234</v>
      </c>
      <c r="DA207" t="s">
        <v>234</v>
      </c>
      <c r="DB207" t="s">
        <v>234</v>
      </c>
      <c r="DC207" t="s">
        <v>234</v>
      </c>
      <c r="DD207" t="s">
        <v>234</v>
      </c>
      <c r="DE207" t="s">
        <v>234</v>
      </c>
      <c r="DF207" t="s">
        <v>234</v>
      </c>
      <c r="DG207" t="s">
        <v>234</v>
      </c>
      <c r="DH207" t="s">
        <v>234</v>
      </c>
      <c r="DI207" t="s">
        <v>234</v>
      </c>
      <c r="DJ207" t="s">
        <v>234</v>
      </c>
      <c r="DK207" t="s">
        <v>234</v>
      </c>
      <c r="DL207" t="s">
        <v>234</v>
      </c>
      <c r="DM207" t="s">
        <v>234</v>
      </c>
      <c r="DN207" t="s">
        <v>234</v>
      </c>
      <c r="DO207" t="s">
        <v>234</v>
      </c>
      <c r="DP207" t="s">
        <v>234</v>
      </c>
      <c r="DQ207" t="s">
        <v>234</v>
      </c>
      <c r="DR207" t="s">
        <v>234</v>
      </c>
      <c r="DS207" t="s">
        <v>234</v>
      </c>
      <c r="DT207" t="s">
        <v>234</v>
      </c>
      <c r="DU207" t="s">
        <v>234</v>
      </c>
      <c r="DV207" t="s">
        <v>234</v>
      </c>
      <c r="DW207" t="s">
        <v>234</v>
      </c>
      <c r="DX207" t="s">
        <v>234</v>
      </c>
      <c r="DY207" t="s">
        <v>234</v>
      </c>
      <c r="DZ207" t="s">
        <v>234</v>
      </c>
      <c r="EA207" t="s">
        <v>234</v>
      </c>
      <c r="EB207" t="s">
        <v>234</v>
      </c>
      <c r="EC207" t="s">
        <v>234</v>
      </c>
      <c r="ED207" t="s">
        <v>234</v>
      </c>
      <c r="EE207" t="s">
        <v>234</v>
      </c>
      <c r="EF207" t="s">
        <v>234</v>
      </c>
      <c r="EG207" t="s">
        <v>234</v>
      </c>
      <c r="EH207" t="s">
        <v>234</v>
      </c>
      <c r="EI207" t="s">
        <v>234</v>
      </c>
      <c r="EJ207" t="s">
        <v>234</v>
      </c>
      <c r="EK207" t="s">
        <v>234</v>
      </c>
      <c r="EL207" t="s">
        <v>234</v>
      </c>
      <c r="EM207" t="s">
        <v>234</v>
      </c>
      <c r="EN207" t="s">
        <v>234</v>
      </c>
      <c r="EO207" t="s">
        <v>4082</v>
      </c>
      <c r="EP207">
        <v>0</v>
      </c>
      <c r="EQ207">
        <v>1</v>
      </c>
      <c r="ER207">
        <v>1</v>
      </c>
      <c r="ES207">
        <v>1</v>
      </c>
      <c r="ET207">
        <v>1</v>
      </c>
      <c r="EU207">
        <v>0</v>
      </c>
      <c r="EV207">
        <v>1</v>
      </c>
      <c r="EW207">
        <v>0</v>
      </c>
      <c r="EX207" t="s">
        <v>234</v>
      </c>
      <c r="EY207" t="s">
        <v>234</v>
      </c>
      <c r="EZ207" t="s">
        <v>234</v>
      </c>
      <c r="FA207" t="s">
        <v>234</v>
      </c>
      <c r="FB207" t="s">
        <v>234</v>
      </c>
      <c r="FC207" t="s">
        <v>234</v>
      </c>
      <c r="FD207" t="s">
        <v>234</v>
      </c>
      <c r="FE207" t="s">
        <v>234</v>
      </c>
      <c r="FF207">
        <v>25</v>
      </c>
      <c r="FG207" t="s">
        <v>1445</v>
      </c>
      <c r="FH207">
        <v>50</v>
      </c>
      <c r="FI207" t="s">
        <v>1445</v>
      </c>
      <c r="FJ207" t="s">
        <v>1655</v>
      </c>
      <c r="FK207">
        <v>25</v>
      </c>
      <c r="FL207" t="s">
        <v>234</v>
      </c>
      <c r="FM207" t="s">
        <v>234</v>
      </c>
      <c r="FN207" t="s">
        <v>3911</v>
      </c>
      <c r="FO207" t="s">
        <v>1445</v>
      </c>
      <c r="FP207" t="s">
        <v>1445</v>
      </c>
      <c r="FQ207" t="s">
        <v>234</v>
      </c>
      <c r="FR207">
        <v>150</v>
      </c>
      <c r="FS207">
        <v>300</v>
      </c>
      <c r="FT207" t="s">
        <v>4295</v>
      </c>
      <c r="FU207" t="s">
        <v>1655</v>
      </c>
      <c r="FV207" t="s">
        <v>1655</v>
      </c>
      <c r="FW207">
        <v>100</v>
      </c>
      <c r="FX207" t="s">
        <v>234</v>
      </c>
      <c r="FY207" t="s">
        <v>234</v>
      </c>
      <c r="FZ207" t="s">
        <v>234</v>
      </c>
      <c r="GA207" t="s">
        <v>3816</v>
      </c>
      <c r="GB207" t="s">
        <v>1445</v>
      </c>
      <c r="GC207" t="s">
        <v>234</v>
      </c>
      <c r="GD207" t="s">
        <v>234</v>
      </c>
      <c r="GE207" t="s">
        <v>234</v>
      </c>
      <c r="GF207" t="s">
        <v>234</v>
      </c>
      <c r="GG207" t="s">
        <v>234</v>
      </c>
      <c r="GH207" t="s">
        <v>234</v>
      </c>
      <c r="GI207" t="s">
        <v>234</v>
      </c>
      <c r="GJ207" t="s">
        <v>234</v>
      </c>
      <c r="GK207" t="s">
        <v>234</v>
      </c>
      <c r="GL207" t="s">
        <v>234</v>
      </c>
      <c r="GM207" t="s">
        <v>234</v>
      </c>
      <c r="GN207" t="s">
        <v>234</v>
      </c>
      <c r="GO207" t="s">
        <v>1445</v>
      </c>
      <c r="GP207" t="s">
        <v>234</v>
      </c>
      <c r="GQ207" t="s">
        <v>234</v>
      </c>
      <c r="GR207" t="s">
        <v>234</v>
      </c>
      <c r="GS207" t="s">
        <v>234</v>
      </c>
      <c r="GT207" t="s">
        <v>234</v>
      </c>
      <c r="GU207" t="s">
        <v>234</v>
      </c>
      <c r="GV207" t="s">
        <v>234</v>
      </c>
      <c r="GW207" t="s">
        <v>234</v>
      </c>
      <c r="GX207" t="s">
        <v>234</v>
      </c>
      <c r="GY207" t="s">
        <v>234</v>
      </c>
      <c r="GZ207" t="s">
        <v>234</v>
      </c>
      <c r="HA207" t="s">
        <v>234</v>
      </c>
      <c r="HB207" t="s">
        <v>234</v>
      </c>
      <c r="HC207" t="s">
        <v>234</v>
      </c>
      <c r="HD207" t="s">
        <v>234</v>
      </c>
      <c r="HE207" t="s">
        <v>234</v>
      </c>
      <c r="HF207" t="s">
        <v>234</v>
      </c>
      <c r="HG207" t="s">
        <v>234</v>
      </c>
      <c r="HH207" t="s">
        <v>234</v>
      </c>
      <c r="HI207" t="s">
        <v>234</v>
      </c>
      <c r="HJ207" t="s">
        <v>234</v>
      </c>
      <c r="HK207" t="s">
        <v>234</v>
      </c>
      <c r="HL207" t="s">
        <v>234</v>
      </c>
      <c r="HM207" t="s">
        <v>234</v>
      </c>
      <c r="HN207" t="s">
        <v>1445</v>
      </c>
      <c r="HO207" t="s">
        <v>1445</v>
      </c>
      <c r="HP207" t="s">
        <v>1655</v>
      </c>
      <c r="HQ207" t="s">
        <v>406</v>
      </c>
      <c r="HR207" t="s">
        <v>305</v>
      </c>
      <c r="HS207" t="s">
        <v>407</v>
      </c>
      <c r="HT207" t="s">
        <v>305</v>
      </c>
      <c r="HU207" t="s">
        <v>1445</v>
      </c>
      <c r="HV207" t="s">
        <v>234</v>
      </c>
      <c r="HW207" t="s">
        <v>234</v>
      </c>
      <c r="HX207" t="s">
        <v>234</v>
      </c>
      <c r="HY207" t="s">
        <v>234</v>
      </c>
      <c r="HZ207" t="s">
        <v>234</v>
      </c>
      <c r="IA207" t="s">
        <v>234</v>
      </c>
      <c r="IB207" t="s">
        <v>234</v>
      </c>
      <c r="IC207" t="s">
        <v>234</v>
      </c>
      <c r="ID207" t="s">
        <v>4022</v>
      </c>
      <c r="IE207">
        <v>1</v>
      </c>
      <c r="IF207">
        <v>1</v>
      </c>
      <c r="IG207">
        <v>1</v>
      </c>
      <c r="IH207">
        <v>1</v>
      </c>
      <c r="II207">
        <v>0</v>
      </c>
      <c r="IJ207">
        <v>0</v>
      </c>
      <c r="IK207">
        <v>0</v>
      </c>
      <c r="IL207">
        <v>0</v>
      </c>
      <c r="IM207" t="s">
        <v>234</v>
      </c>
      <c r="IN207" t="s">
        <v>1445</v>
      </c>
      <c r="IO207" t="s">
        <v>234</v>
      </c>
      <c r="IP207" t="s">
        <v>234</v>
      </c>
      <c r="IQ207" t="s">
        <v>234</v>
      </c>
      <c r="IR207" t="s">
        <v>234</v>
      </c>
      <c r="IS207" t="s">
        <v>234</v>
      </c>
      <c r="IT207" t="s">
        <v>234</v>
      </c>
      <c r="IU207" t="s">
        <v>234</v>
      </c>
      <c r="IV207" t="s">
        <v>234</v>
      </c>
      <c r="IW207" t="s">
        <v>234</v>
      </c>
      <c r="IX207" t="s">
        <v>234</v>
      </c>
      <c r="IY207" t="s">
        <v>234</v>
      </c>
      <c r="IZ207" t="s">
        <v>234</v>
      </c>
      <c r="JA207" t="s">
        <v>234</v>
      </c>
      <c r="JB207" t="s">
        <v>234</v>
      </c>
      <c r="JC207" t="s">
        <v>234</v>
      </c>
      <c r="JD207" t="s">
        <v>234</v>
      </c>
      <c r="JE207" t="s">
        <v>234</v>
      </c>
      <c r="JF207" t="s">
        <v>234</v>
      </c>
      <c r="JG207" t="s">
        <v>234</v>
      </c>
      <c r="JH207" t="s">
        <v>234</v>
      </c>
      <c r="JI207" t="s">
        <v>234</v>
      </c>
      <c r="JJ207" t="s">
        <v>234</v>
      </c>
      <c r="JK207" t="s">
        <v>234</v>
      </c>
      <c r="JL207" t="s">
        <v>234</v>
      </c>
      <c r="JM207" t="s">
        <v>234</v>
      </c>
      <c r="JN207" t="s">
        <v>234</v>
      </c>
      <c r="JO207" t="s">
        <v>234</v>
      </c>
      <c r="JP207" t="s">
        <v>234</v>
      </c>
      <c r="JQ207" t="s">
        <v>234</v>
      </c>
      <c r="JR207" t="s">
        <v>234</v>
      </c>
      <c r="JS207" t="s">
        <v>234</v>
      </c>
      <c r="JT207" t="s">
        <v>234</v>
      </c>
      <c r="JU207" t="s">
        <v>234</v>
      </c>
      <c r="JV207" t="s">
        <v>234</v>
      </c>
      <c r="JW207" t="s">
        <v>234</v>
      </c>
      <c r="JX207" t="s">
        <v>234</v>
      </c>
      <c r="JY207" t="s">
        <v>234</v>
      </c>
      <c r="JZ207" t="s">
        <v>234</v>
      </c>
      <c r="KA207" t="s">
        <v>234</v>
      </c>
      <c r="KB207" t="s">
        <v>234</v>
      </c>
      <c r="KC207" t="s">
        <v>234</v>
      </c>
      <c r="KD207" t="s">
        <v>234</v>
      </c>
      <c r="KE207" t="s">
        <v>234</v>
      </c>
      <c r="KF207" t="s">
        <v>234</v>
      </c>
      <c r="KG207" t="s">
        <v>234</v>
      </c>
      <c r="KH207" t="s">
        <v>234</v>
      </c>
      <c r="KI207" t="s">
        <v>234</v>
      </c>
      <c r="KJ207" t="s">
        <v>234</v>
      </c>
      <c r="KK207" t="s">
        <v>234</v>
      </c>
      <c r="KL207" t="s">
        <v>234</v>
      </c>
      <c r="KM207" t="s">
        <v>234</v>
      </c>
      <c r="KN207" t="s">
        <v>234</v>
      </c>
      <c r="KO207" t="s">
        <v>234</v>
      </c>
      <c r="KP207" t="s">
        <v>234</v>
      </c>
      <c r="KQ207" t="s">
        <v>234</v>
      </c>
      <c r="KR207" t="s">
        <v>234</v>
      </c>
      <c r="KS207" t="s">
        <v>234</v>
      </c>
      <c r="KT207" t="s">
        <v>234</v>
      </c>
      <c r="KU207" t="s">
        <v>234</v>
      </c>
      <c r="KV207" t="s">
        <v>234</v>
      </c>
      <c r="KW207" t="s">
        <v>234</v>
      </c>
      <c r="KX207" t="s">
        <v>234</v>
      </c>
      <c r="KY207" t="s">
        <v>234</v>
      </c>
      <c r="KZ207" t="s">
        <v>234</v>
      </c>
      <c r="LA207" t="s">
        <v>234</v>
      </c>
      <c r="LB207" t="s">
        <v>234</v>
      </c>
      <c r="LC207" t="s">
        <v>234</v>
      </c>
      <c r="LD207" t="s">
        <v>234</v>
      </c>
      <c r="LE207" t="s">
        <v>234</v>
      </c>
      <c r="LF207" t="s">
        <v>3443</v>
      </c>
      <c r="LG207" t="s">
        <v>234</v>
      </c>
      <c r="LH207">
        <v>265620644</v>
      </c>
      <c r="LI207" t="s">
        <v>4296</v>
      </c>
      <c r="LJ207">
        <v>44621.099629629629</v>
      </c>
      <c r="LK207" t="s">
        <v>234</v>
      </c>
      <c r="LL207" t="s">
        <v>234</v>
      </c>
      <c r="LM207" t="s">
        <v>3800</v>
      </c>
      <c r="LN207" t="s">
        <v>3801</v>
      </c>
      <c r="LO207" t="s">
        <v>234</v>
      </c>
      <c r="LP207">
        <v>207</v>
      </c>
    </row>
    <row r="208" spans="1:328" x14ac:dyDescent="0.35">
      <c r="A208">
        <v>44620.476404976849</v>
      </c>
      <c r="B208">
        <v>44620.483098472221</v>
      </c>
      <c r="C208">
        <v>44620</v>
      </c>
      <c r="D208">
        <v>1.3386990744038486E-3</v>
      </c>
      <c r="E208" t="s">
        <v>234</v>
      </c>
      <c r="F208" t="s">
        <v>234</v>
      </c>
      <c r="G208" t="s">
        <v>234</v>
      </c>
      <c r="H208">
        <v>44620</v>
      </c>
      <c r="I208" t="s">
        <v>403</v>
      </c>
      <c r="J208" t="s">
        <v>234</v>
      </c>
      <c r="K208" t="s">
        <v>403</v>
      </c>
      <c r="L208" t="s">
        <v>402</v>
      </c>
      <c r="M208" t="s">
        <v>402</v>
      </c>
      <c r="N208" t="s">
        <v>1347</v>
      </c>
      <c r="O208" t="s">
        <v>234</v>
      </c>
      <c r="P208" t="s">
        <v>1347</v>
      </c>
      <c r="Q208" t="s">
        <v>1348</v>
      </c>
      <c r="R208" t="s">
        <v>1348</v>
      </c>
      <c r="S208" t="s">
        <v>406</v>
      </c>
      <c r="T208" t="s">
        <v>407</v>
      </c>
      <c r="U208" t="s">
        <v>408</v>
      </c>
      <c r="V208" t="s">
        <v>759</v>
      </c>
      <c r="W208" t="s">
        <v>409</v>
      </c>
      <c r="X208" t="s">
        <v>410</v>
      </c>
      <c r="Y208" t="s">
        <v>409</v>
      </c>
      <c r="Z208" t="s">
        <v>411</v>
      </c>
      <c r="AA208" t="s">
        <v>234</v>
      </c>
      <c r="AB208" t="s">
        <v>411</v>
      </c>
      <c r="AC208" t="s">
        <v>407</v>
      </c>
      <c r="AD208" t="s">
        <v>407</v>
      </c>
      <c r="AE208" t="s">
        <v>407</v>
      </c>
      <c r="AF208" t="s">
        <v>234</v>
      </c>
      <c r="AG208" t="s">
        <v>407</v>
      </c>
      <c r="AH208" t="s">
        <v>412</v>
      </c>
      <c r="AI208" t="s">
        <v>412</v>
      </c>
      <c r="AJ208" t="s">
        <v>247</v>
      </c>
      <c r="AK208" t="s">
        <v>284</v>
      </c>
      <c r="AL208" t="s">
        <v>1655</v>
      </c>
      <c r="AM208" t="s">
        <v>234</v>
      </c>
      <c r="AN208" t="s">
        <v>1655</v>
      </c>
      <c r="AO208" t="s">
        <v>234</v>
      </c>
      <c r="AP208" t="s">
        <v>250</v>
      </c>
      <c r="AQ208" t="s">
        <v>234</v>
      </c>
      <c r="AR208" t="s">
        <v>234</v>
      </c>
      <c r="AS208" t="s">
        <v>285</v>
      </c>
      <c r="AT208" t="s">
        <v>234</v>
      </c>
      <c r="AU208" t="s">
        <v>302</v>
      </c>
      <c r="AV208">
        <v>0</v>
      </c>
      <c r="AW208">
        <v>1</v>
      </c>
      <c r="AX208">
        <v>0</v>
      </c>
      <c r="AY208">
        <v>0</v>
      </c>
      <c r="AZ208">
        <v>0</v>
      </c>
      <c r="BA208">
        <v>0</v>
      </c>
      <c r="BB208">
        <v>0</v>
      </c>
      <c r="BC208">
        <v>0</v>
      </c>
      <c r="BD208" t="s">
        <v>303</v>
      </c>
      <c r="BE208" t="s">
        <v>752</v>
      </c>
      <c r="BF208" t="s">
        <v>287</v>
      </c>
      <c r="BG208">
        <v>1</v>
      </c>
      <c r="BH208">
        <v>0</v>
      </c>
      <c r="BI208">
        <v>0</v>
      </c>
      <c r="BJ208">
        <v>0</v>
      </c>
      <c r="BK208">
        <v>0</v>
      </c>
      <c r="BL208">
        <v>0</v>
      </c>
      <c r="BM208">
        <v>0</v>
      </c>
      <c r="BN208">
        <v>0</v>
      </c>
      <c r="BO208">
        <v>0</v>
      </c>
      <c r="BP208">
        <v>0</v>
      </c>
      <c r="BQ208" t="s">
        <v>234</v>
      </c>
      <c r="BR208" t="s">
        <v>288</v>
      </c>
      <c r="BS208" t="s">
        <v>289</v>
      </c>
      <c r="BT208" t="s">
        <v>234</v>
      </c>
      <c r="BU208" t="s">
        <v>234</v>
      </c>
      <c r="BV208" t="s">
        <v>234</v>
      </c>
      <c r="BW208" t="s">
        <v>234</v>
      </c>
      <c r="BX208" t="s">
        <v>234</v>
      </c>
      <c r="BY208" t="s">
        <v>234</v>
      </c>
      <c r="BZ208" t="s">
        <v>234</v>
      </c>
      <c r="CA208" t="s">
        <v>234</v>
      </c>
      <c r="CB208" t="s">
        <v>234</v>
      </c>
      <c r="CC208" t="s">
        <v>234</v>
      </c>
      <c r="CD208" t="s">
        <v>234</v>
      </c>
      <c r="CE208" t="s">
        <v>234</v>
      </c>
      <c r="CF208" t="s">
        <v>234</v>
      </c>
      <c r="CG208" t="s">
        <v>234</v>
      </c>
      <c r="CH208" t="s">
        <v>234</v>
      </c>
      <c r="CI208" t="s">
        <v>234</v>
      </c>
      <c r="CJ208" t="s">
        <v>234</v>
      </c>
      <c r="CK208" t="s">
        <v>234</v>
      </c>
      <c r="CL208" t="s">
        <v>234</v>
      </c>
      <c r="CM208" t="s">
        <v>234</v>
      </c>
      <c r="CN208" t="s">
        <v>234</v>
      </c>
      <c r="CO208" t="s">
        <v>234</v>
      </c>
      <c r="CP208" t="s">
        <v>234</v>
      </c>
      <c r="CQ208" t="s">
        <v>234</v>
      </c>
      <c r="CR208" t="s">
        <v>234</v>
      </c>
      <c r="CS208" t="s">
        <v>234</v>
      </c>
      <c r="CT208" t="s">
        <v>234</v>
      </c>
      <c r="CU208" t="s">
        <v>234</v>
      </c>
      <c r="CV208" t="s">
        <v>234</v>
      </c>
      <c r="CW208" t="s">
        <v>234</v>
      </c>
      <c r="CX208" t="s">
        <v>234</v>
      </c>
      <c r="CY208" t="s">
        <v>234</v>
      </c>
      <c r="CZ208" t="s">
        <v>234</v>
      </c>
      <c r="DA208" t="s">
        <v>234</v>
      </c>
      <c r="DB208" t="s">
        <v>234</v>
      </c>
      <c r="DC208" t="s">
        <v>234</v>
      </c>
      <c r="DD208" t="s">
        <v>234</v>
      </c>
      <c r="DE208" t="s">
        <v>234</v>
      </c>
      <c r="DF208" t="s">
        <v>234</v>
      </c>
      <c r="DG208" t="s">
        <v>234</v>
      </c>
      <c r="DH208" t="s">
        <v>234</v>
      </c>
      <c r="DI208" t="s">
        <v>234</v>
      </c>
      <c r="DJ208" t="s">
        <v>234</v>
      </c>
      <c r="DK208" t="s">
        <v>234</v>
      </c>
      <c r="DL208" t="s">
        <v>234</v>
      </c>
      <c r="DM208" t="s">
        <v>234</v>
      </c>
      <c r="DN208" t="s">
        <v>234</v>
      </c>
      <c r="DO208" t="s">
        <v>234</v>
      </c>
      <c r="DP208" t="s">
        <v>234</v>
      </c>
      <c r="DQ208" t="s">
        <v>234</v>
      </c>
      <c r="DR208" t="s">
        <v>234</v>
      </c>
      <c r="DS208" t="s">
        <v>234</v>
      </c>
      <c r="DT208" t="s">
        <v>234</v>
      </c>
      <c r="DU208" t="s">
        <v>234</v>
      </c>
      <c r="DV208" t="s">
        <v>234</v>
      </c>
      <c r="DW208" t="s">
        <v>234</v>
      </c>
      <c r="DX208" t="s">
        <v>234</v>
      </c>
      <c r="DY208" t="s">
        <v>234</v>
      </c>
      <c r="DZ208" t="s">
        <v>234</v>
      </c>
      <c r="EA208" t="s">
        <v>234</v>
      </c>
      <c r="EB208" t="s">
        <v>234</v>
      </c>
      <c r="EC208" t="s">
        <v>234</v>
      </c>
      <c r="ED208" t="s">
        <v>234</v>
      </c>
      <c r="EE208" t="s">
        <v>234</v>
      </c>
      <c r="EF208" t="s">
        <v>234</v>
      </c>
      <c r="EG208" t="s">
        <v>234</v>
      </c>
      <c r="EH208" t="s">
        <v>234</v>
      </c>
      <c r="EI208" t="s">
        <v>234</v>
      </c>
      <c r="EJ208" t="s">
        <v>234</v>
      </c>
      <c r="EK208" t="s">
        <v>234</v>
      </c>
      <c r="EL208" t="s">
        <v>234</v>
      </c>
      <c r="EM208" t="s">
        <v>234</v>
      </c>
      <c r="EN208" t="s">
        <v>234</v>
      </c>
      <c r="EO208" t="s">
        <v>4082</v>
      </c>
      <c r="EP208">
        <v>0</v>
      </c>
      <c r="EQ208">
        <v>1</v>
      </c>
      <c r="ER208">
        <v>1</v>
      </c>
      <c r="ES208">
        <v>1</v>
      </c>
      <c r="ET208">
        <v>1</v>
      </c>
      <c r="EU208">
        <v>0</v>
      </c>
      <c r="EV208">
        <v>1</v>
      </c>
      <c r="EW208">
        <v>0</v>
      </c>
      <c r="EX208" t="s">
        <v>234</v>
      </c>
      <c r="EY208" t="s">
        <v>234</v>
      </c>
      <c r="EZ208" t="s">
        <v>234</v>
      </c>
      <c r="FA208" t="s">
        <v>234</v>
      </c>
      <c r="FB208" t="s">
        <v>234</v>
      </c>
      <c r="FC208" t="s">
        <v>234</v>
      </c>
      <c r="FD208" t="s">
        <v>234</v>
      </c>
      <c r="FE208" t="s">
        <v>234</v>
      </c>
      <c r="FF208">
        <v>25</v>
      </c>
      <c r="FG208" t="s">
        <v>1445</v>
      </c>
      <c r="FH208">
        <v>25</v>
      </c>
      <c r="FI208" t="s">
        <v>1445</v>
      </c>
      <c r="FJ208" t="s">
        <v>1445</v>
      </c>
      <c r="FK208" t="s">
        <v>234</v>
      </c>
      <c r="FL208">
        <v>100</v>
      </c>
      <c r="FM208">
        <v>35</v>
      </c>
      <c r="FN208" t="s">
        <v>4297</v>
      </c>
      <c r="FO208" t="s">
        <v>1445</v>
      </c>
      <c r="FP208" t="s">
        <v>1445</v>
      </c>
      <c r="FQ208" t="s">
        <v>234</v>
      </c>
      <c r="FR208">
        <v>150</v>
      </c>
      <c r="FS208">
        <v>100</v>
      </c>
      <c r="FT208" t="s">
        <v>4272</v>
      </c>
      <c r="FU208" t="s">
        <v>1445</v>
      </c>
      <c r="FV208" t="s">
        <v>1655</v>
      </c>
      <c r="FW208">
        <v>100</v>
      </c>
      <c r="FX208" t="s">
        <v>234</v>
      </c>
      <c r="FY208" t="s">
        <v>234</v>
      </c>
      <c r="FZ208" t="s">
        <v>234</v>
      </c>
      <c r="GA208" t="s">
        <v>3816</v>
      </c>
      <c r="GB208" t="s">
        <v>1445</v>
      </c>
      <c r="GC208" t="s">
        <v>234</v>
      </c>
      <c r="GD208" t="s">
        <v>234</v>
      </c>
      <c r="GE208" t="s">
        <v>234</v>
      </c>
      <c r="GF208" t="s">
        <v>234</v>
      </c>
      <c r="GG208" t="s">
        <v>234</v>
      </c>
      <c r="GH208" t="s">
        <v>234</v>
      </c>
      <c r="GI208" t="s">
        <v>234</v>
      </c>
      <c r="GJ208" t="s">
        <v>234</v>
      </c>
      <c r="GK208" t="s">
        <v>234</v>
      </c>
      <c r="GL208" t="s">
        <v>234</v>
      </c>
      <c r="GM208" t="s">
        <v>234</v>
      </c>
      <c r="GN208" t="s">
        <v>234</v>
      </c>
      <c r="GO208" t="s">
        <v>1445</v>
      </c>
      <c r="GP208" t="s">
        <v>234</v>
      </c>
      <c r="GQ208" t="s">
        <v>234</v>
      </c>
      <c r="GR208" t="s">
        <v>234</v>
      </c>
      <c r="GS208" t="s">
        <v>234</v>
      </c>
      <c r="GT208" t="s">
        <v>234</v>
      </c>
      <c r="GU208" t="s">
        <v>234</v>
      </c>
      <c r="GV208" t="s">
        <v>234</v>
      </c>
      <c r="GW208" t="s">
        <v>234</v>
      </c>
      <c r="GX208" t="s">
        <v>234</v>
      </c>
      <c r="GY208" t="s">
        <v>234</v>
      </c>
      <c r="GZ208" t="s">
        <v>234</v>
      </c>
      <c r="HA208" t="s">
        <v>234</v>
      </c>
      <c r="HB208" t="s">
        <v>234</v>
      </c>
      <c r="HC208" t="s">
        <v>234</v>
      </c>
      <c r="HD208" t="s">
        <v>234</v>
      </c>
      <c r="HE208" t="s">
        <v>234</v>
      </c>
      <c r="HF208" t="s">
        <v>234</v>
      </c>
      <c r="HG208" t="s">
        <v>234</v>
      </c>
      <c r="HH208" t="s">
        <v>234</v>
      </c>
      <c r="HI208" t="s">
        <v>234</v>
      </c>
      <c r="HJ208" t="s">
        <v>234</v>
      </c>
      <c r="HK208" t="s">
        <v>234</v>
      </c>
      <c r="HL208" t="s">
        <v>234</v>
      </c>
      <c r="HM208" t="s">
        <v>234</v>
      </c>
      <c r="HN208" t="s">
        <v>1445</v>
      </c>
      <c r="HO208" t="s">
        <v>1445</v>
      </c>
      <c r="HP208" t="s">
        <v>1655</v>
      </c>
      <c r="HQ208" t="s">
        <v>406</v>
      </c>
      <c r="HR208" t="s">
        <v>305</v>
      </c>
      <c r="HS208" t="s">
        <v>413</v>
      </c>
      <c r="HT208" t="s">
        <v>314</v>
      </c>
      <c r="HU208" t="s">
        <v>1445</v>
      </c>
      <c r="HV208" t="s">
        <v>234</v>
      </c>
      <c r="HW208" t="s">
        <v>234</v>
      </c>
      <c r="HX208" t="s">
        <v>234</v>
      </c>
      <c r="HY208" t="s">
        <v>234</v>
      </c>
      <c r="HZ208" t="s">
        <v>234</v>
      </c>
      <c r="IA208" t="s">
        <v>234</v>
      </c>
      <c r="IB208" t="s">
        <v>234</v>
      </c>
      <c r="IC208" t="s">
        <v>234</v>
      </c>
      <c r="ID208" t="s">
        <v>4022</v>
      </c>
      <c r="IE208">
        <v>1</v>
      </c>
      <c r="IF208">
        <v>1</v>
      </c>
      <c r="IG208">
        <v>1</v>
      </c>
      <c r="IH208">
        <v>1</v>
      </c>
      <c r="II208">
        <v>0</v>
      </c>
      <c r="IJ208">
        <v>0</v>
      </c>
      <c r="IK208">
        <v>0</v>
      </c>
      <c r="IL208">
        <v>0</v>
      </c>
      <c r="IM208" t="s">
        <v>234</v>
      </c>
      <c r="IN208" t="s">
        <v>1445</v>
      </c>
      <c r="IO208" t="s">
        <v>234</v>
      </c>
      <c r="IP208" t="s">
        <v>234</v>
      </c>
      <c r="IQ208" t="s">
        <v>234</v>
      </c>
      <c r="IR208" t="s">
        <v>234</v>
      </c>
      <c r="IS208" t="s">
        <v>234</v>
      </c>
      <c r="IT208" t="s">
        <v>234</v>
      </c>
      <c r="IU208" t="s">
        <v>234</v>
      </c>
      <c r="IV208" t="s">
        <v>234</v>
      </c>
      <c r="IW208" t="s">
        <v>234</v>
      </c>
      <c r="IX208" t="s">
        <v>234</v>
      </c>
      <c r="IY208" t="s">
        <v>234</v>
      </c>
      <c r="IZ208" t="s">
        <v>234</v>
      </c>
      <c r="JA208" t="s">
        <v>234</v>
      </c>
      <c r="JB208" t="s">
        <v>234</v>
      </c>
      <c r="JC208" t="s">
        <v>234</v>
      </c>
      <c r="JD208" t="s">
        <v>234</v>
      </c>
      <c r="JE208" t="s">
        <v>234</v>
      </c>
      <c r="JF208" t="s">
        <v>234</v>
      </c>
      <c r="JG208" t="s">
        <v>234</v>
      </c>
      <c r="JH208" t="s">
        <v>234</v>
      </c>
      <c r="JI208" t="s">
        <v>234</v>
      </c>
      <c r="JJ208" t="s">
        <v>234</v>
      </c>
      <c r="JK208" t="s">
        <v>234</v>
      </c>
      <c r="JL208" t="s">
        <v>234</v>
      </c>
      <c r="JM208" t="s">
        <v>234</v>
      </c>
      <c r="JN208" t="s">
        <v>234</v>
      </c>
      <c r="JO208" t="s">
        <v>234</v>
      </c>
      <c r="JP208" t="s">
        <v>234</v>
      </c>
      <c r="JQ208" t="s">
        <v>234</v>
      </c>
      <c r="JR208" t="s">
        <v>234</v>
      </c>
      <c r="JS208" t="s">
        <v>234</v>
      </c>
      <c r="JT208" t="s">
        <v>234</v>
      </c>
      <c r="JU208" t="s">
        <v>234</v>
      </c>
      <c r="JV208" t="s">
        <v>234</v>
      </c>
      <c r="JW208" t="s">
        <v>234</v>
      </c>
      <c r="JX208" t="s">
        <v>234</v>
      </c>
      <c r="JY208" t="s">
        <v>234</v>
      </c>
      <c r="JZ208" t="s">
        <v>234</v>
      </c>
      <c r="KA208" t="s">
        <v>234</v>
      </c>
      <c r="KB208" t="s">
        <v>234</v>
      </c>
      <c r="KC208" t="s">
        <v>234</v>
      </c>
      <c r="KD208" t="s">
        <v>234</v>
      </c>
      <c r="KE208" t="s">
        <v>234</v>
      </c>
      <c r="KF208" t="s">
        <v>234</v>
      </c>
      <c r="KG208" t="s">
        <v>234</v>
      </c>
      <c r="KH208" t="s">
        <v>234</v>
      </c>
      <c r="KI208" t="s">
        <v>234</v>
      </c>
      <c r="KJ208" t="s">
        <v>234</v>
      </c>
      <c r="KK208" t="s">
        <v>234</v>
      </c>
      <c r="KL208" t="s">
        <v>234</v>
      </c>
      <c r="KM208" t="s">
        <v>234</v>
      </c>
      <c r="KN208" t="s">
        <v>234</v>
      </c>
      <c r="KO208" t="s">
        <v>234</v>
      </c>
      <c r="KP208" t="s">
        <v>234</v>
      </c>
      <c r="KQ208" t="s">
        <v>234</v>
      </c>
      <c r="KR208" t="s">
        <v>234</v>
      </c>
      <c r="KS208" t="s">
        <v>234</v>
      </c>
      <c r="KT208" t="s">
        <v>234</v>
      </c>
      <c r="KU208" t="s">
        <v>234</v>
      </c>
      <c r="KV208" t="s">
        <v>234</v>
      </c>
      <c r="KW208" t="s">
        <v>234</v>
      </c>
      <c r="KX208" t="s">
        <v>234</v>
      </c>
      <c r="KY208" t="s">
        <v>234</v>
      </c>
      <c r="KZ208" t="s">
        <v>234</v>
      </c>
      <c r="LA208" t="s">
        <v>234</v>
      </c>
      <c r="LB208" t="s">
        <v>234</v>
      </c>
      <c r="LC208" t="s">
        <v>234</v>
      </c>
      <c r="LD208" t="s">
        <v>234</v>
      </c>
      <c r="LE208" t="s">
        <v>234</v>
      </c>
      <c r="LF208" t="s">
        <v>3443</v>
      </c>
      <c r="LG208" t="s">
        <v>234</v>
      </c>
      <c r="LH208">
        <v>265620655</v>
      </c>
      <c r="LI208" t="s">
        <v>4298</v>
      </c>
      <c r="LJ208">
        <v>44621.099733796298</v>
      </c>
      <c r="LK208" t="s">
        <v>234</v>
      </c>
      <c r="LL208" t="s">
        <v>234</v>
      </c>
      <c r="LM208" t="s">
        <v>3800</v>
      </c>
      <c r="LN208" t="s">
        <v>3801</v>
      </c>
      <c r="LO208" t="s">
        <v>234</v>
      </c>
      <c r="LP208">
        <v>208</v>
      </c>
    </row>
    <row r="209" spans="1:328" x14ac:dyDescent="0.35">
      <c r="A209">
        <v>44620.48317615741</v>
      </c>
      <c r="B209">
        <v>44620.488370405103</v>
      </c>
      <c r="C209">
        <v>44620</v>
      </c>
      <c r="D209">
        <v>2.5971238464990165E-3</v>
      </c>
      <c r="E209" t="s">
        <v>234</v>
      </c>
      <c r="F209" t="s">
        <v>234</v>
      </c>
      <c r="G209" t="s">
        <v>234</v>
      </c>
      <c r="H209">
        <v>44620</v>
      </c>
      <c r="I209" t="s">
        <v>403</v>
      </c>
      <c r="J209" t="s">
        <v>234</v>
      </c>
      <c r="K209" t="s">
        <v>403</v>
      </c>
      <c r="L209" t="s">
        <v>402</v>
      </c>
      <c r="M209" t="s">
        <v>402</v>
      </c>
      <c r="N209" t="s">
        <v>1347</v>
      </c>
      <c r="O209" t="s">
        <v>234</v>
      </c>
      <c r="P209" t="s">
        <v>1347</v>
      </c>
      <c r="Q209" t="s">
        <v>1348</v>
      </c>
      <c r="R209" t="s">
        <v>1348</v>
      </c>
      <c r="S209" t="s">
        <v>406</v>
      </c>
      <c r="T209" t="s">
        <v>407</v>
      </c>
      <c r="U209" t="s">
        <v>408</v>
      </c>
      <c r="V209" t="s">
        <v>759</v>
      </c>
      <c r="W209" t="s">
        <v>409</v>
      </c>
      <c r="X209" t="s">
        <v>410</v>
      </c>
      <c r="Y209" t="s">
        <v>409</v>
      </c>
      <c r="Z209" t="s">
        <v>411</v>
      </c>
      <c r="AA209" t="s">
        <v>234</v>
      </c>
      <c r="AB209" t="s">
        <v>411</v>
      </c>
      <c r="AC209" t="s">
        <v>407</v>
      </c>
      <c r="AD209" t="s">
        <v>407</v>
      </c>
      <c r="AE209" t="s">
        <v>407</v>
      </c>
      <c r="AF209" t="s">
        <v>234</v>
      </c>
      <c r="AG209" t="s">
        <v>407</v>
      </c>
      <c r="AH209" t="s">
        <v>412</v>
      </c>
      <c r="AI209" t="s">
        <v>412</v>
      </c>
      <c r="AJ209" t="s">
        <v>247</v>
      </c>
      <c r="AK209" t="s">
        <v>284</v>
      </c>
      <c r="AL209" t="s">
        <v>1655</v>
      </c>
      <c r="AM209" t="s">
        <v>234</v>
      </c>
      <c r="AN209" t="s">
        <v>1655</v>
      </c>
      <c r="AO209" t="s">
        <v>234</v>
      </c>
      <c r="AP209" t="s">
        <v>250</v>
      </c>
      <c r="AQ209" t="s">
        <v>234</v>
      </c>
      <c r="AR209" t="s">
        <v>234</v>
      </c>
      <c r="AS209" t="s">
        <v>316</v>
      </c>
      <c r="AT209" t="s">
        <v>234</v>
      </c>
      <c r="AU209" t="s">
        <v>302</v>
      </c>
      <c r="AV209">
        <v>0</v>
      </c>
      <c r="AW209">
        <v>1</v>
      </c>
      <c r="AX209">
        <v>0</v>
      </c>
      <c r="AY209">
        <v>0</v>
      </c>
      <c r="AZ209">
        <v>0</v>
      </c>
      <c r="BA209">
        <v>0</v>
      </c>
      <c r="BB209">
        <v>0</v>
      </c>
      <c r="BC209">
        <v>0</v>
      </c>
      <c r="BD209" t="s">
        <v>303</v>
      </c>
      <c r="BE209" t="s">
        <v>752</v>
      </c>
      <c r="BF209" t="s">
        <v>287</v>
      </c>
      <c r="BG209">
        <v>1</v>
      </c>
      <c r="BH209">
        <v>0</v>
      </c>
      <c r="BI209">
        <v>0</v>
      </c>
      <c r="BJ209">
        <v>0</v>
      </c>
      <c r="BK209">
        <v>0</v>
      </c>
      <c r="BL209">
        <v>0</v>
      </c>
      <c r="BM209">
        <v>0</v>
      </c>
      <c r="BN209">
        <v>0</v>
      </c>
      <c r="BO209">
        <v>0</v>
      </c>
      <c r="BP209">
        <v>0</v>
      </c>
      <c r="BQ209" t="s">
        <v>234</v>
      </c>
      <c r="BR209" t="s">
        <v>288</v>
      </c>
      <c r="BS209" t="s">
        <v>311</v>
      </c>
      <c r="BT209" t="s">
        <v>234</v>
      </c>
      <c r="BU209" t="s">
        <v>234</v>
      </c>
      <c r="BV209" t="s">
        <v>234</v>
      </c>
      <c r="BW209" t="s">
        <v>234</v>
      </c>
      <c r="BX209" t="s">
        <v>234</v>
      </c>
      <c r="BY209" t="s">
        <v>234</v>
      </c>
      <c r="BZ209" t="s">
        <v>234</v>
      </c>
      <c r="CA209" t="s">
        <v>234</v>
      </c>
      <c r="CB209" t="s">
        <v>234</v>
      </c>
      <c r="CC209" t="s">
        <v>234</v>
      </c>
      <c r="CD209" t="s">
        <v>234</v>
      </c>
      <c r="CE209" t="s">
        <v>234</v>
      </c>
      <c r="CF209" t="s">
        <v>234</v>
      </c>
      <c r="CG209" t="s">
        <v>234</v>
      </c>
      <c r="CH209" t="s">
        <v>234</v>
      </c>
      <c r="CI209" t="s">
        <v>234</v>
      </c>
      <c r="CJ209" t="s">
        <v>234</v>
      </c>
      <c r="CK209" t="s">
        <v>234</v>
      </c>
      <c r="CL209" t="s">
        <v>234</v>
      </c>
      <c r="CM209" t="s">
        <v>234</v>
      </c>
      <c r="CN209" t="s">
        <v>234</v>
      </c>
      <c r="CO209" t="s">
        <v>234</v>
      </c>
      <c r="CP209" t="s">
        <v>234</v>
      </c>
      <c r="CQ209" t="s">
        <v>234</v>
      </c>
      <c r="CR209" t="s">
        <v>234</v>
      </c>
      <c r="CS209" t="s">
        <v>234</v>
      </c>
      <c r="CT209" t="s">
        <v>234</v>
      </c>
      <c r="CU209" t="s">
        <v>234</v>
      </c>
      <c r="CV209" t="s">
        <v>234</v>
      </c>
      <c r="CW209" t="s">
        <v>234</v>
      </c>
      <c r="CX209" t="s">
        <v>234</v>
      </c>
      <c r="CY209" t="s">
        <v>234</v>
      </c>
      <c r="CZ209" t="s">
        <v>234</v>
      </c>
      <c r="DA209" t="s">
        <v>234</v>
      </c>
      <c r="DB209" t="s">
        <v>234</v>
      </c>
      <c r="DC209" t="s">
        <v>234</v>
      </c>
      <c r="DD209" t="s">
        <v>234</v>
      </c>
      <c r="DE209" t="s">
        <v>234</v>
      </c>
      <c r="DF209" t="s">
        <v>234</v>
      </c>
      <c r="DG209" t="s">
        <v>234</v>
      </c>
      <c r="DH209" t="s">
        <v>234</v>
      </c>
      <c r="DI209" t="s">
        <v>234</v>
      </c>
      <c r="DJ209" t="s">
        <v>234</v>
      </c>
      <c r="DK209" t="s">
        <v>234</v>
      </c>
      <c r="DL209" t="s">
        <v>234</v>
      </c>
      <c r="DM209" t="s">
        <v>234</v>
      </c>
      <c r="DN209" t="s">
        <v>234</v>
      </c>
      <c r="DO209" t="s">
        <v>234</v>
      </c>
      <c r="DP209" t="s">
        <v>234</v>
      </c>
      <c r="DQ209" t="s">
        <v>234</v>
      </c>
      <c r="DR209" t="s">
        <v>234</v>
      </c>
      <c r="DS209" t="s">
        <v>234</v>
      </c>
      <c r="DT209" t="s">
        <v>234</v>
      </c>
      <c r="DU209" t="s">
        <v>234</v>
      </c>
      <c r="DV209" t="s">
        <v>234</v>
      </c>
      <c r="DW209" t="s">
        <v>234</v>
      </c>
      <c r="DX209" t="s">
        <v>234</v>
      </c>
      <c r="DY209" t="s">
        <v>234</v>
      </c>
      <c r="DZ209" t="s">
        <v>234</v>
      </c>
      <c r="EA209" t="s">
        <v>234</v>
      </c>
      <c r="EB209" t="s">
        <v>234</v>
      </c>
      <c r="EC209" t="s">
        <v>234</v>
      </c>
      <c r="ED209" t="s">
        <v>234</v>
      </c>
      <c r="EE209" t="s">
        <v>234</v>
      </c>
      <c r="EF209" t="s">
        <v>234</v>
      </c>
      <c r="EG209" t="s">
        <v>234</v>
      </c>
      <c r="EH209" t="s">
        <v>234</v>
      </c>
      <c r="EI209" t="s">
        <v>234</v>
      </c>
      <c r="EJ209" t="s">
        <v>234</v>
      </c>
      <c r="EK209" t="s">
        <v>234</v>
      </c>
      <c r="EL209" t="s">
        <v>234</v>
      </c>
      <c r="EM209" t="s">
        <v>234</v>
      </c>
      <c r="EN209" t="s">
        <v>234</v>
      </c>
      <c r="EO209" t="s">
        <v>3932</v>
      </c>
      <c r="EP209">
        <v>1</v>
      </c>
      <c r="EQ209">
        <v>0</v>
      </c>
      <c r="ER209">
        <v>0</v>
      </c>
      <c r="ES209">
        <v>0</v>
      </c>
      <c r="ET209">
        <v>0</v>
      </c>
      <c r="EU209">
        <v>1</v>
      </c>
      <c r="EV209">
        <v>0</v>
      </c>
      <c r="EW209">
        <v>0</v>
      </c>
      <c r="EX209" t="s">
        <v>1655</v>
      </c>
      <c r="EY209">
        <v>30</v>
      </c>
      <c r="EZ209" t="s">
        <v>3898</v>
      </c>
      <c r="FA209" t="s">
        <v>234</v>
      </c>
      <c r="FB209" t="s">
        <v>234</v>
      </c>
      <c r="FC209" t="s">
        <v>234</v>
      </c>
      <c r="FD209" t="s">
        <v>3898</v>
      </c>
      <c r="FE209" t="s">
        <v>1445</v>
      </c>
      <c r="FF209" t="s">
        <v>234</v>
      </c>
      <c r="FG209" t="s">
        <v>234</v>
      </c>
      <c r="FH209" t="s">
        <v>234</v>
      </c>
      <c r="FI209" t="s">
        <v>234</v>
      </c>
      <c r="FJ209" t="s">
        <v>234</v>
      </c>
      <c r="FK209" t="s">
        <v>234</v>
      </c>
      <c r="FL209" t="s">
        <v>234</v>
      </c>
      <c r="FM209" t="s">
        <v>234</v>
      </c>
      <c r="FN209" t="s">
        <v>234</v>
      </c>
      <c r="FO209" t="s">
        <v>234</v>
      </c>
      <c r="FP209" t="s">
        <v>234</v>
      </c>
      <c r="FQ209" t="s">
        <v>234</v>
      </c>
      <c r="FR209" t="s">
        <v>234</v>
      </c>
      <c r="FS209" t="s">
        <v>234</v>
      </c>
      <c r="FT209" t="s">
        <v>234</v>
      </c>
      <c r="FU209" t="s">
        <v>234</v>
      </c>
      <c r="FV209" t="s">
        <v>234</v>
      </c>
      <c r="FW209" t="s">
        <v>234</v>
      </c>
      <c r="FX209" t="s">
        <v>234</v>
      </c>
      <c r="FY209" t="s">
        <v>234</v>
      </c>
      <c r="FZ209" t="s">
        <v>234</v>
      </c>
      <c r="GA209" t="s">
        <v>234</v>
      </c>
      <c r="GB209" t="s">
        <v>234</v>
      </c>
      <c r="GC209" t="s">
        <v>1655</v>
      </c>
      <c r="GD209" t="s">
        <v>234</v>
      </c>
      <c r="GE209">
        <v>15</v>
      </c>
      <c r="GF209" t="s">
        <v>234</v>
      </c>
      <c r="GG209" t="s">
        <v>234</v>
      </c>
      <c r="GH209" t="s">
        <v>234</v>
      </c>
      <c r="GI209" t="s">
        <v>234</v>
      </c>
      <c r="GJ209" t="s">
        <v>234</v>
      </c>
      <c r="GK209" t="s">
        <v>234</v>
      </c>
      <c r="GL209" t="s">
        <v>1445</v>
      </c>
      <c r="GM209" t="s">
        <v>259</v>
      </c>
      <c r="GN209" t="s">
        <v>3819</v>
      </c>
      <c r="GO209" t="s">
        <v>1445</v>
      </c>
      <c r="GP209" t="s">
        <v>234</v>
      </c>
      <c r="GQ209" t="s">
        <v>234</v>
      </c>
      <c r="GR209" t="s">
        <v>234</v>
      </c>
      <c r="GS209" t="s">
        <v>234</v>
      </c>
      <c r="GT209" t="s">
        <v>234</v>
      </c>
      <c r="GU209" t="s">
        <v>234</v>
      </c>
      <c r="GV209" t="s">
        <v>234</v>
      </c>
      <c r="GW209" t="s">
        <v>234</v>
      </c>
      <c r="GX209" t="s">
        <v>234</v>
      </c>
      <c r="GY209" t="s">
        <v>234</v>
      </c>
      <c r="GZ209" t="s">
        <v>234</v>
      </c>
      <c r="HA209" t="s">
        <v>234</v>
      </c>
      <c r="HB209" t="s">
        <v>234</v>
      </c>
      <c r="HC209" t="s">
        <v>234</v>
      </c>
      <c r="HD209" t="s">
        <v>234</v>
      </c>
      <c r="HE209" t="s">
        <v>234</v>
      </c>
      <c r="HF209" t="s">
        <v>234</v>
      </c>
      <c r="HG209" t="s">
        <v>234</v>
      </c>
      <c r="HH209" t="s">
        <v>234</v>
      </c>
      <c r="HI209" t="s">
        <v>234</v>
      </c>
      <c r="HJ209" t="s">
        <v>234</v>
      </c>
      <c r="HK209" t="s">
        <v>234</v>
      </c>
      <c r="HL209" t="s">
        <v>234</v>
      </c>
      <c r="HM209" t="s">
        <v>234</v>
      </c>
      <c r="HN209" t="s">
        <v>1445</v>
      </c>
      <c r="HO209" t="s">
        <v>1445</v>
      </c>
      <c r="HP209" t="s">
        <v>1655</v>
      </c>
      <c r="HQ209" t="s">
        <v>406</v>
      </c>
      <c r="HR209" t="s">
        <v>305</v>
      </c>
      <c r="HS209" t="s">
        <v>413</v>
      </c>
      <c r="HT209" t="s">
        <v>314</v>
      </c>
      <c r="HU209" t="s">
        <v>1445</v>
      </c>
      <c r="HV209" t="s">
        <v>234</v>
      </c>
      <c r="HW209" t="s">
        <v>234</v>
      </c>
      <c r="HX209" t="s">
        <v>234</v>
      </c>
      <c r="HY209" t="s">
        <v>234</v>
      </c>
      <c r="HZ209" t="s">
        <v>234</v>
      </c>
      <c r="IA209" t="s">
        <v>234</v>
      </c>
      <c r="IB209" t="s">
        <v>234</v>
      </c>
      <c r="IC209" t="s">
        <v>234</v>
      </c>
      <c r="ID209" t="s">
        <v>4299</v>
      </c>
      <c r="IE209">
        <v>0</v>
      </c>
      <c r="IF209">
        <v>1</v>
      </c>
      <c r="IG209">
        <v>1</v>
      </c>
      <c r="IH209">
        <v>1</v>
      </c>
      <c r="II209">
        <v>0</v>
      </c>
      <c r="IJ209">
        <v>0</v>
      </c>
      <c r="IK209">
        <v>0</v>
      </c>
      <c r="IL209">
        <v>0</v>
      </c>
      <c r="IM209" t="s">
        <v>234</v>
      </c>
      <c r="IN209" t="s">
        <v>1655</v>
      </c>
      <c r="IO209" t="s">
        <v>234</v>
      </c>
      <c r="IP209" t="s">
        <v>303</v>
      </c>
      <c r="IQ209">
        <v>0</v>
      </c>
      <c r="IR209">
        <v>1</v>
      </c>
      <c r="IS209">
        <v>0</v>
      </c>
      <c r="IT209">
        <v>0</v>
      </c>
      <c r="IU209">
        <v>0</v>
      </c>
      <c r="IV209">
        <v>0</v>
      </c>
      <c r="IW209">
        <v>0</v>
      </c>
      <c r="IX209">
        <v>0</v>
      </c>
      <c r="IY209" t="s">
        <v>234</v>
      </c>
      <c r="IZ209" t="s">
        <v>234</v>
      </c>
      <c r="JA209" t="s">
        <v>234</v>
      </c>
      <c r="JB209" t="s">
        <v>234</v>
      </c>
      <c r="JC209" t="s">
        <v>234</v>
      </c>
      <c r="JD209" t="s">
        <v>234</v>
      </c>
      <c r="JE209" t="s">
        <v>234</v>
      </c>
      <c r="JF209" t="s">
        <v>234</v>
      </c>
      <c r="JG209" t="s">
        <v>234</v>
      </c>
      <c r="JH209" t="s">
        <v>234</v>
      </c>
      <c r="JI209" t="s">
        <v>234</v>
      </c>
      <c r="JJ209" t="s">
        <v>234</v>
      </c>
      <c r="JK209" t="s">
        <v>234</v>
      </c>
      <c r="JL209" t="s">
        <v>234</v>
      </c>
      <c r="JM209" t="s">
        <v>234</v>
      </c>
      <c r="JN209" t="s">
        <v>234</v>
      </c>
      <c r="JO209" t="s">
        <v>234</v>
      </c>
      <c r="JP209" t="s">
        <v>234</v>
      </c>
      <c r="JQ209" t="s">
        <v>234</v>
      </c>
      <c r="JR209" t="s">
        <v>234</v>
      </c>
      <c r="JS209" t="s">
        <v>234</v>
      </c>
      <c r="JT209" t="s">
        <v>234</v>
      </c>
      <c r="JU209" t="s">
        <v>234</v>
      </c>
      <c r="JV209" t="s">
        <v>234</v>
      </c>
      <c r="JW209" t="s">
        <v>234</v>
      </c>
      <c r="JX209" t="s">
        <v>234</v>
      </c>
      <c r="JY209" t="s">
        <v>234</v>
      </c>
      <c r="JZ209" t="s">
        <v>234</v>
      </c>
      <c r="KA209" t="s">
        <v>234</v>
      </c>
      <c r="KB209" t="s">
        <v>234</v>
      </c>
      <c r="KC209" t="s">
        <v>234</v>
      </c>
      <c r="KD209" t="s">
        <v>234</v>
      </c>
      <c r="KE209" t="s">
        <v>234</v>
      </c>
      <c r="KF209" t="s">
        <v>234</v>
      </c>
      <c r="KG209" t="s">
        <v>234</v>
      </c>
      <c r="KH209" t="s">
        <v>234</v>
      </c>
      <c r="KI209" t="s">
        <v>234</v>
      </c>
      <c r="KJ209" t="s">
        <v>234</v>
      </c>
      <c r="KK209" t="s">
        <v>234</v>
      </c>
      <c r="KL209" t="s">
        <v>234</v>
      </c>
      <c r="KM209" t="s">
        <v>234</v>
      </c>
      <c r="KN209" t="s">
        <v>234</v>
      </c>
      <c r="KO209" t="s">
        <v>234</v>
      </c>
      <c r="KP209" t="s">
        <v>234</v>
      </c>
      <c r="KQ209" t="s">
        <v>234</v>
      </c>
      <c r="KR209" t="s">
        <v>234</v>
      </c>
      <c r="KS209" t="s">
        <v>234</v>
      </c>
      <c r="KT209" t="s">
        <v>234</v>
      </c>
      <c r="KU209" t="s">
        <v>234</v>
      </c>
      <c r="KV209" t="s">
        <v>234</v>
      </c>
      <c r="KW209" t="s">
        <v>234</v>
      </c>
      <c r="KX209" t="s">
        <v>234</v>
      </c>
      <c r="KY209" t="s">
        <v>234</v>
      </c>
      <c r="KZ209" t="s">
        <v>234</v>
      </c>
      <c r="LA209" t="s">
        <v>234</v>
      </c>
      <c r="LB209" t="s">
        <v>234</v>
      </c>
      <c r="LC209" t="s">
        <v>234</v>
      </c>
      <c r="LD209" t="s">
        <v>234</v>
      </c>
      <c r="LE209" t="s">
        <v>234</v>
      </c>
      <c r="LF209" t="s">
        <v>3443</v>
      </c>
      <c r="LG209" t="s">
        <v>234</v>
      </c>
      <c r="LH209">
        <v>265620667</v>
      </c>
      <c r="LI209" t="s">
        <v>4300</v>
      </c>
      <c r="LJ209">
        <v>44621.099791666667</v>
      </c>
      <c r="LK209" t="s">
        <v>234</v>
      </c>
      <c r="LL209" t="s">
        <v>234</v>
      </c>
      <c r="LM209" t="s">
        <v>3800</v>
      </c>
      <c r="LN209" t="s">
        <v>3801</v>
      </c>
      <c r="LO209" t="s">
        <v>234</v>
      </c>
      <c r="LP209">
        <v>209</v>
      </c>
    </row>
    <row r="210" spans="1:328" x14ac:dyDescent="0.35">
      <c r="A210">
        <v>44620.488445833333</v>
      </c>
      <c r="B210">
        <v>44620.492830289353</v>
      </c>
      <c r="C210">
        <v>44620</v>
      </c>
      <c r="D210">
        <v>8.7689120409777392E-4</v>
      </c>
      <c r="E210" t="s">
        <v>234</v>
      </c>
      <c r="F210" t="s">
        <v>234</v>
      </c>
      <c r="G210" t="s">
        <v>234</v>
      </c>
      <c r="H210">
        <v>44620</v>
      </c>
      <c r="I210" t="s">
        <v>403</v>
      </c>
      <c r="J210" t="s">
        <v>234</v>
      </c>
      <c r="K210" t="s">
        <v>403</v>
      </c>
      <c r="L210" t="s">
        <v>402</v>
      </c>
      <c r="M210" t="s">
        <v>402</v>
      </c>
      <c r="N210" t="s">
        <v>1347</v>
      </c>
      <c r="O210" t="s">
        <v>234</v>
      </c>
      <c r="P210" t="s">
        <v>1347</v>
      </c>
      <c r="Q210" t="s">
        <v>1348</v>
      </c>
      <c r="R210" t="s">
        <v>1348</v>
      </c>
      <c r="S210" t="s">
        <v>406</v>
      </c>
      <c r="T210" t="s">
        <v>407</v>
      </c>
      <c r="U210" t="s">
        <v>408</v>
      </c>
      <c r="V210" t="s">
        <v>759</v>
      </c>
      <c r="W210" t="s">
        <v>409</v>
      </c>
      <c r="X210" t="s">
        <v>410</v>
      </c>
      <c r="Y210" t="s">
        <v>409</v>
      </c>
      <c r="Z210" t="s">
        <v>411</v>
      </c>
      <c r="AA210" t="s">
        <v>234</v>
      </c>
      <c r="AB210" t="s">
        <v>411</v>
      </c>
      <c r="AC210" t="s">
        <v>407</v>
      </c>
      <c r="AD210" t="s">
        <v>407</v>
      </c>
      <c r="AE210" t="s">
        <v>407</v>
      </c>
      <c r="AF210" t="s">
        <v>234</v>
      </c>
      <c r="AG210" t="s">
        <v>407</v>
      </c>
      <c r="AH210" t="s">
        <v>412</v>
      </c>
      <c r="AI210" t="s">
        <v>412</v>
      </c>
      <c r="AJ210" t="s">
        <v>247</v>
      </c>
      <c r="AK210" t="s">
        <v>284</v>
      </c>
      <c r="AL210" t="s">
        <v>1655</v>
      </c>
      <c r="AM210" t="s">
        <v>234</v>
      </c>
      <c r="AN210" t="s">
        <v>1655</v>
      </c>
      <c r="AO210" t="s">
        <v>234</v>
      </c>
      <c r="AP210" t="s">
        <v>250</v>
      </c>
      <c r="AQ210" t="s">
        <v>234</v>
      </c>
      <c r="AR210" t="s">
        <v>234</v>
      </c>
      <c r="AS210" t="s">
        <v>285</v>
      </c>
      <c r="AT210" t="s">
        <v>234</v>
      </c>
      <c r="AU210" t="s">
        <v>302</v>
      </c>
      <c r="AV210">
        <v>0</v>
      </c>
      <c r="AW210">
        <v>1</v>
      </c>
      <c r="AX210">
        <v>0</v>
      </c>
      <c r="AY210">
        <v>0</v>
      </c>
      <c r="AZ210">
        <v>0</v>
      </c>
      <c r="BA210">
        <v>0</v>
      </c>
      <c r="BB210">
        <v>0</v>
      </c>
      <c r="BC210">
        <v>0</v>
      </c>
      <c r="BD210" t="s">
        <v>303</v>
      </c>
      <c r="BE210" t="s">
        <v>752</v>
      </c>
      <c r="BF210" t="s">
        <v>287</v>
      </c>
      <c r="BG210">
        <v>1</v>
      </c>
      <c r="BH210">
        <v>0</v>
      </c>
      <c r="BI210">
        <v>0</v>
      </c>
      <c r="BJ210">
        <v>0</v>
      </c>
      <c r="BK210">
        <v>0</v>
      </c>
      <c r="BL210">
        <v>0</v>
      </c>
      <c r="BM210">
        <v>0</v>
      </c>
      <c r="BN210">
        <v>0</v>
      </c>
      <c r="BO210">
        <v>0</v>
      </c>
      <c r="BP210">
        <v>0</v>
      </c>
      <c r="BQ210" t="s">
        <v>234</v>
      </c>
      <c r="BR210" t="s">
        <v>304</v>
      </c>
      <c r="BS210" t="s">
        <v>289</v>
      </c>
      <c r="BT210" t="s">
        <v>234</v>
      </c>
      <c r="BU210" t="s">
        <v>234</v>
      </c>
      <c r="BV210" t="s">
        <v>234</v>
      </c>
      <c r="BW210" t="s">
        <v>234</v>
      </c>
      <c r="BX210" t="s">
        <v>234</v>
      </c>
      <c r="BY210" t="s">
        <v>234</v>
      </c>
      <c r="BZ210" t="s">
        <v>234</v>
      </c>
      <c r="CA210" t="s">
        <v>234</v>
      </c>
      <c r="CB210" t="s">
        <v>234</v>
      </c>
      <c r="CC210" t="s">
        <v>234</v>
      </c>
      <c r="CD210" t="s">
        <v>234</v>
      </c>
      <c r="CE210" t="s">
        <v>234</v>
      </c>
      <c r="CF210" t="s">
        <v>234</v>
      </c>
      <c r="CG210" t="s">
        <v>234</v>
      </c>
      <c r="CH210" t="s">
        <v>234</v>
      </c>
      <c r="CI210" t="s">
        <v>234</v>
      </c>
      <c r="CJ210" t="s">
        <v>234</v>
      </c>
      <c r="CK210" t="s">
        <v>234</v>
      </c>
      <c r="CL210" t="s">
        <v>234</v>
      </c>
      <c r="CM210" t="s">
        <v>234</v>
      </c>
      <c r="CN210" t="s">
        <v>234</v>
      </c>
      <c r="CO210" t="s">
        <v>234</v>
      </c>
      <c r="CP210" t="s">
        <v>234</v>
      </c>
      <c r="CQ210" t="s">
        <v>234</v>
      </c>
      <c r="CR210" t="s">
        <v>234</v>
      </c>
      <c r="CS210" t="s">
        <v>234</v>
      </c>
      <c r="CT210" t="s">
        <v>234</v>
      </c>
      <c r="CU210" t="s">
        <v>234</v>
      </c>
      <c r="CV210" t="s">
        <v>234</v>
      </c>
      <c r="CW210" t="s">
        <v>234</v>
      </c>
      <c r="CX210" t="s">
        <v>234</v>
      </c>
      <c r="CY210" t="s">
        <v>234</v>
      </c>
      <c r="CZ210" t="s">
        <v>234</v>
      </c>
      <c r="DA210" t="s">
        <v>234</v>
      </c>
      <c r="DB210" t="s">
        <v>234</v>
      </c>
      <c r="DC210" t="s">
        <v>234</v>
      </c>
      <c r="DD210" t="s">
        <v>234</v>
      </c>
      <c r="DE210" t="s">
        <v>234</v>
      </c>
      <c r="DF210" t="s">
        <v>234</v>
      </c>
      <c r="DG210" t="s">
        <v>234</v>
      </c>
      <c r="DH210" t="s">
        <v>234</v>
      </c>
      <c r="DI210" t="s">
        <v>234</v>
      </c>
      <c r="DJ210" t="s">
        <v>234</v>
      </c>
      <c r="DK210" t="s">
        <v>234</v>
      </c>
      <c r="DL210" t="s">
        <v>234</v>
      </c>
      <c r="DM210" t="s">
        <v>234</v>
      </c>
      <c r="DN210" t="s">
        <v>234</v>
      </c>
      <c r="DO210" t="s">
        <v>234</v>
      </c>
      <c r="DP210" t="s">
        <v>234</v>
      </c>
      <c r="DQ210" t="s">
        <v>234</v>
      </c>
      <c r="DR210" t="s">
        <v>234</v>
      </c>
      <c r="DS210" t="s">
        <v>234</v>
      </c>
      <c r="DT210" t="s">
        <v>234</v>
      </c>
      <c r="DU210" t="s">
        <v>234</v>
      </c>
      <c r="DV210" t="s">
        <v>234</v>
      </c>
      <c r="DW210" t="s">
        <v>234</v>
      </c>
      <c r="DX210" t="s">
        <v>234</v>
      </c>
      <c r="DY210" t="s">
        <v>234</v>
      </c>
      <c r="DZ210" t="s">
        <v>234</v>
      </c>
      <c r="EA210" t="s">
        <v>234</v>
      </c>
      <c r="EB210" t="s">
        <v>234</v>
      </c>
      <c r="EC210" t="s">
        <v>234</v>
      </c>
      <c r="ED210" t="s">
        <v>234</v>
      </c>
      <c r="EE210" t="s">
        <v>234</v>
      </c>
      <c r="EF210" t="s">
        <v>234</v>
      </c>
      <c r="EG210" t="s">
        <v>234</v>
      </c>
      <c r="EH210" t="s">
        <v>234</v>
      </c>
      <c r="EI210" t="s">
        <v>234</v>
      </c>
      <c r="EJ210" t="s">
        <v>234</v>
      </c>
      <c r="EK210" t="s">
        <v>234</v>
      </c>
      <c r="EL210" t="s">
        <v>234</v>
      </c>
      <c r="EM210" t="s">
        <v>234</v>
      </c>
      <c r="EN210" t="s">
        <v>234</v>
      </c>
      <c r="EO210" t="s">
        <v>4082</v>
      </c>
      <c r="EP210">
        <v>0</v>
      </c>
      <c r="EQ210">
        <v>1</v>
      </c>
      <c r="ER210">
        <v>1</v>
      </c>
      <c r="ES210">
        <v>1</v>
      </c>
      <c r="ET210">
        <v>1</v>
      </c>
      <c r="EU210">
        <v>0</v>
      </c>
      <c r="EV210">
        <v>1</v>
      </c>
      <c r="EW210">
        <v>0</v>
      </c>
      <c r="EX210" t="s">
        <v>234</v>
      </c>
      <c r="EY210" t="s">
        <v>234</v>
      </c>
      <c r="EZ210" t="s">
        <v>234</v>
      </c>
      <c r="FA210" t="s">
        <v>234</v>
      </c>
      <c r="FB210" t="s">
        <v>234</v>
      </c>
      <c r="FC210" t="s">
        <v>234</v>
      </c>
      <c r="FD210" t="s">
        <v>234</v>
      </c>
      <c r="FE210" t="s">
        <v>234</v>
      </c>
      <c r="FF210">
        <v>25</v>
      </c>
      <c r="FG210" t="s">
        <v>1445</v>
      </c>
      <c r="FH210">
        <v>50</v>
      </c>
      <c r="FI210" t="s">
        <v>1445</v>
      </c>
      <c r="FJ210" t="s">
        <v>1445</v>
      </c>
      <c r="FK210" t="s">
        <v>234</v>
      </c>
      <c r="FL210">
        <v>100</v>
      </c>
      <c r="FM210">
        <v>35</v>
      </c>
      <c r="FN210" t="s">
        <v>4297</v>
      </c>
      <c r="FO210" t="s">
        <v>1445</v>
      </c>
      <c r="FP210" t="s">
        <v>1445</v>
      </c>
      <c r="FQ210" t="s">
        <v>234</v>
      </c>
      <c r="FR210">
        <v>150</v>
      </c>
      <c r="FS210">
        <v>100</v>
      </c>
      <c r="FT210" t="s">
        <v>4272</v>
      </c>
      <c r="FU210" t="s">
        <v>1445</v>
      </c>
      <c r="FV210" t="s">
        <v>1655</v>
      </c>
      <c r="FW210">
        <v>100</v>
      </c>
      <c r="FX210" t="s">
        <v>234</v>
      </c>
      <c r="FY210" t="s">
        <v>234</v>
      </c>
      <c r="FZ210" t="s">
        <v>234</v>
      </c>
      <c r="GA210" t="s">
        <v>3816</v>
      </c>
      <c r="GB210" t="s">
        <v>1445</v>
      </c>
      <c r="GC210" t="s">
        <v>234</v>
      </c>
      <c r="GD210" t="s">
        <v>234</v>
      </c>
      <c r="GE210" t="s">
        <v>234</v>
      </c>
      <c r="GF210" t="s">
        <v>234</v>
      </c>
      <c r="GG210" t="s">
        <v>234</v>
      </c>
      <c r="GH210" t="s">
        <v>234</v>
      </c>
      <c r="GI210" t="s">
        <v>234</v>
      </c>
      <c r="GJ210" t="s">
        <v>234</v>
      </c>
      <c r="GK210" t="s">
        <v>234</v>
      </c>
      <c r="GL210" t="s">
        <v>234</v>
      </c>
      <c r="GM210" t="s">
        <v>234</v>
      </c>
      <c r="GN210" t="s">
        <v>234</v>
      </c>
      <c r="GO210" t="s">
        <v>1445</v>
      </c>
      <c r="GP210" t="s">
        <v>234</v>
      </c>
      <c r="GQ210" t="s">
        <v>234</v>
      </c>
      <c r="GR210" t="s">
        <v>234</v>
      </c>
      <c r="GS210" t="s">
        <v>234</v>
      </c>
      <c r="GT210" t="s">
        <v>234</v>
      </c>
      <c r="GU210" t="s">
        <v>234</v>
      </c>
      <c r="GV210" t="s">
        <v>234</v>
      </c>
      <c r="GW210" t="s">
        <v>234</v>
      </c>
      <c r="GX210" t="s">
        <v>234</v>
      </c>
      <c r="GY210" t="s">
        <v>234</v>
      </c>
      <c r="GZ210" t="s">
        <v>234</v>
      </c>
      <c r="HA210" t="s">
        <v>234</v>
      </c>
      <c r="HB210" t="s">
        <v>234</v>
      </c>
      <c r="HC210" t="s">
        <v>234</v>
      </c>
      <c r="HD210" t="s">
        <v>234</v>
      </c>
      <c r="HE210" t="s">
        <v>234</v>
      </c>
      <c r="HF210" t="s">
        <v>234</v>
      </c>
      <c r="HG210" t="s">
        <v>234</v>
      </c>
      <c r="HH210" t="s">
        <v>234</v>
      </c>
      <c r="HI210" t="s">
        <v>234</v>
      </c>
      <c r="HJ210" t="s">
        <v>234</v>
      </c>
      <c r="HK210" t="s">
        <v>234</v>
      </c>
      <c r="HL210" t="s">
        <v>234</v>
      </c>
      <c r="HM210" t="s">
        <v>234</v>
      </c>
      <c r="HN210" t="s">
        <v>1445</v>
      </c>
      <c r="HO210" t="s">
        <v>1445</v>
      </c>
      <c r="HP210" t="s">
        <v>1655</v>
      </c>
      <c r="HQ210" t="s">
        <v>406</v>
      </c>
      <c r="HR210" t="s">
        <v>305</v>
      </c>
      <c r="HS210" t="s">
        <v>413</v>
      </c>
      <c r="HT210" t="s">
        <v>314</v>
      </c>
      <c r="HU210" t="s">
        <v>1445</v>
      </c>
      <c r="HV210" t="s">
        <v>234</v>
      </c>
      <c r="HW210" t="s">
        <v>234</v>
      </c>
      <c r="HX210" t="s">
        <v>234</v>
      </c>
      <c r="HY210" t="s">
        <v>234</v>
      </c>
      <c r="HZ210" t="s">
        <v>234</v>
      </c>
      <c r="IA210" t="s">
        <v>234</v>
      </c>
      <c r="IB210" t="s">
        <v>234</v>
      </c>
      <c r="IC210" t="s">
        <v>234</v>
      </c>
      <c r="ID210" t="s">
        <v>4022</v>
      </c>
      <c r="IE210">
        <v>1</v>
      </c>
      <c r="IF210">
        <v>1</v>
      </c>
      <c r="IG210">
        <v>1</v>
      </c>
      <c r="IH210">
        <v>1</v>
      </c>
      <c r="II210">
        <v>0</v>
      </c>
      <c r="IJ210">
        <v>0</v>
      </c>
      <c r="IK210">
        <v>0</v>
      </c>
      <c r="IL210">
        <v>0</v>
      </c>
      <c r="IM210" t="s">
        <v>234</v>
      </c>
      <c r="IN210" t="s">
        <v>1655</v>
      </c>
      <c r="IO210" t="s">
        <v>234</v>
      </c>
      <c r="IP210" t="s">
        <v>303</v>
      </c>
      <c r="IQ210">
        <v>0</v>
      </c>
      <c r="IR210">
        <v>1</v>
      </c>
      <c r="IS210">
        <v>0</v>
      </c>
      <c r="IT210">
        <v>0</v>
      </c>
      <c r="IU210">
        <v>0</v>
      </c>
      <c r="IV210">
        <v>0</v>
      </c>
      <c r="IW210">
        <v>0</v>
      </c>
      <c r="IX210">
        <v>0</v>
      </c>
      <c r="IY210" t="s">
        <v>234</v>
      </c>
      <c r="IZ210" t="s">
        <v>234</v>
      </c>
      <c r="JA210" t="s">
        <v>234</v>
      </c>
      <c r="JB210" t="s">
        <v>234</v>
      </c>
      <c r="JC210" t="s">
        <v>234</v>
      </c>
      <c r="JD210" t="s">
        <v>234</v>
      </c>
      <c r="JE210" t="s">
        <v>234</v>
      </c>
      <c r="JF210" t="s">
        <v>234</v>
      </c>
      <c r="JG210" t="s">
        <v>234</v>
      </c>
      <c r="JH210" t="s">
        <v>234</v>
      </c>
      <c r="JI210" t="s">
        <v>234</v>
      </c>
      <c r="JJ210" t="s">
        <v>234</v>
      </c>
      <c r="JK210" t="s">
        <v>234</v>
      </c>
      <c r="JL210" t="s">
        <v>234</v>
      </c>
      <c r="JM210" t="s">
        <v>234</v>
      </c>
      <c r="JN210" t="s">
        <v>234</v>
      </c>
      <c r="JO210" t="s">
        <v>234</v>
      </c>
      <c r="JP210" t="s">
        <v>234</v>
      </c>
      <c r="JQ210" t="s">
        <v>234</v>
      </c>
      <c r="JR210" t="s">
        <v>234</v>
      </c>
      <c r="JS210" t="s">
        <v>234</v>
      </c>
      <c r="JT210" t="s">
        <v>234</v>
      </c>
      <c r="JU210" t="s">
        <v>234</v>
      </c>
      <c r="JV210" t="s">
        <v>234</v>
      </c>
      <c r="JW210" t="s">
        <v>234</v>
      </c>
      <c r="JX210" t="s">
        <v>234</v>
      </c>
      <c r="JY210" t="s">
        <v>234</v>
      </c>
      <c r="JZ210" t="s">
        <v>234</v>
      </c>
      <c r="KA210" t="s">
        <v>234</v>
      </c>
      <c r="KB210" t="s">
        <v>234</v>
      </c>
      <c r="KC210" t="s">
        <v>234</v>
      </c>
      <c r="KD210" t="s">
        <v>234</v>
      </c>
      <c r="KE210" t="s">
        <v>234</v>
      </c>
      <c r="KF210" t="s">
        <v>234</v>
      </c>
      <c r="KG210" t="s">
        <v>234</v>
      </c>
      <c r="KH210" t="s">
        <v>234</v>
      </c>
      <c r="KI210" t="s">
        <v>234</v>
      </c>
      <c r="KJ210" t="s">
        <v>234</v>
      </c>
      <c r="KK210" t="s">
        <v>234</v>
      </c>
      <c r="KL210" t="s">
        <v>234</v>
      </c>
      <c r="KM210" t="s">
        <v>234</v>
      </c>
      <c r="KN210" t="s">
        <v>234</v>
      </c>
      <c r="KO210" t="s">
        <v>234</v>
      </c>
      <c r="KP210" t="s">
        <v>234</v>
      </c>
      <c r="KQ210" t="s">
        <v>234</v>
      </c>
      <c r="KR210" t="s">
        <v>234</v>
      </c>
      <c r="KS210" t="s">
        <v>234</v>
      </c>
      <c r="KT210" t="s">
        <v>234</v>
      </c>
      <c r="KU210" t="s">
        <v>234</v>
      </c>
      <c r="KV210" t="s">
        <v>234</v>
      </c>
      <c r="KW210" t="s">
        <v>234</v>
      </c>
      <c r="KX210" t="s">
        <v>234</v>
      </c>
      <c r="KY210" t="s">
        <v>234</v>
      </c>
      <c r="KZ210" t="s">
        <v>234</v>
      </c>
      <c r="LA210" t="s">
        <v>234</v>
      </c>
      <c r="LB210" t="s">
        <v>234</v>
      </c>
      <c r="LC210" t="s">
        <v>234</v>
      </c>
      <c r="LD210" t="s">
        <v>234</v>
      </c>
      <c r="LE210" t="s">
        <v>234</v>
      </c>
      <c r="LF210" t="s">
        <v>4301</v>
      </c>
      <c r="LG210" t="s">
        <v>234</v>
      </c>
      <c r="LH210">
        <v>265620675</v>
      </c>
      <c r="LI210" t="s">
        <v>4302</v>
      </c>
      <c r="LJ210">
        <v>44621.09988425926</v>
      </c>
      <c r="LK210" t="s">
        <v>234</v>
      </c>
      <c r="LL210" t="s">
        <v>234</v>
      </c>
      <c r="LM210" t="s">
        <v>3800</v>
      </c>
      <c r="LN210" t="s">
        <v>3801</v>
      </c>
      <c r="LO210" t="s">
        <v>234</v>
      </c>
      <c r="LP210">
        <v>210</v>
      </c>
    </row>
    <row r="211" spans="1:328" x14ac:dyDescent="0.35">
      <c r="A211">
        <v>44621.383349502306</v>
      </c>
      <c r="B211">
        <v>44621.395528761583</v>
      </c>
      <c r="C211">
        <v>44621</v>
      </c>
      <c r="D211">
        <v>4.0597530921028619E-3</v>
      </c>
      <c r="E211" t="s">
        <v>234</v>
      </c>
      <c r="F211" t="s">
        <v>234</v>
      </c>
      <c r="G211" t="s">
        <v>234</v>
      </c>
      <c r="H211">
        <v>44621</v>
      </c>
      <c r="I211" t="s">
        <v>451</v>
      </c>
      <c r="J211" t="s">
        <v>234</v>
      </c>
      <c r="K211" t="s">
        <v>451</v>
      </c>
      <c r="L211" t="s">
        <v>450</v>
      </c>
      <c r="M211" t="s">
        <v>450</v>
      </c>
      <c r="N211" t="s">
        <v>246</v>
      </c>
      <c r="O211" t="s">
        <v>4303</v>
      </c>
      <c r="P211" t="s">
        <v>246</v>
      </c>
      <c r="Q211" t="s">
        <v>433</v>
      </c>
      <c r="R211" t="s">
        <v>4303</v>
      </c>
      <c r="S211" t="s">
        <v>441</v>
      </c>
      <c r="T211" t="s">
        <v>2151</v>
      </c>
      <c r="U211" t="s">
        <v>2150</v>
      </c>
      <c r="V211" t="s">
        <v>2152</v>
      </c>
      <c r="W211" t="s">
        <v>2451</v>
      </c>
      <c r="X211" t="s">
        <v>2450</v>
      </c>
      <c r="Y211" t="s">
        <v>2451</v>
      </c>
      <c r="Z211" t="s">
        <v>246</v>
      </c>
      <c r="AA211" t="s">
        <v>4304</v>
      </c>
      <c r="AB211" t="s">
        <v>246</v>
      </c>
      <c r="AC211" t="s">
        <v>1390</v>
      </c>
      <c r="AD211" t="s">
        <v>4305</v>
      </c>
      <c r="AE211" t="s">
        <v>246</v>
      </c>
      <c r="AF211" t="s">
        <v>4306</v>
      </c>
      <c r="AG211" t="s">
        <v>246</v>
      </c>
      <c r="AH211" t="s">
        <v>1390</v>
      </c>
      <c r="AI211" t="s">
        <v>4307</v>
      </c>
      <c r="AJ211" t="s">
        <v>247</v>
      </c>
      <c r="AK211" t="s">
        <v>284</v>
      </c>
      <c r="AL211" t="s">
        <v>1655</v>
      </c>
      <c r="AM211" t="s">
        <v>234</v>
      </c>
      <c r="AN211" t="s">
        <v>1655</v>
      </c>
      <c r="AO211" t="s">
        <v>234</v>
      </c>
      <c r="AP211" t="s">
        <v>250</v>
      </c>
      <c r="AQ211" t="s">
        <v>234</v>
      </c>
      <c r="AR211" t="s">
        <v>234</v>
      </c>
      <c r="AS211" t="s">
        <v>285</v>
      </c>
      <c r="AT211" t="s">
        <v>234</v>
      </c>
      <c r="AU211" t="s">
        <v>318</v>
      </c>
      <c r="AV211">
        <v>1</v>
      </c>
      <c r="AW211">
        <v>0</v>
      </c>
      <c r="AX211">
        <v>0</v>
      </c>
      <c r="AY211">
        <v>0</v>
      </c>
      <c r="AZ211">
        <v>0</v>
      </c>
      <c r="BA211">
        <v>0</v>
      </c>
      <c r="BB211">
        <v>0</v>
      </c>
      <c r="BC211">
        <v>0</v>
      </c>
      <c r="BD211" t="s">
        <v>309</v>
      </c>
      <c r="BE211" t="s">
        <v>750</v>
      </c>
      <c r="BF211" t="s">
        <v>3880</v>
      </c>
      <c r="BG211">
        <v>1</v>
      </c>
      <c r="BH211">
        <v>0</v>
      </c>
      <c r="BI211">
        <v>0</v>
      </c>
      <c r="BJ211">
        <v>0</v>
      </c>
      <c r="BK211">
        <v>1</v>
      </c>
      <c r="BL211">
        <v>0</v>
      </c>
      <c r="BM211">
        <v>0</v>
      </c>
      <c r="BN211">
        <v>0</v>
      </c>
      <c r="BO211">
        <v>0</v>
      </c>
      <c r="BP211">
        <v>0</v>
      </c>
      <c r="BQ211" t="s">
        <v>234</v>
      </c>
      <c r="BR211" t="s">
        <v>288</v>
      </c>
      <c r="BS211" t="s">
        <v>311</v>
      </c>
      <c r="BT211" t="s">
        <v>4308</v>
      </c>
      <c r="BU211">
        <v>0</v>
      </c>
      <c r="BV211">
        <v>1</v>
      </c>
      <c r="BW211">
        <v>0</v>
      </c>
      <c r="BX211">
        <v>1</v>
      </c>
      <c r="BY211">
        <v>0</v>
      </c>
      <c r="BZ211">
        <v>0</v>
      </c>
      <c r="CA211">
        <v>1</v>
      </c>
      <c r="CB211">
        <v>0</v>
      </c>
      <c r="CC211" t="s">
        <v>1500</v>
      </c>
      <c r="CD211" t="s">
        <v>234</v>
      </c>
      <c r="CE211" t="s">
        <v>234</v>
      </c>
      <c r="CF211" t="s">
        <v>234</v>
      </c>
      <c r="CG211">
        <v>450</v>
      </c>
      <c r="CH211">
        <v>173.07692307692301</v>
      </c>
      <c r="CI211" t="s">
        <v>1655</v>
      </c>
      <c r="CJ211" t="s">
        <v>234</v>
      </c>
      <c r="CK211" t="s">
        <v>234</v>
      </c>
      <c r="CL211" t="s">
        <v>234</v>
      </c>
      <c r="CM211">
        <v>500</v>
      </c>
      <c r="CN211" t="s">
        <v>4309</v>
      </c>
      <c r="CO211" t="s">
        <v>1655</v>
      </c>
      <c r="CP211" t="s">
        <v>234</v>
      </c>
      <c r="CQ211" t="s">
        <v>234</v>
      </c>
      <c r="CR211" t="s">
        <v>234</v>
      </c>
      <c r="CS211" t="s">
        <v>234</v>
      </c>
      <c r="CT211" t="s">
        <v>234</v>
      </c>
      <c r="CU211" t="s">
        <v>234</v>
      </c>
      <c r="CV211" t="s">
        <v>1507</v>
      </c>
      <c r="CW211" t="s">
        <v>1655</v>
      </c>
      <c r="CX211">
        <v>1400</v>
      </c>
      <c r="CY211" t="s">
        <v>234</v>
      </c>
      <c r="CZ211" t="s">
        <v>234</v>
      </c>
      <c r="DA211" t="s">
        <v>234</v>
      </c>
      <c r="DB211" t="s">
        <v>234</v>
      </c>
      <c r="DC211" t="s">
        <v>234</v>
      </c>
      <c r="DD211" t="s">
        <v>234</v>
      </c>
      <c r="DE211" t="s">
        <v>259</v>
      </c>
      <c r="DF211">
        <v>1400</v>
      </c>
      <c r="DG211" t="s">
        <v>1445</v>
      </c>
      <c r="DH211" t="s">
        <v>1655</v>
      </c>
      <c r="DI211" t="s">
        <v>4310</v>
      </c>
      <c r="DJ211">
        <v>0</v>
      </c>
      <c r="DK211">
        <v>1</v>
      </c>
      <c r="DL211">
        <v>0</v>
      </c>
      <c r="DM211">
        <v>0</v>
      </c>
      <c r="DN211">
        <v>1</v>
      </c>
      <c r="DO211">
        <v>0</v>
      </c>
      <c r="DP211">
        <v>0</v>
      </c>
      <c r="DQ211">
        <v>1</v>
      </c>
      <c r="DR211">
        <v>0</v>
      </c>
      <c r="DS211">
        <v>0</v>
      </c>
      <c r="DT211">
        <v>0</v>
      </c>
      <c r="DU211">
        <v>0</v>
      </c>
      <c r="DV211">
        <v>1</v>
      </c>
      <c r="DW211">
        <v>0</v>
      </c>
      <c r="DX211" t="s">
        <v>4311</v>
      </c>
      <c r="DY211" t="s">
        <v>3886</v>
      </c>
      <c r="DZ211">
        <v>0</v>
      </c>
      <c r="EA211">
        <v>1</v>
      </c>
      <c r="EB211">
        <v>0</v>
      </c>
      <c r="EC211">
        <v>1</v>
      </c>
      <c r="ED211">
        <v>0</v>
      </c>
      <c r="EE211">
        <v>0</v>
      </c>
      <c r="EF211">
        <v>1</v>
      </c>
      <c r="EG211">
        <v>0</v>
      </c>
      <c r="EH211" t="s">
        <v>1655</v>
      </c>
      <c r="EI211" t="s">
        <v>1445</v>
      </c>
      <c r="EJ211" t="s">
        <v>1655</v>
      </c>
      <c r="EK211" t="s">
        <v>441</v>
      </c>
      <c r="EL211" t="s">
        <v>305</v>
      </c>
      <c r="EM211" t="s">
        <v>2151</v>
      </c>
      <c r="EN211" t="s">
        <v>305</v>
      </c>
      <c r="EO211" t="s">
        <v>234</v>
      </c>
      <c r="EP211" t="s">
        <v>234</v>
      </c>
      <c r="EQ211" t="s">
        <v>234</v>
      </c>
      <c r="ER211" t="s">
        <v>234</v>
      </c>
      <c r="ES211" t="s">
        <v>234</v>
      </c>
      <c r="ET211" t="s">
        <v>234</v>
      </c>
      <c r="EU211" t="s">
        <v>234</v>
      </c>
      <c r="EV211" t="s">
        <v>234</v>
      </c>
      <c r="EW211" t="s">
        <v>234</v>
      </c>
      <c r="EX211" t="s">
        <v>234</v>
      </c>
      <c r="EY211" t="s">
        <v>234</v>
      </c>
      <c r="EZ211" t="s">
        <v>234</v>
      </c>
      <c r="FA211" t="s">
        <v>234</v>
      </c>
      <c r="FB211" t="s">
        <v>234</v>
      </c>
      <c r="FC211" t="s">
        <v>234</v>
      </c>
      <c r="FD211" t="s">
        <v>234</v>
      </c>
      <c r="FE211" t="s">
        <v>234</v>
      </c>
      <c r="FF211" t="s">
        <v>234</v>
      </c>
      <c r="FG211" t="s">
        <v>234</v>
      </c>
      <c r="FH211" t="s">
        <v>234</v>
      </c>
      <c r="FI211" t="s">
        <v>234</v>
      </c>
      <c r="FJ211" t="s">
        <v>234</v>
      </c>
      <c r="FK211" t="s">
        <v>234</v>
      </c>
      <c r="FL211" t="s">
        <v>234</v>
      </c>
      <c r="FM211" t="s">
        <v>234</v>
      </c>
      <c r="FN211" t="s">
        <v>234</v>
      </c>
      <c r="FO211" t="s">
        <v>234</v>
      </c>
      <c r="FP211" t="s">
        <v>234</v>
      </c>
      <c r="FQ211" t="s">
        <v>234</v>
      </c>
      <c r="FR211" t="s">
        <v>234</v>
      </c>
      <c r="FS211" t="s">
        <v>234</v>
      </c>
      <c r="FT211" t="s">
        <v>234</v>
      </c>
      <c r="FU211" t="s">
        <v>234</v>
      </c>
      <c r="FV211" t="s">
        <v>234</v>
      </c>
      <c r="FW211" t="s">
        <v>234</v>
      </c>
      <c r="FX211" t="s">
        <v>234</v>
      </c>
      <c r="FY211" t="s">
        <v>234</v>
      </c>
      <c r="FZ211" t="s">
        <v>234</v>
      </c>
      <c r="GA211" t="s">
        <v>234</v>
      </c>
      <c r="GB211" t="s">
        <v>234</v>
      </c>
      <c r="GC211" t="s">
        <v>234</v>
      </c>
      <c r="GD211" t="s">
        <v>234</v>
      </c>
      <c r="GE211" t="s">
        <v>234</v>
      </c>
      <c r="GF211" t="s">
        <v>234</v>
      </c>
      <c r="GG211" t="s">
        <v>234</v>
      </c>
      <c r="GH211" t="s">
        <v>234</v>
      </c>
      <c r="GI211" t="s">
        <v>234</v>
      </c>
      <c r="GJ211" t="s">
        <v>234</v>
      </c>
      <c r="GK211" t="s">
        <v>234</v>
      </c>
      <c r="GL211" t="s">
        <v>234</v>
      </c>
      <c r="GM211" t="s">
        <v>234</v>
      </c>
      <c r="GN211" t="s">
        <v>234</v>
      </c>
      <c r="GO211" t="s">
        <v>234</v>
      </c>
      <c r="GP211" t="s">
        <v>234</v>
      </c>
      <c r="GQ211" t="s">
        <v>234</v>
      </c>
      <c r="GR211" t="s">
        <v>234</v>
      </c>
      <c r="GS211" t="s">
        <v>234</v>
      </c>
      <c r="GT211" t="s">
        <v>234</v>
      </c>
      <c r="GU211" t="s">
        <v>234</v>
      </c>
      <c r="GV211" t="s">
        <v>234</v>
      </c>
      <c r="GW211" t="s">
        <v>234</v>
      </c>
      <c r="GX211" t="s">
        <v>234</v>
      </c>
      <c r="GY211" t="s">
        <v>234</v>
      </c>
      <c r="GZ211" t="s">
        <v>234</v>
      </c>
      <c r="HA211" t="s">
        <v>234</v>
      </c>
      <c r="HB211" t="s">
        <v>234</v>
      </c>
      <c r="HC211" t="s">
        <v>234</v>
      </c>
      <c r="HD211" t="s">
        <v>234</v>
      </c>
      <c r="HE211" t="s">
        <v>234</v>
      </c>
      <c r="HF211" t="s">
        <v>234</v>
      </c>
      <c r="HG211" t="s">
        <v>234</v>
      </c>
      <c r="HH211" t="s">
        <v>234</v>
      </c>
      <c r="HI211" t="s">
        <v>234</v>
      </c>
      <c r="HJ211" t="s">
        <v>234</v>
      </c>
      <c r="HK211" t="s">
        <v>234</v>
      </c>
      <c r="HL211" t="s">
        <v>234</v>
      </c>
      <c r="HM211" t="s">
        <v>234</v>
      </c>
      <c r="HN211" t="s">
        <v>234</v>
      </c>
      <c r="HO211" t="s">
        <v>234</v>
      </c>
      <c r="HP211" t="s">
        <v>234</v>
      </c>
      <c r="HQ211" t="s">
        <v>234</v>
      </c>
      <c r="HR211" t="s">
        <v>234</v>
      </c>
      <c r="HS211" t="s">
        <v>234</v>
      </c>
      <c r="HT211" t="s">
        <v>234</v>
      </c>
      <c r="HU211" t="s">
        <v>1445</v>
      </c>
      <c r="HV211" t="s">
        <v>234</v>
      </c>
      <c r="HW211" t="s">
        <v>234</v>
      </c>
      <c r="HX211" t="s">
        <v>234</v>
      </c>
      <c r="HY211" t="s">
        <v>234</v>
      </c>
      <c r="HZ211" t="s">
        <v>234</v>
      </c>
      <c r="IA211" t="s">
        <v>234</v>
      </c>
      <c r="IB211" t="s">
        <v>234</v>
      </c>
      <c r="IC211" t="s">
        <v>234</v>
      </c>
      <c r="ID211" t="s">
        <v>1588</v>
      </c>
      <c r="IE211">
        <v>0</v>
      </c>
      <c r="IF211">
        <v>0</v>
      </c>
      <c r="IG211">
        <v>0</v>
      </c>
      <c r="IH211">
        <v>1</v>
      </c>
      <c r="II211">
        <v>0</v>
      </c>
      <c r="IJ211">
        <v>0</v>
      </c>
      <c r="IK211">
        <v>0</v>
      </c>
      <c r="IL211">
        <v>0</v>
      </c>
      <c r="IM211" t="s">
        <v>234</v>
      </c>
      <c r="IN211" t="s">
        <v>1655</v>
      </c>
      <c r="IO211" t="s">
        <v>234</v>
      </c>
      <c r="IP211" t="s">
        <v>309</v>
      </c>
      <c r="IQ211">
        <v>1</v>
      </c>
      <c r="IR211">
        <v>0</v>
      </c>
      <c r="IS211">
        <v>0</v>
      </c>
      <c r="IT211">
        <v>0</v>
      </c>
      <c r="IU211">
        <v>0</v>
      </c>
      <c r="IV211">
        <v>0</v>
      </c>
      <c r="IW211">
        <v>0</v>
      </c>
      <c r="IX211">
        <v>0</v>
      </c>
      <c r="IY211" t="s">
        <v>234</v>
      </c>
      <c r="IZ211" t="s">
        <v>234</v>
      </c>
      <c r="JA211" t="s">
        <v>234</v>
      </c>
      <c r="JB211" t="s">
        <v>234</v>
      </c>
      <c r="JC211" t="s">
        <v>234</v>
      </c>
      <c r="JD211" t="s">
        <v>234</v>
      </c>
      <c r="JE211" t="s">
        <v>234</v>
      </c>
      <c r="JF211" t="s">
        <v>234</v>
      </c>
      <c r="JG211" t="s">
        <v>234</v>
      </c>
      <c r="JH211" t="s">
        <v>234</v>
      </c>
      <c r="JI211" t="s">
        <v>234</v>
      </c>
      <c r="JJ211" t="s">
        <v>234</v>
      </c>
      <c r="JK211" t="s">
        <v>234</v>
      </c>
      <c r="JL211" t="s">
        <v>234</v>
      </c>
      <c r="JM211" t="s">
        <v>234</v>
      </c>
      <c r="JN211" t="s">
        <v>234</v>
      </c>
      <c r="JO211" t="s">
        <v>234</v>
      </c>
      <c r="JP211" t="s">
        <v>234</v>
      </c>
      <c r="JQ211" t="s">
        <v>234</v>
      </c>
      <c r="JR211" t="s">
        <v>234</v>
      </c>
      <c r="JS211" t="s">
        <v>234</v>
      </c>
      <c r="JT211" t="s">
        <v>234</v>
      </c>
      <c r="JU211" t="s">
        <v>234</v>
      </c>
      <c r="JV211" t="s">
        <v>234</v>
      </c>
      <c r="JW211" t="s">
        <v>234</v>
      </c>
      <c r="JX211" t="s">
        <v>234</v>
      </c>
      <c r="JY211" t="s">
        <v>234</v>
      </c>
      <c r="JZ211" t="s">
        <v>234</v>
      </c>
      <c r="KA211" t="s">
        <v>234</v>
      </c>
      <c r="KB211" t="s">
        <v>234</v>
      </c>
      <c r="KC211" t="s">
        <v>234</v>
      </c>
      <c r="KD211" t="s">
        <v>234</v>
      </c>
      <c r="KE211" t="s">
        <v>234</v>
      </c>
      <c r="KF211" t="s">
        <v>234</v>
      </c>
      <c r="KG211" t="s">
        <v>234</v>
      </c>
      <c r="KH211" t="s">
        <v>234</v>
      </c>
      <c r="KI211" t="s">
        <v>234</v>
      </c>
      <c r="KJ211" t="s">
        <v>234</v>
      </c>
      <c r="KK211" t="s">
        <v>234</v>
      </c>
      <c r="KL211" t="s">
        <v>234</v>
      </c>
      <c r="KM211" t="s">
        <v>234</v>
      </c>
      <c r="KN211" t="s">
        <v>234</v>
      </c>
      <c r="KO211" t="s">
        <v>234</v>
      </c>
      <c r="KP211" t="s">
        <v>234</v>
      </c>
      <c r="KQ211" t="s">
        <v>234</v>
      </c>
      <c r="KR211" t="s">
        <v>234</v>
      </c>
      <c r="KS211" t="s">
        <v>234</v>
      </c>
      <c r="KT211" t="s">
        <v>234</v>
      </c>
      <c r="KU211" t="s">
        <v>234</v>
      </c>
      <c r="KV211" t="s">
        <v>234</v>
      </c>
      <c r="KW211" t="s">
        <v>234</v>
      </c>
      <c r="KX211" t="s">
        <v>234</v>
      </c>
      <c r="KY211" t="s">
        <v>234</v>
      </c>
      <c r="KZ211" t="s">
        <v>234</v>
      </c>
      <c r="LA211" t="s">
        <v>234</v>
      </c>
      <c r="LB211" t="s">
        <v>234</v>
      </c>
      <c r="LC211" t="s">
        <v>234</v>
      </c>
      <c r="LD211" t="s">
        <v>234</v>
      </c>
      <c r="LE211" t="s">
        <v>234</v>
      </c>
      <c r="LF211" t="s">
        <v>234</v>
      </c>
      <c r="LG211" t="s">
        <v>234</v>
      </c>
      <c r="LH211">
        <v>266242461</v>
      </c>
      <c r="LI211" t="s">
        <v>4312</v>
      </c>
      <c r="LJ211">
        <v>44622.808449074073</v>
      </c>
      <c r="LK211" t="s">
        <v>234</v>
      </c>
      <c r="LL211" t="s">
        <v>234</v>
      </c>
      <c r="LM211" t="s">
        <v>3800</v>
      </c>
      <c r="LN211" t="s">
        <v>3801</v>
      </c>
      <c r="LO211" t="s">
        <v>234</v>
      </c>
      <c r="LP211">
        <v>212</v>
      </c>
    </row>
    <row r="212" spans="1:328" x14ac:dyDescent="0.35">
      <c r="A212">
        <v>44621.396620856482</v>
      </c>
      <c r="B212">
        <v>44621.408703379631</v>
      </c>
      <c r="C212">
        <v>44621</v>
      </c>
      <c r="D212">
        <v>2.416504629945848E-3</v>
      </c>
      <c r="E212" t="s">
        <v>234</v>
      </c>
      <c r="F212" t="s">
        <v>234</v>
      </c>
      <c r="G212" t="s">
        <v>234</v>
      </c>
      <c r="H212">
        <v>44621</v>
      </c>
      <c r="I212" t="s">
        <v>451</v>
      </c>
      <c r="J212" t="s">
        <v>234</v>
      </c>
      <c r="K212" t="s">
        <v>451</v>
      </c>
      <c r="L212" t="s">
        <v>450</v>
      </c>
      <c r="M212" t="s">
        <v>450</v>
      </c>
      <c r="N212" t="s">
        <v>246</v>
      </c>
      <c r="O212" t="s">
        <v>4303</v>
      </c>
      <c r="P212" t="s">
        <v>246</v>
      </c>
      <c r="Q212" t="s">
        <v>433</v>
      </c>
      <c r="R212" t="s">
        <v>4303</v>
      </c>
      <c r="S212" t="s">
        <v>441</v>
      </c>
      <c r="T212" t="s">
        <v>2151</v>
      </c>
      <c r="U212" t="s">
        <v>2150</v>
      </c>
      <c r="V212" t="s">
        <v>2152</v>
      </c>
      <c r="W212" t="s">
        <v>2451</v>
      </c>
      <c r="X212" t="s">
        <v>2450</v>
      </c>
      <c r="Y212" t="s">
        <v>2451</v>
      </c>
      <c r="Z212" t="s">
        <v>246</v>
      </c>
      <c r="AA212" t="s">
        <v>4304</v>
      </c>
      <c r="AB212" t="s">
        <v>246</v>
      </c>
      <c r="AC212" t="s">
        <v>1390</v>
      </c>
      <c r="AD212" t="s">
        <v>4305</v>
      </c>
      <c r="AE212" t="s">
        <v>246</v>
      </c>
      <c r="AF212" t="s">
        <v>4306</v>
      </c>
      <c r="AG212" t="s">
        <v>246</v>
      </c>
      <c r="AH212" t="s">
        <v>1390</v>
      </c>
      <c r="AI212" t="s">
        <v>4307</v>
      </c>
      <c r="AJ212" t="s">
        <v>247</v>
      </c>
      <c r="AK212" t="s">
        <v>284</v>
      </c>
      <c r="AL212" t="s">
        <v>1655</v>
      </c>
      <c r="AM212" t="s">
        <v>234</v>
      </c>
      <c r="AN212" t="s">
        <v>1655</v>
      </c>
      <c r="AO212" t="s">
        <v>234</v>
      </c>
      <c r="AP212" t="s">
        <v>250</v>
      </c>
      <c r="AQ212" t="s">
        <v>234</v>
      </c>
      <c r="AR212" t="s">
        <v>234</v>
      </c>
      <c r="AS212" t="s">
        <v>285</v>
      </c>
      <c r="AT212" t="s">
        <v>234</v>
      </c>
      <c r="AU212" t="s">
        <v>3875</v>
      </c>
      <c r="AV212">
        <v>1</v>
      </c>
      <c r="AW212">
        <v>1</v>
      </c>
      <c r="AX212">
        <v>0</v>
      </c>
      <c r="AY212">
        <v>0</v>
      </c>
      <c r="AZ212">
        <v>0</v>
      </c>
      <c r="BA212">
        <v>0</v>
      </c>
      <c r="BB212">
        <v>0</v>
      </c>
      <c r="BC212">
        <v>0</v>
      </c>
      <c r="BD212" t="s">
        <v>309</v>
      </c>
      <c r="BE212" t="s">
        <v>750</v>
      </c>
      <c r="BF212" t="s">
        <v>287</v>
      </c>
      <c r="BG212">
        <v>1</v>
      </c>
      <c r="BH212">
        <v>0</v>
      </c>
      <c r="BI212">
        <v>0</v>
      </c>
      <c r="BJ212">
        <v>0</v>
      </c>
      <c r="BK212">
        <v>0</v>
      </c>
      <c r="BL212">
        <v>0</v>
      </c>
      <c r="BM212">
        <v>0</v>
      </c>
      <c r="BN212">
        <v>0</v>
      </c>
      <c r="BO212">
        <v>0</v>
      </c>
      <c r="BP212">
        <v>0</v>
      </c>
      <c r="BQ212" t="s">
        <v>234</v>
      </c>
      <c r="BR212" t="s">
        <v>288</v>
      </c>
      <c r="BS212" t="s">
        <v>289</v>
      </c>
      <c r="BT212" t="s">
        <v>3972</v>
      </c>
      <c r="BU212">
        <v>1</v>
      </c>
      <c r="BV212">
        <v>1</v>
      </c>
      <c r="BW212">
        <v>0</v>
      </c>
      <c r="BX212">
        <v>1</v>
      </c>
      <c r="BY212">
        <v>0</v>
      </c>
      <c r="BZ212">
        <v>0</v>
      </c>
      <c r="CA212">
        <v>1</v>
      </c>
      <c r="CB212">
        <v>0</v>
      </c>
      <c r="CC212" t="s">
        <v>1500</v>
      </c>
      <c r="CD212">
        <v>600</v>
      </c>
      <c r="CE212">
        <v>300</v>
      </c>
      <c r="CF212" t="s">
        <v>1655</v>
      </c>
      <c r="CG212">
        <v>500</v>
      </c>
      <c r="CH212">
        <v>192.30769230769201</v>
      </c>
      <c r="CI212" t="s">
        <v>1655</v>
      </c>
      <c r="CJ212" t="s">
        <v>234</v>
      </c>
      <c r="CK212" t="s">
        <v>234</v>
      </c>
      <c r="CL212" t="s">
        <v>234</v>
      </c>
      <c r="CM212">
        <v>500</v>
      </c>
      <c r="CN212" t="s">
        <v>4309</v>
      </c>
      <c r="CO212" t="s">
        <v>1655</v>
      </c>
      <c r="CP212" t="s">
        <v>234</v>
      </c>
      <c r="CQ212" t="s">
        <v>234</v>
      </c>
      <c r="CR212" t="s">
        <v>234</v>
      </c>
      <c r="CS212" t="s">
        <v>234</v>
      </c>
      <c r="CT212" t="s">
        <v>234</v>
      </c>
      <c r="CU212" t="s">
        <v>234</v>
      </c>
      <c r="CV212" t="s">
        <v>1504</v>
      </c>
      <c r="CW212" t="s">
        <v>1655</v>
      </c>
      <c r="CX212">
        <v>1200</v>
      </c>
      <c r="CY212" t="s">
        <v>234</v>
      </c>
      <c r="CZ212" t="s">
        <v>234</v>
      </c>
      <c r="DA212" t="s">
        <v>234</v>
      </c>
      <c r="DB212" t="s">
        <v>234</v>
      </c>
      <c r="DC212" t="s">
        <v>234</v>
      </c>
      <c r="DD212" t="s">
        <v>234</v>
      </c>
      <c r="DE212" t="s">
        <v>259</v>
      </c>
      <c r="DF212">
        <v>1200</v>
      </c>
      <c r="DG212" t="s">
        <v>1445</v>
      </c>
      <c r="DH212" t="s">
        <v>1655</v>
      </c>
      <c r="DI212" t="s">
        <v>3903</v>
      </c>
      <c r="DJ212">
        <v>0</v>
      </c>
      <c r="DK212">
        <v>1</v>
      </c>
      <c r="DL212">
        <v>0</v>
      </c>
      <c r="DM212">
        <v>0</v>
      </c>
      <c r="DN212">
        <v>0</v>
      </c>
      <c r="DO212">
        <v>0</v>
      </c>
      <c r="DP212">
        <v>0</v>
      </c>
      <c r="DQ212">
        <v>1</v>
      </c>
      <c r="DR212">
        <v>0</v>
      </c>
      <c r="DS212">
        <v>0</v>
      </c>
      <c r="DT212">
        <v>0</v>
      </c>
      <c r="DU212">
        <v>0</v>
      </c>
      <c r="DV212">
        <v>0</v>
      </c>
      <c r="DW212">
        <v>0</v>
      </c>
      <c r="DX212" t="s">
        <v>234</v>
      </c>
      <c r="DY212" t="s">
        <v>4313</v>
      </c>
      <c r="DZ212">
        <v>1</v>
      </c>
      <c r="EA212">
        <v>1</v>
      </c>
      <c r="EB212">
        <v>0</v>
      </c>
      <c r="EC212">
        <v>1</v>
      </c>
      <c r="ED212">
        <v>0</v>
      </c>
      <c r="EE212">
        <v>0</v>
      </c>
      <c r="EF212">
        <v>0</v>
      </c>
      <c r="EG212">
        <v>0</v>
      </c>
      <c r="EH212" t="s">
        <v>1655</v>
      </c>
      <c r="EI212" t="s">
        <v>1655</v>
      </c>
      <c r="EJ212" t="s">
        <v>1655</v>
      </c>
      <c r="EK212" t="s">
        <v>441</v>
      </c>
      <c r="EL212" t="s">
        <v>305</v>
      </c>
      <c r="EM212" t="s">
        <v>260</v>
      </c>
      <c r="EN212" t="s">
        <v>314</v>
      </c>
      <c r="EO212" t="s">
        <v>1018</v>
      </c>
      <c r="EP212">
        <v>1</v>
      </c>
      <c r="EQ212">
        <v>0</v>
      </c>
      <c r="ER212">
        <v>0</v>
      </c>
      <c r="ES212">
        <v>0</v>
      </c>
      <c r="ET212">
        <v>0</v>
      </c>
      <c r="EU212">
        <v>0</v>
      </c>
      <c r="EV212">
        <v>0</v>
      </c>
      <c r="EW212">
        <v>0</v>
      </c>
      <c r="EX212" t="s">
        <v>1655</v>
      </c>
      <c r="EY212">
        <v>50</v>
      </c>
      <c r="EZ212" t="s">
        <v>3814</v>
      </c>
      <c r="FA212" t="s">
        <v>234</v>
      </c>
      <c r="FB212" t="s">
        <v>234</v>
      </c>
      <c r="FC212" t="s">
        <v>234</v>
      </c>
      <c r="FD212" t="s">
        <v>3814</v>
      </c>
      <c r="FE212" t="s">
        <v>1445</v>
      </c>
      <c r="FF212" t="s">
        <v>234</v>
      </c>
      <c r="FG212" t="s">
        <v>234</v>
      </c>
      <c r="FH212" t="s">
        <v>234</v>
      </c>
      <c r="FI212" t="s">
        <v>234</v>
      </c>
      <c r="FJ212" t="s">
        <v>234</v>
      </c>
      <c r="FK212" t="s">
        <v>234</v>
      </c>
      <c r="FL212" t="s">
        <v>234</v>
      </c>
      <c r="FM212" t="s">
        <v>234</v>
      </c>
      <c r="FN212" t="s">
        <v>234</v>
      </c>
      <c r="FO212" t="s">
        <v>234</v>
      </c>
      <c r="FP212" t="s">
        <v>234</v>
      </c>
      <c r="FQ212" t="s">
        <v>234</v>
      </c>
      <c r="FR212" t="s">
        <v>234</v>
      </c>
      <c r="FS212" t="s">
        <v>234</v>
      </c>
      <c r="FT212" t="s">
        <v>234</v>
      </c>
      <c r="FU212" t="s">
        <v>234</v>
      </c>
      <c r="FV212" t="s">
        <v>234</v>
      </c>
      <c r="FW212" t="s">
        <v>234</v>
      </c>
      <c r="FX212" t="s">
        <v>234</v>
      </c>
      <c r="FY212" t="s">
        <v>234</v>
      </c>
      <c r="FZ212" t="s">
        <v>234</v>
      </c>
      <c r="GA212" t="s">
        <v>234</v>
      </c>
      <c r="GB212" t="s">
        <v>234</v>
      </c>
      <c r="GC212" t="s">
        <v>234</v>
      </c>
      <c r="GD212" t="s">
        <v>234</v>
      </c>
      <c r="GE212" t="s">
        <v>234</v>
      </c>
      <c r="GF212" t="s">
        <v>234</v>
      </c>
      <c r="GG212" t="s">
        <v>234</v>
      </c>
      <c r="GH212" t="s">
        <v>234</v>
      </c>
      <c r="GI212" t="s">
        <v>234</v>
      </c>
      <c r="GJ212" t="s">
        <v>234</v>
      </c>
      <c r="GK212" t="s">
        <v>234</v>
      </c>
      <c r="GL212" t="s">
        <v>234</v>
      </c>
      <c r="GM212" t="s">
        <v>234</v>
      </c>
      <c r="GN212" t="s">
        <v>234</v>
      </c>
      <c r="GO212" t="s">
        <v>1655</v>
      </c>
      <c r="GP212" t="s">
        <v>3903</v>
      </c>
      <c r="GQ212">
        <v>0</v>
      </c>
      <c r="GR212">
        <v>1</v>
      </c>
      <c r="GS212">
        <v>0</v>
      </c>
      <c r="GT212">
        <v>0</v>
      </c>
      <c r="GU212">
        <v>0</v>
      </c>
      <c r="GV212">
        <v>0</v>
      </c>
      <c r="GW212">
        <v>1</v>
      </c>
      <c r="GX212">
        <v>0</v>
      </c>
      <c r="GY212">
        <v>0</v>
      </c>
      <c r="GZ212">
        <v>0</v>
      </c>
      <c r="HA212">
        <v>0</v>
      </c>
      <c r="HB212">
        <v>0</v>
      </c>
      <c r="HC212">
        <v>0</v>
      </c>
      <c r="HD212" t="s">
        <v>234</v>
      </c>
      <c r="HE212" t="s">
        <v>1018</v>
      </c>
      <c r="HF212">
        <v>1</v>
      </c>
      <c r="HG212">
        <v>0</v>
      </c>
      <c r="HH212">
        <v>0</v>
      </c>
      <c r="HI212">
        <v>0</v>
      </c>
      <c r="HJ212">
        <v>0</v>
      </c>
      <c r="HK212">
        <v>0</v>
      </c>
      <c r="HL212">
        <v>0</v>
      </c>
      <c r="HM212">
        <v>0</v>
      </c>
      <c r="HN212" t="s">
        <v>1655</v>
      </c>
      <c r="HO212" t="s">
        <v>1655</v>
      </c>
      <c r="HP212" t="s">
        <v>1655</v>
      </c>
      <c r="HQ212" t="s">
        <v>441</v>
      </c>
      <c r="HR212" t="s">
        <v>305</v>
      </c>
      <c r="HS212" t="s">
        <v>2151</v>
      </c>
      <c r="HT212" t="s">
        <v>305</v>
      </c>
      <c r="HU212" t="s">
        <v>1445</v>
      </c>
      <c r="HV212" t="s">
        <v>234</v>
      </c>
      <c r="HW212" t="s">
        <v>234</v>
      </c>
      <c r="HX212" t="s">
        <v>234</v>
      </c>
      <c r="HY212" t="s">
        <v>234</v>
      </c>
      <c r="HZ212" t="s">
        <v>234</v>
      </c>
      <c r="IA212" t="s">
        <v>234</v>
      </c>
      <c r="IB212" t="s">
        <v>234</v>
      </c>
      <c r="IC212" t="s">
        <v>234</v>
      </c>
      <c r="ID212" t="s">
        <v>1586</v>
      </c>
      <c r="IE212">
        <v>0</v>
      </c>
      <c r="IF212">
        <v>0</v>
      </c>
      <c r="IG212">
        <v>1</v>
      </c>
      <c r="IH212">
        <v>0</v>
      </c>
      <c r="II212">
        <v>0</v>
      </c>
      <c r="IJ212">
        <v>0</v>
      </c>
      <c r="IK212">
        <v>0</v>
      </c>
      <c r="IL212">
        <v>0</v>
      </c>
      <c r="IM212" t="s">
        <v>234</v>
      </c>
      <c r="IN212" t="s">
        <v>1655</v>
      </c>
      <c r="IO212" t="s">
        <v>234</v>
      </c>
      <c r="IP212" t="s">
        <v>3878</v>
      </c>
      <c r="IQ212">
        <v>1</v>
      </c>
      <c r="IR212">
        <v>1</v>
      </c>
      <c r="IS212">
        <v>0</v>
      </c>
      <c r="IT212">
        <v>0</v>
      </c>
      <c r="IU212">
        <v>0</v>
      </c>
      <c r="IV212">
        <v>0</v>
      </c>
      <c r="IW212">
        <v>0</v>
      </c>
      <c r="IX212">
        <v>0</v>
      </c>
      <c r="IY212" t="s">
        <v>234</v>
      </c>
      <c r="IZ212" t="s">
        <v>234</v>
      </c>
      <c r="JA212" t="s">
        <v>234</v>
      </c>
      <c r="JB212" t="s">
        <v>234</v>
      </c>
      <c r="JC212" t="s">
        <v>234</v>
      </c>
      <c r="JD212" t="s">
        <v>234</v>
      </c>
      <c r="JE212" t="s">
        <v>234</v>
      </c>
      <c r="JF212" t="s">
        <v>234</v>
      </c>
      <c r="JG212" t="s">
        <v>234</v>
      </c>
      <c r="JH212" t="s">
        <v>234</v>
      </c>
      <c r="JI212" t="s">
        <v>234</v>
      </c>
      <c r="JJ212" t="s">
        <v>234</v>
      </c>
      <c r="JK212" t="s">
        <v>234</v>
      </c>
      <c r="JL212" t="s">
        <v>234</v>
      </c>
      <c r="JM212" t="s">
        <v>234</v>
      </c>
      <c r="JN212" t="s">
        <v>234</v>
      </c>
      <c r="JO212" t="s">
        <v>234</v>
      </c>
      <c r="JP212" t="s">
        <v>234</v>
      </c>
      <c r="JQ212" t="s">
        <v>234</v>
      </c>
      <c r="JR212" t="s">
        <v>234</v>
      </c>
      <c r="JS212" t="s">
        <v>234</v>
      </c>
      <c r="JT212" t="s">
        <v>234</v>
      </c>
      <c r="JU212" t="s">
        <v>234</v>
      </c>
      <c r="JV212" t="s">
        <v>234</v>
      </c>
      <c r="JW212" t="s">
        <v>234</v>
      </c>
      <c r="JX212" t="s">
        <v>234</v>
      </c>
      <c r="JY212" t="s">
        <v>234</v>
      </c>
      <c r="JZ212" t="s">
        <v>234</v>
      </c>
      <c r="KA212" t="s">
        <v>234</v>
      </c>
      <c r="KB212" t="s">
        <v>234</v>
      </c>
      <c r="KC212" t="s">
        <v>234</v>
      </c>
      <c r="KD212" t="s">
        <v>234</v>
      </c>
      <c r="KE212" t="s">
        <v>234</v>
      </c>
      <c r="KF212" t="s">
        <v>234</v>
      </c>
      <c r="KG212" t="s">
        <v>234</v>
      </c>
      <c r="KH212" t="s">
        <v>234</v>
      </c>
      <c r="KI212" t="s">
        <v>234</v>
      </c>
      <c r="KJ212" t="s">
        <v>234</v>
      </c>
      <c r="KK212" t="s">
        <v>234</v>
      </c>
      <c r="KL212" t="s">
        <v>234</v>
      </c>
      <c r="KM212" t="s">
        <v>234</v>
      </c>
      <c r="KN212" t="s">
        <v>234</v>
      </c>
      <c r="KO212" t="s">
        <v>234</v>
      </c>
      <c r="KP212" t="s">
        <v>234</v>
      </c>
      <c r="KQ212" t="s">
        <v>234</v>
      </c>
      <c r="KR212" t="s">
        <v>234</v>
      </c>
      <c r="KS212" t="s">
        <v>234</v>
      </c>
      <c r="KT212" t="s">
        <v>234</v>
      </c>
      <c r="KU212" t="s">
        <v>234</v>
      </c>
      <c r="KV212" t="s">
        <v>234</v>
      </c>
      <c r="KW212" t="s">
        <v>234</v>
      </c>
      <c r="KX212" t="s">
        <v>234</v>
      </c>
      <c r="KY212" t="s">
        <v>234</v>
      </c>
      <c r="KZ212" t="s">
        <v>234</v>
      </c>
      <c r="LA212" t="s">
        <v>234</v>
      </c>
      <c r="LB212" t="s">
        <v>234</v>
      </c>
      <c r="LC212" t="s">
        <v>234</v>
      </c>
      <c r="LD212" t="s">
        <v>234</v>
      </c>
      <c r="LE212" t="s">
        <v>234</v>
      </c>
      <c r="LF212" t="s">
        <v>234</v>
      </c>
      <c r="LG212" t="s">
        <v>234</v>
      </c>
      <c r="LH212">
        <v>266242471</v>
      </c>
      <c r="LI212" t="s">
        <v>4314</v>
      </c>
      <c r="LJ212">
        <v>44622.808472222219</v>
      </c>
      <c r="LK212" t="s">
        <v>234</v>
      </c>
      <c r="LL212" t="s">
        <v>234</v>
      </c>
      <c r="LM212" t="s">
        <v>3800</v>
      </c>
      <c r="LN212" t="s">
        <v>3801</v>
      </c>
      <c r="LO212" t="s">
        <v>234</v>
      </c>
      <c r="LP212">
        <v>213</v>
      </c>
    </row>
    <row r="213" spans="1:328" x14ac:dyDescent="0.35">
      <c r="A213">
        <v>44621.411831168982</v>
      </c>
      <c r="B213">
        <v>44621.422049039349</v>
      </c>
      <c r="C213">
        <v>44621</v>
      </c>
      <c r="D213">
        <v>2.5544675918354187E-3</v>
      </c>
      <c r="E213" t="s">
        <v>234</v>
      </c>
      <c r="F213" t="s">
        <v>234</v>
      </c>
      <c r="G213" t="s">
        <v>234</v>
      </c>
      <c r="H213">
        <v>44621</v>
      </c>
      <c r="I213" t="s">
        <v>451</v>
      </c>
      <c r="J213" t="s">
        <v>234</v>
      </c>
      <c r="K213" t="s">
        <v>451</v>
      </c>
      <c r="L213" t="s">
        <v>450</v>
      </c>
      <c r="M213" t="s">
        <v>450</v>
      </c>
      <c r="N213" t="s">
        <v>246</v>
      </c>
      <c r="O213" t="s">
        <v>4303</v>
      </c>
      <c r="P213" t="s">
        <v>246</v>
      </c>
      <c r="Q213" t="s">
        <v>433</v>
      </c>
      <c r="R213" t="s">
        <v>4303</v>
      </c>
      <c r="S213" t="s">
        <v>441</v>
      </c>
      <c r="T213" t="s">
        <v>2151</v>
      </c>
      <c r="U213" t="s">
        <v>2150</v>
      </c>
      <c r="V213" t="s">
        <v>2152</v>
      </c>
      <c r="W213" t="s">
        <v>2451</v>
      </c>
      <c r="X213" t="s">
        <v>2450</v>
      </c>
      <c r="Y213" t="s">
        <v>2451</v>
      </c>
      <c r="Z213" t="s">
        <v>246</v>
      </c>
      <c r="AA213" t="s">
        <v>4304</v>
      </c>
      <c r="AB213" t="s">
        <v>246</v>
      </c>
      <c r="AC213" t="s">
        <v>1390</v>
      </c>
      <c r="AD213" t="s">
        <v>4305</v>
      </c>
      <c r="AE213" t="s">
        <v>246</v>
      </c>
      <c r="AF213" t="s">
        <v>4306</v>
      </c>
      <c r="AG213" t="s">
        <v>246</v>
      </c>
      <c r="AH213" t="s">
        <v>1390</v>
      </c>
      <c r="AI213" t="s">
        <v>4307</v>
      </c>
      <c r="AJ213" t="s">
        <v>247</v>
      </c>
      <c r="AK213" t="s">
        <v>284</v>
      </c>
      <c r="AL213" t="s">
        <v>1655</v>
      </c>
      <c r="AM213" t="s">
        <v>234</v>
      </c>
      <c r="AN213" t="s">
        <v>1655</v>
      </c>
      <c r="AO213" t="s">
        <v>234</v>
      </c>
      <c r="AP213" t="s">
        <v>250</v>
      </c>
      <c r="AQ213" t="s">
        <v>234</v>
      </c>
      <c r="AR213" t="s">
        <v>234</v>
      </c>
      <c r="AS213" t="s">
        <v>285</v>
      </c>
      <c r="AT213" t="s">
        <v>234</v>
      </c>
      <c r="AU213" t="s">
        <v>302</v>
      </c>
      <c r="AV213">
        <v>0</v>
      </c>
      <c r="AW213">
        <v>1</v>
      </c>
      <c r="AX213">
        <v>0</v>
      </c>
      <c r="AY213">
        <v>0</v>
      </c>
      <c r="AZ213">
        <v>0</v>
      </c>
      <c r="BA213">
        <v>0</v>
      </c>
      <c r="BB213">
        <v>0</v>
      </c>
      <c r="BC213">
        <v>0</v>
      </c>
      <c r="BD213" t="s">
        <v>303</v>
      </c>
      <c r="BE213" t="s">
        <v>752</v>
      </c>
      <c r="BF213" t="s">
        <v>287</v>
      </c>
      <c r="BG213">
        <v>1</v>
      </c>
      <c r="BH213">
        <v>0</v>
      </c>
      <c r="BI213">
        <v>0</v>
      </c>
      <c r="BJ213">
        <v>0</v>
      </c>
      <c r="BK213">
        <v>0</v>
      </c>
      <c r="BL213">
        <v>0</v>
      </c>
      <c r="BM213">
        <v>0</v>
      </c>
      <c r="BN213">
        <v>0</v>
      </c>
      <c r="BO213">
        <v>0</v>
      </c>
      <c r="BP213">
        <v>0</v>
      </c>
      <c r="BQ213" t="s">
        <v>234</v>
      </c>
      <c r="BR213" t="s">
        <v>317</v>
      </c>
      <c r="BS213" t="s">
        <v>289</v>
      </c>
      <c r="BT213" t="s">
        <v>234</v>
      </c>
      <c r="BU213" t="s">
        <v>234</v>
      </c>
      <c r="BV213" t="s">
        <v>234</v>
      </c>
      <c r="BW213" t="s">
        <v>234</v>
      </c>
      <c r="BX213" t="s">
        <v>234</v>
      </c>
      <c r="BY213" t="s">
        <v>234</v>
      </c>
      <c r="BZ213" t="s">
        <v>234</v>
      </c>
      <c r="CA213" t="s">
        <v>234</v>
      </c>
      <c r="CB213" t="s">
        <v>234</v>
      </c>
      <c r="CC213" t="s">
        <v>234</v>
      </c>
      <c r="CD213" t="s">
        <v>234</v>
      </c>
      <c r="CE213" t="s">
        <v>234</v>
      </c>
      <c r="CF213" t="s">
        <v>234</v>
      </c>
      <c r="CG213" t="s">
        <v>234</v>
      </c>
      <c r="CH213" t="s">
        <v>234</v>
      </c>
      <c r="CI213" t="s">
        <v>234</v>
      </c>
      <c r="CJ213" t="s">
        <v>234</v>
      </c>
      <c r="CK213" t="s">
        <v>234</v>
      </c>
      <c r="CL213" t="s">
        <v>234</v>
      </c>
      <c r="CM213" t="s">
        <v>234</v>
      </c>
      <c r="CN213" t="s">
        <v>234</v>
      </c>
      <c r="CO213" t="s">
        <v>234</v>
      </c>
      <c r="CP213" t="s">
        <v>234</v>
      </c>
      <c r="CQ213" t="s">
        <v>234</v>
      </c>
      <c r="CR213" t="s">
        <v>234</v>
      </c>
      <c r="CS213" t="s">
        <v>234</v>
      </c>
      <c r="CT213" t="s">
        <v>234</v>
      </c>
      <c r="CU213" t="s">
        <v>234</v>
      </c>
      <c r="CV213" t="s">
        <v>234</v>
      </c>
      <c r="CW213" t="s">
        <v>234</v>
      </c>
      <c r="CX213" t="s">
        <v>234</v>
      </c>
      <c r="CY213" t="s">
        <v>234</v>
      </c>
      <c r="CZ213" t="s">
        <v>234</v>
      </c>
      <c r="DA213" t="s">
        <v>234</v>
      </c>
      <c r="DB213" t="s">
        <v>234</v>
      </c>
      <c r="DC213" t="s">
        <v>234</v>
      </c>
      <c r="DD213" t="s">
        <v>234</v>
      </c>
      <c r="DE213" t="s">
        <v>234</v>
      </c>
      <c r="DF213" t="s">
        <v>234</v>
      </c>
      <c r="DG213" t="s">
        <v>234</v>
      </c>
      <c r="DH213" t="s">
        <v>234</v>
      </c>
      <c r="DI213" t="s">
        <v>234</v>
      </c>
      <c r="DJ213" t="s">
        <v>234</v>
      </c>
      <c r="DK213" t="s">
        <v>234</v>
      </c>
      <c r="DL213" t="s">
        <v>234</v>
      </c>
      <c r="DM213" t="s">
        <v>234</v>
      </c>
      <c r="DN213" t="s">
        <v>234</v>
      </c>
      <c r="DO213" t="s">
        <v>234</v>
      </c>
      <c r="DP213" t="s">
        <v>234</v>
      </c>
      <c r="DQ213" t="s">
        <v>234</v>
      </c>
      <c r="DR213" t="s">
        <v>234</v>
      </c>
      <c r="DS213" t="s">
        <v>234</v>
      </c>
      <c r="DT213" t="s">
        <v>234</v>
      </c>
      <c r="DU213" t="s">
        <v>234</v>
      </c>
      <c r="DV213" t="s">
        <v>234</v>
      </c>
      <c r="DW213" t="s">
        <v>234</v>
      </c>
      <c r="DX213" t="s">
        <v>234</v>
      </c>
      <c r="DY213" t="s">
        <v>234</v>
      </c>
      <c r="DZ213" t="s">
        <v>234</v>
      </c>
      <c r="EA213" t="s">
        <v>234</v>
      </c>
      <c r="EB213" t="s">
        <v>234</v>
      </c>
      <c r="EC213" t="s">
        <v>234</v>
      </c>
      <c r="ED213" t="s">
        <v>234</v>
      </c>
      <c r="EE213" t="s">
        <v>234</v>
      </c>
      <c r="EF213" t="s">
        <v>234</v>
      </c>
      <c r="EG213" t="s">
        <v>234</v>
      </c>
      <c r="EH213" t="s">
        <v>234</v>
      </c>
      <c r="EI213" t="s">
        <v>234</v>
      </c>
      <c r="EJ213" t="s">
        <v>234</v>
      </c>
      <c r="EK213" t="s">
        <v>234</v>
      </c>
      <c r="EL213" t="s">
        <v>234</v>
      </c>
      <c r="EM213" t="s">
        <v>234</v>
      </c>
      <c r="EN213" t="s">
        <v>234</v>
      </c>
      <c r="EO213" t="s">
        <v>4315</v>
      </c>
      <c r="EP213">
        <v>0</v>
      </c>
      <c r="EQ213">
        <v>1</v>
      </c>
      <c r="ER213">
        <v>1</v>
      </c>
      <c r="ES213">
        <v>0</v>
      </c>
      <c r="ET213">
        <v>1</v>
      </c>
      <c r="EU213">
        <v>0</v>
      </c>
      <c r="EV213">
        <v>1</v>
      </c>
      <c r="EW213">
        <v>0</v>
      </c>
      <c r="EX213" t="s">
        <v>234</v>
      </c>
      <c r="EY213" t="s">
        <v>234</v>
      </c>
      <c r="EZ213" t="s">
        <v>234</v>
      </c>
      <c r="FA213" t="s">
        <v>234</v>
      </c>
      <c r="FB213" t="s">
        <v>234</v>
      </c>
      <c r="FC213" t="s">
        <v>234</v>
      </c>
      <c r="FD213" t="s">
        <v>234</v>
      </c>
      <c r="FE213" t="s">
        <v>234</v>
      </c>
      <c r="FF213">
        <v>25</v>
      </c>
      <c r="FG213" t="s">
        <v>1655</v>
      </c>
      <c r="FH213" t="s">
        <v>234</v>
      </c>
      <c r="FI213" t="s">
        <v>234</v>
      </c>
      <c r="FJ213" t="s">
        <v>1655</v>
      </c>
      <c r="FK213">
        <v>25</v>
      </c>
      <c r="FL213" t="s">
        <v>234</v>
      </c>
      <c r="FM213" t="s">
        <v>234</v>
      </c>
      <c r="FN213" t="s">
        <v>3911</v>
      </c>
      <c r="FO213" t="s">
        <v>1445</v>
      </c>
      <c r="FP213" t="s">
        <v>1445</v>
      </c>
      <c r="FQ213" t="s">
        <v>234</v>
      </c>
      <c r="FR213">
        <v>150</v>
      </c>
      <c r="FS213">
        <v>125</v>
      </c>
      <c r="FT213" t="s">
        <v>4237</v>
      </c>
      <c r="FU213" t="s">
        <v>1655</v>
      </c>
      <c r="FV213" t="s">
        <v>1655</v>
      </c>
      <c r="FW213">
        <v>125</v>
      </c>
      <c r="FX213" t="s">
        <v>234</v>
      </c>
      <c r="FY213" t="s">
        <v>234</v>
      </c>
      <c r="FZ213" t="s">
        <v>234</v>
      </c>
      <c r="GA213" t="s">
        <v>3899</v>
      </c>
      <c r="GB213" t="s">
        <v>1655</v>
      </c>
      <c r="GC213" t="s">
        <v>234</v>
      </c>
      <c r="GD213" t="s">
        <v>234</v>
      </c>
      <c r="GE213" t="s">
        <v>234</v>
      </c>
      <c r="GF213" t="s">
        <v>234</v>
      </c>
      <c r="GG213" t="s">
        <v>234</v>
      </c>
      <c r="GH213" t="s">
        <v>234</v>
      </c>
      <c r="GI213" t="s">
        <v>234</v>
      </c>
      <c r="GJ213" t="s">
        <v>234</v>
      </c>
      <c r="GK213" t="s">
        <v>234</v>
      </c>
      <c r="GL213" t="s">
        <v>234</v>
      </c>
      <c r="GM213" t="s">
        <v>234</v>
      </c>
      <c r="GN213" t="s">
        <v>234</v>
      </c>
      <c r="GO213" t="s">
        <v>1445</v>
      </c>
      <c r="GP213" t="s">
        <v>234</v>
      </c>
      <c r="GQ213" t="s">
        <v>234</v>
      </c>
      <c r="GR213" t="s">
        <v>234</v>
      </c>
      <c r="GS213" t="s">
        <v>234</v>
      </c>
      <c r="GT213" t="s">
        <v>234</v>
      </c>
      <c r="GU213" t="s">
        <v>234</v>
      </c>
      <c r="GV213" t="s">
        <v>234</v>
      </c>
      <c r="GW213" t="s">
        <v>234</v>
      </c>
      <c r="GX213" t="s">
        <v>234</v>
      </c>
      <c r="GY213" t="s">
        <v>234</v>
      </c>
      <c r="GZ213" t="s">
        <v>234</v>
      </c>
      <c r="HA213" t="s">
        <v>234</v>
      </c>
      <c r="HB213" t="s">
        <v>234</v>
      </c>
      <c r="HC213" t="s">
        <v>234</v>
      </c>
      <c r="HD213" t="s">
        <v>234</v>
      </c>
      <c r="HE213" t="s">
        <v>234</v>
      </c>
      <c r="HF213" t="s">
        <v>234</v>
      </c>
      <c r="HG213" t="s">
        <v>234</v>
      </c>
      <c r="HH213" t="s">
        <v>234</v>
      </c>
      <c r="HI213" t="s">
        <v>234</v>
      </c>
      <c r="HJ213" t="s">
        <v>234</v>
      </c>
      <c r="HK213" t="s">
        <v>234</v>
      </c>
      <c r="HL213" t="s">
        <v>234</v>
      </c>
      <c r="HM213" t="s">
        <v>234</v>
      </c>
      <c r="HN213" t="s">
        <v>1655</v>
      </c>
      <c r="HO213" t="s">
        <v>1445</v>
      </c>
      <c r="HP213" t="s">
        <v>1655</v>
      </c>
      <c r="HQ213" t="s">
        <v>441</v>
      </c>
      <c r="HR213" t="s">
        <v>305</v>
      </c>
      <c r="HS213" t="s">
        <v>2151</v>
      </c>
      <c r="HT213" t="s">
        <v>305</v>
      </c>
      <c r="HU213" t="s">
        <v>1445</v>
      </c>
      <c r="HV213" t="s">
        <v>234</v>
      </c>
      <c r="HW213" t="s">
        <v>234</v>
      </c>
      <c r="HX213" t="s">
        <v>234</v>
      </c>
      <c r="HY213" t="s">
        <v>234</v>
      </c>
      <c r="HZ213" t="s">
        <v>234</v>
      </c>
      <c r="IA213" t="s">
        <v>234</v>
      </c>
      <c r="IB213" t="s">
        <v>234</v>
      </c>
      <c r="IC213" t="s">
        <v>234</v>
      </c>
      <c r="ID213" t="s">
        <v>4240</v>
      </c>
      <c r="IE213">
        <v>0</v>
      </c>
      <c r="IF213">
        <v>1</v>
      </c>
      <c r="IG213">
        <v>0</v>
      </c>
      <c r="IH213">
        <v>1</v>
      </c>
      <c r="II213">
        <v>0</v>
      </c>
      <c r="IJ213">
        <v>0</v>
      </c>
      <c r="IK213">
        <v>0</v>
      </c>
      <c r="IL213">
        <v>0</v>
      </c>
      <c r="IM213" t="s">
        <v>234</v>
      </c>
      <c r="IN213" t="s">
        <v>1655</v>
      </c>
      <c r="IO213" t="s">
        <v>234</v>
      </c>
      <c r="IP213" t="s">
        <v>303</v>
      </c>
      <c r="IQ213">
        <v>0</v>
      </c>
      <c r="IR213">
        <v>1</v>
      </c>
      <c r="IS213">
        <v>0</v>
      </c>
      <c r="IT213">
        <v>0</v>
      </c>
      <c r="IU213">
        <v>0</v>
      </c>
      <c r="IV213">
        <v>0</v>
      </c>
      <c r="IW213">
        <v>0</v>
      </c>
      <c r="IX213">
        <v>0</v>
      </c>
      <c r="IY213" t="s">
        <v>234</v>
      </c>
      <c r="IZ213" t="s">
        <v>234</v>
      </c>
      <c r="JA213" t="s">
        <v>234</v>
      </c>
      <c r="JB213" t="s">
        <v>234</v>
      </c>
      <c r="JC213" t="s">
        <v>234</v>
      </c>
      <c r="JD213" t="s">
        <v>234</v>
      </c>
      <c r="JE213" t="s">
        <v>234</v>
      </c>
      <c r="JF213" t="s">
        <v>234</v>
      </c>
      <c r="JG213" t="s">
        <v>234</v>
      </c>
      <c r="JH213" t="s">
        <v>234</v>
      </c>
      <c r="JI213" t="s">
        <v>234</v>
      </c>
      <c r="JJ213" t="s">
        <v>234</v>
      </c>
      <c r="JK213" t="s">
        <v>234</v>
      </c>
      <c r="JL213" t="s">
        <v>234</v>
      </c>
      <c r="JM213" t="s">
        <v>234</v>
      </c>
      <c r="JN213" t="s">
        <v>234</v>
      </c>
      <c r="JO213" t="s">
        <v>234</v>
      </c>
      <c r="JP213" t="s">
        <v>234</v>
      </c>
      <c r="JQ213" t="s">
        <v>234</v>
      </c>
      <c r="JR213" t="s">
        <v>234</v>
      </c>
      <c r="JS213" t="s">
        <v>234</v>
      </c>
      <c r="JT213" t="s">
        <v>234</v>
      </c>
      <c r="JU213" t="s">
        <v>234</v>
      </c>
      <c r="JV213" t="s">
        <v>234</v>
      </c>
      <c r="JW213" t="s">
        <v>234</v>
      </c>
      <c r="JX213" t="s">
        <v>234</v>
      </c>
      <c r="JY213" t="s">
        <v>234</v>
      </c>
      <c r="JZ213" t="s">
        <v>234</v>
      </c>
      <c r="KA213" t="s">
        <v>234</v>
      </c>
      <c r="KB213" t="s">
        <v>234</v>
      </c>
      <c r="KC213" t="s">
        <v>234</v>
      </c>
      <c r="KD213" t="s">
        <v>234</v>
      </c>
      <c r="KE213" t="s">
        <v>234</v>
      </c>
      <c r="KF213" t="s">
        <v>234</v>
      </c>
      <c r="KG213" t="s">
        <v>234</v>
      </c>
      <c r="KH213" t="s">
        <v>234</v>
      </c>
      <c r="KI213" t="s">
        <v>234</v>
      </c>
      <c r="KJ213" t="s">
        <v>234</v>
      </c>
      <c r="KK213" t="s">
        <v>234</v>
      </c>
      <c r="KL213" t="s">
        <v>234</v>
      </c>
      <c r="KM213" t="s">
        <v>234</v>
      </c>
      <c r="KN213" t="s">
        <v>234</v>
      </c>
      <c r="KO213" t="s">
        <v>234</v>
      </c>
      <c r="KP213" t="s">
        <v>234</v>
      </c>
      <c r="KQ213" t="s">
        <v>234</v>
      </c>
      <c r="KR213" t="s">
        <v>234</v>
      </c>
      <c r="KS213" t="s">
        <v>234</v>
      </c>
      <c r="KT213" t="s">
        <v>234</v>
      </c>
      <c r="KU213" t="s">
        <v>234</v>
      </c>
      <c r="KV213" t="s">
        <v>234</v>
      </c>
      <c r="KW213" t="s">
        <v>234</v>
      </c>
      <c r="KX213" t="s">
        <v>234</v>
      </c>
      <c r="KY213" t="s">
        <v>234</v>
      </c>
      <c r="KZ213" t="s">
        <v>234</v>
      </c>
      <c r="LA213" t="s">
        <v>234</v>
      </c>
      <c r="LB213" t="s">
        <v>234</v>
      </c>
      <c r="LC213" t="s">
        <v>234</v>
      </c>
      <c r="LD213" t="s">
        <v>234</v>
      </c>
      <c r="LE213" t="s">
        <v>234</v>
      </c>
      <c r="LF213" t="s">
        <v>234</v>
      </c>
      <c r="LG213" t="s">
        <v>234</v>
      </c>
      <c r="LH213">
        <v>266242477</v>
      </c>
      <c r="LI213" t="s">
        <v>4316</v>
      </c>
      <c r="LJ213">
        <v>44622.808483796303</v>
      </c>
      <c r="LK213" t="s">
        <v>234</v>
      </c>
      <c r="LL213" t="s">
        <v>234</v>
      </c>
      <c r="LM213" t="s">
        <v>3800</v>
      </c>
      <c r="LN213" t="s">
        <v>3801</v>
      </c>
      <c r="LO213" t="s">
        <v>234</v>
      </c>
      <c r="LP213">
        <v>214</v>
      </c>
    </row>
    <row r="214" spans="1:328" x14ac:dyDescent="0.35">
      <c r="A214">
        <v>44621.424604108797</v>
      </c>
      <c r="B214">
        <v>44621.432293668979</v>
      </c>
      <c r="C214">
        <v>44621</v>
      </c>
      <c r="D214">
        <v>1.9223900453653187E-3</v>
      </c>
      <c r="E214" t="s">
        <v>234</v>
      </c>
      <c r="F214" t="s">
        <v>234</v>
      </c>
      <c r="G214" t="s">
        <v>234</v>
      </c>
      <c r="H214">
        <v>44621</v>
      </c>
      <c r="I214" t="s">
        <v>451</v>
      </c>
      <c r="J214" t="s">
        <v>234</v>
      </c>
      <c r="K214" t="s">
        <v>451</v>
      </c>
      <c r="L214" t="s">
        <v>450</v>
      </c>
      <c r="M214" t="s">
        <v>450</v>
      </c>
      <c r="N214" t="s">
        <v>246</v>
      </c>
      <c r="O214" t="s">
        <v>4303</v>
      </c>
      <c r="P214" t="s">
        <v>246</v>
      </c>
      <c r="Q214" t="s">
        <v>433</v>
      </c>
      <c r="R214" t="s">
        <v>4303</v>
      </c>
      <c r="S214" t="s">
        <v>441</v>
      </c>
      <c r="T214" t="s">
        <v>2151</v>
      </c>
      <c r="U214" t="s">
        <v>2150</v>
      </c>
      <c r="V214" t="s">
        <v>2152</v>
      </c>
      <c r="W214" t="s">
        <v>2451</v>
      </c>
      <c r="X214" t="s">
        <v>2450</v>
      </c>
      <c r="Y214" t="s">
        <v>2451</v>
      </c>
      <c r="Z214" t="s">
        <v>246</v>
      </c>
      <c r="AA214" t="s">
        <v>4304</v>
      </c>
      <c r="AB214" t="s">
        <v>246</v>
      </c>
      <c r="AC214" t="s">
        <v>1390</v>
      </c>
      <c r="AD214" t="s">
        <v>4305</v>
      </c>
      <c r="AE214" t="s">
        <v>246</v>
      </c>
      <c r="AF214" t="s">
        <v>4306</v>
      </c>
      <c r="AG214" t="s">
        <v>246</v>
      </c>
      <c r="AH214" t="s">
        <v>1390</v>
      </c>
      <c r="AI214" t="s">
        <v>4307</v>
      </c>
      <c r="AJ214" t="s">
        <v>247</v>
      </c>
      <c r="AK214" t="s">
        <v>284</v>
      </c>
      <c r="AL214" t="s">
        <v>1655</v>
      </c>
      <c r="AM214" t="s">
        <v>234</v>
      </c>
      <c r="AN214" t="s">
        <v>1655</v>
      </c>
      <c r="AO214" t="s">
        <v>234</v>
      </c>
      <c r="AP214" t="s">
        <v>274</v>
      </c>
      <c r="AQ214" t="s">
        <v>234</v>
      </c>
      <c r="AR214" t="s">
        <v>234</v>
      </c>
      <c r="AS214" t="s">
        <v>316</v>
      </c>
      <c r="AT214" t="s">
        <v>234</v>
      </c>
      <c r="AU214" t="s">
        <v>302</v>
      </c>
      <c r="AV214">
        <v>0</v>
      </c>
      <c r="AW214">
        <v>1</v>
      </c>
      <c r="AX214">
        <v>0</v>
      </c>
      <c r="AY214">
        <v>0</v>
      </c>
      <c r="AZ214">
        <v>0</v>
      </c>
      <c r="BA214">
        <v>0</v>
      </c>
      <c r="BB214">
        <v>0</v>
      </c>
      <c r="BC214">
        <v>0</v>
      </c>
      <c r="BD214" t="s">
        <v>303</v>
      </c>
      <c r="BE214" t="s">
        <v>752</v>
      </c>
      <c r="BF214" t="s">
        <v>287</v>
      </c>
      <c r="BG214">
        <v>1</v>
      </c>
      <c r="BH214">
        <v>0</v>
      </c>
      <c r="BI214">
        <v>0</v>
      </c>
      <c r="BJ214">
        <v>0</v>
      </c>
      <c r="BK214">
        <v>0</v>
      </c>
      <c r="BL214">
        <v>0</v>
      </c>
      <c r="BM214">
        <v>0</v>
      </c>
      <c r="BN214">
        <v>0</v>
      </c>
      <c r="BO214">
        <v>0</v>
      </c>
      <c r="BP214">
        <v>0</v>
      </c>
      <c r="BQ214" t="s">
        <v>234</v>
      </c>
      <c r="BR214" t="s">
        <v>288</v>
      </c>
      <c r="BS214" t="s">
        <v>311</v>
      </c>
      <c r="BT214" t="s">
        <v>234</v>
      </c>
      <c r="BU214" t="s">
        <v>234</v>
      </c>
      <c r="BV214" t="s">
        <v>234</v>
      </c>
      <c r="BW214" t="s">
        <v>234</v>
      </c>
      <c r="BX214" t="s">
        <v>234</v>
      </c>
      <c r="BY214" t="s">
        <v>234</v>
      </c>
      <c r="BZ214" t="s">
        <v>234</v>
      </c>
      <c r="CA214" t="s">
        <v>234</v>
      </c>
      <c r="CB214" t="s">
        <v>234</v>
      </c>
      <c r="CC214" t="s">
        <v>234</v>
      </c>
      <c r="CD214" t="s">
        <v>234</v>
      </c>
      <c r="CE214" t="s">
        <v>234</v>
      </c>
      <c r="CF214" t="s">
        <v>234</v>
      </c>
      <c r="CG214" t="s">
        <v>234</v>
      </c>
      <c r="CH214" t="s">
        <v>234</v>
      </c>
      <c r="CI214" t="s">
        <v>234</v>
      </c>
      <c r="CJ214" t="s">
        <v>234</v>
      </c>
      <c r="CK214" t="s">
        <v>234</v>
      </c>
      <c r="CL214" t="s">
        <v>234</v>
      </c>
      <c r="CM214" t="s">
        <v>234</v>
      </c>
      <c r="CN214" t="s">
        <v>234</v>
      </c>
      <c r="CO214" t="s">
        <v>234</v>
      </c>
      <c r="CP214" t="s">
        <v>234</v>
      </c>
      <c r="CQ214" t="s">
        <v>234</v>
      </c>
      <c r="CR214" t="s">
        <v>234</v>
      </c>
      <c r="CS214" t="s">
        <v>234</v>
      </c>
      <c r="CT214" t="s">
        <v>234</v>
      </c>
      <c r="CU214" t="s">
        <v>234</v>
      </c>
      <c r="CV214" t="s">
        <v>234</v>
      </c>
      <c r="CW214" t="s">
        <v>234</v>
      </c>
      <c r="CX214" t="s">
        <v>234</v>
      </c>
      <c r="CY214" t="s">
        <v>234</v>
      </c>
      <c r="CZ214" t="s">
        <v>234</v>
      </c>
      <c r="DA214" t="s">
        <v>234</v>
      </c>
      <c r="DB214" t="s">
        <v>234</v>
      </c>
      <c r="DC214" t="s">
        <v>234</v>
      </c>
      <c r="DD214" t="s">
        <v>234</v>
      </c>
      <c r="DE214" t="s">
        <v>234</v>
      </c>
      <c r="DF214" t="s">
        <v>234</v>
      </c>
      <c r="DG214" t="s">
        <v>234</v>
      </c>
      <c r="DH214" t="s">
        <v>234</v>
      </c>
      <c r="DI214" t="s">
        <v>234</v>
      </c>
      <c r="DJ214" t="s">
        <v>234</v>
      </c>
      <c r="DK214" t="s">
        <v>234</v>
      </c>
      <c r="DL214" t="s">
        <v>234</v>
      </c>
      <c r="DM214" t="s">
        <v>234</v>
      </c>
      <c r="DN214" t="s">
        <v>234</v>
      </c>
      <c r="DO214" t="s">
        <v>234</v>
      </c>
      <c r="DP214" t="s">
        <v>234</v>
      </c>
      <c r="DQ214" t="s">
        <v>234</v>
      </c>
      <c r="DR214" t="s">
        <v>234</v>
      </c>
      <c r="DS214" t="s">
        <v>234</v>
      </c>
      <c r="DT214" t="s">
        <v>234</v>
      </c>
      <c r="DU214" t="s">
        <v>234</v>
      </c>
      <c r="DV214" t="s">
        <v>234</v>
      </c>
      <c r="DW214" t="s">
        <v>234</v>
      </c>
      <c r="DX214" t="s">
        <v>234</v>
      </c>
      <c r="DY214" t="s">
        <v>234</v>
      </c>
      <c r="DZ214" t="s">
        <v>234</v>
      </c>
      <c r="EA214" t="s">
        <v>234</v>
      </c>
      <c r="EB214" t="s">
        <v>234</v>
      </c>
      <c r="EC214" t="s">
        <v>234</v>
      </c>
      <c r="ED214" t="s">
        <v>234</v>
      </c>
      <c r="EE214" t="s">
        <v>234</v>
      </c>
      <c r="EF214" t="s">
        <v>234</v>
      </c>
      <c r="EG214" t="s">
        <v>234</v>
      </c>
      <c r="EH214" t="s">
        <v>234</v>
      </c>
      <c r="EI214" t="s">
        <v>234</v>
      </c>
      <c r="EJ214" t="s">
        <v>234</v>
      </c>
      <c r="EK214" t="s">
        <v>234</v>
      </c>
      <c r="EL214" t="s">
        <v>234</v>
      </c>
      <c r="EM214" t="s">
        <v>234</v>
      </c>
      <c r="EN214" t="s">
        <v>234</v>
      </c>
      <c r="EO214" t="s">
        <v>3857</v>
      </c>
      <c r="EP214">
        <v>0</v>
      </c>
      <c r="EQ214">
        <v>1</v>
      </c>
      <c r="ER214">
        <v>1</v>
      </c>
      <c r="ES214">
        <v>0</v>
      </c>
      <c r="ET214">
        <v>1</v>
      </c>
      <c r="EU214">
        <v>0</v>
      </c>
      <c r="EV214">
        <v>1</v>
      </c>
      <c r="EW214">
        <v>0</v>
      </c>
      <c r="EX214" t="s">
        <v>234</v>
      </c>
      <c r="EY214" t="s">
        <v>234</v>
      </c>
      <c r="EZ214" t="s">
        <v>234</v>
      </c>
      <c r="FA214" t="s">
        <v>234</v>
      </c>
      <c r="FB214" t="s">
        <v>234</v>
      </c>
      <c r="FC214" t="s">
        <v>234</v>
      </c>
      <c r="FD214" t="s">
        <v>234</v>
      </c>
      <c r="FE214" t="s">
        <v>234</v>
      </c>
      <c r="FF214">
        <v>25</v>
      </c>
      <c r="FG214" t="s">
        <v>1655</v>
      </c>
      <c r="FH214" t="s">
        <v>234</v>
      </c>
      <c r="FI214" t="s">
        <v>234</v>
      </c>
      <c r="FJ214" t="s">
        <v>1655</v>
      </c>
      <c r="FK214">
        <v>35</v>
      </c>
      <c r="FL214" t="s">
        <v>234</v>
      </c>
      <c r="FM214" t="s">
        <v>234</v>
      </c>
      <c r="FN214" t="s">
        <v>3897</v>
      </c>
      <c r="FO214" t="s">
        <v>1445</v>
      </c>
      <c r="FP214" t="s">
        <v>1445</v>
      </c>
      <c r="FQ214" t="s">
        <v>234</v>
      </c>
      <c r="FR214">
        <v>150</v>
      </c>
      <c r="FS214">
        <v>125</v>
      </c>
      <c r="FT214" t="s">
        <v>4237</v>
      </c>
      <c r="FU214" t="s">
        <v>1655</v>
      </c>
      <c r="FV214" t="s">
        <v>1655</v>
      </c>
      <c r="FW214">
        <v>125</v>
      </c>
      <c r="FX214" t="s">
        <v>234</v>
      </c>
      <c r="FY214" t="s">
        <v>234</v>
      </c>
      <c r="FZ214" t="s">
        <v>234</v>
      </c>
      <c r="GA214" t="s">
        <v>3899</v>
      </c>
      <c r="GB214" t="s">
        <v>1655</v>
      </c>
      <c r="GC214" t="s">
        <v>234</v>
      </c>
      <c r="GD214" t="s">
        <v>234</v>
      </c>
      <c r="GE214" t="s">
        <v>234</v>
      </c>
      <c r="GF214" t="s">
        <v>234</v>
      </c>
      <c r="GG214" t="s">
        <v>234</v>
      </c>
      <c r="GH214" t="s">
        <v>234</v>
      </c>
      <c r="GI214" t="s">
        <v>234</v>
      </c>
      <c r="GJ214" t="s">
        <v>234</v>
      </c>
      <c r="GK214" t="s">
        <v>234</v>
      </c>
      <c r="GL214" t="s">
        <v>234</v>
      </c>
      <c r="GM214" t="s">
        <v>234</v>
      </c>
      <c r="GN214" t="s">
        <v>234</v>
      </c>
      <c r="GO214" t="s">
        <v>1655</v>
      </c>
      <c r="GP214" t="s">
        <v>1528</v>
      </c>
      <c r="GQ214">
        <v>0</v>
      </c>
      <c r="GR214">
        <v>0</v>
      </c>
      <c r="GS214">
        <v>0</v>
      </c>
      <c r="GT214">
        <v>1</v>
      </c>
      <c r="GU214">
        <v>0</v>
      </c>
      <c r="GV214">
        <v>0</v>
      </c>
      <c r="GW214">
        <v>0</v>
      </c>
      <c r="GX214">
        <v>0</v>
      </c>
      <c r="GY214">
        <v>0</v>
      </c>
      <c r="GZ214">
        <v>0</v>
      </c>
      <c r="HA214">
        <v>0</v>
      </c>
      <c r="HB214">
        <v>0</v>
      </c>
      <c r="HC214">
        <v>0</v>
      </c>
      <c r="HD214" t="s">
        <v>234</v>
      </c>
      <c r="HE214" t="s">
        <v>4317</v>
      </c>
      <c r="HF214">
        <v>0</v>
      </c>
      <c r="HG214">
        <v>1</v>
      </c>
      <c r="HH214">
        <v>1</v>
      </c>
      <c r="HI214">
        <v>0</v>
      </c>
      <c r="HJ214">
        <v>1</v>
      </c>
      <c r="HK214">
        <v>0</v>
      </c>
      <c r="HL214">
        <v>0</v>
      </c>
      <c r="HM214">
        <v>0</v>
      </c>
      <c r="HN214" t="s">
        <v>1445</v>
      </c>
      <c r="HO214" t="s">
        <v>1445</v>
      </c>
      <c r="HP214" t="s">
        <v>1655</v>
      </c>
      <c r="HQ214" t="s">
        <v>441</v>
      </c>
      <c r="HR214" t="s">
        <v>305</v>
      </c>
      <c r="HS214" t="s">
        <v>2151</v>
      </c>
      <c r="HT214" t="s">
        <v>305</v>
      </c>
      <c r="HU214" t="s">
        <v>1445</v>
      </c>
      <c r="HV214" t="s">
        <v>234</v>
      </c>
      <c r="HW214" t="s">
        <v>234</v>
      </c>
      <c r="HX214" t="s">
        <v>234</v>
      </c>
      <c r="HY214" t="s">
        <v>234</v>
      </c>
      <c r="HZ214" t="s">
        <v>234</v>
      </c>
      <c r="IA214" t="s">
        <v>234</v>
      </c>
      <c r="IB214" t="s">
        <v>234</v>
      </c>
      <c r="IC214" t="s">
        <v>234</v>
      </c>
      <c r="ID214" t="s">
        <v>3798</v>
      </c>
      <c r="IE214">
        <v>0</v>
      </c>
      <c r="IF214">
        <v>1</v>
      </c>
      <c r="IG214">
        <v>1</v>
      </c>
      <c r="IH214">
        <v>1</v>
      </c>
      <c r="II214">
        <v>0</v>
      </c>
      <c r="IJ214">
        <v>0</v>
      </c>
      <c r="IK214">
        <v>0</v>
      </c>
      <c r="IL214">
        <v>0</v>
      </c>
      <c r="IM214" t="s">
        <v>234</v>
      </c>
      <c r="IN214" t="s">
        <v>1655</v>
      </c>
      <c r="IO214" t="s">
        <v>234</v>
      </c>
      <c r="IP214" t="s">
        <v>303</v>
      </c>
      <c r="IQ214">
        <v>0</v>
      </c>
      <c r="IR214">
        <v>1</v>
      </c>
      <c r="IS214">
        <v>0</v>
      </c>
      <c r="IT214">
        <v>0</v>
      </c>
      <c r="IU214">
        <v>0</v>
      </c>
      <c r="IV214">
        <v>0</v>
      </c>
      <c r="IW214">
        <v>0</v>
      </c>
      <c r="IX214">
        <v>0</v>
      </c>
      <c r="IY214" t="s">
        <v>234</v>
      </c>
      <c r="IZ214" t="s">
        <v>234</v>
      </c>
      <c r="JA214" t="s">
        <v>234</v>
      </c>
      <c r="JB214" t="s">
        <v>234</v>
      </c>
      <c r="JC214" t="s">
        <v>234</v>
      </c>
      <c r="JD214" t="s">
        <v>234</v>
      </c>
      <c r="JE214" t="s">
        <v>234</v>
      </c>
      <c r="JF214" t="s">
        <v>234</v>
      </c>
      <c r="JG214" t="s">
        <v>234</v>
      </c>
      <c r="JH214" t="s">
        <v>234</v>
      </c>
      <c r="JI214" t="s">
        <v>234</v>
      </c>
      <c r="JJ214" t="s">
        <v>234</v>
      </c>
      <c r="JK214" t="s">
        <v>234</v>
      </c>
      <c r="JL214" t="s">
        <v>234</v>
      </c>
      <c r="JM214" t="s">
        <v>234</v>
      </c>
      <c r="JN214" t="s">
        <v>234</v>
      </c>
      <c r="JO214" t="s">
        <v>234</v>
      </c>
      <c r="JP214" t="s">
        <v>234</v>
      </c>
      <c r="JQ214" t="s">
        <v>234</v>
      </c>
      <c r="JR214" t="s">
        <v>234</v>
      </c>
      <c r="JS214" t="s">
        <v>234</v>
      </c>
      <c r="JT214" t="s">
        <v>234</v>
      </c>
      <c r="JU214" t="s">
        <v>234</v>
      </c>
      <c r="JV214" t="s">
        <v>234</v>
      </c>
      <c r="JW214" t="s">
        <v>234</v>
      </c>
      <c r="JX214" t="s">
        <v>234</v>
      </c>
      <c r="JY214" t="s">
        <v>234</v>
      </c>
      <c r="JZ214" t="s">
        <v>234</v>
      </c>
      <c r="KA214" t="s">
        <v>234</v>
      </c>
      <c r="KB214" t="s">
        <v>234</v>
      </c>
      <c r="KC214" t="s">
        <v>234</v>
      </c>
      <c r="KD214" t="s">
        <v>234</v>
      </c>
      <c r="KE214" t="s">
        <v>234</v>
      </c>
      <c r="KF214" t="s">
        <v>234</v>
      </c>
      <c r="KG214" t="s">
        <v>234</v>
      </c>
      <c r="KH214" t="s">
        <v>234</v>
      </c>
      <c r="KI214" t="s">
        <v>234</v>
      </c>
      <c r="KJ214" t="s">
        <v>234</v>
      </c>
      <c r="KK214" t="s">
        <v>234</v>
      </c>
      <c r="KL214" t="s">
        <v>234</v>
      </c>
      <c r="KM214" t="s">
        <v>234</v>
      </c>
      <c r="KN214" t="s">
        <v>234</v>
      </c>
      <c r="KO214" t="s">
        <v>234</v>
      </c>
      <c r="KP214" t="s">
        <v>234</v>
      </c>
      <c r="KQ214" t="s">
        <v>234</v>
      </c>
      <c r="KR214" t="s">
        <v>234</v>
      </c>
      <c r="KS214" t="s">
        <v>234</v>
      </c>
      <c r="KT214" t="s">
        <v>234</v>
      </c>
      <c r="KU214" t="s">
        <v>234</v>
      </c>
      <c r="KV214" t="s">
        <v>234</v>
      </c>
      <c r="KW214" t="s">
        <v>234</v>
      </c>
      <c r="KX214" t="s">
        <v>234</v>
      </c>
      <c r="KY214" t="s">
        <v>234</v>
      </c>
      <c r="KZ214" t="s">
        <v>234</v>
      </c>
      <c r="LA214" t="s">
        <v>234</v>
      </c>
      <c r="LB214" t="s">
        <v>234</v>
      </c>
      <c r="LC214" t="s">
        <v>234</v>
      </c>
      <c r="LD214" t="s">
        <v>234</v>
      </c>
      <c r="LE214" t="s">
        <v>234</v>
      </c>
      <c r="LF214" t="s">
        <v>234</v>
      </c>
      <c r="LG214" t="s">
        <v>234</v>
      </c>
      <c r="LH214">
        <v>266242485</v>
      </c>
      <c r="LI214" t="s">
        <v>4318</v>
      </c>
      <c r="LJ214">
        <v>44622.808495370373</v>
      </c>
      <c r="LK214" t="s">
        <v>234</v>
      </c>
      <c r="LL214" t="s">
        <v>234</v>
      </c>
      <c r="LM214" t="s">
        <v>3800</v>
      </c>
      <c r="LN214" t="s">
        <v>3801</v>
      </c>
      <c r="LO214" t="s">
        <v>234</v>
      </c>
      <c r="LP214">
        <v>215</v>
      </c>
    </row>
    <row r="215" spans="1:328" x14ac:dyDescent="0.35">
      <c r="A215">
        <v>44621.433621666663</v>
      </c>
      <c r="B215">
        <v>44621.43889917824</v>
      </c>
      <c r="C215">
        <v>44621</v>
      </c>
      <c r="D215">
        <v>1.7591705254744738E-3</v>
      </c>
      <c r="E215" t="s">
        <v>234</v>
      </c>
      <c r="F215" t="s">
        <v>234</v>
      </c>
      <c r="G215" t="s">
        <v>234</v>
      </c>
      <c r="H215">
        <v>44621</v>
      </c>
      <c r="I215" t="s">
        <v>451</v>
      </c>
      <c r="J215" t="s">
        <v>234</v>
      </c>
      <c r="K215" t="s">
        <v>451</v>
      </c>
      <c r="L215" t="s">
        <v>450</v>
      </c>
      <c r="M215" t="s">
        <v>450</v>
      </c>
      <c r="N215" t="s">
        <v>246</v>
      </c>
      <c r="O215" t="s">
        <v>4303</v>
      </c>
      <c r="P215" t="s">
        <v>246</v>
      </c>
      <c r="Q215" t="s">
        <v>433</v>
      </c>
      <c r="R215" t="s">
        <v>4303</v>
      </c>
      <c r="S215" t="s">
        <v>441</v>
      </c>
      <c r="T215" t="s">
        <v>2151</v>
      </c>
      <c r="U215" t="s">
        <v>2150</v>
      </c>
      <c r="V215" t="s">
        <v>2152</v>
      </c>
      <c r="W215" t="s">
        <v>2451</v>
      </c>
      <c r="X215" t="s">
        <v>2450</v>
      </c>
      <c r="Y215" t="s">
        <v>2451</v>
      </c>
      <c r="Z215" t="s">
        <v>246</v>
      </c>
      <c r="AA215" t="s">
        <v>4304</v>
      </c>
      <c r="AB215" t="s">
        <v>246</v>
      </c>
      <c r="AC215" t="s">
        <v>1390</v>
      </c>
      <c r="AD215" t="s">
        <v>4305</v>
      </c>
      <c r="AE215" t="s">
        <v>246</v>
      </c>
      <c r="AF215" t="s">
        <v>4319</v>
      </c>
      <c r="AG215" t="s">
        <v>246</v>
      </c>
      <c r="AH215" t="s">
        <v>1390</v>
      </c>
      <c r="AI215" t="s">
        <v>4307</v>
      </c>
      <c r="AJ215" t="s">
        <v>247</v>
      </c>
      <c r="AK215" t="s">
        <v>284</v>
      </c>
      <c r="AL215" t="s">
        <v>1655</v>
      </c>
      <c r="AM215" t="s">
        <v>234</v>
      </c>
      <c r="AN215" t="s">
        <v>1655</v>
      </c>
      <c r="AO215" t="s">
        <v>234</v>
      </c>
      <c r="AP215" t="s">
        <v>250</v>
      </c>
      <c r="AQ215" t="s">
        <v>234</v>
      </c>
      <c r="AR215" t="s">
        <v>234</v>
      </c>
      <c r="AS215" t="s">
        <v>285</v>
      </c>
      <c r="AT215" t="s">
        <v>234</v>
      </c>
      <c r="AU215" t="s">
        <v>318</v>
      </c>
      <c r="AV215">
        <v>1</v>
      </c>
      <c r="AW215">
        <v>0</v>
      </c>
      <c r="AX215">
        <v>0</v>
      </c>
      <c r="AY215">
        <v>0</v>
      </c>
      <c r="AZ215">
        <v>0</v>
      </c>
      <c r="BA215">
        <v>0</v>
      </c>
      <c r="BB215">
        <v>0</v>
      </c>
      <c r="BC215">
        <v>0</v>
      </c>
      <c r="BD215" t="s">
        <v>309</v>
      </c>
      <c r="BE215" t="s">
        <v>750</v>
      </c>
      <c r="BF215" t="s">
        <v>287</v>
      </c>
      <c r="BG215">
        <v>1</v>
      </c>
      <c r="BH215">
        <v>0</v>
      </c>
      <c r="BI215">
        <v>0</v>
      </c>
      <c r="BJ215">
        <v>0</v>
      </c>
      <c r="BK215">
        <v>0</v>
      </c>
      <c r="BL215">
        <v>0</v>
      </c>
      <c r="BM215">
        <v>0</v>
      </c>
      <c r="BN215">
        <v>0</v>
      </c>
      <c r="BO215">
        <v>0</v>
      </c>
      <c r="BP215">
        <v>0</v>
      </c>
      <c r="BQ215" t="s">
        <v>234</v>
      </c>
      <c r="BR215" t="s">
        <v>317</v>
      </c>
      <c r="BS215" t="s">
        <v>289</v>
      </c>
      <c r="BT215" t="s">
        <v>3886</v>
      </c>
      <c r="BU215">
        <v>0</v>
      </c>
      <c r="BV215">
        <v>1</v>
      </c>
      <c r="BW215">
        <v>0</v>
      </c>
      <c r="BX215">
        <v>1</v>
      </c>
      <c r="BY215">
        <v>0</v>
      </c>
      <c r="BZ215">
        <v>0</v>
      </c>
      <c r="CA215">
        <v>1</v>
      </c>
      <c r="CB215">
        <v>0</v>
      </c>
      <c r="CC215" t="s">
        <v>1500</v>
      </c>
      <c r="CD215" t="s">
        <v>234</v>
      </c>
      <c r="CE215" t="s">
        <v>234</v>
      </c>
      <c r="CF215" t="s">
        <v>234</v>
      </c>
      <c r="CG215">
        <v>450</v>
      </c>
      <c r="CH215">
        <v>173.07692307692301</v>
      </c>
      <c r="CI215" t="s">
        <v>1655</v>
      </c>
      <c r="CJ215" t="s">
        <v>234</v>
      </c>
      <c r="CK215" t="s">
        <v>234</v>
      </c>
      <c r="CL215" t="s">
        <v>234</v>
      </c>
      <c r="CM215">
        <v>500</v>
      </c>
      <c r="CN215" t="s">
        <v>4309</v>
      </c>
      <c r="CO215" t="s">
        <v>1655</v>
      </c>
      <c r="CP215" t="s">
        <v>234</v>
      </c>
      <c r="CQ215" t="s">
        <v>234</v>
      </c>
      <c r="CR215" t="s">
        <v>234</v>
      </c>
      <c r="CS215" t="s">
        <v>234</v>
      </c>
      <c r="CT215" t="s">
        <v>234</v>
      </c>
      <c r="CU215" t="s">
        <v>234</v>
      </c>
      <c r="CV215" t="s">
        <v>1507</v>
      </c>
      <c r="CW215" t="s">
        <v>1655</v>
      </c>
      <c r="CX215">
        <v>1130</v>
      </c>
      <c r="CY215" t="s">
        <v>234</v>
      </c>
      <c r="CZ215" t="s">
        <v>234</v>
      </c>
      <c r="DA215" t="s">
        <v>234</v>
      </c>
      <c r="DB215" t="s">
        <v>234</v>
      </c>
      <c r="DC215" t="s">
        <v>234</v>
      </c>
      <c r="DD215" t="s">
        <v>234</v>
      </c>
      <c r="DE215" t="s">
        <v>259</v>
      </c>
      <c r="DF215">
        <v>1130</v>
      </c>
      <c r="DG215" t="s">
        <v>1445</v>
      </c>
      <c r="DH215" t="s">
        <v>1655</v>
      </c>
      <c r="DI215" t="s">
        <v>4320</v>
      </c>
      <c r="DJ215">
        <v>0</v>
      </c>
      <c r="DK215">
        <v>1</v>
      </c>
      <c r="DL215">
        <v>0</v>
      </c>
      <c r="DM215">
        <v>0</v>
      </c>
      <c r="DN215">
        <v>1</v>
      </c>
      <c r="DO215">
        <v>0</v>
      </c>
      <c r="DP215">
        <v>0</v>
      </c>
      <c r="DQ215">
        <v>1</v>
      </c>
      <c r="DR215">
        <v>0</v>
      </c>
      <c r="DS215">
        <v>0</v>
      </c>
      <c r="DT215">
        <v>0</v>
      </c>
      <c r="DU215">
        <v>0</v>
      </c>
      <c r="DV215">
        <v>0</v>
      </c>
      <c r="DW215">
        <v>0</v>
      </c>
      <c r="DX215" t="s">
        <v>234</v>
      </c>
      <c r="DY215" t="s">
        <v>3886</v>
      </c>
      <c r="DZ215">
        <v>0</v>
      </c>
      <c r="EA215">
        <v>1</v>
      </c>
      <c r="EB215">
        <v>0</v>
      </c>
      <c r="EC215">
        <v>1</v>
      </c>
      <c r="ED215">
        <v>0</v>
      </c>
      <c r="EE215">
        <v>0</v>
      </c>
      <c r="EF215">
        <v>1</v>
      </c>
      <c r="EG215">
        <v>0</v>
      </c>
      <c r="EH215" t="s">
        <v>1655</v>
      </c>
      <c r="EI215" t="s">
        <v>1445</v>
      </c>
      <c r="EJ215" t="s">
        <v>1655</v>
      </c>
      <c r="EK215" t="s">
        <v>441</v>
      </c>
      <c r="EL215" t="s">
        <v>305</v>
      </c>
      <c r="EM215" t="s">
        <v>2151</v>
      </c>
      <c r="EN215" t="s">
        <v>305</v>
      </c>
      <c r="EO215" t="s">
        <v>234</v>
      </c>
      <c r="EP215" t="s">
        <v>234</v>
      </c>
      <c r="EQ215" t="s">
        <v>234</v>
      </c>
      <c r="ER215" t="s">
        <v>234</v>
      </c>
      <c r="ES215" t="s">
        <v>234</v>
      </c>
      <c r="ET215" t="s">
        <v>234</v>
      </c>
      <c r="EU215" t="s">
        <v>234</v>
      </c>
      <c r="EV215" t="s">
        <v>234</v>
      </c>
      <c r="EW215" t="s">
        <v>234</v>
      </c>
      <c r="EX215" t="s">
        <v>234</v>
      </c>
      <c r="EY215" t="s">
        <v>234</v>
      </c>
      <c r="EZ215" t="s">
        <v>234</v>
      </c>
      <c r="FA215" t="s">
        <v>234</v>
      </c>
      <c r="FB215" t="s">
        <v>234</v>
      </c>
      <c r="FC215" t="s">
        <v>234</v>
      </c>
      <c r="FD215" t="s">
        <v>234</v>
      </c>
      <c r="FE215" t="s">
        <v>234</v>
      </c>
      <c r="FF215" t="s">
        <v>234</v>
      </c>
      <c r="FG215" t="s">
        <v>234</v>
      </c>
      <c r="FH215" t="s">
        <v>234</v>
      </c>
      <c r="FI215" t="s">
        <v>234</v>
      </c>
      <c r="FJ215" t="s">
        <v>234</v>
      </c>
      <c r="FK215" t="s">
        <v>234</v>
      </c>
      <c r="FL215" t="s">
        <v>234</v>
      </c>
      <c r="FM215" t="s">
        <v>234</v>
      </c>
      <c r="FN215" t="s">
        <v>234</v>
      </c>
      <c r="FO215" t="s">
        <v>234</v>
      </c>
      <c r="FP215" t="s">
        <v>234</v>
      </c>
      <c r="FQ215" t="s">
        <v>234</v>
      </c>
      <c r="FR215" t="s">
        <v>234</v>
      </c>
      <c r="FS215" t="s">
        <v>234</v>
      </c>
      <c r="FT215" t="s">
        <v>234</v>
      </c>
      <c r="FU215" t="s">
        <v>234</v>
      </c>
      <c r="FV215" t="s">
        <v>234</v>
      </c>
      <c r="FW215" t="s">
        <v>234</v>
      </c>
      <c r="FX215" t="s">
        <v>234</v>
      </c>
      <c r="FY215" t="s">
        <v>234</v>
      </c>
      <c r="FZ215" t="s">
        <v>234</v>
      </c>
      <c r="GA215" t="s">
        <v>234</v>
      </c>
      <c r="GB215" t="s">
        <v>234</v>
      </c>
      <c r="GC215" t="s">
        <v>234</v>
      </c>
      <c r="GD215" t="s">
        <v>234</v>
      </c>
      <c r="GE215" t="s">
        <v>234</v>
      </c>
      <c r="GF215" t="s">
        <v>234</v>
      </c>
      <c r="GG215" t="s">
        <v>234</v>
      </c>
      <c r="GH215" t="s">
        <v>234</v>
      </c>
      <c r="GI215" t="s">
        <v>234</v>
      </c>
      <c r="GJ215" t="s">
        <v>234</v>
      </c>
      <c r="GK215" t="s">
        <v>234</v>
      </c>
      <c r="GL215" t="s">
        <v>234</v>
      </c>
      <c r="GM215" t="s">
        <v>234</v>
      </c>
      <c r="GN215" t="s">
        <v>234</v>
      </c>
      <c r="GO215" t="s">
        <v>234</v>
      </c>
      <c r="GP215" t="s">
        <v>234</v>
      </c>
      <c r="GQ215" t="s">
        <v>234</v>
      </c>
      <c r="GR215" t="s">
        <v>234</v>
      </c>
      <c r="GS215" t="s">
        <v>234</v>
      </c>
      <c r="GT215" t="s">
        <v>234</v>
      </c>
      <c r="GU215" t="s">
        <v>234</v>
      </c>
      <c r="GV215" t="s">
        <v>234</v>
      </c>
      <c r="GW215" t="s">
        <v>234</v>
      </c>
      <c r="GX215" t="s">
        <v>234</v>
      </c>
      <c r="GY215" t="s">
        <v>234</v>
      </c>
      <c r="GZ215" t="s">
        <v>234</v>
      </c>
      <c r="HA215" t="s">
        <v>234</v>
      </c>
      <c r="HB215" t="s">
        <v>234</v>
      </c>
      <c r="HC215" t="s">
        <v>234</v>
      </c>
      <c r="HD215" t="s">
        <v>234</v>
      </c>
      <c r="HE215" t="s">
        <v>234</v>
      </c>
      <c r="HF215" t="s">
        <v>234</v>
      </c>
      <c r="HG215" t="s">
        <v>234</v>
      </c>
      <c r="HH215" t="s">
        <v>234</v>
      </c>
      <c r="HI215" t="s">
        <v>234</v>
      </c>
      <c r="HJ215" t="s">
        <v>234</v>
      </c>
      <c r="HK215" t="s">
        <v>234</v>
      </c>
      <c r="HL215" t="s">
        <v>234</v>
      </c>
      <c r="HM215" t="s">
        <v>234</v>
      </c>
      <c r="HN215" t="s">
        <v>234</v>
      </c>
      <c r="HO215" t="s">
        <v>234</v>
      </c>
      <c r="HP215" t="s">
        <v>234</v>
      </c>
      <c r="HQ215" t="s">
        <v>234</v>
      </c>
      <c r="HR215" t="s">
        <v>234</v>
      </c>
      <c r="HS215" t="s">
        <v>234</v>
      </c>
      <c r="HT215" t="s">
        <v>234</v>
      </c>
      <c r="HU215" t="s">
        <v>1445</v>
      </c>
      <c r="HV215" t="s">
        <v>234</v>
      </c>
      <c r="HW215" t="s">
        <v>234</v>
      </c>
      <c r="HX215" t="s">
        <v>234</v>
      </c>
      <c r="HY215" t="s">
        <v>234</v>
      </c>
      <c r="HZ215" t="s">
        <v>234</v>
      </c>
      <c r="IA215" t="s">
        <v>234</v>
      </c>
      <c r="IB215" t="s">
        <v>234</v>
      </c>
      <c r="IC215" t="s">
        <v>234</v>
      </c>
      <c r="ID215" t="s">
        <v>3928</v>
      </c>
      <c r="IE215">
        <v>0</v>
      </c>
      <c r="IF215">
        <v>1</v>
      </c>
      <c r="IG215">
        <v>1</v>
      </c>
      <c r="IH215">
        <v>1</v>
      </c>
      <c r="II215">
        <v>0</v>
      </c>
      <c r="IJ215">
        <v>0</v>
      </c>
      <c r="IK215">
        <v>0</v>
      </c>
      <c r="IL215">
        <v>0</v>
      </c>
      <c r="IM215" t="s">
        <v>234</v>
      </c>
      <c r="IN215" t="s">
        <v>1655</v>
      </c>
      <c r="IO215" t="s">
        <v>234</v>
      </c>
      <c r="IP215" t="s">
        <v>309</v>
      </c>
      <c r="IQ215">
        <v>1</v>
      </c>
      <c r="IR215">
        <v>0</v>
      </c>
      <c r="IS215">
        <v>0</v>
      </c>
      <c r="IT215">
        <v>0</v>
      </c>
      <c r="IU215">
        <v>0</v>
      </c>
      <c r="IV215">
        <v>0</v>
      </c>
      <c r="IW215">
        <v>0</v>
      </c>
      <c r="IX215">
        <v>0</v>
      </c>
      <c r="IY215" t="s">
        <v>234</v>
      </c>
      <c r="IZ215" t="s">
        <v>234</v>
      </c>
      <c r="JA215" t="s">
        <v>234</v>
      </c>
      <c r="JB215" t="s">
        <v>234</v>
      </c>
      <c r="JC215" t="s">
        <v>234</v>
      </c>
      <c r="JD215" t="s">
        <v>234</v>
      </c>
      <c r="JE215" t="s">
        <v>234</v>
      </c>
      <c r="JF215" t="s">
        <v>234</v>
      </c>
      <c r="JG215" t="s">
        <v>234</v>
      </c>
      <c r="JH215" t="s">
        <v>234</v>
      </c>
      <c r="JI215" t="s">
        <v>234</v>
      </c>
      <c r="JJ215" t="s">
        <v>234</v>
      </c>
      <c r="JK215" t="s">
        <v>234</v>
      </c>
      <c r="JL215" t="s">
        <v>234</v>
      </c>
      <c r="JM215" t="s">
        <v>234</v>
      </c>
      <c r="JN215" t="s">
        <v>234</v>
      </c>
      <c r="JO215" t="s">
        <v>234</v>
      </c>
      <c r="JP215" t="s">
        <v>234</v>
      </c>
      <c r="JQ215" t="s">
        <v>234</v>
      </c>
      <c r="JR215" t="s">
        <v>234</v>
      </c>
      <c r="JS215" t="s">
        <v>234</v>
      </c>
      <c r="JT215" t="s">
        <v>234</v>
      </c>
      <c r="JU215" t="s">
        <v>234</v>
      </c>
      <c r="JV215" t="s">
        <v>234</v>
      </c>
      <c r="JW215" t="s">
        <v>234</v>
      </c>
      <c r="JX215" t="s">
        <v>234</v>
      </c>
      <c r="JY215" t="s">
        <v>234</v>
      </c>
      <c r="JZ215" t="s">
        <v>234</v>
      </c>
      <c r="KA215" t="s">
        <v>234</v>
      </c>
      <c r="KB215" t="s">
        <v>234</v>
      </c>
      <c r="KC215" t="s">
        <v>234</v>
      </c>
      <c r="KD215" t="s">
        <v>234</v>
      </c>
      <c r="KE215" t="s">
        <v>234</v>
      </c>
      <c r="KF215" t="s">
        <v>234</v>
      </c>
      <c r="KG215" t="s">
        <v>234</v>
      </c>
      <c r="KH215" t="s">
        <v>234</v>
      </c>
      <c r="KI215" t="s">
        <v>234</v>
      </c>
      <c r="KJ215" t="s">
        <v>234</v>
      </c>
      <c r="KK215" t="s">
        <v>234</v>
      </c>
      <c r="KL215" t="s">
        <v>234</v>
      </c>
      <c r="KM215" t="s">
        <v>234</v>
      </c>
      <c r="KN215" t="s">
        <v>234</v>
      </c>
      <c r="KO215" t="s">
        <v>234</v>
      </c>
      <c r="KP215" t="s">
        <v>234</v>
      </c>
      <c r="KQ215" t="s">
        <v>234</v>
      </c>
      <c r="KR215" t="s">
        <v>234</v>
      </c>
      <c r="KS215" t="s">
        <v>234</v>
      </c>
      <c r="KT215" t="s">
        <v>234</v>
      </c>
      <c r="KU215" t="s">
        <v>234</v>
      </c>
      <c r="KV215" t="s">
        <v>234</v>
      </c>
      <c r="KW215" t="s">
        <v>234</v>
      </c>
      <c r="KX215" t="s">
        <v>234</v>
      </c>
      <c r="KY215" t="s">
        <v>234</v>
      </c>
      <c r="KZ215" t="s">
        <v>234</v>
      </c>
      <c r="LA215" t="s">
        <v>234</v>
      </c>
      <c r="LB215" t="s">
        <v>234</v>
      </c>
      <c r="LC215" t="s">
        <v>234</v>
      </c>
      <c r="LD215" t="s">
        <v>234</v>
      </c>
      <c r="LE215" t="s">
        <v>234</v>
      </c>
      <c r="LF215" t="s">
        <v>234</v>
      </c>
      <c r="LG215" t="s">
        <v>234</v>
      </c>
      <c r="LH215">
        <v>266242495</v>
      </c>
      <c r="LI215" t="s">
        <v>4321</v>
      </c>
      <c r="LJ215">
        <v>44622.808518518519</v>
      </c>
      <c r="LK215" t="s">
        <v>234</v>
      </c>
      <c r="LL215" t="s">
        <v>234</v>
      </c>
      <c r="LM215" t="s">
        <v>3800</v>
      </c>
      <c r="LN215" t="s">
        <v>3801</v>
      </c>
      <c r="LO215" t="s">
        <v>234</v>
      </c>
      <c r="LP215">
        <v>216</v>
      </c>
    </row>
    <row r="216" spans="1:328" x14ac:dyDescent="0.35">
      <c r="A216">
        <v>44621.438963657412</v>
      </c>
      <c r="B216">
        <v>44621.445151180553</v>
      </c>
      <c r="C216">
        <v>44621</v>
      </c>
      <c r="D216">
        <v>1.5468807850993471E-3</v>
      </c>
      <c r="E216" t="s">
        <v>234</v>
      </c>
      <c r="F216" t="s">
        <v>234</v>
      </c>
      <c r="G216" t="s">
        <v>234</v>
      </c>
      <c r="H216">
        <v>44621</v>
      </c>
      <c r="I216" t="s">
        <v>451</v>
      </c>
      <c r="J216" t="s">
        <v>234</v>
      </c>
      <c r="K216" t="s">
        <v>451</v>
      </c>
      <c r="L216" t="s">
        <v>450</v>
      </c>
      <c r="M216" t="s">
        <v>450</v>
      </c>
      <c r="N216" t="s">
        <v>246</v>
      </c>
      <c r="O216" t="s">
        <v>4303</v>
      </c>
      <c r="P216" t="s">
        <v>246</v>
      </c>
      <c r="Q216" t="s">
        <v>433</v>
      </c>
      <c r="R216" t="s">
        <v>4303</v>
      </c>
      <c r="S216" t="s">
        <v>441</v>
      </c>
      <c r="T216" t="s">
        <v>2151</v>
      </c>
      <c r="U216" t="s">
        <v>2150</v>
      </c>
      <c r="V216" t="s">
        <v>2152</v>
      </c>
      <c r="W216" t="s">
        <v>2451</v>
      </c>
      <c r="X216" t="s">
        <v>2450</v>
      </c>
      <c r="Y216" t="s">
        <v>2451</v>
      </c>
      <c r="Z216" t="s">
        <v>246</v>
      </c>
      <c r="AA216" t="s">
        <v>4304</v>
      </c>
      <c r="AB216" t="s">
        <v>246</v>
      </c>
      <c r="AC216" t="s">
        <v>1390</v>
      </c>
      <c r="AD216" t="s">
        <v>4305</v>
      </c>
      <c r="AE216" t="s">
        <v>246</v>
      </c>
      <c r="AF216" t="s">
        <v>4306</v>
      </c>
      <c r="AG216" t="s">
        <v>246</v>
      </c>
      <c r="AH216" t="s">
        <v>1390</v>
      </c>
      <c r="AI216" t="s">
        <v>4307</v>
      </c>
      <c r="AJ216" t="s">
        <v>247</v>
      </c>
      <c r="AK216" t="s">
        <v>284</v>
      </c>
      <c r="AL216" t="s">
        <v>1655</v>
      </c>
      <c r="AM216" t="s">
        <v>234</v>
      </c>
      <c r="AN216" t="s">
        <v>1655</v>
      </c>
      <c r="AO216" t="s">
        <v>234</v>
      </c>
      <c r="AP216" t="s">
        <v>250</v>
      </c>
      <c r="AQ216" t="s">
        <v>234</v>
      </c>
      <c r="AR216" t="s">
        <v>234</v>
      </c>
      <c r="AS216" t="s">
        <v>285</v>
      </c>
      <c r="AT216" t="s">
        <v>234</v>
      </c>
      <c r="AU216" t="s">
        <v>302</v>
      </c>
      <c r="AV216">
        <v>0</v>
      </c>
      <c r="AW216">
        <v>1</v>
      </c>
      <c r="AX216">
        <v>0</v>
      </c>
      <c r="AY216">
        <v>0</v>
      </c>
      <c r="AZ216">
        <v>0</v>
      </c>
      <c r="BA216">
        <v>0</v>
      </c>
      <c r="BB216">
        <v>0</v>
      </c>
      <c r="BC216">
        <v>0</v>
      </c>
      <c r="BD216" t="s">
        <v>303</v>
      </c>
      <c r="BE216" t="s">
        <v>752</v>
      </c>
      <c r="BF216" t="s">
        <v>287</v>
      </c>
      <c r="BG216">
        <v>1</v>
      </c>
      <c r="BH216">
        <v>0</v>
      </c>
      <c r="BI216">
        <v>0</v>
      </c>
      <c r="BJ216">
        <v>0</v>
      </c>
      <c r="BK216">
        <v>0</v>
      </c>
      <c r="BL216">
        <v>0</v>
      </c>
      <c r="BM216">
        <v>0</v>
      </c>
      <c r="BN216">
        <v>0</v>
      </c>
      <c r="BO216">
        <v>0</v>
      </c>
      <c r="BP216">
        <v>0</v>
      </c>
      <c r="BQ216" t="s">
        <v>234</v>
      </c>
      <c r="BR216" t="s">
        <v>304</v>
      </c>
      <c r="BS216" t="s">
        <v>289</v>
      </c>
      <c r="BT216" t="s">
        <v>234</v>
      </c>
      <c r="BU216" t="s">
        <v>234</v>
      </c>
      <c r="BV216" t="s">
        <v>234</v>
      </c>
      <c r="BW216" t="s">
        <v>234</v>
      </c>
      <c r="BX216" t="s">
        <v>234</v>
      </c>
      <c r="BY216" t="s">
        <v>234</v>
      </c>
      <c r="BZ216" t="s">
        <v>234</v>
      </c>
      <c r="CA216" t="s">
        <v>234</v>
      </c>
      <c r="CB216" t="s">
        <v>234</v>
      </c>
      <c r="CC216" t="s">
        <v>234</v>
      </c>
      <c r="CD216" t="s">
        <v>234</v>
      </c>
      <c r="CE216" t="s">
        <v>234</v>
      </c>
      <c r="CF216" t="s">
        <v>234</v>
      </c>
      <c r="CG216" t="s">
        <v>234</v>
      </c>
      <c r="CH216" t="s">
        <v>234</v>
      </c>
      <c r="CI216" t="s">
        <v>234</v>
      </c>
      <c r="CJ216" t="s">
        <v>234</v>
      </c>
      <c r="CK216" t="s">
        <v>234</v>
      </c>
      <c r="CL216" t="s">
        <v>234</v>
      </c>
      <c r="CM216" t="s">
        <v>234</v>
      </c>
      <c r="CN216" t="s">
        <v>234</v>
      </c>
      <c r="CO216" t="s">
        <v>234</v>
      </c>
      <c r="CP216" t="s">
        <v>234</v>
      </c>
      <c r="CQ216" t="s">
        <v>234</v>
      </c>
      <c r="CR216" t="s">
        <v>234</v>
      </c>
      <c r="CS216" t="s">
        <v>234</v>
      </c>
      <c r="CT216" t="s">
        <v>234</v>
      </c>
      <c r="CU216" t="s">
        <v>234</v>
      </c>
      <c r="CV216" t="s">
        <v>234</v>
      </c>
      <c r="CW216" t="s">
        <v>234</v>
      </c>
      <c r="CX216" t="s">
        <v>234</v>
      </c>
      <c r="CY216" t="s">
        <v>234</v>
      </c>
      <c r="CZ216" t="s">
        <v>234</v>
      </c>
      <c r="DA216" t="s">
        <v>234</v>
      </c>
      <c r="DB216" t="s">
        <v>234</v>
      </c>
      <c r="DC216" t="s">
        <v>234</v>
      </c>
      <c r="DD216" t="s">
        <v>234</v>
      </c>
      <c r="DE216" t="s">
        <v>234</v>
      </c>
      <c r="DF216" t="s">
        <v>234</v>
      </c>
      <c r="DG216" t="s">
        <v>234</v>
      </c>
      <c r="DH216" t="s">
        <v>234</v>
      </c>
      <c r="DI216" t="s">
        <v>234</v>
      </c>
      <c r="DJ216" t="s">
        <v>234</v>
      </c>
      <c r="DK216" t="s">
        <v>234</v>
      </c>
      <c r="DL216" t="s">
        <v>234</v>
      </c>
      <c r="DM216" t="s">
        <v>234</v>
      </c>
      <c r="DN216" t="s">
        <v>234</v>
      </c>
      <c r="DO216" t="s">
        <v>234</v>
      </c>
      <c r="DP216" t="s">
        <v>234</v>
      </c>
      <c r="DQ216" t="s">
        <v>234</v>
      </c>
      <c r="DR216" t="s">
        <v>234</v>
      </c>
      <c r="DS216" t="s">
        <v>234</v>
      </c>
      <c r="DT216" t="s">
        <v>234</v>
      </c>
      <c r="DU216" t="s">
        <v>234</v>
      </c>
      <c r="DV216" t="s">
        <v>234</v>
      </c>
      <c r="DW216" t="s">
        <v>234</v>
      </c>
      <c r="DX216" t="s">
        <v>234</v>
      </c>
      <c r="DY216" t="s">
        <v>234</v>
      </c>
      <c r="DZ216" t="s">
        <v>234</v>
      </c>
      <c r="EA216" t="s">
        <v>234</v>
      </c>
      <c r="EB216" t="s">
        <v>234</v>
      </c>
      <c r="EC216" t="s">
        <v>234</v>
      </c>
      <c r="ED216" t="s">
        <v>234</v>
      </c>
      <c r="EE216" t="s">
        <v>234</v>
      </c>
      <c r="EF216" t="s">
        <v>234</v>
      </c>
      <c r="EG216" t="s">
        <v>234</v>
      </c>
      <c r="EH216" t="s">
        <v>234</v>
      </c>
      <c r="EI216" t="s">
        <v>234</v>
      </c>
      <c r="EJ216" t="s">
        <v>234</v>
      </c>
      <c r="EK216" t="s">
        <v>234</v>
      </c>
      <c r="EL216" t="s">
        <v>234</v>
      </c>
      <c r="EM216" t="s">
        <v>234</v>
      </c>
      <c r="EN216" t="s">
        <v>234</v>
      </c>
      <c r="EO216" t="s">
        <v>3857</v>
      </c>
      <c r="EP216">
        <v>0</v>
      </c>
      <c r="EQ216">
        <v>1</v>
      </c>
      <c r="ER216">
        <v>1</v>
      </c>
      <c r="ES216">
        <v>0</v>
      </c>
      <c r="ET216">
        <v>1</v>
      </c>
      <c r="EU216">
        <v>0</v>
      </c>
      <c r="EV216">
        <v>1</v>
      </c>
      <c r="EW216">
        <v>0</v>
      </c>
      <c r="EX216" t="s">
        <v>234</v>
      </c>
      <c r="EY216" t="s">
        <v>234</v>
      </c>
      <c r="EZ216" t="s">
        <v>234</v>
      </c>
      <c r="FA216" t="s">
        <v>234</v>
      </c>
      <c r="FB216" t="s">
        <v>234</v>
      </c>
      <c r="FC216" t="s">
        <v>234</v>
      </c>
      <c r="FD216" t="s">
        <v>234</v>
      </c>
      <c r="FE216" t="s">
        <v>234</v>
      </c>
      <c r="FF216">
        <v>25</v>
      </c>
      <c r="FG216" t="s">
        <v>1655</v>
      </c>
      <c r="FH216" t="s">
        <v>234</v>
      </c>
      <c r="FI216" t="s">
        <v>234</v>
      </c>
      <c r="FJ216" t="s">
        <v>1655</v>
      </c>
      <c r="FK216">
        <v>25</v>
      </c>
      <c r="FL216" t="s">
        <v>234</v>
      </c>
      <c r="FM216" t="s">
        <v>234</v>
      </c>
      <c r="FN216" t="s">
        <v>3911</v>
      </c>
      <c r="FO216" t="s">
        <v>1445</v>
      </c>
      <c r="FP216" t="s">
        <v>1445</v>
      </c>
      <c r="FQ216" t="s">
        <v>234</v>
      </c>
      <c r="FR216">
        <v>150</v>
      </c>
      <c r="FS216">
        <v>125</v>
      </c>
      <c r="FT216" t="s">
        <v>4237</v>
      </c>
      <c r="FU216" t="s">
        <v>1655</v>
      </c>
      <c r="FV216" t="s">
        <v>1655</v>
      </c>
      <c r="FW216">
        <v>100</v>
      </c>
      <c r="FX216" t="s">
        <v>234</v>
      </c>
      <c r="FY216" t="s">
        <v>234</v>
      </c>
      <c r="FZ216" t="s">
        <v>234</v>
      </c>
      <c r="GA216" t="s">
        <v>3816</v>
      </c>
      <c r="GB216" t="s">
        <v>1655</v>
      </c>
      <c r="GC216" t="s">
        <v>234</v>
      </c>
      <c r="GD216" t="s">
        <v>234</v>
      </c>
      <c r="GE216" t="s">
        <v>234</v>
      </c>
      <c r="GF216" t="s">
        <v>234</v>
      </c>
      <c r="GG216" t="s">
        <v>234</v>
      </c>
      <c r="GH216" t="s">
        <v>234</v>
      </c>
      <c r="GI216" t="s">
        <v>234</v>
      </c>
      <c r="GJ216" t="s">
        <v>234</v>
      </c>
      <c r="GK216" t="s">
        <v>234</v>
      </c>
      <c r="GL216" t="s">
        <v>234</v>
      </c>
      <c r="GM216" t="s">
        <v>234</v>
      </c>
      <c r="GN216" t="s">
        <v>234</v>
      </c>
      <c r="GO216" t="s">
        <v>1445</v>
      </c>
      <c r="GP216" t="s">
        <v>234</v>
      </c>
      <c r="GQ216" t="s">
        <v>234</v>
      </c>
      <c r="GR216" t="s">
        <v>234</v>
      </c>
      <c r="GS216" t="s">
        <v>234</v>
      </c>
      <c r="GT216" t="s">
        <v>234</v>
      </c>
      <c r="GU216" t="s">
        <v>234</v>
      </c>
      <c r="GV216" t="s">
        <v>234</v>
      </c>
      <c r="GW216" t="s">
        <v>234</v>
      </c>
      <c r="GX216" t="s">
        <v>234</v>
      </c>
      <c r="GY216" t="s">
        <v>234</v>
      </c>
      <c r="GZ216" t="s">
        <v>234</v>
      </c>
      <c r="HA216" t="s">
        <v>234</v>
      </c>
      <c r="HB216" t="s">
        <v>234</v>
      </c>
      <c r="HC216" t="s">
        <v>234</v>
      </c>
      <c r="HD216" t="s">
        <v>234</v>
      </c>
      <c r="HE216" t="s">
        <v>234</v>
      </c>
      <c r="HF216" t="s">
        <v>234</v>
      </c>
      <c r="HG216" t="s">
        <v>234</v>
      </c>
      <c r="HH216" t="s">
        <v>234</v>
      </c>
      <c r="HI216" t="s">
        <v>234</v>
      </c>
      <c r="HJ216" t="s">
        <v>234</v>
      </c>
      <c r="HK216" t="s">
        <v>234</v>
      </c>
      <c r="HL216" t="s">
        <v>234</v>
      </c>
      <c r="HM216" t="s">
        <v>234</v>
      </c>
      <c r="HN216" t="s">
        <v>1445</v>
      </c>
      <c r="HO216" t="s">
        <v>1445</v>
      </c>
      <c r="HP216" t="s">
        <v>1655</v>
      </c>
      <c r="HQ216" t="s">
        <v>239</v>
      </c>
      <c r="HR216" t="s">
        <v>314</v>
      </c>
      <c r="HS216" t="s">
        <v>294</v>
      </c>
      <c r="HT216" t="s">
        <v>314</v>
      </c>
      <c r="HU216" t="s">
        <v>1445</v>
      </c>
      <c r="HV216" t="s">
        <v>234</v>
      </c>
      <c r="HW216" t="s">
        <v>234</v>
      </c>
      <c r="HX216" t="s">
        <v>234</v>
      </c>
      <c r="HY216" t="s">
        <v>234</v>
      </c>
      <c r="HZ216" t="s">
        <v>234</v>
      </c>
      <c r="IA216" t="s">
        <v>234</v>
      </c>
      <c r="IB216" t="s">
        <v>234</v>
      </c>
      <c r="IC216" t="s">
        <v>234</v>
      </c>
      <c r="ID216" t="s">
        <v>4240</v>
      </c>
      <c r="IE216">
        <v>0</v>
      </c>
      <c r="IF216">
        <v>1</v>
      </c>
      <c r="IG216">
        <v>0</v>
      </c>
      <c r="IH216">
        <v>1</v>
      </c>
      <c r="II216">
        <v>0</v>
      </c>
      <c r="IJ216">
        <v>0</v>
      </c>
      <c r="IK216">
        <v>0</v>
      </c>
      <c r="IL216">
        <v>0</v>
      </c>
      <c r="IM216" t="s">
        <v>234</v>
      </c>
      <c r="IN216" t="s">
        <v>1655</v>
      </c>
      <c r="IO216" t="s">
        <v>234</v>
      </c>
      <c r="IP216" t="s">
        <v>303</v>
      </c>
      <c r="IQ216">
        <v>0</v>
      </c>
      <c r="IR216">
        <v>1</v>
      </c>
      <c r="IS216">
        <v>0</v>
      </c>
      <c r="IT216">
        <v>0</v>
      </c>
      <c r="IU216">
        <v>0</v>
      </c>
      <c r="IV216">
        <v>0</v>
      </c>
      <c r="IW216">
        <v>0</v>
      </c>
      <c r="IX216">
        <v>0</v>
      </c>
      <c r="IY216" t="s">
        <v>234</v>
      </c>
      <c r="IZ216" t="s">
        <v>234</v>
      </c>
      <c r="JA216" t="s">
        <v>234</v>
      </c>
      <c r="JB216" t="s">
        <v>234</v>
      </c>
      <c r="JC216" t="s">
        <v>234</v>
      </c>
      <c r="JD216" t="s">
        <v>234</v>
      </c>
      <c r="JE216" t="s">
        <v>234</v>
      </c>
      <c r="JF216" t="s">
        <v>234</v>
      </c>
      <c r="JG216" t="s">
        <v>234</v>
      </c>
      <c r="JH216" t="s">
        <v>234</v>
      </c>
      <c r="JI216" t="s">
        <v>234</v>
      </c>
      <c r="JJ216" t="s">
        <v>234</v>
      </c>
      <c r="JK216" t="s">
        <v>234</v>
      </c>
      <c r="JL216" t="s">
        <v>234</v>
      </c>
      <c r="JM216" t="s">
        <v>234</v>
      </c>
      <c r="JN216" t="s">
        <v>234</v>
      </c>
      <c r="JO216" t="s">
        <v>234</v>
      </c>
      <c r="JP216" t="s">
        <v>234</v>
      </c>
      <c r="JQ216" t="s">
        <v>234</v>
      </c>
      <c r="JR216" t="s">
        <v>234</v>
      </c>
      <c r="JS216" t="s">
        <v>234</v>
      </c>
      <c r="JT216" t="s">
        <v>234</v>
      </c>
      <c r="JU216" t="s">
        <v>234</v>
      </c>
      <c r="JV216" t="s">
        <v>234</v>
      </c>
      <c r="JW216" t="s">
        <v>234</v>
      </c>
      <c r="JX216" t="s">
        <v>234</v>
      </c>
      <c r="JY216" t="s">
        <v>234</v>
      </c>
      <c r="JZ216" t="s">
        <v>234</v>
      </c>
      <c r="KA216" t="s">
        <v>234</v>
      </c>
      <c r="KB216" t="s">
        <v>234</v>
      </c>
      <c r="KC216" t="s">
        <v>234</v>
      </c>
      <c r="KD216" t="s">
        <v>234</v>
      </c>
      <c r="KE216" t="s">
        <v>234</v>
      </c>
      <c r="KF216" t="s">
        <v>234</v>
      </c>
      <c r="KG216" t="s">
        <v>234</v>
      </c>
      <c r="KH216" t="s">
        <v>234</v>
      </c>
      <c r="KI216" t="s">
        <v>234</v>
      </c>
      <c r="KJ216" t="s">
        <v>234</v>
      </c>
      <c r="KK216" t="s">
        <v>234</v>
      </c>
      <c r="KL216" t="s">
        <v>234</v>
      </c>
      <c r="KM216" t="s">
        <v>234</v>
      </c>
      <c r="KN216" t="s">
        <v>234</v>
      </c>
      <c r="KO216" t="s">
        <v>234</v>
      </c>
      <c r="KP216" t="s">
        <v>234</v>
      </c>
      <c r="KQ216" t="s">
        <v>234</v>
      </c>
      <c r="KR216" t="s">
        <v>234</v>
      </c>
      <c r="KS216" t="s">
        <v>234</v>
      </c>
      <c r="KT216" t="s">
        <v>234</v>
      </c>
      <c r="KU216" t="s">
        <v>234</v>
      </c>
      <c r="KV216" t="s">
        <v>234</v>
      </c>
      <c r="KW216" t="s">
        <v>234</v>
      </c>
      <c r="KX216" t="s">
        <v>234</v>
      </c>
      <c r="KY216" t="s">
        <v>234</v>
      </c>
      <c r="KZ216" t="s">
        <v>234</v>
      </c>
      <c r="LA216" t="s">
        <v>234</v>
      </c>
      <c r="LB216" t="s">
        <v>234</v>
      </c>
      <c r="LC216" t="s">
        <v>234</v>
      </c>
      <c r="LD216" t="s">
        <v>234</v>
      </c>
      <c r="LE216" t="s">
        <v>234</v>
      </c>
      <c r="LF216" t="s">
        <v>234</v>
      </c>
      <c r="LG216" t="s">
        <v>234</v>
      </c>
      <c r="LH216">
        <v>266242504</v>
      </c>
      <c r="LI216" t="s">
        <v>4322</v>
      </c>
      <c r="LJ216">
        <v>44622.808530092603</v>
      </c>
      <c r="LK216" t="s">
        <v>234</v>
      </c>
      <c r="LL216" t="s">
        <v>234</v>
      </c>
      <c r="LM216" t="s">
        <v>3800</v>
      </c>
      <c r="LN216" t="s">
        <v>3801</v>
      </c>
      <c r="LO216" t="s">
        <v>234</v>
      </c>
      <c r="LP216">
        <v>217</v>
      </c>
    </row>
    <row r="217" spans="1:328" x14ac:dyDescent="0.35">
      <c r="A217">
        <v>44621.445214074083</v>
      </c>
      <c r="B217">
        <v>44621.450354398148</v>
      </c>
      <c r="C217">
        <v>44621</v>
      </c>
      <c r="D217">
        <v>5.1403240649960935E-3</v>
      </c>
      <c r="E217" t="s">
        <v>234</v>
      </c>
      <c r="F217" t="s">
        <v>234</v>
      </c>
      <c r="G217" t="s">
        <v>234</v>
      </c>
      <c r="H217">
        <v>44621</v>
      </c>
      <c r="I217" t="s">
        <v>451</v>
      </c>
      <c r="J217" t="s">
        <v>234</v>
      </c>
      <c r="K217" t="s">
        <v>451</v>
      </c>
      <c r="L217" t="s">
        <v>450</v>
      </c>
      <c r="M217" t="s">
        <v>450</v>
      </c>
      <c r="N217" t="s">
        <v>246</v>
      </c>
      <c r="O217" t="s">
        <v>4303</v>
      </c>
      <c r="P217" t="s">
        <v>246</v>
      </c>
      <c r="Q217" t="s">
        <v>433</v>
      </c>
      <c r="R217" t="s">
        <v>4303</v>
      </c>
      <c r="S217" t="s">
        <v>441</v>
      </c>
      <c r="T217" t="s">
        <v>2151</v>
      </c>
      <c r="U217" t="s">
        <v>2150</v>
      </c>
      <c r="V217" t="s">
        <v>2152</v>
      </c>
      <c r="W217" t="s">
        <v>2451</v>
      </c>
      <c r="X217" t="s">
        <v>2450</v>
      </c>
      <c r="Y217" t="s">
        <v>2451</v>
      </c>
      <c r="Z217" t="s">
        <v>246</v>
      </c>
      <c r="AA217" t="s">
        <v>4304</v>
      </c>
      <c r="AB217" t="s">
        <v>246</v>
      </c>
      <c r="AC217" t="s">
        <v>1390</v>
      </c>
      <c r="AD217" t="s">
        <v>4305</v>
      </c>
      <c r="AE217" t="s">
        <v>246</v>
      </c>
      <c r="AF217" t="s">
        <v>4306</v>
      </c>
      <c r="AG217" t="s">
        <v>246</v>
      </c>
      <c r="AH217" t="s">
        <v>1390</v>
      </c>
      <c r="AI217" t="s">
        <v>4307</v>
      </c>
      <c r="AJ217" t="s">
        <v>247</v>
      </c>
      <c r="AK217" t="s">
        <v>248</v>
      </c>
      <c r="AL217" t="s">
        <v>1655</v>
      </c>
      <c r="AM217" t="s">
        <v>234</v>
      </c>
      <c r="AN217" t="s">
        <v>1655</v>
      </c>
      <c r="AO217" t="s">
        <v>234</v>
      </c>
      <c r="AP217" t="s">
        <v>250</v>
      </c>
      <c r="AQ217" t="s">
        <v>234</v>
      </c>
      <c r="AR217" t="s">
        <v>234</v>
      </c>
      <c r="AS217" t="s">
        <v>234</v>
      </c>
      <c r="AT217" t="s">
        <v>234</v>
      </c>
      <c r="AU217" t="s">
        <v>234</v>
      </c>
      <c r="AV217" t="s">
        <v>234</v>
      </c>
      <c r="AW217" t="s">
        <v>234</v>
      </c>
      <c r="AX217" t="s">
        <v>234</v>
      </c>
      <c r="AY217" t="s">
        <v>234</v>
      </c>
      <c r="AZ217" t="s">
        <v>234</v>
      </c>
      <c r="BA217" t="s">
        <v>234</v>
      </c>
      <c r="BB217" t="s">
        <v>234</v>
      </c>
      <c r="BC217" t="s">
        <v>234</v>
      </c>
      <c r="BD217" t="s">
        <v>234</v>
      </c>
      <c r="BE217" t="s">
        <v>234</v>
      </c>
      <c r="BF217" t="s">
        <v>234</v>
      </c>
      <c r="BG217" t="s">
        <v>234</v>
      </c>
      <c r="BH217" t="s">
        <v>234</v>
      </c>
      <c r="BI217" t="s">
        <v>234</v>
      </c>
      <c r="BJ217" t="s">
        <v>234</v>
      </c>
      <c r="BK217" t="s">
        <v>234</v>
      </c>
      <c r="BL217" t="s">
        <v>234</v>
      </c>
      <c r="BM217" t="s">
        <v>234</v>
      </c>
      <c r="BN217" t="s">
        <v>234</v>
      </c>
      <c r="BO217" t="s">
        <v>234</v>
      </c>
      <c r="BP217" t="s">
        <v>234</v>
      </c>
      <c r="BQ217" t="s">
        <v>234</v>
      </c>
      <c r="BR217" t="s">
        <v>234</v>
      </c>
      <c r="BS217" t="s">
        <v>234</v>
      </c>
      <c r="BT217" t="s">
        <v>234</v>
      </c>
      <c r="BU217" t="s">
        <v>234</v>
      </c>
      <c r="BV217" t="s">
        <v>234</v>
      </c>
      <c r="BW217" t="s">
        <v>234</v>
      </c>
      <c r="BX217" t="s">
        <v>234</v>
      </c>
      <c r="BY217" t="s">
        <v>234</v>
      </c>
      <c r="BZ217" t="s">
        <v>234</v>
      </c>
      <c r="CA217" t="s">
        <v>234</v>
      </c>
      <c r="CB217" t="s">
        <v>234</v>
      </c>
      <c r="CC217" t="s">
        <v>234</v>
      </c>
      <c r="CD217" t="s">
        <v>234</v>
      </c>
      <c r="CE217" t="s">
        <v>234</v>
      </c>
      <c r="CF217" t="s">
        <v>234</v>
      </c>
      <c r="CG217" t="s">
        <v>234</v>
      </c>
      <c r="CH217" t="s">
        <v>234</v>
      </c>
      <c r="CI217" t="s">
        <v>234</v>
      </c>
      <c r="CJ217" t="s">
        <v>234</v>
      </c>
      <c r="CK217" t="s">
        <v>234</v>
      </c>
      <c r="CL217" t="s">
        <v>234</v>
      </c>
      <c r="CM217" t="s">
        <v>234</v>
      </c>
      <c r="CN217" t="s">
        <v>234</v>
      </c>
      <c r="CO217" t="s">
        <v>234</v>
      </c>
      <c r="CP217" t="s">
        <v>234</v>
      </c>
      <c r="CQ217" t="s">
        <v>234</v>
      </c>
      <c r="CR217" t="s">
        <v>234</v>
      </c>
      <c r="CS217" t="s">
        <v>234</v>
      </c>
      <c r="CT217" t="s">
        <v>234</v>
      </c>
      <c r="CU217" t="s">
        <v>234</v>
      </c>
      <c r="CV217" t="s">
        <v>234</v>
      </c>
      <c r="CW217" t="s">
        <v>234</v>
      </c>
      <c r="CX217" t="s">
        <v>234</v>
      </c>
      <c r="CY217" t="s">
        <v>234</v>
      </c>
      <c r="CZ217" t="s">
        <v>234</v>
      </c>
      <c r="DA217" t="s">
        <v>234</v>
      </c>
      <c r="DB217" t="s">
        <v>234</v>
      </c>
      <c r="DC217" t="s">
        <v>234</v>
      </c>
      <c r="DD217" t="s">
        <v>234</v>
      </c>
      <c r="DE217" t="s">
        <v>234</v>
      </c>
      <c r="DF217" t="s">
        <v>234</v>
      </c>
      <c r="DG217" t="s">
        <v>234</v>
      </c>
      <c r="DH217" t="s">
        <v>234</v>
      </c>
      <c r="DI217" t="s">
        <v>234</v>
      </c>
      <c r="DJ217" t="s">
        <v>234</v>
      </c>
      <c r="DK217" t="s">
        <v>234</v>
      </c>
      <c r="DL217" t="s">
        <v>234</v>
      </c>
      <c r="DM217" t="s">
        <v>234</v>
      </c>
      <c r="DN217" t="s">
        <v>234</v>
      </c>
      <c r="DO217" t="s">
        <v>234</v>
      </c>
      <c r="DP217" t="s">
        <v>234</v>
      </c>
      <c r="DQ217" t="s">
        <v>234</v>
      </c>
      <c r="DR217" t="s">
        <v>234</v>
      </c>
      <c r="DS217" t="s">
        <v>234</v>
      </c>
      <c r="DT217" t="s">
        <v>234</v>
      </c>
      <c r="DU217" t="s">
        <v>234</v>
      </c>
      <c r="DV217" t="s">
        <v>234</v>
      </c>
      <c r="DW217" t="s">
        <v>234</v>
      </c>
      <c r="DX217" t="s">
        <v>234</v>
      </c>
      <c r="DY217" t="s">
        <v>234</v>
      </c>
      <c r="DZ217" t="s">
        <v>234</v>
      </c>
      <c r="EA217" t="s">
        <v>234</v>
      </c>
      <c r="EB217" t="s">
        <v>234</v>
      </c>
      <c r="EC217" t="s">
        <v>234</v>
      </c>
      <c r="ED217" t="s">
        <v>234</v>
      </c>
      <c r="EE217" t="s">
        <v>234</v>
      </c>
      <c r="EF217" t="s">
        <v>234</v>
      </c>
      <c r="EG217" t="s">
        <v>234</v>
      </c>
      <c r="EH217" t="s">
        <v>234</v>
      </c>
      <c r="EI217" t="s">
        <v>234</v>
      </c>
      <c r="EJ217" t="s">
        <v>234</v>
      </c>
      <c r="EK217" t="s">
        <v>234</v>
      </c>
      <c r="EL217" t="s">
        <v>234</v>
      </c>
      <c r="EM217" t="s">
        <v>234</v>
      </c>
      <c r="EN217" t="s">
        <v>234</v>
      </c>
      <c r="EO217" t="s">
        <v>234</v>
      </c>
      <c r="EP217" t="s">
        <v>234</v>
      </c>
      <c r="EQ217" t="s">
        <v>234</v>
      </c>
      <c r="ER217" t="s">
        <v>234</v>
      </c>
      <c r="ES217" t="s">
        <v>234</v>
      </c>
      <c r="ET217" t="s">
        <v>234</v>
      </c>
      <c r="EU217" t="s">
        <v>234</v>
      </c>
      <c r="EV217" t="s">
        <v>234</v>
      </c>
      <c r="EW217" t="s">
        <v>234</v>
      </c>
      <c r="EX217" t="s">
        <v>234</v>
      </c>
      <c r="EY217" t="s">
        <v>234</v>
      </c>
      <c r="EZ217" t="s">
        <v>234</v>
      </c>
      <c r="FA217" t="s">
        <v>234</v>
      </c>
      <c r="FB217" t="s">
        <v>234</v>
      </c>
      <c r="FC217" t="s">
        <v>234</v>
      </c>
      <c r="FD217" t="s">
        <v>234</v>
      </c>
      <c r="FE217" t="s">
        <v>234</v>
      </c>
      <c r="FF217" t="s">
        <v>234</v>
      </c>
      <c r="FG217" t="s">
        <v>234</v>
      </c>
      <c r="FH217" t="s">
        <v>234</v>
      </c>
      <c r="FI217" t="s">
        <v>234</v>
      </c>
      <c r="FJ217" t="s">
        <v>234</v>
      </c>
      <c r="FK217" t="s">
        <v>234</v>
      </c>
      <c r="FL217" t="s">
        <v>234</v>
      </c>
      <c r="FM217" t="s">
        <v>234</v>
      </c>
      <c r="FN217" t="s">
        <v>234</v>
      </c>
      <c r="FO217" t="s">
        <v>234</v>
      </c>
      <c r="FP217" t="s">
        <v>234</v>
      </c>
      <c r="FQ217" t="s">
        <v>234</v>
      </c>
      <c r="FR217" t="s">
        <v>234</v>
      </c>
      <c r="FS217" t="s">
        <v>234</v>
      </c>
      <c r="FT217" t="s">
        <v>234</v>
      </c>
      <c r="FU217" t="s">
        <v>234</v>
      </c>
      <c r="FV217" t="s">
        <v>234</v>
      </c>
      <c r="FW217" t="s">
        <v>234</v>
      </c>
      <c r="FX217" t="s">
        <v>234</v>
      </c>
      <c r="FY217" t="s">
        <v>234</v>
      </c>
      <c r="FZ217" t="s">
        <v>234</v>
      </c>
      <c r="GA217" t="s">
        <v>234</v>
      </c>
      <c r="GB217" t="s">
        <v>234</v>
      </c>
      <c r="GC217" t="s">
        <v>234</v>
      </c>
      <c r="GD217" t="s">
        <v>234</v>
      </c>
      <c r="GE217" t="s">
        <v>234</v>
      </c>
      <c r="GF217" t="s">
        <v>234</v>
      </c>
      <c r="GG217" t="s">
        <v>234</v>
      </c>
      <c r="GH217" t="s">
        <v>234</v>
      </c>
      <c r="GI217" t="s">
        <v>234</v>
      </c>
      <c r="GJ217" t="s">
        <v>234</v>
      </c>
      <c r="GK217" t="s">
        <v>234</v>
      </c>
      <c r="GL217" t="s">
        <v>234</v>
      </c>
      <c r="GM217" t="s">
        <v>234</v>
      </c>
      <c r="GN217" t="s">
        <v>234</v>
      </c>
      <c r="GO217" t="s">
        <v>234</v>
      </c>
      <c r="GP217" t="s">
        <v>234</v>
      </c>
      <c r="GQ217" t="s">
        <v>234</v>
      </c>
      <c r="GR217" t="s">
        <v>234</v>
      </c>
      <c r="GS217" t="s">
        <v>234</v>
      </c>
      <c r="GT217" t="s">
        <v>234</v>
      </c>
      <c r="GU217" t="s">
        <v>234</v>
      </c>
      <c r="GV217" t="s">
        <v>234</v>
      </c>
      <c r="GW217" t="s">
        <v>234</v>
      </c>
      <c r="GX217" t="s">
        <v>234</v>
      </c>
      <c r="GY217" t="s">
        <v>234</v>
      </c>
      <c r="GZ217" t="s">
        <v>234</v>
      </c>
      <c r="HA217" t="s">
        <v>234</v>
      </c>
      <c r="HB217" t="s">
        <v>234</v>
      </c>
      <c r="HC217" t="s">
        <v>234</v>
      </c>
      <c r="HD217" t="s">
        <v>234</v>
      </c>
      <c r="HE217" t="s">
        <v>234</v>
      </c>
      <c r="HF217" t="s">
        <v>234</v>
      </c>
      <c r="HG217" t="s">
        <v>234</v>
      </c>
      <c r="HH217" t="s">
        <v>234</v>
      </c>
      <c r="HI217" t="s">
        <v>234</v>
      </c>
      <c r="HJ217" t="s">
        <v>234</v>
      </c>
      <c r="HK217" t="s">
        <v>234</v>
      </c>
      <c r="HL217" t="s">
        <v>234</v>
      </c>
      <c r="HM217" t="s">
        <v>234</v>
      </c>
      <c r="HN217" t="s">
        <v>234</v>
      </c>
      <c r="HO217" t="s">
        <v>234</v>
      </c>
      <c r="HP217" t="s">
        <v>234</v>
      </c>
      <c r="HQ217" t="s">
        <v>234</v>
      </c>
      <c r="HR217" t="s">
        <v>234</v>
      </c>
      <c r="HS217" t="s">
        <v>234</v>
      </c>
      <c r="HT217" t="s">
        <v>234</v>
      </c>
      <c r="HU217" t="s">
        <v>234</v>
      </c>
      <c r="HV217" t="s">
        <v>234</v>
      </c>
      <c r="HW217" t="s">
        <v>234</v>
      </c>
      <c r="HX217" t="s">
        <v>234</v>
      </c>
      <c r="HY217" t="s">
        <v>234</v>
      </c>
      <c r="HZ217" t="s">
        <v>234</v>
      </c>
      <c r="IA217" t="s">
        <v>234</v>
      </c>
      <c r="IB217" t="s">
        <v>234</v>
      </c>
      <c r="IC217" t="s">
        <v>234</v>
      </c>
      <c r="ID217" t="s">
        <v>234</v>
      </c>
      <c r="IE217" t="s">
        <v>234</v>
      </c>
      <c r="IF217" t="s">
        <v>234</v>
      </c>
      <c r="IG217" t="s">
        <v>234</v>
      </c>
      <c r="IH217" t="s">
        <v>234</v>
      </c>
      <c r="II217" t="s">
        <v>234</v>
      </c>
      <c r="IJ217" t="s">
        <v>234</v>
      </c>
      <c r="IK217" t="s">
        <v>234</v>
      </c>
      <c r="IL217" t="s">
        <v>234</v>
      </c>
      <c r="IM217" t="s">
        <v>234</v>
      </c>
      <c r="IN217" t="s">
        <v>234</v>
      </c>
      <c r="IO217" t="s">
        <v>234</v>
      </c>
      <c r="IP217" t="s">
        <v>234</v>
      </c>
      <c r="IQ217" t="s">
        <v>234</v>
      </c>
      <c r="IR217" t="s">
        <v>234</v>
      </c>
      <c r="IS217" t="s">
        <v>234</v>
      </c>
      <c r="IT217" t="s">
        <v>234</v>
      </c>
      <c r="IU217" t="s">
        <v>234</v>
      </c>
      <c r="IV217" t="s">
        <v>234</v>
      </c>
      <c r="IW217" t="s">
        <v>234</v>
      </c>
      <c r="IX217" t="s">
        <v>234</v>
      </c>
      <c r="IY217" t="s">
        <v>1655</v>
      </c>
      <c r="IZ217" t="s">
        <v>1713</v>
      </c>
      <c r="JA217" t="s">
        <v>430</v>
      </c>
      <c r="JB217" t="s">
        <v>234</v>
      </c>
      <c r="JC217" t="s">
        <v>431</v>
      </c>
      <c r="JD217" t="s">
        <v>432</v>
      </c>
      <c r="JE217" t="s">
        <v>432</v>
      </c>
      <c r="JF217" t="s">
        <v>279</v>
      </c>
      <c r="JG217" t="s">
        <v>234</v>
      </c>
      <c r="JH217" t="s">
        <v>347</v>
      </c>
      <c r="JI217" t="s">
        <v>258</v>
      </c>
      <c r="JJ217" t="s">
        <v>258</v>
      </c>
      <c r="JK217" t="s">
        <v>3810</v>
      </c>
      <c r="JL217" t="s">
        <v>234</v>
      </c>
      <c r="JM217" t="s">
        <v>234</v>
      </c>
      <c r="JN217" t="s">
        <v>234</v>
      </c>
      <c r="JO217" t="s">
        <v>234</v>
      </c>
      <c r="JP217" t="s">
        <v>234</v>
      </c>
      <c r="JQ217">
        <v>5</v>
      </c>
      <c r="JR217" t="s">
        <v>4139</v>
      </c>
      <c r="JS217" t="s">
        <v>234</v>
      </c>
      <c r="JT217" t="s">
        <v>259</v>
      </c>
      <c r="JU217" t="s">
        <v>4139</v>
      </c>
      <c r="JV217" t="s">
        <v>260</v>
      </c>
      <c r="JW217" t="s">
        <v>234</v>
      </c>
      <c r="JX217" t="s">
        <v>261</v>
      </c>
      <c r="JY217" t="s">
        <v>234</v>
      </c>
      <c r="JZ217" t="s">
        <v>234</v>
      </c>
      <c r="KA217" t="s">
        <v>234</v>
      </c>
      <c r="KB217" t="s">
        <v>234</v>
      </c>
      <c r="KC217" t="s">
        <v>234</v>
      </c>
      <c r="KD217" t="s">
        <v>234</v>
      </c>
      <c r="KE217" t="s">
        <v>234</v>
      </c>
      <c r="KF217" t="s">
        <v>234</v>
      </c>
      <c r="KG217" t="s">
        <v>234</v>
      </c>
      <c r="KH217" t="s">
        <v>234</v>
      </c>
      <c r="KI217" t="s">
        <v>234</v>
      </c>
      <c r="KJ217" t="s">
        <v>234</v>
      </c>
      <c r="KK217" t="s">
        <v>234</v>
      </c>
      <c r="KL217" t="s">
        <v>234</v>
      </c>
      <c r="KM217" t="s">
        <v>249</v>
      </c>
      <c r="KN217" t="s">
        <v>246</v>
      </c>
      <c r="KO217">
        <v>0</v>
      </c>
      <c r="KP217">
        <v>0</v>
      </c>
      <c r="KQ217">
        <v>1</v>
      </c>
      <c r="KR217" t="s">
        <v>4323</v>
      </c>
      <c r="KS217" t="s">
        <v>1409</v>
      </c>
      <c r="KT217">
        <v>0</v>
      </c>
      <c r="KU217">
        <v>0</v>
      </c>
      <c r="KV217">
        <v>0</v>
      </c>
      <c r="KW217">
        <v>1</v>
      </c>
      <c r="KX217">
        <v>0</v>
      </c>
      <c r="KY217">
        <v>0</v>
      </c>
      <c r="KZ217" t="s">
        <v>234</v>
      </c>
      <c r="LA217" t="s">
        <v>234</v>
      </c>
      <c r="LB217" t="s">
        <v>234</v>
      </c>
      <c r="LC217" t="s">
        <v>234</v>
      </c>
      <c r="LD217" t="s">
        <v>234</v>
      </c>
      <c r="LE217" t="s">
        <v>234</v>
      </c>
      <c r="LF217" t="s">
        <v>234</v>
      </c>
      <c r="LG217" t="s">
        <v>234</v>
      </c>
      <c r="LH217">
        <v>266242510</v>
      </c>
      <c r="LI217" t="s">
        <v>4324</v>
      </c>
      <c r="LJ217">
        <v>44622.808553240742</v>
      </c>
      <c r="LK217" t="s">
        <v>234</v>
      </c>
      <c r="LL217" t="s">
        <v>234</v>
      </c>
      <c r="LM217" t="s">
        <v>3800</v>
      </c>
      <c r="LN217" t="s">
        <v>3801</v>
      </c>
      <c r="LO217" t="s">
        <v>234</v>
      </c>
      <c r="LP217">
        <v>218</v>
      </c>
    </row>
    <row r="218" spans="1:328" x14ac:dyDescent="0.35">
      <c r="A218">
        <v>44621.450404247676</v>
      </c>
      <c r="B218">
        <v>44621.453028391203</v>
      </c>
      <c r="C218">
        <v>44621</v>
      </c>
      <c r="D218">
        <v>2.6241435261908919E-3</v>
      </c>
      <c r="E218" t="s">
        <v>234</v>
      </c>
      <c r="F218" t="s">
        <v>234</v>
      </c>
      <c r="G218" t="s">
        <v>234</v>
      </c>
      <c r="H218">
        <v>44621</v>
      </c>
      <c r="I218" t="s">
        <v>451</v>
      </c>
      <c r="J218" t="s">
        <v>234</v>
      </c>
      <c r="K218" t="s">
        <v>451</v>
      </c>
      <c r="L218" t="s">
        <v>450</v>
      </c>
      <c r="M218" t="s">
        <v>450</v>
      </c>
      <c r="N218" t="s">
        <v>246</v>
      </c>
      <c r="O218" t="s">
        <v>4303</v>
      </c>
      <c r="P218" t="s">
        <v>246</v>
      </c>
      <c r="Q218" t="s">
        <v>433</v>
      </c>
      <c r="R218" t="s">
        <v>4303</v>
      </c>
      <c r="S218" t="s">
        <v>441</v>
      </c>
      <c r="T218" t="s">
        <v>2151</v>
      </c>
      <c r="U218" t="s">
        <v>2150</v>
      </c>
      <c r="V218" t="s">
        <v>2152</v>
      </c>
      <c r="W218" t="s">
        <v>2451</v>
      </c>
      <c r="X218" t="s">
        <v>2450</v>
      </c>
      <c r="Y218" t="s">
        <v>2451</v>
      </c>
      <c r="Z218" t="s">
        <v>246</v>
      </c>
      <c r="AA218" t="s">
        <v>4304</v>
      </c>
      <c r="AB218" t="s">
        <v>246</v>
      </c>
      <c r="AC218" t="s">
        <v>1390</v>
      </c>
      <c r="AD218" t="s">
        <v>4305</v>
      </c>
      <c r="AE218" t="s">
        <v>246</v>
      </c>
      <c r="AF218" t="s">
        <v>4306</v>
      </c>
      <c r="AG218" t="s">
        <v>246</v>
      </c>
      <c r="AH218" t="s">
        <v>1390</v>
      </c>
      <c r="AI218" t="s">
        <v>4307</v>
      </c>
      <c r="AJ218" t="s">
        <v>247</v>
      </c>
      <c r="AK218" t="s">
        <v>248</v>
      </c>
      <c r="AL218" t="s">
        <v>1655</v>
      </c>
      <c r="AM218" t="s">
        <v>234</v>
      </c>
      <c r="AN218" t="s">
        <v>1655</v>
      </c>
      <c r="AO218" t="s">
        <v>234</v>
      </c>
      <c r="AP218" t="s">
        <v>250</v>
      </c>
      <c r="AQ218" t="s">
        <v>234</v>
      </c>
      <c r="AR218" t="s">
        <v>234</v>
      </c>
      <c r="AS218" t="s">
        <v>234</v>
      </c>
      <c r="AT218" t="s">
        <v>234</v>
      </c>
      <c r="AU218" t="s">
        <v>234</v>
      </c>
      <c r="AV218" t="s">
        <v>234</v>
      </c>
      <c r="AW218" t="s">
        <v>234</v>
      </c>
      <c r="AX218" t="s">
        <v>234</v>
      </c>
      <c r="AY218" t="s">
        <v>234</v>
      </c>
      <c r="AZ218" t="s">
        <v>234</v>
      </c>
      <c r="BA218" t="s">
        <v>234</v>
      </c>
      <c r="BB218" t="s">
        <v>234</v>
      </c>
      <c r="BC218" t="s">
        <v>234</v>
      </c>
      <c r="BD218" t="s">
        <v>234</v>
      </c>
      <c r="BE218" t="s">
        <v>234</v>
      </c>
      <c r="BF218" t="s">
        <v>234</v>
      </c>
      <c r="BG218" t="s">
        <v>234</v>
      </c>
      <c r="BH218" t="s">
        <v>234</v>
      </c>
      <c r="BI218" t="s">
        <v>234</v>
      </c>
      <c r="BJ218" t="s">
        <v>234</v>
      </c>
      <c r="BK218" t="s">
        <v>234</v>
      </c>
      <c r="BL218" t="s">
        <v>234</v>
      </c>
      <c r="BM218" t="s">
        <v>234</v>
      </c>
      <c r="BN218" t="s">
        <v>234</v>
      </c>
      <c r="BO218" t="s">
        <v>234</v>
      </c>
      <c r="BP218" t="s">
        <v>234</v>
      </c>
      <c r="BQ218" t="s">
        <v>234</v>
      </c>
      <c r="BR218" t="s">
        <v>234</v>
      </c>
      <c r="BS218" t="s">
        <v>234</v>
      </c>
      <c r="BT218" t="s">
        <v>234</v>
      </c>
      <c r="BU218" t="s">
        <v>234</v>
      </c>
      <c r="BV218" t="s">
        <v>234</v>
      </c>
      <c r="BW218" t="s">
        <v>234</v>
      </c>
      <c r="BX218" t="s">
        <v>234</v>
      </c>
      <c r="BY218" t="s">
        <v>234</v>
      </c>
      <c r="BZ218" t="s">
        <v>234</v>
      </c>
      <c r="CA218" t="s">
        <v>234</v>
      </c>
      <c r="CB218" t="s">
        <v>234</v>
      </c>
      <c r="CC218" t="s">
        <v>234</v>
      </c>
      <c r="CD218" t="s">
        <v>234</v>
      </c>
      <c r="CE218" t="s">
        <v>234</v>
      </c>
      <c r="CF218" t="s">
        <v>234</v>
      </c>
      <c r="CG218" t="s">
        <v>234</v>
      </c>
      <c r="CH218" t="s">
        <v>234</v>
      </c>
      <c r="CI218" t="s">
        <v>234</v>
      </c>
      <c r="CJ218" t="s">
        <v>234</v>
      </c>
      <c r="CK218" t="s">
        <v>234</v>
      </c>
      <c r="CL218" t="s">
        <v>234</v>
      </c>
      <c r="CM218" t="s">
        <v>234</v>
      </c>
      <c r="CN218" t="s">
        <v>234</v>
      </c>
      <c r="CO218" t="s">
        <v>234</v>
      </c>
      <c r="CP218" t="s">
        <v>234</v>
      </c>
      <c r="CQ218" t="s">
        <v>234</v>
      </c>
      <c r="CR218" t="s">
        <v>234</v>
      </c>
      <c r="CS218" t="s">
        <v>234</v>
      </c>
      <c r="CT218" t="s">
        <v>234</v>
      </c>
      <c r="CU218" t="s">
        <v>234</v>
      </c>
      <c r="CV218" t="s">
        <v>234</v>
      </c>
      <c r="CW218" t="s">
        <v>234</v>
      </c>
      <c r="CX218" t="s">
        <v>234</v>
      </c>
      <c r="CY218" t="s">
        <v>234</v>
      </c>
      <c r="CZ218" t="s">
        <v>234</v>
      </c>
      <c r="DA218" t="s">
        <v>234</v>
      </c>
      <c r="DB218" t="s">
        <v>234</v>
      </c>
      <c r="DC218" t="s">
        <v>234</v>
      </c>
      <c r="DD218" t="s">
        <v>234</v>
      </c>
      <c r="DE218" t="s">
        <v>234</v>
      </c>
      <c r="DF218" t="s">
        <v>234</v>
      </c>
      <c r="DG218" t="s">
        <v>234</v>
      </c>
      <c r="DH218" t="s">
        <v>234</v>
      </c>
      <c r="DI218" t="s">
        <v>234</v>
      </c>
      <c r="DJ218" t="s">
        <v>234</v>
      </c>
      <c r="DK218" t="s">
        <v>234</v>
      </c>
      <c r="DL218" t="s">
        <v>234</v>
      </c>
      <c r="DM218" t="s">
        <v>234</v>
      </c>
      <c r="DN218" t="s">
        <v>234</v>
      </c>
      <c r="DO218" t="s">
        <v>234</v>
      </c>
      <c r="DP218" t="s">
        <v>234</v>
      </c>
      <c r="DQ218" t="s">
        <v>234</v>
      </c>
      <c r="DR218" t="s">
        <v>234</v>
      </c>
      <c r="DS218" t="s">
        <v>234</v>
      </c>
      <c r="DT218" t="s">
        <v>234</v>
      </c>
      <c r="DU218" t="s">
        <v>234</v>
      </c>
      <c r="DV218" t="s">
        <v>234</v>
      </c>
      <c r="DW218" t="s">
        <v>234</v>
      </c>
      <c r="DX218" t="s">
        <v>234</v>
      </c>
      <c r="DY218" t="s">
        <v>234</v>
      </c>
      <c r="DZ218" t="s">
        <v>234</v>
      </c>
      <c r="EA218" t="s">
        <v>234</v>
      </c>
      <c r="EB218" t="s">
        <v>234</v>
      </c>
      <c r="EC218" t="s">
        <v>234</v>
      </c>
      <c r="ED218" t="s">
        <v>234</v>
      </c>
      <c r="EE218" t="s">
        <v>234</v>
      </c>
      <c r="EF218" t="s">
        <v>234</v>
      </c>
      <c r="EG218" t="s">
        <v>234</v>
      </c>
      <c r="EH218" t="s">
        <v>234</v>
      </c>
      <c r="EI218" t="s">
        <v>234</v>
      </c>
      <c r="EJ218" t="s">
        <v>234</v>
      </c>
      <c r="EK218" t="s">
        <v>234</v>
      </c>
      <c r="EL218" t="s">
        <v>234</v>
      </c>
      <c r="EM218" t="s">
        <v>234</v>
      </c>
      <c r="EN218" t="s">
        <v>234</v>
      </c>
      <c r="EO218" t="s">
        <v>234</v>
      </c>
      <c r="EP218" t="s">
        <v>234</v>
      </c>
      <c r="EQ218" t="s">
        <v>234</v>
      </c>
      <c r="ER218" t="s">
        <v>234</v>
      </c>
      <c r="ES218" t="s">
        <v>234</v>
      </c>
      <c r="ET218" t="s">
        <v>234</v>
      </c>
      <c r="EU218" t="s">
        <v>234</v>
      </c>
      <c r="EV218" t="s">
        <v>234</v>
      </c>
      <c r="EW218" t="s">
        <v>234</v>
      </c>
      <c r="EX218" t="s">
        <v>234</v>
      </c>
      <c r="EY218" t="s">
        <v>234</v>
      </c>
      <c r="EZ218" t="s">
        <v>234</v>
      </c>
      <c r="FA218" t="s">
        <v>234</v>
      </c>
      <c r="FB218" t="s">
        <v>234</v>
      </c>
      <c r="FC218" t="s">
        <v>234</v>
      </c>
      <c r="FD218" t="s">
        <v>234</v>
      </c>
      <c r="FE218" t="s">
        <v>234</v>
      </c>
      <c r="FF218" t="s">
        <v>234</v>
      </c>
      <c r="FG218" t="s">
        <v>234</v>
      </c>
      <c r="FH218" t="s">
        <v>234</v>
      </c>
      <c r="FI218" t="s">
        <v>234</v>
      </c>
      <c r="FJ218" t="s">
        <v>234</v>
      </c>
      <c r="FK218" t="s">
        <v>234</v>
      </c>
      <c r="FL218" t="s">
        <v>234</v>
      </c>
      <c r="FM218" t="s">
        <v>234</v>
      </c>
      <c r="FN218" t="s">
        <v>234</v>
      </c>
      <c r="FO218" t="s">
        <v>234</v>
      </c>
      <c r="FP218" t="s">
        <v>234</v>
      </c>
      <c r="FQ218" t="s">
        <v>234</v>
      </c>
      <c r="FR218" t="s">
        <v>234</v>
      </c>
      <c r="FS218" t="s">
        <v>234</v>
      </c>
      <c r="FT218" t="s">
        <v>234</v>
      </c>
      <c r="FU218" t="s">
        <v>234</v>
      </c>
      <c r="FV218" t="s">
        <v>234</v>
      </c>
      <c r="FW218" t="s">
        <v>234</v>
      </c>
      <c r="FX218" t="s">
        <v>234</v>
      </c>
      <c r="FY218" t="s">
        <v>234</v>
      </c>
      <c r="FZ218" t="s">
        <v>234</v>
      </c>
      <c r="GA218" t="s">
        <v>234</v>
      </c>
      <c r="GB218" t="s">
        <v>234</v>
      </c>
      <c r="GC218" t="s">
        <v>234</v>
      </c>
      <c r="GD218" t="s">
        <v>234</v>
      </c>
      <c r="GE218" t="s">
        <v>234</v>
      </c>
      <c r="GF218" t="s">
        <v>234</v>
      </c>
      <c r="GG218" t="s">
        <v>234</v>
      </c>
      <c r="GH218" t="s">
        <v>234</v>
      </c>
      <c r="GI218" t="s">
        <v>234</v>
      </c>
      <c r="GJ218" t="s">
        <v>234</v>
      </c>
      <c r="GK218" t="s">
        <v>234</v>
      </c>
      <c r="GL218" t="s">
        <v>234</v>
      </c>
      <c r="GM218" t="s">
        <v>234</v>
      </c>
      <c r="GN218" t="s">
        <v>234</v>
      </c>
      <c r="GO218" t="s">
        <v>234</v>
      </c>
      <c r="GP218" t="s">
        <v>234</v>
      </c>
      <c r="GQ218" t="s">
        <v>234</v>
      </c>
      <c r="GR218" t="s">
        <v>234</v>
      </c>
      <c r="GS218" t="s">
        <v>234</v>
      </c>
      <c r="GT218" t="s">
        <v>234</v>
      </c>
      <c r="GU218" t="s">
        <v>234</v>
      </c>
      <c r="GV218" t="s">
        <v>234</v>
      </c>
      <c r="GW218" t="s">
        <v>234</v>
      </c>
      <c r="GX218" t="s">
        <v>234</v>
      </c>
      <c r="GY218" t="s">
        <v>234</v>
      </c>
      <c r="GZ218" t="s">
        <v>234</v>
      </c>
      <c r="HA218" t="s">
        <v>234</v>
      </c>
      <c r="HB218" t="s">
        <v>234</v>
      </c>
      <c r="HC218" t="s">
        <v>234</v>
      </c>
      <c r="HD218" t="s">
        <v>234</v>
      </c>
      <c r="HE218" t="s">
        <v>234</v>
      </c>
      <c r="HF218" t="s">
        <v>234</v>
      </c>
      <c r="HG218" t="s">
        <v>234</v>
      </c>
      <c r="HH218" t="s">
        <v>234</v>
      </c>
      <c r="HI218" t="s">
        <v>234</v>
      </c>
      <c r="HJ218" t="s">
        <v>234</v>
      </c>
      <c r="HK218" t="s">
        <v>234</v>
      </c>
      <c r="HL218" t="s">
        <v>234</v>
      </c>
      <c r="HM218" t="s">
        <v>234</v>
      </c>
      <c r="HN218" t="s">
        <v>234</v>
      </c>
      <c r="HO218" t="s">
        <v>234</v>
      </c>
      <c r="HP218" t="s">
        <v>234</v>
      </c>
      <c r="HQ218" t="s">
        <v>234</v>
      </c>
      <c r="HR218" t="s">
        <v>234</v>
      </c>
      <c r="HS218" t="s">
        <v>234</v>
      </c>
      <c r="HT218" t="s">
        <v>234</v>
      </c>
      <c r="HU218" t="s">
        <v>234</v>
      </c>
      <c r="HV218" t="s">
        <v>234</v>
      </c>
      <c r="HW218" t="s">
        <v>234</v>
      </c>
      <c r="HX218" t="s">
        <v>234</v>
      </c>
      <c r="HY218" t="s">
        <v>234</v>
      </c>
      <c r="HZ218" t="s">
        <v>234</v>
      </c>
      <c r="IA218" t="s">
        <v>234</v>
      </c>
      <c r="IB218" t="s">
        <v>234</v>
      </c>
      <c r="IC218" t="s">
        <v>234</v>
      </c>
      <c r="ID218" t="s">
        <v>234</v>
      </c>
      <c r="IE218" t="s">
        <v>234</v>
      </c>
      <c r="IF218" t="s">
        <v>234</v>
      </c>
      <c r="IG218" t="s">
        <v>234</v>
      </c>
      <c r="IH218" t="s">
        <v>234</v>
      </c>
      <c r="II218" t="s">
        <v>234</v>
      </c>
      <c r="IJ218" t="s">
        <v>234</v>
      </c>
      <c r="IK218" t="s">
        <v>234</v>
      </c>
      <c r="IL218" t="s">
        <v>234</v>
      </c>
      <c r="IM218" t="s">
        <v>234</v>
      </c>
      <c r="IN218" t="s">
        <v>234</v>
      </c>
      <c r="IO218" t="s">
        <v>234</v>
      </c>
      <c r="IP218" t="s">
        <v>234</v>
      </c>
      <c r="IQ218" t="s">
        <v>234</v>
      </c>
      <c r="IR218" t="s">
        <v>234</v>
      </c>
      <c r="IS218" t="s">
        <v>234</v>
      </c>
      <c r="IT218" t="s">
        <v>234</v>
      </c>
      <c r="IU218" t="s">
        <v>234</v>
      </c>
      <c r="IV218" t="s">
        <v>234</v>
      </c>
      <c r="IW218" t="s">
        <v>234</v>
      </c>
      <c r="IX218" t="s">
        <v>234</v>
      </c>
      <c r="IY218" t="s">
        <v>1655</v>
      </c>
      <c r="IZ218" t="s">
        <v>1713</v>
      </c>
      <c r="JA218" t="s">
        <v>430</v>
      </c>
      <c r="JB218" t="s">
        <v>234</v>
      </c>
      <c r="JC218" t="s">
        <v>431</v>
      </c>
      <c r="JD218" t="s">
        <v>432</v>
      </c>
      <c r="JE218" t="s">
        <v>432</v>
      </c>
      <c r="JF218" t="s">
        <v>279</v>
      </c>
      <c r="JG218" t="s">
        <v>234</v>
      </c>
      <c r="JH218" t="s">
        <v>347</v>
      </c>
      <c r="JI218" t="s">
        <v>258</v>
      </c>
      <c r="JJ218" t="s">
        <v>258</v>
      </c>
      <c r="JK218" t="s">
        <v>3810</v>
      </c>
      <c r="JL218" t="s">
        <v>234</v>
      </c>
      <c r="JM218" t="s">
        <v>234</v>
      </c>
      <c r="JN218" t="s">
        <v>234</v>
      </c>
      <c r="JO218" t="s">
        <v>234</v>
      </c>
      <c r="JP218" t="s">
        <v>234</v>
      </c>
      <c r="JQ218">
        <v>5</v>
      </c>
      <c r="JR218" t="s">
        <v>4139</v>
      </c>
      <c r="JS218" t="s">
        <v>234</v>
      </c>
      <c r="JT218" t="s">
        <v>259</v>
      </c>
      <c r="JU218" t="s">
        <v>4139</v>
      </c>
      <c r="JV218" t="s">
        <v>260</v>
      </c>
      <c r="JW218" t="s">
        <v>234</v>
      </c>
      <c r="JX218" t="s">
        <v>249</v>
      </c>
      <c r="JY218" t="s">
        <v>4325</v>
      </c>
      <c r="JZ218">
        <v>0</v>
      </c>
      <c r="KA218">
        <v>0</v>
      </c>
      <c r="KB218">
        <v>0</v>
      </c>
      <c r="KC218">
        <v>1</v>
      </c>
      <c r="KD218">
        <v>0</v>
      </c>
      <c r="KE218">
        <v>0</v>
      </c>
      <c r="KF218">
        <v>1</v>
      </c>
      <c r="KG218">
        <v>0</v>
      </c>
      <c r="KH218">
        <v>0</v>
      </c>
      <c r="KI218">
        <v>0</v>
      </c>
      <c r="KJ218">
        <v>0</v>
      </c>
      <c r="KK218">
        <v>0</v>
      </c>
      <c r="KL218" t="s">
        <v>234</v>
      </c>
      <c r="KM218" t="s">
        <v>261</v>
      </c>
      <c r="KN218" t="s">
        <v>234</v>
      </c>
      <c r="KO218" t="s">
        <v>234</v>
      </c>
      <c r="KP218" t="s">
        <v>234</v>
      </c>
      <c r="KQ218" t="s">
        <v>234</v>
      </c>
      <c r="KR218" t="s">
        <v>234</v>
      </c>
      <c r="KS218" t="s">
        <v>234</v>
      </c>
      <c r="KT218" t="s">
        <v>234</v>
      </c>
      <c r="KU218" t="s">
        <v>234</v>
      </c>
      <c r="KV218" t="s">
        <v>234</v>
      </c>
      <c r="KW218" t="s">
        <v>234</v>
      </c>
      <c r="KX218" t="s">
        <v>234</v>
      </c>
      <c r="KY218" t="s">
        <v>234</v>
      </c>
      <c r="KZ218" t="s">
        <v>234</v>
      </c>
      <c r="LA218" t="s">
        <v>234</v>
      </c>
      <c r="LB218" t="s">
        <v>234</v>
      </c>
      <c r="LC218" t="s">
        <v>234</v>
      </c>
      <c r="LD218" t="s">
        <v>234</v>
      </c>
      <c r="LE218" t="s">
        <v>234</v>
      </c>
      <c r="LF218" t="s">
        <v>234</v>
      </c>
      <c r="LG218" t="s">
        <v>234</v>
      </c>
      <c r="LH218">
        <v>266242518</v>
      </c>
      <c r="LI218" t="s">
        <v>4326</v>
      </c>
      <c r="LJ218">
        <v>44622.808564814812</v>
      </c>
      <c r="LK218" t="s">
        <v>234</v>
      </c>
      <c r="LL218" t="s">
        <v>234</v>
      </c>
      <c r="LM218" t="s">
        <v>3800</v>
      </c>
      <c r="LN218" t="s">
        <v>3801</v>
      </c>
      <c r="LO218" t="s">
        <v>234</v>
      </c>
      <c r="LP218">
        <v>219</v>
      </c>
    </row>
    <row r="219" spans="1:328" x14ac:dyDescent="0.35">
      <c r="A219">
        <v>44621.453067662027</v>
      </c>
      <c r="B219">
        <v>44621.459560347219</v>
      </c>
      <c r="C219">
        <v>44621</v>
      </c>
      <c r="D219">
        <v>2.1642283973051235E-3</v>
      </c>
      <c r="E219" t="s">
        <v>234</v>
      </c>
      <c r="F219" t="s">
        <v>234</v>
      </c>
      <c r="G219" t="s">
        <v>234</v>
      </c>
      <c r="H219">
        <v>44621</v>
      </c>
      <c r="I219" t="s">
        <v>451</v>
      </c>
      <c r="J219" t="s">
        <v>234</v>
      </c>
      <c r="K219" t="s">
        <v>451</v>
      </c>
      <c r="L219" t="s">
        <v>450</v>
      </c>
      <c r="M219" t="s">
        <v>450</v>
      </c>
      <c r="N219" t="s">
        <v>246</v>
      </c>
      <c r="O219" t="s">
        <v>4303</v>
      </c>
      <c r="P219" t="s">
        <v>246</v>
      </c>
      <c r="Q219" t="s">
        <v>433</v>
      </c>
      <c r="R219" t="s">
        <v>4303</v>
      </c>
      <c r="S219" t="s">
        <v>441</v>
      </c>
      <c r="T219" t="s">
        <v>2151</v>
      </c>
      <c r="U219" t="s">
        <v>2150</v>
      </c>
      <c r="V219" t="s">
        <v>2152</v>
      </c>
      <c r="W219" t="s">
        <v>2451</v>
      </c>
      <c r="X219" t="s">
        <v>2450</v>
      </c>
      <c r="Y219" t="s">
        <v>2451</v>
      </c>
      <c r="Z219" t="s">
        <v>246</v>
      </c>
      <c r="AA219" t="s">
        <v>4304</v>
      </c>
      <c r="AB219" t="s">
        <v>246</v>
      </c>
      <c r="AC219" t="s">
        <v>1390</v>
      </c>
      <c r="AD219" t="s">
        <v>4305</v>
      </c>
      <c r="AE219" t="s">
        <v>246</v>
      </c>
      <c r="AF219" t="s">
        <v>4306</v>
      </c>
      <c r="AG219" t="s">
        <v>246</v>
      </c>
      <c r="AH219" t="s">
        <v>1390</v>
      </c>
      <c r="AI219" t="s">
        <v>4307</v>
      </c>
      <c r="AJ219" t="s">
        <v>247</v>
      </c>
      <c r="AK219" t="s">
        <v>284</v>
      </c>
      <c r="AL219" t="s">
        <v>1655</v>
      </c>
      <c r="AM219" t="s">
        <v>234</v>
      </c>
      <c r="AN219" t="s">
        <v>1655</v>
      </c>
      <c r="AO219" t="s">
        <v>234</v>
      </c>
      <c r="AP219" t="s">
        <v>250</v>
      </c>
      <c r="AQ219" t="s">
        <v>234</v>
      </c>
      <c r="AR219" t="s">
        <v>234</v>
      </c>
      <c r="AS219" t="s">
        <v>316</v>
      </c>
      <c r="AT219" t="s">
        <v>234</v>
      </c>
      <c r="AU219" t="s">
        <v>302</v>
      </c>
      <c r="AV219">
        <v>0</v>
      </c>
      <c r="AW219">
        <v>1</v>
      </c>
      <c r="AX219">
        <v>0</v>
      </c>
      <c r="AY219">
        <v>0</v>
      </c>
      <c r="AZ219">
        <v>0</v>
      </c>
      <c r="BA219">
        <v>0</v>
      </c>
      <c r="BB219">
        <v>0</v>
      </c>
      <c r="BC219">
        <v>0</v>
      </c>
      <c r="BD219" t="s">
        <v>303</v>
      </c>
      <c r="BE219" t="s">
        <v>752</v>
      </c>
      <c r="BF219" t="s">
        <v>287</v>
      </c>
      <c r="BG219">
        <v>1</v>
      </c>
      <c r="BH219">
        <v>0</v>
      </c>
      <c r="BI219">
        <v>0</v>
      </c>
      <c r="BJ219">
        <v>0</v>
      </c>
      <c r="BK219">
        <v>0</v>
      </c>
      <c r="BL219">
        <v>0</v>
      </c>
      <c r="BM219">
        <v>0</v>
      </c>
      <c r="BN219">
        <v>0</v>
      </c>
      <c r="BO219">
        <v>0</v>
      </c>
      <c r="BP219">
        <v>0</v>
      </c>
      <c r="BQ219" t="s">
        <v>234</v>
      </c>
      <c r="BR219" t="s">
        <v>317</v>
      </c>
      <c r="BS219" t="s">
        <v>289</v>
      </c>
      <c r="BT219" t="s">
        <v>234</v>
      </c>
      <c r="BU219" t="s">
        <v>234</v>
      </c>
      <c r="BV219" t="s">
        <v>234</v>
      </c>
      <c r="BW219" t="s">
        <v>234</v>
      </c>
      <c r="BX219" t="s">
        <v>234</v>
      </c>
      <c r="BY219" t="s">
        <v>234</v>
      </c>
      <c r="BZ219" t="s">
        <v>234</v>
      </c>
      <c r="CA219" t="s">
        <v>234</v>
      </c>
      <c r="CB219" t="s">
        <v>234</v>
      </c>
      <c r="CC219" t="s">
        <v>234</v>
      </c>
      <c r="CD219" t="s">
        <v>234</v>
      </c>
      <c r="CE219" t="s">
        <v>234</v>
      </c>
      <c r="CF219" t="s">
        <v>234</v>
      </c>
      <c r="CG219" t="s">
        <v>234</v>
      </c>
      <c r="CH219" t="s">
        <v>234</v>
      </c>
      <c r="CI219" t="s">
        <v>234</v>
      </c>
      <c r="CJ219" t="s">
        <v>234</v>
      </c>
      <c r="CK219" t="s">
        <v>234</v>
      </c>
      <c r="CL219" t="s">
        <v>234</v>
      </c>
      <c r="CM219" t="s">
        <v>234</v>
      </c>
      <c r="CN219" t="s">
        <v>234</v>
      </c>
      <c r="CO219" t="s">
        <v>234</v>
      </c>
      <c r="CP219" t="s">
        <v>234</v>
      </c>
      <c r="CQ219" t="s">
        <v>234</v>
      </c>
      <c r="CR219" t="s">
        <v>234</v>
      </c>
      <c r="CS219" t="s">
        <v>234</v>
      </c>
      <c r="CT219" t="s">
        <v>234</v>
      </c>
      <c r="CU219" t="s">
        <v>234</v>
      </c>
      <c r="CV219" t="s">
        <v>234</v>
      </c>
      <c r="CW219" t="s">
        <v>234</v>
      </c>
      <c r="CX219" t="s">
        <v>234</v>
      </c>
      <c r="CY219" t="s">
        <v>234</v>
      </c>
      <c r="CZ219" t="s">
        <v>234</v>
      </c>
      <c r="DA219" t="s">
        <v>234</v>
      </c>
      <c r="DB219" t="s">
        <v>234</v>
      </c>
      <c r="DC219" t="s">
        <v>234</v>
      </c>
      <c r="DD219" t="s">
        <v>234</v>
      </c>
      <c r="DE219" t="s">
        <v>234</v>
      </c>
      <c r="DF219" t="s">
        <v>234</v>
      </c>
      <c r="DG219" t="s">
        <v>234</v>
      </c>
      <c r="DH219" t="s">
        <v>234</v>
      </c>
      <c r="DI219" t="s">
        <v>234</v>
      </c>
      <c r="DJ219" t="s">
        <v>234</v>
      </c>
      <c r="DK219" t="s">
        <v>234</v>
      </c>
      <c r="DL219" t="s">
        <v>234</v>
      </c>
      <c r="DM219" t="s">
        <v>234</v>
      </c>
      <c r="DN219" t="s">
        <v>234</v>
      </c>
      <c r="DO219" t="s">
        <v>234</v>
      </c>
      <c r="DP219" t="s">
        <v>234</v>
      </c>
      <c r="DQ219" t="s">
        <v>234</v>
      </c>
      <c r="DR219" t="s">
        <v>234</v>
      </c>
      <c r="DS219" t="s">
        <v>234</v>
      </c>
      <c r="DT219" t="s">
        <v>234</v>
      </c>
      <c r="DU219" t="s">
        <v>234</v>
      </c>
      <c r="DV219" t="s">
        <v>234</v>
      </c>
      <c r="DW219" t="s">
        <v>234</v>
      </c>
      <c r="DX219" t="s">
        <v>234</v>
      </c>
      <c r="DY219" t="s">
        <v>234</v>
      </c>
      <c r="DZ219" t="s">
        <v>234</v>
      </c>
      <c r="EA219" t="s">
        <v>234</v>
      </c>
      <c r="EB219" t="s">
        <v>234</v>
      </c>
      <c r="EC219" t="s">
        <v>234</v>
      </c>
      <c r="ED219" t="s">
        <v>234</v>
      </c>
      <c r="EE219" t="s">
        <v>234</v>
      </c>
      <c r="EF219" t="s">
        <v>234</v>
      </c>
      <c r="EG219" t="s">
        <v>234</v>
      </c>
      <c r="EH219" t="s">
        <v>234</v>
      </c>
      <c r="EI219" t="s">
        <v>234</v>
      </c>
      <c r="EJ219" t="s">
        <v>234</v>
      </c>
      <c r="EK219" t="s">
        <v>234</v>
      </c>
      <c r="EL219" t="s">
        <v>234</v>
      </c>
      <c r="EM219" t="s">
        <v>234</v>
      </c>
      <c r="EN219" t="s">
        <v>234</v>
      </c>
      <c r="EO219" t="s">
        <v>3853</v>
      </c>
      <c r="EP219">
        <v>0</v>
      </c>
      <c r="EQ219">
        <v>1</v>
      </c>
      <c r="ER219">
        <v>1</v>
      </c>
      <c r="ES219">
        <v>0</v>
      </c>
      <c r="ET219">
        <v>0</v>
      </c>
      <c r="EU219">
        <v>0</v>
      </c>
      <c r="EV219">
        <v>1</v>
      </c>
      <c r="EW219">
        <v>0</v>
      </c>
      <c r="EX219" t="s">
        <v>234</v>
      </c>
      <c r="EY219" t="s">
        <v>234</v>
      </c>
      <c r="EZ219" t="s">
        <v>234</v>
      </c>
      <c r="FA219" t="s">
        <v>234</v>
      </c>
      <c r="FB219" t="s">
        <v>234</v>
      </c>
      <c r="FC219" t="s">
        <v>234</v>
      </c>
      <c r="FD219" t="s">
        <v>234</v>
      </c>
      <c r="FE219" t="s">
        <v>234</v>
      </c>
      <c r="FF219">
        <v>25</v>
      </c>
      <c r="FG219" t="s">
        <v>1655</v>
      </c>
      <c r="FH219" t="s">
        <v>234</v>
      </c>
      <c r="FI219" t="s">
        <v>234</v>
      </c>
      <c r="FJ219" t="s">
        <v>1655</v>
      </c>
      <c r="FK219">
        <v>30</v>
      </c>
      <c r="FL219" t="s">
        <v>234</v>
      </c>
      <c r="FM219" t="s">
        <v>234</v>
      </c>
      <c r="FN219" t="s">
        <v>3898</v>
      </c>
      <c r="FO219" t="s">
        <v>1655</v>
      </c>
      <c r="FP219" t="s">
        <v>1445</v>
      </c>
      <c r="FQ219" t="s">
        <v>234</v>
      </c>
      <c r="FR219">
        <v>150</v>
      </c>
      <c r="FS219">
        <v>125</v>
      </c>
      <c r="FT219" t="s">
        <v>4237</v>
      </c>
      <c r="FU219" t="s">
        <v>1655</v>
      </c>
      <c r="FV219" t="s">
        <v>234</v>
      </c>
      <c r="FW219" t="s">
        <v>234</v>
      </c>
      <c r="FX219" t="s">
        <v>234</v>
      </c>
      <c r="FY219" t="s">
        <v>234</v>
      </c>
      <c r="FZ219" t="s">
        <v>234</v>
      </c>
      <c r="GA219" t="s">
        <v>234</v>
      </c>
      <c r="GB219" t="s">
        <v>234</v>
      </c>
      <c r="GC219" t="s">
        <v>234</v>
      </c>
      <c r="GD219" t="s">
        <v>234</v>
      </c>
      <c r="GE219" t="s">
        <v>234</v>
      </c>
      <c r="GF219" t="s">
        <v>234</v>
      </c>
      <c r="GG219" t="s">
        <v>234</v>
      </c>
      <c r="GH219" t="s">
        <v>234</v>
      </c>
      <c r="GI219" t="s">
        <v>234</v>
      </c>
      <c r="GJ219" t="s">
        <v>234</v>
      </c>
      <c r="GK219" t="s">
        <v>234</v>
      </c>
      <c r="GL219" t="s">
        <v>234</v>
      </c>
      <c r="GM219" t="s">
        <v>234</v>
      </c>
      <c r="GN219" t="s">
        <v>234</v>
      </c>
      <c r="GO219" t="s">
        <v>1655</v>
      </c>
      <c r="GP219" t="s">
        <v>4327</v>
      </c>
      <c r="GQ219">
        <v>0</v>
      </c>
      <c r="GR219">
        <v>0</v>
      </c>
      <c r="GS219">
        <v>0</v>
      </c>
      <c r="GT219">
        <v>1</v>
      </c>
      <c r="GU219">
        <v>0</v>
      </c>
      <c r="GV219">
        <v>0</v>
      </c>
      <c r="GW219">
        <v>1</v>
      </c>
      <c r="GX219">
        <v>0</v>
      </c>
      <c r="GY219">
        <v>0</v>
      </c>
      <c r="GZ219">
        <v>0</v>
      </c>
      <c r="HA219">
        <v>0</v>
      </c>
      <c r="HB219">
        <v>0</v>
      </c>
      <c r="HC219">
        <v>0</v>
      </c>
      <c r="HD219" t="s">
        <v>234</v>
      </c>
      <c r="HE219" t="s">
        <v>1067</v>
      </c>
      <c r="HF219">
        <v>0</v>
      </c>
      <c r="HG219">
        <v>0</v>
      </c>
      <c r="HH219">
        <v>1</v>
      </c>
      <c r="HI219">
        <v>0</v>
      </c>
      <c r="HJ219">
        <v>0</v>
      </c>
      <c r="HK219">
        <v>0</v>
      </c>
      <c r="HL219">
        <v>0</v>
      </c>
      <c r="HM219">
        <v>0</v>
      </c>
      <c r="HN219" t="s">
        <v>1655</v>
      </c>
      <c r="HO219" t="s">
        <v>1445</v>
      </c>
      <c r="HP219" t="s">
        <v>1655</v>
      </c>
      <c r="HQ219" t="s">
        <v>239</v>
      </c>
      <c r="HR219" t="s">
        <v>314</v>
      </c>
      <c r="HS219" t="s">
        <v>294</v>
      </c>
      <c r="HT219" t="s">
        <v>314</v>
      </c>
      <c r="HU219" t="s">
        <v>1445</v>
      </c>
      <c r="HV219" t="s">
        <v>234</v>
      </c>
      <c r="HW219" t="s">
        <v>234</v>
      </c>
      <c r="HX219" t="s">
        <v>234</v>
      </c>
      <c r="HY219" t="s">
        <v>234</v>
      </c>
      <c r="HZ219" t="s">
        <v>234</v>
      </c>
      <c r="IA219" t="s">
        <v>234</v>
      </c>
      <c r="IB219" t="s">
        <v>234</v>
      </c>
      <c r="IC219" t="s">
        <v>234</v>
      </c>
      <c r="ID219" t="s">
        <v>3928</v>
      </c>
      <c r="IE219">
        <v>0</v>
      </c>
      <c r="IF219">
        <v>1</v>
      </c>
      <c r="IG219">
        <v>1</v>
      </c>
      <c r="IH219">
        <v>1</v>
      </c>
      <c r="II219">
        <v>0</v>
      </c>
      <c r="IJ219">
        <v>0</v>
      </c>
      <c r="IK219">
        <v>0</v>
      </c>
      <c r="IL219">
        <v>0</v>
      </c>
      <c r="IM219" t="s">
        <v>234</v>
      </c>
      <c r="IN219" t="s">
        <v>1655</v>
      </c>
      <c r="IO219" t="s">
        <v>234</v>
      </c>
      <c r="IP219" t="s">
        <v>303</v>
      </c>
      <c r="IQ219">
        <v>0</v>
      </c>
      <c r="IR219">
        <v>1</v>
      </c>
      <c r="IS219">
        <v>0</v>
      </c>
      <c r="IT219">
        <v>0</v>
      </c>
      <c r="IU219">
        <v>0</v>
      </c>
      <c r="IV219">
        <v>0</v>
      </c>
      <c r="IW219">
        <v>0</v>
      </c>
      <c r="IX219">
        <v>0</v>
      </c>
      <c r="IY219" t="s">
        <v>234</v>
      </c>
      <c r="IZ219" t="s">
        <v>234</v>
      </c>
      <c r="JA219" t="s">
        <v>234</v>
      </c>
      <c r="JB219" t="s">
        <v>234</v>
      </c>
      <c r="JC219" t="s">
        <v>234</v>
      </c>
      <c r="JD219" t="s">
        <v>234</v>
      </c>
      <c r="JE219" t="s">
        <v>234</v>
      </c>
      <c r="JF219" t="s">
        <v>234</v>
      </c>
      <c r="JG219" t="s">
        <v>234</v>
      </c>
      <c r="JH219" t="s">
        <v>234</v>
      </c>
      <c r="JI219" t="s">
        <v>234</v>
      </c>
      <c r="JJ219" t="s">
        <v>234</v>
      </c>
      <c r="JK219" t="s">
        <v>234</v>
      </c>
      <c r="JL219" t="s">
        <v>234</v>
      </c>
      <c r="JM219" t="s">
        <v>234</v>
      </c>
      <c r="JN219" t="s">
        <v>234</v>
      </c>
      <c r="JO219" t="s">
        <v>234</v>
      </c>
      <c r="JP219" t="s">
        <v>234</v>
      </c>
      <c r="JQ219" t="s">
        <v>234</v>
      </c>
      <c r="JR219" t="s">
        <v>234</v>
      </c>
      <c r="JS219" t="s">
        <v>234</v>
      </c>
      <c r="JT219" t="s">
        <v>234</v>
      </c>
      <c r="JU219" t="s">
        <v>234</v>
      </c>
      <c r="JV219" t="s">
        <v>234</v>
      </c>
      <c r="JW219" t="s">
        <v>234</v>
      </c>
      <c r="JX219" t="s">
        <v>234</v>
      </c>
      <c r="JY219" t="s">
        <v>234</v>
      </c>
      <c r="JZ219" t="s">
        <v>234</v>
      </c>
      <c r="KA219" t="s">
        <v>234</v>
      </c>
      <c r="KB219" t="s">
        <v>234</v>
      </c>
      <c r="KC219" t="s">
        <v>234</v>
      </c>
      <c r="KD219" t="s">
        <v>234</v>
      </c>
      <c r="KE219" t="s">
        <v>234</v>
      </c>
      <c r="KF219" t="s">
        <v>234</v>
      </c>
      <c r="KG219" t="s">
        <v>234</v>
      </c>
      <c r="KH219" t="s">
        <v>234</v>
      </c>
      <c r="KI219" t="s">
        <v>234</v>
      </c>
      <c r="KJ219" t="s">
        <v>234</v>
      </c>
      <c r="KK219" t="s">
        <v>234</v>
      </c>
      <c r="KL219" t="s">
        <v>234</v>
      </c>
      <c r="KM219" t="s">
        <v>234</v>
      </c>
      <c r="KN219" t="s">
        <v>234</v>
      </c>
      <c r="KO219" t="s">
        <v>234</v>
      </c>
      <c r="KP219" t="s">
        <v>234</v>
      </c>
      <c r="KQ219" t="s">
        <v>234</v>
      </c>
      <c r="KR219" t="s">
        <v>234</v>
      </c>
      <c r="KS219" t="s">
        <v>234</v>
      </c>
      <c r="KT219" t="s">
        <v>234</v>
      </c>
      <c r="KU219" t="s">
        <v>234</v>
      </c>
      <c r="KV219" t="s">
        <v>234</v>
      </c>
      <c r="KW219" t="s">
        <v>234</v>
      </c>
      <c r="KX219" t="s">
        <v>234</v>
      </c>
      <c r="KY219" t="s">
        <v>234</v>
      </c>
      <c r="KZ219" t="s">
        <v>234</v>
      </c>
      <c r="LA219" t="s">
        <v>234</v>
      </c>
      <c r="LB219" t="s">
        <v>234</v>
      </c>
      <c r="LC219" t="s">
        <v>234</v>
      </c>
      <c r="LD219" t="s">
        <v>234</v>
      </c>
      <c r="LE219" t="s">
        <v>234</v>
      </c>
      <c r="LF219" t="s">
        <v>234</v>
      </c>
      <c r="LG219" t="s">
        <v>234</v>
      </c>
      <c r="LH219">
        <v>266242527</v>
      </c>
      <c r="LI219" t="s">
        <v>4328</v>
      </c>
      <c r="LJ219">
        <v>44622.808587962973</v>
      </c>
      <c r="LK219" t="s">
        <v>234</v>
      </c>
      <c r="LL219" t="s">
        <v>234</v>
      </c>
      <c r="LM219" t="s">
        <v>3800</v>
      </c>
      <c r="LN219" t="s">
        <v>3801</v>
      </c>
      <c r="LO219" t="s">
        <v>234</v>
      </c>
      <c r="LP219">
        <v>220</v>
      </c>
    </row>
    <row r="220" spans="1:328" x14ac:dyDescent="0.35">
      <c r="A220">
        <v>44621.460168831021</v>
      </c>
      <c r="B220">
        <v>44621.464406261577</v>
      </c>
      <c r="C220">
        <v>44621</v>
      </c>
      <c r="D220">
        <v>4.2374305558041669E-3</v>
      </c>
      <c r="E220" t="s">
        <v>234</v>
      </c>
      <c r="F220" t="s">
        <v>234</v>
      </c>
      <c r="G220" t="s">
        <v>234</v>
      </c>
      <c r="H220">
        <v>44621</v>
      </c>
      <c r="I220" t="s">
        <v>451</v>
      </c>
      <c r="J220" t="s">
        <v>234</v>
      </c>
      <c r="K220" t="s">
        <v>451</v>
      </c>
      <c r="L220" t="s">
        <v>450</v>
      </c>
      <c r="M220" t="s">
        <v>450</v>
      </c>
      <c r="N220" t="s">
        <v>246</v>
      </c>
      <c r="O220" t="s">
        <v>4303</v>
      </c>
      <c r="P220" t="s">
        <v>246</v>
      </c>
      <c r="Q220" t="s">
        <v>433</v>
      </c>
      <c r="R220" t="s">
        <v>4303</v>
      </c>
      <c r="S220" t="s">
        <v>441</v>
      </c>
      <c r="T220" t="s">
        <v>2151</v>
      </c>
      <c r="U220" t="s">
        <v>2150</v>
      </c>
      <c r="V220" t="s">
        <v>2152</v>
      </c>
      <c r="W220" t="s">
        <v>2451</v>
      </c>
      <c r="X220" t="s">
        <v>2450</v>
      </c>
      <c r="Y220" t="s">
        <v>2451</v>
      </c>
      <c r="Z220" t="s">
        <v>246</v>
      </c>
      <c r="AA220" t="s">
        <v>4304</v>
      </c>
      <c r="AB220" t="s">
        <v>246</v>
      </c>
      <c r="AC220" t="s">
        <v>1390</v>
      </c>
      <c r="AD220" t="s">
        <v>4305</v>
      </c>
      <c r="AE220" t="s">
        <v>246</v>
      </c>
      <c r="AF220" t="s">
        <v>4306</v>
      </c>
      <c r="AG220" t="s">
        <v>246</v>
      </c>
      <c r="AH220" t="s">
        <v>1390</v>
      </c>
      <c r="AI220" t="s">
        <v>4307</v>
      </c>
      <c r="AJ220" t="s">
        <v>247</v>
      </c>
      <c r="AK220" t="s">
        <v>248</v>
      </c>
      <c r="AL220" t="s">
        <v>1655</v>
      </c>
      <c r="AM220" t="s">
        <v>234</v>
      </c>
      <c r="AN220" t="s">
        <v>1655</v>
      </c>
      <c r="AO220" t="s">
        <v>234</v>
      </c>
      <c r="AP220" t="s">
        <v>250</v>
      </c>
      <c r="AQ220" t="s">
        <v>234</v>
      </c>
      <c r="AR220" t="s">
        <v>234</v>
      </c>
      <c r="AS220" t="s">
        <v>234</v>
      </c>
      <c r="AT220" t="s">
        <v>234</v>
      </c>
      <c r="AU220" t="s">
        <v>234</v>
      </c>
      <c r="AV220" t="s">
        <v>234</v>
      </c>
      <c r="AW220" t="s">
        <v>234</v>
      </c>
      <c r="AX220" t="s">
        <v>234</v>
      </c>
      <c r="AY220" t="s">
        <v>234</v>
      </c>
      <c r="AZ220" t="s">
        <v>234</v>
      </c>
      <c r="BA220" t="s">
        <v>234</v>
      </c>
      <c r="BB220" t="s">
        <v>234</v>
      </c>
      <c r="BC220" t="s">
        <v>234</v>
      </c>
      <c r="BD220" t="s">
        <v>234</v>
      </c>
      <c r="BE220" t="s">
        <v>234</v>
      </c>
      <c r="BF220" t="s">
        <v>234</v>
      </c>
      <c r="BG220" t="s">
        <v>234</v>
      </c>
      <c r="BH220" t="s">
        <v>234</v>
      </c>
      <c r="BI220" t="s">
        <v>234</v>
      </c>
      <c r="BJ220" t="s">
        <v>234</v>
      </c>
      <c r="BK220" t="s">
        <v>234</v>
      </c>
      <c r="BL220" t="s">
        <v>234</v>
      </c>
      <c r="BM220" t="s">
        <v>234</v>
      </c>
      <c r="BN220" t="s">
        <v>234</v>
      </c>
      <c r="BO220" t="s">
        <v>234</v>
      </c>
      <c r="BP220" t="s">
        <v>234</v>
      </c>
      <c r="BQ220" t="s">
        <v>234</v>
      </c>
      <c r="BR220" t="s">
        <v>234</v>
      </c>
      <c r="BS220" t="s">
        <v>234</v>
      </c>
      <c r="BT220" t="s">
        <v>234</v>
      </c>
      <c r="BU220" t="s">
        <v>234</v>
      </c>
      <c r="BV220" t="s">
        <v>234</v>
      </c>
      <c r="BW220" t="s">
        <v>234</v>
      </c>
      <c r="BX220" t="s">
        <v>234</v>
      </c>
      <c r="BY220" t="s">
        <v>234</v>
      </c>
      <c r="BZ220" t="s">
        <v>234</v>
      </c>
      <c r="CA220" t="s">
        <v>234</v>
      </c>
      <c r="CB220" t="s">
        <v>234</v>
      </c>
      <c r="CC220" t="s">
        <v>234</v>
      </c>
      <c r="CD220" t="s">
        <v>234</v>
      </c>
      <c r="CE220" t="s">
        <v>234</v>
      </c>
      <c r="CF220" t="s">
        <v>234</v>
      </c>
      <c r="CG220" t="s">
        <v>234</v>
      </c>
      <c r="CH220" t="s">
        <v>234</v>
      </c>
      <c r="CI220" t="s">
        <v>234</v>
      </c>
      <c r="CJ220" t="s">
        <v>234</v>
      </c>
      <c r="CK220" t="s">
        <v>234</v>
      </c>
      <c r="CL220" t="s">
        <v>234</v>
      </c>
      <c r="CM220" t="s">
        <v>234</v>
      </c>
      <c r="CN220" t="s">
        <v>234</v>
      </c>
      <c r="CO220" t="s">
        <v>234</v>
      </c>
      <c r="CP220" t="s">
        <v>234</v>
      </c>
      <c r="CQ220" t="s">
        <v>234</v>
      </c>
      <c r="CR220" t="s">
        <v>234</v>
      </c>
      <c r="CS220" t="s">
        <v>234</v>
      </c>
      <c r="CT220" t="s">
        <v>234</v>
      </c>
      <c r="CU220" t="s">
        <v>234</v>
      </c>
      <c r="CV220" t="s">
        <v>234</v>
      </c>
      <c r="CW220" t="s">
        <v>234</v>
      </c>
      <c r="CX220" t="s">
        <v>234</v>
      </c>
      <c r="CY220" t="s">
        <v>234</v>
      </c>
      <c r="CZ220" t="s">
        <v>234</v>
      </c>
      <c r="DA220" t="s">
        <v>234</v>
      </c>
      <c r="DB220" t="s">
        <v>234</v>
      </c>
      <c r="DC220" t="s">
        <v>234</v>
      </c>
      <c r="DD220" t="s">
        <v>234</v>
      </c>
      <c r="DE220" t="s">
        <v>234</v>
      </c>
      <c r="DF220" t="s">
        <v>234</v>
      </c>
      <c r="DG220" t="s">
        <v>234</v>
      </c>
      <c r="DH220" t="s">
        <v>234</v>
      </c>
      <c r="DI220" t="s">
        <v>234</v>
      </c>
      <c r="DJ220" t="s">
        <v>234</v>
      </c>
      <c r="DK220" t="s">
        <v>234</v>
      </c>
      <c r="DL220" t="s">
        <v>234</v>
      </c>
      <c r="DM220" t="s">
        <v>234</v>
      </c>
      <c r="DN220" t="s">
        <v>234</v>
      </c>
      <c r="DO220" t="s">
        <v>234</v>
      </c>
      <c r="DP220" t="s">
        <v>234</v>
      </c>
      <c r="DQ220" t="s">
        <v>234</v>
      </c>
      <c r="DR220" t="s">
        <v>234</v>
      </c>
      <c r="DS220" t="s">
        <v>234</v>
      </c>
      <c r="DT220" t="s">
        <v>234</v>
      </c>
      <c r="DU220" t="s">
        <v>234</v>
      </c>
      <c r="DV220" t="s">
        <v>234</v>
      </c>
      <c r="DW220" t="s">
        <v>234</v>
      </c>
      <c r="DX220" t="s">
        <v>234</v>
      </c>
      <c r="DY220" t="s">
        <v>234</v>
      </c>
      <c r="DZ220" t="s">
        <v>234</v>
      </c>
      <c r="EA220" t="s">
        <v>234</v>
      </c>
      <c r="EB220" t="s">
        <v>234</v>
      </c>
      <c r="EC220" t="s">
        <v>234</v>
      </c>
      <c r="ED220" t="s">
        <v>234</v>
      </c>
      <c r="EE220" t="s">
        <v>234</v>
      </c>
      <c r="EF220" t="s">
        <v>234</v>
      </c>
      <c r="EG220" t="s">
        <v>234</v>
      </c>
      <c r="EH220" t="s">
        <v>234</v>
      </c>
      <c r="EI220" t="s">
        <v>234</v>
      </c>
      <c r="EJ220" t="s">
        <v>234</v>
      </c>
      <c r="EK220" t="s">
        <v>234</v>
      </c>
      <c r="EL220" t="s">
        <v>234</v>
      </c>
      <c r="EM220" t="s">
        <v>234</v>
      </c>
      <c r="EN220" t="s">
        <v>234</v>
      </c>
      <c r="EO220" t="s">
        <v>234</v>
      </c>
      <c r="EP220" t="s">
        <v>234</v>
      </c>
      <c r="EQ220" t="s">
        <v>234</v>
      </c>
      <c r="ER220" t="s">
        <v>234</v>
      </c>
      <c r="ES220" t="s">
        <v>234</v>
      </c>
      <c r="ET220" t="s">
        <v>234</v>
      </c>
      <c r="EU220" t="s">
        <v>234</v>
      </c>
      <c r="EV220" t="s">
        <v>234</v>
      </c>
      <c r="EW220" t="s">
        <v>234</v>
      </c>
      <c r="EX220" t="s">
        <v>234</v>
      </c>
      <c r="EY220" t="s">
        <v>234</v>
      </c>
      <c r="EZ220" t="s">
        <v>234</v>
      </c>
      <c r="FA220" t="s">
        <v>234</v>
      </c>
      <c r="FB220" t="s">
        <v>234</v>
      </c>
      <c r="FC220" t="s">
        <v>234</v>
      </c>
      <c r="FD220" t="s">
        <v>234</v>
      </c>
      <c r="FE220" t="s">
        <v>234</v>
      </c>
      <c r="FF220" t="s">
        <v>234</v>
      </c>
      <c r="FG220" t="s">
        <v>234</v>
      </c>
      <c r="FH220" t="s">
        <v>234</v>
      </c>
      <c r="FI220" t="s">
        <v>234</v>
      </c>
      <c r="FJ220" t="s">
        <v>234</v>
      </c>
      <c r="FK220" t="s">
        <v>234</v>
      </c>
      <c r="FL220" t="s">
        <v>234</v>
      </c>
      <c r="FM220" t="s">
        <v>234</v>
      </c>
      <c r="FN220" t="s">
        <v>234</v>
      </c>
      <c r="FO220" t="s">
        <v>234</v>
      </c>
      <c r="FP220" t="s">
        <v>234</v>
      </c>
      <c r="FQ220" t="s">
        <v>234</v>
      </c>
      <c r="FR220" t="s">
        <v>234</v>
      </c>
      <c r="FS220" t="s">
        <v>234</v>
      </c>
      <c r="FT220" t="s">
        <v>234</v>
      </c>
      <c r="FU220" t="s">
        <v>234</v>
      </c>
      <c r="FV220" t="s">
        <v>234</v>
      </c>
      <c r="FW220" t="s">
        <v>234</v>
      </c>
      <c r="FX220" t="s">
        <v>234</v>
      </c>
      <c r="FY220" t="s">
        <v>234</v>
      </c>
      <c r="FZ220" t="s">
        <v>234</v>
      </c>
      <c r="GA220" t="s">
        <v>234</v>
      </c>
      <c r="GB220" t="s">
        <v>234</v>
      </c>
      <c r="GC220" t="s">
        <v>234</v>
      </c>
      <c r="GD220" t="s">
        <v>234</v>
      </c>
      <c r="GE220" t="s">
        <v>234</v>
      </c>
      <c r="GF220" t="s">
        <v>234</v>
      </c>
      <c r="GG220" t="s">
        <v>234</v>
      </c>
      <c r="GH220" t="s">
        <v>234</v>
      </c>
      <c r="GI220" t="s">
        <v>234</v>
      </c>
      <c r="GJ220" t="s">
        <v>234</v>
      </c>
      <c r="GK220" t="s">
        <v>234</v>
      </c>
      <c r="GL220" t="s">
        <v>234</v>
      </c>
      <c r="GM220" t="s">
        <v>234</v>
      </c>
      <c r="GN220" t="s">
        <v>234</v>
      </c>
      <c r="GO220" t="s">
        <v>234</v>
      </c>
      <c r="GP220" t="s">
        <v>234</v>
      </c>
      <c r="GQ220" t="s">
        <v>234</v>
      </c>
      <c r="GR220" t="s">
        <v>234</v>
      </c>
      <c r="GS220" t="s">
        <v>234</v>
      </c>
      <c r="GT220" t="s">
        <v>234</v>
      </c>
      <c r="GU220" t="s">
        <v>234</v>
      </c>
      <c r="GV220" t="s">
        <v>234</v>
      </c>
      <c r="GW220" t="s">
        <v>234</v>
      </c>
      <c r="GX220" t="s">
        <v>234</v>
      </c>
      <c r="GY220" t="s">
        <v>234</v>
      </c>
      <c r="GZ220" t="s">
        <v>234</v>
      </c>
      <c r="HA220" t="s">
        <v>234</v>
      </c>
      <c r="HB220" t="s">
        <v>234</v>
      </c>
      <c r="HC220" t="s">
        <v>234</v>
      </c>
      <c r="HD220" t="s">
        <v>234</v>
      </c>
      <c r="HE220" t="s">
        <v>234</v>
      </c>
      <c r="HF220" t="s">
        <v>234</v>
      </c>
      <c r="HG220" t="s">
        <v>234</v>
      </c>
      <c r="HH220" t="s">
        <v>234</v>
      </c>
      <c r="HI220" t="s">
        <v>234</v>
      </c>
      <c r="HJ220" t="s">
        <v>234</v>
      </c>
      <c r="HK220" t="s">
        <v>234</v>
      </c>
      <c r="HL220" t="s">
        <v>234</v>
      </c>
      <c r="HM220" t="s">
        <v>234</v>
      </c>
      <c r="HN220" t="s">
        <v>234</v>
      </c>
      <c r="HO220" t="s">
        <v>234</v>
      </c>
      <c r="HP220" t="s">
        <v>234</v>
      </c>
      <c r="HQ220" t="s">
        <v>234</v>
      </c>
      <c r="HR220" t="s">
        <v>234</v>
      </c>
      <c r="HS220" t="s">
        <v>234</v>
      </c>
      <c r="HT220" t="s">
        <v>234</v>
      </c>
      <c r="HU220" t="s">
        <v>234</v>
      </c>
      <c r="HV220" t="s">
        <v>234</v>
      </c>
      <c r="HW220" t="s">
        <v>234</v>
      </c>
      <c r="HX220" t="s">
        <v>234</v>
      </c>
      <c r="HY220" t="s">
        <v>234</v>
      </c>
      <c r="HZ220" t="s">
        <v>234</v>
      </c>
      <c r="IA220" t="s">
        <v>234</v>
      </c>
      <c r="IB220" t="s">
        <v>234</v>
      </c>
      <c r="IC220" t="s">
        <v>234</v>
      </c>
      <c r="ID220" t="s">
        <v>234</v>
      </c>
      <c r="IE220" t="s">
        <v>234</v>
      </c>
      <c r="IF220" t="s">
        <v>234</v>
      </c>
      <c r="IG220" t="s">
        <v>234</v>
      </c>
      <c r="IH220" t="s">
        <v>234</v>
      </c>
      <c r="II220" t="s">
        <v>234</v>
      </c>
      <c r="IJ220" t="s">
        <v>234</v>
      </c>
      <c r="IK220" t="s">
        <v>234</v>
      </c>
      <c r="IL220" t="s">
        <v>234</v>
      </c>
      <c r="IM220" t="s">
        <v>234</v>
      </c>
      <c r="IN220" t="s">
        <v>234</v>
      </c>
      <c r="IO220" t="s">
        <v>234</v>
      </c>
      <c r="IP220" t="s">
        <v>234</v>
      </c>
      <c r="IQ220" t="s">
        <v>234</v>
      </c>
      <c r="IR220" t="s">
        <v>234</v>
      </c>
      <c r="IS220" t="s">
        <v>234</v>
      </c>
      <c r="IT220" t="s">
        <v>234</v>
      </c>
      <c r="IU220" t="s">
        <v>234</v>
      </c>
      <c r="IV220" t="s">
        <v>234</v>
      </c>
      <c r="IW220" t="s">
        <v>234</v>
      </c>
      <c r="IX220" t="s">
        <v>234</v>
      </c>
      <c r="IY220" t="s">
        <v>1655</v>
      </c>
      <c r="IZ220" t="s">
        <v>1713</v>
      </c>
      <c r="JA220" t="s">
        <v>430</v>
      </c>
      <c r="JB220" t="s">
        <v>234</v>
      </c>
      <c r="JC220" t="s">
        <v>431</v>
      </c>
      <c r="JD220" t="s">
        <v>432</v>
      </c>
      <c r="JE220" t="s">
        <v>432</v>
      </c>
      <c r="JF220" t="s">
        <v>351</v>
      </c>
      <c r="JG220" t="s">
        <v>4329</v>
      </c>
      <c r="JH220" t="s">
        <v>352</v>
      </c>
      <c r="JI220" t="s">
        <v>258</v>
      </c>
      <c r="JJ220" t="s">
        <v>258</v>
      </c>
      <c r="JK220" t="s">
        <v>3810</v>
      </c>
      <c r="JL220" t="s">
        <v>234</v>
      </c>
      <c r="JM220" t="s">
        <v>234</v>
      </c>
      <c r="JN220" t="s">
        <v>234</v>
      </c>
      <c r="JO220" t="s">
        <v>234</v>
      </c>
      <c r="JP220" t="s">
        <v>234</v>
      </c>
      <c r="JQ220">
        <v>5</v>
      </c>
      <c r="JR220" t="s">
        <v>4139</v>
      </c>
      <c r="JS220" t="s">
        <v>234</v>
      </c>
      <c r="JT220" t="s">
        <v>259</v>
      </c>
      <c r="JU220" t="s">
        <v>4139</v>
      </c>
      <c r="JV220" t="s">
        <v>249</v>
      </c>
      <c r="JW220" t="s">
        <v>234</v>
      </c>
      <c r="JX220" t="s">
        <v>249</v>
      </c>
      <c r="JY220" t="s">
        <v>1724</v>
      </c>
      <c r="JZ220">
        <v>0</v>
      </c>
      <c r="KA220">
        <v>0</v>
      </c>
      <c r="KB220">
        <v>0</v>
      </c>
      <c r="KC220">
        <v>0</v>
      </c>
      <c r="KD220">
        <v>1</v>
      </c>
      <c r="KE220">
        <v>0</v>
      </c>
      <c r="KF220">
        <v>0</v>
      </c>
      <c r="KG220">
        <v>0</v>
      </c>
      <c r="KH220">
        <v>0</v>
      </c>
      <c r="KI220">
        <v>0</v>
      </c>
      <c r="KJ220">
        <v>0</v>
      </c>
      <c r="KK220">
        <v>0</v>
      </c>
      <c r="KL220" t="s">
        <v>234</v>
      </c>
      <c r="KM220" t="s">
        <v>249</v>
      </c>
      <c r="KN220" t="s">
        <v>1557</v>
      </c>
      <c r="KO220">
        <v>1</v>
      </c>
      <c r="KP220">
        <v>0</v>
      </c>
      <c r="KQ220">
        <v>0</v>
      </c>
      <c r="KR220" t="s">
        <v>234</v>
      </c>
      <c r="KS220" t="s">
        <v>1409</v>
      </c>
      <c r="KT220">
        <v>0</v>
      </c>
      <c r="KU220">
        <v>0</v>
      </c>
      <c r="KV220">
        <v>0</v>
      </c>
      <c r="KW220">
        <v>1</v>
      </c>
      <c r="KX220">
        <v>0</v>
      </c>
      <c r="KY220">
        <v>0</v>
      </c>
      <c r="KZ220" t="s">
        <v>234</v>
      </c>
      <c r="LA220" t="s">
        <v>234</v>
      </c>
      <c r="LB220" t="s">
        <v>234</v>
      </c>
      <c r="LC220" t="s">
        <v>234</v>
      </c>
      <c r="LD220" t="s">
        <v>234</v>
      </c>
      <c r="LE220" t="s">
        <v>234</v>
      </c>
      <c r="LF220" t="s">
        <v>234</v>
      </c>
      <c r="LG220" t="s">
        <v>234</v>
      </c>
      <c r="LH220">
        <v>266242536</v>
      </c>
      <c r="LI220" t="s">
        <v>4330</v>
      </c>
      <c r="LJ220">
        <v>44622.808611111112</v>
      </c>
      <c r="LK220" t="s">
        <v>234</v>
      </c>
      <c r="LL220" t="s">
        <v>234</v>
      </c>
      <c r="LM220" t="s">
        <v>3800</v>
      </c>
      <c r="LN220" t="s">
        <v>3801</v>
      </c>
      <c r="LO220" t="s">
        <v>234</v>
      </c>
      <c r="LP220">
        <v>221</v>
      </c>
    </row>
    <row r="221" spans="1:328" x14ac:dyDescent="0.35">
      <c r="A221">
        <v>44621.464624039349</v>
      </c>
      <c r="B221">
        <v>44621.467341377313</v>
      </c>
      <c r="C221">
        <v>44621</v>
      </c>
      <c r="D221">
        <v>2.7173379639862105E-3</v>
      </c>
      <c r="E221" t="s">
        <v>234</v>
      </c>
      <c r="F221" t="s">
        <v>234</v>
      </c>
      <c r="G221" t="s">
        <v>234</v>
      </c>
      <c r="H221">
        <v>44621</v>
      </c>
      <c r="I221" t="s">
        <v>451</v>
      </c>
      <c r="J221" t="s">
        <v>234</v>
      </c>
      <c r="K221" t="s">
        <v>451</v>
      </c>
      <c r="L221" t="s">
        <v>450</v>
      </c>
      <c r="M221" t="s">
        <v>450</v>
      </c>
      <c r="N221" t="s">
        <v>246</v>
      </c>
      <c r="O221" t="s">
        <v>4303</v>
      </c>
      <c r="P221" t="s">
        <v>246</v>
      </c>
      <c r="Q221" t="s">
        <v>433</v>
      </c>
      <c r="R221" t="s">
        <v>4303</v>
      </c>
      <c r="S221" t="s">
        <v>441</v>
      </c>
      <c r="T221" t="s">
        <v>2151</v>
      </c>
      <c r="U221" t="s">
        <v>2150</v>
      </c>
      <c r="V221" t="s">
        <v>2152</v>
      </c>
      <c r="W221" t="s">
        <v>2451</v>
      </c>
      <c r="X221" t="s">
        <v>2450</v>
      </c>
      <c r="Y221" t="s">
        <v>2451</v>
      </c>
      <c r="Z221" t="s">
        <v>246</v>
      </c>
      <c r="AA221" t="s">
        <v>4304</v>
      </c>
      <c r="AB221" t="s">
        <v>246</v>
      </c>
      <c r="AC221" t="s">
        <v>1390</v>
      </c>
      <c r="AD221" t="s">
        <v>4305</v>
      </c>
      <c r="AE221" t="s">
        <v>246</v>
      </c>
      <c r="AF221" t="s">
        <v>4306</v>
      </c>
      <c r="AG221" t="s">
        <v>246</v>
      </c>
      <c r="AH221" t="s">
        <v>1390</v>
      </c>
      <c r="AI221" t="s">
        <v>4307</v>
      </c>
      <c r="AJ221" t="s">
        <v>247</v>
      </c>
      <c r="AK221" t="s">
        <v>248</v>
      </c>
      <c r="AL221" t="s">
        <v>1655</v>
      </c>
      <c r="AM221" t="s">
        <v>234</v>
      </c>
      <c r="AN221" t="s">
        <v>1655</v>
      </c>
      <c r="AO221" t="s">
        <v>234</v>
      </c>
      <c r="AP221" t="s">
        <v>250</v>
      </c>
      <c r="AQ221" t="s">
        <v>234</v>
      </c>
      <c r="AR221" t="s">
        <v>234</v>
      </c>
      <c r="AS221" t="s">
        <v>234</v>
      </c>
      <c r="AT221" t="s">
        <v>234</v>
      </c>
      <c r="AU221" t="s">
        <v>234</v>
      </c>
      <c r="AV221" t="s">
        <v>234</v>
      </c>
      <c r="AW221" t="s">
        <v>234</v>
      </c>
      <c r="AX221" t="s">
        <v>234</v>
      </c>
      <c r="AY221" t="s">
        <v>234</v>
      </c>
      <c r="AZ221" t="s">
        <v>234</v>
      </c>
      <c r="BA221" t="s">
        <v>234</v>
      </c>
      <c r="BB221" t="s">
        <v>234</v>
      </c>
      <c r="BC221" t="s">
        <v>234</v>
      </c>
      <c r="BD221" t="s">
        <v>234</v>
      </c>
      <c r="BE221" t="s">
        <v>234</v>
      </c>
      <c r="BF221" t="s">
        <v>234</v>
      </c>
      <c r="BG221" t="s">
        <v>234</v>
      </c>
      <c r="BH221" t="s">
        <v>234</v>
      </c>
      <c r="BI221" t="s">
        <v>234</v>
      </c>
      <c r="BJ221" t="s">
        <v>234</v>
      </c>
      <c r="BK221" t="s">
        <v>234</v>
      </c>
      <c r="BL221" t="s">
        <v>234</v>
      </c>
      <c r="BM221" t="s">
        <v>234</v>
      </c>
      <c r="BN221" t="s">
        <v>234</v>
      </c>
      <c r="BO221" t="s">
        <v>234</v>
      </c>
      <c r="BP221" t="s">
        <v>234</v>
      </c>
      <c r="BQ221" t="s">
        <v>234</v>
      </c>
      <c r="BR221" t="s">
        <v>234</v>
      </c>
      <c r="BS221" t="s">
        <v>234</v>
      </c>
      <c r="BT221" t="s">
        <v>234</v>
      </c>
      <c r="BU221" t="s">
        <v>234</v>
      </c>
      <c r="BV221" t="s">
        <v>234</v>
      </c>
      <c r="BW221" t="s">
        <v>234</v>
      </c>
      <c r="BX221" t="s">
        <v>234</v>
      </c>
      <c r="BY221" t="s">
        <v>234</v>
      </c>
      <c r="BZ221" t="s">
        <v>234</v>
      </c>
      <c r="CA221" t="s">
        <v>234</v>
      </c>
      <c r="CB221" t="s">
        <v>234</v>
      </c>
      <c r="CC221" t="s">
        <v>234</v>
      </c>
      <c r="CD221" t="s">
        <v>234</v>
      </c>
      <c r="CE221" t="s">
        <v>234</v>
      </c>
      <c r="CF221" t="s">
        <v>234</v>
      </c>
      <c r="CG221" t="s">
        <v>234</v>
      </c>
      <c r="CH221" t="s">
        <v>234</v>
      </c>
      <c r="CI221" t="s">
        <v>234</v>
      </c>
      <c r="CJ221" t="s">
        <v>234</v>
      </c>
      <c r="CK221" t="s">
        <v>234</v>
      </c>
      <c r="CL221" t="s">
        <v>234</v>
      </c>
      <c r="CM221" t="s">
        <v>234</v>
      </c>
      <c r="CN221" t="s">
        <v>234</v>
      </c>
      <c r="CO221" t="s">
        <v>234</v>
      </c>
      <c r="CP221" t="s">
        <v>234</v>
      </c>
      <c r="CQ221" t="s">
        <v>234</v>
      </c>
      <c r="CR221" t="s">
        <v>234</v>
      </c>
      <c r="CS221" t="s">
        <v>234</v>
      </c>
      <c r="CT221" t="s">
        <v>234</v>
      </c>
      <c r="CU221" t="s">
        <v>234</v>
      </c>
      <c r="CV221" t="s">
        <v>234</v>
      </c>
      <c r="CW221" t="s">
        <v>234</v>
      </c>
      <c r="CX221" t="s">
        <v>234</v>
      </c>
      <c r="CY221" t="s">
        <v>234</v>
      </c>
      <c r="CZ221" t="s">
        <v>234</v>
      </c>
      <c r="DA221" t="s">
        <v>234</v>
      </c>
      <c r="DB221" t="s">
        <v>234</v>
      </c>
      <c r="DC221" t="s">
        <v>234</v>
      </c>
      <c r="DD221" t="s">
        <v>234</v>
      </c>
      <c r="DE221" t="s">
        <v>234</v>
      </c>
      <c r="DF221" t="s">
        <v>234</v>
      </c>
      <c r="DG221" t="s">
        <v>234</v>
      </c>
      <c r="DH221" t="s">
        <v>234</v>
      </c>
      <c r="DI221" t="s">
        <v>234</v>
      </c>
      <c r="DJ221" t="s">
        <v>234</v>
      </c>
      <c r="DK221" t="s">
        <v>234</v>
      </c>
      <c r="DL221" t="s">
        <v>234</v>
      </c>
      <c r="DM221" t="s">
        <v>234</v>
      </c>
      <c r="DN221" t="s">
        <v>234</v>
      </c>
      <c r="DO221" t="s">
        <v>234</v>
      </c>
      <c r="DP221" t="s">
        <v>234</v>
      </c>
      <c r="DQ221" t="s">
        <v>234</v>
      </c>
      <c r="DR221" t="s">
        <v>234</v>
      </c>
      <c r="DS221" t="s">
        <v>234</v>
      </c>
      <c r="DT221" t="s">
        <v>234</v>
      </c>
      <c r="DU221" t="s">
        <v>234</v>
      </c>
      <c r="DV221" t="s">
        <v>234</v>
      </c>
      <c r="DW221" t="s">
        <v>234</v>
      </c>
      <c r="DX221" t="s">
        <v>234</v>
      </c>
      <c r="DY221" t="s">
        <v>234</v>
      </c>
      <c r="DZ221" t="s">
        <v>234</v>
      </c>
      <c r="EA221" t="s">
        <v>234</v>
      </c>
      <c r="EB221" t="s">
        <v>234</v>
      </c>
      <c r="EC221" t="s">
        <v>234</v>
      </c>
      <c r="ED221" t="s">
        <v>234</v>
      </c>
      <c r="EE221" t="s">
        <v>234</v>
      </c>
      <c r="EF221" t="s">
        <v>234</v>
      </c>
      <c r="EG221" t="s">
        <v>234</v>
      </c>
      <c r="EH221" t="s">
        <v>234</v>
      </c>
      <c r="EI221" t="s">
        <v>234</v>
      </c>
      <c r="EJ221" t="s">
        <v>234</v>
      </c>
      <c r="EK221" t="s">
        <v>234</v>
      </c>
      <c r="EL221" t="s">
        <v>234</v>
      </c>
      <c r="EM221" t="s">
        <v>234</v>
      </c>
      <c r="EN221" t="s">
        <v>234</v>
      </c>
      <c r="EO221" t="s">
        <v>234</v>
      </c>
      <c r="EP221" t="s">
        <v>234</v>
      </c>
      <c r="EQ221" t="s">
        <v>234</v>
      </c>
      <c r="ER221" t="s">
        <v>234</v>
      </c>
      <c r="ES221" t="s">
        <v>234</v>
      </c>
      <c r="ET221" t="s">
        <v>234</v>
      </c>
      <c r="EU221" t="s">
        <v>234</v>
      </c>
      <c r="EV221" t="s">
        <v>234</v>
      </c>
      <c r="EW221" t="s">
        <v>234</v>
      </c>
      <c r="EX221" t="s">
        <v>234</v>
      </c>
      <c r="EY221" t="s">
        <v>234</v>
      </c>
      <c r="EZ221" t="s">
        <v>234</v>
      </c>
      <c r="FA221" t="s">
        <v>234</v>
      </c>
      <c r="FB221" t="s">
        <v>234</v>
      </c>
      <c r="FC221" t="s">
        <v>234</v>
      </c>
      <c r="FD221" t="s">
        <v>234</v>
      </c>
      <c r="FE221" t="s">
        <v>234</v>
      </c>
      <c r="FF221" t="s">
        <v>234</v>
      </c>
      <c r="FG221" t="s">
        <v>234</v>
      </c>
      <c r="FH221" t="s">
        <v>234</v>
      </c>
      <c r="FI221" t="s">
        <v>234</v>
      </c>
      <c r="FJ221" t="s">
        <v>234</v>
      </c>
      <c r="FK221" t="s">
        <v>234</v>
      </c>
      <c r="FL221" t="s">
        <v>234</v>
      </c>
      <c r="FM221" t="s">
        <v>234</v>
      </c>
      <c r="FN221" t="s">
        <v>234</v>
      </c>
      <c r="FO221" t="s">
        <v>234</v>
      </c>
      <c r="FP221" t="s">
        <v>234</v>
      </c>
      <c r="FQ221" t="s">
        <v>234</v>
      </c>
      <c r="FR221" t="s">
        <v>234</v>
      </c>
      <c r="FS221" t="s">
        <v>234</v>
      </c>
      <c r="FT221" t="s">
        <v>234</v>
      </c>
      <c r="FU221" t="s">
        <v>234</v>
      </c>
      <c r="FV221" t="s">
        <v>234</v>
      </c>
      <c r="FW221" t="s">
        <v>234</v>
      </c>
      <c r="FX221" t="s">
        <v>234</v>
      </c>
      <c r="FY221" t="s">
        <v>234</v>
      </c>
      <c r="FZ221" t="s">
        <v>234</v>
      </c>
      <c r="GA221" t="s">
        <v>234</v>
      </c>
      <c r="GB221" t="s">
        <v>234</v>
      </c>
      <c r="GC221" t="s">
        <v>234</v>
      </c>
      <c r="GD221" t="s">
        <v>234</v>
      </c>
      <c r="GE221" t="s">
        <v>234</v>
      </c>
      <c r="GF221" t="s">
        <v>234</v>
      </c>
      <c r="GG221" t="s">
        <v>234</v>
      </c>
      <c r="GH221" t="s">
        <v>234</v>
      </c>
      <c r="GI221" t="s">
        <v>234</v>
      </c>
      <c r="GJ221" t="s">
        <v>234</v>
      </c>
      <c r="GK221" t="s">
        <v>234</v>
      </c>
      <c r="GL221" t="s">
        <v>234</v>
      </c>
      <c r="GM221" t="s">
        <v>234</v>
      </c>
      <c r="GN221" t="s">
        <v>234</v>
      </c>
      <c r="GO221" t="s">
        <v>234</v>
      </c>
      <c r="GP221" t="s">
        <v>234</v>
      </c>
      <c r="GQ221" t="s">
        <v>234</v>
      </c>
      <c r="GR221" t="s">
        <v>234</v>
      </c>
      <c r="GS221" t="s">
        <v>234</v>
      </c>
      <c r="GT221" t="s">
        <v>234</v>
      </c>
      <c r="GU221" t="s">
        <v>234</v>
      </c>
      <c r="GV221" t="s">
        <v>234</v>
      </c>
      <c r="GW221" t="s">
        <v>234</v>
      </c>
      <c r="GX221" t="s">
        <v>234</v>
      </c>
      <c r="GY221" t="s">
        <v>234</v>
      </c>
      <c r="GZ221" t="s">
        <v>234</v>
      </c>
      <c r="HA221" t="s">
        <v>234</v>
      </c>
      <c r="HB221" t="s">
        <v>234</v>
      </c>
      <c r="HC221" t="s">
        <v>234</v>
      </c>
      <c r="HD221" t="s">
        <v>234</v>
      </c>
      <c r="HE221" t="s">
        <v>234</v>
      </c>
      <c r="HF221" t="s">
        <v>234</v>
      </c>
      <c r="HG221" t="s">
        <v>234</v>
      </c>
      <c r="HH221" t="s">
        <v>234</v>
      </c>
      <c r="HI221" t="s">
        <v>234</v>
      </c>
      <c r="HJ221" t="s">
        <v>234</v>
      </c>
      <c r="HK221" t="s">
        <v>234</v>
      </c>
      <c r="HL221" t="s">
        <v>234</v>
      </c>
      <c r="HM221" t="s">
        <v>234</v>
      </c>
      <c r="HN221" t="s">
        <v>234</v>
      </c>
      <c r="HO221" t="s">
        <v>234</v>
      </c>
      <c r="HP221" t="s">
        <v>234</v>
      </c>
      <c r="HQ221" t="s">
        <v>234</v>
      </c>
      <c r="HR221" t="s">
        <v>234</v>
      </c>
      <c r="HS221" t="s">
        <v>234</v>
      </c>
      <c r="HT221" t="s">
        <v>234</v>
      </c>
      <c r="HU221" t="s">
        <v>234</v>
      </c>
      <c r="HV221" t="s">
        <v>234</v>
      </c>
      <c r="HW221" t="s">
        <v>234</v>
      </c>
      <c r="HX221" t="s">
        <v>234</v>
      </c>
      <c r="HY221" t="s">
        <v>234</v>
      </c>
      <c r="HZ221" t="s">
        <v>234</v>
      </c>
      <c r="IA221" t="s">
        <v>234</v>
      </c>
      <c r="IB221" t="s">
        <v>234</v>
      </c>
      <c r="IC221" t="s">
        <v>234</v>
      </c>
      <c r="ID221" t="s">
        <v>234</v>
      </c>
      <c r="IE221" t="s">
        <v>234</v>
      </c>
      <c r="IF221" t="s">
        <v>234</v>
      </c>
      <c r="IG221" t="s">
        <v>234</v>
      </c>
      <c r="IH221" t="s">
        <v>234</v>
      </c>
      <c r="II221" t="s">
        <v>234</v>
      </c>
      <c r="IJ221" t="s">
        <v>234</v>
      </c>
      <c r="IK221" t="s">
        <v>234</v>
      </c>
      <c r="IL221" t="s">
        <v>234</v>
      </c>
      <c r="IM221" t="s">
        <v>234</v>
      </c>
      <c r="IN221" t="s">
        <v>234</v>
      </c>
      <c r="IO221" t="s">
        <v>234</v>
      </c>
      <c r="IP221" t="s">
        <v>234</v>
      </c>
      <c r="IQ221" t="s">
        <v>234</v>
      </c>
      <c r="IR221" t="s">
        <v>234</v>
      </c>
      <c r="IS221" t="s">
        <v>234</v>
      </c>
      <c r="IT221" t="s">
        <v>234</v>
      </c>
      <c r="IU221" t="s">
        <v>234</v>
      </c>
      <c r="IV221" t="s">
        <v>234</v>
      </c>
      <c r="IW221" t="s">
        <v>234</v>
      </c>
      <c r="IX221" t="s">
        <v>234</v>
      </c>
      <c r="IY221" t="s">
        <v>1655</v>
      </c>
      <c r="IZ221" t="s">
        <v>1713</v>
      </c>
      <c r="JA221" t="s">
        <v>430</v>
      </c>
      <c r="JB221" t="s">
        <v>234</v>
      </c>
      <c r="JC221" t="s">
        <v>431</v>
      </c>
      <c r="JD221" t="s">
        <v>432</v>
      </c>
      <c r="JE221" t="s">
        <v>432</v>
      </c>
      <c r="JF221" t="s">
        <v>279</v>
      </c>
      <c r="JG221" t="s">
        <v>234</v>
      </c>
      <c r="JH221" t="s">
        <v>352</v>
      </c>
      <c r="JI221" t="s">
        <v>258</v>
      </c>
      <c r="JJ221" t="s">
        <v>258</v>
      </c>
      <c r="JK221" t="s">
        <v>3810</v>
      </c>
      <c r="JL221" t="s">
        <v>234</v>
      </c>
      <c r="JM221" t="s">
        <v>234</v>
      </c>
      <c r="JN221" t="s">
        <v>234</v>
      </c>
      <c r="JO221" t="s">
        <v>234</v>
      </c>
      <c r="JP221" t="s">
        <v>234</v>
      </c>
      <c r="JQ221">
        <v>5</v>
      </c>
      <c r="JR221" t="s">
        <v>4139</v>
      </c>
      <c r="JS221" t="s">
        <v>234</v>
      </c>
      <c r="JT221" t="s">
        <v>259</v>
      </c>
      <c r="JU221" t="s">
        <v>4139</v>
      </c>
      <c r="JV221" t="s">
        <v>260</v>
      </c>
      <c r="JW221" t="s">
        <v>234</v>
      </c>
      <c r="JX221" t="s">
        <v>249</v>
      </c>
      <c r="JY221" t="s">
        <v>269</v>
      </c>
      <c r="JZ221">
        <v>0</v>
      </c>
      <c r="KA221">
        <v>0</v>
      </c>
      <c r="KB221">
        <v>0</v>
      </c>
      <c r="KC221">
        <v>0</v>
      </c>
      <c r="KD221">
        <v>0</v>
      </c>
      <c r="KE221">
        <v>0</v>
      </c>
      <c r="KF221">
        <v>0</v>
      </c>
      <c r="KG221">
        <v>0</v>
      </c>
      <c r="KH221">
        <v>0</v>
      </c>
      <c r="KI221">
        <v>0</v>
      </c>
      <c r="KJ221">
        <v>0</v>
      </c>
      <c r="KK221">
        <v>1</v>
      </c>
      <c r="KL221" t="s">
        <v>234</v>
      </c>
      <c r="KM221" t="s">
        <v>261</v>
      </c>
      <c r="KN221" t="s">
        <v>234</v>
      </c>
      <c r="KO221" t="s">
        <v>234</v>
      </c>
      <c r="KP221" t="s">
        <v>234</v>
      </c>
      <c r="KQ221" t="s">
        <v>234</v>
      </c>
      <c r="KR221" t="s">
        <v>234</v>
      </c>
      <c r="KS221" t="s">
        <v>234</v>
      </c>
      <c r="KT221" t="s">
        <v>234</v>
      </c>
      <c r="KU221" t="s">
        <v>234</v>
      </c>
      <c r="KV221" t="s">
        <v>234</v>
      </c>
      <c r="KW221" t="s">
        <v>234</v>
      </c>
      <c r="KX221" t="s">
        <v>234</v>
      </c>
      <c r="KY221" t="s">
        <v>234</v>
      </c>
      <c r="KZ221" t="s">
        <v>234</v>
      </c>
      <c r="LA221" t="s">
        <v>234</v>
      </c>
      <c r="LB221" t="s">
        <v>234</v>
      </c>
      <c r="LC221" t="s">
        <v>234</v>
      </c>
      <c r="LD221" t="s">
        <v>234</v>
      </c>
      <c r="LE221" t="s">
        <v>234</v>
      </c>
      <c r="LF221" t="s">
        <v>234</v>
      </c>
      <c r="LG221" t="s">
        <v>234</v>
      </c>
      <c r="LH221">
        <v>266242539</v>
      </c>
      <c r="LI221" t="s">
        <v>4331</v>
      </c>
      <c r="LJ221">
        <v>44622.808634259258</v>
      </c>
      <c r="LK221" t="s">
        <v>234</v>
      </c>
      <c r="LL221" t="s">
        <v>234</v>
      </c>
      <c r="LM221" t="s">
        <v>3800</v>
      </c>
      <c r="LN221" t="s">
        <v>3801</v>
      </c>
      <c r="LO221" t="s">
        <v>234</v>
      </c>
      <c r="LP221">
        <v>222</v>
      </c>
    </row>
    <row r="222" spans="1:328" x14ac:dyDescent="0.35">
      <c r="A222">
        <v>44621.467794062497</v>
      </c>
      <c r="B222">
        <v>44621.481613368058</v>
      </c>
      <c r="C222">
        <v>44621</v>
      </c>
      <c r="D222">
        <v>2.763861112180166E-3</v>
      </c>
      <c r="E222" t="s">
        <v>234</v>
      </c>
      <c r="F222" t="s">
        <v>234</v>
      </c>
      <c r="G222" t="s">
        <v>234</v>
      </c>
      <c r="H222">
        <v>44621</v>
      </c>
      <c r="I222" t="s">
        <v>451</v>
      </c>
      <c r="J222" t="s">
        <v>234</v>
      </c>
      <c r="K222" t="s">
        <v>451</v>
      </c>
      <c r="L222" t="s">
        <v>450</v>
      </c>
      <c r="M222" t="s">
        <v>450</v>
      </c>
      <c r="N222" t="s">
        <v>246</v>
      </c>
      <c r="O222" t="s">
        <v>4303</v>
      </c>
      <c r="P222" t="s">
        <v>246</v>
      </c>
      <c r="Q222" t="s">
        <v>433</v>
      </c>
      <c r="R222" t="s">
        <v>4303</v>
      </c>
      <c r="S222" t="s">
        <v>441</v>
      </c>
      <c r="T222" t="s">
        <v>2151</v>
      </c>
      <c r="U222" t="s">
        <v>2150</v>
      </c>
      <c r="V222" t="s">
        <v>2152</v>
      </c>
      <c r="W222" t="s">
        <v>2451</v>
      </c>
      <c r="X222" t="s">
        <v>2450</v>
      </c>
      <c r="Y222" t="s">
        <v>2451</v>
      </c>
      <c r="Z222" t="s">
        <v>246</v>
      </c>
      <c r="AA222" t="s">
        <v>4304</v>
      </c>
      <c r="AB222" t="s">
        <v>246</v>
      </c>
      <c r="AC222" t="s">
        <v>1390</v>
      </c>
      <c r="AD222" t="s">
        <v>4305</v>
      </c>
      <c r="AE222" t="s">
        <v>246</v>
      </c>
      <c r="AF222" t="s">
        <v>4306</v>
      </c>
      <c r="AG222" t="s">
        <v>246</v>
      </c>
      <c r="AH222" t="s">
        <v>1390</v>
      </c>
      <c r="AI222" t="s">
        <v>4307</v>
      </c>
      <c r="AJ222" t="s">
        <v>247</v>
      </c>
      <c r="AK222" t="s">
        <v>284</v>
      </c>
      <c r="AL222" t="s">
        <v>1655</v>
      </c>
      <c r="AM222" t="s">
        <v>234</v>
      </c>
      <c r="AN222" t="s">
        <v>1655</v>
      </c>
      <c r="AO222" t="s">
        <v>234</v>
      </c>
      <c r="AP222" t="s">
        <v>250</v>
      </c>
      <c r="AQ222" t="s">
        <v>234</v>
      </c>
      <c r="AR222" t="s">
        <v>234</v>
      </c>
      <c r="AS222" t="s">
        <v>285</v>
      </c>
      <c r="AT222" t="s">
        <v>234</v>
      </c>
      <c r="AU222" t="s">
        <v>3875</v>
      </c>
      <c r="AV222">
        <v>1</v>
      </c>
      <c r="AW222">
        <v>1</v>
      </c>
      <c r="AX222">
        <v>0</v>
      </c>
      <c r="AY222">
        <v>0</v>
      </c>
      <c r="AZ222">
        <v>0</v>
      </c>
      <c r="BA222">
        <v>0</v>
      </c>
      <c r="BB222">
        <v>0</v>
      </c>
      <c r="BC222">
        <v>0</v>
      </c>
      <c r="BD222" t="s">
        <v>309</v>
      </c>
      <c r="BE222" t="s">
        <v>750</v>
      </c>
      <c r="BF222" t="s">
        <v>287</v>
      </c>
      <c r="BG222">
        <v>1</v>
      </c>
      <c r="BH222">
        <v>0</v>
      </c>
      <c r="BI222">
        <v>0</v>
      </c>
      <c r="BJ222">
        <v>0</v>
      </c>
      <c r="BK222">
        <v>0</v>
      </c>
      <c r="BL222">
        <v>0</v>
      </c>
      <c r="BM222">
        <v>0</v>
      </c>
      <c r="BN222">
        <v>0</v>
      </c>
      <c r="BO222">
        <v>0</v>
      </c>
      <c r="BP222">
        <v>0</v>
      </c>
      <c r="BQ222" t="s">
        <v>234</v>
      </c>
      <c r="BR222" t="s">
        <v>288</v>
      </c>
      <c r="BS222" t="s">
        <v>289</v>
      </c>
      <c r="BT222" t="s">
        <v>4332</v>
      </c>
      <c r="BU222">
        <v>1</v>
      </c>
      <c r="BV222">
        <v>1</v>
      </c>
      <c r="BW222">
        <v>1</v>
      </c>
      <c r="BX222">
        <v>0</v>
      </c>
      <c r="BY222">
        <v>0</v>
      </c>
      <c r="BZ222">
        <v>0</v>
      </c>
      <c r="CA222">
        <v>1</v>
      </c>
      <c r="CB222">
        <v>0</v>
      </c>
      <c r="CC222" t="s">
        <v>1500</v>
      </c>
      <c r="CD222">
        <v>500</v>
      </c>
      <c r="CE222">
        <v>250</v>
      </c>
      <c r="CF222" t="s">
        <v>1655</v>
      </c>
      <c r="CG222">
        <v>500</v>
      </c>
      <c r="CH222">
        <v>192.30769230769201</v>
      </c>
      <c r="CI222" t="s">
        <v>1655</v>
      </c>
      <c r="CJ222">
        <v>200</v>
      </c>
      <c r="CK222" t="s">
        <v>4101</v>
      </c>
      <c r="CL222" t="s">
        <v>1445</v>
      </c>
      <c r="CM222" t="s">
        <v>234</v>
      </c>
      <c r="CN222" t="s">
        <v>234</v>
      </c>
      <c r="CO222" t="s">
        <v>234</v>
      </c>
      <c r="CP222" t="s">
        <v>234</v>
      </c>
      <c r="CQ222" t="s">
        <v>234</v>
      </c>
      <c r="CR222" t="s">
        <v>234</v>
      </c>
      <c r="CS222" t="s">
        <v>234</v>
      </c>
      <c r="CT222" t="s">
        <v>234</v>
      </c>
      <c r="CU222" t="s">
        <v>234</v>
      </c>
      <c r="CV222" t="s">
        <v>1507</v>
      </c>
      <c r="CW222" t="s">
        <v>1655</v>
      </c>
      <c r="CX222">
        <v>1150</v>
      </c>
      <c r="CY222" t="s">
        <v>234</v>
      </c>
      <c r="CZ222" t="s">
        <v>234</v>
      </c>
      <c r="DA222" t="s">
        <v>234</v>
      </c>
      <c r="DB222" t="s">
        <v>234</v>
      </c>
      <c r="DC222" t="s">
        <v>234</v>
      </c>
      <c r="DD222" t="s">
        <v>234</v>
      </c>
      <c r="DE222" t="s">
        <v>259</v>
      </c>
      <c r="DF222">
        <v>1150</v>
      </c>
      <c r="DG222" t="s">
        <v>1655</v>
      </c>
      <c r="DH222" t="s">
        <v>1445</v>
      </c>
      <c r="DI222" t="s">
        <v>234</v>
      </c>
      <c r="DJ222" t="s">
        <v>234</v>
      </c>
      <c r="DK222" t="s">
        <v>234</v>
      </c>
      <c r="DL222" t="s">
        <v>234</v>
      </c>
      <c r="DM222" t="s">
        <v>234</v>
      </c>
      <c r="DN222" t="s">
        <v>234</v>
      </c>
      <c r="DO222" t="s">
        <v>234</v>
      </c>
      <c r="DP222" t="s">
        <v>234</v>
      </c>
      <c r="DQ222" t="s">
        <v>234</v>
      </c>
      <c r="DR222" t="s">
        <v>234</v>
      </c>
      <c r="DS222" t="s">
        <v>234</v>
      </c>
      <c r="DT222" t="s">
        <v>234</v>
      </c>
      <c r="DU222" t="s">
        <v>234</v>
      </c>
      <c r="DV222" t="s">
        <v>234</v>
      </c>
      <c r="DW222" t="s">
        <v>234</v>
      </c>
      <c r="DX222" t="s">
        <v>234</v>
      </c>
      <c r="DY222" t="s">
        <v>234</v>
      </c>
      <c r="DZ222" t="s">
        <v>234</v>
      </c>
      <c r="EA222" t="s">
        <v>234</v>
      </c>
      <c r="EB222" t="s">
        <v>234</v>
      </c>
      <c r="EC222" t="s">
        <v>234</v>
      </c>
      <c r="ED222" t="s">
        <v>234</v>
      </c>
      <c r="EE222" t="s">
        <v>234</v>
      </c>
      <c r="EF222" t="s">
        <v>234</v>
      </c>
      <c r="EG222" t="s">
        <v>234</v>
      </c>
      <c r="EH222" t="s">
        <v>1655</v>
      </c>
      <c r="EI222" t="s">
        <v>1445</v>
      </c>
      <c r="EJ222" t="s">
        <v>1655</v>
      </c>
      <c r="EK222" t="s">
        <v>441</v>
      </c>
      <c r="EL222" t="s">
        <v>305</v>
      </c>
      <c r="EM222" t="s">
        <v>2151</v>
      </c>
      <c r="EN222" t="s">
        <v>305</v>
      </c>
      <c r="EO222" t="s">
        <v>1018</v>
      </c>
      <c r="EP222">
        <v>1</v>
      </c>
      <c r="EQ222">
        <v>0</v>
      </c>
      <c r="ER222">
        <v>0</v>
      </c>
      <c r="ES222">
        <v>0</v>
      </c>
      <c r="ET222">
        <v>0</v>
      </c>
      <c r="EU222">
        <v>0</v>
      </c>
      <c r="EV222">
        <v>0</v>
      </c>
      <c r="EW222">
        <v>0</v>
      </c>
      <c r="EX222" t="s">
        <v>1655</v>
      </c>
      <c r="EY222">
        <v>25</v>
      </c>
      <c r="EZ222" t="s">
        <v>3911</v>
      </c>
      <c r="FA222" t="s">
        <v>234</v>
      </c>
      <c r="FB222" t="s">
        <v>234</v>
      </c>
      <c r="FC222" t="s">
        <v>234</v>
      </c>
      <c r="FD222" t="s">
        <v>3911</v>
      </c>
      <c r="FE222" t="s">
        <v>1445</v>
      </c>
      <c r="FF222" t="s">
        <v>234</v>
      </c>
      <c r="FG222" t="s">
        <v>234</v>
      </c>
      <c r="FH222" t="s">
        <v>234</v>
      </c>
      <c r="FI222" t="s">
        <v>234</v>
      </c>
      <c r="FJ222" t="s">
        <v>234</v>
      </c>
      <c r="FK222" t="s">
        <v>234</v>
      </c>
      <c r="FL222" t="s">
        <v>234</v>
      </c>
      <c r="FM222" t="s">
        <v>234</v>
      </c>
      <c r="FN222" t="s">
        <v>234</v>
      </c>
      <c r="FO222" t="s">
        <v>234</v>
      </c>
      <c r="FP222" t="s">
        <v>234</v>
      </c>
      <c r="FQ222" t="s">
        <v>234</v>
      </c>
      <c r="FR222" t="s">
        <v>234</v>
      </c>
      <c r="FS222" t="s">
        <v>234</v>
      </c>
      <c r="FT222" t="s">
        <v>234</v>
      </c>
      <c r="FU222" t="s">
        <v>234</v>
      </c>
      <c r="FV222" t="s">
        <v>234</v>
      </c>
      <c r="FW222" t="s">
        <v>234</v>
      </c>
      <c r="FX222" t="s">
        <v>234</v>
      </c>
      <c r="FY222" t="s">
        <v>234</v>
      </c>
      <c r="FZ222" t="s">
        <v>234</v>
      </c>
      <c r="GA222" t="s">
        <v>234</v>
      </c>
      <c r="GB222" t="s">
        <v>234</v>
      </c>
      <c r="GC222" t="s">
        <v>234</v>
      </c>
      <c r="GD222" t="s">
        <v>234</v>
      </c>
      <c r="GE222" t="s">
        <v>234</v>
      </c>
      <c r="GF222" t="s">
        <v>234</v>
      </c>
      <c r="GG222" t="s">
        <v>234</v>
      </c>
      <c r="GH222" t="s">
        <v>234</v>
      </c>
      <c r="GI222" t="s">
        <v>234</v>
      </c>
      <c r="GJ222" t="s">
        <v>234</v>
      </c>
      <c r="GK222" t="s">
        <v>234</v>
      </c>
      <c r="GL222" t="s">
        <v>234</v>
      </c>
      <c r="GM222" t="s">
        <v>234</v>
      </c>
      <c r="GN222" t="s">
        <v>234</v>
      </c>
      <c r="GO222" t="s">
        <v>1445</v>
      </c>
      <c r="GP222" t="s">
        <v>234</v>
      </c>
      <c r="GQ222" t="s">
        <v>234</v>
      </c>
      <c r="GR222" t="s">
        <v>234</v>
      </c>
      <c r="GS222" t="s">
        <v>234</v>
      </c>
      <c r="GT222" t="s">
        <v>234</v>
      </c>
      <c r="GU222" t="s">
        <v>234</v>
      </c>
      <c r="GV222" t="s">
        <v>234</v>
      </c>
      <c r="GW222" t="s">
        <v>234</v>
      </c>
      <c r="GX222" t="s">
        <v>234</v>
      </c>
      <c r="GY222" t="s">
        <v>234</v>
      </c>
      <c r="GZ222" t="s">
        <v>234</v>
      </c>
      <c r="HA222" t="s">
        <v>234</v>
      </c>
      <c r="HB222" t="s">
        <v>234</v>
      </c>
      <c r="HC222" t="s">
        <v>234</v>
      </c>
      <c r="HD222" t="s">
        <v>234</v>
      </c>
      <c r="HE222" t="s">
        <v>234</v>
      </c>
      <c r="HF222" t="s">
        <v>234</v>
      </c>
      <c r="HG222" t="s">
        <v>234</v>
      </c>
      <c r="HH222" t="s">
        <v>234</v>
      </c>
      <c r="HI222" t="s">
        <v>234</v>
      </c>
      <c r="HJ222" t="s">
        <v>234</v>
      </c>
      <c r="HK222" t="s">
        <v>234</v>
      </c>
      <c r="HL222" t="s">
        <v>234</v>
      </c>
      <c r="HM222" t="s">
        <v>234</v>
      </c>
      <c r="HN222" t="s">
        <v>1655</v>
      </c>
      <c r="HO222" t="s">
        <v>1445</v>
      </c>
      <c r="HP222" t="s">
        <v>1655</v>
      </c>
      <c r="HQ222" t="s">
        <v>441</v>
      </c>
      <c r="HR222" t="s">
        <v>305</v>
      </c>
      <c r="HS222" t="s">
        <v>2151</v>
      </c>
      <c r="HT222" t="s">
        <v>305</v>
      </c>
      <c r="HU222" t="s">
        <v>1445</v>
      </c>
      <c r="HV222" t="s">
        <v>234</v>
      </c>
      <c r="HW222" t="s">
        <v>234</v>
      </c>
      <c r="HX222" t="s">
        <v>234</v>
      </c>
      <c r="HY222" t="s">
        <v>234</v>
      </c>
      <c r="HZ222" t="s">
        <v>234</v>
      </c>
      <c r="IA222" t="s">
        <v>234</v>
      </c>
      <c r="IB222" t="s">
        <v>234</v>
      </c>
      <c r="IC222" t="s">
        <v>234</v>
      </c>
      <c r="ID222" t="s">
        <v>3928</v>
      </c>
      <c r="IE222">
        <v>0</v>
      </c>
      <c r="IF222">
        <v>1</v>
      </c>
      <c r="IG222">
        <v>1</v>
      </c>
      <c r="IH222">
        <v>1</v>
      </c>
      <c r="II222">
        <v>0</v>
      </c>
      <c r="IJ222">
        <v>0</v>
      </c>
      <c r="IK222">
        <v>0</v>
      </c>
      <c r="IL222">
        <v>0</v>
      </c>
      <c r="IM222" t="s">
        <v>234</v>
      </c>
      <c r="IN222" t="s">
        <v>1655</v>
      </c>
      <c r="IO222" t="s">
        <v>234</v>
      </c>
      <c r="IP222" t="s">
        <v>3878</v>
      </c>
      <c r="IQ222">
        <v>1</v>
      </c>
      <c r="IR222">
        <v>1</v>
      </c>
      <c r="IS222">
        <v>0</v>
      </c>
      <c r="IT222">
        <v>0</v>
      </c>
      <c r="IU222">
        <v>0</v>
      </c>
      <c r="IV222">
        <v>0</v>
      </c>
      <c r="IW222">
        <v>0</v>
      </c>
      <c r="IX222">
        <v>0</v>
      </c>
      <c r="IY222" t="s">
        <v>234</v>
      </c>
      <c r="IZ222" t="s">
        <v>234</v>
      </c>
      <c r="JA222" t="s">
        <v>234</v>
      </c>
      <c r="JB222" t="s">
        <v>234</v>
      </c>
      <c r="JC222" t="s">
        <v>234</v>
      </c>
      <c r="JD222" t="s">
        <v>234</v>
      </c>
      <c r="JE222" t="s">
        <v>234</v>
      </c>
      <c r="JF222" t="s">
        <v>234</v>
      </c>
      <c r="JG222" t="s">
        <v>234</v>
      </c>
      <c r="JH222" t="s">
        <v>234</v>
      </c>
      <c r="JI222" t="s">
        <v>234</v>
      </c>
      <c r="JJ222" t="s">
        <v>234</v>
      </c>
      <c r="JK222" t="s">
        <v>234</v>
      </c>
      <c r="JL222" t="s">
        <v>234</v>
      </c>
      <c r="JM222" t="s">
        <v>234</v>
      </c>
      <c r="JN222" t="s">
        <v>234</v>
      </c>
      <c r="JO222" t="s">
        <v>234</v>
      </c>
      <c r="JP222" t="s">
        <v>234</v>
      </c>
      <c r="JQ222" t="s">
        <v>234</v>
      </c>
      <c r="JR222" t="s">
        <v>234</v>
      </c>
      <c r="JS222" t="s">
        <v>234</v>
      </c>
      <c r="JT222" t="s">
        <v>234</v>
      </c>
      <c r="JU222" t="s">
        <v>234</v>
      </c>
      <c r="JV222" t="s">
        <v>234</v>
      </c>
      <c r="JW222" t="s">
        <v>234</v>
      </c>
      <c r="JX222" t="s">
        <v>234</v>
      </c>
      <c r="JY222" t="s">
        <v>234</v>
      </c>
      <c r="JZ222" t="s">
        <v>234</v>
      </c>
      <c r="KA222" t="s">
        <v>234</v>
      </c>
      <c r="KB222" t="s">
        <v>234</v>
      </c>
      <c r="KC222" t="s">
        <v>234</v>
      </c>
      <c r="KD222" t="s">
        <v>234</v>
      </c>
      <c r="KE222" t="s">
        <v>234</v>
      </c>
      <c r="KF222" t="s">
        <v>234</v>
      </c>
      <c r="KG222" t="s">
        <v>234</v>
      </c>
      <c r="KH222" t="s">
        <v>234</v>
      </c>
      <c r="KI222" t="s">
        <v>234</v>
      </c>
      <c r="KJ222" t="s">
        <v>234</v>
      </c>
      <c r="KK222" t="s">
        <v>234</v>
      </c>
      <c r="KL222" t="s">
        <v>234</v>
      </c>
      <c r="KM222" t="s">
        <v>234</v>
      </c>
      <c r="KN222" t="s">
        <v>234</v>
      </c>
      <c r="KO222" t="s">
        <v>234</v>
      </c>
      <c r="KP222" t="s">
        <v>234</v>
      </c>
      <c r="KQ222" t="s">
        <v>234</v>
      </c>
      <c r="KR222" t="s">
        <v>234</v>
      </c>
      <c r="KS222" t="s">
        <v>234</v>
      </c>
      <c r="KT222" t="s">
        <v>234</v>
      </c>
      <c r="KU222" t="s">
        <v>234</v>
      </c>
      <c r="KV222" t="s">
        <v>234</v>
      </c>
      <c r="KW222" t="s">
        <v>234</v>
      </c>
      <c r="KX222" t="s">
        <v>234</v>
      </c>
      <c r="KY222" t="s">
        <v>234</v>
      </c>
      <c r="KZ222" t="s">
        <v>234</v>
      </c>
      <c r="LA222" t="s">
        <v>234</v>
      </c>
      <c r="LB222" t="s">
        <v>234</v>
      </c>
      <c r="LC222" t="s">
        <v>234</v>
      </c>
      <c r="LD222" t="s">
        <v>234</v>
      </c>
      <c r="LE222" t="s">
        <v>234</v>
      </c>
      <c r="LF222" t="s">
        <v>234</v>
      </c>
      <c r="LG222" t="s">
        <v>234</v>
      </c>
      <c r="LH222">
        <v>266242544</v>
      </c>
      <c r="LI222" t="s">
        <v>4333</v>
      </c>
      <c r="LJ222">
        <v>44622.808645833327</v>
      </c>
      <c r="LK222" t="s">
        <v>234</v>
      </c>
      <c r="LL222" t="s">
        <v>234</v>
      </c>
      <c r="LM222" t="s">
        <v>3800</v>
      </c>
      <c r="LN222" t="s">
        <v>3801</v>
      </c>
      <c r="LO222" t="s">
        <v>234</v>
      </c>
      <c r="LP222">
        <v>223</v>
      </c>
    </row>
    <row r="223" spans="1:328" x14ac:dyDescent="0.35">
      <c r="A223">
        <v>44621.482469155089</v>
      </c>
      <c r="B223">
        <v>44621.490088206017</v>
      </c>
      <c r="C223">
        <v>44621</v>
      </c>
      <c r="D223">
        <v>1.9047627320105676E-3</v>
      </c>
      <c r="E223" t="s">
        <v>234</v>
      </c>
      <c r="F223" t="s">
        <v>234</v>
      </c>
      <c r="G223" t="s">
        <v>234</v>
      </c>
      <c r="H223">
        <v>44621</v>
      </c>
      <c r="I223" t="s">
        <v>451</v>
      </c>
      <c r="J223" t="s">
        <v>234</v>
      </c>
      <c r="K223" t="s">
        <v>451</v>
      </c>
      <c r="L223" t="s">
        <v>450</v>
      </c>
      <c r="M223" t="s">
        <v>450</v>
      </c>
      <c r="N223" t="s">
        <v>246</v>
      </c>
      <c r="O223" t="s">
        <v>4303</v>
      </c>
      <c r="P223" t="s">
        <v>246</v>
      </c>
      <c r="Q223" t="s">
        <v>433</v>
      </c>
      <c r="R223" t="s">
        <v>4303</v>
      </c>
      <c r="S223" t="s">
        <v>441</v>
      </c>
      <c r="T223" t="s">
        <v>2151</v>
      </c>
      <c r="U223" t="s">
        <v>2150</v>
      </c>
      <c r="V223" t="s">
        <v>2152</v>
      </c>
      <c r="W223" t="s">
        <v>2451</v>
      </c>
      <c r="X223" t="s">
        <v>2450</v>
      </c>
      <c r="Y223" t="s">
        <v>2451</v>
      </c>
      <c r="Z223" t="s">
        <v>246</v>
      </c>
      <c r="AA223" t="s">
        <v>4304</v>
      </c>
      <c r="AB223" t="s">
        <v>246</v>
      </c>
      <c r="AC223" t="s">
        <v>1390</v>
      </c>
      <c r="AD223" t="s">
        <v>4305</v>
      </c>
      <c r="AE223" t="s">
        <v>246</v>
      </c>
      <c r="AF223" t="s">
        <v>4306</v>
      </c>
      <c r="AG223" t="s">
        <v>246</v>
      </c>
      <c r="AH223" t="s">
        <v>1390</v>
      </c>
      <c r="AI223" t="s">
        <v>4307</v>
      </c>
      <c r="AJ223" t="s">
        <v>247</v>
      </c>
      <c r="AK223" t="s">
        <v>284</v>
      </c>
      <c r="AL223" t="s">
        <v>1655</v>
      </c>
      <c r="AM223" t="s">
        <v>234</v>
      </c>
      <c r="AN223" t="s">
        <v>1655</v>
      </c>
      <c r="AO223" t="s">
        <v>234</v>
      </c>
      <c r="AP223" t="s">
        <v>250</v>
      </c>
      <c r="AQ223" t="s">
        <v>234</v>
      </c>
      <c r="AR223" t="s">
        <v>234</v>
      </c>
      <c r="AS223" t="s">
        <v>285</v>
      </c>
      <c r="AT223" t="s">
        <v>234</v>
      </c>
      <c r="AU223" t="s">
        <v>318</v>
      </c>
      <c r="AV223">
        <v>1</v>
      </c>
      <c r="AW223">
        <v>0</v>
      </c>
      <c r="AX223">
        <v>0</v>
      </c>
      <c r="AY223">
        <v>0</v>
      </c>
      <c r="AZ223">
        <v>0</v>
      </c>
      <c r="BA223">
        <v>0</v>
      </c>
      <c r="BB223">
        <v>0</v>
      </c>
      <c r="BC223">
        <v>0</v>
      </c>
      <c r="BD223" t="s">
        <v>309</v>
      </c>
      <c r="BE223" t="s">
        <v>750</v>
      </c>
      <c r="BF223" t="s">
        <v>287</v>
      </c>
      <c r="BG223">
        <v>1</v>
      </c>
      <c r="BH223">
        <v>0</v>
      </c>
      <c r="BI223">
        <v>0</v>
      </c>
      <c r="BJ223">
        <v>0</v>
      </c>
      <c r="BK223">
        <v>0</v>
      </c>
      <c r="BL223">
        <v>0</v>
      </c>
      <c r="BM223">
        <v>0</v>
      </c>
      <c r="BN223">
        <v>0</v>
      </c>
      <c r="BO223">
        <v>0</v>
      </c>
      <c r="BP223">
        <v>0</v>
      </c>
      <c r="BQ223" t="s">
        <v>234</v>
      </c>
      <c r="BR223" t="s">
        <v>288</v>
      </c>
      <c r="BS223" t="s">
        <v>311</v>
      </c>
      <c r="BT223" t="s">
        <v>3972</v>
      </c>
      <c r="BU223">
        <v>1</v>
      </c>
      <c r="BV223">
        <v>1</v>
      </c>
      <c r="BW223">
        <v>0</v>
      </c>
      <c r="BX223">
        <v>1</v>
      </c>
      <c r="BY223">
        <v>0</v>
      </c>
      <c r="BZ223">
        <v>0</v>
      </c>
      <c r="CA223">
        <v>1</v>
      </c>
      <c r="CB223">
        <v>0</v>
      </c>
      <c r="CC223" t="s">
        <v>1500</v>
      </c>
      <c r="CD223">
        <v>600</v>
      </c>
      <c r="CE223">
        <v>300</v>
      </c>
      <c r="CF223" t="s">
        <v>1655</v>
      </c>
      <c r="CG223">
        <v>500</v>
      </c>
      <c r="CH223">
        <v>192.30769230769201</v>
      </c>
      <c r="CI223" t="s">
        <v>1655</v>
      </c>
      <c r="CJ223" t="s">
        <v>234</v>
      </c>
      <c r="CK223" t="s">
        <v>234</v>
      </c>
      <c r="CL223" t="s">
        <v>234</v>
      </c>
      <c r="CM223">
        <v>500</v>
      </c>
      <c r="CN223" t="s">
        <v>4309</v>
      </c>
      <c r="CO223" t="s">
        <v>1655</v>
      </c>
      <c r="CP223" t="s">
        <v>234</v>
      </c>
      <c r="CQ223" t="s">
        <v>234</v>
      </c>
      <c r="CR223" t="s">
        <v>234</v>
      </c>
      <c r="CS223" t="s">
        <v>234</v>
      </c>
      <c r="CT223" t="s">
        <v>234</v>
      </c>
      <c r="CU223" t="s">
        <v>234</v>
      </c>
      <c r="CV223" t="s">
        <v>1507</v>
      </c>
      <c r="CW223" t="s">
        <v>1445</v>
      </c>
      <c r="CX223" t="s">
        <v>234</v>
      </c>
      <c r="CY223" t="s">
        <v>234</v>
      </c>
      <c r="CZ223" t="s">
        <v>342</v>
      </c>
      <c r="DA223" t="s">
        <v>342</v>
      </c>
      <c r="DB223" t="s">
        <v>414</v>
      </c>
      <c r="DC223">
        <v>591</v>
      </c>
      <c r="DD223">
        <v>225</v>
      </c>
      <c r="DE223" t="s">
        <v>4334</v>
      </c>
      <c r="DF223">
        <v>1440.9898477157301</v>
      </c>
      <c r="DG223" t="s">
        <v>1445</v>
      </c>
      <c r="DH223" t="s">
        <v>1655</v>
      </c>
      <c r="DI223" t="s">
        <v>1545</v>
      </c>
      <c r="DJ223">
        <v>0</v>
      </c>
      <c r="DK223">
        <v>0</v>
      </c>
      <c r="DL223">
        <v>0</v>
      </c>
      <c r="DM223">
        <v>0</v>
      </c>
      <c r="DN223">
        <v>0</v>
      </c>
      <c r="DO223">
        <v>0</v>
      </c>
      <c r="DP223">
        <v>0</v>
      </c>
      <c r="DQ223">
        <v>0</v>
      </c>
      <c r="DR223">
        <v>0</v>
      </c>
      <c r="DS223">
        <v>0</v>
      </c>
      <c r="DT223">
        <v>1</v>
      </c>
      <c r="DU223">
        <v>0</v>
      </c>
      <c r="DV223">
        <v>0</v>
      </c>
      <c r="DW223">
        <v>0</v>
      </c>
      <c r="DX223" t="s">
        <v>234</v>
      </c>
      <c r="DY223" t="s">
        <v>3972</v>
      </c>
      <c r="DZ223">
        <v>1</v>
      </c>
      <c r="EA223">
        <v>1</v>
      </c>
      <c r="EB223">
        <v>0</v>
      </c>
      <c r="EC223">
        <v>1</v>
      </c>
      <c r="ED223">
        <v>0</v>
      </c>
      <c r="EE223">
        <v>0</v>
      </c>
      <c r="EF223">
        <v>1</v>
      </c>
      <c r="EG223">
        <v>0</v>
      </c>
      <c r="EH223" t="s">
        <v>1655</v>
      </c>
      <c r="EI223" t="s">
        <v>1445</v>
      </c>
      <c r="EJ223" t="s">
        <v>1655</v>
      </c>
      <c r="EK223" t="s">
        <v>441</v>
      </c>
      <c r="EL223" t="s">
        <v>305</v>
      </c>
      <c r="EM223" t="s">
        <v>2151</v>
      </c>
      <c r="EN223" t="s">
        <v>305</v>
      </c>
      <c r="EO223" t="s">
        <v>234</v>
      </c>
      <c r="EP223" t="s">
        <v>234</v>
      </c>
      <c r="EQ223" t="s">
        <v>234</v>
      </c>
      <c r="ER223" t="s">
        <v>234</v>
      </c>
      <c r="ES223" t="s">
        <v>234</v>
      </c>
      <c r="ET223" t="s">
        <v>234</v>
      </c>
      <c r="EU223" t="s">
        <v>234</v>
      </c>
      <c r="EV223" t="s">
        <v>234</v>
      </c>
      <c r="EW223" t="s">
        <v>234</v>
      </c>
      <c r="EX223" t="s">
        <v>234</v>
      </c>
      <c r="EY223" t="s">
        <v>234</v>
      </c>
      <c r="EZ223" t="s">
        <v>234</v>
      </c>
      <c r="FA223" t="s">
        <v>234</v>
      </c>
      <c r="FB223" t="s">
        <v>234</v>
      </c>
      <c r="FC223" t="s">
        <v>234</v>
      </c>
      <c r="FD223" t="s">
        <v>234</v>
      </c>
      <c r="FE223" t="s">
        <v>234</v>
      </c>
      <c r="FF223" t="s">
        <v>234</v>
      </c>
      <c r="FG223" t="s">
        <v>234</v>
      </c>
      <c r="FH223" t="s">
        <v>234</v>
      </c>
      <c r="FI223" t="s">
        <v>234</v>
      </c>
      <c r="FJ223" t="s">
        <v>234</v>
      </c>
      <c r="FK223" t="s">
        <v>234</v>
      </c>
      <c r="FL223" t="s">
        <v>234</v>
      </c>
      <c r="FM223" t="s">
        <v>234</v>
      </c>
      <c r="FN223" t="s">
        <v>234</v>
      </c>
      <c r="FO223" t="s">
        <v>234</v>
      </c>
      <c r="FP223" t="s">
        <v>234</v>
      </c>
      <c r="FQ223" t="s">
        <v>234</v>
      </c>
      <c r="FR223" t="s">
        <v>234</v>
      </c>
      <c r="FS223" t="s">
        <v>234</v>
      </c>
      <c r="FT223" t="s">
        <v>234</v>
      </c>
      <c r="FU223" t="s">
        <v>234</v>
      </c>
      <c r="FV223" t="s">
        <v>234</v>
      </c>
      <c r="FW223" t="s">
        <v>234</v>
      </c>
      <c r="FX223" t="s">
        <v>234</v>
      </c>
      <c r="FY223" t="s">
        <v>234</v>
      </c>
      <c r="FZ223" t="s">
        <v>234</v>
      </c>
      <c r="GA223" t="s">
        <v>234</v>
      </c>
      <c r="GB223" t="s">
        <v>234</v>
      </c>
      <c r="GC223" t="s">
        <v>234</v>
      </c>
      <c r="GD223" t="s">
        <v>234</v>
      </c>
      <c r="GE223" t="s">
        <v>234</v>
      </c>
      <c r="GF223" t="s">
        <v>234</v>
      </c>
      <c r="GG223" t="s">
        <v>234</v>
      </c>
      <c r="GH223" t="s">
        <v>234</v>
      </c>
      <c r="GI223" t="s">
        <v>234</v>
      </c>
      <c r="GJ223" t="s">
        <v>234</v>
      </c>
      <c r="GK223" t="s">
        <v>234</v>
      </c>
      <c r="GL223" t="s">
        <v>234</v>
      </c>
      <c r="GM223" t="s">
        <v>234</v>
      </c>
      <c r="GN223" t="s">
        <v>234</v>
      </c>
      <c r="GO223" t="s">
        <v>234</v>
      </c>
      <c r="GP223" t="s">
        <v>234</v>
      </c>
      <c r="GQ223" t="s">
        <v>234</v>
      </c>
      <c r="GR223" t="s">
        <v>234</v>
      </c>
      <c r="GS223" t="s">
        <v>234</v>
      </c>
      <c r="GT223" t="s">
        <v>234</v>
      </c>
      <c r="GU223" t="s">
        <v>234</v>
      </c>
      <c r="GV223" t="s">
        <v>234</v>
      </c>
      <c r="GW223" t="s">
        <v>234</v>
      </c>
      <c r="GX223" t="s">
        <v>234</v>
      </c>
      <c r="GY223" t="s">
        <v>234</v>
      </c>
      <c r="GZ223" t="s">
        <v>234</v>
      </c>
      <c r="HA223" t="s">
        <v>234</v>
      </c>
      <c r="HB223" t="s">
        <v>234</v>
      </c>
      <c r="HC223" t="s">
        <v>234</v>
      </c>
      <c r="HD223" t="s">
        <v>234</v>
      </c>
      <c r="HE223" t="s">
        <v>234</v>
      </c>
      <c r="HF223" t="s">
        <v>234</v>
      </c>
      <c r="HG223" t="s">
        <v>234</v>
      </c>
      <c r="HH223" t="s">
        <v>234</v>
      </c>
      <c r="HI223" t="s">
        <v>234</v>
      </c>
      <c r="HJ223" t="s">
        <v>234</v>
      </c>
      <c r="HK223" t="s">
        <v>234</v>
      </c>
      <c r="HL223" t="s">
        <v>234</v>
      </c>
      <c r="HM223" t="s">
        <v>234</v>
      </c>
      <c r="HN223" t="s">
        <v>234</v>
      </c>
      <c r="HO223" t="s">
        <v>234</v>
      </c>
      <c r="HP223" t="s">
        <v>234</v>
      </c>
      <c r="HQ223" t="s">
        <v>234</v>
      </c>
      <c r="HR223" t="s">
        <v>234</v>
      </c>
      <c r="HS223" t="s">
        <v>234</v>
      </c>
      <c r="HT223" t="s">
        <v>234</v>
      </c>
      <c r="HU223" t="s">
        <v>1445</v>
      </c>
      <c r="HV223" t="s">
        <v>234</v>
      </c>
      <c r="HW223" t="s">
        <v>234</v>
      </c>
      <c r="HX223" t="s">
        <v>234</v>
      </c>
      <c r="HY223" t="s">
        <v>234</v>
      </c>
      <c r="HZ223" t="s">
        <v>234</v>
      </c>
      <c r="IA223" t="s">
        <v>234</v>
      </c>
      <c r="IB223" t="s">
        <v>234</v>
      </c>
      <c r="IC223" t="s">
        <v>234</v>
      </c>
      <c r="ID223" t="s">
        <v>4209</v>
      </c>
      <c r="IE223">
        <v>0</v>
      </c>
      <c r="IF223">
        <v>0</v>
      </c>
      <c r="IG223">
        <v>1</v>
      </c>
      <c r="IH223">
        <v>1</v>
      </c>
      <c r="II223">
        <v>0</v>
      </c>
      <c r="IJ223">
        <v>0</v>
      </c>
      <c r="IK223">
        <v>0</v>
      </c>
      <c r="IL223">
        <v>0</v>
      </c>
      <c r="IM223" t="s">
        <v>234</v>
      </c>
      <c r="IN223" t="s">
        <v>1655</v>
      </c>
      <c r="IO223" t="s">
        <v>234</v>
      </c>
      <c r="IP223" t="s">
        <v>309</v>
      </c>
      <c r="IQ223">
        <v>1</v>
      </c>
      <c r="IR223">
        <v>0</v>
      </c>
      <c r="IS223">
        <v>0</v>
      </c>
      <c r="IT223">
        <v>0</v>
      </c>
      <c r="IU223">
        <v>0</v>
      </c>
      <c r="IV223">
        <v>0</v>
      </c>
      <c r="IW223">
        <v>0</v>
      </c>
      <c r="IX223">
        <v>0</v>
      </c>
      <c r="IY223" t="s">
        <v>234</v>
      </c>
      <c r="IZ223" t="s">
        <v>234</v>
      </c>
      <c r="JA223" t="s">
        <v>234</v>
      </c>
      <c r="JB223" t="s">
        <v>234</v>
      </c>
      <c r="JC223" t="s">
        <v>234</v>
      </c>
      <c r="JD223" t="s">
        <v>234</v>
      </c>
      <c r="JE223" t="s">
        <v>234</v>
      </c>
      <c r="JF223" t="s">
        <v>234</v>
      </c>
      <c r="JG223" t="s">
        <v>234</v>
      </c>
      <c r="JH223" t="s">
        <v>234</v>
      </c>
      <c r="JI223" t="s">
        <v>234</v>
      </c>
      <c r="JJ223" t="s">
        <v>234</v>
      </c>
      <c r="JK223" t="s">
        <v>234</v>
      </c>
      <c r="JL223" t="s">
        <v>234</v>
      </c>
      <c r="JM223" t="s">
        <v>234</v>
      </c>
      <c r="JN223" t="s">
        <v>234</v>
      </c>
      <c r="JO223" t="s">
        <v>234</v>
      </c>
      <c r="JP223" t="s">
        <v>234</v>
      </c>
      <c r="JQ223" t="s">
        <v>234</v>
      </c>
      <c r="JR223" t="s">
        <v>234</v>
      </c>
      <c r="JS223" t="s">
        <v>234</v>
      </c>
      <c r="JT223" t="s">
        <v>234</v>
      </c>
      <c r="JU223" t="s">
        <v>234</v>
      </c>
      <c r="JV223" t="s">
        <v>234</v>
      </c>
      <c r="JW223" t="s">
        <v>234</v>
      </c>
      <c r="JX223" t="s">
        <v>234</v>
      </c>
      <c r="JY223" t="s">
        <v>234</v>
      </c>
      <c r="JZ223" t="s">
        <v>234</v>
      </c>
      <c r="KA223" t="s">
        <v>234</v>
      </c>
      <c r="KB223" t="s">
        <v>234</v>
      </c>
      <c r="KC223" t="s">
        <v>234</v>
      </c>
      <c r="KD223" t="s">
        <v>234</v>
      </c>
      <c r="KE223" t="s">
        <v>234</v>
      </c>
      <c r="KF223" t="s">
        <v>234</v>
      </c>
      <c r="KG223" t="s">
        <v>234</v>
      </c>
      <c r="KH223" t="s">
        <v>234</v>
      </c>
      <c r="KI223" t="s">
        <v>234</v>
      </c>
      <c r="KJ223" t="s">
        <v>234</v>
      </c>
      <c r="KK223" t="s">
        <v>234</v>
      </c>
      <c r="KL223" t="s">
        <v>234</v>
      </c>
      <c r="KM223" t="s">
        <v>234</v>
      </c>
      <c r="KN223" t="s">
        <v>234</v>
      </c>
      <c r="KO223" t="s">
        <v>234</v>
      </c>
      <c r="KP223" t="s">
        <v>234</v>
      </c>
      <c r="KQ223" t="s">
        <v>234</v>
      </c>
      <c r="KR223" t="s">
        <v>234</v>
      </c>
      <c r="KS223" t="s">
        <v>234</v>
      </c>
      <c r="KT223" t="s">
        <v>234</v>
      </c>
      <c r="KU223" t="s">
        <v>234</v>
      </c>
      <c r="KV223" t="s">
        <v>234</v>
      </c>
      <c r="KW223" t="s">
        <v>234</v>
      </c>
      <c r="KX223" t="s">
        <v>234</v>
      </c>
      <c r="KY223" t="s">
        <v>234</v>
      </c>
      <c r="KZ223" t="s">
        <v>234</v>
      </c>
      <c r="LA223" t="s">
        <v>234</v>
      </c>
      <c r="LB223" t="s">
        <v>234</v>
      </c>
      <c r="LC223" t="s">
        <v>234</v>
      </c>
      <c r="LD223" t="s">
        <v>234</v>
      </c>
      <c r="LE223" t="s">
        <v>234</v>
      </c>
      <c r="LF223" t="s">
        <v>234</v>
      </c>
      <c r="LG223" t="s">
        <v>234</v>
      </c>
      <c r="LH223">
        <v>266242549</v>
      </c>
      <c r="LI223" t="s">
        <v>4335</v>
      </c>
      <c r="LJ223">
        <v>44622.808657407397</v>
      </c>
      <c r="LK223" t="s">
        <v>234</v>
      </c>
      <c r="LL223" t="s">
        <v>234</v>
      </c>
      <c r="LM223" t="s">
        <v>3800</v>
      </c>
      <c r="LN223" t="s">
        <v>3801</v>
      </c>
      <c r="LO223" t="s">
        <v>234</v>
      </c>
      <c r="LP223">
        <v>224</v>
      </c>
    </row>
    <row r="224" spans="1:328" x14ac:dyDescent="0.35">
      <c r="A224">
        <v>44621.491965949077</v>
      </c>
      <c r="B224">
        <v>44621.498336979173</v>
      </c>
      <c r="C224">
        <v>44621</v>
      </c>
      <c r="D224">
        <v>6.3710300964885391E-3</v>
      </c>
      <c r="E224" t="s">
        <v>234</v>
      </c>
      <c r="F224" t="s">
        <v>234</v>
      </c>
      <c r="G224" t="s">
        <v>234</v>
      </c>
      <c r="H224">
        <v>44621</v>
      </c>
      <c r="I224" t="s">
        <v>451</v>
      </c>
      <c r="J224" t="s">
        <v>234</v>
      </c>
      <c r="K224" t="s">
        <v>451</v>
      </c>
      <c r="L224" t="s">
        <v>450</v>
      </c>
      <c r="M224" t="s">
        <v>450</v>
      </c>
      <c r="N224" t="s">
        <v>246</v>
      </c>
      <c r="O224" t="s">
        <v>4303</v>
      </c>
      <c r="P224" t="s">
        <v>246</v>
      </c>
      <c r="Q224" t="s">
        <v>433</v>
      </c>
      <c r="R224" t="s">
        <v>4303</v>
      </c>
      <c r="S224" t="s">
        <v>441</v>
      </c>
      <c r="T224" t="s">
        <v>2151</v>
      </c>
      <c r="U224" t="s">
        <v>2150</v>
      </c>
      <c r="V224" t="s">
        <v>2152</v>
      </c>
      <c r="W224" t="s">
        <v>2451</v>
      </c>
      <c r="X224" t="s">
        <v>2450</v>
      </c>
      <c r="Y224" t="s">
        <v>2451</v>
      </c>
      <c r="Z224" t="s">
        <v>246</v>
      </c>
      <c r="AA224" t="s">
        <v>4304</v>
      </c>
      <c r="AB224" t="s">
        <v>246</v>
      </c>
      <c r="AC224" t="s">
        <v>1390</v>
      </c>
      <c r="AD224" t="s">
        <v>4305</v>
      </c>
      <c r="AE224" t="s">
        <v>246</v>
      </c>
      <c r="AF224" t="s">
        <v>4306</v>
      </c>
      <c r="AG224" t="s">
        <v>246</v>
      </c>
      <c r="AH224" t="s">
        <v>1390</v>
      </c>
      <c r="AI224" t="s">
        <v>4307</v>
      </c>
      <c r="AJ224" t="s">
        <v>247</v>
      </c>
      <c r="AK224" t="s">
        <v>284</v>
      </c>
      <c r="AL224" t="s">
        <v>1655</v>
      </c>
      <c r="AM224" t="s">
        <v>234</v>
      </c>
      <c r="AN224" t="s">
        <v>1655</v>
      </c>
      <c r="AO224" t="s">
        <v>234</v>
      </c>
      <c r="AP224" t="s">
        <v>250</v>
      </c>
      <c r="AQ224" t="s">
        <v>234</v>
      </c>
      <c r="AR224" t="s">
        <v>234</v>
      </c>
      <c r="AS224" t="s">
        <v>316</v>
      </c>
      <c r="AT224" t="s">
        <v>234</v>
      </c>
      <c r="AU224" t="s">
        <v>318</v>
      </c>
      <c r="AV224">
        <v>1</v>
      </c>
      <c r="AW224">
        <v>0</v>
      </c>
      <c r="AX224">
        <v>0</v>
      </c>
      <c r="AY224">
        <v>0</v>
      </c>
      <c r="AZ224">
        <v>0</v>
      </c>
      <c r="BA224">
        <v>0</v>
      </c>
      <c r="BB224">
        <v>0</v>
      </c>
      <c r="BC224">
        <v>0</v>
      </c>
      <c r="BD224" t="s">
        <v>309</v>
      </c>
      <c r="BE224" t="s">
        <v>750</v>
      </c>
      <c r="BF224" t="s">
        <v>287</v>
      </c>
      <c r="BG224">
        <v>1</v>
      </c>
      <c r="BH224">
        <v>0</v>
      </c>
      <c r="BI224">
        <v>0</v>
      </c>
      <c r="BJ224">
        <v>0</v>
      </c>
      <c r="BK224">
        <v>0</v>
      </c>
      <c r="BL224">
        <v>0</v>
      </c>
      <c r="BM224">
        <v>0</v>
      </c>
      <c r="BN224">
        <v>0</v>
      </c>
      <c r="BO224">
        <v>0</v>
      </c>
      <c r="BP224">
        <v>0</v>
      </c>
      <c r="BQ224" t="s">
        <v>234</v>
      </c>
      <c r="BR224" t="s">
        <v>288</v>
      </c>
      <c r="BS224" t="s">
        <v>289</v>
      </c>
      <c r="BT224" t="s">
        <v>1463</v>
      </c>
      <c r="BU224">
        <v>0</v>
      </c>
      <c r="BV224">
        <v>0</v>
      </c>
      <c r="BW224">
        <v>1</v>
      </c>
      <c r="BX224">
        <v>0</v>
      </c>
      <c r="BY224">
        <v>0</v>
      </c>
      <c r="BZ224">
        <v>0</v>
      </c>
      <c r="CA224">
        <v>0</v>
      </c>
      <c r="CB224">
        <v>0</v>
      </c>
      <c r="CC224" t="s">
        <v>1500</v>
      </c>
      <c r="CD224" t="s">
        <v>234</v>
      </c>
      <c r="CE224" t="s">
        <v>234</v>
      </c>
      <c r="CF224" t="s">
        <v>234</v>
      </c>
      <c r="CG224" t="s">
        <v>234</v>
      </c>
      <c r="CH224" t="s">
        <v>234</v>
      </c>
      <c r="CI224" t="s">
        <v>234</v>
      </c>
      <c r="CJ224">
        <v>200</v>
      </c>
      <c r="CK224" t="s">
        <v>4101</v>
      </c>
      <c r="CL224" t="s">
        <v>1445</v>
      </c>
      <c r="CM224" t="s">
        <v>234</v>
      </c>
      <c r="CN224" t="s">
        <v>234</v>
      </c>
      <c r="CO224" t="s">
        <v>234</v>
      </c>
      <c r="CP224" t="s">
        <v>234</v>
      </c>
      <c r="CQ224" t="s">
        <v>234</v>
      </c>
      <c r="CR224" t="s">
        <v>234</v>
      </c>
      <c r="CS224" t="s">
        <v>234</v>
      </c>
      <c r="CT224" t="s">
        <v>234</v>
      </c>
      <c r="CU224" t="s">
        <v>234</v>
      </c>
      <c r="CV224" t="s">
        <v>234</v>
      </c>
      <c r="CW224" t="s">
        <v>234</v>
      </c>
      <c r="CX224" t="s">
        <v>234</v>
      </c>
      <c r="CY224" t="s">
        <v>234</v>
      </c>
      <c r="CZ224" t="s">
        <v>234</v>
      </c>
      <c r="DA224" t="s">
        <v>234</v>
      </c>
      <c r="DB224" t="s">
        <v>234</v>
      </c>
      <c r="DC224" t="s">
        <v>234</v>
      </c>
      <c r="DD224" t="s">
        <v>234</v>
      </c>
      <c r="DE224" t="s">
        <v>234</v>
      </c>
      <c r="DF224" t="s">
        <v>234</v>
      </c>
      <c r="DG224" t="s">
        <v>234</v>
      </c>
      <c r="DH224" t="s">
        <v>1655</v>
      </c>
      <c r="DI224" t="s">
        <v>4336</v>
      </c>
      <c r="DJ224">
        <v>0</v>
      </c>
      <c r="DK224">
        <v>0</v>
      </c>
      <c r="DL224">
        <v>0</v>
      </c>
      <c r="DM224">
        <v>0</v>
      </c>
      <c r="DN224">
        <v>0</v>
      </c>
      <c r="DO224">
        <v>1</v>
      </c>
      <c r="DP224">
        <v>1</v>
      </c>
      <c r="DQ224">
        <v>0</v>
      </c>
      <c r="DR224">
        <v>0</v>
      </c>
      <c r="DS224">
        <v>0</v>
      </c>
      <c r="DT224">
        <v>0</v>
      </c>
      <c r="DU224">
        <v>0</v>
      </c>
      <c r="DV224">
        <v>0</v>
      </c>
      <c r="DW224">
        <v>0</v>
      </c>
      <c r="DX224" t="s">
        <v>234</v>
      </c>
      <c r="DY224" t="s">
        <v>1463</v>
      </c>
      <c r="DZ224">
        <v>0</v>
      </c>
      <c r="EA224">
        <v>0</v>
      </c>
      <c r="EB224">
        <v>1</v>
      </c>
      <c r="EC224">
        <v>0</v>
      </c>
      <c r="ED224">
        <v>0</v>
      </c>
      <c r="EE224">
        <v>0</v>
      </c>
      <c r="EF224">
        <v>0</v>
      </c>
      <c r="EG224">
        <v>0</v>
      </c>
      <c r="EH224" t="s">
        <v>1445</v>
      </c>
      <c r="EI224" t="s">
        <v>1445</v>
      </c>
      <c r="EJ224" t="s">
        <v>1655</v>
      </c>
      <c r="EK224" t="s">
        <v>441</v>
      </c>
      <c r="EL224" t="s">
        <v>305</v>
      </c>
      <c r="EM224" t="s">
        <v>2151</v>
      </c>
      <c r="EN224" t="s">
        <v>305</v>
      </c>
      <c r="EO224" t="s">
        <v>234</v>
      </c>
      <c r="EP224" t="s">
        <v>234</v>
      </c>
      <c r="EQ224" t="s">
        <v>234</v>
      </c>
      <c r="ER224" t="s">
        <v>234</v>
      </c>
      <c r="ES224" t="s">
        <v>234</v>
      </c>
      <c r="ET224" t="s">
        <v>234</v>
      </c>
      <c r="EU224" t="s">
        <v>234</v>
      </c>
      <c r="EV224" t="s">
        <v>234</v>
      </c>
      <c r="EW224" t="s">
        <v>234</v>
      </c>
      <c r="EX224" t="s">
        <v>234</v>
      </c>
      <c r="EY224" t="s">
        <v>234</v>
      </c>
      <c r="EZ224" t="s">
        <v>234</v>
      </c>
      <c r="FA224" t="s">
        <v>234</v>
      </c>
      <c r="FB224" t="s">
        <v>234</v>
      </c>
      <c r="FC224" t="s">
        <v>234</v>
      </c>
      <c r="FD224" t="s">
        <v>234</v>
      </c>
      <c r="FE224" t="s">
        <v>234</v>
      </c>
      <c r="FF224" t="s">
        <v>234</v>
      </c>
      <c r="FG224" t="s">
        <v>234</v>
      </c>
      <c r="FH224" t="s">
        <v>234</v>
      </c>
      <c r="FI224" t="s">
        <v>234</v>
      </c>
      <c r="FJ224" t="s">
        <v>234</v>
      </c>
      <c r="FK224" t="s">
        <v>234</v>
      </c>
      <c r="FL224" t="s">
        <v>234</v>
      </c>
      <c r="FM224" t="s">
        <v>234</v>
      </c>
      <c r="FN224" t="s">
        <v>234</v>
      </c>
      <c r="FO224" t="s">
        <v>234</v>
      </c>
      <c r="FP224" t="s">
        <v>234</v>
      </c>
      <c r="FQ224" t="s">
        <v>234</v>
      </c>
      <c r="FR224" t="s">
        <v>234</v>
      </c>
      <c r="FS224" t="s">
        <v>234</v>
      </c>
      <c r="FT224" t="s">
        <v>234</v>
      </c>
      <c r="FU224" t="s">
        <v>234</v>
      </c>
      <c r="FV224" t="s">
        <v>234</v>
      </c>
      <c r="FW224" t="s">
        <v>234</v>
      </c>
      <c r="FX224" t="s">
        <v>234</v>
      </c>
      <c r="FY224" t="s">
        <v>234</v>
      </c>
      <c r="FZ224" t="s">
        <v>234</v>
      </c>
      <c r="GA224" t="s">
        <v>234</v>
      </c>
      <c r="GB224" t="s">
        <v>234</v>
      </c>
      <c r="GC224" t="s">
        <v>234</v>
      </c>
      <c r="GD224" t="s">
        <v>234</v>
      </c>
      <c r="GE224" t="s">
        <v>234</v>
      </c>
      <c r="GF224" t="s">
        <v>234</v>
      </c>
      <c r="GG224" t="s">
        <v>234</v>
      </c>
      <c r="GH224" t="s">
        <v>234</v>
      </c>
      <c r="GI224" t="s">
        <v>234</v>
      </c>
      <c r="GJ224" t="s">
        <v>234</v>
      </c>
      <c r="GK224" t="s">
        <v>234</v>
      </c>
      <c r="GL224" t="s">
        <v>234</v>
      </c>
      <c r="GM224" t="s">
        <v>234</v>
      </c>
      <c r="GN224" t="s">
        <v>234</v>
      </c>
      <c r="GO224" t="s">
        <v>234</v>
      </c>
      <c r="GP224" t="s">
        <v>234</v>
      </c>
      <c r="GQ224" t="s">
        <v>234</v>
      </c>
      <c r="GR224" t="s">
        <v>234</v>
      </c>
      <c r="GS224" t="s">
        <v>234</v>
      </c>
      <c r="GT224" t="s">
        <v>234</v>
      </c>
      <c r="GU224" t="s">
        <v>234</v>
      </c>
      <c r="GV224" t="s">
        <v>234</v>
      </c>
      <c r="GW224" t="s">
        <v>234</v>
      </c>
      <c r="GX224" t="s">
        <v>234</v>
      </c>
      <c r="GY224" t="s">
        <v>234</v>
      </c>
      <c r="GZ224" t="s">
        <v>234</v>
      </c>
      <c r="HA224" t="s">
        <v>234</v>
      </c>
      <c r="HB224" t="s">
        <v>234</v>
      </c>
      <c r="HC224" t="s">
        <v>234</v>
      </c>
      <c r="HD224" t="s">
        <v>234</v>
      </c>
      <c r="HE224" t="s">
        <v>234</v>
      </c>
      <c r="HF224" t="s">
        <v>234</v>
      </c>
      <c r="HG224" t="s">
        <v>234</v>
      </c>
      <c r="HH224" t="s">
        <v>234</v>
      </c>
      <c r="HI224" t="s">
        <v>234</v>
      </c>
      <c r="HJ224" t="s">
        <v>234</v>
      </c>
      <c r="HK224" t="s">
        <v>234</v>
      </c>
      <c r="HL224" t="s">
        <v>234</v>
      </c>
      <c r="HM224" t="s">
        <v>234</v>
      </c>
      <c r="HN224" t="s">
        <v>234</v>
      </c>
      <c r="HO224" t="s">
        <v>234</v>
      </c>
      <c r="HP224" t="s">
        <v>234</v>
      </c>
      <c r="HQ224" t="s">
        <v>234</v>
      </c>
      <c r="HR224" t="s">
        <v>234</v>
      </c>
      <c r="HS224" t="s">
        <v>234</v>
      </c>
      <c r="HT224" t="s">
        <v>234</v>
      </c>
      <c r="HU224" t="s">
        <v>1445</v>
      </c>
      <c r="HV224" t="s">
        <v>234</v>
      </c>
      <c r="HW224" t="s">
        <v>234</v>
      </c>
      <c r="HX224" t="s">
        <v>234</v>
      </c>
      <c r="HY224" t="s">
        <v>234</v>
      </c>
      <c r="HZ224" t="s">
        <v>234</v>
      </c>
      <c r="IA224" t="s">
        <v>234</v>
      </c>
      <c r="IB224" t="s">
        <v>234</v>
      </c>
      <c r="IC224" t="s">
        <v>234</v>
      </c>
      <c r="ID224" t="s">
        <v>4240</v>
      </c>
      <c r="IE224">
        <v>0</v>
      </c>
      <c r="IF224">
        <v>1</v>
      </c>
      <c r="IG224">
        <v>0</v>
      </c>
      <c r="IH224">
        <v>1</v>
      </c>
      <c r="II224">
        <v>0</v>
      </c>
      <c r="IJ224">
        <v>0</v>
      </c>
      <c r="IK224">
        <v>0</v>
      </c>
      <c r="IL224">
        <v>0</v>
      </c>
      <c r="IM224" t="s">
        <v>234</v>
      </c>
      <c r="IN224" t="s">
        <v>1445</v>
      </c>
      <c r="IO224" t="s">
        <v>234</v>
      </c>
      <c r="IP224" t="s">
        <v>234</v>
      </c>
      <c r="IQ224" t="s">
        <v>234</v>
      </c>
      <c r="IR224" t="s">
        <v>234</v>
      </c>
      <c r="IS224" t="s">
        <v>234</v>
      </c>
      <c r="IT224" t="s">
        <v>234</v>
      </c>
      <c r="IU224" t="s">
        <v>234</v>
      </c>
      <c r="IV224" t="s">
        <v>234</v>
      </c>
      <c r="IW224" t="s">
        <v>234</v>
      </c>
      <c r="IX224" t="s">
        <v>234</v>
      </c>
      <c r="IY224" t="s">
        <v>234</v>
      </c>
      <c r="IZ224" t="s">
        <v>234</v>
      </c>
      <c r="JA224" t="s">
        <v>234</v>
      </c>
      <c r="JB224" t="s">
        <v>234</v>
      </c>
      <c r="JC224" t="s">
        <v>234</v>
      </c>
      <c r="JD224" t="s">
        <v>234</v>
      </c>
      <c r="JE224" t="s">
        <v>234</v>
      </c>
      <c r="JF224" t="s">
        <v>234</v>
      </c>
      <c r="JG224" t="s">
        <v>234</v>
      </c>
      <c r="JH224" t="s">
        <v>234</v>
      </c>
      <c r="JI224" t="s">
        <v>234</v>
      </c>
      <c r="JJ224" t="s">
        <v>234</v>
      </c>
      <c r="JK224" t="s">
        <v>234</v>
      </c>
      <c r="JL224" t="s">
        <v>234</v>
      </c>
      <c r="JM224" t="s">
        <v>234</v>
      </c>
      <c r="JN224" t="s">
        <v>234</v>
      </c>
      <c r="JO224" t="s">
        <v>234</v>
      </c>
      <c r="JP224" t="s">
        <v>234</v>
      </c>
      <c r="JQ224" t="s">
        <v>234</v>
      </c>
      <c r="JR224" t="s">
        <v>234</v>
      </c>
      <c r="JS224" t="s">
        <v>234</v>
      </c>
      <c r="JT224" t="s">
        <v>234</v>
      </c>
      <c r="JU224" t="s">
        <v>234</v>
      </c>
      <c r="JV224" t="s">
        <v>234</v>
      </c>
      <c r="JW224" t="s">
        <v>234</v>
      </c>
      <c r="JX224" t="s">
        <v>234</v>
      </c>
      <c r="JY224" t="s">
        <v>234</v>
      </c>
      <c r="JZ224" t="s">
        <v>234</v>
      </c>
      <c r="KA224" t="s">
        <v>234</v>
      </c>
      <c r="KB224" t="s">
        <v>234</v>
      </c>
      <c r="KC224" t="s">
        <v>234</v>
      </c>
      <c r="KD224" t="s">
        <v>234</v>
      </c>
      <c r="KE224" t="s">
        <v>234</v>
      </c>
      <c r="KF224" t="s">
        <v>234</v>
      </c>
      <c r="KG224" t="s">
        <v>234</v>
      </c>
      <c r="KH224" t="s">
        <v>234</v>
      </c>
      <c r="KI224" t="s">
        <v>234</v>
      </c>
      <c r="KJ224" t="s">
        <v>234</v>
      </c>
      <c r="KK224" t="s">
        <v>234</v>
      </c>
      <c r="KL224" t="s">
        <v>234</v>
      </c>
      <c r="KM224" t="s">
        <v>234</v>
      </c>
      <c r="KN224" t="s">
        <v>234</v>
      </c>
      <c r="KO224" t="s">
        <v>234</v>
      </c>
      <c r="KP224" t="s">
        <v>234</v>
      </c>
      <c r="KQ224" t="s">
        <v>234</v>
      </c>
      <c r="KR224" t="s">
        <v>234</v>
      </c>
      <c r="KS224" t="s">
        <v>234</v>
      </c>
      <c r="KT224" t="s">
        <v>234</v>
      </c>
      <c r="KU224" t="s">
        <v>234</v>
      </c>
      <c r="KV224" t="s">
        <v>234</v>
      </c>
      <c r="KW224" t="s">
        <v>234</v>
      </c>
      <c r="KX224" t="s">
        <v>234</v>
      </c>
      <c r="KY224" t="s">
        <v>234</v>
      </c>
      <c r="KZ224" t="s">
        <v>234</v>
      </c>
      <c r="LA224" t="s">
        <v>234</v>
      </c>
      <c r="LB224" t="s">
        <v>234</v>
      </c>
      <c r="LC224" t="s">
        <v>234</v>
      </c>
      <c r="LD224" t="s">
        <v>234</v>
      </c>
      <c r="LE224" t="s">
        <v>234</v>
      </c>
      <c r="LF224" t="s">
        <v>234</v>
      </c>
      <c r="LG224" t="s">
        <v>234</v>
      </c>
      <c r="LH224">
        <v>266242552</v>
      </c>
      <c r="LI224" t="s">
        <v>4337</v>
      </c>
      <c r="LJ224">
        <v>44622.808680555558</v>
      </c>
      <c r="LK224" t="s">
        <v>234</v>
      </c>
      <c r="LL224" t="s">
        <v>234</v>
      </c>
      <c r="LM224" t="s">
        <v>3800</v>
      </c>
      <c r="LN224" t="s">
        <v>3801</v>
      </c>
      <c r="LO224" t="s">
        <v>234</v>
      </c>
      <c r="LP224">
        <v>225</v>
      </c>
    </row>
    <row r="225" spans="1:328" x14ac:dyDescent="0.35">
      <c r="A225">
        <v>44621.498796747677</v>
      </c>
      <c r="B225">
        <v>44621.502169409723</v>
      </c>
      <c r="C225">
        <v>44621</v>
      </c>
      <c r="D225">
        <v>3.3726620458764955E-3</v>
      </c>
      <c r="E225" t="s">
        <v>234</v>
      </c>
      <c r="F225" t="s">
        <v>234</v>
      </c>
      <c r="G225" t="s">
        <v>234</v>
      </c>
      <c r="H225">
        <v>44621</v>
      </c>
      <c r="I225" t="s">
        <v>451</v>
      </c>
      <c r="J225" t="s">
        <v>234</v>
      </c>
      <c r="K225" t="s">
        <v>451</v>
      </c>
      <c r="L225" t="s">
        <v>450</v>
      </c>
      <c r="M225" t="s">
        <v>450</v>
      </c>
      <c r="N225" t="s">
        <v>246</v>
      </c>
      <c r="O225" t="s">
        <v>4303</v>
      </c>
      <c r="P225" t="s">
        <v>246</v>
      </c>
      <c r="Q225" t="s">
        <v>433</v>
      </c>
      <c r="R225" t="s">
        <v>4303</v>
      </c>
      <c r="S225" t="s">
        <v>441</v>
      </c>
      <c r="T225" t="s">
        <v>2151</v>
      </c>
      <c r="U225" t="s">
        <v>2150</v>
      </c>
      <c r="V225" t="s">
        <v>2152</v>
      </c>
      <c r="W225" t="s">
        <v>2451</v>
      </c>
      <c r="X225" t="s">
        <v>2450</v>
      </c>
      <c r="Y225" t="s">
        <v>2451</v>
      </c>
      <c r="Z225" t="s">
        <v>246</v>
      </c>
      <c r="AA225" t="s">
        <v>4304</v>
      </c>
      <c r="AB225" t="s">
        <v>246</v>
      </c>
      <c r="AC225" t="s">
        <v>1390</v>
      </c>
      <c r="AD225" t="s">
        <v>4305</v>
      </c>
      <c r="AE225" t="s">
        <v>246</v>
      </c>
      <c r="AF225" t="s">
        <v>4306</v>
      </c>
      <c r="AG225" t="s">
        <v>246</v>
      </c>
      <c r="AH225" t="s">
        <v>1390</v>
      </c>
      <c r="AI225" t="s">
        <v>4307</v>
      </c>
      <c r="AJ225" t="s">
        <v>247</v>
      </c>
      <c r="AK225" t="s">
        <v>284</v>
      </c>
      <c r="AL225" t="s">
        <v>1655</v>
      </c>
      <c r="AM225" t="s">
        <v>234</v>
      </c>
      <c r="AN225" t="s">
        <v>1655</v>
      </c>
      <c r="AO225" t="s">
        <v>234</v>
      </c>
      <c r="AP225" t="s">
        <v>250</v>
      </c>
      <c r="AQ225" t="s">
        <v>234</v>
      </c>
      <c r="AR225" t="s">
        <v>234</v>
      </c>
      <c r="AS225" t="s">
        <v>316</v>
      </c>
      <c r="AT225" t="s">
        <v>234</v>
      </c>
      <c r="AU225" t="s">
        <v>318</v>
      </c>
      <c r="AV225">
        <v>1</v>
      </c>
      <c r="AW225">
        <v>0</v>
      </c>
      <c r="AX225">
        <v>0</v>
      </c>
      <c r="AY225">
        <v>0</v>
      </c>
      <c r="AZ225">
        <v>0</v>
      </c>
      <c r="BA225">
        <v>0</v>
      </c>
      <c r="BB225">
        <v>0</v>
      </c>
      <c r="BC225">
        <v>0</v>
      </c>
      <c r="BD225" t="s">
        <v>309</v>
      </c>
      <c r="BE225" t="s">
        <v>750</v>
      </c>
      <c r="BF225" t="s">
        <v>287</v>
      </c>
      <c r="BG225">
        <v>1</v>
      </c>
      <c r="BH225">
        <v>0</v>
      </c>
      <c r="BI225">
        <v>0</v>
      </c>
      <c r="BJ225">
        <v>0</v>
      </c>
      <c r="BK225">
        <v>0</v>
      </c>
      <c r="BL225">
        <v>0</v>
      </c>
      <c r="BM225">
        <v>0</v>
      </c>
      <c r="BN225">
        <v>0</v>
      </c>
      <c r="BO225">
        <v>0</v>
      </c>
      <c r="BP225">
        <v>0</v>
      </c>
      <c r="BQ225" t="s">
        <v>234</v>
      </c>
      <c r="BR225" t="s">
        <v>304</v>
      </c>
      <c r="BS225" t="s">
        <v>289</v>
      </c>
      <c r="BT225" t="s">
        <v>1463</v>
      </c>
      <c r="BU225">
        <v>0</v>
      </c>
      <c r="BV225">
        <v>0</v>
      </c>
      <c r="BW225">
        <v>1</v>
      </c>
      <c r="BX225">
        <v>0</v>
      </c>
      <c r="BY225">
        <v>0</v>
      </c>
      <c r="BZ225">
        <v>0</v>
      </c>
      <c r="CA225">
        <v>0</v>
      </c>
      <c r="CB225">
        <v>0</v>
      </c>
      <c r="CC225" t="s">
        <v>1500</v>
      </c>
      <c r="CD225" t="s">
        <v>234</v>
      </c>
      <c r="CE225" t="s">
        <v>234</v>
      </c>
      <c r="CF225" t="s">
        <v>234</v>
      </c>
      <c r="CG225" t="s">
        <v>234</v>
      </c>
      <c r="CH225" t="s">
        <v>234</v>
      </c>
      <c r="CI225" t="s">
        <v>234</v>
      </c>
      <c r="CJ225">
        <v>200</v>
      </c>
      <c r="CK225" t="s">
        <v>4101</v>
      </c>
      <c r="CL225" t="s">
        <v>1445</v>
      </c>
      <c r="CM225" t="s">
        <v>234</v>
      </c>
      <c r="CN225" t="s">
        <v>234</v>
      </c>
      <c r="CO225" t="s">
        <v>234</v>
      </c>
      <c r="CP225" t="s">
        <v>234</v>
      </c>
      <c r="CQ225" t="s">
        <v>234</v>
      </c>
      <c r="CR225" t="s">
        <v>234</v>
      </c>
      <c r="CS225" t="s">
        <v>234</v>
      </c>
      <c r="CT225" t="s">
        <v>234</v>
      </c>
      <c r="CU225" t="s">
        <v>234</v>
      </c>
      <c r="CV225" t="s">
        <v>234</v>
      </c>
      <c r="CW225" t="s">
        <v>234</v>
      </c>
      <c r="CX225" t="s">
        <v>234</v>
      </c>
      <c r="CY225" t="s">
        <v>234</v>
      </c>
      <c r="CZ225" t="s">
        <v>234</v>
      </c>
      <c r="DA225" t="s">
        <v>234</v>
      </c>
      <c r="DB225" t="s">
        <v>234</v>
      </c>
      <c r="DC225" t="s">
        <v>234</v>
      </c>
      <c r="DD225" t="s">
        <v>234</v>
      </c>
      <c r="DE225" t="s">
        <v>234</v>
      </c>
      <c r="DF225" t="s">
        <v>234</v>
      </c>
      <c r="DG225" t="s">
        <v>234</v>
      </c>
      <c r="DH225" t="s">
        <v>1655</v>
      </c>
      <c r="DI225" t="s">
        <v>1545</v>
      </c>
      <c r="DJ225">
        <v>0</v>
      </c>
      <c r="DK225">
        <v>0</v>
      </c>
      <c r="DL225">
        <v>0</v>
      </c>
      <c r="DM225">
        <v>0</v>
      </c>
      <c r="DN225">
        <v>0</v>
      </c>
      <c r="DO225">
        <v>0</v>
      </c>
      <c r="DP225">
        <v>0</v>
      </c>
      <c r="DQ225">
        <v>0</v>
      </c>
      <c r="DR225">
        <v>0</v>
      </c>
      <c r="DS225">
        <v>0</v>
      </c>
      <c r="DT225">
        <v>1</v>
      </c>
      <c r="DU225">
        <v>0</v>
      </c>
      <c r="DV225">
        <v>0</v>
      </c>
      <c r="DW225">
        <v>0</v>
      </c>
      <c r="DX225" t="s">
        <v>234</v>
      </c>
      <c r="DY225" t="s">
        <v>1463</v>
      </c>
      <c r="DZ225">
        <v>0</v>
      </c>
      <c r="EA225">
        <v>0</v>
      </c>
      <c r="EB225">
        <v>1</v>
      </c>
      <c r="EC225">
        <v>0</v>
      </c>
      <c r="ED225">
        <v>0</v>
      </c>
      <c r="EE225">
        <v>0</v>
      </c>
      <c r="EF225">
        <v>0</v>
      </c>
      <c r="EG225">
        <v>0</v>
      </c>
      <c r="EH225" t="s">
        <v>1655</v>
      </c>
      <c r="EI225" t="s">
        <v>1445</v>
      </c>
      <c r="EJ225" t="s">
        <v>1655</v>
      </c>
      <c r="EK225" t="s">
        <v>441</v>
      </c>
      <c r="EL225" t="s">
        <v>305</v>
      </c>
      <c r="EM225" t="s">
        <v>2151</v>
      </c>
      <c r="EN225" t="s">
        <v>305</v>
      </c>
      <c r="EO225" t="s">
        <v>234</v>
      </c>
      <c r="EP225" t="s">
        <v>234</v>
      </c>
      <c r="EQ225" t="s">
        <v>234</v>
      </c>
      <c r="ER225" t="s">
        <v>234</v>
      </c>
      <c r="ES225" t="s">
        <v>234</v>
      </c>
      <c r="ET225" t="s">
        <v>234</v>
      </c>
      <c r="EU225" t="s">
        <v>234</v>
      </c>
      <c r="EV225" t="s">
        <v>234</v>
      </c>
      <c r="EW225" t="s">
        <v>234</v>
      </c>
      <c r="EX225" t="s">
        <v>234</v>
      </c>
      <c r="EY225" t="s">
        <v>234</v>
      </c>
      <c r="EZ225" t="s">
        <v>234</v>
      </c>
      <c r="FA225" t="s">
        <v>234</v>
      </c>
      <c r="FB225" t="s">
        <v>234</v>
      </c>
      <c r="FC225" t="s">
        <v>234</v>
      </c>
      <c r="FD225" t="s">
        <v>234</v>
      </c>
      <c r="FE225" t="s">
        <v>234</v>
      </c>
      <c r="FF225" t="s">
        <v>234</v>
      </c>
      <c r="FG225" t="s">
        <v>234</v>
      </c>
      <c r="FH225" t="s">
        <v>234</v>
      </c>
      <c r="FI225" t="s">
        <v>234</v>
      </c>
      <c r="FJ225" t="s">
        <v>234</v>
      </c>
      <c r="FK225" t="s">
        <v>234</v>
      </c>
      <c r="FL225" t="s">
        <v>234</v>
      </c>
      <c r="FM225" t="s">
        <v>234</v>
      </c>
      <c r="FN225" t="s">
        <v>234</v>
      </c>
      <c r="FO225" t="s">
        <v>234</v>
      </c>
      <c r="FP225" t="s">
        <v>234</v>
      </c>
      <c r="FQ225" t="s">
        <v>234</v>
      </c>
      <c r="FR225" t="s">
        <v>234</v>
      </c>
      <c r="FS225" t="s">
        <v>234</v>
      </c>
      <c r="FT225" t="s">
        <v>234</v>
      </c>
      <c r="FU225" t="s">
        <v>234</v>
      </c>
      <c r="FV225" t="s">
        <v>234</v>
      </c>
      <c r="FW225" t="s">
        <v>234</v>
      </c>
      <c r="FX225" t="s">
        <v>234</v>
      </c>
      <c r="FY225" t="s">
        <v>234</v>
      </c>
      <c r="FZ225" t="s">
        <v>234</v>
      </c>
      <c r="GA225" t="s">
        <v>234</v>
      </c>
      <c r="GB225" t="s">
        <v>234</v>
      </c>
      <c r="GC225" t="s">
        <v>234</v>
      </c>
      <c r="GD225" t="s">
        <v>234</v>
      </c>
      <c r="GE225" t="s">
        <v>234</v>
      </c>
      <c r="GF225" t="s">
        <v>234</v>
      </c>
      <c r="GG225" t="s">
        <v>234</v>
      </c>
      <c r="GH225" t="s">
        <v>234</v>
      </c>
      <c r="GI225" t="s">
        <v>234</v>
      </c>
      <c r="GJ225" t="s">
        <v>234</v>
      </c>
      <c r="GK225" t="s">
        <v>234</v>
      </c>
      <c r="GL225" t="s">
        <v>234</v>
      </c>
      <c r="GM225" t="s">
        <v>234</v>
      </c>
      <c r="GN225" t="s">
        <v>234</v>
      </c>
      <c r="GO225" t="s">
        <v>234</v>
      </c>
      <c r="GP225" t="s">
        <v>234</v>
      </c>
      <c r="GQ225" t="s">
        <v>234</v>
      </c>
      <c r="GR225" t="s">
        <v>234</v>
      </c>
      <c r="GS225" t="s">
        <v>234</v>
      </c>
      <c r="GT225" t="s">
        <v>234</v>
      </c>
      <c r="GU225" t="s">
        <v>234</v>
      </c>
      <c r="GV225" t="s">
        <v>234</v>
      </c>
      <c r="GW225" t="s">
        <v>234</v>
      </c>
      <c r="GX225" t="s">
        <v>234</v>
      </c>
      <c r="GY225" t="s">
        <v>234</v>
      </c>
      <c r="GZ225" t="s">
        <v>234</v>
      </c>
      <c r="HA225" t="s">
        <v>234</v>
      </c>
      <c r="HB225" t="s">
        <v>234</v>
      </c>
      <c r="HC225" t="s">
        <v>234</v>
      </c>
      <c r="HD225" t="s">
        <v>234</v>
      </c>
      <c r="HE225" t="s">
        <v>234</v>
      </c>
      <c r="HF225" t="s">
        <v>234</v>
      </c>
      <c r="HG225" t="s">
        <v>234</v>
      </c>
      <c r="HH225" t="s">
        <v>234</v>
      </c>
      <c r="HI225" t="s">
        <v>234</v>
      </c>
      <c r="HJ225" t="s">
        <v>234</v>
      </c>
      <c r="HK225" t="s">
        <v>234</v>
      </c>
      <c r="HL225" t="s">
        <v>234</v>
      </c>
      <c r="HM225" t="s">
        <v>234</v>
      </c>
      <c r="HN225" t="s">
        <v>234</v>
      </c>
      <c r="HO225" t="s">
        <v>234</v>
      </c>
      <c r="HP225" t="s">
        <v>234</v>
      </c>
      <c r="HQ225" t="s">
        <v>234</v>
      </c>
      <c r="HR225" t="s">
        <v>234</v>
      </c>
      <c r="HS225" t="s">
        <v>234</v>
      </c>
      <c r="HT225" t="s">
        <v>234</v>
      </c>
      <c r="HU225" t="s">
        <v>1445</v>
      </c>
      <c r="HV225" t="s">
        <v>234</v>
      </c>
      <c r="HW225" t="s">
        <v>234</v>
      </c>
      <c r="HX225" t="s">
        <v>234</v>
      </c>
      <c r="HY225" t="s">
        <v>234</v>
      </c>
      <c r="HZ225" t="s">
        <v>234</v>
      </c>
      <c r="IA225" t="s">
        <v>234</v>
      </c>
      <c r="IB225" t="s">
        <v>234</v>
      </c>
      <c r="IC225" t="s">
        <v>234</v>
      </c>
      <c r="ID225" t="s">
        <v>1588</v>
      </c>
      <c r="IE225">
        <v>0</v>
      </c>
      <c r="IF225">
        <v>0</v>
      </c>
      <c r="IG225">
        <v>0</v>
      </c>
      <c r="IH225">
        <v>1</v>
      </c>
      <c r="II225">
        <v>0</v>
      </c>
      <c r="IJ225">
        <v>0</v>
      </c>
      <c r="IK225">
        <v>0</v>
      </c>
      <c r="IL225">
        <v>0</v>
      </c>
      <c r="IM225" t="s">
        <v>234</v>
      </c>
      <c r="IN225" t="s">
        <v>1445</v>
      </c>
      <c r="IO225" t="s">
        <v>234</v>
      </c>
      <c r="IP225" t="s">
        <v>234</v>
      </c>
      <c r="IQ225" t="s">
        <v>234</v>
      </c>
      <c r="IR225" t="s">
        <v>234</v>
      </c>
      <c r="IS225" t="s">
        <v>234</v>
      </c>
      <c r="IT225" t="s">
        <v>234</v>
      </c>
      <c r="IU225" t="s">
        <v>234</v>
      </c>
      <c r="IV225" t="s">
        <v>234</v>
      </c>
      <c r="IW225" t="s">
        <v>234</v>
      </c>
      <c r="IX225" t="s">
        <v>234</v>
      </c>
      <c r="IY225" t="s">
        <v>234</v>
      </c>
      <c r="IZ225" t="s">
        <v>234</v>
      </c>
      <c r="JA225" t="s">
        <v>234</v>
      </c>
      <c r="JB225" t="s">
        <v>234</v>
      </c>
      <c r="JC225" t="s">
        <v>234</v>
      </c>
      <c r="JD225" t="s">
        <v>234</v>
      </c>
      <c r="JE225" t="s">
        <v>234</v>
      </c>
      <c r="JF225" t="s">
        <v>234</v>
      </c>
      <c r="JG225" t="s">
        <v>234</v>
      </c>
      <c r="JH225" t="s">
        <v>234</v>
      </c>
      <c r="JI225" t="s">
        <v>234</v>
      </c>
      <c r="JJ225" t="s">
        <v>234</v>
      </c>
      <c r="JK225" t="s">
        <v>234</v>
      </c>
      <c r="JL225" t="s">
        <v>234</v>
      </c>
      <c r="JM225" t="s">
        <v>234</v>
      </c>
      <c r="JN225" t="s">
        <v>234</v>
      </c>
      <c r="JO225" t="s">
        <v>234</v>
      </c>
      <c r="JP225" t="s">
        <v>234</v>
      </c>
      <c r="JQ225" t="s">
        <v>234</v>
      </c>
      <c r="JR225" t="s">
        <v>234</v>
      </c>
      <c r="JS225" t="s">
        <v>234</v>
      </c>
      <c r="JT225" t="s">
        <v>234</v>
      </c>
      <c r="JU225" t="s">
        <v>234</v>
      </c>
      <c r="JV225" t="s">
        <v>234</v>
      </c>
      <c r="JW225" t="s">
        <v>234</v>
      </c>
      <c r="JX225" t="s">
        <v>234</v>
      </c>
      <c r="JY225" t="s">
        <v>234</v>
      </c>
      <c r="JZ225" t="s">
        <v>234</v>
      </c>
      <c r="KA225" t="s">
        <v>234</v>
      </c>
      <c r="KB225" t="s">
        <v>234</v>
      </c>
      <c r="KC225" t="s">
        <v>234</v>
      </c>
      <c r="KD225" t="s">
        <v>234</v>
      </c>
      <c r="KE225" t="s">
        <v>234</v>
      </c>
      <c r="KF225" t="s">
        <v>234</v>
      </c>
      <c r="KG225" t="s">
        <v>234</v>
      </c>
      <c r="KH225" t="s">
        <v>234</v>
      </c>
      <c r="KI225" t="s">
        <v>234</v>
      </c>
      <c r="KJ225" t="s">
        <v>234</v>
      </c>
      <c r="KK225" t="s">
        <v>234</v>
      </c>
      <c r="KL225" t="s">
        <v>234</v>
      </c>
      <c r="KM225" t="s">
        <v>234</v>
      </c>
      <c r="KN225" t="s">
        <v>234</v>
      </c>
      <c r="KO225" t="s">
        <v>234</v>
      </c>
      <c r="KP225" t="s">
        <v>234</v>
      </c>
      <c r="KQ225" t="s">
        <v>234</v>
      </c>
      <c r="KR225" t="s">
        <v>234</v>
      </c>
      <c r="KS225" t="s">
        <v>234</v>
      </c>
      <c r="KT225" t="s">
        <v>234</v>
      </c>
      <c r="KU225" t="s">
        <v>234</v>
      </c>
      <c r="KV225" t="s">
        <v>234</v>
      </c>
      <c r="KW225" t="s">
        <v>234</v>
      </c>
      <c r="KX225" t="s">
        <v>234</v>
      </c>
      <c r="KY225" t="s">
        <v>234</v>
      </c>
      <c r="KZ225" t="s">
        <v>234</v>
      </c>
      <c r="LA225" t="s">
        <v>234</v>
      </c>
      <c r="LB225" t="s">
        <v>234</v>
      </c>
      <c r="LC225" t="s">
        <v>234</v>
      </c>
      <c r="LD225" t="s">
        <v>234</v>
      </c>
      <c r="LE225" t="s">
        <v>234</v>
      </c>
      <c r="LF225" t="s">
        <v>234</v>
      </c>
      <c r="LG225" t="s">
        <v>234</v>
      </c>
      <c r="LH225">
        <v>266242558</v>
      </c>
      <c r="LI225" t="s">
        <v>4338</v>
      </c>
      <c r="LJ225">
        <v>44622.808703703697</v>
      </c>
      <c r="LK225" t="s">
        <v>234</v>
      </c>
      <c r="LL225" t="s">
        <v>234</v>
      </c>
      <c r="LM225" t="s">
        <v>3800</v>
      </c>
      <c r="LN225" t="s">
        <v>3801</v>
      </c>
      <c r="LO225" t="s">
        <v>234</v>
      </c>
      <c r="LP225">
        <v>226</v>
      </c>
    </row>
    <row r="226" spans="1:328" x14ac:dyDescent="0.35">
      <c r="A226">
        <v>44621.502452708337</v>
      </c>
      <c r="B226">
        <v>44621.50576378472</v>
      </c>
      <c r="C226">
        <v>44621</v>
      </c>
      <c r="D226">
        <v>3.3110763833974488E-3</v>
      </c>
      <c r="E226" t="s">
        <v>234</v>
      </c>
      <c r="F226" t="s">
        <v>234</v>
      </c>
      <c r="G226" t="s">
        <v>234</v>
      </c>
      <c r="H226">
        <v>44621</v>
      </c>
      <c r="I226" t="s">
        <v>451</v>
      </c>
      <c r="J226" t="s">
        <v>234</v>
      </c>
      <c r="K226" t="s">
        <v>451</v>
      </c>
      <c r="L226" t="s">
        <v>450</v>
      </c>
      <c r="M226" t="s">
        <v>450</v>
      </c>
      <c r="N226" t="s">
        <v>246</v>
      </c>
      <c r="O226" t="s">
        <v>4303</v>
      </c>
      <c r="P226" t="s">
        <v>246</v>
      </c>
      <c r="Q226" t="s">
        <v>433</v>
      </c>
      <c r="R226" t="s">
        <v>4303</v>
      </c>
      <c r="S226" t="s">
        <v>441</v>
      </c>
      <c r="T226" t="s">
        <v>2151</v>
      </c>
      <c r="U226" t="s">
        <v>2150</v>
      </c>
      <c r="V226" t="s">
        <v>2152</v>
      </c>
      <c r="W226" t="s">
        <v>2451</v>
      </c>
      <c r="X226" t="s">
        <v>2450</v>
      </c>
      <c r="Y226" t="s">
        <v>2451</v>
      </c>
      <c r="Z226" t="s">
        <v>246</v>
      </c>
      <c r="AA226" t="s">
        <v>4304</v>
      </c>
      <c r="AB226" t="s">
        <v>246</v>
      </c>
      <c r="AC226" t="s">
        <v>1390</v>
      </c>
      <c r="AD226" t="s">
        <v>4305</v>
      </c>
      <c r="AE226" t="s">
        <v>246</v>
      </c>
      <c r="AF226" t="s">
        <v>4306</v>
      </c>
      <c r="AG226" t="s">
        <v>246</v>
      </c>
      <c r="AH226" t="s">
        <v>1390</v>
      </c>
      <c r="AI226" t="s">
        <v>4307</v>
      </c>
      <c r="AJ226" t="s">
        <v>247</v>
      </c>
      <c r="AK226" t="s">
        <v>284</v>
      </c>
      <c r="AL226" t="s">
        <v>1655</v>
      </c>
      <c r="AM226" t="s">
        <v>234</v>
      </c>
      <c r="AN226" t="s">
        <v>1655</v>
      </c>
      <c r="AO226" t="s">
        <v>234</v>
      </c>
      <c r="AP226" t="s">
        <v>250</v>
      </c>
      <c r="AQ226" t="s">
        <v>234</v>
      </c>
      <c r="AR226" t="s">
        <v>234</v>
      </c>
      <c r="AS226" t="s">
        <v>316</v>
      </c>
      <c r="AT226" t="s">
        <v>234</v>
      </c>
      <c r="AU226" t="s">
        <v>318</v>
      </c>
      <c r="AV226">
        <v>1</v>
      </c>
      <c r="AW226">
        <v>0</v>
      </c>
      <c r="AX226">
        <v>0</v>
      </c>
      <c r="AY226">
        <v>0</v>
      </c>
      <c r="AZ226">
        <v>0</v>
      </c>
      <c r="BA226">
        <v>0</v>
      </c>
      <c r="BB226">
        <v>0</v>
      </c>
      <c r="BC226">
        <v>0</v>
      </c>
      <c r="BD226" t="s">
        <v>309</v>
      </c>
      <c r="BE226" t="s">
        <v>750</v>
      </c>
      <c r="BF226" t="s">
        <v>3880</v>
      </c>
      <c r="BG226">
        <v>1</v>
      </c>
      <c r="BH226">
        <v>0</v>
      </c>
      <c r="BI226">
        <v>0</v>
      </c>
      <c r="BJ226">
        <v>0</v>
      </c>
      <c r="BK226">
        <v>1</v>
      </c>
      <c r="BL226">
        <v>0</v>
      </c>
      <c r="BM226">
        <v>0</v>
      </c>
      <c r="BN226">
        <v>0</v>
      </c>
      <c r="BO226">
        <v>0</v>
      </c>
      <c r="BP226">
        <v>0</v>
      </c>
      <c r="BQ226" t="s">
        <v>234</v>
      </c>
      <c r="BR226" t="s">
        <v>288</v>
      </c>
      <c r="BS226" t="s">
        <v>289</v>
      </c>
      <c r="BT226" t="s">
        <v>1463</v>
      </c>
      <c r="BU226">
        <v>0</v>
      </c>
      <c r="BV226">
        <v>0</v>
      </c>
      <c r="BW226">
        <v>1</v>
      </c>
      <c r="BX226">
        <v>0</v>
      </c>
      <c r="BY226">
        <v>0</v>
      </c>
      <c r="BZ226">
        <v>0</v>
      </c>
      <c r="CA226">
        <v>0</v>
      </c>
      <c r="CB226">
        <v>0</v>
      </c>
      <c r="CC226" t="s">
        <v>1500</v>
      </c>
      <c r="CD226" t="s">
        <v>234</v>
      </c>
      <c r="CE226" t="s">
        <v>234</v>
      </c>
      <c r="CF226" t="s">
        <v>234</v>
      </c>
      <c r="CG226" t="s">
        <v>234</v>
      </c>
      <c r="CH226" t="s">
        <v>234</v>
      </c>
      <c r="CI226" t="s">
        <v>234</v>
      </c>
      <c r="CJ226">
        <v>200</v>
      </c>
      <c r="CK226" t="s">
        <v>4101</v>
      </c>
      <c r="CL226" t="s">
        <v>1445</v>
      </c>
      <c r="CM226" t="s">
        <v>234</v>
      </c>
      <c r="CN226" t="s">
        <v>234</v>
      </c>
      <c r="CO226" t="s">
        <v>234</v>
      </c>
      <c r="CP226" t="s">
        <v>234</v>
      </c>
      <c r="CQ226" t="s">
        <v>234</v>
      </c>
      <c r="CR226" t="s">
        <v>234</v>
      </c>
      <c r="CS226" t="s">
        <v>234</v>
      </c>
      <c r="CT226" t="s">
        <v>234</v>
      </c>
      <c r="CU226" t="s">
        <v>234</v>
      </c>
      <c r="CV226" t="s">
        <v>234</v>
      </c>
      <c r="CW226" t="s">
        <v>234</v>
      </c>
      <c r="CX226" t="s">
        <v>234</v>
      </c>
      <c r="CY226" t="s">
        <v>234</v>
      </c>
      <c r="CZ226" t="s">
        <v>234</v>
      </c>
      <c r="DA226" t="s">
        <v>234</v>
      </c>
      <c r="DB226" t="s">
        <v>234</v>
      </c>
      <c r="DC226" t="s">
        <v>234</v>
      </c>
      <c r="DD226" t="s">
        <v>234</v>
      </c>
      <c r="DE226" t="s">
        <v>234</v>
      </c>
      <c r="DF226" t="s">
        <v>234</v>
      </c>
      <c r="DG226" t="s">
        <v>234</v>
      </c>
      <c r="DH226" t="s">
        <v>1445</v>
      </c>
      <c r="DI226" t="s">
        <v>234</v>
      </c>
      <c r="DJ226" t="s">
        <v>234</v>
      </c>
      <c r="DK226" t="s">
        <v>234</v>
      </c>
      <c r="DL226" t="s">
        <v>234</v>
      </c>
      <c r="DM226" t="s">
        <v>234</v>
      </c>
      <c r="DN226" t="s">
        <v>234</v>
      </c>
      <c r="DO226" t="s">
        <v>234</v>
      </c>
      <c r="DP226" t="s">
        <v>234</v>
      </c>
      <c r="DQ226" t="s">
        <v>234</v>
      </c>
      <c r="DR226" t="s">
        <v>234</v>
      </c>
      <c r="DS226" t="s">
        <v>234</v>
      </c>
      <c r="DT226" t="s">
        <v>234</v>
      </c>
      <c r="DU226" t="s">
        <v>234</v>
      </c>
      <c r="DV226" t="s">
        <v>234</v>
      </c>
      <c r="DW226" t="s">
        <v>234</v>
      </c>
      <c r="DX226" t="s">
        <v>234</v>
      </c>
      <c r="DY226" t="s">
        <v>234</v>
      </c>
      <c r="DZ226" t="s">
        <v>234</v>
      </c>
      <c r="EA226" t="s">
        <v>234</v>
      </c>
      <c r="EB226" t="s">
        <v>234</v>
      </c>
      <c r="EC226" t="s">
        <v>234</v>
      </c>
      <c r="ED226" t="s">
        <v>234</v>
      </c>
      <c r="EE226" t="s">
        <v>234</v>
      </c>
      <c r="EF226" t="s">
        <v>234</v>
      </c>
      <c r="EG226" t="s">
        <v>234</v>
      </c>
      <c r="EH226" t="s">
        <v>1445</v>
      </c>
      <c r="EI226" t="s">
        <v>1445</v>
      </c>
      <c r="EJ226" t="s">
        <v>1655</v>
      </c>
      <c r="EK226" t="s">
        <v>441</v>
      </c>
      <c r="EL226" t="s">
        <v>305</v>
      </c>
      <c r="EM226" t="s">
        <v>2151</v>
      </c>
      <c r="EN226" t="s">
        <v>305</v>
      </c>
      <c r="EO226" t="s">
        <v>234</v>
      </c>
      <c r="EP226" t="s">
        <v>234</v>
      </c>
      <c r="EQ226" t="s">
        <v>234</v>
      </c>
      <c r="ER226" t="s">
        <v>234</v>
      </c>
      <c r="ES226" t="s">
        <v>234</v>
      </c>
      <c r="ET226" t="s">
        <v>234</v>
      </c>
      <c r="EU226" t="s">
        <v>234</v>
      </c>
      <c r="EV226" t="s">
        <v>234</v>
      </c>
      <c r="EW226" t="s">
        <v>234</v>
      </c>
      <c r="EX226" t="s">
        <v>234</v>
      </c>
      <c r="EY226" t="s">
        <v>234</v>
      </c>
      <c r="EZ226" t="s">
        <v>234</v>
      </c>
      <c r="FA226" t="s">
        <v>234</v>
      </c>
      <c r="FB226" t="s">
        <v>234</v>
      </c>
      <c r="FC226" t="s">
        <v>234</v>
      </c>
      <c r="FD226" t="s">
        <v>234</v>
      </c>
      <c r="FE226" t="s">
        <v>234</v>
      </c>
      <c r="FF226" t="s">
        <v>234</v>
      </c>
      <c r="FG226" t="s">
        <v>234</v>
      </c>
      <c r="FH226" t="s">
        <v>234</v>
      </c>
      <c r="FI226" t="s">
        <v>234</v>
      </c>
      <c r="FJ226" t="s">
        <v>234</v>
      </c>
      <c r="FK226" t="s">
        <v>234</v>
      </c>
      <c r="FL226" t="s">
        <v>234</v>
      </c>
      <c r="FM226" t="s">
        <v>234</v>
      </c>
      <c r="FN226" t="s">
        <v>234</v>
      </c>
      <c r="FO226" t="s">
        <v>234</v>
      </c>
      <c r="FP226" t="s">
        <v>234</v>
      </c>
      <c r="FQ226" t="s">
        <v>234</v>
      </c>
      <c r="FR226" t="s">
        <v>234</v>
      </c>
      <c r="FS226" t="s">
        <v>234</v>
      </c>
      <c r="FT226" t="s">
        <v>234</v>
      </c>
      <c r="FU226" t="s">
        <v>234</v>
      </c>
      <c r="FV226" t="s">
        <v>234</v>
      </c>
      <c r="FW226" t="s">
        <v>234</v>
      </c>
      <c r="FX226" t="s">
        <v>234</v>
      </c>
      <c r="FY226" t="s">
        <v>234</v>
      </c>
      <c r="FZ226" t="s">
        <v>234</v>
      </c>
      <c r="GA226" t="s">
        <v>234</v>
      </c>
      <c r="GB226" t="s">
        <v>234</v>
      </c>
      <c r="GC226" t="s">
        <v>234</v>
      </c>
      <c r="GD226" t="s">
        <v>234</v>
      </c>
      <c r="GE226" t="s">
        <v>234</v>
      </c>
      <c r="GF226" t="s">
        <v>234</v>
      </c>
      <c r="GG226" t="s">
        <v>234</v>
      </c>
      <c r="GH226" t="s">
        <v>234</v>
      </c>
      <c r="GI226" t="s">
        <v>234</v>
      </c>
      <c r="GJ226" t="s">
        <v>234</v>
      </c>
      <c r="GK226" t="s">
        <v>234</v>
      </c>
      <c r="GL226" t="s">
        <v>234</v>
      </c>
      <c r="GM226" t="s">
        <v>234</v>
      </c>
      <c r="GN226" t="s">
        <v>234</v>
      </c>
      <c r="GO226" t="s">
        <v>234</v>
      </c>
      <c r="GP226" t="s">
        <v>234</v>
      </c>
      <c r="GQ226" t="s">
        <v>234</v>
      </c>
      <c r="GR226" t="s">
        <v>234</v>
      </c>
      <c r="GS226" t="s">
        <v>234</v>
      </c>
      <c r="GT226" t="s">
        <v>234</v>
      </c>
      <c r="GU226" t="s">
        <v>234</v>
      </c>
      <c r="GV226" t="s">
        <v>234</v>
      </c>
      <c r="GW226" t="s">
        <v>234</v>
      </c>
      <c r="GX226" t="s">
        <v>234</v>
      </c>
      <c r="GY226" t="s">
        <v>234</v>
      </c>
      <c r="GZ226" t="s">
        <v>234</v>
      </c>
      <c r="HA226" t="s">
        <v>234</v>
      </c>
      <c r="HB226" t="s">
        <v>234</v>
      </c>
      <c r="HC226" t="s">
        <v>234</v>
      </c>
      <c r="HD226" t="s">
        <v>234</v>
      </c>
      <c r="HE226" t="s">
        <v>234</v>
      </c>
      <c r="HF226" t="s">
        <v>234</v>
      </c>
      <c r="HG226" t="s">
        <v>234</v>
      </c>
      <c r="HH226" t="s">
        <v>234</v>
      </c>
      <c r="HI226" t="s">
        <v>234</v>
      </c>
      <c r="HJ226" t="s">
        <v>234</v>
      </c>
      <c r="HK226" t="s">
        <v>234</v>
      </c>
      <c r="HL226" t="s">
        <v>234</v>
      </c>
      <c r="HM226" t="s">
        <v>234</v>
      </c>
      <c r="HN226" t="s">
        <v>234</v>
      </c>
      <c r="HO226" t="s">
        <v>234</v>
      </c>
      <c r="HP226" t="s">
        <v>234</v>
      </c>
      <c r="HQ226" t="s">
        <v>234</v>
      </c>
      <c r="HR226" t="s">
        <v>234</v>
      </c>
      <c r="HS226" t="s">
        <v>234</v>
      </c>
      <c r="HT226" t="s">
        <v>234</v>
      </c>
      <c r="HU226" t="s">
        <v>1445</v>
      </c>
      <c r="HV226" t="s">
        <v>234</v>
      </c>
      <c r="HW226" t="s">
        <v>234</v>
      </c>
      <c r="HX226" t="s">
        <v>234</v>
      </c>
      <c r="HY226" t="s">
        <v>234</v>
      </c>
      <c r="HZ226" t="s">
        <v>234</v>
      </c>
      <c r="IA226" t="s">
        <v>234</v>
      </c>
      <c r="IB226" t="s">
        <v>234</v>
      </c>
      <c r="IC226" t="s">
        <v>234</v>
      </c>
      <c r="ID226" t="s">
        <v>3798</v>
      </c>
      <c r="IE226">
        <v>0</v>
      </c>
      <c r="IF226">
        <v>1</v>
      </c>
      <c r="IG226">
        <v>1</v>
      </c>
      <c r="IH226">
        <v>1</v>
      </c>
      <c r="II226">
        <v>0</v>
      </c>
      <c r="IJ226">
        <v>0</v>
      </c>
      <c r="IK226">
        <v>0</v>
      </c>
      <c r="IL226">
        <v>0</v>
      </c>
      <c r="IM226" t="s">
        <v>234</v>
      </c>
      <c r="IN226" t="s">
        <v>1445</v>
      </c>
      <c r="IO226" t="s">
        <v>234</v>
      </c>
      <c r="IP226" t="s">
        <v>234</v>
      </c>
      <c r="IQ226" t="s">
        <v>234</v>
      </c>
      <c r="IR226" t="s">
        <v>234</v>
      </c>
      <c r="IS226" t="s">
        <v>234</v>
      </c>
      <c r="IT226" t="s">
        <v>234</v>
      </c>
      <c r="IU226" t="s">
        <v>234</v>
      </c>
      <c r="IV226" t="s">
        <v>234</v>
      </c>
      <c r="IW226" t="s">
        <v>234</v>
      </c>
      <c r="IX226" t="s">
        <v>234</v>
      </c>
      <c r="IY226" t="s">
        <v>234</v>
      </c>
      <c r="IZ226" t="s">
        <v>234</v>
      </c>
      <c r="JA226" t="s">
        <v>234</v>
      </c>
      <c r="JB226" t="s">
        <v>234</v>
      </c>
      <c r="JC226" t="s">
        <v>234</v>
      </c>
      <c r="JD226" t="s">
        <v>234</v>
      </c>
      <c r="JE226" t="s">
        <v>234</v>
      </c>
      <c r="JF226" t="s">
        <v>234</v>
      </c>
      <c r="JG226" t="s">
        <v>234</v>
      </c>
      <c r="JH226" t="s">
        <v>234</v>
      </c>
      <c r="JI226" t="s">
        <v>234</v>
      </c>
      <c r="JJ226" t="s">
        <v>234</v>
      </c>
      <c r="JK226" t="s">
        <v>234</v>
      </c>
      <c r="JL226" t="s">
        <v>234</v>
      </c>
      <c r="JM226" t="s">
        <v>234</v>
      </c>
      <c r="JN226" t="s">
        <v>234</v>
      </c>
      <c r="JO226" t="s">
        <v>234</v>
      </c>
      <c r="JP226" t="s">
        <v>234</v>
      </c>
      <c r="JQ226" t="s">
        <v>234</v>
      </c>
      <c r="JR226" t="s">
        <v>234</v>
      </c>
      <c r="JS226" t="s">
        <v>234</v>
      </c>
      <c r="JT226" t="s">
        <v>234</v>
      </c>
      <c r="JU226" t="s">
        <v>234</v>
      </c>
      <c r="JV226" t="s">
        <v>234</v>
      </c>
      <c r="JW226" t="s">
        <v>234</v>
      </c>
      <c r="JX226" t="s">
        <v>234</v>
      </c>
      <c r="JY226" t="s">
        <v>234</v>
      </c>
      <c r="JZ226" t="s">
        <v>234</v>
      </c>
      <c r="KA226" t="s">
        <v>234</v>
      </c>
      <c r="KB226" t="s">
        <v>234</v>
      </c>
      <c r="KC226" t="s">
        <v>234</v>
      </c>
      <c r="KD226" t="s">
        <v>234</v>
      </c>
      <c r="KE226" t="s">
        <v>234</v>
      </c>
      <c r="KF226" t="s">
        <v>234</v>
      </c>
      <c r="KG226" t="s">
        <v>234</v>
      </c>
      <c r="KH226" t="s">
        <v>234</v>
      </c>
      <c r="KI226" t="s">
        <v>234</v>
      </c>
      <c r="KJ226" t="s">
        <v>234</v>
      </c>
      <c r="KK226" t="s">
        <v>234</v>
      </c>
      <c r="KL226" t="s">
        <v>234</v>
      </c>
      <c r="KM226" t="s">
        <v>234</v>
      </c>
      <c r="KN226" t="s">
        <v>234</v>
      </c>
      <c r="KO226" t="s">
        <v>234</v>
      </c>
      <c r="KP226" t="s">
        <v>234</v>
      </c>
      <c r="KQ226" t="s">
        <v>234</v>
      </c>
      <c r="KR226" t="s">
        <v>234</v>
      </c>
      <c r="KS226" t="s">
        <v>234</v>
      </c>
      <c r="KT226" t="s">
        <v>234</v>
      </c>
      <c r="KU226" t="s">
        <v>234</v>
      </c>
      <c r="KV226" t="s">
        <v>234</v>
      </c>
      <c r="KW226" t="s">
        <v>234</v>
      </c>
      <c r="KX226" t="s">
        <v>234</v>
      </c>
      <c r="KY226" t="s">
        <v>234</v>
      </c>
      <c r="KZ226" t="s">
        <v>234</v>
      </c>
      <c r="LA226" t="s">
        <v>234</v>
      </c>
      <c r="LB226" t="s">
        <v>234</v>
      </c>
      <c r="LC226" t="s">
        <v>234</v>
      </c>
      <c r="LD226" t="s">
        <v>234</v>
      </c>
      <c r="LE226" t="s">
        <v>234</v>
      </c>
      <c r="LF226" t="s">
        <v>234</v>
      </c>
      <c r="LG226" t="s">
        <v>234</v>
      </c>
      <c r="LH226">
        <v>266242563</v>
      </c>
      <c r="LI226" t="s">
        <v>4339</v>
      </c>
      <c r="LJ226">
        <v>44622.808715277781</v>
      </c>
      <c r="LK226" t="s">
        <v>234</v>
      </c>
      <c r="LL226" t="s">
        <v>234</v>
      </c>
      <c r="LM226" t="s">
        <v>3800</v>
      </c>
      <c r="LN226" t="s">
        <v>3801</v>
      </c>
      <c r="LO226" t="s">
        <v>234</v>
      </c>
      <c r="LP226">
        <v>227</v>
      </c>
    </row>
    <row r="227" spans="1:328" x14ac:dyDescent="0.35">
      <c r="A227">
        <v>44621.505851284717</v>
      </c>
      <c r="B227">
        <v>44621.512934629631</v>
      </c>
      <c r="C227">
        <v>44621</v>
      </c>
      <c r="D227">
        <v>3.5416724567767233E-3</v>
      </c>
      <c r="E227" t="s">
        <v>234</v>
      </c>
      <c r="F227" t="s">
        <v>234</v>
      </c>
      <c r="G227" t="s">
        <v>234</v>
      </c>
      <c r="H227">
        <v>44621</v>
      </c>
      <c r="I227" t="s">
        <v>451</v>
      </c>
      <c r="J227" t="s">
        <v>234</v>
      </c>
      <c r="K227" t="s">
        <v>451</v>
      </c>
      <c r="L227" t="s">
        <v>450</v>
      </c>
      <c r="M227" t="s">
        <v>450</v>
      </c>
      <c r="N227" t="s">
        <v>246</v>
      </c>
      <c r="O227" t="s">
        <v>4303</v>
      </c>
      <c r="P227" t="s">
        <v>246</v>
      </c>
      <c r="Q227" t="s">
        <v>433</v>
      </c>
      <c r="R227" t="s">
        <v>4303</v>
      </c>
      <c r="S227" t="s">
        <v>441</v>
      </c>
      <c r="T227" t="s">
        <v>2151</v>
      </c>
      <c r="U227" t="s">
        <v>2150</v>
      </c>
      <c r="V227" t="s">
        <v>2152</v>
      </c>
      <c r="W227" t="s">
        <v>2451</v>
      </c>
      <c r="X227" t="s">
        <v>2450</v>
      </c>
      <c r="Y227" t="s">
        <v>2451</v>
      </c>
      <c r="Z227" t="s">
        <v>246</v>
      </c>
      <c r="AA227" t="s">
        <v>4304</v>
      </c>
      <c r="AB227" t="s">
        <v>246</v>
      </c>
      <c r="AC227" t="s">
        <v>1390</v>
      </c>
      <c r="AD227" t="s">
        <v>4305</v>
      </c>
      <c r="AE227" t="s">
        <v>246</v>
      </c>
      <c r="AF227" t="s">
        <v>4306</v>
      </c>
      <c r="AG227" t="s">
        <v>246</v>
      </c>
      <c r="AH227" t="s">
        <v>1390</v>
      </c>
      <c r="AI227" t="s">
        <v>4307</v>
      </c>
      <c r="AJ227" t="s">
        <v>247</v>
      </c>
      <c r="AK227" t="s">
        <v>284</v>
      </c>
      <c r="AL227" t="s">
        <v>1655</v>
      </c>
      <c r="AM227" t="s">
        <v>234</v>
      </c>
      <c r="AN227" t="s">
        <v>1655</v>
      </c>
      <c r="AO227" t="s">
        <v>234</v>
      </c>
      <c r="AP227" t="s">
        <v>250</v>
      </c>
      <c r="AQ227" t="s">
        <v>234</v>
      </c>
      <c r="AR227" t="s">
        <v>234</v>
      </c>
      <c r="AS227" t="s">
        <v>316</v>
      </c>
      <c r="AT227" t="s">
        <v>234</v>
      </c>
      <c r="AU227" t="s">
        <v>302</v>
      </c>
      <c r="AV227">
        <v>0</v>
      </c>
      <c r="AW227">
        <v>1</v>
      </c>
      <c r="AX227">
        <v>0</v>
      </c>
      <c r="AY227">
        <v>0</v>
      </c>
      <c r="AZ227">
        <v>0</v>
      </c>
      <c r="BA227">
        <v>0</v>
      </c>
      <c r="BB227">
        <v>0</v>
      </c>
      <c r="BC227">
        <v>0</v>
      </c>
      <c r="BD227" t="s">
        <v>303</v>
      </c>
      <c r="BE227" t="s">
        <v>752</v>
      </c>
      <c r="BF227" t="s">
        <v>3880</v>
      </c>
      <c r="BG227">
        <v>1</v>
      </c>
      <c r="BH227">
        <v>0</v>
      </c>
      <c r="BI227">
        <v>0</v>
      </c>
      <c r="BJ227">
        <v>0</v>
      </c>
      <c r="BK227">
        <v>1</v>
      </c>
      <c r="BL227">
        <v>0</v>
      </c>
      <c r="BM227">
        <v>0</v>
      </c>
      <c r="BN227">
        <v>0</v>
      </c>
      <c r="BO227">
        <v>0</v>
      </c>
      <c r="BP227">
        <v>0</v>
      </c>
      <c r="BQ227" t="s">
        <v>234</v>
      </c>
      <c r="BR227" t="s">
        <v>317</v>
      </c>
      <c r="BS227" t="s">
        <v>289</v>
      </c>
      <c r="BT227" t="s">
        <v>234</v>
      </c>
      <c r="BU227" t="s">
        <v>234</v>
      </c>
      <c r="BV227" t="s">
        <v>234</v>
      </c>
      <c r="BW227" t="s">
        <v>234</v>
      </c>
      <c r="BX227" t="s">
        <v>234</v>
      </c>
      <c r="BY227" t="s">
        <v>234</v>
      </c>
      <c r="BZ227" t="s">
        <v>234</v>
      </c>
      <c r="CA227" t="s">
        <v>234</v>
      </c>
      <c r="CB227" t="s">
        <v>234</v>
      </c>
      <c r="CC227" t="s">
        <v>234</v>
      </c>
      <c r="CD227" t="s">
        <v>234</v>
      </c>
      <c r="CE227" t="s">
        <v>234</v>
      </c>
      <c r="CF227" t="s">
        <v>234</v>
      </c>
      <c r="CG227" t="s">
        <v>234</v>
      </c>
      <c r="CH227" t="s">
        <v>234</v>
      </c>
      <c r="CI227" t="s">
        <v>234</v>
      </c>
      <c r="CJ227" t="s">
        <v>234</v>
      </c>
      <c r="CK227" t="s">
        <v>234</v>
      </c>
      <c r="CL227" t="s">
        <v>234</v>
      </c>
      <c r="CM227" t="s">
        <v>234</v>
      </c>
      <c r="CN227" t="s">
        <v>234</v>
      </c>
      <c r="CO227" t="s">
        <v>234</v>
      </c>
      <c r="CP227" t="s">
        <v>234</v>
      </c>
      <c r="CQ227" t="s">
        <v>234</v>
      </c>
      <c r="CR227" t="s">
        <v>234</v>
      </c>
      <c r="CS227" t="s">
        <v>234</v>
      </c>
      <c r="CT227" t="s">
        <v>234</v>
      </c>
      <c r="CU227" t="s">
        <v>234</v>
      </c>
      <c r="CV227" t="s">
        <v>234</v>
      </c>
      <c r="CW227" t="s">
        <v>234</v>
      </c>
      <c r="CX227" t="s">
        <v>234</v>
      </c>
      <c r="CY227" t="s">
        <v>234</v>
      </c>
      <c r="CZ227" t="s">
        <v>234</v>
      </c>
      <c r="DA227" t="s">
        <v>234</v>
      </c>
      <c r="DB227" t="s">
        <v>234</v>
      </c>
      <c r="DC227" t="s">
        <v>234</v>
      </c>
      <c r="DD227" t="s">
        <v>234</v>
      </c>
      <c r="DE227" t="s">
        <v>234</v>
      </c>
      <c r="DF227" t="s">
        <v>234</v>
      </c>
      <c r="DG227" t="s">
        <v>234</v>
      </c>
      <c r="DH227" t="s">
        <v>234</v>
      </c>
      <c r="DI227" t="s">
        <v>234</v>
      </c>
      <c r="DJ227" t="s">
        <v>234</v>
      </c>
      <c r="DK227" t="s">
        <v>234</v>
      </c>
      <c r="DL227" t="s">
        <v>234</v>
      </c>
      <c r="DM227" t="s">
        <v>234</v>
      </c>
      <c r="DN227" t="s">
        <v>234</v>
      </c>
      <c r="DO227" t="s">
        <v>234</v>
      </c>
      <c r="DP227" t="s">
        <v>234</v>
      </c>
      <c r="DQ227" t="s">
        <v>234</v>
      </c>
      <c r="DR227" t="s">
        <v>234</v>
      </c>
      <c r="DS227" t="s">
        <v>234</v>
      </c>
      <c r="DT227" t="s">
        <v>234</v>
      </c>
      <c r="DU227" t="s">
        <v>234</v>
      </c>
      <c r="DV227" t="s">
        <v>234</v>
      </c>
      <c r="DW227" t="s">
        <v>234</v>
      </c>
      <c r="DX227" t="s">
        <v>234</v>
      </c>
      <c r="DY227" t="s">
        <v>234</v>
      </c>
      <c r="DZ227" t="s">
        <v>234</v>
      </c>
      <c r="EA227" t="s">
        <v>234</v>
      </c>
      <c r="EB227" t="s">
        <v>234</v>
      </c>
      <c r="EC227" t="s">
        <v>234</v>
      </c>
      <c r="ED227" t="s">
        <v>234</v>
      </c>
      <c r="EE227" t="s">
        <v>234</v>
      </c>
      <c r="EF227" t="s">
        <v>234</v>
      </c>
      <c r="EG227" t="s">
        <v>234</v>
      </c>
      <c r="EH227" t="s">
        <v>234</v>
      </c>
      <c r="EI227" t="s">
        <v>234</v>
      </c>
      <c r="EJ227" t="s">
        <v>234</v>
      </c>
      <c r="EK227" t="s">
        <v>234</v>
      </c>
      <c r="EL227" t="s">
        <v>234</v>
      </c>
      <c r="EM227" t="s">
        <v>234</v>
      </c>
      <c r="EN227" t="s">
        <v>234</v>
      </c>
      <c r="EO227" t="s">
        <v>3932</v>
      </c>
      <c r="EP227">
        <v>1</v>
      </c>
      <c r="EQ227">
        <v>0</v>
      </c>
      <c r="ER227">
        <v>0</v>
      </c>
      <c r="ES227">
        <v>0</v>
      </c>
      <c r="ET227">
        <v>0</v>
      </c>
      <c r="EU227">
        <v>1</v>
      </c>
      <c r="EV227">
        <v>0</v>
      </c>
      <c r="EW227">
        <v>0</v>
      </c>
      <c r="EX227" t="s">
        <v>1655</v>
      </c>
      <c r="EY227">
        <v>15</v>
      </c>
      <c r="EZ227" t="s">
        <v>3819</v>
      </c>
      <c r="FA227" t="s">
        <v>234</v>
      </c>
      <c r="FB227" t="s">
        <v>234</v>
      </c>
      <c r="FC227" t="s">
        <v>234</v>
      </c>
      <c r="FD227" t="s">
        <v>3819</v>
      </c>
      <c r="FE227" t="s">
        <v>1445</v>
      </c>
      <c r="FF227" t="s">
        <v>234</v>
      </c>
      <c r="FG227" t="s">
        <v>234</v>
      </c>
      <c r="FH227" t="s">
        <v>234</v>
      </c>
      <c r="FI227" t="s">
        <v>234</v>
      </c>
      <c r="FJ227" t="s">
        <v>234</v>
      </c>
      <c r="FK227" t="s">
        <v>234</v>
      </c>
      <c r="FL227" t="s">
        <v>234</v>
      </c>
      <c r="FM227" t="s">
        <v>234</v>
      </c>
      <c r="FN227" t="s">
        <v>234</v>
      </c>
      <c r="FO227" t="s">
        <v>234</v>
      </c>
      <c r="FP227" t="s">
        <v>234</v>
      </c>
      <c r="FQ227" t="s">
        <v>234</v>
      </c>
      <c r="FR227" t="s">
        <v>234</v>
      </c>
      <c r="FS227" t="s">
        <v>234</v>
      </c>
      <c r="FT227" t="s">
        <v>234</v>
      </c>
      <c r="FU227" t="s">
        <v>234</v>
      </c>
      <c r="FV227" t="s">
        <v>234</v>
      </c>
      <c r="FW227" t="s">
        <v>234</v>
      </c>
      <c r="FX227" t="s">
        <v>234</v>
      </c>
      <c r="FY227" t="s">
        <v>234</v>
      </c>
      <c r="FZ227" t="s">
        <v>234</v>
      </c>
      <c r="GA227" t="s">
        <v>234</v>
      </c>
      <c r="GB227" t="s">
        <v>234</v>
      </c>
      <c r="GC227" t="s">
        <v>1655</v>
      </c>
      <c r="GD227" t="s">
        <v>234</v>
      </c>
      <c r="GE227">
        <v>10</v>
      </c>
      <c r="GF227" t="s">
        <v>234</v>
      </c>
      <c r="GG227" t="s">
        <v>234</v>
      </c>
      <c r="GH227" t="s">
        <v>234</v>
      </c>
      <c r="GI227" t="s">
        <v>234</v>
      </c>
      <c r="GJ227" t="s">
        <v>234</v>
      </c>
      <c r="GK227" t="s">
        <v>234</v>
      </c>
      <c r="GL227" t="s">
        <v>1655</v>
      </c>
      <c r="GM227" t="s">
        <v>259</v>
      </c>
      <c r="GN227" t="s">
        <v>3862</v>
      </c>
      <c r="GO227" t="s">
        <v>1445</v>
      </c>
      <c r="GP227" t="s">
        <v>234</v>
      </c>
      <c r="GQ227" t="s">
        <v>234</v>
      </c>
      <c r="GR227" t="s">
        <v>234</v>
      </c>
      <c r="GS227" t="s">
        <v>234</v>
      </c>
      <c r="GT227" t="s">
        <v>234</v>
      </c>
      <c r="GU227" t="s">
        <v>234</v>
      </c>
      <c r="GV227" t="s">
        <v>234</v>
      </c>
      <c r="GW227" t="s">
        <v>234</v>
      </c>
      <c r="GX227" t="s">
        <v>234</v>
      </c>
      <c r="GY227" t="s">
        <v>234</v>
      </c>
      <c r="GZ227" t="s">
        <v>234</v>
      </c>
      <c r="HA227" t="s">
        <v>234</v>
      </c>
      <c r="HB227" t="s">
        <v>234</v>
      </c>
      <c r="HC227" t="s">
        <v>234</v>
      </c>
      <c r="HD227" t="s">
        <v>234</v>
      </c>
      <c r="HE227" t="s">
        <v>234</v>
      </c>
      <c r="HF227" t="s">
        <v>234</v>
      </c>
      <c r="HG227" t="s">
        <v>234</v>
      </c>
      <c r="HH227" t="s">
        <v>234</v>
      </c>
      <c r="HI227" t="s">
        <v>234</v>
      </c>
      <c r="HJ227" t="s">
        <v>234</v>
      </c>
      <c r="HK227" t="s">
        <v>234</v>
      </c>
      <c r="HL227" t="s">
        <v>234</v>
      </c>
      <c r="HM227" t="s">
        <v>234</v>
      </c>
      <c r="HN227" t="s">
        <v>1445</v>
      </c>
      <c r="HO227" t="s">
        <v>1445</v>
      </c>
      <c r="HP227" t="s">
        <v>1655</v>
      </c>
      <c r="HQ227" t="s">
        <v>441</v>
      </c>
      <c r="HR227" t="s">
        <v>305</v>
      </c>
      <c r="HS227" t="s">
        <v>2151</v>
      </c>
      <c r="HT227" t="s">
        <v>305</v>
      </c>
      <c r="HU227" t="s">
        <v>1445</v>
      </c>
      <c r="HV227" t="s">
        <v>234</v>
      </c>
      <c r="HW227" t="s">
        <v>234</v>
      </c>
      <c r="HX227" t="s">
        <v>234</v>
      </c>
      <c r="HY227" t="s">
        <v>234</v>
      </c>
      <c r="HZ227" t="s">
        <v>234</v>
      </c>
      <c r="IA227" t="s">
        <v>234</v>
      </c>
      <c r="IB227" t="s">
        <v>234</v>
      </c>
      <c r="IC227" t="s">
        <v>234</v>
      </c>
      <c r="ID227" t="s">
        <v>3798</v>
      </c>
      <c r="IE227">
        <v>0</v>
      </c>
      <c r="IF227">
        <v>1</v>
      </c>
      <c r="IG227">
        <v>1</v>
      </c>
      <c r="IH227">
        <v>1</v>
      </c>
      <c r="II227">
        <v>0</v>
      </c>
      <c r="IJ227">
        <v>0</v>
      </c>
      <c r="IK227">
        <v>0</v>
      </c>
      <c r="IL227">
        <v>0</v>
      </c>
      <c r="IM227" t="s">
        <v>234</v>
      </c>
      <c r="IN227" t="s">
        <v>1655</v>
      </c>
      <c r="IO227" t="s">
        <v>234</v>
      </c>
      <c r="IP227" t="s">
        <v>303</v>
      </c>
      <c r="IQ227">
        <v>0</v>
      </c>
      <c r="IR227">
        <v>1</v>
      </c>
      <c r="IS227">
        <v>0</v>
      </c>
      <c r="IT227">
        <v>0</v>
      </c>
      <c r="IU227">
        <v>0</v>
      </c>
      <c r="IV227">
        <v>0</v>
      </c>
      <c r="IW227">
        <v>0</v>
      </c>
      <c r="IX227">
        <v>0</v>
      </c>
      <c r="IY227" t="s">
        <v>234</v>
      </c>
      <c r="IZ227" t="s">
        <v>234</v>
      </c>
      <c r="JA227" t="s">
        <v>234</v>
      </c>
      <c r="JB227" t="s">
        <v>234</v>
      </c>
      <c r="JC227" t="s">
        <v>234</v>
      </c>
      <c r="JD227" t="s">
        <v>234</v>
      </c>
      <c r="JE227" t="s">
        <v>234</v>
      </c>
      <c r="JF227" t="s">
        <v>234</v>
      </c>
      <c r="JG227" t="s">
        <v>234</v>
      </c>
      <c r="JH227" t="s">
        <v>234</v>
      </c>
      <c r="JI227" t="s">
        <v>234</v>
      </c>
      <c r="JJ227" t="s">
        <v>234</v>
      </c>
      <c r="JK227" t="s">
        <v>234</v>
      </c>
      <c r="JL227" t="s">
        <v>234</v>
      </c>
      <c r="JM227" t="s">
        <v>234</v>
      </c>
      <c r="JN227" t="s">
        <v>234</v>
      </c>
      <c r="JO227" t="s">
        <v>234</v>
      </c>
      <c r="JP227" t="s">
        <v>234</v>
      </c>
      <c r="JQ227" t="s">
        <v>234</v>
      </c>
      <c r="JR227" t="s">
        <v>234</v>
      </c>
      <c r="JS227" t="s">
        <v>234</v>
      </c>
      <c r="JT227" t="s">
        <v>234</v>
      </c>
      <c r="JU227" t="s">
        <v>234</v>
      </c>
      <c r="JV227" t="s">
        <v>234</v>
      </c>
      <c r="JW227" t="s">
        <v>234</v>
      </c>
      <c r="JX227" t="s">
        <v>234</v>
      </c>
      <c r="JY227" t="s">
        <v>234</v>
      </c>
      <c r="JZ227" t="s">
        <v>234</v>
      </c>
      <c r="KA227" t="s">
        <v>234</v>
      </c>
      <c r="KB227" t="s">
        <v>234</v>
      </c>
      <c r="KC227" t="s">
        <v>234</v>
      </c>
      <c r="KD227" t="s">
        <v>234</v>
      </c>
      <c r="KE227" t="s">
        <v>234</v>
      </c>
      <c r="KF227" t="s">
        <v>234</v>
      </c>
      <c r="KG227" t="s">
        <v>234</v>
      </c>
      <c r="KH227" t="s">
        <v>234</v>
      </c>
      <c r="KI227" t="s">
        <v>234</v>
      </c>
      <c r="KJ227" t="s">
        <v>234</v>
      </c>
      <c r="KK227" t="s">
        <v>234</v>
      </c>
      <c r="KL227" t="s">
        <v>234</v>
      </c>
      <c r="KM227" t="s">
        <v>234</v>
      </c>
      <c r="KN227" t="s">
        <v>234</v>
      </c>
      <c r="KO227" t="s">
        <v>234</v>
      </c>
      <c r="KP227" t="s">
        <v>234</v>
      </c>
      <c r="KQ227" t="s">
        <v>234</v>
      </c>
      <c r="KR227" t="s">
        <v>234</v>
      </c>
      <c r="KS227" t="s">
        <v>234</v>
      </c>
      <c r="KT227" t="s">
        <v>234</v>
      </c>
      <c r="KU227" t="s">
        <v>234</v>
      </c>
      <c r="KV227" t="s">
        <v>234</v>
      </c>
      <c r="KW227" t="s">
        <v>234</v>
      </c>
      <c r="KX227" t="s">
        <v>234</v>
      </c>
      <c r="KY227" t="s">
        <v>234</v>
      </c>
      <c r="KZ227" t="s">
        <v>234</v>
      </c>
      <c r="LA227" t="s">
        <v>234</v>
      </c>
      <c r="LB227" t="s">
        <v>234</v>
      </c>
      <c r="LC227" t="s">
        <v>234</v>
      </c>
      <c r="LD227" t="s">
        <v>234</v>
      </c>
      <c r="LE227" t="s">
        <v>234</v>
      </c>
      <c r="LF227" t="s">
        <v>234</v>
      </c>
      <c r="LG227" t="s">
        <v>234</v>
      </c>
      <c r="LH227">
        <v>266242567</v>
      </c>
      <c r="LI227" t="s">
        <v>4340</v>
      </c>
      <c r="LJ227">
        <v>44622.80872685185</v>
      </c>
      <c r="LK227" t="s">
        <v>234</v>
      </c>
      <c r="LL227" t="s">
        <v>234</v>
      </c>
      <c r="LM227" t="s">
        <v>3800</v>
      </c>
      <c r="LN227" t="s">
        <v>3801</v>
      </c>
      <c r="LO227" t="s">
        <v>234</v>
      </c>
      <c r="LP227">
        <v>228</v>
      </c>
    </row>
    <row r="228" spans="1:328" x14ac:dyDescent="0.35">
      <c r="A228">
        <v>44621.518061284733</v>
      </c>
      <c r="B228">
        <v>44621.523226562502</v>
      </c>
      <c r="C228">
        <v>44621</v>
      </c>
      <c r="D228">
        <v>1.7217592564217437E-3</v>
      </c>
      <c r="E228" t="s">
        <v>234</v>
      </c>
      <c r="F228" t="s">
        <v>234</v>
      </c>
      <c r="G228" t="s">
        <v>234</v>
      </c>
      <c r="H228">
        <v>44621</v>
      </c>
      <c r="I228" t="s">
        <v>451</v>
      </c>
      <c r="J228" t="s">
        <v>234</v>
      </c>
      <c r="K228" t="s">
        <v>451</v>
      </c>
      <c r="L228" t="s">
        <v>450</v>
      </c>
      <c r="M228" t="s">
        <v>450</v>
      </c>
      <c r="N228" t="s">
        <v>246</v>
      </c>
      <c r="O228" t="s">
        <v>4303</v>
      </c>
      <c r="P228" t="s">
        <v>246</v>
      </c>
      <c r="Q228" t="s">
        <v>433</v>
      </c>
      <c r="R228" t="s">
        <v>4303</v>
      </c>
      <c r="S228" t="s">
        <v>441</v>
      </c>
      <c r="T228" t="s">
        <v>2151</v>
      </c>
      <c r="U228" t="s">
        <v>2150</v>
      </c>
      <c r="V228" t="s">
        <v>2152</v>
      </c>
      <c r="W228" t="s">
        <v>2451</v>
      </c>
      <c r="X228" t="s">
        <v>2450</v>
      </c>
      <c r="Y228" t="s">
        <v>2451</v>
      </c>
      <c r="Z228" t="s">
        <v>246</v>
      </c>
      <c r="AA228" t="s">
        <v>4304</v>
      </c>
      <c r="AB228" t="s">
        <v>246</v>
      </c>
      <c r="AC228" t="s">
        <v>1390</v>
      </c>
      <c r="AD228" t="s">
        <v>4305</v>
      </c>
      <c r="AE228" t="s">
        <v>246</v>
      </c>
      <c r="AF228" t="s">
        <v>4306</v>
      </c>
      <c r="AG228" t="s">
        <v>246</v>
      </c>
      <c r="AH228" t="s">
        <v>1390</v>
      </c>
      <c r="AI228" t="s">
        <v>4307</v>
      </c>
      <c r="AJ228" t="s">
        <v>247</v>
      </c>
      <c r="AK228" t="s">
        <v>284</v>
      </c>
      <c r="AL228" t="s">
        <v>1655</v>
      </c>
      <c r="AM228" t="s">
        <v>234</v>
      </c>
      <c r="AN228" t="s">
        <v>1655</v>
      </c>
      <c r="AO228" t="s">
        <v>234</v>
      </c>
      <c r="AP228" t="s">
        <v>250</v>
      </c>
      <c r="AQ228" t="s">
        <v>234</v>
      </c>
      <c r="AR228" t="s">
        <v>234</v>
      </c>
      <c r="AS228" t="s">
        <v>285</v>
      </c>
      <c r="AT228" t="s">
        <v>234</v>
      </c>
      <c r="AU228" t="s">
        <v>318</v>
      </c>
      <c r="AV228">
        <v>1</v>
      </c>
      <c r="AW228">
        <v>0</v>
      </c>
      <c r="AX228">
        <v>0</v>
      </c>
      <c r="AY228">
        <v>0</v>
      </c>
      <c r="AZ228">
        <v>0</v>
      </c>
      <c r="BA228">
        <v>0</v>
      </c>
      <c r="BB228">
        <v>0</v>
      </c>
      <c r="BC228">
        <v>0</v>
      </c>
      <c r="BD228" t="s">
        <v>309</v>
      </c>
      <c r="BE228" t="s">
        <v>750</v>
      </c>
      <c r="BF228" t="s">
        <v>3880</v>
      </c>
      <c r="BG228">
        <v>1</v>
      </c>
      <c r="BH228">
        <v>0</v>
      </c>
      <c r="BI228">
        <v>0</v>
      </c>
      <c r="BJ228">
        <v>0</v>
      </c>
      <c r="BK228">
        <v>1</v>
      </c>
      <c r="BL228">
        <v>0</v>
      </c>
      <c r="BM228">
        <v>0</v>
      </c>
      <c r="BN228">
        <v>0</v>
      </c>
      <c r="BO228">
        <v>0</v>
      </c>
      <c r="BP228">
        <v>0</v>
      </c>
      <c r="BQ228" t="s">
        <v>234</v>
      </c>
      <c r="BR228" t="s">
        <v>288</v>
      </c>
      <c r="BS228" t="s">
        <v>289</v>
      </c>
      <c r="BT228" t="s">
        <v>4019</v>
      </c>
      <c r="BU228">
        <v>1</v>
      </c>
      <c r="BV228">
        <v>1</v>
      </c>
      <c r="BW228">
        <v>0</v>
      </c>
      <c r="BX228">
        <v>1</v>
      </c>
      <c r="BY228">
        <v>0</v>
      </c>
      <c r="BZ228">
        <v>0</v>
      </c>
      <c r="CA228">
        <v>0</v>
      </c>
      <c r="CB228">
        <v>0</v>
      </c>
      <c r="CC228" t="s">
        <v>1500</v>
      </c>
      <c r="CD228">
        <v>550</v>
      </c>
      <c r="CE228">
        <v>275</v>
      </c>
      <c r="CF228" t="s">
        <v>1655</v>
      </c>
      <c r="CG228">
        <v>475</v>
      </c>
      <c r="CH228">
        <v>182.692307692307</v>
      </c>
      <c r="CI228" t="s">
        <v>1655</v>
      </c>
      <c r="CJ228" t="s">
        <v>234</v>
      </c>
      <c r="CK228" t="s">
        <v>234</v>
      </c>
      <c r="CL228" t="s">
        <v>234</v>
      </c>
      <c r="CM228">
        <v>500</v>
      </c>
      <c r="CN228" t="s">
        <v>4309</v>
      </c>
      <c r="CO228" t="s">
        <v>1655</v>
      </c>
      <c r="CP228" t="s">
        <v>234</v>
      </c>
      <c r="CQ228" t="s">
        <v>234</v>
      </c>
      <c r="CR228" t="s">
        <v>234</v>
      </c>
      <c r="CS228" t="s">
        <v>234</v>
      </c>
      <c r="CT228" t="s">
        <v>234</v>
      </c>
      <c r="CU228" t="s">
        <v>234</v>
      </c>
      <c r="CV228" t="s">
        <v>234</v>
      </c>
      <c r="CW228" t="s">
        <v>234</v>
      </c>
      <c r="CX228" t="s">
        <v>234</v>
      </c>
      <c r="CY228" t="s">
        <v>234</v>
      </c>
      <c r="CZ228" t="s">
        <v>234</v>
      </c>
      <c r="DA228" t="s">
        <v>234</v>
      </c>
      <c r="DB228" t="s">
        <v>234</v>
      </c>
      <c r="DC228" t="s">
        <v>234</v>
      </c>
      <c r="DD228" t="s">
        <v>234</v>
      </c>
      <c r="DE228" t="s">
        <v>234</v>
      </c>
      <c r="DF228" t="s">
        <v>234</v>
      </c>
      <c r="DG228" t="s">
        <v>234</v>
      </c>
      <c r="DH228" t="s">
        <v>1445</v>
      </c>
      <c r="DI228" t="s">
        <v>234</v>
      </c>
      <c r="DJ228" t="s">
        <v>234</v>
      </c>
      <c r="DK228" t="s">
        <v>234</v>
      </c>
      <c r="DL228" t="s">
        <v>234</v>
      </c>
      <c r="DM228" t="s">
        <v>234</v>
      </c>
      <c r="DN228" t="s">
        <v>234</v>
      </c>
      <c r="DO228" t="s">
        <v>234</v>
      </c>
      <c r="DP228" t="s">
        <v>234</v>
      </c>
      <c r="DQ228" t="s">
        <v>234</v>
      </c>
      <c r="DR228" t="s">
        <v>234</v>
      </c>
      <c r="DS228" t="s">
        <v>234</v>
      </c>
      <c r="DT228" t="s">
        <v>234</v>
      </c>
      <c r="DU228" t="s">
        <v>234</v>
      </c>
      <c r="DV228" t="s">
        <v>234</v>
      </c>
      <c r="DW228" t="s">
        <v>234</v>
      </c>
      <c r="DX228" t="s">
        <v>234</v>
      </c>
      <c r="DY228" t="s">
        <v>234</v>
      </c>
      <c r="DZ228" t="s">
        <v>234</v>
      </c>
      <c r="EA228" t="s">
        <v>234</v>
      </c>
      <c r="EB228" t="s">
        <v>234</v>
      </c>
      <c r="EC228" t="s">
        <v>234</v>
      </c>
      <c r="ED228" t="s">
        <v>234</v>
      </c>
      <c r="EE228" t="s">
        <v>234</v>
      </c>
      <c r="EF228" t="s">
        <v>234</v>
      </c>
      <c r="EG228" t="s">
        <v>234</v>
      </c>
      <c r="EH228" t="s">
        <v>1445</v>
      </c>
      <c r="EI228" t="s">
        <v>1445</v>
      </c>
      <c r="EJ228" t="s">
        <v>1655</v>
      </c>
      <c r="EK228" t="s">
        <v>441</v>
      </c>
      <c r="EL228" t="s">
        <v>305</v>
      </c>
      <c r="EM228" t="s">
        <v>2151</v>
      </c>
      <c r="EN228" t="s">
        <v>305</v>
      </c>
      <c r="EO228" t="s">
        <v>234</v>
      </c>
      <c r="EP228" t="s">
        <v>234</v>
      </c>
      <c r="EQ228" t="s">
        <v>234</v>
      </c>
      <c r="ER228" t="s">
        <v>234</v>
      </c>
      <c r="ES228" t="s">
        <v>234</v>
      </c>
      <c r="ET228" t="s">
        <v>234</v>
      </c>
      <c r="EU228" t="s">
        <v>234</v>
      </c>
      <c r="EV228" t="s">
        <v>234</v>
      </c>
      <c r="EW228" t="s">
        <v>234</v>
      </c>
      <c r="EX228" t="s">
        <v>234</v>
      </c>
      <c r="EY228" t="s">
        <v>234</v>
      </c>
      <c r="EZ228" t="s">
        <v>234</v>
      </c>
      <c r="FA228" t="s">
        <v>234</v>
      </c>
      <c r="FB228" t="s">
        <v>234</v>
      </c>
      <c r="FC228" t="s">
        <v>234</v>
      </c>
      <c r="FD228" t="s">
        <v>234</v>
      </c>
      <c r="FE228" t="s">
        <v>234</v>
      </c>
      <c r="FF228" t="s">
        <v>234</v>
      </c>
      <c r="FG228" t="s">
        <v>234</v>
      </c>
      <c r="FH228" t="s">
        <v>234</v>
      </c>
      <c r="FI228" t="s">
        <v>234</v>
      </c>
      <c r="FJ228" t="s">
        <v>234</v>
      </c>
      <c r="FK228" t="s">
        <v>234</v>
      </c>
      <c r="FL228" t="s">
        <v>234</v>
      </c>
      <c r="FM228" t="s">
        <v>234</v>
      </c>
      <c r="FN228" t="s">
        <v>234</v>
      </c>
      <c r="FO228" t="s">
        <v>234</v>
      </c>
      <c r="FP228" t="s">
        <v>234</v>
      </c>
      <c r="FQ228" t="s">
        <v>234</v>
      </c>
      <c r="FR228" t="s">
        <v>234</v>
      </c>
      <c r="FS228" t="s">
        <v>234</v>
      </c>
      <c r="FT228" t="s">
        <v>234</v>
      </c>
      <c r="FU228" t="s">
        <v>234</v>
      </c>
      <c r="FV228" t="s">
        <v>234</v>
      </c>
      <c r="FW228" t="s">
        <v>234</v>
      </c>
      <c r="FX228" t="s">
        <v>234</v>
      </c>
      <c r="FY228" t="s">
        <v>234</v>
      </c>
      <c r="FZ228" t="s">
        <v>234</v>
      </c>
      <c r="GA228" t="s">
        <v>234</v>
      </c>
      <c r="GB228" t="s">
        <v>234</v>
      </c>
      <c r="GC228" t="s">
        <v>234</v>
      </c>
      <c r="GD228" t="s">
        <v>234</v>
      </c>
      <c r="GE228" t="s">
        <v>234</v>
      </c>
      <c r="GF228" t="s">
        <v>234</v>
      </c>
      <c r="GG228" t="s">
        <v>234</v>
      </c>
      <c r="GH228" t="s">
        <v>234</v>
      </c>
      <c r="GI228" t="s">
        <v>234</v>
      </c>
      <c r="GJ228" t="s">
        <v>234</v>
      </c>
      <c r="GK228" t="s">
        <v>234</v>
      </c>
      <c r="GL228" t="s">
        <v>234</v>
      </c>
      <c r="GM228" t="s">
        <v>234</v>
      </c>
      <c r="GN228" t="s">
        <v>234</v>
      </c>
      <c r="GO228" t="s">
        <v>234</v>
      </c>
      <c r="GP228" t="s">
        <v>234</v>
      </c>
      <c r="GQ228" t="s">
        <v>234</v>
      </c>
      <c r="GR228" t="s">
        <v>234</v>
      </c>
      <c r="GS228" t="s">
        <v>234</v>
      </c>
      <c r="GT228" t="s">
        <v>234</v>
      </c>
      <c r="GU228" t="s">
        <v>234</v>
      </c>
      <c r="GV228" t="s">
        <v>234</v>
      </c>
      <c r="GW228" t="s">
        <v>234</v>
      </c>
      <c r="GX228" t="s">
        <v>234</v>
      </c>
      <c r="GY228" t="s">
        <v>234</v>
      </c>
      <c r="GZ228" t="s">
        <v>234</v>
      </c>
      <c r="HA228" t="s">
        <v>234</v>
      </c>
      <c r="HB228" t="s">
        <v>234</v>
      </c>
      <c r="HC228" t="s">
        <v>234</v>
      </c>
      <c r="HD228" t="s">
        <v>234</v>
      </c>
      <c r="HE228" t="s">
        <v>234</v>
      </c>
      <c r="HF228" t="s">
        <v>234</v>
      </c>
      <c r="HG228" t="s">
        <v>234</v>
      </c>
      <c r="HH228" t="s">
        <v>234</v>
      </c>
      <c r="HI228" t="s">
        <v>234</v>
      </c>
      <c r="HJ228" t="s">
        <v>234</v>
      </c>
      <c r="HK228" t="s">
        <v>234</v>
      </c>
      <c r="HL228" t="s">
        <v>234</v>
      </c>
      <c r="HM228" t="s">
        <v>234</v>
      </c>
      <c r="HN228" t="s">
        <v>234</v>
      </c>
      <c r="HO228" t="s">
        <v>234</v>
      </c>
      <c r="HP228" t="s">
        <v>234</v>
      </c>
      <c r="HQ228" t="s">
        <v>234</v>
      </c>
      <c r="HR228" t="s">
        <v>234</v>
      </c>
      <c r="HS228" t="s">
        <v>234</v>
      </c>
      <c r="HT228" t="s">
        <v>234</v>
      </c>
      <c r="HU228" t="s">
        <v>1445</v>
      </c>
      <c r="HV228" t="s">
        <v>234</v>
      </c>
      <c r="HW228" t="s">
        <v>234</v>
      </c>
      <c r="HX228" t="s">
        <v>234</v>
      </c>
      <c r="HY228" t="s">
        <v>234</v>
      </c>
      <c r="HZ228" t="s">
        <v>234</v>
      </c>
      <c r="IA228" t="s">
        <v>234</v>
      </c>
      <c r="IB228" t="s">
        <v>234</v>
      </c>
      <c r="IC228" t="s">
        <v>234</v>
      </c>
      <c r="ID228" t="s">
        <v>3928</v>
      </c>
      <c r="IE228">
        <v>0</v>
      </c>
      <c r="IF228">
        <v>1</v>
      </c>
      <c r="IG228">
        <v>1</v>
      </c>
      <c r="IH228">
        <v>1</v>
      </c>
      <c r="II228">
        <v>0</v>
      </c>
      <c r="IJ228">
        <v>0</v>
      </c>
      <c r="IK228">
        <v>0</v>
      </c>
      <c r="IL228">
        <v>0</v>
      </c>
      <c r="IM228" t="s">
        <v>234</v>
      </c>
      <c r="IN228" t="s">
        <v>1655</v>
      </c>
      <c r="IO228" t="s">
        <v>234</v>
      </c>
      <c r="IP228" t="s">
        <v>309</v>
      </c>
      <c r="IQ228">
        <v>1</v>
      </c>
      <c r="IR228">
        <v>0</v>
      </c>
      <c r="IS228">
        <v>0</v>
      </c>
      <c r="IT228">
        <v>0</v>
      </c>
      <c r="IU228">
        <v>0</v>
      </c>
      <c r="IV228">
        <v>0</v>
      </c>
      <c r="IW228">
        <v>0</v>
      </c>
      <c r="IX228">
        <v>0</v>
      </c>
      <c r="IY228" t="s">
        <v>234</v>
      </c>
      <c r="IZ228" t="s">
        <v>234</v>
      </c>
      <c r="JA228" t="s">
        <v>234</v>
      </c>
      <c r="JB228" t="s">
        <v>234</v>
      </c>
      <c r="JC228" t="s">
        <v>234</v>
      </c>
      <c r="JD228" t="s">
        <v>234</v>
      </c>
      <c r="JE228" t="s">
        <v>234</v>
      </c>
      <c r="JF228" t="s">
        <v>234</v>
      </c>
      <c r="JG228" t="s">
        <v>234</v>
      </c>
      <c r="JH228" t="s">
        <v>234</v>
      </c>
      <c r="JI228" t="s">
        <v>234</v>
      </c>
      <c r="JJ228" t="s">
        <v>234</v>
      </c>
      <c r="JK228" t="s">
        <v>234</v>
      </c>
      <c r="JL228" t="s">
        <v>234</v>
      </c>
      <c r="JM228" t="s">
        <v>234</v>
      </c>
      <c r="JN228" t="s">
        <v>234</v>
      </c>
      <c r="JO228" t="s">
        <v>234</v>
      </c>
      <c r="JP228" t="s">
        <v>234</v>
      </c>
      <c r="JQ228" t="s">
        <v>234</v>
      </c>
      <c r="JR228" t="s">
        <v>234</v>
      </c>
      <c r="JS228" t="s">
        <v>234</v>
      </c>
      <c r="JT228" t="s">
        <v>234</v>
      </c>
      <c r="JU228" t="s">
        <v>234</v>
      </c>
      <c r="JV228" t="s">
        <v>234</v>
      </c>
      <c r="JW228" t="s">
        <v>234</v>
      </c>
      <c r="JX228" t="s">
        <v>234</v>
      </c>
      <c r="JY228" t="s">
        <v>234</v>
      </c>
      <c r="JZ228" t="s">
        <v>234</v>
      </c>
      <c r="KA228" t="s">
        <v>234</v>
      </c>
      <c r="KB228" t="s">
        <v>234</v>
      </c>
      <c r="KC228" t="s">
        <v>234</v>
      </c>
      <c r="KD228" t="s">
        <v>234</v>
      </c>
      <c r="KE228" t="s">
        <v>234</v>
      </c>
      <c r="KF228" t="s">
        <v>234</v>
      </c>
      <c r="KG228" t="s">
        <v>234</v>
      </c>
      <c r="KH228" t="s">
        <v>234</v>
      </c>
      <c r="KI228" t="s">
        <v>234</v>
      </c>
      <c r="KJ228" t="s">
        <v>234</v>
      </c>
      <c r="KK228" t="s">
        <v>234</v>
      </c>
      <c r="KL228" t="s">
        <v>234</v>
      </c>
      <c r="KM228" t="s">
        <v>234</v>
      </c>
      <c r="KN228" t="s">
        <v>234</v>
      </c>
      <c r="KO228" t="s">
        <v>234</v>
      </c>
      <c r="KP228" t="s">
        <v>234</v>
      </c>
      <c r="KQ228" t="s">
        <v>234</v>
      </c>
      <c r="KR228" t="s">
        <v>234</v>
      </c>
      <c r="KS228" t="s">
        <v>234</v>
      </c>
      <c r="KT228" t="s">
        <v>234</v>
      </c>
      <c r="KU228" t="s">
        <v>234</v>
      </c>
      <c r="KV228" t="s">
        <v>234</v>
      </c>
      <c r="KW228" t="s">
        <v>234</v>
      </c>
      <c r="KX228" t="s">
        <v>234</v>
      </c>
      <c r="KY228" t="s">
        <v>234</v>
      </c>
      <c r="KZ228" t="s">
        <v>234</v>
      </c>
      <c r="LA228" t="s">
        <v>234</v>
      </c>
      <c r="LB228" t="s">
        <v>234</v>
      </c>
      <c r="LC228" t="s">
        <v>234</v>
      </c>
      <c r="LD228" t="s">
        <v>234</v>
      </c>
      <c r="LE228" t="s">
        <v>234</v>
      </c>
      <c r="LF228" t="s">
        <v>234</v>
      </c>
      <c r="LG228" t="s">
        <v>234</v>
      </c>
      <c r="LH228">
        <v>266242570</v>
      </c>
      <c r="LI228" t="s">
        <v>4341</v>
      </c>
      <c r="LJ228">
        <v>44622.808749999997</v>
      </c>
      <c r="LK228" t="s">
        <v>234</v>
      </c>
      <c r="LL228" t="s">
        <v>234</v>
      </c>
      <c r="LM228" t="s">
        <v>3800</v>
      </c>
      <c r="LN228" t="s">
        <v>3801</v>
      </c>
      <c r="LO228" t="s">
        <v>234</v>
      </c>
      <c r="LP228">
        <v>229</v>
      </c>
    </row>
    <row r="229" spans="1:328" x14ac:dyDescent="0.35">
      <c r="A229">
        <v>44621.523303819442</v>
      </c>
      <c r="B229">
        <v>44621.527781469907</v>
      </c>
      <c r="C229">
        <v>44621</v>
      </c>
      <c r="D229">
        <v>2.2388252327800728E-3</v>
      </c>
      <c r="E229" t="s">
        <v>234</v>
      </c>
      <c r="F229" t="s">
        <v>234</v>
      </c>
      <c r="G229" t="s">
        <v>234</v>
      </c>
      <c r="H229">
        <v>44621</v>
      </c>
      <c r="I229" t="s">
        <v>451</v>
      </c>
      <c r="J229" t="s">
        <v>234</v>
      </c>
      <c r="K229" t="s">
        <v>451</v>
      </c>
      <c r="L229" t="s">
        <v>450</v>
      </c>
      <c r="M229" t="s">
        <v>450</v>
      </c>
      <c r="N229" t="s">
        <v>246</v>
      </c>
      <c r="O229" t="s">
        <v>4303</v>
      </c>
      <c r="P229" t="s">
        <v>246</v>
      </c>
      <c r="Q229" t="s">
        <v>433</v>
      </c>
      <c r="R229" t="s">
        <v>4303</v>
      </c>
      <c r="S229" t="s">
        <v>441</v>
      </c>
      <c r="T229" t="s">
        <v>2151</v>
      </c>
      <c r="U229" t="s">
        <v>2150</v>
      </c>
      <c r="V229" t="s">
        <v>2152</v>
      </c>
      <c r="W229" t="s">
        <v>2451</v>
      </c>
      <c r="X229" t="s">
        <v>2450</v>
      </c>
      <c r="Y229" t="s">
        <v>2451</v>
      </c>
      <c r="Z229" t="s">
        <v>246</v>
      </c>
      <c r="AA229" t="s">
        <v>4304</v>
      </c>
      <c r="AB229" t="s">
        <v>246</v>
      </c>
      <c r="AC229" t="s">
        <v>1390</v>
      </c>
      <c r="AD229" t="s">
        <v>4305</v>
      </c>
      <c r="AE229" t="s">
        <v>246</v>
      </c>
      <c r="AF229" t="s">
        <v>4306</v>
      </c>
      <c r="AG229" t="s">
        <v>246</v>
      </c>
      <c r="AH229" t="s">
        <v>1390</v>
      </c>
      <c r="AI229" t="s">
        <v>4307</v>
      </c>
      <c r="AJ229" t="s">
        <v>247</v>
      </c>
      <c r="AK229" t="s">
        <v>284</v>
      </c>
      <c r="AL229" t="s">
        <v>1655</v>
      </c>
      <c r="AM229" t="s">
        <v>234</v>
      </c>
      <c r="AN229" t="s">
        <v>1655</v>
      </c>
      <c r="AO229" t="s">
        <v>234</v>
      </c>
      <c r="AP229" t="s">
        <v>250</v>
      </c>
      <c r="AQ229" t="s">
        <v>234</v>
      </c>
      <c r="AR229" t="s">
        <v>234</v>
      </c>
      <c r="AS229" t="s">
        <v>316</v>
      </c>
      <c r="AT229" t="s">
        <v>234</v>
      </c>
      <c r="AU229" t="s">
        <v>318</v>
      </c>
      <c r="AV229">
        <v>1</v>
      </c>
      <c r="AW229">
        <v>0</v>
      </c>
      <c r="AX229">
        <v>0</v>
      </c>
      <c r="AY229">
        <v>0</v>
      </c>
      <c r="AZ229">
        <v>0</v>
      </c>
      <c r="BA229">
        <v>0</v>
      </c>
      <c r="BB229">
        <v>0</v>
      </c>
      <c r="BC229">
        <v>0</v>
      </c>
      <c r="BD229" t="s">
        <v>309</v>
      </c>
      <c r="BE229" t="s">
        <v>750</v>
      </c>
      <c r="BF229" t="s">
        <v>3880</v>
      </c>
      <c r="BG229">
        <v>1</v>
      </c>
      <c r="BH229">
        <v>0</v>
      </c>
      <c r="BI229">
        <v>0</v>
      </c>
      <c r="BJ229">
        <v>0</v>
      </c>
      <c r="BK229">
        <v>1</v>
      </c>
      <c r="BL229">
        <v>0</v>
      </c>
      <c r="BM229">
        <v>0</v>
      </c>
      <c r="BN229">
        <v>0</v>
      </c>
      <c r="BO229">
        <v>0</v>
      </c>
      <c r="BP229">
        <v>0</v>
      </c>
      <c r="BQ229" t="s">
        <v>234</v>
      </c>
      <c r="BR229" t="s">
        <v>304</v>
      </c>
      <c r="BS229" t="s">
        <v>311</v>
      </c>
      <c r="BT229" t="s">
        <v>4342</v>
      </c>
      <c r="BU229">
        <v>0</v>
      </c>
      <c r="BV229">
        <v>0</v>
      </c>
      <c r="BW229">
        <v>1</v>
      </c>
      <c r="BX229">
        <v>0</v>
      </c>
      <c r="BY229">
        <v>0</v>
      </c>
      <c r="BZ229">
        <v>0</v>
      </c>
      <c r="CA229">
        <v>1</v>
      </c>
      <c r="CB229">
        <v>0</v>
      </c>
      <c r="CC229" t="s">
        <v>1500</v>
      </c>
      <c r="CD229" t="s">
        <v>234</v>
      </c>
      <c r="CE229" t="s">
        <v>234</v>
      </c>
      <c r="CF229" t="s">
        <v>234</v>
      </c>
      <c r="CG229" t="s">
        <v>234</v>
      </c>
      <c r="CH229" t="s">
        <v>234</v>
      </c>
      <c r="CI229" t="s">
        <v>234</v>
      </c>
      <c r="CJ229">
        <v>200</v>
      </c>
      <c r="CK229" t="s">
        <v>4101</v>
      </c>
      <c r="CL229" t="s">
        <v>1445</v>
      </c>
      <c r="CM229" t="s">
        <v>234</v>
      </c>
      <c r="CN229" t="s">
        <v>234</v>
      </c>
      <c r="CO229" t="s">
        <v>234</v>
      </c>
      <c r="CP229" t="s">
        <v>234</v>
      </c>
      <c r="CQ229" t="s">
        <v>234</v>
      </c>
      <c r="CR229" t="s">
        <v>234</v>
      </c>
      <c r="CS229" t="s">
        <v>234</v>
      </c>
      <c r="CT229" t="s">
        <v>234</v>
      </c>
      <c r="CU229" t="s">
        <v>234</v>
      </c>
      <c r="CV229" t="s">
        <v>1507</v>
      </c>
      <c r="CW229" t="s">
        <v>1445</v>
      </c>
      <c r="CX229" t="s">
        <v>234</v>
      </c>
      <c r="CY229" t="s">
        <v>234</v>
      </c>
      <c r="CZ229" t="s">
        <v>342</v>
      </c>
      <c r="DA229" t="s">
        <v>342</v>
      </c>
      <c r="DB229" t="s">
        <v>414</v>
      </c>
      <c r="DC229">
        <v>591</v>
      </c>
      <c r="DD229">
        <v>200</v>
      </c>
      <c r="DE229" t="s">
        <v>4343</v>
      </c>
      <c r="DF229">
        <v>1280.87986463621</v>
      </c>
      <c r="DG229" t="s">
        <v>1445</v>
      </c>
      <c r="DH229" t="s">
        <v>1445</v>
      </c>
      <c r="DI229" t="s">
        <v>234</v>
      </c>
      <c r="DJ229" t="s">
        <v>234</v>
      </c>
      <c r="DK229" t="s">
        <v>234</v>
      </c>
      <c r="DL229" t="s">
        <v>234</v>
      </c>
      <c r="DM229" t="s">
        <v>234</v>
      </c>
      <c r="DN229" t="s">
        <v>234</v>
      </c>
      <c r="DO229" t="s">
        <v>234</v>
      </c>
      <c r="DP229" t="s">
        <v>234</v>
      </c>
      <c r="DQ229" t="s">
        <v>234</v>
      </c>
      <c r="DR229" t="s">
        <v>234</v>
      </c>
      <c r="DS229" t="s">
        <v>234</v>
      </c>
      <c r="DT229" t="s">
        <v>234</v>
      </c>
      <c r="DU229" t="s">
        <v>234</v>
      </c>
      <c r="DV229" t="s">
        <v>234</v>
      </c>
      <c r="DW229" t="s">
        <v>234</v>
      </c>
      <c r="DX229" t="s">
        <v>234</v>
      </c>
      <c r="DY229" t="s">
        <v>234</v>
      </c>
      <c r="DZ229" t="s">
        <v>234</v>
      </c>
      <c r="EA229" t="s">
        <v>234</v>
      </c>
      <c r="EB229" t="s">
        <v>234</v>
      </c>
      <c r="EC229" t="s">
        <v>234</v>
      </c>
      <c r="ED229" t="s">
        <v>234</v>
      </c>
      <c r="EE229" t="s">
        <v>234</v>
      </c>
      <c r="EF229" t="s">
        <v>234</v>
      </c>
      <c r="EG229" t="s">
        <v>234</v>
      </c>
      <c r="EH229" t="s">
        <v>1445</v>
      </c>
      <c r="EI229" t="s">
        <v>1445</v>
      </c>
      <c r="EJ229" t="s">
        <v>1655</v>
      </c>
      <c r="EK229" t="s">
        <v>441</v>
      </c>
      <c r="EL229" t="s">
        <v>305</v>
      </c>
      <c r="EM229" t="s">
        <v>2151</v>
      </c>
      <c r="EN229" t="s">
        <v>305</v>
      </c>
      <c r="EO229" t="s">
        <v>234</v>
      </c>
      <c r="EP229" t="s">
        <v>234</v>
      </c>
      <c r="EQ229" t="s">
        <v>234</v>
      </c>
      <c r="ER229" t="s">
        <v>234</v>
      </c>
      <c r="ES229" t="s">
        <v>234</v>
      </c>
      <c r="ET229" t="s">
        <v>234</v>
      </c>
      <c r="EU229" t="s">
        <v>234</v>
      </c>
      <c r="EV229" t="s">
        <v>234</v>
      </c>
      <c r="EW229" t="s">
        <v>234</v>
      </c>
      <c r="EX229" t="s">
        <v>234</v>
      </c>
      <c r="EY229" t="s">
        <v>234</v>
      </c>
      <c r="EZ229" t="s">
        <v>234</v>
      </c>
      <c r="FA229" t="s">
        <v>234</v>
      </c>
      <c r="FB229" t="s">
        <v>234</v>
      </c>
      <c r="FC229" t="s">
        <v>234</v>
      </c>
      <c r="FD229" t="s">
        <v>234</v>
      </c>
      <c r="FE229" t="s">
        <v>234</v>
      </c>
      <c r="FF229" t="s">
        <v>234</v>
      </c>
      <c r="FG229" t="s">
        <v>234</v>
      </c>
      <c r="FH229" t="s">
        <v>234</v>
      </c>
      <c r="FI229" t="s">
        <v>234</v>
      </c>
      <c r="FJ229" t="s">
        <v>234</v>
      </c>
      <c r="FK229" t="s">
        <v>234</v>
      </c>
      <c r="FL229" t="s">
        <v>234</v>
      </c>
      <c r="FM229" t="s">
        <v>234</v>
      </c>
      <c r="FN229" t="s">
        <v>234</v>
      </c>
      <c r="FO229" t="s">
        <v>234</v>
      </c>
      <c r="FP229" t="s">
        <v>234</v>
      </c>
      <c r="FQ229" t="s">
        <v>234</v>
      </c>
      <c r="FR229" t="s">
        <v>234</v>
      </c>
      <c r="FS229" t="s">
        <v>234</v>
      </c>
      <c r="FT229" t="s">
        <v>234</v>
      </c>
      <c r="FU229" t="s">
        <v>234</v>
      </c>
      <c r="FV229" t="s">
        <v>234</v>
      </c>
      <c r="FW229" t="s">
        <v>234</v>
      </c>
      <c r="FX229" t="s">
        <v>234</v>
      </c>
      <c r="FY229" t="s">
        <v>234</v>
      </c>
      <c r="FZ229" t="s">
        <v>234</v>
      </c>
      <c r="GA229" t="s">
        <v>234</v>
      </c>
      <c r="GB229" t="s">
        <v>234</v>
      </c>
      <c r="GC229" t="s">
        <v>234</v>
      </c>
      <c r="GD229" t="s">
        <v>234</v>
      </c>
      <c r="GE229" t="s">
        <v>234</v>
      </c>
      <c r="GF229" t="s">
        <v>234</v>
      </c>
      <c r="GG229" t="s">
        <v>234</v>
      </c>
      <c r="GH229" t="s">
        <v>234</v>
      </c>
      <c r="GI229" t="s">
        <v>234</v>
      </c>
      <c r="GJ229" t="s">
        <v>234</v>
      </c>
      <c r="GK229" t="s">
        <v>234</v>
      </c>
      <c r="GL229" t="s">
        <v>234</v>
      </c>
      <c r="GM229" t="s">
        <v>234</v>
      </c>
      <c r="GN229" t="s">
        <v>234</v>
      </c>
      <c r="GO229" t="s">
        <v>234</v>
      </c>
      <c r="GP229" t="s">
        <v>234</v>
      </c>
      <c r="GQ229" t="s">
        <v>234</v>
      </c>
      <c r="GR229" t="s">
        <v>234</v>
      </c>
      <c r="GS229" t="s">
        <v>234</v>
      </c>
      <c r="GT229" t="s">
        <v>234</v>
      </c>
      <c r="GU229" t="s">
        <v>234</v>
      </c>
      <c r="GV229" t="s">
        <v>234</v>
      </c>
      <c r="GW229" t="s">
        <v>234</v>
      </c>
      <c r="GX229" t="s">
        <v>234</v>
      </c>
      <c r="GY229" t="s">
        <v>234</v>
      </c>
      <c r="GZ229" t="s">
        <v>234</v>
      </c>
      <c r="HA229" t="s">
        <v>234</v>
      </c>
      <c r="HB229" t="s">
        <v>234</v>
      </c>
      <c r="HC229" t="s">
        <v>234</v>
      </c>
      <c r="HD229" t="s">
        <v>234</v>
      </c>
      <c r="HE229" t="s">
        <v>234</v>
      </c>
      <c r="HF229" t="s">
        <v>234</v>
      </c>
      <c r="HG229" t="s">
        <v>234</v>
      </c>
      <c r="HH229" t="s">
        <v>234</v>
      </c>
      <c r="HI229" t="s">
        <v>234</v>
      </c>
      <c r="HJ229" t="s">
        <v>234</v>
      </c>
      <c r="HK229" t="s">
        <v>234</v>
      </c>
      <c r="HL229" t="s">
        <v>234</v>
      </c>
      <c r="HM229" t="s">
        <v>234</v>
      </c>
      <c r="HN229" t="s">
        <v>234</v>
      </c>
      <c r="HO229" t="s">
        <v>234</v>
      </c>
      <c r="HP229" t="s">
        <v>234</v>
      </c>
      <c r="HQ229" t="s">
        <v>234</v>
      </c>
      <c r="HR229" t="s">
        <v>234</v>
      </c>
      <c r="HS229" t="s">
        <v>234</v>
      </c>
      <c r="HT229" t="s">
        <v>234</v>
      </c>
      <c r="HU229" t="s">
        <v>1445</v>
      </c>
      <c r="HV229" t="s">
        <v>234</v>
      </c>
      <c r="HW229" t="s">
        <v>234</v>
      </c>
      <c r="HX229" t="s">
        <v>234</v>
      </c>
      <c r="HY229" t="s">
        <v>234</v>
      </c>
      <c r="HZ229" t="s">
        <v>234</v>
      </c>
      <c r="IA229" t="s">
        <v>234</v>
      </c>
      <c r="IB229" t="s">
        <v>234</v>
      </c>
      <c r="IC229" t="s">
        <v>234</v>
      </c>
      <c r="ID229" t="s">
        <v>3798</v>
      </c>
      <c r="IE229">
        <v>0</v>
      </c>
      <c r="IF229">
        <v>1</v>
      </c>
      <c r="IG229">
        <v>1</v>
      </c>
      <c r="IH229">
        <v>1</v>
      </c>
      <c r="II229">
        <v>0</v>
      </c>
      <c r="IJ229">
        <v>0</v>
      </c>
      <c r="IK229">
        <v>0</v>
      </c>
      <c r="IL229">
        <v>0</v>
      </c>
      <c r="IM229" t="s">
        <v>234</v>
      </c>
      <c r="IN229" t="s">
        <v>1655</v>
      </c>
      <c r="IO229" t="s">
        <v>234</v>
      </c>
      <c r="IP229" t="s">
        <v>309</v>
      </c>
      <c r="IQ229">
        <v>1</v>
      </c>
      <c r="IR229">
        <v>0</v>
      </c>
      <c r="IS229">
        <v>0</v>
      </c>
      <c r="IT229">
        <v>0</v>
      </c>
      <c r="IU229">
        <v>0</v>
      </c>
      <c r="IV229">
        <v>0</v>
      </c>
      <c r="IW229">
        <v>0</v>
      </c>
      <c r="IX229">
        <v>0</v>
      </c>
      <c r="IY229" t="s">
        <v>234</v>
      </c>
      <c r="IZ229" t="s">
        <v>234</v>
      </c>
      <c r="JA229" t="s">
        <v>234</v>
      </c>
      <c r="JB229" t="s">
        <v>234</v>
      </c>
      <c r="JC229" t="s">
        <v>234</v>
      </c>
      <c r="JD229" t="s">
        <v>234</v>
      </c>
      <c r="JE229" t="s">
        <v>234</v>
      </c>
      <c r="JF229" t="s">
        <v>234</v>
      </c>
      <c r="JG229" t="s">
        <v>234</v>
      </c>
      <c r="JH229" t="s">
        <v>234</v>
      </c>
      <c r="JI229" t="s">
        <v>234</v>
      </c>
      <c r="JJ229" t="s">
        <v>234</v>
      </c>
      <c r="JK229" t="s">
        <v>234</v>
      </c>
      <c r="JL229" t="s">
        <v>234</v>
      </c>
      <c r="JM229" t="s">
        <v>234</v>
      </c>
      <c r="JN229" t="s">
        <v>234</v>
      </c>
      <c r="JO229" t="s">
        <v>234</v>
      </c>
      <c r="JP229" t="s">
        <v>234</v>
      </c>
      <c r="JQ229" t="s">
        <v>234</v>
      </c>
      <c r="JR229" t="s">
        <v>234</v>
      </c>
      <c r="JS229" t="s">
        <v>234</v>
      </c>
      <c r="JT229" t="s">
        <v>234</v>
      </c>
      <c r="JU229" t="s">
        <v>234</v>
      </c>
      <c r="JV229" t="s">
        <v>234</v>
      </c>
      <c r="JW229" t="s">
        <v>234</v>
      </c>
      <c r="JX229" t="s">
        <v>234</v>
      </c>
      <c r="JY229" t="s">
        <v>234</v>
      </c>
      <c r="JZ229" t="s">
        <v>234</v>
      </c>
      <c r="KA229" t="s">
        <v>234</v>
      </c>
      <c r="KB229" t="s">
        <v>234</v>
      </c>
      <c r="KC229" t="s">
        <v>234</v>
      </c>
      <c r="KD229" t="s">
        <v>234</v>
      </c>
      <c r="KE229" t="s">
        <v>234</v>
      </c>
      <c r="KF229" t="s">
        <v>234</v>
      </c>
      <c r="KG229" t="s">
        <v>234</v>
      </c>
      <c r="KH229" t="s">
        <v>234</v>
      </c>
      <c r="KI229" t="s">
        <v>234</v>
      </c>
      <c r="KJ229" t="s">
        <v>234</v>
      </c>
      <c r="KK229" t="s">
        <v>234</v>
      </c>
      <c r="KL229" t="s">
        <v>234</v>
      </c>
      <c r="KM229" t="s">
        <v>234</v>
      </c>
      <c r="KN229" t="s">
        <v>234</v>
      </c>
      <c r="KO229" t="s">
        <v>234</v>
      </c>
      <c r="KP229" t="s">
        <v>234</v>
      </c>
      <c r="KQ229" t="s">
        <v>234</v>
      </c>
      <c r="KR229" t="s">
        <v>234</v>
      </c>
      <c r="KS229" t="s">
        <v>234</v>
      </c>
      <c r="KT229" t="s">
        <v>234</v>
      </c>
      <c r="KU229" t="s">
        <v>234</v>
      </c>
      <c r="KV229" t="s">
        <v>234</v>
      </c>
      <c r="KW229" t="s">
        <v>234</v>
      </c>
      <c r="KX229" t="s">
        <v>234</v>
      </c>
      <c r="KY229" t="s">
        <v>234</v>
      </c>
      <c r="KZ229" t="s">
        <v>234</v>
      </c>
      <c r="LA229" t="s">
        <v>234</v>
      </c>
      <c r="LB229" t="s">
        <v>234</v>
      </c>
      <c r="LC229" t="s">
        <v>234</v>
      </c>
      <c r="LD229" t="s">
        <v>234</v>
      </c>
      <c r="LE229" t="s">
        <v>234</v>
      </c>
      <c r="LF229" t="s">
        <v>234</v>
      </c>
      <c r="LG229" t="s">
        <v>234</v>
      </c>
      <c r="LH229">
        <v>266242577</v>
      </c>
      <c r="LI229" t="s">
        <v>4344</v>
      </c>
      <c r="LJ229">
        <v>44622.80877314815</v>
      </c>
      <c r="LK229" t="s">
        <v>234</v>
      </c>
      <c r="LL229" t="s">
        <v>234</v>
      </c>
      <c r="LM229" t="s">
        <v>3800</v>
      </c>
      <c r="LN229" t="s">
        <v>3801</v>
      </c>
      <c r="LO229" t="s">
        <v>234</v>
      </c>
      <c r="LP229">
        <v>230</v>
      </c>
    </row>
    <row r="230" spans="1:328" x14ac:dyDescent="0.35">
      <c r="A230">
        <v>44621.52784613426</v>
      </c>
      <c r="B230">
        <v>44621.531154699071</v>
      </c>
      <c r="C230">
        <v>44621</v>
      </c>
      <c r="D230">
        <v>3.3085648101405241E-3</v>
      </c>
      <c r="E230" t="s">
        <v>234</v>
      </c>
      <c r="F230" t="s">
        <v>234</v>
      </c>
      <c r="G230" t="s">
        <v>234</v>
      </c>
      <c r="H230">
        <v>44621</v>
      </c>
      <c r="I230" t="s">
        <v>451</v>
      </c>
      <c r="J230" t="s">
        <v>234</v>
      </c>
      <c r="K230" t="s">
        <v>451</v>
      </c>
      <c r="L230" t="s">
        <v>450</v>
      </c>
      <c r="M230" t="s">
        <v>450</v>
      </c>
      <c r="N230" t="s">
        <v>246</v>
      </c>
      <c r="O230" t="s">
        <v>4303</v>
      </c>
      <c r="P230" t="s">
        <v>246</v>
      </c>
      <c r="Q230" t="s">
        <v>433</v>
      </c>
      <c r="R230" t="s">
        <v>4303</v>
      </c>
      <c r="S230" t="s">
        <v>441</v>
      </c>
      <c r="T230" t="s">
        <v>2151</v>
      </c>
      <c r="U230" t="s">
        <v>2150</v>
      </c>
      <c r="V230" t="s">
        <v>2152</v>
      </c>
      <c r="W230" t="s">
        <v>2451</v>
      </c>
      <c r="X230" t="s">
        <v>2450</v>
      </c>
      <c r="Y230" t="s">
        <v>2451</v>
      </c>
      <c r="Z230" t="s">
        <v>246</v>
      </c>
      <c r="AA230" t="s">
        <v>4304</v>
      </c>
      <c r="AB230" t="s">
        <v>246</v>
      </c>
      <c r="AC230" t="s">
        <v>1390</v>
      </c>
      <c r="AD230" t="s">
        <v>4305</v>
      </c>
      <c r="AE230" t="s">
        <v>246</v>
      </c>
      <c r="AF230" t="s">
        <v>4306</v>
      </c>
      <c r="AG230" t="s">
        <v>246</v>
      </c>
      <c r="AH230" t="s">
        <v>1390</v>
      </c>
      <c r="AI230" t="s">
        <v>4307</v>
      </c>
      <c r="AJ230" t="s">
        <v>247</v>
      </c>
      <c r="AK230" t="s">
        <v>248</v>
      </c>
      <c r="AL230" t="s">
        <v>1655</v>
      </c>
      <c r="AM230" t="s">
        <v>234</v>
      </c>
      <c r="AN230" t="s">
        <v>1655</v>
      </c>
      <c r="AO230" t="s">
        <v>234</v>
      </c>
      <c r="AP230" t="s">
        <v>274</v>
      </c>
      <c r="AQ230" t="s">
        <v>234</v>
      </c>
      <c r="AR230" t="s">
        <v>234</v>
      </c>
      <c r="AS230" t="s">
        <v>234</v>
      </c>
      <c r="AT230" t="s">
        <v>234</v>
      </c>
      <c r="AU230" t="s">
        <v>234</v>
      </c>
      <c r="AV230" t="s">
        <v>234</v>
      </c>
      <c r="AW230" t="s">
        <v>234</v>
      </c>
      <c r="AX230" t="s">
        <v>234</v>
      </c>
      <c r="AY230" t="s">
        <v>234</v>
      </c>
      <c r="AZ230" t="s">
        <v>234</v>
      </c>
      <c r="BA230" t="s">
        <v>234</v>
      </c>
      <c r="BB230" t="s">
        <v>234</v>
      </c>
      <c r="BC230" t="s">
        <v>234</v>
      </c>
      <c r="BD230" t="s">
        <v>234</v>
      </c>
      <c r="BE230" t="s">
        <v>234</v>
      </c>
      <c r="BF230" t="s">
        <v>234</v>
      </c>
      <c r="BG230" t="s">
        <v>234</v>
      </c>
      <c r="BH230" t="s">
        <v>234</v>
      </c>
      <c r="BI230" t="s">
        <v>234</v>
      </c>
      <c r="BJ230" t="s">
        <v>234</v>
      </c>
      <c r="BK230" t="s">
        <v>234</v>
      </c>
      <c r="BL230" t="s">
        <v>234</v>
      </c>
      <c r="BM230" t="s">
        <v>234</v>
      </c>
      <c r="BN230" t="s">
        <v>234</v>
      </c>
      <c r="BO230" t="s">
        <v>234</v>
      </c>
      <c r="BP230" t="s">
        <v>234</v>
      </c>
      <c r="BQ230" t="s">
        <v>234</v>
      </c>
      <c r="BR230" t="s">
        <v>234</v>
      </c>
      <c r="BS230" t="s">
        <v>234</v>
      </c>
      <c r="BT230" t="s">
        <v>234</v>
      </c>
      <c r="BU230" t="s">
        <v>234</v>
      </c>
      <c r="BV230" t="s">
        <v>234</v>
      </c>
      <c r="BW230" t="s">
        <v>234</v>
      </c>
      <c r="BX230" t="s">
        <v>234</v>
      </c>
      <c r="BY230" t="s">
        <v>234</v>
      </c>
      <c r="BZ230" t="s">
        <v>234</v>
      </c>
      <c r="CA230" t="s">
        <v>234</v>
      </c>
      <c r="CB230" t="s">
        <v>234</v>
      </c>
      <c r="CC230" t="s">
        <v>234</v>
      </c>
      <c r="CD230" t="s">
        <v>234</v>
      </c>
      <c r="CE230" t="s">
        <v>234</v>
      </c>
      <c r="CF230" t="s">
        <v>234</v>
      </c>
      <c r="CG230" t="s">
        <v>234</v>
      </c>
      <c r="CH230" t="s">
        <v>234</v>
      </c>
      <c r="CI230" t="s">
        <v>234</v>
      </c>
      <c r="CJ230" t="s">
        <v>234</v>
      </c>
      <c r="CK230" t="s">
        <v>234</v>
      </c>
      <c r="CL230" t="s">
        <v>234</v>
      </c>
      <c r="CM230" t="s">
        <v>234</v>
      </c>
      <c r="CN230" t="s">
        <v>234</v>
      </c>
      <c r="CO230" t="s">
        <v>234</v>
      </c>
      <c r="CP230" t="s">
        <v>234</v>
      </c>
      <c r="CQ230" t="s">
        <v>234</v>
      </c>
      <c r="CR230" t="s">
        <v>234</v>
      </c>
      <c r="CS230" t="s">
        <v>234</v>
      </c>
      <c r="CT230" t="s">
        <v>234</v>
      </c>
      <c r="CU230" t="s">
        <v>234</v>
      </c>
      <c r="CV230" t="s">
        <v>234</v>
      </c>
      <c r="CW230" t="s">
        <v>234</v>
      </c>
      <c r="CX230" t="s">
        <v>234</v>
      </c>
      <c r="CY230" t="s">
        <v>234</v>
      </c>
      <c r="CZ230" t="s">
        <v>234</v>
      </c>
      <c r="DA230" t="s">
        <v>234</v>
      </c>
      <c r="DB230" t="s">
        <v>234</v>
      </c>
      <c r="DC230" t="s">
        <v>234</v>
      </c>
      <c r="DD230" t="s">
        <v>234</v>
      </c>
      <c r="DE230" t="s">
        <v>234</v>
      </c>
      <c r="DF230" t="s">
        <v>234</v>
      </c>
      <c r="DG230" t="s">
        <v>234</v>
      </c>
      <c r="DH230" t="s">
        <v>234</v>
      </c>
      <c r="DI230" t="s">
        <v>234</v>
      </c>
      <c r="DJ230" t="s">
        <v>234</v>
      </c>
      <c r="DK230" t="s">
        <v>234</v>
      </c>
      <c r="DL230" t="s">
        <v>234</v>
      </c>
      <c r="DM230" t="s">
        <v>234</v>
      </c>
      <c r="DN230" t="s">
        <v>234</v>
      </c>
      <c r="DO230" t="s">
        <v>234</v>
      </c>
      <c r="DP230" t="s">
        <v>234</v>
      </c>
      <c r="DQ230" t="s">
        <v>234</v>
      </c>
      <c r="DR230" t="s">
        <v>234</v>
      </c>
      <c r="DS230" t="s">
        <v>234</v>
      </c>
      <c r="DT230" t="s">
        <v>234</v>
      </c>
      <c r="DU230" t="s">
        <v>234</v>
      </c>
      <c r="DV230" t="s">
        <v>234</v>
      </c>
      <c r="DW230" t="s">
        <v>234</v>
      </c>
      <c r="DX230" t="s">
        <v>234</v>
      </c>
      <c r="DY230" t="s">
        <v>234</v>
      </c>
      <c r="DZ230" t="s">
        <v>234</v>
      </c>
      <c r="EA230" t="s">
        <v>234</v>
      </c>
      <c r="EB230" t="s">
        <v>234</v>
      </c>
      <c r="EC230" t="s">
        <v>234</v>
      </c>
      <c r="ED230" t="s">
        <v>234</v>
      </c>
      <c r="EE230" t="s">
        <v>234</v>
      </c>
      <c r="EF230" t="s">
        <v>234</v>
      </c>
      <c r="EG230" t="s">
        <v>234</v>
      </c>
      <c r="EH230" t="s">
        <v>234</v>
      </c>
      <c r="EI230" t="s">
        <v>234</v>
      </c>
      <c r="EJ230" t="s">
        <v>234</v>
      </c>
      <c r="EK230" t="s">
        <v>234</v>
      </c>
      <c r="EL230" t="s">
        <v>234</v>
      </c>
      <c r="EM230" t="s">
        <v>234</v>
      </c>
      <c r="EN230" t="s">
        <v>234</v>
      </c>
      <c r="EO230" t="s">
        <v>234</v>
      </c>
      <c r="EP230" t="s">
        <v>234</v>
      </c>
      <c r="EQ230" t="s">
        <v>234</v>
      </c>
      <c r="ER230" t="s">
        <v>234</v>
      </c>
      <c r="ES230" t="s">
        <v>234</v>
      </c>
      <c r="ET230" t="s">
        <v>234</v>
      </c>
      <c r="EU230" t="s">
        <v>234</v>
      </c>
      <c r="EV230" t="s">
        <v>234</v>
      </c>
      <c r="EW230" t="s">
        <v>234</v>
      </c>
      <c r="EX230" t="s">
        <v>234</v>
      </c>
      <c r="EY230" t="s">
        <v>234</v>
      </c>
      <c r="EZ230" t="s">
        <v>234</v>
      </c>
      <c r="FA230" t="s">
        <v>234</v>
      </c>
      <c r="FB230" t="s">
        <v>234</v>
      </c>
      <c r="FC230" t="s">
        <v>234</v>
      </c>
      <c r="FD230" t="s">
        <v>234</v>
      </c>
      <c r="FE230" t="s">
        <v>234</v>
      </c>
      <c r="FF230" t="s">
        <v>234</v>
      </c>
      <c r="FG230" t="s">
        <v>234</v>
      </c>
      <c r="FH230" t="s">
        <v>234</v>
      </c>
      <c r="FI230" t="s">
        <v>234</v>
      </c>
      <c r="FJ230" t="s">
        <v>234</v>
      </c>
      <c r="FK230" t="s">
        <v>234</v>
      </c>
      <c r="FL230" t="s">
        <v>234</v>
      </c>
      <c r="FM230" t="s">
        <v>234</v>
      </c>
      <c r="FN230" t="s">
        <v>234</v>
      </c>
      <c r="FO230" t="s">
        <v>234</v>
      </c>
      <c r="FP230" t="s">
        <v>234</v>
      </c>
      <c r="FQ230" t="s">
        <v>234</v>
      </c>
      <c r="FR230" t="s">
        <v>234</v>
      </c>
      <c r="FS230" t="s">
        <v>234</v>
      </c>
      <c r="FT230" t="s">
        <v>234</v>
      </c>
      <c r="FU230" t="s">
        <v>234</v>
      </c>
      <c r="FV230" t="s">
        <v>234</v>
      </c>
      <c r="FW230" t="s">
        <v>234</v>
      </c>
      <c r="FX230" t="s">
        <v>234</v>
      </c>
      <c r="FY230" t="s">
        <v>234</v>
      </c>
      <c r="FZ230" t="s">
        <v>234</v>
      </c>
      <c r="GA230" t="s">
        <v>234</v>
      </c>
      <c r="GB230" t="s">
        <v>234</v>
      </c>
      <c r="GC230" t="s">
        <v>234</v>
      </c>
      <c r="GD230" t="s">
        <v>234</v>
      </c>
      <c r="GE230" t="s">
        <v>234</v>
      </c>
      <c r="GF230" t="s">
        <v>234</v>
      </c>
      <c r="GG230" t="s">
        <v>234</v>
      </c>
      <c r="GH230" t="s">
        <v>234</v>
      </c>
      <c r="GI230" t="s">
        <v>234</v>
      </c>
      <c r="GJ230" t="s">
        <v>234</v>
      </c>
      <c r="GK230" t="s">
        <v>234</v>
      </c>
      <c r="GL230" t="s">
        <v>234</v>
      </c>
      <c r="GM230" t="s">
        <v>234</v>
      </c>
      <c r="GN230" t="s">
        <v>234</v>
      </c>
      <c r="GO230" t="s">
        <v>234</v>
      </c>
      <c r="GP230" t="s">
        <v>234</v>
      </c>
      <c r="GQ230" t="s">
        <v>234</v>
      </c>
      <c r="GR230" t="s">
        <v>234</v>
      </c>
      <c r="GS230" t="s">
        <v>234</v>
      </c>
      <c r="GT230" t="s">
        <v>234</v>
      </c>
      <c r="GU230" t="s">
        <v>234</v>
      </c>
      <c r="GV230" t="s">
        <v>234</v>
      </c>
      <c r="GW230" t="s">
        <v>234</v>
      </c>
      <c r="GX230" t="s">
        <v>234</v>
      </c>
      <c r="GY230" t="s">
        <v>234</v>
      </c>
      <c r="GZ230" t="s">
        <v>234</v>
      </c>
      <c r="HA230" t="s">
        <v>234</v>
      </c>
      <c r="HB230" t="s">
        <v>234</v>
      </c>
      <c r="HC230" t="s">
        <v>234</v>
      </c>
      <c r="HD230" t="s">
        <v>234</v>
      </c>
      <c r="HE230" t="s">
        <v>234</v>
      </c>
      <c r="HF230" t="s">
        <v>234</v>
      </c>
      <c r="HG230" t="s">
        <v>234</v>
      </c>
      <c r="HH230" t="s">
        <v>234</v>
      </c>
      <c r="HI230" t="s">
        <v>234</v>
      </c>
      <c r="HJ230" t="s">
        <v>234</v>
      </c>
      <c r="HK230" t="s">
        <v>234</v>
      </c>
      <c r="HL230" t="s">
        <v>234</v>
      </c>
      <c r="HM230" t="s">
        <v>234</v>
      </c>
      <c r="HN230" t="s">
        <v>234</v>
      </c>
      <c r="HO230" t="s">
        <v>234</v>
      </c>
      <c r="HP230" t="s">
        <v>234</v>
      </c>
      <c r="HQ230" t="s">
        <v>234</v>
      </c>
      <c r="HR230" t="s">
        <v>234</v>
      </c>
      <c r="HS230" t="s">
        <v>234</v>
      </c>
      <c r="HT230" t="s">
        <v>234</v>
      </c>
      <c r="HU230" t="s">
        <v>234</v>
      </c>
      <c r="HV230" t="s">
        <v>234</v>
      </c>
      <c r="HW230" t="s">
        <v>234</v>
      </c>
      <c r="HX230" t="s">
        <v>234</v>
      </c>
      <c r="HY230" t="s">
        <v>234</v>
      </c>
      <c r="HZ230" t="s">
        <v>234</v>
      </c>
      <c r="IA230" t="s">
        <v>234</v>
      </c>
      <c r="IB230" t="s">
        <v>234</v>
      </c>
      <c r="IC230" t="s">
        <v>234</v>
      </c>
      <c r="ID230" t="s">
        <v>234</v>
      </c>
      <c r="IE230" t="s">
        <v>234</v>
      </c>
      <c r="IF230" t="s">
        <v>234</v>
      </c>
      <c r="IG230" t="s">
        <v>234</v>
      </c>
      <c r="IH230" t="s">
        <v>234</v>
      </c>
      <c r="II230" t="s">
        <v>234</v>
      </c>
      <c r="IJ230" t="s">
        <v>234</v>
      </c>
      <c r="IK230" t="s">
        <v>234</v>
      </c>
      <c r="IL230" t="s">
        <v>234</v>
      </c>
      <c r="IM230" t="s">
        <v>234</v>
      </c>
      <c r="IN230" t="s">
        <v>234</v>
      </c>
      <c r="IO230" t="s">
        <v>234</v>
      </c>
      <c r="IP230" t="s">
        <v>234</v>
      </c>
      <c r="IQ230" t="s">
        <v>234</v>
      </c>
      <c r="IR230" t="s">
        <v>234</v>
      </c>
      <c r="IS230" t="s">
        <v>234</v>
      </c>
      <c r="IT230" t="s">
        <v>234</v>
      </c>
      <c r="IU230" t="s">
        <v>234</v>
      </c>
      <c r="IV230" t="s">
        <v>234</v>
      </c>
      <c r="IW230" t="s">
        <v>234</v>
      </c>
      <c r="IX230" t="s">
        <v>234</v>
      </c>
      <c r="IY230" t="s">
        <v>1655</v>
      </c>
      <c r="IZ230" t="s">
        <v>1713</v>
      </c>
      <c r="JA230" t="s">
        <v>430</v>
      </c>
      <c r="JB230" t="s">
        <v>234</v>
      </c>
      <c r="JC230" t="s">
        <v>431</v>
      </c>
      <c r="JD230" t="s">
        <v>432</v>
      </c>
      <c r="JE230" t="s">
        <v>432</v>
      </c>
      <c r="JF230" t="s">
        <v>279</v>
      </c>
      <c r="JG230" t="s">
        <v>234</v>
      </c>
      <c r="JH230" t="s">
        <v>352</v>
      </c>
      <c r="JI230" t="s">
        <v>258</v>
      </c>
      <c r="JJ230" t="s">
        <v>258</v>
      </c>
      <c r="JK230" t="s">
        <v>3810</v>
      </c>
      <c r="JL230" t="s">
        <v>234</v>
      </c>
      <c r="JM230" t="s">
        <v>234</v>
      </c>
      <c r="JN230" t="s">
        <v>234</v>
      </c>
      <c r="JO230" t="s">
        <v>234</v>
      </c>
      <c r="JP230" t="s">
        <v>234</v>
      </c>
      <c r="JQ230">
        <v>5</v>
      </c>
      <c r="JR230" t="s">
        <v>4139</v>
      </c>
      <c r="JS230" t="s">
        <v>234</v>
      </c>
      <c r="JT230" t="s">
        <v>259</v>
      </c>
      <c r="JU230" t="s">
        <v>4139</v>
      </c>
      <c r="JV230" t="s">
        <v>249</v>
      </c>
      <c r="JW230" t="s">
        <v>234</v>
      </c>
      <c r="JX230" t="s">
        <v>249</v>
      </c>
      <c r="JY230" t="s">
        <v>4345</v>
      </c>
      <c r="JZ230">
        <v>0</v>
      </c>
      <c r="KA230">
        <v>0</v>
      </c>
      <c r="KB230">
        <v>0</v>
      </c>
      <c r="KC230">
        <v>0</v>
      </c>
      <c r="KD230">
        <v>1</v>
      </c>
      <c r="KE230">
        <v>0</v>
      </c>
      <c r="KF230">
        <v>1</v>
      </c>
      <c r="KG230">
        <v>0</v>
      </c>
      <c r="KH230">
        <v>0</v>
      </c>
      <c r="KI230">
        <v>0</v>
      </c>
      <c r="KJ230">
        <v>0</v>
      </c>
      <c r="KK230">
        <v>0</v>
      </c>
      <c r="KL230" t="s">
        <v>234</v>
      </c>
      <c r="KM230" t="s">
        <v>261</v>
      </c>
      <c r="KN230" t="s">
        <v>234</v>
      </c>
      <c r="KO230" t="s">
        <v>234</v>
      </c>
      <c r="KP230" t="s">
        <v>234</v>
      </c>
      <c r="KQ230" t="s">
        <v>234</v>
      </c>
      <c r="KR230" t="s">
        <v>234</v>
      </c>
      <c r="KS230" t="s">
        <v>234</v>
      </c>
      <c r="KT230" t="s">
        <v>234</v>
      </c>
      <c r="KU230" t="s">
        <v>234</v>
      </c>
      <c r="KV230" t="s">
        <v>234</v>
      </c>
      <c r="KW230" t="s">
        <v>234</v>
      </c>
      <c r="KX230" t="s">
        <v>234</v>
      </c>
      <c r="KY230" t="s">
        <v>234</v>
      </c>
      <c r="KZ230" t="s">
        <v>234</v>
      </c>
      <c r="LA230" t="s">
        <v>234</v>
      </c>
      <c r="LB230" t="s">
        <v>234</v>
      </c>
      <c r="LC230" t="s">
        <v>234</v>
      </c>
      <c r="LD230" t="s">
        <v>234</v>
      </c>
      <c r="LE230" t="s">
        <v>234</v>
      </c>
      <c r="LF230" t="s">
        <v>234</v>
      </c>
      <c r="LG230" t="s">
        <v>234</v>
      </c>
      <c r="LH230">
        <v>266242579</v>
      </c>
      <c r="LI230" t="s">
        <v>4346</v>
      </c>
      <c r="LJ230">
        <v>44622.80878472222</v>
      </c>
      <c r="LK230" t="s">
        <v>234</v>
      </c>
      <c r="LL230" t="s">
        <v>234</v>
      </c>
      <c r="LM230" t="s">
        <v>3800</v>
      </c>
      <c r="LN230" t="s">
        <v>3801</v>
      </c>
      <c r="LO230" t="s">
        <v>234</v>
      </c>
      <c r="LP230">
        <v>231</v>
      </c>
    </row>
    <row r="231" spans="1:328" x14ac:dyDescent="0.35">
      <c r="A231">
        <v>44621.531756192133</v>
      </c>
      <c r="B231">
        <v>44621.535713368059</v>
      </c>
      <c r="C231">
        <v>44621</v>
      </c>
      <c r="D231">
        <v>1.9785879630944692E-3</v>
      </c>
      <c r="E231" t="s">
        <v>234</v>
      </c>
      <c r="F231" t="s">
        <v>234</v>
      </c>
      <c r="G231" t="s">
        <v>234</v>
      </c>
      <c r="H231">
        <v>44621</v>
      </c>
      <c r="I231" t="s">
        <v>451</v>
      </c>
      <c r="J231" t="s">
        <v>234</v>
      </c>
      <c r="K231" t="s">
        <v>451</v>
      </c>
      <c r="L231" t="s">
        <v>450</v>
      </c>
      <c r="M231" t="s">
        <v>450</v>
      </c>
      <c r="N231" t="s">
        <v>246</v>
      </c>
      <c r="O231" t="s">
        <v>4303</v>
      </c>
      <c r="P231" t="s">
        <v>246</v>
      </c>
      <c r="Q231" t="s">
        <v>433</v>
      </c>
      <c r="R231" t="s">
        <v>4303</v>
      </c>
      <c r="S231" t="s">
        <v>441</v>
      </c>
      <c r="T231" t="s">
        <v>2151</v>
      </c>
      <c r="U231" t="s">
        <v>2150</v>
      </c>
      <c r="V231" t="s">
        <v>2152</v>
      </c>
      <c r="W231" t="s">
        <v>2451</v>
      </c>
      <c r="X231" t="s">
        <v>2450</v>
      </c>
      <c r="Y231" t="s">
        <v>2451</v>
      </c>
      <c r="Z231" t="s">
        <v>246</v>
      </c>
      <c r="AA231" t="s">
        <v>4304</v>
      </c>
      <c r="AB231" t="s">
        <v>246</v>
      </c>
      <c r="AC231" t="s">
        <v>1390</v>
      </c>
      <c r="AD231" t="s">
        <v>4305</v>
      </c>
      <c r="AE231" t="s">
        <v>246</v>
      </c>
      <c r="AF231" t="s">
        <v>4306</v>
      </c>
      <c r="AG231" t="s">
        <v>246</v>
      </c>
      <c r="AH231" t="s">
        <v>1390</v>
      </c>
      <c r="AI231" t="s">
        <v>4307</v>
      </c>
      <c r="AJ231" t="s">
        <v>247</v>
      </c>
      <c r="AK231" t="s">
        <v>284</v>
      </c>
      <c r="AL231" t="s">
        <v>1655</v>
      </c>
      <c r="AM231" t="s">
        <v>234</v>
      </c>
      <c r="AN231" t="s">
        <v>1655</v>
      </c>
      <c r="AO231" t="s">
        <v>234</v>
      </c>
      <c r="AP231" t="s">
        <v>250</v>
      </c>
      <c r="AQ231" t="s">
        <v>234</v>
      </c>
      <c r="AR231" t="s">
        <v>234</v>
      </c>
      <c r="AS231" t="s">
        <v>316</v>
      </c>
      <c r="AT231" t="s">
        <v>234</v>
      </c>
      <c r="AU231" t="s">
        <v>302</v>
      </c>
      <c r="AV231">
        <v>0</v>
      </c>
      <c r="AW231">
        <v>1</v>
      </c>
      <c r="AX231">
        <v>0</v>
      </c>
      <c r="AY231">
        <v>0</v>
      </c>
      <c r="AZ231">
        <v>0</v>
      </c>
      <c r="BA231">
        <v>0</v>
      </c>
      <c r="BB231">
        <v>0</v>
      </c>
      <c r="BC231">
        <v>0</v>
      </c>
      <c r="BD231" t="s">
        <v>303</v>
      </c>
      <c r="BE231" t="s">
        <v>752</v>
      </c>
      <c r="BF231" t="s">
        <v>287</v>
      </c>
      <c r="BG231">
        <v>1</v>
      </c>
      <c r="BH231">
        <v>0</v>
      </c>
      <c r="BI231">
        <v>0</v>
      </c>
      <c r="BJ231">
        <v>0</v>
      </c>
      <c r="BK231">
        <v>0</v>
      </c>
      <c r="BL231">
        <v>0</v>
      </c>
      <c r="BM231">
        <v>0</v>
      </c>
      <c r="BN231">
        <v>0</v>
      </c>
      <c r="BO231">
        <v>0</v>
      </c>
      <c r="BP231">
        <v>0</v>
      </c>
      <c r="BQ231" t="s">
        <v>234</v>
      </c>
      <c r="BR231" t="s">
        <v>288</v>
      </c>
      <c r="BS231" t="s">
        <v>311</v>
      </c>
      <c r="BT231" t="s">
        <v>234</v>
      </c>
      <c r="BU231" t="s">
        <v>234</v>
      </c>
      <c r="BV231" t="s">
        <v>234</v>
      </c>
      <c r="BW231" t="s">
        <v>234</v>
      </c>
      <c r="BX231" t="s">
        <v>234</v>
      </c>
      <c r="BY231" t="s">
        <v>234</v>
      </c>
      <c r="BZ231" t="s">
        <v>234</v>
      </c>
      <c r="CA231" t="s">
        <v>234</v>
      </c>
      <c r="CB231" t="s">
        <v>234</v>
      </c>
      <c r="CC231" t="s">
        <v>234</v>
      </c>
      <c r="CD231" t="s">
        <v>234</v>
      </c>
      <c r="CE231" t="s">
        <v>234</v>
      </c>
      <c r="CF231" t="s">
        <v>234</v>
      </c>
      <c r="CG231" t="s">
        <v>234</v>
      </c>
      <c r="CH231" t="s">
        <v>234</v>
      </c>
      <c r="CI231" t="s">
        <v>234</v>
      </c>
      <c r="CJ231" t="s">
        <v>234</v>
      </c>
      <c r="CK231" t="s">
        <v>234</v>
      </c>
      <c r="CL231" t="s">
        <v>234</v>
      </c>
      <c r="CM231" t="s">
        <v>234</v>
      </c>
      <c r="CN231" t="s">
        <v>234</v>
      </c>
      <c r="CO231" t="s">
        <v>234</v>
      </c>
      <c r="CP231" t="s">
        <v>234</v>
      </c>
      <c r="CQ231" t="s">
        <v>234</v>
      </c>
      <c r="CR231" t="s">
        <v>234</v>
      </c>
      <c r="CS231" t="s">
        <v>234</v>
      </c>
      <c r="CT231" t="s">
        <v>234</v>
      </c>
      <c r="CU231" t="s">
        <v>234</v>
      </c>
      <c r="CV231" t="s">
        <v>234</v>
      </c>
      <c r="CW231" t="s">
        <v>234</v>
      </c>
      <c r="CX231" t="s">
        <v>234</v>
      </c>
      <c r="CY231" t="s">
        <v>234</v>
      </c>
      <c r="CZ231" t="s">
        <v>234</v>
      </c>
      <c r="DA231" t="s">
        <v>234</v>
      </c>
      <c r="DB231" t="s">
        <v>234</v>
      </c>
      <c r="DC231" t="s">
        <v>234</v>
      </c>
      <c r="DD231" t="s">
        <v>234</v>
      </c>
      <c r="DE231" t="s">
        <v>234</v>
      </c>
      <c r="DF231" t="s">
        <v>234</v>
      </c>
      <c r="DG231" t="s">
        <v>234</v>
      </c>
      <c r="DH231" t="s">
        <v>234</v>
      </c>
      <c r="DI231" t="s">
        <v>234</v>
      </c>
      <c r="DJ231" t="s">
        <v>234</v>
      </c>
      <c r="DK231" t="s">
        <v>234</v>
      </c>
      <c r="DL231" t="s">
        <v>234</v>
      </c>
      <c r="DM231" t="s">
        <v>234</v>
      </c>
      <c r="DN231" t="s">
        <v>234</v>
      </c>
      <c r="DO231" t="s">
        <v>234</v>
      </c>
      <c r="DP231" t="s">
        <v>234</v>
      </c>
      <c r="DQ231" t="s">
        <v>234</v>
      </c>
      <c r="DR231" t="s">
        <v>234</v>
      </c>
      <c r="DS231" t="s">
        <v>234</v>
      </c>
      <c r="DT231" t="s">
        <v>234</v>
      </c>
      <c r="DU231" t="s">
        <v>234</v>
      </c>
      <c r="DV231" t="s">
        <v>234</v>
      </c>
      <c r="DW231" t="s">
        <v>234</v>
      </c>
      <c r="DX231" t="s">
        <v>234</v>
      </c>
      <c r="DY231" t="s">
        <v>234</v>
      </c>
      <c r="DZ231" t="s">
        <v>234</v>
      </c>
      <c r="EA231" t="s">
        <v>234</v>
      </c>
      <c r="EB231" t="s">
        <v>234</v>
      </c>
      <c r="EC231" t="s">
        <v>234</v>
      </c>
      <c r="ED231" t="s">
        <v>234</v>
      </c>
      <c r="EE231" t="s">
        <v>234</v>
      </c>
      <c r="EF231" t="s">
        <v>234</v>
      </c>
      <c r="EG231" t="s">
        <v>234</v>
      </c>
      <c r="EH231" t="s">
        <v>234</v>
      </c>
      <c r="EI231" t="s">
        <v>234</v>
      </c>
      <c r="EJ231" t="s">
        <v>234</v>
      </c>
      <c r="EK231" t="s">
        <v>234</v>
      </c>
      <c r="EL231" t="s">
        <v>234</v>
      </c>
      <c r="EM231" t="s">
        <v>234</v>
      </c>
      <c r="EN231" t="s">
        <v>234</v>
      </c>
      <c r="EO231" t="s">
        <v>3932</v>
      </c>
      <c r="EP231">
        <v>1</v>
      </c>
      <c r="EQ231">
        <v>0</v>
      </c>
      <c r="ER231">
        <v>0</v>
      </c>
      <c r="ES231">
        <v>0</v>
      </c>
      <c r="ET231">
        <v>0</v>
      </c>
      <c r="EU231">
        <v>1</v>
      </c>
      <c r="EV231">
        <v>0</v>
      </c>
      <c r="EW231">
        <v>0</v>
      </c>
      <c r="EX231" t="s">
        <v>1655</v>
      </c>
      <c r="EY231">
        <v>15</v>
      </c>
      <c r="EZ231" t="s">
        <v>3819</v>
      </c>
      <c r="FA231" t="s">
        <v>234</v>
      </c>
      <c r="FB231" t="s">
        <v>234</v>
      </c>
      <c r="FC231" t="s">
        <v>234</v>
      </c>
      <c r="FD231" t="s">
        <v>3819</v>
      </c>
      <c r="FE231" t="s">
        <v>1445</v>
      </c>
      <c r="FF231" t="s">
        <v>234</v>
      </c>
      <c r="FG231" t="s">
        <v>234</v>
      </c>
      <c r="FH231" t="s">
        <v>234</v>
      </c>
      <c r="FI231" t="s">
        <v>234</v>
      </c>
      <c r="FJ231" t="s">
        <v>234</v>
      </c>
      <c r="FK231" t="s">
        <v>234</v>
      </c>
      <c r="FL231" t="s">
        <v>234</v>
      </c>
      <c r="FM231" t="s">
        <v>234</v>
      </c>
      <c r="FN231" t="s">
        <v>234</v>
      </c>
      <c r="FO231" t="s">
        <v>234</v>
      </c>
      <c r="FP231" t="s">
        <v>234</v>
      </c>
      <c r="FQ231" t="s">
        <v>234</v>
      </c>
      <c r="FR231" t="s">
        <v>234</v>
      </c>
      <c r="FS231" t="s">
        <v>234</v>
      </c>
      <c r="FT231" t="s">
        <v>234</v>
      </c>
      <c r="FU231" t="s">
        <v>234</v>
      </c>
      <c r="FV231" t="s">
        <v>234</v>
      </c>
      <c r="FW231" t="s">
        <v>234</v>
      </c>
      <c r="FX231" t="s">
        <v>234</v>
      </c>
      <c r="FY231" t="s">
        <v>234</v>
      </c>
      <c r="FZ231" t="s">
        <v>234</v>
      </c>
      <c r="GA231" t="s">
        <v>234</v>
      </c>
      <c r="GB231" t="s">
        <v>234</v>
      </c>
      <c r="GC231" t="s">
        <v>1655</v>
      </c>
      <c r="GD231" t="s">
        <v>234</v>
      </c>
      <c r="GE231">
        <v>25</v>
      </c>
      <c r="GF231" t="s">
        <v>234</v>
      </c>
      <c r="GG231" t="s">
        <v>234</v>
      </c>
      <c r="GH231" t="s">
        <v>234</v>
      </c>
      <c r="GI231" t="s">
        <v>234</v>
      </c>
      <c r="GJ231" t="s">
        <v>234</v>
      </c>
      <c r="GK231" t="s">
        <v>234</v>
      </c>
      <c r="GL231" t="s">
        <v>1655</v>
      </c>
      <c r="GM231" t="s">
        <v>259</v>
      </c>
      <c r="GN231" t="s">
        <v>3911</v>
      </c>
      <c r="GO231" t="s">
        <v>1445</v>
      </c>
      <c r="GP231" t="s">
        <v>234</v>
      </c>
      <c r="GQ231" t="s">
        <v>234</v>
      </c>
      <c r="GR231" t="s">
        <v>234</v>
      </c>
      <c r="GS231" t="s">
        <v>234</v>
      </c>
      <c r="GT231" t="s">
        <v>234</v>
      </c>
      <c r="GU231" t="s">
        <v>234</v>
      </c>
      <c r="GV231" t="s">
        <v>234</v>
      </c>
      <c r="GW231" t="s">
        <v>234</v>
      </c>
      <c r="GX231" t="s">
        <v>234</v>
      </c>
      <c r="GY231" t="s">
        <v>234</v>
      </c>
      <c r="GZ231" t="s">
        <v>234</v>
      </c>
      <c r="HA231" t="s">
        <v>234</v>
      </c>
      <c r="HB231" t="s">
        <v>234</v>
      </c>
      <c r="HC231" t="s">
        <v>234</v>
      </c>
      <c r="HD231" t="s">
        <v>234</v>
      </c>
      <c r="HE231" t="s">
        <v>234</v>
      </c>
      <c r="HF231" t="s">
        <v>234</v>
      </c>
      <c r="HG231" t="s">
        <v>234</v>
      </c>
      <c r="HH231" t="s">
        <v>234</v>
      </c>
      <c r="HI231" t="s">
        <v>234</v>
      </c>
      <c r="HJ231" t="s">
        <v>234</v>
      </c>
      <c r="HK231" t="s">
        <v>234</v>
      </c>
      <c r="HL231" t="s">
        <v>234</v>
      </c>
      <c r="HM231" t="s">
        <v>234</v>
      </c>
      <c r="HN231" t="s">
        <v>1445</v>
      </c>
      <c r="HO231" t="s">
        <v>1445</v>
      </c>
      <c r="HP231" t="s">
        <v>1655</v>
      </c>
      <c r="HQ231" t="s">
        <v>441</v>
      </c>
      <c r="HR231" t="s">
        <v>305</v>
      </c>
      <c r="HS231" t="s">
        <v>2151</v>
      </c>
      <c r="HT231" t="s">
        <v>305</v>
      </c>
      <c r="HU231" t="s">
        <v>1445</v>
      </c>
      <c r="HV231" t="s">
        <v>234</v>
      </c>
      <c r="HW231" t="s">
        <v>234</v>
      </c>
      <c r="HX231" t="s">
        <v>234</v>
      </c>
      <c r="HY231" t="s">
        <v>234</v>
      </c>
      <c r="HZ231" t="s">
        <v>234</v>
      </c>
      <c r="IA231" t="s">
        <v>234</v>
      </c>
      <c r="IB231" t="s">
        <v>234</v>
      </c>
      <c r="IC231" t="s">
        <v>234</v>
      </c>
      <c r="ID231" t="s">
        <v>4299</v>
      </c>
      <c r="IE231">
        <v>0</v>
      </c>
      <c r="IF231">
        <v>1</v>
      </c>
      <c r="IG231">
        <v>1</v>
      </c>
      <c r="IH231">
        <v>1</v>
      </c>
      <c r="II231">
        <v>0</v>
      </c>
      <c r="IJ231">
        <v>0</v>
      </c>
      <c r="IK231">
        <v>0</v>
      </c>
      <c r="IL231">
        <v>0</v>
      </c>
      <c r="IM231" t="s">
        <v>234</v>
      </c>
      <c r="IN231" t="s">
        <v>1655</v>
      </c>
      <c r="IO231" t="s">
        <v>234</v>
      </c>
      <c r="IP231" t="s">
        <v>303</v>
      </c>
      <c r="IQ231">
        <v>0</v>
      </c>
      <c r="IR231">
        <v>1</v>
      </c>
      <c r="IS231">
        <v>0</v>
      </c>
      <c r="IT231">
        <v>0</v>
      </c>
      <c r="IU231">
        <v>0</v>
      </c>
      <c r="IV231">
        <v>0</v>
      </c>
      <c r="IW231">
        <v>0</v>
      </c>
      <c r="IX231">
        <v>0</v>
      </c>
      <c r="IY231" t="s">
        <v>234</v>
      </c>
      <c r="IZ231" t="s">
        <v>234</v>
      </c>
      <c r="JA231" t="s">
        <v>234</v>
      </c>
      <c r="JB231" t="s">
        <v>234</v>
      </c>
      <c r="JC231" t="s">
        <v>234</v>
      </c>
      <c r="JD231" t="s">
        <v>234</v>
      </c>
      <c r="JE231" t="s">
        <v>234</v>
      </c>
      <c r="JF231" t="s">
        <v>234</v>
      </c>
      <c r="JG231" t="s">
        <v>234</v>
      </c>
      <c r="JH231" t="s">
        <v>234</v>
      </c>
      <c r="JI231" t="s">
        <v>234</v>
      </c>
      <c r="JJ231" t="s">
        <v>234</v>
      </c>
      <c r="JK231" t="s">
        <v>234</v>
      </c>
      <c r="JL231" t="s">
        <v>234</v>
      </c>
      <c r="JM231" t="s">
        <v>234</v>
      </c>
      <c r="JN231" t="s">
        <v>234</v>
      </c>
      <c r="JO231" t="s">
        <v>234</v>
      </c>
      <c r="JP231" t="s">
        <v>234</v>
      </c>
      <c r="JQ231" t="s">
        <v>234</v>
      </c>
      <c r="JR231" t="s">
        <v>234</v>
      </c>
      <c r="JS231" t="s">
        <v>234</v>
      </c>
      <c r="JT231" t="s">
        <v>234</v>
      </c>
      <c r="JU231" t="s">
        <v>234</v>
      </c>
      <c r="JV231" t="s">
        <v>234</v>
      </c>
      <c r="JW231" t="s">
        <v>234</v>
      </c>
      <c r="JX231" t="s">
        <v>234</v>
      </c>
      <c r="JY231" t="s">
        <v>234</v>
      </c>
      <c r="JZ231" t="s">
        <v>234</v>
      </c>
      <c r="KA231" t="s">
        <v>234</v>
      </c>
      <c r="KB231" t="s">
        <v>234</v>
      </c>
      <c r="KC231" t="s">
        <v>234</v>
      </c>
      <c r="KD231" t="s">
        <v>234</v>
      </c>
      <c r="KE231" t="s">
        <v>234</v>
      </c>
      <c r="KF231" t="s">
        <v>234</v>
      </c>
      <c r="KG231" t="s">
        <v>234</v>
      </c>
      <c r="KH231" t="s">
        <v>234</v>
      </c>
      <c r="KI231" t="s">
        <v>234</v>
      </c>
      <c r="KJ231" t="s">
        <v>234</v>
      </c>
      <c r="KK231" t="s">
        <v>234</v>
      </c>
      <c r="KL231" t="s">
        <v>234</v>
      </c>
      <c r="KM231" t="s">
        <v>234</v>
      </c>
      <c r="KN231" t="s">
        <v>234</v>
      </c>
      <c r="KO231" t="s">
        <v>234</v>
      </c>
      <c r="KP231" t="s">
        <v>234</v>
      </c>
      <c r="KQ231" t="s">
        <v>234</v>
      </c>
      <c r="KR231" t="s">
        <v>234</v>
      </c>
      <c r="KS231" t="s">
        <v>234</v>
      </c>
      <c r="KT231" t="s">
        <v>234</v>
      </c>
      <c r="KU231" t="s">
        <v>234</v>
      </c>
      <c r="KV231" t="s">
        <v>234</v>
      </c>
      <c r="KW231" t="s">
        <v>234</v>
      </c>
      <c r="KX231" t="s">
        <v>234</v>
      </c>
      <c r="KY231" t="s">
        <v>234</v>
      </c>
      <c r="KZ231" t="s">
        <v>234</v>
      </c>
      <c r="LA231" t="s">
        <v>234</v>
      </c>
      <c r="LB231" t="s">
        <v>234</v>
      </c>
      <c r="LC231" t="s">
        <v>234</v>
      </c>
      <c r="LD231" t="s">
        <v>234</v>
      </c>
      <c r="LE231" t="s">
        <v>234</v>
      </c>
      <c r="LF231" t="s">
        <v>234</v>
      </c>
      <c r="LG231" t="s">
        <v>234</v>
      </c>
      <c r="LH231">
        <v>266242582</v>
      </c>
      <c r="LI231" t="s">
        <v>4347</v>
      </c>
      <c r="LJ231">
        <v>44622.808807870373</v>
      </c>
      <c r="LK231" t="s">
        <v>234</v>
      </c>
      <c r="LL231" t="s">
        <v>234</v>
      </c>
      <c r="LM231" t="s">
        <v>3800</v>
      </c>
      <c r="LN231" t="s">
        <v>3801</v>
      </c>
      <c r="LO231" t="s">
        <v>234</v>
      </c>
      <c r="LP231">
        <v>232</v>
      </c>
    </row>
    <row r="232" spans="1:328" x14ac:dyDescent="0.35">
      <c r="A232">
        <v>44621.536878379629</v>
      </c>
      <c r="B232">
        <v>44621.542817442132</v>
      </c>
      <c r="C232">
        <v>44621</v>
      </c>
      <c r="D232">
        <v>1.1878125005750917E-3</v>
      </c>
      <c r="E232" t="s">
        <v>234</v>
      </c>
      <c r="F232" t="s">
        <v>234</v>
      </c>
      <c r="G232" t="s">
        <v>234</v>
      </c>
      <c r="H232">
        <v>44621</v>
      </c>
      <c r="I232" t="s">
        <v>451</v>
      </c>
      <c r="J232" t="s">
        <v>234</v>
      </c>
      <c r="K232" t="s">
        <v>451</v>
      </c>
      <c r="L232" t="s">
        <v>450</v>
      </c>
      <c r="M232" t="s">
        <v>450</v>
      </c>
      <c r="N232" t="s">
        <v>246</v>
      </c>
      <c r="O232" t="s">
        <v>4303</v>
      </c>
      <c r="P232" t="s">
        <v>246</v>
      </c>
      <c r="Q232" t="s">
        <v>433</v>
      </c>
      <c r="R232" t="s">
        <v>4303</v>
      </c>
      <c r="S232" t="s">
        <v>441</v>
      </c>
      <c r="T232" t="s">
        <v>2151</v>
      </c>
      <c r="U232" t="s">
        <v>2150</v>
      </c>
      <c r="V232" t="s">
        <v>2152</v>
      </c>
      <c r="W232" t="s">
        <v>2451</v>
      </c>
      <c r="X232" t="s">
        <v>2450</v>
      </c>
      <c r="Y232" t="s">
        <v>2451</v>
      </c>
      <c r="Z232" t="s">
        <v>246</v>
      </c>
      <c r="AA232" t="s">
        <v>4304</v>
      </c>
      <c r="AB232" t="s">
        <v>246</v>
      </c>
      <c r="AC232" t="s">
        <v>1390</v>
      </c>
      <c r="AD232" t="s">
        <v>4305</v>
      </c>
      <c r="AE232" t="s">
        <v>246</v>
      </c>
      <c r="AF232" t="s">
        <v>4306</v>
      </c>
      <c r="AG232" t="s">
        <v>246</v>
      </c>
      <c r="AH232" t="s">
        <v>1390</v>
      </c>
      <c r="AI232" t="s">
        <v>4307</v>
      </c>
      <c r="AJ232" t="s">
        <v>247</v>
      </c>
      <c r="AK232" t="s">
        <v>284</v>
      </c>
      <c r="AL232" t="s">
        <v>1655</v>
      </c>
      <c r="AM232" t="s">
        <v>234</v>
      </c>
      <c r="AN232" t="s">
        <v>1655</v>
      </c>
      <c r="AO232" t="s">
        <v>234</v>
      </c>
      <c r="AP232" t="s">
        <v>250</v>
      </c>
      <c r="AQ232" t="s">
        <v>234</v>
      </c>
      <c r="AR232" t="s">
        <v>234</v>
      </c>
      <c r="AS232" t="s">
        <v>285</v>
      </c>
      <c r="AT232" t="s">
        <v>234</v>
      </c>
      <c r="AU232" t="s">
        <v>302</v>
      </c>
      <c r="AV232">
        <v>0</v>
      </c>
      <c r="AW232">
        <v>1</v>
      </c>
      <c r="AX232">
        <v>0</v>
      </c>
      <c r="AY232">
        <v>0</v>
      </c>
      <c r="AZ232">
        <v>0</v>
      </c>
      <c r="BA232">
        <v>0</v>
      </c>
      <c r="BB232">
        <v>0</v>
      </c>
      <c r="BC232">
        <v>0</v>
      </c>
      <c r="BD232" t="s">
        <v>303</v>
      </c>
      <c r="BE232" t="s">
        <v>752</v>
      </c>
      <c r="BF232" t="s">
        <v>3880</v>
      </c>
      <c r="BG232">
        <v>1</v>
      </c>
      <c r="BH232">
        <v>0</v>
      </c>
      <c r="BI232">
        <v>0</v>
      </c>
      <c r="BJ232">
        <v>0</v>
      </c>
      <c r="BK232">
        <v>1</v>
      </c>
      <c r="BL232">
        <v>0</v>
      </c>
      <c r="BM232">
        <v>0</v>
      </c>
      <c r="BN232">
        <v>0</v>
      </c>
      <c r="BO232">
        <v>0</v>
      </c>
      <c r="BP232">
        <v>0</v>
      </c>
      <c r="BQ232" t="s">
        <v>234</v>
      </c>
      <c r="BR232" t="s">
        <v>317</v>
      </c>
      <c r="BS232" t="s">
        <v>289</v>
      </c>
      <c r="BT232" t="s">
        <v>234</v>
      </c>
      <c r="BU232" t="s">
        <v>234</v>
      </c>
      <c r="BV232" t="s">
        <v>234</v>
      </c>
      <c r="BW232" t="s">
        <v>234</v>
      </c>
      <c r="BX232" t="s">
        <v>234</v>
      </c>
      <c r="BY232" t="s">
        <v>234</v>
      </c>
      <c r="BZ232" t="s">
        <v>234</v>
      </c>
      <c r="CA232" t="s">
        <v>234</v>
      </c>
      <c r="CB232" t="s">
        <v>234</v>
      </c>
      <c r="CC232" t="s">
        <v>234</v>
      </c>
      <c r="CD232" t="s">
        <v>234</v>
      </c>
      <c r="CE232" t="s">
        <v>234</v>
      </c>
      <c r="CF232" t="s">
        <v>234</v>
      </c>
      <c r="CG232" t="s">
        <v>234</v>
      </c>
      <c r="CH232" t="s">
        <v>234</v>
      </c>
      <c r="CI232" t="s">
        <v>234</v>
      </c>
      <c r="CJ232" t="s">
        <v>234</v>
      </c>
      <c r="CK232" t="s">
        <v>234</v>
      </c>
      <c r="CL232" t="s">
        <v>234</v>
      </c>
      <c r="CM232" t="s">
        <v>234</v>
      </c>
      <c r="CN232" t="s">
        <v>234</v>
      </c>
      <c r="CO232" t="s">
        <v>234</v>
      </c>
      <c r="CP232" t="s">
        <v>234</v>
      </c>
      <c r="CQ232" t="s">
        <v>234</v>
      </c>
      <c r="CR232" t="s">
        <v>234</v>
      </c>
      <c r="CS232" t="s">
        <v>234</v>
      </c>
      <c r="CT232" t="s">
        <v>234</v>
      </c>
      <c r="CU232" t="s">
        <v>234</v>
      </c>
      <c r="CV232" t="s">
        <v>234</v>
      </c>
      <c r="CW232" t="s">
        <v>234</v>
      </c>
      <c r="CX232" t="s">
        <v>234</v>
      </c>
      <c r="CY232" t="s">
        <v>234</v>
      </c>
      <c r="CZ232" t="s">
        <v>234</v>
      </c>
      <c r="DA232" t="s">
        <v>234</v>
      </c>
      <c r="DB232" t="s">
        <v>234</v>
      </c>
      <c r="DC232" t="s">
        <v>234</v>
      </c>
      <c r="DD232" t="s">
        <v>234</v>
      </c>
      <c r="DE232" t="s">
        <v>234</v>
      </c>
      <c r="DF232" t="s">
        <v>234</v>
      </c>
      <c r="DG232" t="s">
        <v>234</v>
      </c>
      <c r="DH232" t="s">
        <v>234</v>
      </c>
      <c r="DI232" t="s">
        <v>234</v>
      </c>
      <c r="DJ232" t="s">
        <v>234</v>
      </c>
      <c r="DK232" t="s">
        <v>234</v>
      </c>
      <c r="DL232" t="s">
        <v>234</v>
      </c>
      <c r="DM232" t="s">
        <v>234</v>
      </c>
      <c r="DN232" t="s">
        <v>234</v>
      </c>
      <c r="DO232" t="s">
        <v>234</v>
      </c>
      <c r="DP232" t="s">
        <v>234</v>
      </c>
      <c r="DQ232" t="s">
        <v>234</v>
      </c>
      <c r="DR232" t="s">
        <v>234</v>
      </c>
      <c r="DS232" t="s">
        <v>234</v>
      </c>
      <c r="DT232" t="s">
        <v>234</v>
      </c>
      <c r="DU232" t="s">
        <v>234</v>
      </c>
      <c r="DV232" t="s">
        <v>234</v>
      </c>
      <c r="DW232" t="s">
        <v>234</v>
      </c>
      <c r="DX232" t="s">
        <v>234</v>
      </c>
      <c r="DY232" t="s">
        <v>234</v>
      </c>
      <c r="DZ232" t="s">
        <v>234</v>
      </c>
      <c r="EA232" t="s">
        <v>234</v>
      </c>
      <c r="EB232" t="s">
        <v>234</v>
      </c>
      <c r="EC232" t="s">
        <v>234</v>
      </c>
      <c r="ED232" t="s">
        <v>234</v>
      </c>
      <c r="EE232" t="s">
        <v>234</v>
      </c>
      <c r="EF232" t="s">
        <v>234</v>
      </c>
      <c r="EG232" t="s">
        <v>234</v>
      </c>
      <c r="EH232" t="s">
        <v>234</v>
      </c>
      <c r="EI232" t="s">
        <v>234</v>
      </c>
      <c r="EJ232" t="s">
        <v>234</v>
      </c>
      <c r="EK232" t="s">
        <v>234</v>
      </c>
      <c r="EL232" t="s">
        <v>234</v>
      </c>
      <c r="EM232" t="s">
        <v>234</v>
      </c>
      <c r="EN232" t="s">
        <v>234</v>
      </c>
      <c r="EO232" t="s">
        <v>4082</v>
      </c>
      <c r="EP232">
        <v>0</v>
      </c>
      <c r="EQ232">
        <v>1</v>
      </c>
      <c r="ER232">
        <v>1</v>
      </c>
      <c r="ES232">
        <v>1</v>
      </c>
      <c r="ET232">
        <v>1</v>
      </c>
      <c r="EU232">
        <v>0</v>
      </c>
      <c r="EV232">
        <v>1</v>
      </c>
      <c r="EW232">
        <v>0</v>
      </c>
      <c r="EX232" t="s">
        <v>234</v>
      </c>
      <c r="EY232" t="s">
        <v>234</v>
      </c>
      <c r="EZ232" t="s">
        <v>234</v>
      </c>
      <c r="FA232" t="s">
        <v>234</v>
      </c>
      <c r="FB232" t="s">
        <v>234</v>
      </c>
      <c r="FC232" t="s">
        <v>234</v>
      </c>
      <c r="FD232" t="s">
        <v>234</v>
      </c>
      <c r="FE232" t="s">
        <v>234</v>
      </c>
      <c r="FF232">
        <v>25</v>
      </c>
      <c r="FG232" t="s">
        <v>1655</v>
      </c>
      <c r="FH232">
        <v>25</v>
      </c>
      <c r="FI232" t="s">
        <v>1655</v>
      </c>
      <c r="FJ232" t="s">
        <v>1655</v>
      </c>
      <c r="FK232">
        <v>25</v>
      </c>
      <c r="FL232" t="s">
        <v>234</v>
      </c>
      <c r="FM232" t="s">
        <v>234</v>
      </c>
      <c r="FN232" t="s">
        <v>3911</v>
      </c>
      <c r="FO232" t="s">
        <v>1445</v>
      </c>
      <c r="FP232" t="s">
        <v>1445</v>
      </c>
      <c r="FQ232" t="s">
        <v>234</v>
      </c>
      <c r="FR232">
        <v>150</v>
      </c>
      <c r="FS232">
        <v>125</v>
      </c>
      <c r="FT232" t="s">
        <v>4237</v>
      </c>
      <c r="FU232" t="s">
        <v>1655</v>
      </c>
      <c r="FV232" t="s">
        <v>1655</v>
      </c>
      <c r="FW232">
        <v>100</v>
      </c>
      <c r="FX232" t="s">
        <v>234</v>
      </c>
      <c r="FY232" t="s">
        <v>234</v>
      </c>
      <c r="FZ232" t="s">
        <v>234</v>
      </c>
      <c r="GA232" t="s">
        <v>3816</v>
      </c>
      <c r="GB232" t="s">
        <v>1655</v>
      </c>
      <c r="GC232" t="s">
        <v>234</v>
      </c>
      <c r="GD232" t="s">
        <v>234</v>
      </c>
      <c r="GE232" t="s">
        <v>234</v>
      </c>
      <c r="GF232" t="s">
        <v>234</v>
      </c>
      <c r="GG232" t="s">
        <v>234</v>
      </c>
      <c r="GH232" t="s">
        <v>234</v>
      </c>
      <c r="GI232" t="s">
        <v>234</v>
      </c>
      <c r="GJ232" t="s">
        <v>234</v>
      </c>
      <c r="GK232" t="s">
        <v>234</v>
      </c>
      <c r="GL232" t="s">
        <v>234</v>
      </c>
      <c r="GM232" t="s">
        <v>234</v>
      </c>
      <c r="GN232" t="s">
        <v>234</v>
      </c>
      <c r="GO232" t="s">
        <v>1655</v>
      </c>
      <c r="GP232" t="s">
        <v>1528</v>
      </c>
      <c r="GQ232">
        <v>0</v>
      </c>
      <c r="GR232">
        <v>0</v>
      </c>
      <c r="GS232">
        <v>0</v>
      </c>
      <c r="GT232">
        <v>1</v>
      </c>
      <c r="GU232">
        <v>0</v>
      </c>
      <c r="GV232">
        <v>0</v>
      </c>
      <c r="GW232">
        <v>0</v>
      </c>
      <c r="GX232">
        <v>0</v>
      </c>
      <c r="GY232">
        <v>0</v>
      </c>
      <c r="GZ232">
        <v>0</v>
      </c>
      <c r="HA232">
        <v>0</v>
      </c>
      <c r="HB232">
        <v>0</v>
      </c>
      <c r="HC232">
        <v>0</v>
      </c>
      <c r="HD232" t="s">
        <v>234</v>
      </c>
      <c r="HE232" t="s">
        <v>4348</v>
      </c>
      <c r="HF232">
        <v>0</v>
      </c>
      <c r="HG232">
        <v>0</v>
      </c>
      <c r="HH232">
        <v>1</v>
      </c>
      <c r="HI232">
        <v>0</v>
      </c>
      <c r="HJ232">
        <v>1</v>
      </c>
      <c r="HK232">
        <v>0</v>
      </c>
      <c r="HL232">
        <v>0</v>
      </c>
      <c r="HM232">
        <v>0</v>
      </c>
      <c r="HN232" t="s">
        <v>1445</v>
      </c>
      <c r="HO232" t="s">
        <v>1445</v>
      </c>
      <c r="HP232" t="s">
        <v>1655</v>
      </c>
      <c r="HQ232" t="s">
        <v>441</v>
      </c>
      <c r="HR232" t="s">
        <v>305</v>
      </c>
      <c r="HS232" t="s">
        <v>2151</v>
      </c>
      <c r="HT232" t="s">
        <v>305</v>
      </c>
      <c r="HU232" t="s">
        <v>1445</v>
      </c>
      <c r="HV232" t="s">
        <v>234</v>
      </c>
      <c r="HW232" t="s">
        <v>234</v>
      </c>
      <c r="HX232" t="s">
        <v>234</v>
      </c>
      <c r="HY232" t="s">
        <v>234</v>
      </c>
      <c r="HZ232" t="s">
        <v>234</v>
      </c>
      <c r="IA232" t="s">
        <v>234</v>
      </c>
      <c r="IB232" t="s">
        <v>234</v>
      </c>
      <c r="IC232" t="s">
        <v>234</v>
      </c>
      <c r="ID232" t="s">
        <v>3928</v>
      </c>
      <c r="IE232">
        <v>0</v>
      </c>
      <c r="IF232">
        <v>1</v>
      </c>
      <c r="IG232">
        <v>1</v>
      </c>
      <c r="IH232">
        <v>1</v>
      </c>
      <c r="II232">
        <v>0</v>
      </c>
      <c r="IJ232">
        <v>0</v>
      </c>
      <c r="IK232">
        <v>0</v>
      </c>
      <c r="IL232">
        <v>0</v>
      </c>
      <c r="IM232" t="s">
        <v>234</v>
      </c>
      <c r="IN232" t="s">
        <v>1655</v>
      </c>
      <c r="IO232" t="s">
        <v>234</v>
      </c>
      <c r="IP232" t="s">
        <v>303</v>
      </c>
      <c r="IQ232">
        <v>0</v>
      </c>
      <c r="IR232">
        <v>1</v>
      </c>
      <c r="IS232">
        <v>0</v>
      </c>
      <c r="IT232">
        <v>0</v>
      </c>
      <c r="IU232">
        <v>0</v>
      </c>
      <c r="IV232">
        <v>0</v>
      </c>
      <c r="IW232">
        <v>0</v>
      </c>
      <c r="IX232">
        <v>0</v>
      </c>
      <c r="IY232" t="s">
        <v>234</v>
      </c>
      <c r="IZ232" t="s">
        <v>234</v>
      </c>
      <c r="JA232" t="s">
        <v>234</v>
      </c>
      <c r="JB232" t="s">
        <v>234</v>
      </c>
      <c r="JC232" t="s">
        <v>234</v>
      </c>
      <c r="JD232" t="s">
        <v>234</v>
      </c>
      <c r="JE232" t="s">
        <v>234</v>
      </c>
      <c r="JF232" t="s">
        <v>234</v>
      </c>
      <c r="JG232" t="s">
        <v>234</v>
      </c>
      <c r="JH232" t="s">
        <v>234</v>
      </c>
      <c r="JI232" t="s">
        <v>234</v>
      </c>
      <c r="JJ232" t="s">
        <v>234</v>
      </c>
      <c r="JK232" t="s">
        <v>234</v>
      </c>
      <c r="JL232" t="s">
        <v>234</v>
      </c>
      <c r="JM232" t="s">
        <v>234</v>
      </c>
      <c r="JN232" t="s">
        <v>234</v>
      </c>
      <c r="JO232" t="s">
        <v>234</v>
      </c>
      <c r="JP232" t="s">
        <v>234</v>
      </c>
      <c r="JQ232" t="s">
        <v>234</v>
      </c>
      <c r="JR232" t="s">
        <v>234</v>
      </c>
      <c r="JS232" t="s">
        <v>234</v>
      </c>
      <c r="JT232" t="s">
        <v>234</v>
      </c>
      <c r="JU232" t="s">
        <v>234</v>
      </c>
      <c r="JV232" t="s">
        <v>234</v>
      </c>
      <c r="JW232" t="s">
        <v>234</v>
      </c>
      <c r="JX232" t="s">
        <v>234</v>
      </c>
      <c r="JY232" t="s">
        <v>234</v>
      </c>
      <c r="JZ232" t="s">
        <v>234</v>
      </c>
      <c r="KA232" t="s">
        <v>234</v>
      </c>
      <c r="KB232" t="s">
        <v>234</v>
      </c>
      <c r="KC232" t="s">
        <v>234</v>
      </c>
      <c r="KD232" t="s">
        <v>234</v>
      </c>
      <c r="KE232" t="s">
        <v>234</v>
      </c>
      <c r="KF232" t="s">
        <v>234</v>
      </c>
      <c r="KG232" t="s">
        <v>234</v>
      </c>
      <c r="KH232" t="s">
        <v>234</v>
      </c>
      <c r="KI232" t="s">
        <v>234</v>
      </c>
      <c r="KJ232" t="s">
        <v>234</v>
      </c>
      <c r="KK232" t="s">
        <v>234</v>
      </c>
      <c r="KL232" t="s">
        <v>234</v>
      </c>
      <c r="KM232" t="s">
        <v>234</v>
      </c>
      <c r="KN232" t="s">
        <v>234</v>
      </c>
      <c r="KO232" t="s">
        <v>234</v>
      </c>
      <c r="KP232" t="s">
        <v>234</v>
      </c>
      <c r="KQ232" t="s">
        <v>234</v>
      </c>
      <c r="KR232" t="s">
        <v>234</v>
      </c>
      <c r="KS232" t="s">
        <v>234</v>
      </c>
      <c r="KT232" t="s">
        <v>234</v>
      </c>
      <c r="KU232" t="s">
        <v>234</v>
      </c>
      <c r="KV232" t="s">
        <v>234</v>
      </c>
      <c r="KW232" t="s">
        <v>234</v>
      </c>
      <c r="KX232" t="s">
        <v>234</v>
      </c>
      <c r="KY232" t="s">
        <v>234</v>
      </c>
      <c r="KZ232" t="s">
        <v>234</v>
      </c>
      <c r="LA232" t="s">
        <v>234</v>
      </c>
      <c r="LB232" t="s">
        <v>234</v>
      </c>
      <c r="LC232" t="s">
        <v>234</v>
      </c>
      <c r="LD232" t="s">
        <v>234</v>
      </c>
      <c r="LE232" t="s">
        <v>234</v>
      </c>
      <c r="LF232" t="s">
        <v>234</v>
      </c>
      <c r="LG232" t="s">
        <v>234</v>
      </c>
      <c r="LH232">
        <v>266242589</v>
      </c>
      <c r="LI232" t="s">
        <v>4349</v>
      </c>
      <c r="LJ232">
        <v>44622.808831018519</v>
      </c>
      <c r="LK232" t="s">
        <v>234</v>
      </c>
      <c r="LL232" t="s">
        <v>234</v>
      </c>
      <c r="LM232" t="s">
        <v>3800</v>
      </c>
      <c r="LN232" t="s">
        <v>3801</v>
      </c>
      <c r="LO232" t="s">
        <v>234</v>
      </c>
      <c r="LP232">
        <v>233</v>
      </c>
    </row>
    <row r="233" spans="1:328" x14ac:dyDescent="0.35">
      <c r="A233">
        <v>44621.542867986107</v>
      </c>
      <c r="B233">
        <v>44621.548387048613</v>
      </c>
      <c r="C233">
        <v>44621</v>
      </c>
      <c r="D233">
        <v>1.8396875020698644E-3</v>
      </c>
      <c r="E233" t="s">
        <v>234</v>
      </c>
      <c r="F233" t="s">
        <v>234</v>
      </c>
      <c r="G233" t="s">
        <v>234</v>
      </c>
      <c r="H233">
        <v>44621</v>
      </c>
      <c r="I233" t="s">
        <v>451</v>
      </c>
      <c r="J233" t="s">
        <v>234</v>
      </c>
      <c r="K233" t="s">
        <v>451</v>
      </c>
      <c r="L233" t="s">
        <v>450</v>
      </c>
      <c r="M233" t="s">
        <v>450</v>
      </c>
      <c r="N233" t="s">
        <v>246</v>
      </c>
      <c r="O233" t="s">
        <v>4303</v>
      </c>
      <c r="P233" t="s">
        <v>246</v>
      </c>
      <c r="Q233" t="s">
        <v>433</v>
      </c>
      <c r="R233" t="s">
        <v>4303</v>
      </c>
      <c r="S233" t="s">
        <v>441</v>
      </c>
      <c r="T233" t="s">
        <v>2151</v>
      </c>
      <c r="U233" t="s">
        <v>2150</v>
      </c>
      <c r="V233" t="s">
        <v>2152</v>
      </c>
      <c r="W233" t="s">
        <v>2451</v>
      </c>
      <c r="X233" t="s">
        <v>2450</v>
      </c>
      <c r="Y233" t="s">
        <v>2451</v>
      </c>
      <c r="Z233" t="s">
        <v>246</v>
      </c>
      <c r="AA233" t="s">
        <v>4304</v>
      </c>
      <c r="AB233" t="s">
        <v>246</v>
      </c>
      <c r="AC233" t="s">
        <v>1390</v>
      </c>
      <c r="AD233" t="s">
        <v>4305</v>
      </c>
      <c r="AE233" t="s">
        <v>246</v>
      </c>
      <c r="AF233" t="s">
        <v>4306</v>
      </c>
      <c r="AG233" t="s">
        <v>246</v>
      </c>
      <c r="AH233" t="s">
        <v>1390</v>
      </c>
      <c r="AI233" t="s">
        <v>4307</v>
      </c>
      <c r="AJ233" t="s">
        <v>247</v>
      </c>
      <c r="AK233" t="s">
        <v>284</v>
      </c>
      <c r="AL233" t="s">
        <v>1655</v>
      </c>
      <c r="AM233" t="s">
        <v>234</v>
      </c>
      <c r="AN233" t="s">
        <v>1655</v>
      </c>
      <c r="AO233" t="s">
        <v>234</v>
      </c>
      <c r="AP233" t="s">
        <v>250</v>
      </c>
      <c r="AQ233" t="s">
        <v>234</v>
      </c>
      <c r="AR233" t="s">
        <v>234</v>
      </c>
      <c r="AS233" t="s">
        <v>285</v>
      </c>
      <c r="AT233" t="s">
        <v>234</v>
      </c>
      <c r="AU233" t="s">
        <v>3875</v>
      </c>
      <c r="AV233">
        <v>1</v>
      </c>
      <c r="AW233">
        <v>1</v>
      </c>
      <c r="AX233">
        <v>0</v>
      </c>
      <c r="AY233">
        <v>0</v>
      </c>
      <c r="AZ233">
        <v>0</v>
      </c>
      <c r="BA233">
        <v>0</v>
      </c>
      <c r="BB233">
        <v>0</v>
      </c>
      <c r="BC233">
        <v>0</v>
      </c>
      <c r="BD233" t="s">
        <v>309</v>
      </c>
      <c r="BE233" t="s">
        <v>750</v>
      </c>
      <c r="BF233" t="s">
        <v>3880</v>
      </c>
      <c r="BG233">
        <v>1</v>
      </c>
      <c r="BH233">
        <v>0</v>
      </c>
      <c r="BI233">
        <v>0</v>
      </c>
      <c r="BJ233">
        <v>0</v>
      </c>
      <c r="BK233">
        <v>1</v>
      </c>
      <c r="BL233">
        <v>0</v>
      </c>
      <c r="BM233">
        <v>0</v>
      </c>
      <c r="BN233">
        <v>0</v>
      </c>
      <c r="BO233">
        <v>0</v>
      </c>
      <c r="BP233">
        <v>0</v>
      </c>
      <c r="BQ233" t="s">
        <v>234</v>
      </c>
      <c r="BR233" t="s">
        <v>304</v>
      </c>
      <c r="BS233" t="s">
        <v>289</v>
      </c>
      <c r="BT233" t="s">
        <v>4213</v>
      </c>
      <c r="BU233">
        <v>0</v>
      </c>
      <c r="BV233">
        <v>0</v>
      </c>
      <c r="BW233">
        <v>0</v>
      </c>
      <c r="BX233">
        <v>0</v>
      </c>
      <c r="BY233">
        <v>1</v>
      </c>
      <c r="BZ233">
        <v>1</v>
      </c>
      <c r="CA233">
        <v>0</v>
      </c>
      <c r="CB233">
        <v>0</v>
      </c>
      <c r="CC233" t="s">
        <v>1500</v>
      </c>
      <c r="CD233" t="s">
        <v>234</v>
      </c>
      <c r="CE233" t="s">
        <v>234</v>
      </c>
      <c r="CF233" t="s">
        <v>234</v>
      </c>
      <c r="CG233" t="s">
        <v>234</v>
      </c>
      <c r="CH233" t="s">
        <v>234</v>
      </c>
      <c r="CI233" t="s">
        <v>234</v>
      </c>
      <c r="CJ233" t="s">
        <v>234</v>
      </c>
      <c r="CK233" t="s">
        <v>234</v>
      </c>
      <c r="CL233" t="s">
        <v>234</v>
      </c>
      <c r="CM233" t="s">
        <v>234</v>
      </c>
      <c r="CN233" t="s">
        <v>234</v>
      </c>
      <c r="CO233" t="s">
        <v>234</v>
      </c>
      <c r="CP233">
        <v>500</v>
      </c>
      <c r="CQ233" t="s">
        <v>3948</v>
      </c>
      <c r="CR233" t="s">
        <v>1445</v>
      </c>
      <c r="CS233">
        <v>600</v>
      </c>
      <c r="CT233" t="s">
        <v>3805</v>
      </c>
      <c r="CU233" t="s">
        <v>1445</v>
      </c>
      <c r="CV233" t="s">
        <v>234</v>
      </c>
      <c r="CW233" t="s">
        <v>234</v>
      </c>
      <c r="CX233" t="s">
        <v>234</v>
      </c>
      <c r="CY233" t="s">
        <v>234</v>
      </c>
      <c r="CZ233" t="s">
        <v>234</v>
      </c>
      <c r="DA233" t="s">
        <v>234</v>
      </c>
      <c r="DB233" t="s">
        <v>234</v>
      </c>
      <c r="DC233" t="s">
        <v>234</v>
      </c>
      <c r="DD233" t="s">
        <v>234</v>
      </c>
      <c r="DE233" t="s">
        <v>234</v>
      </c>
      <c r="DF233" t="s">
        <v>234</v>
      </c>
      <c r="DG233" t="s">
        <v>234</v>
      </c>
      <c r="DH233" t="s">
        <v>1655</v>
      </c>
      <c r="DI233" t="s">
        <v>1545</v>
      </c>
      <c r="DJ233">
        <v>0</v>
      </c>
      <c r="DK233">
        <v>0</v>
      </c>
      <c r="DL233">
        <v>0</v>
      </c>
      <c r="DM233">
        <v>0</v>
      </c>
      <c r="DN233">
        <v>0</v>
      </c>
      <c r="DO233">
        <v>0</v>
      </c>
      <c r="DP233">
        <v>0</v>
      </c>
      <c r="DQ233">
        <v>0</v>
      </c>
      <c r="DR233">
        <v>0</v>
      </c>
      <c r="DS233">
        <v>0</v>
      </c>
      <c r="DT233">
        <v>1</v>
      </c>
      <c r="DU233">
        <v>0</v>
      </c>
      <c r="DV233">
        <v>0</v>
      </c>
      <c r="DW233">
        <v>0</v>
      </c>
      <c r="DX233" t="s">
        <v>234</v>
      </c>
      <c r="DY233" t="s">
        <v>4213</v>
      </c>
      <c r="DZ233">
        <v>0</v>
      </c>
      <c r="EA233">
        <v>0</v>
      </c>
      <c r="EB233">
        <v>0</v>
      </c>
      <c r="EC233">
        <v>0</v>
      </c>
      <c r="ED233">
        <v>1</v>
      </c>
      <c r="EE233">
        <v>1</v>
      </c>
      <c r="EF233">
        <v>0</v>
      </c>
      <c r="EG233">
        <v>0</v>
      </c>
      <c r="EH233" t="s">
        <v>1445</v>
      </c>
      <c r="EI233" t="s">
        <v>1445</v>
      </c>
      <c r="EJ233" t="s">
        <v>1655</v>
      </c>
      <c r="EK233" t="s">
        <v>441</v>
      </c>
      <c r="EL233" t="s">
        <v>305</v>
      </c>
      <c r="EM233" t="s">
        <v>2151</v>
      </c>
      <c r="EN233" t="s">
        <v>305</v>
      </c>
      <c r="EO233" t="s">
        <v>1127</v>
      </c>
      <c r="EP233">
        <v>0</v>
      </c>
      <c r="EQ233">
        <v>0</v>
      </c>
      <c r="ER233">
        <v>0</v>
      </c>
      <c r="ES233">
        <v>0</v>
      </c>
      <c r="ET233">
        <v>0</v>
      </c>
      <c r="EU233">
        <v>1</v>
      </c>
      <c r="EV233">
        <v>0</v>
      </c>
      <c r="EW233">
        <v>0</v>
      </c>
      <c r="EX233" t="s">
        <v>234</v>
      </c>
      <c r="EY233" t="s">
        <v>234</v>
      </c>
      <c r="EZ233" t="s">
        <v>234</v>
      </c>
      <c r="FA233" t="s">
        <v>234</v>
      </c>
      <c r="FB233" t="s">
        <v>234</v>
      </c>
      <c r="FC233" t="s">
        <v>234</v>
      </c>
      <c r="FD233" t="s">
        <v>234</v>
      </c>
      <c r="FE233" t="s">
        <v>234</v>
      </c>
      <c r="FF233" t="s">
        <v>234</v>
      </c>
      <c r="FG233" t="s">
        <v>234</v>
      </c>
      <c r="FH233" t="s">
        <v>234</v>
      </c>
      <c r="FI233" t="s">
        <v>234</v>
      </c>
      <c r="FJ233" t="s">
        <v>234</v>
      </c>
      <c r="FK233" t="s">
        <v>234</v>
      </c>
      <c r="FL233" t="s">
        <v>234</v>
      </c>
      <c r="FM233" t="s">
        <v>234</v>
      </c>
      <c r="FN233" t="s">
        <v>234</v>
      </c>
      <c r="FO233" t="s">
        <v>234</v>
      </c>
      <c r="FP233" t="s">
        <v>234</v>
      </c>
      <c r="FQ233" t="s">
        <v>234</v>
      </c>
      <c r="FR233" t="s">
        <v>234</v>
      </c>
      <c r="FS233" t="s">
        <v>234</v>
      </c>
      <c r="FT233" t="s">
        <v>234</v>
      </c>
      <c r="FU233" t="s">
        <v>234</v>
      </c>
      <c r="FV233" t="s">
        <v>234</v>
      </c>
      <c r="FW233" t="s">
        <v>234</v>
      </c>
      <c r="FX233" t="s">
        <v>234</v>
      </c>
      <c r="FY233" t="s">
        <v>234</v>
      </c>
      <c r="FZ233" t="s">
        <v>234</v>
      </c>
      <c r="GA233" t="s">
        <v>234</v>
      </c>
      <c r="GB233" t="s">
        <v>234</v>
      </c>
      <c r="GC233" t="s">
        <v>1655</v>
      </c>
      <c r="GD233" t="s">
        <v>234</v>
      </c>
      <c r="GE233">
        <v>25</v>
      </c>
      <c r="GF233" t="s">
        <v>234</v>
      </c>
      <c r="GG233" t="s">
        <v>234</v>
      </c>
      <c r="GH233" t="s">
        <v>234</v>
      </c>
      <c r="GI233" t="s">
        <v>234</v>
      </c>
      <c r="GJ233" t="s">
        <v>234</v>
      </c>
      <c r="GK233" t="s">
        <v>234</v>
      </c>
      <c r="GL233" t="s">
        <v>1655</v>
      </c>
      <c r="GM233" t="s">
        <v>259</v>
      </c>
      <c r="GN233" t="s">
        <v>3911</v>
      </c>
      <c r="GO233" t="s">
        <v>1655</v>
      </c>
      <c r="GP233" t="s">
        <v>1555</v>
      </c>
      <c r="GQ233">
        <v>0</v>
      </c>
      <c r="GR233">
        <v>0</v>
      </c>
      <c r="GS233">
        <v>0</v>
      </c>
      <c r="GT233">
        <v>0</v>
      </c>
      <c r="GU233">
        <v>0</v>
      </c>
      <c r="GV233">
        <v>0</v>
      </c>
      <c r="GW233">
        <v>0</v>
      </c>
      <c r="GX233">
        <v>0</v>
      </c>
      <c r="GY233">
        <v>0</v>
      </c>
      <c r="GZ233">
        <v>1</v>
      </c>
      <c r="HA233">
        <v>0</v>
      </c>
      <c r="HB233">
        <v>0</v>
      </c>
      <c r="HC233">
        <v>0</v>
      </c>
      <c r="HD233" t="s">
        <v>234</v>
      </c>
      <c r="HE233" t="s">
        <v>1127</v>
      </c>
      <c r="HF233">
        <v>0</v>
      </c>
      <c r="HG233">
        <v>0</v>
      </c>
      <c r="HH233">
        <v>0</v>
      </c>
      <c r="HI233">
        <v>0</v>
      </c>
      <c r="HJ233">
        <v>0</v>
      </c>
      <c r="HK233">
        <v>1</v>
      </c>
      <c r="HL233">
        <v>0</v>
      </c>
      <c r="HM233">
        <v>0</v>
      </c>
      <c r="HN233" t="s">
        <v>1445</v>
      </c>
      <c r="HO233" t="s">
        <v>1445</v>
      </c>
      <c r="HP233" t="s">
        <v>1655</v>
      </c>
      <c r="HQ233" t="s">
        <v>441</v>
      </c>
      <c r="HR233" t="s">
        <v>305</v>
      </c>
      <c r="HS233" t="s">
        <v>2151</v>
      </c>
      <c r="HT233" t="s">
        <v>305</v>
      </c>
      <c r="HU233" t="s">
        <v>1445</v>
      </c>
      <c r="HV233" t="s">
        <v>234</v>
      </c>
      <c r="HW233" t="s">
        <v>234</v>
      </c>
      <c r="HX233" t="s">
        <v>234</v>
      </c>
      <c r="HY233" t="s">
        <v>234</v>
      </c>
      <c r="HZ233" t="s">
        <v>234</v>
      </c>
      <c r="IA233" t="s">
        <v>234</v>
      </c>
      <c r="IB233" t="s">
        <v>234</v>
      </c>
      <c r="IC233" t="s">
        <v>234</v>
      </c>
      <c r="ID233" t="s">
        <v>3798</v>
      </c>
      <c r="IE233">
        <v>0</v>
      </c>
      <c r="IF233">
        <v>1</v>
      </c>
      <c r="IG233">
        <v>1</v>
      </c>
      <c r="IH233">
        <v>1</v>
      </c>
      <c r="II233">
        <v>0</v>
      </c>
      <c r="IJ233">
        <v>0</v>
      </c>
      <c r="IK233">
        <v>0</v>
      </c>
      <c r="IL233">
        <v>0</v>
      </c>
      <c r="IM233" t="s">
        <v>234</v>
      </c>
      <c r="IN233" t="s">
        <v>1655</v>
      </c>
      <c r="IO233" t="s">
        <v>234</v>
      </c>
      <c r="IP233" t="s">
        <v>303</v>
      </c>
      <c r="IQ233">
        <v>0</v>
      </c>
      <c r="IR233">
        <v>1</v>
      </c>
      <c r="IS233">
        <v>0</v>
      </c>
      <c r="IT233">
        <v>0</v>
      </c>
      <c r="IU233">
        <v>0</v>
      </c>
      <c r="IV233">
        <v>0</v>
      </c>
      <c r="IW233">
        <v>0</v>
      </c>
      <c r="IX233">
        <v>0</v>
      </c>
      <c r="IY233" t="s">
        <v>234</v>
      </c>
      <c r="IZ233" t="s">
        <v>234</v>
      </c>
      <c r="JA233" t="s">
        <v>234</v>
      </c>
      <c r="JB233" t="s">
        <v>234</v>
      </c>
      <c r="JC233" t="s">
        <v>234</v>
      </c>
      <c r="JD233" t="s">
        <v>234</v>
      </c>
      <c r="JE233" t="s">
        <v>234</v>
      </c>
      <c r="JF233" t="s">
        <v>234</v>
      </c>
      <c r="JG233" t="s">
        <v>234</v>
      </c>
      <c r="JH233" t="s">
        <v>234</v>
      </c>
      <c r="JI233" t="s">
        <v>234</v>
      </c>
      <c r="JJ233" t="s">
        <v>234</v>
      </c>
      <c r="JK233" t="s">
        <v>234</v>
      </c>
      <c r="JL233" t="s">
        <v>234</v>
      </c>
      <c r="JM233" t="s">
        <v>234</v>
      </c>
      <c r="JN233" t="s">
        <v>234</v>
      </c>
      <c r="JO233" t="s">
        <v>234</v>
      </c>
      <c r="JP233" t="s">
        <v>234</v>
      </c>
      <c r="JQ233" t="s">
        <v>234</v>
      </c>
      <c r="JR233" t="s">
        <v>234</v>
      </c>
      <c r="JS233" t="s">
        <v>234</v>
      </c>
      <c r="JT233" t="s">
        <v>234</v>
      </c>
      <c r="JU233" t="s">
        <v>234</v>
      </c>
      <c r="JV233" t="s">
        <v>234</v>
      </c>
      <c r="JW233" t="s">
        <v>234</v>
      </c>
      <c r="JX233" t="s">
        <v>234</v>
      </c>
      <c r="JY233" t="s">
        <v>234</v>
      </c>
      <c r="JZ233" t="s">
        <v>234</v>
      </c>
      <c r="KA233" t="s">
        <v>234</v>
      </c>
      <c r="KB233" t="s">
        <v>234</v>
      </c>
      <c r="KC233" t="s">
        <v>234</v>
      </c>
      <c r="KD233" t="s">
        <v>234</v>
      </c>
      <c r="KE233" t="s">
        <v>234</v>
      </c>
      <c r="KF233" t="s">
        <v>234</v>
      </c>
      <c r="KG233" t="s">
        <v>234</v>
      </c>
      <c r="KH233" t="s">
        <v>234</v>
      </c>
      <c r="KI233" t="s">
        <v>234</v>
      </c>
      <c r="KJ233" t="s">
        <v>234</v>
      </c>
      <c r="KK233" t="s">
        <v>234</v>
      </c>
      <c r="KL233" t="s">
        <v>234</v>
      </c>
      <c r="KM233" t="s">
        <v>234</v>
      </c>
      <c r="KN233" t="s">
        <v>234</v>
      </c>
      <c r="KO233" t="s">
        <v>234</v>
      </c>
      <c r="KP233" t="s">
        <v>234</v>
      </c>
      <c r="KQ233" t="s">
        <v>234</v>
      </c>
      <c r="KR233" t="s">
        <v>234</v>
      </c>
      <c r="KS233" t="s">
        <v>234</v>
      </c>
      <c r="KT233" t="s">
        <v>234</v>
      </c>
      <c r="KU233" t="s">
        <v>234</v>
      </c>
      <c r="KV233" t="s">
        <v>234</v>
      </c>
      <c r="KW233" t="s">
        <v>234</v>
      </c>
      <c r="KX233" t="s">
        <v>234</v>
      </c>
      <c r="KY233" t="s">
        <v>234</v>
      </c>
      <c r="KZ233" t="s">
        <v>234</v>
      </c>
      <c r="LA233" t="s">
        <v>234</v>
      </c>
      <c r="LB233" t="s">
        <v>234</v>
      </c>
      <c r="LC233" t="s">
        <v>234</v>
      </c>
      <c r="LD233" t="s">
        <v>234</v>
      </c>
      <c r="LE233" t="s">
        <v>234</v>
      </c>
      <c r="LF233" t="s">
        <v>234</v>
      </c>
      <c r="LG233" t="s">
        <v>234</v>
      </c>
      <c r="LH233">
        <v>266242592</v>
      </c>
      <c r="LI233" t="s">
        <v>4350</v>
      </c>
      <c r="LJ233">
        <v>44622.808842592603</v>
      </c>
      <c r="LK233" t="s">
        <v>234</v>
      </c>
      <c r="LL233" t="s">
        <v>234</v>
      </c>
      <c r="LM233" t="s">
        <v>3800</v>
      </c>
      <c r="LN233" t="s">
        <v>3801</v>
      </c>
      <c r="LO233" t="s">
        <v>234</v>
      </c>
      <c r="LP233">
        <v>234</v>
      </c>
    </row>
    <row r="234" spans="1:328" x14ac:dyDescent="0.35">
      <c r="A234">
        <v>44621.548860983799</v>
      </c>
      <c r="B234">
        <v>44621.556989780103</v>
      </c>
      <c r="C234">
        <v>44621</v>
      </c>
      <c r="D234">
        <v>4.0643981519679073E-3</v>
      </c>
      <c r="E234" t="s">
        <v>234</v>
      </c>
      <c r="F234" t="s">
        <v>234</v>
      </c>
      <c r="G234" t="s">
        <v>234</v>
      </c>
      <c r="H234">
        <v>44621</v>
      </c>
      <c r="I234" t="s">
        <v>451</v>
      </c>
      <c r="J234" t="s">
        <v>234</v>
      </c>
      <c r="K234" t="s">
        <v>451</v>
      </c>
      <c r="L234" t="s">
        <v>450</v>
      </c>
      <c r="M234" t="s">
        <v>450</v>
      </c>
      <c r="N234" t="s">
        <v>246</v>
      </c>
      <c r="O234" t="s">
        <v>4303</v>
      </c>
      <c r="P234" t="s">
        <v>246</v>
      </c>
      <c r="Q234" t="s">
        <v>433</v>
      </c>
      <c r="R234" t="s">
        <v>4303</v>
      </c>
      <c r="S234" t="s">
        <v>441</v>
      </c>
      <c r="T234" t="s">
        <v>2151</v>
      </c>
      <c r="U234" t="s">
        <v>2150</v>
      </c>
      <c r="V234" t="s">
        <v>2152</v>
      </c>
      <c r="W234" t="s">
        <v>2451</v>
      </c>
      <c r="X234" t="s">
        <v>2450</v>
      </c>
      <c r="Y234" t="s">
        <v>2451</v>
      </c>
      <c r="Z234" t="s">
        <v>246</v>
      </c>
      <c r="AA234" t="s">
        <v>4304</v>
      </c>
      <c r="AB234" t="s">
        <v>246</v>
      </c>
      <c r="AC234" t="s">
        <v>1390</v>
      </c>
      <c r="AD234" t="s">
        <v>4305</v>
      </c>
      <c r="AE234" t="s">
        <v>246</v>
      </c>
      <c r="AF234" t="s">
        <v>4306</v>
      </c>
      <c r="AG234" t="s">
        <v>246</v>
      </c>
      <c r="AH234" t="s">
        <v>1390</v>
      </c>
      <c r="AI234" t="s">
        <v>4307</v>
      </c>
      <c r="AJ234" t="s">
        <v>247</v>
      </c>
      <c r="AK234" t="s">
        <v>284</v>
      </c>
      <c r="AL234" t="s">
        <v>1655</v>
      </c>
      <c r="AM234" t="s">
        <v>234</v>
      </c>
      <c r="AN234" t="s">
        <v>1655</v>
      </c>
      <c r="AO234" t="s">
        <v>234</v>
      </c>
      <c r="AP234" t="s">
        <v>250</v>
      </c>
      <c r="AQ234" t="s">
        <v>234</v>
      </c>
      <c r="AR234" t="s">
        <v>234</v>
      </c>
      <c r="AS234" t="s">
        <v>316</v>
      </c>
      <c r="AT234" t="s">
        <v>234</v>
      </c>
      <c r="AU234" t="s">
        <v>318</v>
      </c>
      <c r="AV234">
        <v>1</v>
      </c>
      <c r="AW234">
        <v>0</v>
      </c>
      <c r="AX234">
        <v>0</v>
      </c>
      <c r="AY234">
        <v>0</v>
      </c>
      <c r="AZ234">
        <v>0</v>
      </c>
      <c r="BA234">
        <v>0</v>
      </c>
      <c r="BB234">
        <v>0</v>
      </c>
      <c r="BC234">
        <v>0</v>
      </c>
      <c r="BD234" t="s">
        <v>309</v>
      </c>
      <c r="BE234" t="s">
        <v>750</v>
      </c>
      <c r="BF234" t="s">
        <v>3880</v>
      </c>
      <c r="BG234">
        <v>1</v>
      </c>
      <c r="BH234">
        <v>0</v>
      </c>
      <c r="BI234">
        <v>0</v>
      </c>
      <c r="BJ234">
        <v>0</v>
      </c>
      <c r="BK234">
        <v>1</v>
      </c>
      <c r="BL234">
        <v>0</v>
      </c>
      <c r="BM234">
        <v>0</v>
      </c>
      <c r="BN234">
        <v>0</v>
      </c>
      <c r="BO234">
        <v>0</v>
      </c>
      <c r="BP234">
        <v>0</v>
      </c>
      <c r="BQ234" t="s">
        <v>234</v>
      </c>
      <c r="BR234" t="s">
        <v>288</v>
      </c>
      <c r="BS234" t="s">
        <v>289</v>
      </c>
      <c r="BT234" t="s">
        <v>4213</v>
      </c>
      <c r="BU234">
        <v>0</v>
      </c>
      <c r="BV234">
        <v>0</v>
      </c>
      <c r="BW234">
        <v>0</v>
      </c>
      <c r="BX234">
        <v>0</v>
      </c>
      <c r="BY234">
        <v>1</v>
      </c>
      <c r="BZ234">
        <v>1</v>
      </c>
      <c r="CA234">
        <v>0</v>
      </c>
      <c r="CB234">
        <v>0</v>
      </c>
      <c r="CC234" t="s">
        <v>1500</v>
      </c>
      <c r="CD234" t="s">
        <v>234</v>
      </c>
      <c r="CE234" t="s">
        <v>234</v>
      </c>
      <c r="CF234" t="s">
        <v>234</v>
      </c>
      <c r="CG234" t="s">
        <v>234</v>
      </c>
      <c r="CH234" t="s">
        <v>234</v>
      </c>
      <c r="CI234" t="s">
        <v>234</v>
      </c>
      <c r="CJ234" t="s">
        <v>234</v>
      </c>
      <c r="CK234" t="s">
        <v>234</v>
      </c>
      <c r="CL234" t="s">
        <v>234</v>
      </c>
      <c r="CM234" t="s">
        <v>234</v>
      </c>
      <c r="CN234" t="s">
        <v>234</v>
      </c>
      <c r="CO234" t="s">
        <v>234</v>
      </c>
      <c r="CP234">
        <v>550</v>
      </c>
      <c r="CQ234" t="s">
        <v>3881</v>
      </c>
      <c r="CR234" t="s">
        <v>1445</v>
      </c>
      <c r="CS234">
        <v>600</v>
      </c>
      <c r="CT234" t="s">
        <v>3805</v>
      </c>
      <c r="CU234" t="s">
        <v>1445</v>
      </c>
      <c r="CV234" t="s">
        <v>234</v>
      </c>
      <c r="CW234" t="s">
        <v>234</v>
      </c>
      <c r="CX234" t="s">
        <v>234</v>
      </c>
      <c r="CY234" t="s">
        <v>234</v>
      </c>
      <c r="CZ234" t="s">
        <v>234</v>
      </c>
      <c r="DA234" t="s">
        <v>234</v>
      </c>
      <c r="DB234" t="s">
        <v>234</v>
      </c>
      <c r="DC234" t="s">
        <v>234</v>
      </c>
      <c r="DD234" t="s">
        <v>234</v>
      </c>
      <c r="DE234" t="s">
        <v>234</v>
      </c>
      <c r="DF234" t="s">
        <v>234</v>
      </c>
      <c r="DG234" t="s">
        <v>234</v>
      </c>
      <c r="DH234" t="s">
        <v>1445</v>
      </c>
      <c r="DI234" t="s">
        <v>234</v>
      </c>
      <c r="DJ234" t="s">
        <v>234</v>
      </c>
      <c r="DK234" t="s">
        <v>234</v>
      </c>
      <c r="DL234" t="s">
        <v>234</v>
      </c>
      <c r="DM234" t="s">
        <v>234</v>
      </c>
      <c r="DN234" t="s">
        <v>234</v>
      </c>
      <c r="DO234" t="s">
        <v>234</v>
      </c>
      <c r="DP234" t="s">
        <v>234</v>
      </c>
      <c r="DQ234" t="s">
        <v>234</v>
      </c>
      <c r="DR234" t="s">
        <v>234</v>
      </c>
      <c r="DS234" t="s">
        <v>234</v>
      </c>
      <c r="DT234" t="s">
        <v>234</v>
      </c>
      <c r="DU234" t="s">
        <v>234</v>
      </c>
      <c r="DV234" t="s">
        <v>234</v>
      </c>
      <c r="DW234" t="s">
        <v>234</v>
      </c>
      <c r="DX234" t="s">
        <v>234</v>
      </c>
      <c r="DY234" t="s">
        <v>234</v>
      </c>
      <c r="DZ234" t="s">
        <v>234</v>
      </c>
      <c r="EA234" t="s">
        <v>234</v>
      </c>
      <c r="EB234" t="s">
        <v>234</v>
      </c>
      <c r="EC234" t="s">
        <v>234</v>
      </c>
      <c r="ED234" t="s">
        <v>234</v>
      </c>
      <c r="EE234" t="s">
        <v>234</v>
      </c>
      <c r="EF234" t="s">
        <v>234</v>
      </c>
      <c r="EG234" t="s">
        <v>234</v>
      </c>
      <c r="EH234" t="s">
        <v>1445</v>
      </c>
      <c r="EI234" t="s">
        <v>1445</v>
      </c>
      <c r="EJ234" t="s">
        <v>1655</v>
      </c>
      <c r="EK234" t="s">
        <v>441</v>
      </c>
      <c r="EL234" t="s">
        <v>305</v>
      </c>
      <c r="EM234" t="s">
        <v>2151</v>
      </c>
      <c r="EN234" t="s">
        <v>305</v>
      </c>
      <c r="EO234" t="s">
        <v>234</v>
      </c>
      <c r="EP234" t="s">
        <v>234</v>
      </c>
      <c r="EQ234" t="s">
        <v>234</v>
      </c>
      <c r="ER234" t="s">
        <v>234</v>
      </c>
      <c r="ES234" t="s">
        <v>234</v>
      </c>
      <c r="ET234" t="s">
        <v>234</v>
      </c>
      <c r="EU234" t="s">
        <v>234</v>
      </c>
      <c r="EV234" t="s">
        <v>234</v>
      </c>
      <c r="EW234" t="s">
        <v>234</v>
      </c>
      <c r="EX234" t="s">
        <v>234</v>
      </c>
      <c r="EY234" t="s">
        <v>234</v>
      </c>
      <c r="EZ234" t="s">
        <v>234</v>
      </c>
      <c r="FA234" t="s">
        <v>234</v>
      </c>
      <c r="FB234" t="s">
        <v>234</v>
      </c>
      <c r="FC234" t="s">
        <v>234</v>
      </c>
      <c r="FD234" t="s">
        <v>234</v>
      </c>
      <c r="FE234" t="s">
        <v>234</v>
      </c>
      <c r="FF234" t="s">
        <v>234</v>
      </c>
      <c r="FG234" t="s">
        <v>234</v>
      </c>
      <c r="FH234" t="s">
        <v>234</v>
      </c>
      <c r="FI234" t="s">
        <v>234</v>
      </c>
      <c r="FJ234" t="s">
        <v>234</v>
      </c>
      <c r="FK234" t="s">
        <v>234</v>
      </c>
      <c r="FL234" t="s">
        <v>234</v>
      </c>
      <c r="FM234" t="s">
        <v>234</v>
      </c>
      <c r="FN234" t="s">
        <v>234</v>
      </c>
      <c r="FO234" t="s">
        <v>234</v>
      </c>
      <c r="FP234" t="s">
        <v>234</v>
      </c>
      <c r="FQ234" t="s">
        <v>234</v>
      </c>
      <c r="FR234" t="s">
        <v>234</v>
      </c>
      <c r="FS234" t="s">
        <v>234</v>
      </c>
      <c r="FT234" t="s">
        <v>234</v>
      </c>
      <c r="FU234" t="s">
        <v>234</v>
      </c>
      <c r="FV234" t="s">
        <v>234</v>
      </c>
      <c r="FW234" t="s">
        <v>234</v>
      </c>
      <c r="FX234" t="s">
        <v>234</v>
      </c>
      <c r="FY234" t="s">
        <v>234</v>
      </c>
      <c r="FZ234" t="s">
        <v>234</v>
      </c>
      <c r="GA234" t="s">
        <v>234</v>
      </c>
      <c r="GB234" t="s">
        <v>234</v>
      </c>
      <c r="GC234" t="s">
        <v>234</v>
      </c>
      <c r="GD234" t="s">
        <v>234</v>
      </c>
      <c r="GE234" t="s">
        <v>234</v>
      </c>
      <c r="GF234" t="s">
        <v>234</v>
      </c>
      <c r="GG234" t="s">
        <v>234</v>
      </c>
      <c r="GH234" t="s">
        <v>234</v>
      </c>
      <c r="GI234" t="s">
        <v>234</v>
      </c>
      <c r="GJ234" t="s">
        <v>234</v>
      </c>
      <c r="GK234" t="s">
        <v>234</v>
      </c>
      <c r="GL234" t="s">
        <v>234</v>
      </c>
      <c r="GM234" t="s">
        <v>234</v>
      </c>
      <c r="GN234" t="s">
        <v>234</v>
      </c>
      <c r="GO234" t="s">
        <v>234</v>
      </c>
      <c r="GP234" t="s">
        <v>234</v>
      </c>
      <c r="GQ234" t="s">
        <v>234</v>
      </c>
      <c r="GR234" t="s">
        <v>234</v>
      </c>
      <c r="GS234" t="s">
        <v>234</v>
      </c>
      <c r="GT234" t="s">
        <v>234</v>
      </c>
      <c r="GU234" t="s">
        <v>234</v>
      </c>
      <c r="GV234" t="s">
        <v>234</v>
      </c>
      <c r="GW234" t="s">
        <v>234</v>
      </c>
      <c r="GX234" t="s">
        <v>234</v>
      </c>
      <c r="GY234" t="s">
        <v>234</v>
      </c>
      <c r="GZ234" t="s">
        <v>234</v>
      </c>
      <c r="HA234" t="s">
        <v>234</v>
      </c>
      <c r="HB234" t="s">
        <v>234</v>
      </c>
      <c r="HC234" t="s">
        <v>234</v>
      </c>
      <c r="HD234" t="s">
        <v>234</v>
      </c>
      <c r="HE234" t="s">
        <v>234</v>
      </c>
      <c r="HF234" t="s">
        <v>234</v>
      </c>
      <c r="HG234" t="s">
        <v>234</v>
      </c>
      <c r="HH234" t="s">
        <v>234</v>
      </c>
      <c r="HI234" t="s">
        <v>234</v>
      </c>
      <c r="HJ234" t="s">
        <v>234</v>
      </c>
      <c r="HK234" t="s">
        <v>234</v>
      </c>
      <c r="HL234" t="s">
        <v>234</v>
      </c>
      <c r="HM234" t="s">
        <v>234</v>
      </c>
      <c r="HN234" t="s">
        <v>234</v>
      </c>
      <c r="HO234" t="s">
        <v>234</v>
      </c>
      <c r="HP234" t="s">
        <v>234</v>
      </c>
      <c r="HQ234" t="s">
        <v>234</v>
      </c>
      <c r="HR234" t="s">
        <v>234</v>
      </c>
      <c r="HS234" t="s">
        <v>234</v>
      </c>
      <c r="HT234" t="s">
        <v>234</v>
      </c>
      <c r="HU234" t="s">
        <v>1445</v>
      </c>
      <c r="HV234" t="s">
        <v>234</v>
      </c>
      <c r="HW234" t="s">
        <v>234</v>
      </c>
      <c r="HX234" t="s">
        <v>234</v>
      </c>
      <c r="HY234" t="s">
        <v>234</v>
      </c>
      <c r="HZ234" t="s">
        <v>234</v>
      </c>
      <c r="IA234" t="s">
        <v>234</v>
      </c>
      <c r="IB234" t="s">
        <v>234</v>
      </c>
      <c r="IC234" t="s">
        <v>234</v>
      </c>
      <c r="ID234" t="s">
        <v>3979</v>
      </c>
      <c r="IE234">
        <v>0</v>
      </c>
      <c r="IF234">
        <v>1</v>
      </c>
      <c r="IG234">
        <v>1</v>
      </c>
      <c r="IH234">
        <v>0</v>
      </c>
      <c r="II234">
        <v>0</v>
      </c>
      <c r="IJ234">
        <v>0</v>
      </c>
      <c r="IK234">
        <v>0</v>
      </c>
      <c r="IL234">
        <v>0</v>
      </c>
      <c r="IM234" t="s">
        <v>234</v>
      </c>
      <c r="IN234" t="s">
        <v>1445</v>
      </c>
      <c r="IO234" t="s">
        <v>234</v>
      </c>
      <c r="IP234" t="s">
        <v>234</v>
      </c>
      <c r="IQ234" t="s">
        <v>234</v>
      </c>
      <c r="IR234" t="s">
        <v>234</v>
      </c>
      <c r="IS234" t="s">
        <v>234</v>
      </c>
      <c r="IT234" t="s">
        <v>234</v>
      </c>
      <c r="IU234" t="s">
        <v>234</v>
      </c>
      <c r="IV234" t="s">
        <v>234</v>
      </c>
      <c r="IW234" t="s">
        <v>234</v>
      </c>
      <c r="IX234" t="s">
        <v>234</v>
      </c>
      <c r="IY234" t="s">
        <v>234</v>
      </c>
      <c r="IZ234" t="s">
        <v>234</v>
      </c>
      <c r="JA234" t="s">
        <v>234</v>
      </c>
      <c r="JB234" t="s">
        <v>234</v>
      </c>
      <c r="JC234" t="s">
        <v>234</v>
      </c>
      <c r="JD234" t="s">
        <v>234</v>
      </c>
      <c r="JE234" t="s">
        <v>234</v>
      </c>
      <c r="JF234" t="s">
        <v>234</v>
      </c>
      <c r="JG234" t="s">
        <v>234</v>
      </c>
      <c r="JH234" t="s">
        <v>234</v>
      </c>
      <c r="JI234" t="s">
        <v>234</v>
      </c>
      <c r="JJ234" t="s">
        <v>234</v>
      </c>
      <c r="JK234" t="s">
        <v>234</v>
      </c>
      <c r="JL234" t="s">
        <v>234</v>
      </c>
      <c r="JM234" t="s">
        <v>234</v>
      </c>
      <c r="JN234" t="s">
        <v>234</v>
      </c>
      <c r="JO234" t="s">
        <v>234</v>
      </c>
      <c r="JP234" t="s">
        <v>234</v>
      </c>
      <c r="JQ234" t="s">
        <v>234</v>
      </c>
      <c r="JR234" t="s">
        <v>234</v>
      </c>
      <c r="JS234" t="s">
        <v>234</v>
      </c>
      <c r="JT234" t="s">
        <v>234</v>
      </c>
      <c r="JU234" t="s">
        <v>234</v>
      </c>
      <c r="JV234" t="s">
        <v>234</v>
      </c>
      <c r="JW234" t="s">
        <v>234</v>
      </c>
      <c r="JX234" t="s">
        <v>234</v>
      </c>
      <c r="JY234" t="s">
        <v>234</v>
      </c>
      <c r="JZ234" t="s">
        <v>234</v>
      </c>
      <c r="KA234" t="s">
        <v>234</v>
      </c>
      <c r="KB234" t="s">
        <v>234</v>
      </c>
      <c r="KC234" t="s">
        <v>234</v>
      </c>
      <c r="KD234" t="s">
        <v>234</v>
      </c>
      <c r="KE234" t="s">
        <v>234</v>
      </c>
      <c r="KF234" t="s">
        <v>234</v>
      </c>
      <c r="KG234" t="s">
        <v>234</v>
      </c>
      <c r="KH234" t="s">
        <v>234</v>
      </c>
      <c r="KI234" t="s">
        <v>234</v>
      </c>
      <c r="KJ234" t="s">
        <v>234</v>
      </c>
      <c r="KK234" t="s">
        <v>234</v>
      </c>
      <c r="KL234" t="s">
        <v>234</v>
      </c>
      <c r="KM234" t="s">
        <v>234</v>
      </c>
      <c r="KN234" t="s">
        <v>234</v>
      </c>
      <c r="KO234" t="s">
        <v>234</v>
      </c>
      <c r="KP234" t="s">
        <v>234</v>
      </c>
      <c r="KQ234" t="s">
        <v>234</v>
      </c>
      <c r="KR234" t="s">
        <v>234</v>
      </c>
      <c r="KS234" t="s">
        <v>234</v>
      </c>
      <c r="KT234" t="s">
        <v>234</v>
      </c>
      <c r="KU234" t="s">
        <v>234</v>
      </c>
      <c r="KV234" t="s">
        <v>234</v>
      </c>
      <c r="KW234" t="s">
        <v>234</v>
      </c>
      <c r="KX234" t="s">
        <v>234</v>
      </c>
      <c r="KY234" t="s">
        <v>234</v>
      </c>
      <c r="KZ234" t="s">
        <v>234</v>
      </c>
      <c r="LA234" t="s">
        <v>234</v>
      </c>
      <c r="LB234" t="s">
        <v>234</v>
      </c>
      <c r="LC234" t="s">
        <v>234</v>
      </c>
      <c r="LD234" t="s">
        <v>234</v>
      </c>
      <c r="LE234" t="s">
        <v>234</v>
      </c>
      <c r="LF234" t="s">
        <v>234</v>
      </c>
      <c r="LG234" t="s">
        <v>234</v>
      </c>
      <c r="LH234">
        <v>266242594</v>
      </c>
      <c r="LI234" t="s">
        <v>4351</v>
      </c>
      <c r="LJ234">
        <v>44622.808854166673</v>
      </c>
      <c r="LK234" t="s">
        <v>234</v>
      </c>
      <c r="LL234" t="s">
        <v>234</v>
      </c>
      <c r="LM234" t="s">
        <v>3800</v>
      </c>
      <c r="LN234" t="s">
        <v>3801</v>
      </c>
      <c r="LO234" t="s">
        <v>234</v>
      </c>
      <c r="LP234">
        <v>235</v>
      </c>
    </row>
    <row r="235" spans="1:328" x14ac:dyDescent="0.35">
      <c r="A235">
        <v>44621.557065752313</v>
      </c>
      <c r="B235">
        <v>44621.566565474539</v>
      </c>
      <c r="C235">
        <v>44621</v>
      </c>
      <c r="D235">
        <v>9.4997222258825786E-3</v>
      </c>
      <c r="E235" t="s">
        <v>234</v>
      </c>
      <c r="F235" t="s">
        <v>234</v>
      </c>
      <c r="G235" t="s">
        <v>234</v>
      </c>
      <c r="H235">
        <v>44621</v>
      </c>
      <c r="I235" t="s">
        <v>451</v>
      </c>
      <c r="J235" t="s">
        <v>234</v>
      </c>
      <c r="K235" t="s">
        <v>451</v>
      </c>
      <c r="L235" t="s">
        <v>450</v>
      </c>
      <c r="M235" t="s">
        <v>450</v>
      </c>
      <c r="N235" t="s">
        <v>246</v>
      </c>
      <c r="O235" t="s">
        <v>4303</v>
      </c>
      <c r="P235" t="s">
        <v>246</v>
      </c>
      <c r="Q235" t="s">
        <v>433</v>
      </c>
      <c r="R235" t="s">
        <v>4303</v>
      </c>
      <c r="S235" t="s">
        <v>441</v>
      </c>
      <c r="T235" t="s">
        <v>2151</v>
      </c>
      <c r="U235" t="s">
        <v>2150</v>
      </c>
      <c r="V235" t="s">
        <v>2152</v>
      </c>
      <c r="W235" t="s">
        <v>2451</v>
      </c>
      <c r="X235" t="s">
        <v>2450</v>
      </c>
      <c r="Y235" t="s">
        <v>2451</v>
      </c>
      <c r="Z235" t="s">
        <v>246</v>
      </c>
      <c r="AA235" t="s">
        <v>4304</v>
      </c>
      <c r="AB235" t="s">
        <v>246</v>
      </c>
      <c r="AC235" t="s">
        <v>1390</v>
      </c>
      <c r="AD235" t="s">
        <v>4305</v>
      </c>
      <c r="AE235" t="s">
        <v>246</v>
      </c>
      <c r="AF235" t="s">
        <v>4306</v>
      </c>
      <c r="AG235" t="s">
        <v>246</v>
      </c>
      <c r="AH235" t="s">
        <v>1390</v>
      </c>
      <c r="AI235" t="s">
        <v>4307</v>
      </c>
      <c r="AJ235" t="s">
        <v>247</v>
      </c>
      <c r="AK235" t="s">
        <v>284</v>
      </c>
      <c r="AL235" t="s">
        <v>1655</v>
      </c>
      <c r="AM235" t="s">
        <v>234</v>
      </c>
      <c r="AN235" t="s">
        <v>1655</v>
      </c>
      <c r="AO235" t="s">
        <v>234</v>
      </c>
      <c r="AP235" t="s">
        <v>250</v>
      </c>
      <c r="AQ235" t="s">
        <v>234</v>
      </c>
      <c r="AR235" t="s">
        <v>234</v>
      </c>
      <c r="AS235" t="s">
        <v>316</v>
      </c>
      <c r="AT235" t="s">
        <v>234</v>
      </c>
      <c r="AU235" t="s">
        <v>318</v>
      </c>
      <c r="AV235">
        <v>1</v>
      </c>
      <c r="AW235">
        <v>0</v>
      </c>
      <c r="AX235">
        <v>0</v>
      </c>
      <c r="AY235">
        <v>0</v>
      </c>
      <c r="AZ235">
        <v>0</v>
      </c>
      <c r="BA235">
        <v>0</v>
      </c>
      <c r="BB235">
        <v>0</v>
      </c>
      <c r="BC235">
        <v>0</v>
      </c>
      <c r="BD235" t="s">
        <v>309</v>
      </c>
      <c r="BE235" t="s">
        <v>750</v>
      </c>
      <c r="BF235" t="s">
        <v>3880</v>
      </c>
      <c r="BG235">
        <v>1</v>
      </c>
      <c r="BH235">
        <v>0</v>
      </c>
      <c r="BI235">
        <v>0</v>
      </c>
      <c r="BJ235">
        <v>0</v>
      </c>
      <c r="BK235">
        <v>1</v>
      </c>
      <c r="BL235">
        <v>0</v>
      </c>
      <c r="BM235">
        <v>0</v>
      </c>
      <c r="BN235">
        <v>0</v>
      </c>
      <c r="BO235">
        <v>0</v>
      </c>
      <c r="BP235">
        <v>0</v>
      </c>
      <c r="BQ235" t="s">
        <v>234</v>
      </c>
      <c r="BR235" t="s">
        <v>288</v>
      </c>
      <c r="BS235" t="s">
        <v>289</v>
      </c>
      <c r="BT235" t="s">
        <v>1470</v>
      </c>
      <c r="BU235">
        <v>0</v>
      </c>
      <c r="BV235">
        <v>0</v>
      </c>
      <c r="BW235">
        <v>0</v>
      </c>
      <c r="BX235">
        <v>0</v>
      </c>
      <c r="BY235">
        <v>0</v>
      </c>
      <c r="BZ235">
        <v>1</v>
      </c>
      <c r="CA235">
        <v>0</v>
      </c>
      <c r="CB235">
        <v>0</v>
      </c>
      <c r="CC235" t="s">
        <v>1500</v>
      </c>
      <c r="CD235" t="s">
        <v>234</v>
      </c>
      <c r="CE235" t="s">
        <v>234</v>
      </c>
      <c r="CF235" t="s">
        <v>234</v>
      </c>
      <c r="CG235" t="s">
        <v>234</v>
      </c>
      <c r="CH235" t="s">
        <v>234</v>
      </c>
      <c r="CI235" t="s">
        <v>234</v>
      </c>
      <c r="CJ235" t="s">
        <v>234</v>
      </c>
      <c r="CK235" t="s">
        <v>234</v>
      </c>
      <c r="CL235" t="s">
        <v>234</v>
      </c>
      <c r="CM235" t="s">
        <v>234</v>
      </c>
      <c r="CN235" t="s">
        <v>234</v>
      </c>
      <c r="CO235" t="s">
        <v>234</v>
      </c>
      <c r="CP235" t="s">
        <v>234</v>
      </c>
      <c r="CQ235" t="s">
        <v>234</v>
      </c>
      <c r="CR235" t="s">
        <v>234</v>
      </c>
      <c r="CS235">
        <v>500</v>
      </c>
      <c r="CT235" t="s">
        <v>3948</v>
      </c>
      <c r="CU235" t="s">
        <v>1445</v>
      </c>
      <c r="CV235" t="s">
        <v>234</v>
      </c>
      <c r="CW235" t="s">
        <v>234</v>
      </c>
      <c r="CX235" t="s">
        <v>234</v>
      </c>
      <c r="CY235" t="s">
        <v>234</v>
      </c>
      <c r="CZ235" t="s">
        <v>234</v>
      </c>
      <c r="DA235" t="s">
        <v>234</v>
      </c>
      <c r="DB235" t="s">
        <v>234</v>
      </c>
      <c r="DC235" t="s">
        <v>234</v>
      </c>
      <c r="DD235" t="s">
        <v>234</v>
      </c>
      <c r="DE235" t="s">
        <v>234</v>
      </c>
      <c r="DF235" t="s">
        <v>234</v>
      </c>
      <c r="DG235" t="s">
        <v>234</v>
      </c>
      <c r="DH235" t="s">
        <v>1445</v>
      </c>
      <c r="DI235" t="s">
        <v>234</v>
      </c>
      <c r="DJ235" t="s">
        <v>234</v>
      </c>
      <c r="DK235" t="s">
        <v>234</v>
      </c>
      <c r="DL235" t="s">
        <v>234</v>
      </c>
      <c r="DM235" t="s">
        <v>234</v>
      </c>
      <c r="DN235" t="s">
        <v>234</v>
      </c>
      <c r="DO235" t="s">
        <v>234</v>
      </c>
      <c r="DP235" t="s">
        <v>234</v>
      </c>
      <c r="DQ235" t="s">
        <v>234</v>
      </c>
      <c r="DR235" t="s">
        <v>234</v>
      </c>
      <c r="DS235" t="s">
        <v>234</v>
      </c>
      <c r="DT235" t="s">
        <v>234</v>
      </c>
      <c r="DU235" t="s">
        <v>234</v>
      </c>
      <c r="DV235" t="s">
        <v>234</v>
      </c>
      <c r="DW235" t="s">
        <v>234</v>
      </c>
      <c r="DX235" t="s">
        <v>234</v>
      </c>
      <c r="DY235" t="s">
        <v>234</v>
      </c>
      <c r="DZ235" t="s">
        <v>234</v>
      </c>
      <c r="EA235" t="s">
        <v>234</v>
      </c>
      <c r="EB235" t="s">
        <v>234</v>
      </c>
      <c r="EC235" t="s">
        <v>234</v>
      </c>
      <c r="ED235" t="s">
        <v>234</v>
      </c>
      <c r="EE235" t="s">
        <v>234</v>
      </c>
      <c r="EF235" t="s">
        <v>234</v>
      </c>
      <c r="EG235" t="s">
        <v>234</v>
      </c>
      <c r="EH235" t="s">
        <v>1445</v>
      </c>
      <c r="EI235" t="s">
        <v>1445</v>
      </c>
      <c r="EJ235" t="s">
        <v>1655</v>
      </c>
      <c r="EK235" t="s">
        <v>441</v>
      </c>
      <c r="EL235" t="s">
        <v>305</v>
      </c>
      <c r="EM235" t="s">
        <v>2151</v>
      </c>
      <c r="EN235" t="s">
        <v>305</v>
      </c>
      <c r="EO235" t="s">
        <v>234</v>
      </c>
      <c r="EP235" t="s">
        <v>234</v>
      </c>
      <c r="EQ235" t="s">
        <v>234</v>
      </c>
      <c r="ER235" t="s">
        <v>234</v>
      </c>
      <c r="ES235" t="s">
        <v>234</v>
      </c>
      <c r="ET235" t="s">
        <v>234</v>
      </c>
      <c r="EU235" t="s">
        <v>234</v>
      </c>
      <c r="EV235" t="s">
        <v>234</v>
      </c>
      <c r="EW235" t="s">
        <v>234</v>
      </c>
      <c r="EX235" t="s">
        <v>234</v>
      </c>
      <c r="EY235" t="s">
        <v>234</v>
      </c>
      <c r="EZ235" t="s">
        <v>234</v>
      </c>
      <c r="FA235" t="s">
        <v>234</v>
      </c>
      <c r="FB235" t="s">
        <v>234</v>
      </c>
      <c r="FC235" t="s">
        <v>234</v>
      </c>
      <c r="FD235" t="s">
        <v>234</v>
      </c>
      <c r="FE235" t="s">
        <v>234</v>
      </c>
      <c r="FF235" t="s">
        <v>234</v>
      </c>
      <c r="FG235" t="s">
        <v>234</v>
      </c>
      <c r="FH235" t="s">
        <v>234</v>
      </c>
      <c r="FI235" t="s">
        <v>234</v>
      </c>
      <c r="FJ235" t="s">
        <v>234</v>
      </c>
      <c r="FK235" t="s">
        <v>234</v>
      </c>
      <c r="FL235" t="s">
        <v>234</v>
      </c>
      <c r="FM235" t="s">
        <v>234</v>
      </c>
      <c r="FN235" t="s">
        <v>234</v>
      </c>
      <c r="FO235" t="s">
        <v>234</v>
      </c>
      <c r="FP235" t="s">
        <v>234</v>
      </c>
      <c r="FQ235" t="s">
        <v>234</v>
      </c>
      <c r="FR235" t="s">
        <v>234</v>
      </c>
      <c r="FS235" t="s">
        <v>234</v>
      </c>
      <c r="FT235" t="s">
        <v>234</v>
      </c>
      <c r="FU235" t="s">
        <v>234</v>
      </c>
      <c r="FV235" t="s">
        <v>234</v>
      </c>
      <c r="FW235" t="s">
        <v>234</v>
      </c>
      <c r="FX235" t="s">
        <v>234</v>
      </c>
      <c r="FY235" t="s">
        <v>234</v>
      </c>
      <c r="FZ235" t="s">
        <v>234</v>
      </c>
      <c r="GA235" t="s">
        <v>234</v>
      </c>
      <c r="GB235" t="s">
        <v>234</v>
      </c>
      <c r="GC235" t="s">
        <v>234</v>
      </c>
      <c r="GD235" t="s">
        <v>234</v>
      </c>
      <c r="GE235" t="s">
        <v>234</v>
      </c>
      <c r="GF235" t="s">
        <v>234</v>
      </c>
      <c r="GG235" t="s">
        <v>234</v>
      </c>
      <c r="GH235" t="s">
        <v>234</v>
      </c>
      <c r="GI235" t="s">
        <v>234</v>
      </c>
      <c r="GJ235" t="s">
        <v>234</v>
      </c>
      <c r="GK235" t="s">
        <v>234</v>
      </c>
      <c r="GL235" t="s">
        <v>234</v>
      </c>
      <c r="GM235" t="s">
        <v>234</v>
      </c>
      <c r="GN235" t="s">
        <v>234</v>
      </c>
      <c r="GO235" t="s">
        <v>234</v>
      </c>
      <c r="GP235" t="s">
        <v>234</v>
      </c>
      <c r="GQ235" t="s">
        <v>234</v>
      </c>
      <c r="GR235" t="s">
        <v>234</v>
      </c>
      <c r="GS235" t="s">
        <v>234</v>
      </c>
      <c r="GT235" t="s">
        <v>234</v>
      </c>
      <c r="GU235" t="s">
        <v>234</v>
      </c>
      <c r="GV235" t="s">
        <v>234</v>
      </c>
      <c r="GW235" t="s">
        <v>234</v>
      </c>
      <c r="GX235" t="s">
        <v>234</v>
      </c>
      <c r="GY235" t="s">
        <v>234</v>
      </c>
      <c r="GZ235" t="s">
        <v>234</v>
      </c>
      <c r="HA235" t="s">
        <v>234</v>
      </c>
      <c r="HB235" t="s">
        <v>234</v>
      </c>
      <c r="HC235" t="s">
        <v>234</v>
      </c>
      <c r="HD235" t="s">
        <v>234</v>
      </c>
      <c r="HE235" t="s">
        <v>234</v>
      </c>
      <c r="HF235" t="s">
        <v>234</v>
      </c>
      <c r="HG235" t="s">
        <v>234</v>
      </c>
      <c r="HH235" t="s">
        <v>234</v>
      </c>
      <c r="HI235" t="s">
        <v>234</v>
      </c>
      <c r="HJ235" t="s">
        <v>234</v>
      </c>
      <c r="HK235" t="s">
        <v>234</v>
      </c>
      <c r="HL235" t="s">
        <v>234</v>
      </c>
      <c r="HM235" t="s">
        <v>234</v>
      </c>
      <c r="HN235" t="s">
        <v>234</v>
      </c>
      <c r="HO235" t="s">
        <v>234</v>
      </c>
      <c r="HP235" t="s">
        <v>234</v>
      </c>
      <c r="HQ235" t="s">
        <v>234</v>
      </c>
      <c r="HR235" t="s">
        <v>234</v>
      </c>
      <c r="HS235" t="s">
        <v>234</v>
      </c>
      <c r="HT235" t="s">
        <v>234</v>
      </c>
      <c r="HU235" t="s">
        <v>1445</v>
      </c>
      <c r="HV235" t="s">
        <v>234</v>
      </c>
      <c r="HW235" t="s">
        <v>234</v>
      </c>
      <c r="HX235" t="s">
        <v>234</v>
      </c>
      <c r="HY235" t="s">
        <v>234</v>
      </c>
      <c r="HZ235" t="s">
        <v>234</v>
      </c>
      <c r="IA235" t="s">
        <v>234</v>
      </c>
      <c r="IB235" t="s">
        <v>234</v>
      </c>
      <c r="IC235" t="s">
        <v>234</v>
      </c>
      <c r="ID235" t="s">
        <v>3923</v>
      </c>
      <c r="IE235">
        <v>0</v>
      </c>
      <c r="IF235">
        <v>1</v>
      </c>
      <c r="IG235">
        <v>1</v>
      </c>
      <c r="IH235">
        <v>0</v>
      </c>
      <c r="II235">
        <v>0</v>
      </c>
      <c r="IJ235">
        <v>0</v>
      </c>
      <c r="IK235">
        <v>0</v>
      </c>
      <c r="IL235">
        <v>0</v>
      </c>
      <c r="IM235" t="s">
        <v>234</v>
      </c>
      <c r="IN235" t="s">
        <v>1445</v>
      </c>
      <c r="IO235" t="s">
        <v>234</v>
      </c>
      <c r="IP235" t="s">
        <v>234</v>
      </c>
      <c r="IQ235" t="s">
        <v>234</v>
      </c>
      <c r="IR235" t="s">
        <v>234</v>
      </c>
      <c r="IS235" t="s">
        <v>234</v>
      </c>
      <c r="IT235" t="s">
        <v>234</v>
      </c>
      <c r="IU235" t="s">
        <v>234</v>
      </c>
      <c r="IV235" t="s">
        <v>234</v>
      </c>
      <c r="IW235" t="s">
        <v>234</v>
      </c>
      <c r="IX235" t="s">
        <v>234</v>
      </c>
      <c r="IY235" t="s">
        <v>234</v>
      </c>
      <c r="IZ235" t="s">
        <v>234</v>
      </c>
      <c r="JA235" t="s">
        <v>234</v>
      </c>
      <c r="JB235" t="s">
        <v>234</v>
      </c>
      <c r="JC235" t="s">
        <v>234</v>
      </c>
      <c r="JD235" t="s">
        <v>234</v>
      </c>
      <c r="JE235" t="s">
        <v>234</v>
      </c>
      <c r="JF235" t="s">
        <v>234</v>
      </c>
      <c r="JG235" t="s">
        <v>234</v>
      </c>
      <c r="JH235" t="s">
        <v>234</v>
      </c>
      <c r="JI235" t="s">
        <v>234</v>
      </c>
      <c r="JJ235" t="s">
        <v>234</v>
      </c>
      <c r="JK235" t="s">
        <v>234</v>
      </c>
      <c r="JL235" t="s">
        <v>234</v>
      </c>
      <c r="JM235" t="s">
        <v>234</v>
      </c>
      <c r="JN235" t="s">
        <v>234</v>
      </c>
      <c r="JO235" t="s">
        <v>234</v>
      </c>
      <c r="JP235" t="s">
        <v>234</v>
      </c>
      <c r="JQ235" t="s">
        <v>234</v>
      </c>
      <c r="JR235" t="s">
        <v>234</v>
      </c>
      <c r="JS235" t="s">
        <v>234</v>
      </c>
      <c r="JT235" t="s">
        <v>234</v>
      </c>
      <c r="JU235" t="s">
        <v>234</v>
      </c>
      <c r="JV235" t="s">
        <v>234</v>
      </c>
      <c r="JW235" t="s">
        <v>234</v>
      </c>
      <c r="JX235" t="s">
        <v>234</v>
      </c>
      <c r="JY235" t="s">
        <v>234</v>
      </c>
      <c r="JZ235" t="s">
        <v>234</v>
      </c>
      <c r="KA235" t="s">
        <v>234</v>
      </c>
      <c r="KB235" t="s">
        <v>234</v>
      </c>
      <c r="KC235" t="s">
        <v>234</v>
      </c>
      <c r="KD235" t="s">
        <v>234</v>
      </c>
      <c r="KE235" t="s">
        <v>234</v>
      </c>
      <c r="KF235" t="s">
        <v>234</v>
      </c>
      <c r="KG235" t="s">
        <v>234</v>
      </c>
      <c r="KH235" t="s">
        <v>234</v>
      </c>
      <c r="KI235" t="s">
        <v>234</v>
      </c>
      <c r="KJ235" t="s">
        <v>234</v>
      </c>
      <c r="KK235" t="s">
        <v>234</v>
      </c>
      <c r="KL235" t="s">
        <v>234</v>
      </c>
      <c r="KM235" t="s">
        <v>234</v>
      </c>
      <c r="KN235" t="s">
        <v>234</v>
      </c>
      <c r="KO235" t="s">
        <v>234</v>
      </c>
      <c r="KP235" t="s">
        <v>234</v>
      </c>
      <c r="KQ235" t="s">
        <v>234</v>
      </c>
      <c r="KR235" t="s">
        <v>234</v>
      </c>
      <c r="KS235" t="s">
        <v>234</v>
      </c>
      <c r="KT235" t="s">
        <v>234</v>
      </c>
      <c r="KU235" t="s">
        <v>234</v>
      </c>
      <c r="KV235" t="s">
        <v>234</v>
      </c>
      <c r="KW235" t="s">
        <v>234</v>
      </c>
      <c r="KX235" t="s">
        <v>234</v>
      </c>
      <c r="KY235" t="s">
        <v>234</v>
      </c>
      <c r="KZ235" t="s">
        <v>234</v>
      </c>
      <c r="LA235" t="s">
        <v>234</v>
      </c>
      <c r="LB235" t="s">
        <v>234</v>
      </c>
      <c r="LC235" t="s">
        <v>234</v>
      </c>
      <c r="LD235" t="s">
        <v>234</v>
      </c>
      <c r="LE235" t="s">
        <v>234</v>
      </c>
      <c r="LF235" t="s">
        <v>234</v>
      </c>
      <c r="LG235" t="s">
        <v>234</v>
      </c>
      <c r="LH235">
        <v>266242597</v>
      </c>
      <c r="LI235" t="s">
        <v>4352</v>
      </c>
      <c r="LJ235">
        <v>44622.808877314812</v>
      </c>
      <c r="LK235" t="s">
        <v>234</v>
      </c>
      <c r="LL235" t="s">
        <v>234</v>
      </c>
      <c r="LM235" t="s">
        <v>3800</v>
      </c>
      <c r="LN235" t="s">
        <v>3801</v>
      </c>
      <c r="LO235" t="s">
        <v>234</v>
      </c>
      <c r="LP235">
        <v>236</v>
      </c>
    </row>
    <row r="236" spans="1:328" x14ac:dyDescent="0.35">
      <c r="A236">
        <v>44621.56723734954</v>
      </c>
      <c r="B236">
        <v>44621.573213460651</v>
      </c>
      <c r="C236">
        <v>44621</v>
      </c>
      <c r="D236">
        <v>2.9880555557610933E-3</v>
      </c>
      <c r="E236" t="s">
        <v>234</v>
      </c>
      <c r="F236" t="s">
        <v>234</v>
      </c>
      <c r="G236" t="s">
        <v>234</v>
      </c>
      <c r="H236">
        <v>44621</v>
      </c>
      <c r="I236" t="s">
        <v>451</v>
      </c>
      <c r="J236" t="s">
        <v>234</v>
      </c>
      <c r="K236" t="s">
        <v>451</v>
      </c>
      <c r="L236" t="s">
        <v>450</v>
      </c>
      <c r="M236" t="s">
        <v>450</v>
      </c>
      <c r="N236" t="s">
        <v>246</v>
      </c>
      <c r="O236" t="s">
        <v>4303</v>
      </c>
      <c r="P236" t="s">
        <v>246</v>
      </c>
      <c r="Q236" t="s">
        <v>433</v>
      </c>
      <c r="R236" t="s">
        <v>4303</v>
      </c>
      <c r="S236" t="s">
        <v>441</v>
      </c>
      <c r="T236" t="s">
        <v>2151</v>
      </c>
      <c r="U236" t="s">
        <v>2150</v>
      </c>
      <c r="V236" t="s">
        <v>2152</v>
      </c>
      <c r="W236" t="s">
        <v>2451</v>
      </c>
      <c r="X236" t="s">
        <v>2450</v>
      </c>
      <c r="Y236" t="s">
        <v>2451</v>
      </c>
      <c r="Z236" t="s">
        <v>246</v>
      </c>
      <c r="AA236" t="s">
        <v>4304</v>
      </c>
      <c r="AB236" t="s">
        <v>246</v>
      </c>
      <c r="AC236" t="s">
        <v>1390</v>
      </c>
      <c r="AD236" t="s">
        <v>4305</v>
      </c>
      <c r="AE236" t="s">
        <v>246</v>
      </c>
      <c r="AF236" t="s">
        <v>4306</v>
      </c>
      <c r="AG236" t="s">
        <v>246</v>
      </c>
      <c r="AH236" t="s">
        <v>1390</v>
      </c>
      <c r="AI236" t="s">
        <v>4307</v>
      </c>
      <c r="AJ236" t="s">
        <v>247</v>
      </c>
      <c r="AK236" t="s">
        <v>284</v>
      </c>
      <c r="AL236" t="s">
        <v>1655</v>
      </c>
      <c r="AM236" t="s">
        <v>234</v>
      </c>
      <c r="AN236" t="s">
        <v>1655</v>
      </c>
      <c r="AO236" t="s">
        <v>234</v>
      </c>
      <c r="AP236" t="s">
        <v>250</v>
      </c>
      <c r="AQ236" t="s">
        <v>234</v>
      </c>
      <c r="AR236" t="s">
        <v>234</v>
      </c>
      <c r="AS236" t="s">
        <v>285</v>
      </c>
      <c r="AT236" t="s">
        <v>234</v>
      </c>
      <c r="AU236" t="s">
        <v>318</v>
      </c>
      <c r="AV236">
        <v>1</v>
      </c>
      <c r="AW236">
        <v>0</v>
      </c>
      <c r="AX236">
        <v>0</v>
      </c>
      <c r="AY236">
        <v>0</v>
      </c>
      <c r="AZ236">
        <v>0</v>
      </c>
      <c r="BA236">
        <v>0</v>
      </c>
      <c r="BB236">
        <v>0</v>
      </c>
      <c r="BC236">
        <v>0</v>
      </c>
      <c r="BD236" t="s">
        <v>309</v>
      </c>
      <c r="BE236" t="s">
        <v>750</v>
      </c>
      <c r="BF236" t="s">
        <v>3880</v>
      </c>
      <c r="BG236">
        <v>1</v>
      </c>
      <c r="BH236">
        <v>0</v>
      </c>
      <c r="BI236">
        <v>0</v>
      </c>
      <c r="BJ236">
        <v>0</v>
      </c>
      <c r="BK236">
        <v>1</v>
      </c>
      <c r="BL236">
        <v>0</v>
      </c>
      <c r="BM236">
        <v>0</v>
      </c>
      <c r="BN236">
        <v>0</v>
      </c>
      <c r="BO236">
        <v>0</v>
      </c>
      <c r="BP236">
        <v>0</v>
      </c>
      <c r="BQ236" t="s">
        <v>234</v>
      </c>
      <c r="BR236" t="s">
        <v>304</v>
      </c>
      <c r="BS236" t="s">
        <v>289</v>
      </c>
      <c r="BT236" t="s">
        <v>4353</v>
      </c>
      <c r="BU236">
        <v>0</v>
      </c>
      <c r="BV236">
        <v>0</v>
      </c>
      <c r="BW236">
        <v>0</v>
      </c>
      <c r="BX236">
        <v>0</v>
      </c>
      <c r="BY236">
        <v>1</v>
      </c>
      <c r="BZ236">
        <v>1</v>
      </c>
      <c r="CA236">
        <v>0</v>
      </c>
      <c r="CB236">
        <v>0</v>
      </c>
      <c r="CC236" t="s">
        <v>1500</v>
      </c>
      <c r="CD236" t="s">
        <v>234</v>
      </c>
      <c r="CE236" t="s">
        <v>234</v>
      </c>
      <c r="CF236" t="s">
        <v>234</v>
      </c>
      <c r="CG236" t="s">
        <v>234</v>
      </c>
      <c r="CH236" t="s">
        <v>234</v>
      </c>
      <c r="CI236" t="s">
        <v>234</v>
      </c>
      <c r="CJ236" t="s">
        <v>234</v>
      </c>
      <c r="CK236" t="s">
        <v>234</v>
      </c>
      <c r="CL236" t="s">
        <v>234</v>
      </c>
      <c r="CM236" t="s">
        <v>234</v>
      </c>
      <c r="CN236" t="s">
        <v>234</v>
      </c>
      <c r="CO236" t="s">
        <v>234</v>
      </c>
      <c r="CP236">
        <v>550</v>
      </c>
      <c r="CQ236" t="s">
        <v>3881</v>
      </c>
      <c r="CR236" t="s">
        <v>1445</v>
      </c>
      <c r="CS236">
        <v>600</v>
      </c>
      <c r="CT236" t="s">
        <v>3805</v>
      </c>
      <c r="CU236" t="s">
        <v>1445</v>
      </c>
      <c r="CV236" t="s">
        <v>234</v>
      </c>
      <c r="CW236" t="s">
        <v>234</v>
      </c>
      <c r="CX236" t="s">
        <v>234</v>
      </c>
      <c r="CY236" t="s">
        <v>234</v>
      </c>
      <c r="CZ236" t="s">
        <v>234</v>
      </c>
      <c r="DA236" t="s">
        <v>234</v>
      </c>
      <c r="DB236" t="s">
        <v>234</v>
      </c>
      <c r="DC236" t="s">
        <v>234</v>
      </c>
      <c r="DD236" t="s">
        <v>234</v>
      </c>
      <c r="DE236" t="s">
        <v>234</v>
      </c>
      <c r="DF236" t="s">
        <v>234</v>
      </c>
      <c r="DG236" t="s">
        <v>234</v>
      </c>
      <c r="DH236" t="s">
        <v>1655</v>
      </c>
      <c r="DI236" t="s">
        <v>3973</v>
      </c>
      <c r="DJ236">
        <v>0</v>
      </c>
      <c r="DK236">
        <v>0</v>
      </c>
      <c r="DL236">
        <v>0</v>
      </c>
      <c r="DM236">
        <v>0</v>
      </c>
      <c r="DN236">
        <v>1</v>
      </c>
      <c r="DO236">
        <v>1</v>
      </c>
      <c r="DP236">
        <v>0</v>
      </c>
      <c r="DQ236">
        <v>0</v>
      </c>
      <c r="DR236">
        <v>0</v>
      </c>
      <c r="DS236">
        <v>0</v>
      </c>
      <c r="DT236">
        <v>0</v>
      </c>
      <c r="DU236">
        <v>0</v>
      </c>
      <c r="DV236">
        <v>0</v>
      </c>
      <c r="DW236">
        <v>0</v>
      </c>
      <c r="DX236" t="s">
        <v>234</v>
      </c>
      <c r="DY236" t="s">
        <v>4213</v>
      </c>
      <c r="DZ236">
        <v>0</v>
      </c>
      <c r="EA236">
        <v>0</v>
      </c>
      <c r="EB236">
        <v>0</v>
      </c>
      <c r="EC236">
        <v>0</v>
      </c>
      <c r="ED236">
        <v>1</v>
      </c>
      <c r="EE236">
        <v>1</v>
      </c>
      <c r="EF236">
        <v>0</v>
      </c>
      <c r="EG236">
        <v>0</v>
      </c>
      <c r="EH236" t="s">
        <v>1655</v>
      </c>
      <c r="EI236" t="s">
        <v>1445</v>
      </c>
      <c r="EJ236" t="s">
        <v>1655</v>
      </c>
      <c r="EK236" t="s">
        <v>441</v>
      </c>
      <c r="EL236" t="s">
        <v>305</v>
      </c>
      <c r="EM236" t="s">
        <v>2151</v>
      </c>
      <c r="EN236" t="s">
        <v>305</v>
      </c>
      <c r="EO236" t="s">
        <v>234</v>
      </c>
      <c r="EP236" t="s">
        <v>234</v>
      </c>
      <c r="EQ236" t="s">
        <v>234</v>
      </c>
      <c r="ER236" t="s">
        <v>234</v>
      </c>
      <c r="ES236" t="s">
        <v>234</v>
      </c>
      <c r="ET236" t="s">
        <v>234</v>
      </c>
      <c r="EU236" t="s">
        <v>234</v>
      </c>
      <c r="EV236" t="s">
        <v>234</v>
      </c>
      <c r="EW236" t="s">
        <v>234</v>
      </c>
      <c r="EX236" t="s">
        <v>234</v>
      </c>
      <c r="EY236" t="s">
        <v>234</v>
      </c>
      <c r="EZ236" t="s">
        <v>234</v>
      </c>
      <c r="FA236" t="s">
        <v>234</v>
      </c>
      <c r="FB236" t="s">
        <v>234</v>
      </c>
      <c r="FC236" t="s">
        <v>234</v>
      </c>
      <c r="FD236" t="s">
        <v>234</v>
      </c>
      <c r="FE236" t="s">
        <v>234</v>
      </c>
      <c r="FF236" t="s">
        <v>234</v>
      </c>
      <c r="FG236" t="s">
        <v>234</v>
      </c>
      <c r="FH236" t="s">
        <v>234</v>
      </c>
      <c r="FI236" t="s">
        <v>234</v>
      </c>
      <c r="FJ236" t="s">
        <v>234</v>
      </c>
      <c r="FK236" t="s">
        <v>234</v>
      </c>
      <c r="FL236" t="s">
        <v>234</v>
      </c>
      <c r="FM236" t="s">
        <v>234</v>
      </c>
      <c r="FN236" t="s">
        <v>234</v>
      </c>
      <c r="FO236" t="s">
        <v>234</v>
      </c>
      <c r="FP236" t="s">
        <v>234</v>
      </c>
      <c r="FQ236" t="s">
        <v>234</v>
      </c>
      <c r="FR236" t="s">
        <v>234</v>
      </c>
      <c r="FS236" t="s">
        <v>234</v>
      </c>
      <c r="FT236" t="s">
        <v>234</v>
      </c>
      <c r="FU236" t="s">
        <v>234</v>
      </c>
      <c r="FV236" t="s">
        <v>234</v>
      </c>
      <c r="FW236" t="s">
        <v>234</v>
      </c>
      <c r="FX236" t="s">
        <v>234</v>
      </c>
      <c r="FY236" t="s">
        <v>234</v>
      </c>
      <c r="FZ236" t="s">
        <v>234</v>
      </c>
      <c r="GA236" t="s">
        <v>234</v>
      </c>
      <c r="GB236" t="s">
        <v>234</v>
      </c>
      <c r="GC236" t="s">
        <v>234</v>
      </c>
      <c r="GD236" t="s">
        <v>234</v>
      </c>
      <c r="GE236" t="s">
        <v>234</v>
      </c>
      <c r="GF236" t="s">
        <v>234</v>
      </c>
      <c r="GG236" t="s">
        <v>234</v>
      </c>
      <c r="GH236" t="s">
        <v>234</v>
      </c>
      <c r="GI236" t="s">
        <v>234</v>
      </c>
      <c r="GJ236" t="s">
        <v>234</v>
      </c>
      <c r="GK236" t="s">
        <v>234</v>
      </c>
      <c r="GL236" t="s">
        <v>234</v>
      </c>
      <c r="GM236" t="s">
        <v>234</v>
      </c>
      <c r="GN236" t="s">
        <v>234</v>
      </c>
      <c r="GO236" t="s">
        <v>234</v>
      </c>
      <c r="GP236" t="s">
        <v>234</v>
      </c>
      <c r="GQ236" t="s">
        <v>234</v>
      </c>
      <c r="GR236" t="s">
        <v>234</v>
      </c>
      <c r="GS236" t="s">
        <v>234</v>
      </c>
      <c r="GT236" t="s">
        <v>234</v>
      </c>
      <c r="GU236" t="s">
        <v>234</v>
      </c>
      <c r="GV236" t="s">
        <v>234</v>
      </c>
      <c r="GW236" t="s">
        <v>234</v>
      </c>
      <c r="GX236" t="s">
        <v>234</v>
      </c>
      <c r="GY236" t="s">
        <v>234</v>
      </c>
      <c r="GZ236" t="s">
        <v>234</v>
      </c>
      <c r="HA236" t="s">
        <v>234</v>
      </c>
      <c r="HB236" t="s">
        <v>234</v>
      </c>
      <c r="HC236" t="s">
        <v>234</v>
      </c>
      <c r="HD236" t="s">
        <v>234</v>
      </c>
      <c r="HE236" t="s">
        <v>234</v>
      </c>
      <c r="HF236" t="s">
        <v>234</v>
      </c>
      <c r="HG236" t="s">
        <v>234</v>
      </c>
      <c r="HH236" t="s">
        <v>234</v>
      </c>
      <c r="HI236" t="s">
        <v>234</v>
      </c>
      <c r="HJ236" t="s">
        <v>234</v>
      </c>
      <c r="HK236" t="s">
        <v>234</v>
      </c>
      <c r="HL236" t="s">
        <v>234</v>
      </c>
      <c r="HM236" t="s">
        <v>234</v>
      </c>
      <c r="HN236" t="s">
        <v>234</v>
      </c>
      <c r="HO236" t="s">
        <v>234</v>
      </c>
      <c r="HP236" t="s">
        <v>234</v>
      </c>
      <c r="HQ236" t="s">
        <v>234</v>
      </c>
      <c r="HR236" t="s">
        <v>234</v>
      </c>
      <c r="HS236" t="s">
        <v>234</v>
      </c>
      <c r="HT236" t="s">
        <v>234</v>
      </c>
      <c r="HU236" t="s">
        <v>1445</v>
      </c>
      <c r="HV236" t="s">
        <v>234</v>
      </c>
      <c r="HW236" t="s">
        <v>234</v>
      </c>
      <c r="HX236" t="s">
        <v>234</v>
      </c>
      <c r="HY236" t="s">
        <v>234</v>
      </c>
      <c r="HZ236" t="s">
        <v>234</v>
      </c>
      <c r="IA236" t="s">
        <v>234</v>
      </c>
      <c r="IB236" t="s">
        <v>234</v>
      </c>
      <c r="IC236" t="s">
        <v>234</v>
      </c>
      <c r="ID236" t="s">
        <v>4240</v>
      </c>
      <c r="IE236">
        <v>0</v>
      </c>
      <c r="IF236">
        <v>1</v>
      </c>
      <c r="IG236">
        <v>0</v>
      </c>
      <c r="IH236">
        <v>1</v>
      </c>
      <c r="II236">
        <v>0</v>
      </c>
      <c r="IJ236">
        <v>0</v>
      </c>
      <c r="IK236">
        <v>0</v>
      </c>
      <c r="IL236">
        <v>0</v>
      </c>
      <c r="IM236" t="s">
        <v>234</v>
      </c>
      <c r="IN236" t="s">
        <v>1445</v>
      </c>
      <c r="IO236" t="s">
        <v>234</v>
      </c>
      <c r="IP236" t="s">
        <v>234</v>
      </c>
      <c r="IQ236" t="s">
        <v>234</v>
      </c>
      <c r="IR236" t="s">
        <v>234</v>
      </c>
      <c r="IS236" t="s">
        <v>234</v>
      </c>
      <c r="IT236" t="s">
        <v>234</v>
      </c>
      <c r="IU236" t="s">
        <v>234</v>
      </c>
      <c r="IV236" t="s">
        <v>234</v>
      </c>
      <c r="IW236" t="s">
        <v>234</v>
      </c>
      <c r="IX236" t="s">
        <v>234</v>
      </c>
      <c r="IY236" t="s">
        <v>234</v>
      </c>
      <c r="IZ236" t="s">
        <v>234</v>
      </c>
      <c r="JA236" t="s">
        <v>234</v>
      </c>
      <c r="JB236" t="s">
        <v>234</v>
      </c>
      <c r="JC236" t="s">
        <v>234</v>
      </c>
      <c r="JD236" t="s">
        <v>234</v>
      </c>
      <c r="JE236" t="s">
        <v>234</v>
      </c>
      <c r="JF236" t="s">
        <v>234</v>
      </c>
      <c r="JG236" t="s">
        <v>234</v>
      </c>
      <c r="JH236" t="s">
        <v>234</v>
      </c>
      <c r="JI236" t="s">
        <v>234</v>
      </c>
      <c r="JJ236" t="s">
        <v>234</v>
      </c>
      <c r="JK236" t="s">
        <v>234</v>
      </c>
      <c r="JL236" t="s">
        <v>234</v>
      </c>
      <c r="JM236" t="s">
        <v>234</v>
      </c>
      <c r="JN236" t="s">
        <v>234</v>
      </c>
      <c r="JO236" t="s">
        <v>234</v>
      </c>
      <c r="JP236" t="s">
        <v>234</v>
      </c>
      <c r="JQ236" t="s">
        <v>234</v>
      </c>
      <c r="JR236" t="s">
        <v>234</v>
      </c>
      <c r="JS236" t="s">
        <v>234</v>
      </c>
      <c r="JT236" t="s">
        <v>234</v>
      </c>
      <c r="JU236" t="s">
        <v>234</v>
      </c>
      <c r="JV236" t="s">
        <v>234</v>
      </c>
      <c r="JW236" t="s">
        <v>234</v>
      </c>
      <c r="JX236" t="s">
        <v>234</v>
      </c>
      <c r="JY236" t="s">
        <v>234</v>
      </c>
      <c r="JZ236" t="s">
        <v>234</v>
      </c>
      <c r="KA236" t="s">
        <v>234</v>
      </c>
      <c r="KB236" t="s">
        <v>234</v>
      </c>
      <c r="KC236" t="s">
        <v>234</v>
      </c>
      <c r="KD236" t="s">
        <v>234</v>
      </c>
      <c r="KE236" t="s">
        <v>234</v>
      </c>
      <c r="KF236" t="s">
        <v>234</v>
      </c>
      <c r="KG236" t="s">
        <v>234</v>
      </c>
      <c r="KH236" t="s">
        <v>234</v>
      </c>
      <c r="KI236" t="s">
        <v>234</v>
      </c>
      <c r="KJ236" t="s">
        <v>234</v>
      </c>
      <c r="KK236" t="s">
        <v>234</v>
      </c>
      <c r="KL236" t="s">
        <v>234</v>
      </c>
      <c r="KM236" t="s">
        <v>234</v>
      </c>
      <c r="KN236" t="s">
        <v>234</v>
      </c>
      <c r="KO236" t="s">
        <v>234</v>
      </c>
      <c r="KP236" t="s">
        <v>234</v>
      </c>
      <c r="KQ236" t="s">
        <v>234</v>
      </c>
      <c r="KR236" t="s">
        <v>234</v>
      </c>
      <c r="KS236" t="s">
        <v>234</v>
      </c>
      <c r="KT236" t="s">
        <v>234</v>
      </c>
      <c r="KU236" t="s">
        <v>234</v>
      </c>
      <c r="KV236" t="s">
        <v>234</v>
      </c>
      <c r="KW236" t="s">
        <v>234</v>
      </c>
      <c r="KX236" t="s">
        <v>234</v>
      </c>
      <c r="KY236" t="s">
        <v>234</v>
      </c>
      <c r="KZ236" t="s">
        <v>234</v>
      </c>
      <c r="LA236" t="s">
        <v>234</v>
      </c>
      <c r="LB236" t="s">
        <v>234</v>
      </c>
      <c r="LC236" t="s">
        <v>234</v>
      </c>
      <c r="LD236" t="s">
        <v>234</v>
      </c>
      <c r="LE236" t="s">
        <v>234</v>
      </c>
      <c r="LF236" t="s">
        <v>234</v>
      </c>
      <c r="LG236" t="s">
        <v>234</v>
      </c>
      <c r="LH236">
        <v>266242603</v>
      </c>
      <c r="LI236" t="s">
        <v>4354</v>
      </c>
      <c r="LJ236">
        <v>44622.808888888889</v>
      </c>
      <c r="LK236" t="s">
        <v>234</v>
      </c>
      <c r="LL236" t="s">
        <v>234</v>
      </c>
      <c r="LM236" t="s">
        <v>3800</v>
      </c>
      <c r="LN236" t="s">
        <v>3801</v>
      </c>
      <c r="LO236" t="s">
        <v>234</v>
      </c>
      <c r="LP236">
        <v>237</v>
      </c>
    </row>
    <row r="237" spans="1:328" x14ac:dyDescent="0.35">
      <c r="A237">
        <v>44621.573264872677</v>
      </c>
      <c r="B237">
        <v>44621.581788275464</v>
      </c>
      <c r="C237">
        <v>44621</v>
      </c>
      <c r="D237">
        <v>2.8411342621742128E-3</v>
      </c>
      <c r="E237" t="s">
        <v>234</v>
      </c>
      <c r="F237" t="s">
        <v>234</v>
      </c>
      <c r="G237" t="s">
        <v>234</v>
      </c>
      <c r="H237">
        <v>44621</v>
      </c>
      <c r="I237" t="s">
        <v>451</v>
      </c>
      <c r="J237" t="s">
        <v>234</v>
      </c>
      <c r="K237" t="s">
        <v>451</v>
      </c>
      <c r="L237" t="s">
        <v>450</v>
      </c>
      <c r="M237" t="s">
        <v>450</v>
      </c>
      <c r="N237" t="s">
        <v>246</v>
      </c>
      <c r="O237" t="s">
        <v>4303</v>
      </c>
      <c r="P237" t="s">
        <v>246</v>
      </c>
      <c r="Q237" t="s">
        <v>433</v>
      </c>
      <c r="R237" t="s">
        <v>4303</v>
      </c>
      <c r="S237" t="s">
        <v>441</v>
      </c>
      <c r="T237" t="s">
        <v>2151</v>
      </c>
      <c r="U237" t="s">
        <v>2150</v>
      </c>
      <c r="V237" t="s">
        <v>2152</v>
      </c>
      <c r="W237" t="s">
        <v>2451</v>
      </c>
      <c r="X237" t="s">
        <v>2450</v>
      </c>
      <c r="Y237" t="s">
        <v>2451</v>
      </c>
      <c r="Z237" t="s">
        <v>246</v>
      </c>
      <c r="AA237" t="s">
        <v>4304</v>
      </c>
      <c r="AB237" t="s">
        <v>246</v>
      </c>
      <c r="AC237" t="s">
        <v>1390</v>
      </c>
      <c r="AD237" t="s">
        <v>4305</v>
      </c>
      <c r="AE237" t="s">
        <v>246</v>
      </c>
      <c r="AF237" t="s">
        <v>4306</v>
      </c>
      <c r="AG237" t="s">
        <v>246</v>
      </c>
      <c r="AH237" t="s">
        <v>1390</v>
      </c>
      <c r="AI237" t="s">
        <v>4307</v>
      </c>
      <c r="AJ237" t="s">
        <v>247</v>
      </c>
      <c r="AK237" t="s">
        <v>284</v>
      </c>
      <c r="AL237" t="s">
        <v>1655</v>
      </c>
      <c r="AM237" t="s">
        <v>234</v>
      </c>
      <c r="AN237" t="s">
        <v>1655</v>
      </c>
      <c r="AO237" t="s">
        <v>234</v>
      </c>
      <c r="AP237" t="s">
        <v>250</v>
      </c>
      <c r="AQ237" t="s">
        <v>234</v>
      </c>
      <c r="AR237" t="s">
        <v>234</v>
      </c>
      <c r="AS237" t="s">
        <v>285</v>
      </c>
      <c r="AT237" t="s">
        <v>234</v>
      </c>
      <c r="AU237" t="s">
        <v>3875</v>
      </c>
      <c r="AV237">
        <v>1</v>
      </c>
      <c r="AW237">
        <v>1</v>
      </c>
      <c r="AX237">
        <v>0</v>
      </c>
      <c r="AY237">
        <v>0</v>
      </c>
      <c r="AZ237">
        <v>0</v>
      </c>
      <c r="BA237">
        <v>0</v>
      </c>
      <c r="BB237">
        <v>0</v>
      </c>
      <c r="BC237">
        <v>0</v>
      </c>
      <c r="BD237" t="s">
        <v>309</v>
      </c>
      <c r="BE237" t="s">
        <v>750</v>
      </c>
      <c r="BF237" t="s">
        <v>3880</v>
      </c>
      <c r="BG237">
        <v>1</v>
      </c>
      <c r="BH237">
        <v>0</v>
      </c>
      <c r="BI237">
        <v>0</v>
      </c>
      <c r="BJ237">
        <v>0</v>
      </c>
      <c r="BK237">
        <v>1</v>
      </c>
      <c r="BL237">
        <v>0</v>
      </c>
      <c r="BM237">
        <v>0</v>
      </c>
      <c r="BN237">
        <v>0</v>
      </c>
      <c r="BO237">
        <v>0</v>
      </c>
      <c r="BP237">
        <v>0</v>
      </c>
      <c r="BQ237" t="s">
        <v>234</v>
      </c>
      <c r="BR237" t="s">
        <v>317</v>
      </c>
      <c r="BS237" t="s">
        <v>289</v>
      </c>
      <c r="BT237" t="s">
        <v>1472</v>
      </c>
      <c r="BU237">
        <v>0</v>
      </c>
      <c r="BV237">
        <v>0</v>
      </c>
      <c r="BW237">
        <v>0</v>
      </c>
      <c r="BX237">
        <v>0</v>
      </c>
      <c r="BY237">
        <v>0</v>
      </c>
      <c r="BZ237">
        <v>0</v>
      </c>
      <c r="CA237">
        <v>1</v>
      </c>
      <c r="CB237">
        <v>0</v>
      </c>
      <c r="CC237" t="s">
        <v>234</v>
      </c>
      <c r="CD237" t="s">
        <v>234</v>
      </c>
      <c r="CE237" t="s">
        <v>234</v>
      </c>
      <c r="CF237" t="s">
        <v>234</v>
      </c>
      <c r="CG237" t="s">
        <v>234</v>
      </c>
      <c r="CH237" t="s">
        <v>234</v>
      </c>
      <c r="CI237" t="s">
        <v>234</v>
      </c>
      <c r="CJ237" t="s">
        <v>234</v>
      </c>
      <c r="CK237" t="s">
        <v>234</v>
      </c>
      <c r="CL237" t="s">
        <v>234</v>
      </c>
      <c r="CM237" t="s">
        <v>234</v>
      </c>
      <c r="CN237" t="s">
        <v>234</v>
      </c>
      <c r="CO237" t="s">
        <v>234</v>
      </c>
      <c r="CP237" t="s">
        <v>234</v>
      </c>
      <c r="CQ237" t="s">
        <v>234</v>
      </c>
      <c r="CR237" t="s">
        <v>234</v>
      </c>
      <c r="CS237" t="s">
        <v>234</v>
      </c>
      <c r="CT237" t="s">
        <v>234</v>
      </c>
      <c r="CU237" t="s">
        <v>234</v>
      </c>
      <c r="CV237" t="s">
        <v>1507</v>
      </c>
      <c r="CW237" t="s">
        <v>1445</v>
      </c>
      <c r="CX237" t="s">
        <v>234</v>
      </c>
      <c r="CY237" t="s">
        <v>234</v>
      </c>
      <c r="CZ237" t="s">
        <v>342</v>
      </c>
      <c r="DA237" t="s">
        <v>342</v>
      </c>
      <c r="DB237" t="s">
        <v>414</v>
      </c>
      <c r="DC237">
        <v>591</v>
      </c>
      <c r="DD237">
        <v>200</v>
      </c>
      <c r="DE237" t="s">
        <v>4343</v>
      </c>
      <c r="DF237">
        <v>1280.87986463621</v>
      </c>
      <c r="DG237" t="s">
        <v>1445</v>
      </c>
      <c r="DH237" t="s">
        <v>1655</v>
      </c>
      <c r="DI237" t="s">
        <v>3891</v>
      </c>
      <c r="DJ237">
        <v>0</v>
      </c>
      <c r="DK237">
        <v>0</v>
      </c>
      <c r="DL237">
        <v>0</v>
      </c>
      <c r="DM237">
        <v>0</v>
      </c>
      <c r="DN237">
        <v>1</v>
      </c>
      <c r="DO237">
        <v>1</v>
      </c>
      <c r="DP237">
        <v>0</v>
      </c>
      <c r="DQ237">
        <v>0</v>
      </c>
      <c r="DR237">
        <v>0</v>
      </c>
      <c r="DS237">
        <v>0</v>
      </c>
      <c r="DT237">
        <v>0</v>
      </c>
      <c r="DU237">
        <v>0</v>
      </c>
      <c r="DV237">
        <v>0</v>
      </c>
      <c r="DW237">
        <v>0</v>
      </c>
      <c r="DX237" t="s">
        <v>234</v>
      </c>
      <c r="DY237" t="s">
        <v>1472</v>
      </c>
      <c r="DZ237">
        <v>0</v>
      </c>
      <c r="EA237">
        <v>0</v>
      </c>
      <c r="EB237">
        <v>0</v>
      </c>
      <c r="EC237">
        <v>0</v>
      </c>
      <c r="ED237">
        <v>0</v>
      </c>
      <c r="EE237">
        <v>0</v>
      </c>
      <c r="EF237">
        <v>1</v>
      </c>
      <c r="EG237">
        <v>0</v>
      </c>
      <c r="EH237" t="s">
        <v>1445</v>
      </c>
      <c r="EI237" t="s">
        <v>1445</v>
      </c>
      <c r="EJ237" t="s">
        <v>1655</v>
      </c>
      <c r="EK237" t="s">
        <v>441</v>
      </c>
      <c r="EL237" t="s">
        <v>305</v>
      </c>
      <c r="EM237" t="s">
        <v>2151</v>
      </c>
      <c r="EN237" t="s">
        <v>305</v>
      </c>
      <c r="EO237" t="s">
        <v>3932</v>
      </c>
      <c r="EP237">
        <v>1</v>
      </c>
      <c r="EQ237">
        <v>0</v>
      </c>
      <c r="ER237">
        <v>0</v>
      </c>
      <c r="ES237">
        <v>0</v>
      </c>
      <c r="ET237">
        <v>0</v>
      </c>
      <c r="EU237">
        <v>1</v>
      </c>
      <c r="EV237">
        <v>0</v>
      </c>
      <c r="EW237">
        <v>0</v>
      </c>
      <c r="EX237" t="s">
        <v>1655</v>
      </c>
      <c r="EY237">
        <v>30</v>
      </c>
      <c r="EZ237" t="s">
        <v>3898</v>
      </c>
      <c r="FA237" t="s">
        <v>234</v>
      </c>
      <c r="FB237" t="s">
        <v>234</v>
      </c>
      <c r="FC237" t="s">
        <v>234</v>
      </c>
      <c r="FD237" t="s">
        <v>3898</v>
      </c>
      <c r="FE237" t="s">
        <v>1445</v>
      </c>
      <c r="FF237" t="s">
        <v>234</v>
      </c>
      <c r="FG237" t="s">
        <v>234</v>
      </c>
      <c r="FH237" t="s">
        <v>234</v>
      </c>
      <c r="FI237" t="s">
        <v>234</v>
      </c>
      <c r="FJ237" t="s">
        <v>234</v>
      </c>
      <c r="FK237" t="s">
        <v>234</v>
      </c>
      <c r="FL237" t="s">
        <v>234</v>
      </c>
      <c r="FM237" t="s">
        <v>234</v>
      </c>
      <c r="FN237" t="s">
        <v>234</v>
      </c>
      <c r="FO237" t="s">
        <v>234</v>
      </c>
      <c r="FP237" t="s">
        <v>234</v>
      </c>
      <c r="FQ237" t="s">
        <v>234</v>
      </c>
      <c r="FR237" t="s">
        <v>234</v>
      </c>
      <c r="FS237" t="s">
        <v>234</v>
      </c>
      <c r="FT237" t="s">
        <v>234</v>
      </c>
      <c r="FU237" t="s">
        <v>234</v>
      </c>
      <c r="FV237" t="s">
        <v>234</v>
      </c>
      <c r="FW237" t="s">
        <v>234</v>
      </c>
      <c r="FX237" t="s">
        <v>234</v>
      </c>
      <c r="FY237" t="s">
        <v>234</v>
      </c>
      <c r="FZ237" t="s">
        <v>234</v>
      </c>
      <c r="GA237" t="s">
        <v>234</v>
      </c>
      <c r="GB237" t="s">
        <v>234</v>
      </c>
      <c r="GC237" t="s">
        <v>1655</v>
      </c>
      <c r="GD237" t="s">
        <v>234</v>
      </c>
      <c r="GE237">
        <v>10</v>
      </c>
      <c r="GF237" t="s">
        <v>234</v>
      </c>
      <c r="GG237" t="s">
        <v>234</v>
      </c>
      <c r="GH237" t="s">
        <v>234</v>
      </c>
      <c r="GI237" t="s">
        <v>234</v>
      </c>
      <c r="GJ237" t="s">
        <v>234</v>
      </c>
      <c r="GK237" t="s">
        <v>234</v>
      </c>
      <c r="GL237" t="s">
        <v>1655</v>
      </c>
      <c r="GM237" t="s">
        <v>259</v>
      </c>
      <c r="GN237" t="s">
        <v>3862</v>
      </c>
      <c r="GO237" t="s">
        <v>1655</v>
      </c>
      <c r="GP237" t="s">
        <v>4355</v>
      </c>
      <c r="GQ237">
        <v>0</v>
      </c>
      <c r="GR237">
        <v>0</v>
      </c>
      <c r="GS237">
        <v>0</v>
      </c>
      <c r="GT237">
        <v>1</v>
      </c>
      <c r="GU237">
        <v>1</v>
      </c>
      <c r="GV237">
        <v>0</v>
      </c>
      <c r="GW237">
        <v>1</v>
      </c>
      <c r="GX237">
        <v>0</v>
      </c>
      <c r="GY237">
        <v>0</v>
      </c>
      <c r="GZ237">
        <v>0</v>
      </c>
      <c r="HA237">
        <v>0</v>
      </c>
      <c r="HB237">
        <v>0</v>
      </c>
      <c r="HC237">
        <v>0</v>
      </c>
      <c r="HD237" t="s">
        <v>234</v>
      </c>
      <c r="HE237" t="s">
        <v>3932</v>
      </c>
      <c r="HF237">
        <v>1</v>
      </c>
      <c r="HG237">
        <v>0</v>
      </c>
      <c r="HH237">
        <v>0</v>
      </c>
      <c r="HI237">
        <v>0</v>
      </c>
      <c r="HJ237">
        <v>0</v>
      </c>
      <c r="HK237">
        <v>1</v>
      </c>
      <c r="HL237">
        <v>0</v>
      </c>
      <c r="HM237">
        <v>0</v>
      </c>
      <c r="HN237" t="s">
        <v>1655</v>
      </c>
      <c r="HO237" t="s">
        <v>1445</v>
      </c>
      <c r="HP237" t="s">
        <v>1655</v>
      </c>
      <c r="HQ237" t="s">
        <v>441</v>
      </c>
      <c r="HR237" t="s">
        <v>305</v>
      </c>
      <c r="HS237" t="s">
        <v>2151</v>
      </c>
      <c r="HT237" t="s">
        <v>305</v>
      </c>
      <c r="HU237" t="s">
        <v>1445</v>
      </c>
      <c r="HV237" t="s">
        <v>234</v>
      </c>
      <c r="HW237" t="s">
        <v>234</v>
      </c>
      <c r="HX237" t="s">
        <v>234</v>
      </c>
      <c r="HY237" t="s">
        <v>234</v>
      </c>
      <c r="HZ237" t="s">
        <v>234</v>
      </c>
      <c r="IA237" t="s">
        <v>234</v>
      </c>
      <c r="IB237" t="s">
        <v>234</v>
      </c>
      <c r="IC237" t="s">
        <v>234</v>
      </c>
      <c r="ID237" t="s">
        <v>3928</v>
      </c>
      <c r="IE237">
        <v>0</v>
      </c>
      <c r="IF237">
        <v>1</v>
      </c>
      <c r="IG237">
        <v>1</v>
      </c>
      <c r="IH237">
        <v>1</v>
      </c>
      <c r="II237">
        <v>0</v>
      </c>
      <c r="IJ237">
        <v>0</v>
      </c>
      <c r="IK237">
        <v>0</v>
      </c>
      <c r="IL237">
        <v>0</v>
      </c>
      <c r="IM237" t="s">
        <v>234</v>
      </c>
      <c r="IN237" t="s">
        <v>1655</v>
      </c>
      <c r="IO237" t="s">
        <v>234</v>
      </c>
      <c r="IP237" t="s">
        <v>3878</v>
      </c>
      <c r="IQ237">
        <v>1</v>
      </c>
      <c r="IR237">
        <v>1</v>
      </c>
      <c r="IS237">
        <v>0</v>
      </c>
      <c r="IT237">
        <v>0</v>
      </c>
      <c r="IU237">
        <v>0</v>
      </c>
      <c r="IV237">
        <v>0</v>
      </c>
      <c r="IW237">
        <v>0</v>
      </c>
      <c r="IX237">
        <v>0</v>
      </c>
      <c r="IY237" t="s">
        <v>234</v>
      </c>
      <c r="IZ237" t="s">
        <v>234</v>
      </c>
      <c r="JA237" t="s">
        <v>234</v>
      </c>
      <c r="JB237" t="s">
        <v>234</v>
      </c>
      <c r="JC237" t="s">
        <v>234</v>
      </c>
      <c r="JD237" t="s">
        <v>234</v>
      </c>
      <c r="JE237" t="s">
        <v>234</v>
      </c>
      <c r="JF237" t="s">
        <v>234</v>
      </c>
      <c r="JG237" t="s">
        <v>234</v>
      </c>
      <c r="JH237" t="s">
        <v>234</v>
      </c>
      <c r="JI237" t="s">
        <v>234</v>
      </c>
      <c r="JJ237" t="s">
        <v>234</v>
      </c>
      <c r="JK237" t="s">
        <v>234</v>
      </c>
      <c r="JL237" t="s">
        <v>234</v>
      </c>
      <c r="JM237" t="s">
        <v>234</v>
      </c>
      <c r="JN237" t="s">
        <v>234</v>
      </c>
      <c r="JO237" t="s">
        <v>234</v>
      </c>
      <c r="JP237" t="s">
        <v>234</v>
      </c>
      <c r="JQ237" t="s">
        <v>234</v>
      </c>
      <c r="JR237" t="s">
        <v>234</v>
      </c>
      <c r="JS237" t="s">
        <v>234</v>
      </c>
      <c r="JT237" t="s">
        <v>234</v>
      </c>
      <c r="JU237" t="s">
        <v>234</v>
      </c>
      <c r="JV237" t="s">
        <v>234</v>
      </c>
      <c r="JW237" t="s">
        <v>234</v>
      </c>
      <c r="JX237" t="s">
        <v>234</v>
      </c>
      <c r="JY237" t="s">
        <v>234</v>
      </c>
      <c r="JZ237" t="s">
        <v>234</v>
      </c>
      <c r="KA237" t="s">
        <v>234</v>
      </c>
      <c r="KB237" t="s">
        <v>234</v>
      </c>
      <c r="KC237" t="s">
        <v>234</v>
      </c>
      <c r="KD237" t="s">
        <v>234</v>
      </c>
      <c r="KE237" t="s">
        <v>234</v>
      </c>
      <c r="KF237" t="s">
        <v>234</v>
      </c>
      <c r="KG237" t="s">
        <v>234</v>
      </c>
      <c r="KH237" t="s">
        <v>234</v>
      </c>
      <c r="KI237" t="s">
        <v>234</v>
      </c>
      <c r="KJ237" t="s">
        <v>234</v>
      </c>
      <c r="KK237" t="s">
        <v>234</v>
      </c>
      <c r="KL237" t="s">
        <v>234</v>
      </c>
      <c r="KM237" t="s">
        <v>234</v>
      </c>
      <c r="KN237" t="s">
        <v>234</v>
      </c>
      <c r="KO237" t="s">
        <v>234</v>
      </c>
      <c r="KP237" t="s">
        <v>234</v>
      </c>
      <c r="KQ237" t="s">
        <v>234</v>
      </c>
      <c r="KR237" t="s">
        <v>234</v>
      </c>
      <c r="KS237" t="s">
        <v>234</v>
      </c>
      <c r="KT237" t="s">
        <v>234</v>
      </c>
      <c r="KU237" t="s">
        <v>234</v>
      </c>
      <c r="KV237" t="s">
        <v>234</v>
      </c>
      <c r="KW237" t="s">
        <v>234</v>
      </c>
      <c r="KX237" t="s">
        <v>234</v>
      </c>
      <c r="KY237" t="s">
        <v>234</v>
      </c>
      <c r="KZ237" t="s">
        <v>234</v>
      </c>
      <c r="LA237" t="s">
        <v>234</v>
      </c>
      <c r="LB237" t="s">
        <v>234</v>
      </c>
      <c r="LC237" t="s">
        <v>234</v>
      </c>
      <c r="LD237" t="s">
        <v>234</v>
      </c>
      <c r="LE237" t="s">
        <v>234</v>
      </c>
      <c r="LF237" t="s">
        <v>234</v>
      </c>
      <c r="LG237" t="s">
        <v>234</v>
      </c>
      <c r="LH237">
        <v>266242605</v>
      </c>
      <c r="LI237" t="s">
        <v>4356</v>
      </c>
      <c r="LJ237">
        <v>44622.808912037042</v>
      </c>
      <c r="LK237" t="s">
        <v>234</v>
      </c>
      <c r="LL237" t="s">
        <v>234</v>
      </c>
      <c r="LM237" t="s">
        <v>3800</v>
      </c>
      <c r="LN237" t="s">
        <v>3801</v>
      </c>
      <c r="LO237" t="s">
        <v>234</v>
      </c>
      <c r="LP237">
        <v>238</v>
      </c>
    </row>
    <row r="238" spans="1:328" x14ac:dyDescent="0.35">
      <c r="A238">
        <v>44621.58194945602</v>
      </c>
      <c r="B238">
        <v>44621.588133090278</v>
      </c>
      <c r="C238">
        <v>44621</v>
      </c>
      <c r="D238">
        <v>1.5459085643669823E-3</v>
      </c>
      <c r="E238" t="s">
        <v>234</v>
      </c>
      <c r="F238" t="s">
        <v>234</v>
      </c>
      <c r="G238" t="s">
        <v>234</v>
      </c>
      <c r="H238">
        <v>44621</v>
      </c>
      <c r="I238" t="s">
        <v>451</v>
      </c>
      <c r="J238" t="s">
        <v>234</v>
      </c>
      <c r="K238" t="s">
        <v>451</v>
      </c>
      <c r="L238" t="s">
        <v>450</v>
      </c>
      <c r="M238" t="s">
        <v>450</v>
      </c>
      <c r="N238" t="s">
        <v>246</v>
      </c>
      <c r="O238" t="s">
        <v>4303</v>
      </c>
      <c r="P238" t="s">
        <v>246</v>
      </c>
      <c r="Q238" t="s">
        <v>433</v>
      </c>
      <c r="R238" t="s">
        <v>4303</v>
      </c>
      <c r="S238" t="s">
        <v>441</v>
      </c>
      <c r="T238" t="s">
        <v>2151</v>
      </c>
      <c r="U238" t="s">
        <v>2150</v>
      </c>
      <c r="V238" t="s">
        <v>2152</v>
      </c>
      <c r="W238" t="s">
        <v>2451</v>
      </c>
      <c r="X238" t="s">
        <v>2450</v>
      </c>
      <c r="Y238" t="s">
        <v>2451</v>
      </c>
      <c r="Z238" t="s">
        <v>246</v>
      </c>
      <c r="AA238" t="s">
        <v>4304</v>
      </c>
      <c r="AB238" t="s">
        <v>246</v>
      </c>
      <c r="AC238" t="s">
        <v>1390</v>
      </c>
      <c r="AD238" t="s">
        <v>4305</v>
      </c>
      <c r="AE238" t="s">
        <v>246</v>
      </c>
      <c r="AF238" t="s">
        <v>4306</v>
      </c>
      <c r="AG238" t="s">
        <v>246</v>
      </c>
      <c r="AH238" t="s">
        <v>1390</v>
      </c>
      <c r="AI238" t="s">
        <v>4307</v>
      </c>
      <c r="AJ238" t="s">
        <v>247</v>
      </c>
      <c r="AK238" t="s">
        <v>284</v>
      </c>
      <c r="AL238" t="s">
        <v>1655</v>
      </c>
      <c r="AM238" t="s">
        <v>234</v>
      </c>
      <c r="AN238" t="s">
        <v>1655</v>
      </c>
      <c r="AO238" t="s">
        <v>234</v>
      </c>
      <c r="AP238" t="s">
        <v>250</v>
      </c>
      <c r="AQ238" t="s">
        <v>234</v>
      </c>
      <c r="AR238" t="s">
        <v>234</v>
      </c>
      <c r="AS238" t="s">
        <v>285</v>
      </c>
      <c r="AT238" t="s">
        <v>234</v>
      </c>
      <c r="AU238" t="s">
        <v>4357</v>
      </c>
      <c r="AV238">
        <v>1</v>
      </c>
      <c r="AW238">
        <v>1</v>
      </c>
      <c r="AX238">
        <v>0</v>
      </c>
      <c r="AY238">
        <v>0</v>
      </c>
      <c r="AZ238">
        <v>0</v>
      </c>
      <c r="BA238">
        <v>0</v>
      </c>
      <c r="BB238">
        <v>0</v>
      </c>
      <c r="BC238">
        <v>0</v>
      </c>
      <c r="BD238" t="s">
        <v>303</v>
      </c>
      <c r="BE238" t="s">
        <v>752</v>
      </c>
      <c r="BF238" t="s">
        <v>3880</v>
      </c>
      <c r="BG238">
        <v>1</v>
      </c>
      <c r="BH238">
        <v>0</v>
      </c>
      <c r="BI238">
        <v>0</v>
      </c>
      <c r="BJ238">
        <v>0</v>
      </c>
      <c r="BK238">
        <v>1</v>
      </c>
      <c r="BL238">
        <v>0</v>
      </c>
      <c r="BM238">
        <v>0</v>
      </c>
      <c r="BN238">
        <v>0</v>
      </c>
      <c r="BO238">
        <v>0</v>
      </c>
      <c r="BP238">
        <v>0</v>
      </c>
      <c r="BQ238" t="s">
        <v>234</v>
      </c>
      <c r="BR238" t="s">
        <v>304</v>
      </c>
      <c r="BS238" t="s">
        <v>311</v>
      </c>
      <c r="BT238" t="s">
        <v>1472</v>
      </c>
      <c r="BU238">
        <v>0</v>
      </c>
      <c r="BV238">
        <v>0</v>
      </c>
      <c r="BW238">
        <v>0</v>
      </c>
      <c r="BX238">
        <v>0</v>
      </c>
      <c r="BY238">
        <v>0</v>
      </c>
      <c r="BZ238">
        <v>0</v>
      </c>
      <c r="CA238">
        <v>1</v>
      </c>
      <c r="CB238">
        <v>0</v>
      </c>
      <c r="CC238" t="s">
        <v>234</v>
      </c>
      <c r="CD238" t="s">
        <v>234</v>
      </c>
      <c r="CE238" t="s">
        <v>234</v>
      </c>
      <c r="CF238" t="s">
        <v>234</v>
      </c>
      <c r="CG238" t="s">
        <v>234</v>
      </c>
      <c r="CH238" t="s">
        <v>234</v>
      </c>
      <c r="CI238" t="s">
        <v>234</v>
      </c>
      <c r="CJ238" t="s">
        <v>234</v>
      </c>
      <c r="CK238" t="s">
        <v>234</v>
      </c>
      <c r="CL238" t="s">
        <v>234</v>
      </c>
      <c r="CM238" t="s">
        <v>234</v>
      </c>
      <c r="CN238" t="s">
        <v>234</v>
      </c>
      <c r="CO238" t="s">
        <v>234</v>
      </c>
      <c r="CP238" t="s">
        <v>234</v>
      </c>
      <c r="CQ238" t="s">
        <v>234</v>
      </c>
      <c r="CR238" t="s">
        <v>234</v>
      </c>
      <c r="CS238" t="s">
        <v>234</v>
      </c>
      <c r="CT238" t="s">
        <v>234</v>
      </c>
      <c r="CU238" t="s">
        <v>234</v>
      </c>
      <c r="CV238" t="s">
        <v>1507</v>
      </c>
      <c r="CW238" t="s">
        <v>1445</v>
      </c>
      <c r="CX238" t="s">
        <v>234</v>
      </c>
      <c r="CY238" t="s">
        <v>234</v>
      </c>
      <c r="CZ238" t="s">
        <v>342</v>
      </c>
      <c r="DA238" t="s">
        <v>342</v>
      </c>
      <c r="DB238" t="s">
        <v>414</v>
      </c>
      <c r="DC238">
        <v>591</v>
      </c>
      <c r="DD238">
        <v>200</v>
      </c>
      <c r="DE238" t="s">
        <v>4343</v>
      </c>
      <c r="DF238">
        <v>1280.87986463621</v>
      </c>
      <c r="DG238" t="s">
        <v>1445</v>
      </c>
      <c r="DH238" t="s">
        <v>1655</v>
      </c>
      <c r="DI238" t="s">
        <v>1531</v>
      </c>
      <c r="DJ238">
        <v>0</v>
      </c>
      <c r="DK238">
        <v>0</v>
      </c>
      <c r="DL238">
        <v>0</v>
      </c>
      <c r="DM238">
        <v>0</v>
      </c>
      <c r="DN238">
        <v>0</v>
      </c>
      <c r="DO238">
        <v>1</v>
      </c>
      <c r="DP238">
        <v>0</v>
      </c>
      <c r="DQ238">
        <v>0</v>
      </c>
      <c r="DR238">
        <v>0</v>
      </c>
      <c r="DS238">
        <v>0</v>
      </c>
      <c r="DT238">
        <v>0</v>
      </c>
      <c r="DU238">
        <v>0</v>
      </c>
      <c r="DV238">
        <v>0</v>
      </c>
      <c r="DW238">
        <v>0</v>
      </c>
      <c r="DX238" t="s">
        <v>234</v>
      </c>
      <c r="DY238" t="s">
        <v>1472</v>
      </c>
      <c r="DZ238">
        <v>0</v>
      </c>
      <c r="EA238">
        <v>0</v>
      </c>
      <c r="EB238">
        <v>0</v>
      </c>
      <c r="EC238">
        <v>0</v>
      </c>
      <c r="ED238">
        <v>0</v>
      </c>
      <c r="EE238">
        <v>0</v>
      </c>
      <c r="EF238">
        <v>1</v>
      </c>
      <c r="EG238">
        <v>0</v>
      </c>
      <c r="EH238" t="s">
        <v>1655</v>
      </c>
      <c r="EI238" t="s">
        <v>1445</v>
      </c>
      <c r="EJ238" t="s">
        <v>1655</v>
      </c>
      <c r="EK238" t="s">
        <v>441</v>
      </c>
      <c r="EL238" t="s">
        <v>305</v>
      </c>
      <c r="EM238" t="s">
        <v>2151</v>
      </c>
      <c r="EN238" t="s">
        <v>305</v>
      </c>
      <c r="EO238" t="s">
        <v>4358</v>
      </c>
      <c r="EP238">
        <v>1</v>
      </c>
      <c r="EQ238">
        <v>1</v>
      </c>
      <c r="ER238">
        <v>0</v>
      </c>
      <c r="ES238">
        <v>0</v>
      </c>
      <c r="ET238">
        <v>0</v>
      </c>
      <c r="EU238">
        <v>1</v>
      </c>
      <c r="EV238">
        <v>0</v>
      </c>
      <c r="EW238">
        <v>0</v>
      </c>
      <c r="EX238" t="s">
        <v>1655</v>
      </c>
      <c r="EY238">
        <v>20</v>
      </c>
      <c r="EZ238" t="s">
        <v>3920</v>
      </c>
      <c r="FA238" t="s">
        <v>234</v>
      </c>
      <c r="FB238" t="s">
        <v>234</v>
      </c>
      <c r="FC238" t="s">
        <v>234</v>
      </c>
      <c r="FD238" t="s">
        <v>3920</v>
      </c>
      <c r="FE238" t="s">
        <v>1445</v>
      </c>
      <c r="FF238">
        <v>25</v>
      </c>
      <c r="FG238" t="s">
        <v>1655</v>
      </c>
      <c r="FH238" t="s">
        <v>234</v>
      </c>
      <c r="FI238" t="s">
        <v>234</v>
      </c>
      <c r="FJ238" t="s">
        <v>234</v>
      </c>
      <c r="FK238" t="s">
        <v>234</v>
      </c>
      <c r="FL238" t="s">
        <v>234</v>
      </c>
      <c r="FM238" t="s">
        <v>234</v>
      </c>
      <c r="FN238" t="s">
        <v>234</v>
      </c>
      <c r="FO238" t="s">
        <v>234</v>
      </c>
      <c r="FP238" t="s">
        <v>234</v>
      </c>
      <c r="FQ238" t="s">
        <v>234</v>
      </c>
      <c r="FR238" t="s">
        <v>234</v>
      </c>
      <c r="FS238" t="s">
        <v>234</v>
      </c>
      <c r="FT238" t="s">
        <v>234</v>
      </c>
      <c r="FU238" t="s">
        <v>234</v>
      </c>
      <c r="FV238" t="s">
        <v>234</v>
      </c>
      <c r="FW238" t="s">
        <v>234</v>
      </c>
      <c r="FX238" t="s">
        <v>234</v>
      </c>
      <c r="FY238" t="s">
        <v>234</v>
      </c>
      <c r="FZ238" t="s">
        <v>234</v>
      </c>
      <c r="GA238" t="s">
        <v>234</v>
      </c>
      <c r="GB238" t="s">
        <v>234</v>
      </c>
      <c r="GC238" t="s">
        <v>1655</v>
      </c>
      <c r="GD238" t="s">
        <v>234</v>
      </c>
      <c r="GE238">
        <v>10</v>
      </c>
      <c r="GF238" t="s">
        <v>234</v>
      </c>
      <c r="GG238" t="s">
        <v>234</v>
      </c>
      <c r="GH238" t="s">
        <v>234</v>
      </c>
      <c r="GI238" t="s">
        <v>234</v>
      </c>
      <c r="GJ238" t="s">
        <v>234</v>
      </c>
      <c r="GK238" t="s">
        <v>234</v>
      </c>
      <c r="GL238" t="s">
        <v>1655</v>
      </c>
      <c r="GM238" t="s">
        <v>259</v>
      </c>
      <c r="GN238" t="s">
        <v>3862</v>
      </c>
      <c r="GO238" t="s">
        <v>1655</v>
      </c>
      <c r="GP238" t="s">
        <v>3973</v>
      </c>
      <c r="GQ238">
        <v>0</v>
      </c>
      <c r="GR238">
        <v>0</v>
      </c>
      <c r="GS238">
        <v>0</v>
      </c>
      <c r="GT238">
        <v>1</v>
      </c>
      <c r="GU238">
        <v>1</v>
      </c>
      <c r="GV238">
        <v>0</v>
      </c>
      <c r="GW238">
        <v>0</v>
      </c>
      <c r="GX238">
        <v>0</v>
      </c>
      <c r="GY238">
        <v>0</v>
      </c>
      <c r="GZ238">
        <v>0</v>
      </c>
      <c r="HA238">
        <v>0</v>
      </c>
      <c r="HB238">
        <v>0</v>
      </c>
      <c r="HC238">
        <v>0</v>
      </c>
      <c r="HD238" t="s">
        <v>234</v>
      </c>
      <c r="HE238" t="s">
        <v>3932</v>
      </c>
      <c r="HF238">
        <v>1</v>
      </c>
      <c r="HG238">
        <v>0</v>
      </c>
      <c r="HH238">
        <v>0</v>
      </c>
      <c r="HI238">
        <v>0</v>
      </c>
      <c r="HJ238">
        <v>0</v>
      </c>
      <c r="HK238">
        <v>1</v>
      </c>
      <c r="HL238">
        <v>0</v>
      </c>
      <c r="HM238">
        <v>0</v>
      </c>
      <c r="HN238" t="s">
        <v>1445</v>
      </c>
      <c r="HO238" t="s">
        <v>1445</v>
      </c>
      <c r="HP238" t="s">
        <v>1655</v>
      </c>
      <c r="HQ238" t="s">
        <v>441</v>
      </c>
      <c r="HR238" t="s">
        <v>305</v>
      </c>
      <c r="HS238" t="s">
        <v>2151</v>
      </c>
      <c r="HT238" t="s">
        <v>305</v>
      </c>
      <c r="HU238" t="s">
        <v>1445</v>
      </c>
      <c r="HV238" t="s">
        <v>234</v>
      </c>
      <c r="HW238" t="s">
        <v>234</v>
      </c>
      <c r="HX238" t="s">
        <v>234</v>
      </c>
      <c r="HY238" t="s">
        <v>234</v>
      </c>
      <c r="HZ238" t="s">
        <v>234</v>
      </c>
      <c r="IA238" t="s">
        <v>234</v>
      </c>
      <c r="IB238" t="s">
        <v>234</v>
      </c>
      <c r="IC238" t="s">
        <v>234</v>
      </c>
      <c r="ID238" t="s">
        <v>4209</v>
      </c>
      <c r="IE238">
        <v>0</v>
      </c>
      <c r="IF238">
        <v>0</v>
      </c>
      <c r="IG238">
        <v>1</v>
      </c>
      <c r="IH238">
        <v>1</v>
      </c>
      <c r="II238">
        <v>0</v>
      </c>
      <c r="IJ238">
        <v>0</v>
      </c>
      <c r="IK238">
        <v>0</v>
      </c>
      <c r="IL238">
        <v>0</v>
      </c>
      <c r="IM238" t="s">
        <v>234</v>
      </c>
      <c r="IN238" t="s">
        <v>1655</v>
      </c>
      <c r="IO238" t="s">
        <v>234</v>
      </c>
      <c r="IP238" t="s">
        <v>3878</v>
      </c>
      <c r="IQ238">
        <v>1</v>
      </c>
      <c r="IR238">
        <v>1</v>
      </c>
      <c r="IS238">
        <v>0</v>
      </c>
      <c r="IT238">
        <v>0</v>
      </c>
      <c r="IU238">
        <v>0</v>
      </c>
      <c r="IV238">
        <v>0</v>
      </c>
      <c r="IW238">
        <v>0</v>
      </c>
      <c r="IX238">
        <v>0</v>
      </c>
      <c r="IY238" t="s">
        <v>234</v>
      </c>
      <c r="IZ238" t="s">
        <v>234</v>
      </c>
      <c r="JA238" t="s">
        <v>234</v>
      </c>
      <c r="JB238" t="s">
        <v>234</v>
      </c>
      <c r="JC238" t="s">
        <v>234</v>
      </c>
      <c r="JD238" t="s">
        <v>234</v>
      </c>
      <c r="JE238" t="s">
        <v>234</v>
      </c>
      <c r="JF238" t="s">
        <v>234</v>
      </c>
      <c r="JG238" t="s">
        <v>234</v>
      </c>
      <c r="JH238" t="s">
        <v>234</v>
      </c>
      <c r="JI238" t="s">
        <v>234</v>
      </c>
      <c r="JJ238" t="s">
        <v>234</v>
      </c>
      <c r="JK238" t="s">
        <v>234</v>
      </c>
      <c r="JL238" t="s">
        <v>234</v>
      </c>
      <c r="JM238" t="s">
        <v>234</v>
      </c>
      <c r="JN238" t="s">
        <v>234</v>
      </c>
      <c r="JO238" t="s">
        <v>234</v>
      </c>
      <c r="JP238" t="s">
        <v>234</v>
      </c>
      <c r="JQ238" t="s">
        <v>234</v>
      </c>
      <c r="JR238" t="s">
        <v>234</v>
      </c>
      <c r="JS238" t="s">
        <v>234</v>
      </c>
      <c r="JT238" t="s">
        <v>234</v>
      </c>
      <c r="JU238" t="s">
        <v>234</v>
      </c>
      <c r="JV238" t="s">
        <v>234</v>
      </c>
      <c r="JW238" t="s">
        <v>234</v>
      </c>
      <c r="JX238" t="s">
        <v>234</v>
      </c>
      <c r="JY238" t="s">
        <v>234</v>
      </c>
      <c r="JZ238" t="s">
        <v>234</v>
      </c>
      <c r="KA238" t="s">
        <v>234</v>
      </c>
      <c r="KB238" t="s">
        <v>234</v>
      </c>
      <c r="KC238" t="s">
        <v>234</v>
      </c>
      <c r="KD238" t="s">
        <v>234</v>
      </c>
      <c r="KE238" t="s">
        <v>234</v>
      </c>
      <c r="KF238" t="s">
        <v>234</v>
      </c>
      <c r="KG238" t="s">
        <v>234</v>
      </c>
      <c r="KH238" t="s">
        <v>234</v>
      </c>
      <c r="KI238" t="s">
        <v>234</v>
      </c>
      <c r="KJ238" t="s">
        <v>234</v>
      </c>
      <c r="KK238" t="s">
        <v>234</v>
      </c>
      <c r="KL238" t="s">
        <v>234</v>
      </c>
      <c r="KM238" t="s">
        <v>234</v>
      </c>
      <c r="KN238" t="s">
        <v>234</v>
      </c>
      <c r="KO238" t="s">
        <v>234</v>
      </c>
      <c r="KP238" t="s">
        <v>234</v>
      </c>
      <c r="KQ238" t="s">
        <v>234</v>
      </c>
      <c r="KR238" t="s">
        <v>234</v>
      </c>
      <c r="KS238" t="s">
        <v>234</v>
      </c>
      <c r="KT238" t="s">
        <v>234</v>
      </c>
      <c r="KU238" t="s">
        <v>234</v>
      </c>
      <c r="KV238" t="s">
        <v>234</v>
      </c>
      <c r="KW238" t="s">
        <v>234</v>
      </c>
      <c r="KX238" t="s">
        <v>234</v>
      </c>
      <c r="KY238" t="s">
        <v>234</v>
      </c>
      <c r="KZ238" t="s">
        <v>234</v>
      </c>
      <c r="LA238" t="s">
        <v>234</v>
      </c>
      <c r="LB238" t="s">
        <v>234</v>
      </c>
      <c r="LC238" t="s">
        <v>234</v>
      </c>
      <c r="LD238" t="s">
        <v>234</v>
      </c>
      <c r="LE238" t="s">
        <v>234</v>
      </c>
      <c r="LF238" t="s">
        <v>234</v>
      </c>
      <c r="LG238" t="s">
        <v>234</v>
      </c>
      <c r="LH238">
        <v>266242608</v>
      </c>
      <c r="LI238" t="s">
        <v>4359</v>
      </c>
      <c r="LJ238">
        <v>44622.808923611112</v>
      </c>
      <c r="LK238" t="s">
        <v>234</v>
      </c>
      <c r="LL238" t="s">
        <v>234</v>
      </c>
      <c r="LM238" t="s">
        <v>3800</v>
      </c>
      <c r="LN238" t="s">
        <v>3801</v>
      </c>
      <c r="LO238" t="s">
        <v>234</v>
      </c>
      <c r="LP238">
        <v>239</v>
      </c>
    </row>
    <row r="239" spans="1:328" x14ac:dyDescent="0.35">
      <c r="A239">
        <v>44621.58942355324</v>
      </c>
      <c r="B239">
        <v>44621.592844050923</v>
      </c>
      <c r="C239">
        <v>44621</v>
      </c>
      <c r="D239">
        <v>3.4204976836917922E-3</v>
      </c>
      <c r="E239" t="s">
        <v>234</v>
      </c>
      <c r="F239" t="s">
        <v>234</v>
      </c>
      <c r="G239" t="s">
        <v>234</v>
      </c>
      <c r="H239">
        <v>44621</v>
      </c>
      <c r="I239" t="s">
        <v>451</v>
      </c>
      <c r="J239" t="s">
        <v>234</v>
      </c>
      <c r="K239" t="s">
        <v>451</v>
      </c>
      <c r="L239" t="s">
        <v>450</v>
      </c>
      <c r="M239" t="s">
        <v>450</v>
      </c>
      <c r="N239" t="s">
        <v>246</v>
      </c>
      <c r="O239" t="s">
        <v>4303</v>
      </c>
      <c r="P239" t="s">
        <v>246</v>
      </c>
      <c r="Q239" t="s">
        <v>433</v>
      </c>
      <c r="R239" t="s">
        <v>4303</v>
      </c>
      <c r="S239" t="s">
        <v>441</v>
      </c>
      <c r="T239" t="s">
        <v>2151</v>
      </c>
      <c r="U239" t="s">
        <v>2150</v>
      </c>
      <c r="V239" t="s">
        <v>2152</v>
      </c>
      <c r="W239" t="s">
        <v>2451</v>
      </c>
      <c r="X239" t="s">
        <v>2450</v>
      </c>
      <c r="Y239" t="s">
        <v>2451</v>
      </c>
      <c r="Z239" t="s">
        <v>246</v>
      </c>
      <c r="AA239" t="s">
        <v>4304</v>
      </c>
      <c r="AB239" t="s">
        <v>246</v>
      </c>
      <c r="AC239" t="s">
        <v>1390</v>
      </c>
      <c r="AD239" t="s">
        <v>4305</v>
      </c>
      <c r="AE239" t="s">
        <v>246</v>
      </c>
      <c r="AF239" t="s">
        <v>4306</v>
      </c>
      <c r="AG239" t="s">
        <v>246</v>
      </c>
      <c r="AH239" t="s">
        <v>1390</v>
      </c>
      <c r="AI239" t="s">
        <v>4307</v>
      </c>
      <c r="AJ239" t="s">
        <v>247</v>
      </c>
      <c r="AK239" t="s">
        <v>284</v>
      </c>
      <c r="AL239" t="s">
        <v>1655</v>
      </c>
      <c r="AM239" t="s">
        <v>234</v>
      </c>
      <c r="AN239" t="s">
        <v>1655</v>
      </c>
      <c r="AO239" t="s">
        <v>234</v>
      </c>
      <c r="AP239" t="s">
        <v>250</v>
      </c>
      <c r="AQ239" t="s">
        <v>234</v>
      </c>
      <c r="AR239" t="s">
        <v>234</v>
      </c>
      <c r="AS239" t="s">
        <v>316</v>
      </c>
      <c r="AT239" t="s">
        <v>234</v>
      </c>
      <c r="AU239" t="s">
        <v>318</v>
      </c>
      <c r="AV239">
        <v>1</v>
      </c>
      <c r="AW239">
        <v>0</v>
      </c>
      <c r="AX239">
        <v>0</v>
      </c>
      <c r="AY239">
        <v>0</v>
      </c>
      <c r="AZ239">
        <v>0</v>
      </c>
      <c r="BA239">
        <v>0</v>
      </c>
      <c r="BB239">
        <v>0</v>
      </c>
      <c r="BC239">
        <v>0</v>
      </c>
      <c r="BD239" t="s">
        <v>309</v>
      </c>
      <c r="BE239" t="s">
        <v>750</v>
      </c>
      <c r="BF239" t="s">
        <v>287</v>
      </c>
      <c r="BG239">
        <v>1</v>
      </c>
      <c r="BH239">
        <v>0</v>
      </c>
      <c r="BI239">
        <v>0</v>
      </c>
      <c r="BJ239">
        <v>0</v>
      </c>
      <c r="BK239">
        <v>0</v>
      </c>
      <c r="BL239">
        <v>0</v>
      </c>
      <c r="BM239">
        <v>0</v>
      </c>
      <c r="BN239">
        <v>0</v>
      </c>
      <c r="BO239">
        <v>0</v>
      </c>
      <c r="BP239">
        <v>0</v>
      </c>
      <c r="BQ239" t="s">
        <v>234</v>
      </c>
      <c r="BR239" t="s">
        <v>288</v>
      </c>
      <c r="BS239" t="s">
        <v>289</v>
      </c>
      <c r="BT239" t="s">
        <v>1468</v>
      </c>
      <c r="BU239">
        <v>0</v>
      </c>
      <c r="BV239">
        <v>0</v>
      </c>
      <c r="BW239">
        <v>0</v>
      </c>
      <c r="BX239">
        <v>0</v>
      </c>
      <c r="BY239">
        <v>1</v>
      </c>
      <c r="BZ239">
        <v>0</v>
      </c>
      <c r="CA239">
        <v>0</v>
      </c>
      <c r="CB239">
        <v>0</v>
      </c>
      <c r="CC239" t="s">
        <v>1500</v>
      </c>
      <c r="CD239" t="s">
        <v>234</v>
      </c>
      <c r="CE239" t="s">
        <v>234</v>
      </c>
      <c r="CF239" t="s">
        <v>234</v>
      </c>
      <c r="CG239" t="s">
        <v>234</v>
      </c>
      <c r="CH239" t="s">
        <v>234</v>
      </c>
      <c r="CI239" t="s">
        <v>234</v>
      </c>
      <c r="CJ239" t="s">
        <v>234</v>
      </c>
      <c r="CK239" t="s">
        <v>234</v>
      </c>
      <c r="CL239" t="s">
        <v>234</v>
      </c>
      <c r="CM239" t="s">
        <v>234</v>
      </c>
      <c r="CN239" t="s">
        <v>234</v>
      </c>
      <c r="CO239" t="s">
        <v>234</v>
      </c>
      <c r="CP239">
        <v>600</v>
      </c>
      <c r="CQ239" t="s">
        <v>3805</v>
      </c>
      <c r="CR239" t="s">
        <v>1445</v>
      </c>
      <c r="CS239" t="s">
        <v>234</v>
      </c>
      <c r="CT239" t="s">
        <v>234</v>
      </c>
      <c r="CU239" t="s">
        <v>234</v>
      </c>
      <c r="CV239" t="s">
        <v>234</v>
      </c>
      <c r="CW239" t="s">
        <v>234</v>
      </c>
      <c r="CX239" t="s">
        <v>234</v>
      </c>
      <c r="CY239" t="s">
        <v>234</v>
      </c>
      <c r="CZ239" t="s">
        <v>234</v>
      </c>
      <c r="DA239" t="s">
        <v>234</v>
      </c>
      <c r="DB239" t="s">
        <v>234</v>
      </c>
      <c r="DC239" t="s">
        <v>234</v>
      </c>
      <c r="DD239" t="s">
        <v>234</v>
      </c>
      <c r="DE239" t="s">
        <v>234</v>
      </c>
      <c r="DF239" t="s">
        <v>234</v>
      </c>
      <c r="DG239" t="s">
        <v>234</v>
      </c>
      <c r="DH239" t="s">
        <v>1445</v>
      </c>
      <c r="DI239" t="s">
        <v>234</v>
      </c>
      <c r="DJ239" t="s">
        <v>234</v>
      </c>
      <c r="DK239" t="s">
        <v>234</v>
      </c>
      <c r="DL239" t="s">
        <v>234</v>
      </c>
      <c r="DM239" t="s">
        <v>234</v>
      </c>
      <c r="DN239" t="s">
        <v>234</v>
      </c>
      <c r="DO239" t="s">
        <v>234</v>
      </c>
      <c r="DP239" t="s">
        <v>234</v>
      </c>
      <c r="DQ239" t="s">
        <v>234</v>
      </c>
      <c r="DR239" t="s">
        <v>234</v>
      </c>
      <c r="DS239" t="s">
        <v>234</v>
      </c>
      <c r="DT239" t="s">
        <v>234</v>
      </c>
      <c r="DU239" t="s">
        <v>234</v>
      </c>
      <c r="DV239" t="s">
        <v>234</v>
      </c>
      <c r="DW239" t="s">
        <v>234</v>
      </c>
      <c r="DX239" t="s">
        <v>234</v>
      </c>
      <c r="DY239" t="s">
        <v>234</v>
      </c>
      <c r="DZ239" t="s">
        <v>234</v>
      </c>
      <c r="EA239" t="s">
        <v>234</v>
      </c>
      <c r="EB239" t="s">
        <v>234</v>
      </c>
      <c r="EC239" t="s">
        <v>234</v>
      </c>
      <c r="ED239" t="s">
        <v>234</v>
      </c>
      <c r="EE239" t="s">
        <v>234</v>
      </c>
      <c r="EF239" t="s">
        <v>234</v>
      </c>
      <c r="EG239" t="s">
        <v>234</v>
      </c>
      <c r="EH239" t="s">
        <v>1445</v>
      </c>
      <c r="EI239" t="s">
        <v>1445</v>
      </c>
      <c r="EJ239" t="s">
        <v>1655</v>
      </c>
      <c r="EK239" t="s">
        <v>441</v>
      </c>
      <c r="EL239" t="s">
        <v>305</v>
      </c>
      <c r="EM239" t="s">
        <v>2151</v>
      </c>
      <c r="EN239" t="s">
        <v>305</v>
      </c>
      <c r="EO239" t="s">
        <v>234</v>
      </c>
      <c r="EP239" t="s">
        <v>234</v>
      </c>
      <c r="EQ239" t="s">
        <v>234</v>
      </c>
      <c r="ER239" t="s">
        <v>234</v>
      </c>
      <c r="ES239" t="s">
        <v>234</v>
      </c>
      <c r="ET239" t="s">
        <v>234</v>
      </c>
      <c r="EU239" t="s">
        <v>234</v>
      </c>
      <c r="EV239" t="s">
        <v>234</v>
      </c>
      <c r="EW239" t="s">
        <v>234</v>
      </c>
      <c r="EX239" t="s">
        <v>234</v>
      </c>
      <c r="EY239" t="s">
        <v>234</v>
      </c>
      <c r="EZ239" t="s">
        <v>234</v>
      </c>
      <c r="FA239" t="s">
        <v>234</v>
      </c>
      <c r="FB239" t="s">
        <v>234</v>
      </c>
      <c r="FC239" t="s">
        <v>234</v>
      </c>
      <c r="FD239" t="s">
        <v>234</v>
      </c>
      <c r="FE239" t="s">
        <v>234</v>
      </c>
      <c r="FF239" t="s">
        <v>234</v>
      </c>
      <c r="FG239" t="s">
        <v>234</v>
      </c>
      <c r="FH239" t="s">
        <v>234</v>
      </c>
      <c r="FI239" t="s">
        <v>234</v>
      </c>
      <c r="FJ239" t="s">
        <v>234</v>
      </c>
      <c r="FK239" t="s">
        <v>234</v>
      </c>
      <c r="FL239" t="s">
        <v>234</v>
      </c>
      <c r="FM239" t="s">
        <v>234</v>
      </c>
      <c r="FN239" t="s">
        <v>234</v>
      </c>
      <c r="FO239" t="s">
        <v>234</v>
      </c>
      <c r="FP239" t="s">
        <v>234</v>
      </c>
      <c r="FQ239" t="s">
        <v>234</v>
      </c>
      <c r="FR239" t="s">
        <v>234</v>
      </c>
      <c r="FS239" t="s">
        <v>234</v>
      </c>
      <c r="FT239" t="s">
        <v>234</v>
      </c>
      <c r="FU239" t="s">
        <v>234</v>
      </c>
      <c r="FV239" t="s">
        <v>234</v>
      </c>
      <c r="FW239" t="s">
        <v>234</v>
      </c>
      <c r="FX239" t="s">
        <v>234</v>
      </c>
      <c r="FY239" t="s">
        <v>234</v>
      </c>
      <c r="FZ239" t="s">
        <v>234</v>
      </c>
      <c r="GA239" t="s">
        <v>234</v>
      </c>
      <c r="GB239" t="s">
        <v>234</v>
      </c>
      <c r="GC239" t="s">
        <v>234</v>
      </c>
      <c r="GD239" t="s">
        <v>234</v>
      </c>
      <c r="GE239" t="s">
        <v>234</v>
      </c>
      <c r="GF239" t="s">
        <v>234</v>
      </c>
      <c r="GG239" t="s">
        <v>234</v>
      </c>
      <c r="GH239" t="s">
        <v>234</v>
      </c>
      <c r="GI239" t="s">
        <v>234</v>
      </c>
      <c r="GJ239" t="s">
        <v>234</v>
      </c>
      <c r="GK239" t="s">
        <v>234</v>
      </c>
      <c r="GL239" t="s">
        <v>234</v>
      </c>
      <c r="GM239" t="s">
        <v>234</v>
      </c>
      <c r="GN239" t="s">
        <v>234</v>
      </c>
      <c r="GO239" t="s">
        <v>234</v>
      </c>
      <c r="GP239" t="s">
        <v>234</v>
      </c>
      <c r="GQ239" t="s">
        <v>234</v>
      </c>
      <c r="GR239" t="s">
        <v>234</v>
      </c>
      <c r="GS239" t="s">
        <v>234</v>
      </c>
      <c r="GT239" t="s">
        <v>234</v>
      </c>
      <c r="GU239" t="s">
        <v>234</v>
      </c>
      <c r="GV239" t="s">
        <v>234</v>
      </c>
      <c r="GW239" t="s">
        <v>234</v>
      </c>
      <c r="GX239" t="s">
        <v>234</v>
      </c>
      <c r="GY239" t="s">
        <v>234</v>
      </c>
      <c r="GZ239" t="s">
        <v>234</v>
      </c>
      <c r="HA239" t="s">
        <v>234</v>
      </c>
      <c r="HB239" t="s">
        <v>234</v>
      </c>
      <c r="HC239" t="s">
        <v>234</v>
      </c>
      <c r="HD239" t="s">
        <v>234</v>
      </c>
      <c r="HE239" t="s">
        <v>234</v>
      </c>
      <c r="HF239" t="s">
        <v>234</v>
      </c>
      <c r="HG239" t="s">
        <v>234</v>
      </c>
      <c r="HH239" t="s">
        <v>234</v>
      </c>
      <c r="HI239" t="s">
        <v>234</v>
      </c>
      <c r="HJ239" t="s">
        <v>234</v>
      </c>
      <c r="HK239" t="s">
        <v>234</v>
      </c>
      <c r="HL239" t="s">
        <v>234</v>
      </c>
      <c r="HM239" t="s">
        <v>234</v>
      </c>
      <c r="HN239" t="s">
        <v>234</v>
      </c>
      <c r="HO239" t="s">
        <v>234</v>
      </c>
      <c r="HP239" t="s">
        <v>234</v>
      </c>
      <c r="HQ239" t="s">
        <v>234</v>
      </c>
      <c r="HR239" t="s">
        <v>234</v>
      </c>
      <c r="HS239" t="s">
        <v>234</v>
      </c>
      <c r="HT239" t="s">
        <v>234</v>
      </c>
      <c r="HU239" t="s">
        <v>1445</v>
      </c>
      <c r="HV239" t="s">
        <v>234</v>
      </c>
      <c r="HW239" t="s">
        <v>234</v>
      </c>
      <c r="HX239" t="s">
        <v>234</v>
      </c>
      <c r="HY239" t="s">
        <v>234</v>
      </c>
      <c r="HZ239" t="s">
        <v>234</v>
      </c>
      <c r="IA239" t="s">
        <v>234</v>
      </c>
      <c r="IB239" t="s">
        <v>234</v>
      </c>
      <c r="IC239" t="s">
        <v>234</v>
      </c>
      <c r="ID239" t="s">
        <v>3798</v>
      </c>
      <c r="IE239">
        <v>0</v>
      </c>
      <c r="IF239">
        <v>1</v>
      </c>
      <c r="IG239">
        <v>1</v>
      </c>
      <c r="IH239">
        <v>1</v>
      </c>
      <c r="II239">
        <v>0</v>
      </c>
      <c r="IJ239">
        <v>0</v>
      </c>
      <c r="IK239">
        <v>0</v>
      </c>
      <c r="IL239">
        <v>0</v>
      </c>
      <c r="IM239" t="s">
        <v>234</v>
      </c>
      <c r="IN239" t="s">
        <v>1445</v>
      </c>
      <c r="IO239" t="s">
        <v>234</v>
      </c>
      <c r="IP239" t="s">
        <v>234</v>
      </c>
      <c r="IQ239" t="s">
        <v>234</v>
      </c>
      <c r="IR239" t="s">
        <v>234</v>
      </c>
      <c r="IS239" t="s">
        <v>234</v>
      </c>
      <c r="IT239" t="s">
        <v>234</v>
      </c>
      <c r="IU239" t="s">
        <v>234</v>
      </c>
      <c r="IV239" t="s">
        <v>234</v>
      </c>
      <c r="IW239" t="s">
        <v>234</v>
      </c>
      <c r="IX239" t="s">
        <v>234</v>
      </c>
      <c r="IY239" t="s">
        <v>234</v>
      </c>
      <c r="IZ239" t="s">
        <v>234</v>
      </c>
      <c r="JA239" t="s">
        <v>234</v>
      </c>
      <c r="JB239" t="s">
        <v>234</v>
      </c>
      <c r="JC239" t="s">
        <v>234</v>
      </c>
      <c r="JD239" t="s">
        <v>234</v>
      </c>
      <c r="JE239" t="s">
        <v>234</v>
      </c>
      <c r="JF239" t="s">
        <v>234</v>
      </c>
      <c r="JG239" t="s">
        <v>234</v>
      </c>
      <c r="JH239" t="s">
        <v>234</v>
      </c>
      <c r="JI239" t="s">
        <v>234</v>
      </c>
      <c r="JJ239" t="s">
        <v>234</v>
      </c>
      <c r="JK239" t="s">
        <v>234</v>
      </c>
      <c r="JL239" t="s">
        <v>234</v>
      </c>
      <c r="JM239" t="s">
        <v>234</v>
      </c>
      <c r="JN239" t="s">
        <v>234</v>
      </c>
      <c r="JO239" t="s">
        <v>234</v>
      </c>
      <c r="JP239" t="s">
        <v>234</v>
      </c>
      <c r="JQ239" t="s">
        <v>234</v>
      </c>
      <c r="JR239" t="s">
        <v>234</v>
      </c>
      <c r="JS239" t="s">
        <v>234</v>
      </c>
      <c r="JT239" t="s">
        <v>234</v>
      </c>
      <c r="JU239" t="s">
        <v>234</v>
      </c>
      <c r="JV239" t="s">
        <v>234</v>
      </c>
      <c r="JW239" t="s">
        <v>234</v>
      </c>
      <c r="JX239" t="s">
        <v>234</v>
      </c>
      <c r="JY239" t="s">
        <v>234</v>
      </c>
      <c r="JZ239" t="s">
        <v>234</v>
      </c>
      <c r="KA239" t="s">
        <v>234</v>
      </c>
      <c r="KB239" t="s">
        <v>234</v>
      </c>
      <c r="KC239" t="s">
        <v>234</v>
      </c>
      <c r="KD239" t="s">
        <v>234</v>
      </c>
      <c r="KE239" t="s">
        <v>234</v>
      </c>
      <c r="KF239" t="s">
        <v>234</v>
      </c>
      <c r="KG239" t="s">
        <v>234</v>
      </c>
      <c r="KH239" t="s">
        <v>234</v>
      </c>
      <c r="KI239" t="s">
        <v>234</v>
      </c>
      <c r="KJ239" t="s">
        <v>234</v>
      </c>
      <c r="KK239" t="s">
        <v>234</v>
      </c>
      <c r="KL239" t="s">
        <v>234</v>
      </c>
      <c r="KM239" t="s">
        <v>234</v>
      </c>
      <c r="KN239" t="s">
        <v>234</v>
      </c>
      <c r="KO239" t="s">
        <v>234</v>
      </c>
      <c r="KP239" t="s">
        <v>234</v>
      </c>
      <c r="KQ239" t="s">
        <v>234</v>
      </c>
      <c r="KR239" t="s">
        <v>234</v>
      </c>
      <c r="KS239" t="s">
        <v>234</v>
      </c>
      <c r="KT239" t="s">
        <v>234</v>
      </c>
      <c r="KU239" t="s">
        <v>234</v>
      </c>
      <c r="KV239" t="s">
        <v>234</v>
      </c>
      <c r="KW239" t="s">
        <v>234</v>
      </c>
      <c r="KX239" t="s">
        <v>234</v>
      </c>
      <c r="KY239" t="s">
        <v>234</v>
      </c>
      <c r="KZ239" t="s">
        <v>234</v>
      </c>
      <c r="LA239" t="s">
        <v>234</v>
      </c>
      <c r="LB239" t="s">
        <v>234</v>
      </c>
      <c r="LC239" t="s">
        <v>234</v>
      </c>
      <c r="LD239" t="s">
        <v>234</v>
      </c>
      <c r="LE239" t="s">
        <v>234</v>
      </c>
      <c r="LF239" t="s">
        <v>234</v>
      </c>
      <c r="LG239" t="s">
        <v>234</v>
      </c>
      <c r="LH239">
        <v>266242610</v>
      </c>
      <c r="LI239" t="s">
        <v>4360</v>
      </c>
      <c r="LJ239">
        <v>44622.808946759258</v>
      </c>
      <c r="LK239" t="s">
        <v>234</v>
      </c>
      <c r="LL239" t="s">
        <v>234</v>
      </c>
      <c r="LM239" t="s">
        <v>3800</v>
      </c>
      <c r="LN239" t="s">
        <v>3801</v>
      </c>
      <c r="LO239" t="s">
        <v>234</v>
      </c>
      <c r="LP239">
        <v>240</v>
      </c>
    </row>
    <row r="240" spans="1:328" x14ac:dyDescent="0.35">
      <c r="A240">
        <v>44621.593962291663</v>
      </c>
      <c r="B240">
        <v>44621.601656527782</v>
      </c>
      <c r="C240">
        <v>44621</v>
      </c>
      <c r="D240">
        <v>7.6942361192777753E-3</v>
      </c>
      <c r="E240" t="s">
        <v>234</v>
      </c>
      <c r="F240" t="s">
        <v>234</v>
      </c>
      <c r="G240" t="s">
        <v>234</v>
      </c>
      <c r="H240">
        <v>44621</v>
      </c>
      <c r="I240" t="s">
        <v>451</v>
      </c>
      <c r="J240" t="s">
        <v>234</v>
      </c>
      <c r="K240" t="s">
        <v>451</v>
      </c>
      <c r="L240" t="s">
        <v>450</v>
      </c>
      <c r="M240" t="s">
        <v>450</v>
      </c>
      <c r="N240" t="s">
        <v>246</v>
      </c>
      <c r="O240" t="s">
        <v>4303</v>
      </c>
      <c r="P240" t="s">
        <v>246</v>
      </c>
      <c r="Q240" t="s">
        <v>433</v>
      </c>
      <c r="R240" t="s">
        <v>4303</v>
      </c>
      <c r="S240" t="s">
        <v>441</v>
      </c>
      <c r="T240" t="s">
        <v>2151</v>
      </c>
      <c r="U240" t="s">
        <v>2150</v>
      </c>
      <c r="V240" t="s">
        <v>2152</v>
      </c>
      <c r="W240" t="s">
        <v>2451</v>
      </c>
      <c r="X240" t="s">
        <v>2450</v>
      </c>
      <c r="Y240" t="s">
        <v>2451</v>
      </c>
      <c r="Z240" t="s">
        <v>246</v>
      </c>
      <c r="AA240" t="s">
        <v>4304</v>
      </c>
      <c r="AB240" t="s">
        <v>246</v>
      </c>
      <c r="AC240" t="s">
        <v>1390</v>
      </c>
      <c r="AD240" t="s">
        <v>4305</v>
      </c>
      <c r="AE240" t="s">
        <v>246</v>
      </c>
      <c r="AF240" t="s">
        <v>4306</v>
      </c>
      <c r="AG240" t="s">
        <v>246</v>
      </c>
      <c r="AH240" t="s">
        <v>1390</v>
      </c>
      <c r="AI240" t="s">
        <v>4307</v>
      </c>
      <c r="AJ240" t="s">
        <v>247</v>
      </c>
      <c r="AK240" t="s">
        <v>284</v>
      </c>
      <c r="AL240" t="s">
        <v>1655</v>
      </c>
      <c r="AM240" t="s">
        <v>234</v>
      </c>
      <c r="AN240" t="s">
        <v>1655</v>
      </c>
      <c r="AO240" t="s">
        <v>234</v>
      </c>
      <c r="AP240" t="s">
        <v>274</v>
      </c>
      <c r="AQ240" t="s">
        <v>234</v>
      </c>
      <c r="AR240" t="s">
        <v>234</v>
      </c>
      <c r="AS240" t="s">
        <v>285</v>
      </c>
      <c r="AT240" t="s">
        <v>234</v>
      </c>
      <c r="AU240" t="s">
        <v>4357</v>
      </c>
      <c r="AV240">
        <v>1</v>
      </c>
      <c r="AW240">
        <v>1</v>
      </c>
      <c r="AX240">
        <v>0</v>
      </c>
      <c r="AY240">
        <v>0</v>
      </c>
      <c r="AZ240">
        <v>0</v>
      </c>
      <c r="BA240">
        <v>0</v>
      </c>
      <c r="BB240">
        <v>0</v>
      </c>
      <c r="BC240">
        <v>0</v>
      </c>
      <c r="BD240" t="s">
        <v>303</v>
      </c>
      <c r="BE240" t="s">
        <v>752</v>
      </c>
      <c r="BF240" t="s">
        <v>3880</v>
      </c>
      <c r="BG240">
        <v>1</v>
      </c>
      <c r="BH240">
        <v>0</v>
      </c>
      <c r="BI240">
        <v>0</v>
      </c>
      <c r="BJ240">
        <v>0</v>
      </c>
      <c r="BK240">
        <v>1</v>
      </c>
      <c r="BL240">
        <v>0</v>
      </c>
      <c r="BM240">
        <v>0</v>
      </c>
      <c r="BN240">
        <v>0</v>
      </c>
      <c r="BO240">
        <v>0</v>
      </c>
      <c r="BP240">
        <v>0</v>
      </c>
      <c r="BQ240" t="s">
        <v>234</v>
      </c>
      <c r="BR240" t="s">
        <v>304</v>
      </c>
      <c r="BS240" t="s">
        <v>311</v>
      </c>
      <c r="BT240" t="s">
        <v>1409</v>
      </c>
      <c r="BU240">
        <v>0</v>
      </c>
      <c r="BV240">
        <v>0</v>
      </c>
      <c r="BW240">
        <v>0</v>
      </c>
      <c r="BX240">
        <v>0</v>
      </c>
      <c r="BY240">
        <v>0</v>
      </c>
      <c r="BZ240">
        <v>0</v>
      </c>
      <c r="CA240">
        <v>0</v>
      </c>
      <c r="CB240">
        <v>1</v>
      </c>
      <c r="CC240" t="s">
        <v>234</v>
      </c>
      <c r="CD240" t="s">
        <v>234</v>
      </c>
      <c r="CE240" t="s">
        <v>234</v>
      </c>
      <c r="CF240" t="s">
        <v>234</v>
      </c>
      <c r="CG240" t="s">
        <v>234</v>
      </c>
      <c r="CH240" t="s">
        <v>234</v>
      </c>
      <c r="CI240" t="s">
        <v>234</v>
      </c>
      <c r="CJ240" t="s">
        <v>234</v>
      </c>
      <c r="CK240" t="s">
        <v>234</v>
      </c>
      <c r="CL240" t="s">
        <v>234</v>
      </c>
      <c r="CM240" t="s">
        <v>234</v>
      </c>
      <c r="CN240" t="s">
        <v>234</v>
      </c>
      <c r="CO240" t="s">
        <v>234</v>
      </c>
      <c r="CP240" t="s">
        <v>234</v>
      </c>
      <c r="CQ240" t="s">
        <v>234</v>
      </c>
      <c r="CR240" t="s">
        <v>234</v>
      </c>
      <c r="CS240" t="s">
        <v>234</v>
      </c>
      <c r="CT240" t="s">
        <v>234</v>
      </c>
      <c r="CU240" t="s">
        <v>234</v>
      </c>
      <c r="CV240" t="s">
        <v>234</v>
      </c>
      <c r="CW240" t="s">
        <v>234</v>
      </c>
      <c r="CX240" t="s">
        <v>234</v>
      </c>
      <c r="CY240" t="s">
        <v>234</v>
      </c>
      <c r="CZ240" t="s">
        <v>234</v>
      </c>
      <c r="DA240" t="s">
        <v>234</v>
      </c>
      <c r="DB240" t="s">
        <v>234</v>
      </c>
      <c r="DC240" t="s">
        <v>234</v>
      </c>
      <c r="DD240" t="s">
        <v>234</v>
      </c>
      <c r="DE240" t="s">
        <v>234</v>
      </c>
      <c r="DF240" t="s">
        <v>234</v>
      </c>
      <c r="DG240" t="s">
        <v>234</v>
      </c>
      <c r="DH240" t="s">
        <v>1445</v>
      </c>
      <c r="DI240" t="s">
        <v>234</v>
      </c>
      <c r="DJ240" t="s">
        <v>234</v>
      </c>
      <c r="DK240" t="s">
        <v>234</v>
      </c>
      <c r="DL240" t="s">
        <v>234</v>
      </c>
      <c r="DM240" t="s">
        <v>234</v>
      </c>
      <c r="DN240" t="s">
        <v>234</v>
      </c>
      <c r="DO240" t="s">
        <v>234</v>
      </c>
      <c r="DP240" t="s">
        <v>234</v>
      </c>
      <c r="DQ240" t="s">
        <v>234</v>
      </c>
      <c r="DR240" t="s">
        <v>234</v>
      </c>
      <c r="DS240" t="s">
        <v>234</v>
      </c>
      <c r="DT240" t="s">
        <v>234</v>
      </c>
      <c r="DU240" t="s">
        <v>234</v>
      </c>
      <c r="DV240" t="s">
        <v>234</v>
      </c>
      <c r="DW240" t="s">
        <v>234</v>
      </c>
      <c r="DX240" t="s">
        <v>234</v>
      </c>
      <c r="DY240" t="s">
        <v>234</v>
      </c>
      <c r="DZ240" t="s">
        <v>234</v>
      </c>
      <c r="EA240" t="s">
        <v>234</v>
      </c>
      <c r="EB240" t="s">
        <v>234</v>
      </c>
      <c r="EC240" t="s">
        <v>234</v>
      </c>
      <c r="ED240" t="s">
        <v>234</v>
      </c>
      <c r="EE240" t="s">
        <v>234</v>
      </c>
      <c r="EF240" t="s">
        <v>234</v>
      </c>
      <c r="EG240" t="s">
        <v>234</v>
      </c>
      <c r="EH240" t="s">
        <v>1445</v>
      </c>
      <c r="EI240" t="s">
        <v>1445</v>
      </c>
      <c r="EJ240" t="s">
        <v>1445</v>
      </c>
      <c r="EK240" t="s">
        <v>234</v>
      </c>
      <c r="EL240" t="s">
        <v>314</v>
      </c>
      <c r="EM240" t="s">
        <v>234</v>
      </c>
      <c r="EN240" t="s">
        <v>314</v>
      </c>
      <c r="EO240" t="s">
        <v>1047</v>
      </c>
      <c r="EP240">
        <v>0</v>
      </c>
      <c r="EQ240">
        <v>0</v>
      </c>
      <c r="ER240">
        <v>0</v>
      </c>
      <c r="ES240">
        <v>1</v>
      </c>
      <c r="ET240">
        <v>0</v>
      </c>
      <c r="EU240">
        <v>0</v>
      </c>
      <c r="EV240">
        <v>0</v>
      </c>
      <c r="EW240">
        <v>0</v>
      </c>
      <c r="EX240" t="s">
        <v>234</v>
      </c>
      <c r="EY240" t="s">
        <v>234</v>
      </c>
      <c r="EZ240" t="s">
        <v>234</v>
      </c>
      <c r="FA240" t="s">
        <v>234</v>
      </c>
      <c r="FB240" t="s">
        <v>234</v>
      </c>
      <c r="FC240" t="s">
        <v>234</v>
      </c>
      <c r="FD240" t="s">
        <v>234</v>
      </c>
      <c r="FE240" t="s">
        <v>234</v>
      </c>
      <c r="FF240" t="s">
        <v>234</v>
      </c>
      <c r="FG240" t="s">
        <v>234</v>
      </c>
      <c r="FH240">
        <v>25</v>
      </c>
      <c r="FI240" t="s">
        <v>1655</v>
      </c>
      <c r="FJ240" t="s">
        <v>234</v>
      </c>
      <c r="FK240" t="s">
        <v>234</v>
      </c>
      <c r="FL240" t="s">
        <v>234</v>
      </c>
      <c r="FM240" t="s">
        <v>234</v>
      </c>
      <c r="FN240" t="s">
        <v>234</v>
      </c>
      <c r="FO240" t="s">
        <v>234</v>
      </c>
      <c r="FP240" t="s">
        <v>234</v>
      </c>
      <c r="FQ240" t="s">
        <v>234</v>
      </c>
      <c r="FR240" t="s">
        <v>234</v>
      </c>
      <c r="FS240" t="s">
        <v>234</v>
      </c>
      <c r="FT240" t="s">
        <v>234</v>
      </c>
      <c r="FU240" t="s">
        <v>234</v>
      </c>
      <c r="FV240" t="s">
        <v>234</v>
      </c>
      <c r="FW240" t="s">
        <v>234</v>
      </c>
      <c r="FX240" t="s">
        <v>234</v>
      </c>
      <c r="FY240" t="s">
        <v>234</v>
      </c>
      <c r="FZ240" t="s">
        <v>234</v>
      </c>
      <c r="GA240" t="s">
        <v>234</v>
      </c>
      <c r="GB240" t="s">
        <v>234</v>
      </c>
      <c r="GC240" t="s">
        <v>234</v>
      </c>
      <c r="GD240" t="s">
        <v>234</v>
      </c>
      <c r="GE240" t="s">
        <v>234</v>
      </c>
      <c r="GF240" t="s">
        <v>234</v>
      </c>
      <c r="GG240" t="s">
        <v>234</v>
      </c>
      <c r="GH240" t="s">
        <v>234</v>
      </c>
      <c r="GI240" t="s">
        <v>234</v>
      </c>
      <c r="GJ240" t="s">
        <v>234</v>
      </c>
      <c r="GK240" t="s">
        <v>234</v>
      </c>
      <c r="GL240" t="s">
        <v>234</v>
      </c>
      <c r="GM240" t="s">
        <v>234</v>
      </c>
      <c r="GN240" t="s">
        <v>234</v>
      </c>
      <c r="GO240" t="s">
        <v>1655</v>
      </c>
      <c r="GP240" t="s">
        <v>4361</v>
      </c>
      <c r="GQ240">
        <v>0</v>
      </c>
      <c r="GR240">
        <v>1</v>
      </c>
      <c r="GS240">
        <v>0</v>
      </c>
      <c r="GT240">
        <v>0</v>
      </c>
      <c r="GU240">
        <v>0</v>
      </c>
      <c r="GV240">
        <v>0</v>
      </c>
      <c r="GW240">
        <v>0</v>
      </c>
      <c r="GX240">
        <v>0</v>
      </c>
      <c r="GY240">
        <v>0</v>
      </c>
      <c r="GZ240">
        <v>1</v>
      </c>
      <c r="HA240">
        <v>0</v>
      </c>
      <c r="HB240">
        <v>0</v>
      </c>
      <c r="HC240">
        <v>0</v>
      </c>
      <c r="HD240" t="s">
        <v>234</v>
      </c>
      <c r="HE240" t="s">
        <v>1047</v>
      </c>
      <c r="HF240">
        <v>0</v>
      </c>
      <c r="HG240">
        <v>0</v>
      </c>
      <c r="HH240">
        <v>0</v>
      </c>
      <c r="HI240">
        <v>1</v>
      </c>
      <c r="HJ240">
        <v>0</v>
      </c>
      <c r="HK240">
        <v>0</v>
      </c>
      <c r="HL240">
        <v>0</v>
      </c>
      <c r="HM240">
        <v>0</v>
      </c>
      <c r="HN240" t="s">
        <v>1445</v>
      </c>
      <c r="HO240" t="s">
        <v>1445</v>
      </c>
      <c r="HP240" t="s">
        <v>1445</v>
      </c>
      <c r="HQ240" t="s">
        <v>234</v>
      </c>
      <c r="HR240" t="s">
        <v>314</v>
      </c>
      <c r="HS240" t="s">
        <v>234</v>
      </c>
      <c r="HT240" t="s">
        <v>314</v>
      </c>
      <c r="HU240" t="s">
        <v>1445</v>
      </c>
      <c r="HV240" t="s">
        <v>234</v>
      </c>
      <c r="HW240" t="s">
        <v>234</v>
      </c>
      <c r="HX240" t="s">
        <v>234</v>
      </c>
      <c r="HY240" t="s">
        <v>234</v>
      </c>
      <c r="HZ240" t="s">
        <v>234</v>
      </c>
      <c r="IA240" t="s">
        <v>234</v>
      </c>
      <c r="IB240" t="s">
        <v>234</v>
      </c>
      <c r="IC240" t="s">
        <v>234</v>
      </c>
      <c r="ID240" t="s">
        <v>3798</v>
      </c>
      <c r="IE240">
        <v>0</v>
      </c>
      <c r="IF240">
        <v>1</v>
      </c>
      <c r="IG240">
        <v>1</v>
      </c>
      <c r="IH240">
        <v>1</v>
      </c>
      <c r="II240">
        <v>0</v>
      </c>
      <c r="IJ240">
        <v>0</v>
      </c>
      <c r="IK240">
        <v>0</v>
      </c>
      <c r="IL240">
        <v>0</v>
      </c>
      <c r="IM240" t="s">
        <v>234</v>
      </c>
      <c r="IN240" t="s">
        <v>1655</v>
      </c>
      <c r="IO240" t="s">
        <v>234</v>
      </c>
      <c r="IP240" t="s">
        <v>3878</v>
      </c>
      <c r="IQ240">
        <v>1</v>
      </c>
      <c r="IR240">
        <v>1</v>
      </c>
      <c r="IS240">
        <v>0</v>
      </c>
      <c r="IT240">
        <v>0</v>
      </c>
      <c r="IU240">
        <v>0</v>
      </c>
      <c r="IV240">
        <v>0</v>
      </c>
      <c r="IW240">
        <v>0</v>
      </c>
      <c r="IX240">
        <v>0</v>
      </c>
      <c r="IY240" t="s">
        <v>234</v>
      </c>
      <c r="IZ240" t="s">
        <v>234</v>
      </c>
      <c r="JA240" t="s">
        <v>234</v>
      </c>
      <c r="JB240" t="s">
        <v>234</v>
      </c>
      <c r="JC240" t="s">
        <v>234</v>
      </c>
      <c r="JD240" t="s">
        <v>234</v>
      </c>
      <c r="JE240" t="s">
        <v>234</v>
      </c>
      <c r="JF240" t="s">
        <v>234</v>
      </c>
      <c r="JG240" t="s">
        <v>234</v>
      </c>
      <c r="JH240" t="s">
        <v>234</v>
      </c>
      <c r="JI240" t="s">
        <v>234</v>
      </c>
      <c r="JJ240" t="s">
        <v>234</v>
      </c>
      <c r="JK240" t="s">
        <v>234</v>
      </c>
      <c r="JL240" t="s">
        <v>234</v>
      </c>
      <c r="JM240" t="s">
        <v>234</v>
      </c>
      <c r="JN240" t="s">
        <v>234</v>
      </c>
      <c r="JO240" t="s">
        <v>234</v>
      </c>
      <c r="JP240" t="s">
        <v>234</v>
      </c>
      <c r="JQ240" t="s">
        <v>234</v>
      </c>
      <c r="JR240" t="s">
        <v>234</v>
      </c>
      <c r="JS240" t="s">
        <v>234</v>
      </c>
      <c r="JT240" t="s">
        <v>234</v>
      </c>
      <c r="JU240" t="s">
        <v>234</v>
      </c>
      <c r="JV240" t="s">
        <v>234</v>
      </c>
      <c r="JW240" t="s">
        <v>234</v>
      </c>
      <c r="JX240" t="s">
        <v>234</v>
      </c>
      <c r="JY240" t="s">
        <v>234</v>
      </c>
      <c r="JZ240" t="s">
        <v>234</v>
      </c>
      <c r="KA240" t="s">
        <v>234</v>
      </c>
      <c r="KB240" t="s">
        <v>234</v>
      </c>
      <c r="KC240" t="s">
        <v>234</v>
      </c>
      <c r="KD240" t="s">
        <v>234</v>
      </c>
      <c r="KE240" t="s">
        <v>234</v>
      </c>
      <c r="KF240" t="s">
        <v>234</v>
      </c>
      <c r="KG240" t="s">
        <v>234</v>
      </c>
      <c r="KH240" t="s">
        <v>234</v>
      </c>
      <c r="KI240" t="s">
        <v>234</v>
      </c>
      <c r="KJ240" t="s">
        <v>234</v>
      </c>
      <c r="KK240" t="s">
        <v>234</v>
      </c>
      <c r="KL240" t="s">
        <v>234</v>
      </c>
      <c r="KM240" t="s">
        <v>234</v>
      </c>
      <c r="KN240" t="s">
        <v>234</v>
      </c>
      <c r="KO240" t="s">
        <v>234</v>
      </c>
      <c r="KP240" t="s">
        <v>234</v>
      </c>
      <c r="KQ240" t="s">
        <v>234</v>
      </c>
      <c r="KR240" t="s">
        <v>234</v>
      </c>
      <c r="KS240" t="s">
        <v>234</v>
      </c>
      <c r="KT240" t="s">
        <v>234</v>
      </c>
      <c r="KU240" t="s">
        <v>234</v>
      </c>
      <c r="KV240" t="s">
        <v>234</v>
      </c>
      <c r="KW240" t="s">
        <v>234</v>
      </c>
      <c r="KX240" t="s">
        <v>234</v>
      </c>
      <c r="KY240" t="s">
        <v>234</v>
      </c>
      <c r="KZ240" t="s">
        <v>234</v>
      </c>
      <c r="LA240" t="s">
        <v>234</v>
      </c>
      <c r="LB240" t="s">
        <v>234</v>
      </c>
      <c r="LC240" t="s">
        <v>234</v>
      </c>
      <c r="LD240" t="s">
        <v>234</v>
      </c>
      <c r="LE240" t="s">
        <v>234</v>
      </c>
      <c r="LF240" t="s">
        <v>234</v>
      </c>
      <c r="LG240" t="s">
        <v>234</v>
      </c>
      <c r="LH240">
        <v>266242614</v>
      </c>
      <c r="LI240" t="s">
        <v>4362</v>
      </c>
      <c r="LJ240">
        <v>44622.808958333328</v>
      </c>
      <c r="LK240" t="s">
        <v>234</v>
      </c>
      <c r="LL240" t="s">
        <v>234</v>
      </c>
      <c r="LM240" t="s">
        <v>3800</v>
      </c>
      <c r="LN240" t="s">
        <v>3801</v>
      </c>
      <c r="LO240" t="s">
        <v>234</v>
      </c>
      <c r="LP240">
        <v>241</v>
      </c>
    </row>
    <row r="241" spans="1:328" x14ac:dyDescent="0.35">
      <c r="A241">
        <v>44621.607780798608</v>
      </c>
      <c r="B241">
        <v>44621.620979571759</v>
      </c>
      <c r="C241">
        <v>44621</v>
      </c>
      <c r="D241">
        <v>1.0152902423914594E-3</v>
      </c>
      <c r="E241" t="s">
        <v>234</v>
      </c>
      <c r="F241" t="s">
        <v>234</v>
      </c>
      <c r="G241" t="s">
        <v>234</v>
      </c>
      <c r="H241">
        <v>44621</v>
      </c>
      <c r="I241" t="s">
        <v>451</v>
      </c>
      <c r="J241" t="s">
        <v>234</v>
      </c>
      <c r="K241" t="s">
        <v>451</v>
      </c>
      <c r="L241" t="s">
        <v>450</v>
      </c>
      <c r="M241" t="s">
        <v>450</v>
      </c>
      <c r="N241" t="s">
        <v>246</v>
      </c>
      <c r="O241" t="s">
        <v>4303</v>
      </c>
      <c r="P241" t="s">
        <v>246</v>
      </c>
      <c r="Q241" t="s">
        <v>433</v>
      </c>
      <c r="R241" t="s">
        <v>4303</v>
      </c>
      <c r="S241" t="s">
        <v>441</v>
      </c>
      <c r="T241" t="s">
        <v>2151</v>
      </c>
      <c r="U241" t="s">
        <v>2150</v>
      </c>
      <c r="V241" t="s">
        <v>2152</v>
      </c>
      <c r="W241" t="s">
        <v>2451</v>
      </c>
      <c r="X241" t="s">
        <v>2450</v>
      </c>
      <c r="Y241" t="s">
        <v>2451</v>
      </c>
      <c r="Z241" t="s">
        <v>246</v>
      </c>
      <c r="AA241" t="s">
        <v>4304</v>
      </c>
      <c r="AB241" t="s">
        <v>246</v>
      </c>
      <c r="AC241" t="s">
        <v>1390</v>
      </c>
      <c r="AD241" t="s">
        <v>4305</v>
      </c>
      <c r="AE241" t="s">
        <v>246</v>
      </c>
      <c r="AF241" t="s">
        <v>4306</v>
      </c>
      <c r="AG241" t="s">
        <v>246</v>
      </c>
      <c r="AH241" t="s">
        <v>1390</v>
      </c>
      <c r="AI241" t="s">
        <v>4307</v>
      </c>
      <c r="AJ241" t="s">
        <v>247</v>
      </c>
      <c r="AK241" t="s">
        <v>284</v>
      </c>
      <c r="AL241" t="s">
        <v>1655</v>
      </c>
      <c r="AM241" t="s">
        <v>234</v>
      </c>
      <c r="AN241" t="s">
        <v>1655</v>
      </c>
      <c r="AO241" t="s">
        <v>234</v>
      </c>
      <c r="AP241" t="s">
        <v>274</v>
      </c>
      <c r="AQ241" t="s">
        <v>234</v>
      </c>
      <c r="AR241" t="s">
        <v>234</v>
      </c>
      <c r="AS241" t="s">
        <v>308</v>
      </c>
      <c r="AT241" t="s">
        <v>234</v>
      </c>
      <c r="AU241" t="s">
        <v>3875</v>
      </c>
      <c r="AV241">
        <v>1</v>
      </c>
      <c r="AW241">
        <v>1</v>
      </c>
      <c r="AX241">
        <v>0</v>
      </c>
      <c r="AY241">
        <v>0</v>
      </c>
      <c r="AZ241">
        <v>0</v>
      </c>
      <c r="BA241">
        <v>0</v>
      </c>
      <c r="BB241">
        <v>0</v>
      </c>
      <c r="BC241">
        <v>0</v>
      </c>
      <c r="BD241" t="s">
        <v>309</v>
      </c>
      <c r="BE241" t="s">
        <v>750</v>
      </c>
      <c r="BF241" t="s">
        <v>3880</v>
      </c>
      <c r="BG241">
        <v>1</v>
      </c>
      <c r="BH241">
        <v>0</v>
      </c>
      <c r="BI241">
        <v>0</v>
      </c>
      <c r="BJ241">
        <v>0</v>
      </c>
      <c r="BK241">
        <v>1</v>
      </c>
      <c r="BL241">
        <v>0</v>
      </c>
      <c r="BM241">
        <v>0</v>
      </c>
      <c r="BN241">
        <v>0</v>
      </c>
      <c r="BO241">
        <v>0</v>
      </c>
      <c r="BP241">
        <v>0</v>
      </c>
      <c r="BQ241" t="s">
        <v>234</v>
      </c>
      <c r="BR241" t="s">
        <v>288</v>
      </c>
      <c r="BS241" t="s">
        <v>311</v>
      </c>
      <c r="BT241" t="s">
        <v>4363</v>
      </c>
      <c r="BU241">
        <v>1</v>
      </c>
      <c r="BV241">
        <v>1</v>
      </c>
      <c r="BW241">
        <v>0</v>
      </c>
      <c r="BX241">
        <v>1</v>
      </c>
      <c r="BY241">
        <v>1</v>
      </c>
      <c r="BZ241">
        <v>1</v>
      </c>
      <c r="CA241">
        <v>1</v>
      </c>
      <c r="CB241">
        <v>0</v>
      </c>
      <c r="CC241" t="s">
        <v>1500</v>
      </c>
      <c r="CD241">
        <v>500</v>
      </c>
      <c r="CE241">
        <v>250</v>
      </c>
      <c r="CF241" t="s">
        <v>1655</v>
      </c>
      <c r="CG241">
        <v>500</v>
      </c>
      <c r="CH241">
        <v>192.30769230769201</v>
      </c>
      <c r="CI241" t="s">
        <v>1655</v>
      </c>
      <c r="CJ241" t="s">
        <v>234</v>
      </c>
      <c r="CK241" t="s">
        <v>234</v>
      </c>
      <c r="CL241" t="s">
        <v>234</v>
      </c>
      <c r="CM241">
        <v>500</v>
      </c>
      <c r="CN241" t="s">
        <v>4309</v>
      </c>
      <c r="CO241" t="s">
        <v>1655</v>
      </c>
      <c r="CP241">
        <v>550</v>
      </c>
      <c r="CQ241" t="s">
        <v>3881</v>
      </c>
      <c r="CR241" t="s">
        <v>1445</v>
      </c>
      <c r="CS241">
        <v>650</v>
      </c>
      <c r="CT241" t="s">
        <v>3918</v>
      </c>
      <c r="CU241" t="s">
        <v>1445</v>
      </c>
      <c r="CV241" t="s">
        <v>1507</v>
      </c>
      <c r="CW241" t="s">
        <v>1445</v>
      </c>
      <c r="CX241" t="s">
        <v>234</v>
      </c>
      <c r="CY241" t="s">
        <v>234</v>
      </c>
      <c r="CZ241" t="s">
        <v>342</v>
      </c>
      <c r="DA241" t="s">
        <v>342</v>
      </c>
      <c r="DB241" t="s">
        <v>414</v>
      </c>
      <c r="DC241">
        <v>591</v>
      </c>
      <c r="DD241">
        <v>200</v>
      </c>
      <c r="DE241" t="s">
        <v>4343</v>
      </c>
      <c r="DF241">
        <v>1280.87986463621</v>
      </c>
      <c r="DG241" t="s">
        <v>1445</v>
      </c>
      <c r="DH241" t="s">
        <v>1655</v>
      </c>
      <c r="DI241" t="s">
        <v>1536</v>
      </c>
      <c r="DJ241">
        <v>0</v>
      </c>
      <c r="DK241">
        <v>0</v>
      </c>
      <c r="DL241">
        <v>0</v>
      </c>
      <c r="DM241">
        <v>0</v>
      </c>
      <c r="DN241">
        <v>0</v>
      </c>
      <c r="DO241">
        <v>0</v>
      </c>
      <c r="DP241">
        <v>0</v>
      </c>
      <c r="DQ241">
        <v>1</v>
      </c>
      <c r="DR241">
        <v>0</v>
      </c>
      <c r="DS241">
        <v>0</v>
      </c>
      <c r="DT241">
        <v>0</v>
      </c>
      <c r="DU241">
        <v>0</v>
      </c>
      <c r="DV241">
        <v>0</v>
      </c>
      <c r="DW241">
        <v>0</v>
      </c>
      <c r="DX241" t="s">
        <v>234</v>
      </c>
      <c r="DY241" t="s">
        <v>1460</v>
      </c>
      <c r="DZ241">
        <v>0</v>
      </c>
      <c r="EA241">
        <v>1</v>
      </c>
      <c r="EB241">
        <v>0</v>
      </c>
      <c r="EC241">
        <v>0</v>
      </c>
      <c r="ED241">
        <v>0</v>
      </c>
      <c r="EE241">
        <v>0</v>
      </c>
      <c r="EF241">
        <v>0</v>
      </c>
      <c r="EG241">
        <v>0</v>
      </c>
      <c r="EH241" t="s">
        <v>1655</v>
      </c>
      <c r="EI241" t="s">
        <v>1445</v>
      </c>
      <c r="EJ241" t="s">
        <v>1655</v>
      </c>
      <c r="EK241" t="s">
        <v>441</v>
      </c>
      <c r="EL241" t="s">
        <v>305</v>
      </c>
      <c r="EM241" t="s">
        <v>2151</v>
      </c>
      <c r="EN241" t="s">
        <v>305</v>
      </c>
      <c r="EO241" t="s">
        <v>3813</v>
      </c>
      <c r="EP241">
        <v>1</v>
      </c>
      <c r="EQ241">
        <v>1</v>
      </c>
      <c r="ER241">
        <v>1</v>
      </c>
      <c r="ES241">
        <v>1</v>
      </c>
      <c r="ET241">
        <v>1</v>
      </c>
      <c r="EU241">
        <v>1</v>
      </c>
      <c r="EV241">
        <v>1</v>
      </c>
      <c r="EW241">
        <v>0</v>
      </c>
      <c r="EX241" t="s">
        <v>1655</v>
      </c>
      <c r="EY241">
        <v>15</v>
      </c>
      <c r="EZ241" t="s">
        <v>3819</v>
      </c>
      <c r="FA241" t="s">
        <v>234</v>
      </c>
      <c r="FB241" t="s">
        <v>234</v>
      </c>
      <c r="FC241" t="s">
        <v>234</v>
      </c>
      <c r="FD241" t="s">
        <v>3819</v>
      </c>
      <c r="FE241" t="s">
        <v>1445</v>
      </c>
      <c r="FF241">
        <v>25</v>
      </c>
      <c r="FG241" t="s">
        <v>1655</v>
      </c>
      <c r="FH241">
        <v>40</v>
      </c>
      <c r="FI241" t="s">
        <v>1655</v>
      </c>
      <c r="FJ241" t="s">
        <v>1655</v>
      </c>
      <c r="FK241">
        <v>35</v>
      </c>
      <c r="FL241" t="s">
        <v>234</v>
      </c>
      <c r="FM241" t="s">
        <v>234</v>
      </c>
      <c r="FN241" t="s">
        <v>3897</v>
      </c>
      <c r="FO241" t="s">
        <v>1445</v>
      </c>
      <c r="FP241" t="s">
        <v>1445</v>
      </c>
      <c r="FQ241" t="s">
        <v>234</v>
      </c>
      <c r="FR241">
        <v>150</v>
      </c>
      <c r="FS241">
        <v>125</v>
      </c>
      <c r="FT241" t="s">
        <v>4237</v>
      </c>
      <c r="FU241" t="s">
        <v>1655</v>
      </c>
      <c r="FV241" t="s">
        <v>1655</v>
      </c>
      <c r="FW241">
        <v>125</v>
      </c>
      <c r="FX241" t="s">
        <v>234</v>
      </c>
      <c r="FY241" t="s">
        <v>234</v>
      </c>
      <c r="FZ241" t="s">
        <v>234</v>
      </c>
      <c r="GA241" t="s">
        <v>3899</v>
      </c>
      <c r="GB241" t="s">
        <v>1655</v>
      </c>
      <c r="GC241" t="s">
        <v>1655</v>
      </c>
      <c r="GD241" t="s">
        <v>234</v>
      </c>
      <c r="GE241">
        <v>10</v>
      </c>
      <c r="GF241" t="s">
        <v>234</v>
      </c>
      <c r="GG241" t="s">
        <v>234</v>
      </c>
      <c r="GH241" t="s">
        <v>234</v>
      </c>
      <c r="GI241" t="s">
        <v>234</v>
      </c>
      <c r="GJ241" t="s">
        <v>234</v>
      </c>
      <c r="GK241" t="s">
        <v>234</v>
      </c>
      <c r="GL241" t="s">
        <v>1655</v>
      </c>
      <c r="GM241" t="s">
        <v>259</v>
      </c>
      <c r="GN241" t="s">
        <v>3862</v>
      </c>
      <c r="GO241" t="s">
        <v>1445</v>
      </c>
      <c r="GP241" t="s">
        <v>234</v>
      </c>
      <c r="GQ241" t="s">
        <v>234</v>
      </c>
      <c r="GR241" t="s">
        <v>234</v>
      </c>
      <c r="GS241" t="s">
        <v>234</v>
      </c>
      <c r="GT241" t="s">
        <v>234</v>
      </c>
      <c r="GU241" t="s">
        <v>234</v>
      </c>
      <c r="GV241" t="s">
        <v>234</v>
      </c>
      <c r="GW241" t="s">
        <v>234</v>
      </c>
      <c r="GX241" t="s">
        <v>234</v>
      </c>
      <c r="GY241" t="s">
        <v>234</v>
      </c>
      <c r="GZ241" t="s">
        <v>234</v>
      </c>
      <c r="HA241" t="s">
        <v>234</v>
      </c>
      <c r="HB241" t="s">
        <v>234</v>
      </c>
      <c r="HC241" t="s">
        <v>234</v>
      </c>
      <c r="HD241" t="s">
        <v>234</v>
      </c>
      <c r="HE241" t="s">
        <v>234</v>
      </c>
      <c r="HF241" t="s">
        <v>234</v>
      </c>
      <c r="HG241" t="s">
        <v>234</v>
      </c>
      <c r="HH241" t="s">
        <v>234</v>
      </c>
      <c r="HI241" t="s">
        <v>234</v>
      </c>
      <c r="HJ241" t="s">
        <v>234</v>
      </c>
      <c r="HK241" t="s">
        <v>234</v>
      </c>
      <c r="HL241" t="s">
        <v>234</v>
      </c>
      <c r="HM241" t="s">
        <v>234</v>
      </c>
      <c r="HN241" t="s">
        <v>1655</v>
      </c>
      <c r="HO241" t="s">
        <v>1445</v>
      </c>
      <c r="HP241" t="s">
        <v>1655</v>
      </c>
      <c r="HQ241" t="s">
        <v>441</v>
      </c>
      <c r="HR241" t="s">
        <v>305</v>
      </c>
      <c r="HS241" t="s">
        <v>2151</v>
      </c>
      <c r="HT241" t="s">
        <v>305</v>
      </c>
      <c r="HU241" t="s">
        <v>1445</v>
      </c>
      <c r="HV241" t="s">
        <v>234</v>
      </c>
      <c r="HW241" t="s">
        <v>234</v>
      </c>
      <c r="HX241" t="s">
        <v>234</v>
      </c>
      <c r="HY241" t="s">
        <v>234</v>
      </c>
      <c r="HZ241" t="s">
        <v>234</v>
      </c>
      <c r="IA241" t="s">
        <v>234</v>
      </c>
      <c r="IB241" t="s">
        <v>234</v>
      </c>
      <c r="IC241" t="s">
        <v>234</v>
      </c>
      <c r="ID241" t="s">
        <v>1586</v>
      </c>
      <c r="IE241">
        <v>0</v>
      </c>
      <c r="IF241">
        <v>0</v>
      </c>
      <c r="IG241">
        <v>1</v>
      </c>
      <c r="IH241">
        <v>0</v>
      </c>
      <c r="II241">
        <v>0</v>
      </c>
      <c r="IJ241">
        <v>0</v>
      </c>
      <c r="IK241">
        <v>0</v>
      </c>
      <c r="IL241">
        <v>0</v>
      </c>
      <c r="IM241" t="s">
        <v>234</v>
      </c>
      <c r="IN241" t="s">
        <v>1655</v>
      </c>
      <c r="IO241" t="s">
        <v>234</v>
      </c>
      <c r="IP241" t="s">
        <v>3878</v>
      </c>
      <c r="IQ241">
        <v>1</v>
      </c>
      <c r="IR241">
        <v>1</v>
      </c>
      <c r="IS241">
        <v>0</v>
      </c>
      <c r="IT241">
        <v>0</v>
      </c>
      <c r="IU241">
        <v>0</v>
      </c>
      <c r="IV241">
        <v>0</v>
      </c>
      <c r="IW241">
        <v>0</v>
      </c>
      <c r="IX241">
        <v>0</v>
      </c>
      <c r="IY241" t="s">
        <v>234</v>
      </c>
      <c r="IZ241" t="s">
        <v>234</v>
      </c>
      <c r="JA241" t="s">
        <v>234</v>
      </c>
      <c r="JB241" t="s">
        <v>234</v>
      </c>
      <c r="JC241" t="s">
        <v>234</v>
      </c>
      <c r="JD241" t="s">
        <v>234</v>
      </c>
      <c r="JE241" t="s">
        <v>234</v>
      </c>
      <c r="JF241" t="s">
        <v>234</v>
      </c>
      <c r="JG241" t="s">
        <v>234</v>
      </c>
      <c r="JH241" t="s">
        <v>234</v>
      </c>
      <c r="JI241" t="s">
        <v>234</v>
      </c>
      <c r="JJ241" t="s">
        <v>234</v>
      </c>
      <c r="JK241" t="s">
        <v>234</v>
      </c>
      <c r="JL241" t="s">
        <v>234</v>
      </c>
      <c r="JM241" t="s">
        <v>234</v>
      </c>
      <c r="JN241" t="s">
        <v>234</v>
      </c>
      <c r="JO241" t="s">
        <v>234</v>
      </c>
      <c r="JP241" t="s">
        <v>234</v>
      </c>
      <c r="JQ241" t="s">
        <v>234</v>
      </c>
      <c r="JR241" t="s">
        <v>234</v>
      </c>
      <c r="JS241" t="s">
        <v>234</v>
      </c>
      <c r="JT241" t="s">
        <v>234</v>
      </c>
      <c r="JU241" t="s">
        <v>234</v>
      </c>
      <c r="JV241" t="s">
        <v>234</v>
      </c>
      <c r="JW241" t="s">
        <v>234</v>
      </c>
      <c r="JX241" t="s">
        <v>234</v>
      </c>
      <c r="JY241" t="s">
        <v>234</v>
      </c>
      <c r="JZ241" t="s">
        <v>234</v>
      </c>
      <c r="KA241" t="s">
        <v>234</v>
      </c>
      <c r="KB241" t="s">
        <v>234</v>
      </c>
      <c r="KC241" t="s">
        <v>234</v>
      </c>
      <c r="KD241" t="s">
        <v>234</v>
      </c>
      <c r="KE241" t="s">
        <v>234</v>
      </c>
      <c r="KF241" t="s">
        <v>234</v>
      </c>
      <c r="KG241" t="s">
        <v>234</v>
      </c>
      <c r="KH241" t="s">
        <v>234</v>
      </c>
      <c r="KI241" t="s">
        <v>234</v>
      </c>
      <c r="KJ241" t="s">
        <v>234</v>
      </c>
      <c r="KK241" t="s">
        <v>234</v>
      </c>
      <c r="KL241" t="s">
        <v>234</v>
      </c>
      <c r="KM241" t="s">
        <v>234</v>
      </c>
      <c r="KN241" t="s">
        <v>234</v>
      </c>
      <c r="KO241" t="s">
        <v>234</v>
      </c>
      <c r="KP241" t="s">
        <v>234</v>
      </c>
      <c r="KQ241" t="s">
        <v>234</v>
      </c>
      <c r="KR241" t="s">
        <v>234</v>
      </c>
      <c r="KS241" t="s">
        <v>234</v>
      </c>
      <c r="KT241" t="s">
        <v>234</v>
      </c>
      <c r="KU241" t="s">
        <v>234</v>
      </c>
      <c r="KV241" t="s">
        <v>234</v>
      </c>
      <c r="KW241" t="s">
        <v>234</v>
      </c>
      <c r="KX241" t="s">
        <v>234</v>
      </c>
      <c r="KY241" t="s">
        <v>234</v>
      </c>
      <c r="KZ241" t="s">
        <v>234</v>
      </c>
      <c r="LA241" t="s">
        <v>234</v>
      </c>
      <c r="LB241" t="s">
        <v>234</v>
      </c>
      <c r="LC241" t="s">
        <v>234</v>
      </c>
      <c r="LD241" t="s">
        <v>234</v>
      </c>
      <c r="LE241" t="s">
        <v>234</v>
      </c>
      <c r="LF241" t="s">
        <v>234</v>
      </c>
      <c r="LG241" t="s">
        <v>234</v>
      </c>
      <c r="LH241">
        <v>266242616</v>
      </c>
      <c r="LI241" t="s">
        <v>4364</v>
      </c>
      <c r="LJ241">
        <v>44622.808981481481</v>
      </c>
      <c r="LK241" t="s">
        <v>234</v>
      </c>
      <c r="LL241" t="s">
        <v>234</v>
      </c>
      <c r="LM241" t="s">
        <v>3800</v>
      </c>
      <c r="LN241" t="s">
        <v>3801</v>
      </c>
      <c r="LO241" t="s">
        <v>234</v>
      </c>
      <c r="LP241">
        <v>242</v>
      </c>
    </row>
    <row r="242" spans="1:328" x14ac:dyDescent="0.35">
      <c r="A242">
        <v>44621.621022129628</v>
      </c>
      <c r="B242">
        <v>44621.627332256947</v>
      </c>
      <c r="C242">
        <v>44621</v>
      </c>
      <c r="D242">
        <v>1.2620254638022743E-3</v>
      </c>
      <c r="E242" t="s">
        <v>234</v>
      </c>
      <c r="F242" t="s">
        <v>234</v>
      </c>
      <c r="G242" t="s">
        <v>234</v>
      </c>
      <c r="H242">
        <v>44621</v>
      </c>
      <c r="I242" t="s">
        <v>451</v>
      </c>
      <c r="J242" t="s">
        <v>234</v>
      </c>
      <c r="K242" t="s">
        <v>451</v>
      </c>
      <c r="L242" t="s">
        <v>450</v>
      </c>
      <c r="M242" t="s">
        <v>450</v>
      </c>
      <c r="N242" t="s">
        <v>246</v>
      </c>
      <c r="O242" t="s">
        <v>4303</v>
      </c>
      <c r="P242" t="s">
        <v>246</v>
      </c>
      <c r="Q242" t="s">
        <v>433</v>
      </c>
      <c r="R242" t="s">
        <v>4303</v>
      </c>
      <c r="S242" t="s">
        <v>441</v>
      </c>
      <c r="T242" t="s">
        <v>2151</v>
      </c>
      <c r="U242" t="s">
        <v>2150</v>
      </c>
      <c r="V242" t="s">
        <v>2152</v>
      </c>
      <c r="W242" t="s">
        <v>2451</v>
      </c>
      <c r="X242" t="s">
        <v>2450</v>
      </c>
      <c r="Y242" t="s">
        <v>2451</v>
      </c>
      <c r="Z242" t="s">
        <v>246</v>
      </c>
      <c r="AA242" t="s">
        <v>4304</v>
      </c>
      <c r="AB242" t="s">
        <v>246</v>
      </c>
      <c r="AC242" t="s">
        <v>1390</v>
      </c>
      <c r="AD242" t="s">
        <v>4305</v>
      </c>
      <c r="AE242" t="s">
        <v>246</v>
      </c>
      <c r="AF242" t="s">
        <v>4306</v>
      </c>
      <c r="AG242" t="s">
        <v>246</v>
      </c>
      <c r="AH242" t="s">
        <v>1390</v>
      </c>
      <c r="AI242" t="s">
        <v>4307</v>
      </c>
      <c r="AJ242" t="s">
        <v>247</v>
      </c>
      <c r="AK242" t="s">
        <v>284</v>
      </c>
      <c r="AL242" t="s">
        <v>1655</v>
      </c>
      <c r="AM242" t="s">
        <v>234</v>
      </c>
      <c r="AN242" t="s">
        <v>1655</v>
      </c>
      <c r="AO242" t="s">
        <v>234</v>
      </c>
      <c r="AP242" t="s">
        <v>274</v>
      </c>
      <c r="AQ242" t="s">
        <v>234</v>
      </c>
      <c r="AR242" t="s">
        <v>234</v>
      </c>
      <c r="AS242" t="s">
        <v>308</v>
      </c>
      <c r="AT242" t="s">
        <v>234</v>
      </c>
      <c r="AU242" t="s">
        <v>302</v>
      </c>
      <c r="AV242">
        <v>0</v>
      </c>
      <c r="AW242">
        <v>1</v>
      </c>
      <c r="AX242">
        <v>0</v>
      </c>
      <c r="AY242">
        <v>0</v>
      </c>
      <c r="AZ242">
        <v>0</v>
      </c>
      <c r="BA242">
        <v>0</v>
      </c>
      <c r="BB242">
        <v>0</v>
      </c>
      <c r="BC242">
        <v>0</v>
      </c>
      <c r="BD242" t="s">
        <v>303</v>
      </c>
      <c r="BE242" t="s">
        <v>752</v>
      </c>
      <c r="BF242" t="s">
        <v>287</v>
      </c>
      <c r="BG242">
        <v>1</v>
      </c>
      <c r="BH242">
        <v>0</v>
      </c>
      <c r="BI242">
        <v>0</v>
      </c>
      <c r="BJ242">
        <v>0</v>
      </c>
      <c r="BK242">
        <v>0</v>
      </c>
      <c r="BL242">
        <v>0</v>
      </c>
      <c r="BM242">
        <v>0</v>
      </c>
      <c r="BN242">
        <v>0</v>
      </c>
      <c r="BO242">
        <v>0</v>
      </c>
      <c r="BP242">
        <v>0</v>
      </c>
      <c r="BQ242" t="s">
        <v>234</v>
      </c>
      <c r="BR242" t="s">
        <v>288</v>
      </c>
      <c r="BS242" t="s">
        <v>289</v>
      </c>
      <c r="BT242" t="s">
        <v>234</v>
      </c>
      <c r="BU242" t="s">
        <v>234</v>
      </c>
      <c r="BV242" t="s">
        <v>234</v>
      </c>
      <c r="BW242" t="s">
        <v>234</v>
      </c>
      <c r="BX242" t="s">
        <v>234</v>
      </c>
      <c r="BY242" t="s">
        <v>234</v>
      </c>
      <c r="BZ242" t="s">
        <v>234</v>
      </c>
      <c r="CA242" t="s">
        <v>234</v>
      </c>
      <c r="CB242" t="s">
        <v>234</v>
      </c>
      <c r="CC242" t="s">
        <v>234</v>
      </c>
      <c r="CD242" t="s">
        <v>234</v>
      </c>
      <c r="CE242" t="s">
        <v>234</v>
      </c>
      <c r="CF242" t="s">
        <v>234</v>
      </c>
      <c r="CG242" t="s">
        <v>234</v>
      </c>
      <c r="CH242" t="s">
        <v>234</v>
      </c>
      <c r="CI242" t="s">
        <v>234</v>
      </c>
      <c r="CJ242" t="s">
        <v>234</v>
      </c>
      <c r="CK242" t="s">
        <v>234</v>
      </c>
      <c r="CL242" t="s">
        <v>234</v>
      </c>
      <c r="CM242" t="s">
        <v>234</v>
      </c>
      <c r="CN242" t="s">
        <v>234</v>
      </c>
      <c r="CO242" t="s">
        <v>234</v>
      </c>
      <c r="CP242" t="s">
        <v>234</v>
      </c>
      <c r="CQ242" t="s">
        <v>234</v>
      </c>
      <c r="CR242" t="s">
        <v>234</v>
      </c>
      <c r="CS242" t="s">
        <v>234</v>
      </c>
      <c r="CT242" t="s">
        <v>234</v>
      </c>
      <c r="CU242" t="s">
        <v>234</v>
      </c>
      <c r="CV242" t="s">
        <v>234</v>
      </c>
      <c r="CW242" t="s">
        <v>234</v>
      </c>
      <c r="CX242" t="s">
        <v>234</v>
      </c>
      <c r="CY242" t="s">
        <v>234</v>
      </c>
      <c r="CZ242" t="s">
        <v>234</v>
      </c>
      <c r="DA242" t="s">
        <v>234</v>
      </c>
      <c r="DB242" t="s">
        <v>234</v>
      </c>
      <c r="DC242" t="s">
        <v>234</v>
      </c>
      <c r="DD242" t="s">
        <v>234</v>
      </c>
      <c r="DE242" t="s">
        <v>234</v>
      </c>
      <c r="DF242" t="s">
        <v>234</v>
      </c>
      <c r="DG242" t="s">
        <v>234</v>
      </c>
      <c r="DH242" t="s">
        <v>234</v>
      </c>
      <c r="DI242" t="s">
        <v>234</v>
      </c>
      <c r="DJ242" t="s">
        <v>234</v>
      </c>
      <c r="DK242" t="s">
        <v>234</v>
      </c>
      <c r="DL242" t="s">
        <v>234</v>
      </c>
      <c r="DM242" t="s">
        <v>234</v>
      </c>
      <c r="DN242" t="s">
        <v>234</v>
      </c>
      <c r="DO242" t="s">
        <v>234</v>
      </c>
      <c r="DP242" t="s">
        <v>234</v>
      </c>
      <c r="DQ242" t="s">
        <v>234</v>
      </c>
      <c r="DR242" t="s">
        <v>234</v>
      </c>
      <c r="DS242" t="s">
        <v>234</v>
      </c>
      <c r="DT242" t="s">
        <v>234</v>
      </c>
      <c r="DU242" t="s">
        <v>234</v>
      </c>
      <c r="DV242" t="s">
        <v>234</v>
      </c>
      <c r="DW242" t="s">
        <v>234</v>
      </c>
      <c r="DX242" t="s">
        <v>234</v>
      </c>
      <c r="DY242" t="s">
        <v>234</v>
      </c>
      <c r="DZ242" t="s">
        <v>234</v>
      </c>
      <c r="EA242" t="s">
        <v>234</v>
      </c>
      <c r="EB242" t="s">
        <v>234</v>
      </c>
      <c r="EC242" t="s">
        <v>234</v>
      </c>
      <c r="ED242" t="s">
        <v>234</v>
      </c>
      <c r="EE242" t="s">
        <v>234</v>
      </c>
      <c r="EF242" t="s">
        <v>234</v>
      </c>
      <c r="EG242" t="s">
        <v>234</v>
      </c>
      <c r="EH242" t="s">
        <v>234</v>
      </c>
      <c r="EI242" t="s">
        <v>234</v>
      </c>
      <c r="EJ242" t="s">
        <v>234</v>
      </c>
      <c r="EK242" t="s">
        <v>234</v>
      </c>
      <c r="EL242" t="s">
        <v>234</v>
      </c>
      <c r="EM242" t="s">
        <v>234</v>
      </c>
      <c r="EN242" t="s">
        <v>234</v>
      </c>
      <c r="EO242" t="s">
        <v>4082</v>
      </c>
      <c r="EP242">
        <v>0</v>
      </c>
      <c r="EQ242">
        <v>1</v>
      </c>
      <c r="ER242">
        <v>1</v>
      </c>
      <c r="ES242">
        <v>1</v>
      </c>
      <c r="ET242">
        <v>1</v>
      </c>
      <c r="EU242">
        <v>0</v>
      </c>
      <c r="EV242">
        <v>1</v>
      </c>
      <c r="EW242">
        <v>0</v>
      </c>
      <c r="EX242" t="s">
        <v>234</v>
      </c>
      <c r="EY242" t="s">
        <v>234</v>
      </c>
      <c r="EZ242" t="s">
        <v>234</v>
      </c>
      <c r="FA242" t="s">
        <v>234</v>
      </c>
      <c r="FB242" t="s">
        <v>234</v>
      </c>
      <c r="FC242" t="s">
        <v>234</v>
      </c>
      <c r="FD242" t="s">
        <v>234</v>
      </c>
      <c r="FE242" t="s">
        <v>234</v>
      </c>
      <c r="FF242">
        <v>25</v>
      </c>
      <c r="FG242" t="s">
        <v>1655</v>
      </c>
      <c r="FH242">
        <v>40</v>
      </c>
      <c r="FI242" t="s">
        <v>1655</v>
      </c>
      <c r="FJ242" t="s">
        <v>1655</v>
      </c>
      <c r="FK242">
        <v>30</v>
      </c>
      <c r="FL242" t="s">
        <v>234</v>
      </c>
      <c r="FM242" t="s">
        <v>234</v>
      </c>
      <c r="FN242" t="s">
        <v>3898</v>
      </c>
      <c r="FO242" t="s">
        <v>1445</v>
      </c>
      <c r="FP242" t="s">
        <v>1445</v>
      </c>
      <c r="FQ242" t="s">
        <v>234</v>
      </c>
      <c r="FR242">
        <v>150</v>
      </c>
      <c r="FS242">
        <v>125</v>
      </c>
      <c r="FT242" t="s">
        <v>4237</v>
      </c>
      <c r="FU242" t="s">
        <v>1655</v>
      </c>
      <c r="FV242" t="s">
        <v>1655</v>
      </c>
      <c r="FW242">
        <v>125</v>
      </c>
      <c r="FX242" t="s">
        <v>234</v>
      </c>
      <c r="FY242" t="s">
        <v>234</v>
      </c>
      <c r="FZ242" t="s">
        <v>234</v>
      </c>
      <c r="GA242" t="s">
        <v>3899</v>
      </c>
      <c r="GB242" t="s">
        <v>1655</v>
      </c>
      <c r="GC242" t="s">
        <v>234</v>
      </c>
      <c r="GD242" t="s">
        <v>234</v>
      </c>
      <c r="GE242" t="s">
        <v>234</v>
      </c>
      <c r="GF242" t="s">
        <v>234</v>
      </c>
      <c r="GG242" t="s">
        <v>234</v>
      </c>
      <c r="GH242" t="s">
        <v>234</v>
      </c>
      <c r="GI242" t="s">
        <v>234</v>
      </c>
      <c r="GJ242" t="s">
        <v>234</v>
      </c>
      <c r="GK242" t="s">
        <v>234</v>
      </c>
      <c r="GL242" t="s">
        <v>234</v>
      </c>
      <c r="GM242" t="s">
        <v>234</v>
      </c>
      <c r="GN242" t="s">
        <v>234</v>
      </c>
      <c r="GO242" t="s">
        <v>1445</v>
      </c>
      <c r="GP242" t="s">
        <v>234</v>
      </c>
      <c r="GQ242" t="s">
        <v>234</v>
      </c>
      <c r="GR242" t="s">
        <v>234</v>
      </c>
      <c r="GS242" t="s">
        <v>234</v>
      </c>
      <c r="GT242" t="s">
        <v>234</v>
      </c>
      <c r="GU242" t="s">
        <v>234</v>
      </c>
      <c r="GV242" t="s">
        <v>234</v>
      </c>
      <c r="GW242" t="s">
        <v>234</v>
      </c>
      <c r="GX242" t="s">
        <v>234</v>
      </c>
      <c r="GY242" t="s">
        <v>234</v>
      </c>
      <c r="GZ242" t="s">
        <v>234</v>
      </c>
      <c r="HA242" t="s">
        <v>234</v>
      </c>
      <c r="HB242" t="s">
        <v>234</v>
      </c>
      <c r="HC242" t="s">
        <v>234</v>
      </c>
      <c r="HD242" t="s">
        <v>234</v>
      </c>
      <c r="HE242" t="s">
        <v>234</v>
      </c>
      <c r="HF242" t="s">
        <v>234</v>
      </c>
      <c r="HG242" t="s">
        <v>234</v>
      </c>
      <c r="HH242" t="s">
        <v>234</v>
      </c>
      <c r="HI242" t="s">
        <v>234</v>
      </c>
      <c r="HJ242" t="s">
        <v>234</v>
      </c>
      <c r="HK242" t="s">
        <v>234</v>
      </c>
      <c r="HL242" t="s">
        <v>234</v>
      </c>
      <c r="HM242" t="s">
        <v>234</v>
      </c>
      <c r="HN242" t="s">
        <v>1655</v>
      </c>
      <c r="HO242" t="s">
        <v>1445</v>
      </c>
      <c r="HP242" t="s">
        <v>1655</v>
      </c>
      <c r="HQ242" t="s">
        <v>441</v>
      </c>
      <c r="HR242" t="s">
        <v>305</v>
      </c>
      <c r="HS242" t="s">
        <v>2151</v>
      </c>
      <c r="HT242" t="s">
        <v>305</v>
      </c>
      <c r="HU242" t="s">
        <v>1445</v>
      </c>
      <c r="HV242" t="s">
        <v>234</v>
      </c>
      <c r="HW242" t="s">
        <v>234</v>
      </c>
      <c r="HX242" t="s">
        <v>234</v>
      </c>
      <c r="HY242" t="s">
        <v>234</v>
      </c>
      <c r="HZ242" t="s">
        <v>234</v>
      </c>
      <c r="IA242" t="s">
        <v>234</v>
      </c>
      <c r="IB242" t="s">
        <v>234</v>
      </c>
      <c r="IC242" t="s">
        <v>234</v>
      </c>
      <c r="ID242" t="s">
        <v>3979</v>
      </c>
      <c r="IE242">
        <v>0</v>
      </c>
      <c r="IF242">
        <v>1</v>
      </c>
      <c r="IG242">
        <v>1</v>
      </c>
      <c r="IH242">
        <v>0</v>
      </c>
      <c r="II242">
        <v>0</v>
      </c>
      <c r="IJ242">
        <v>0</v>
      </c>
      <c r="IK242">
        <v>0</v>
      </c>
      <c r="IL242">
        <v>0</v>
      </c>
      <c r="IM242" t="s">
        <v>234</v>
      </c>
      <c r="IN242" t="s">
        <v>1655</v>
      </c>
      <c r="IO242" t="s">
        <v>234</v>
      </c>
      <c r="IP242" t="s">
        <v>303</v>
      </c>
      <c r="IQ242">
        <v>0</v>
      </c>
      <c r="IR242">
        <v>1</v>
      </c>
      <c r="IS242">
        <v>0</v>
      </c>
      <c r="IT242">
        <v>0</v>
      </c>
      <c r="IU242">
        <v>0</v>
      </c>
      <c r="IV242">
        <v>0</v>
      </c>
      <c r="IW242">
        <v>0</v>
      </c>
      <c r="IX242">
        <v>0</v>
      </c>
      <c r="IY242" t="s">
        <v>234</v>
      </c>
      <c r="IZ242" t="s">
        <v>234</v>
      </c>
      <c r="JA242" t="s">
        <v>234</v>
      </c>
      <c r="JB242" t="s">
        <v>234</v>
      </c>
      <c r="JC242" t="s">
        <v>234</v>
      </c>
      <c r="JD242" t="s">
        <v>234</v>
      </c>
      <c r="JE242" t="s">
        <v>234</v>
      </c>
      <c r="JF242" t="s">
        <v>234</v>
      </c>
      <c r="JG242" t="s">
        <v>234</v>
      </c>
      <c r="JH242" t="s">
        <v>234</v>
      </c>
      <c r="JI242" t="s">
        <v>234</v>
      </c>
      <c r="JJ242" t="s">
        <v>234</v>
      </c>
      <c r="JK242" t="s">
        <v>234</v>
      </c>
      <c r="JL242" t="s">
        <v>234</v>
      </c>
      <c r="JM242" t="s">
        <v>234</v>
      </c>
      <c r="JN242" t="s">
        <v>234</v>
      </c>
      <c r="JO242" t="s">
        <v>234</v>
      </c>
      <c r="JP242" t="s">
        <v>234</v>
      </c>
      <c r="JQ242" t="s">
        <v>234</v>
      </c>
      <c r="JR242" t="s">
        <v>234</v>
      </c>
      <c r="JS242" t="s">
        <v>234</v>
      </c>
      <c r="JT242" t="s">
        <v>234</v>
      </c>
      <c r="JU242" t="s">
        <v>234</v>
      </c>
      <c r="JV242" t="s">
        <v>234</v>
      </c>
      <c r="JW242" t="s">
        <v>234</v>
      </c>
      <c r="JX242" t="s">
        <v>234</v>
      </c>
      <c r="JY242" t="s">
        <v>234</v>
      </c>
      <c r="JZ242" t="s">
        <v>234</v>
      </c>
      <c r="KA242" t="s">
        <v>234</v>
      </c>
      <c r="KB242" t="s">
        <v>234</v>
      </c>
      <c r="KC242" t="s">
        <v>234</v>
      </c>
      <c r="KD242" t="s">
        <v>234</v>
      </c>
      <c r="KE242" t="s">
        <v>234</v>
      </c>
      <c r="KF242" t="s">
        <v>234</v>
      </c>
      <c r="KG242" t="s">
        <v>234</v>
      </c>
      <c r="KH242" t="s">
        <v>234</v>
      </c>
      <c r="KI242" t="s">
        <v>234</v>
      </c>
      <c r="KJ242" t="s">
        <v>234</v>
      </c>
      <c r="KK242" t="s">
        <v>234</v>
      </c>
      <c r="KL242" t="s">
        <v>234</v>
      </c>
      <c r="KM242" t="s">
        <v>234</v>
      </c>
      <c r="KN242" t="s">
        <v>234</v>
      </c>
      <c r="KO242" t="s">
        <v>234</v>
      </c>
      <c r="KP242" t="s">
        <v>234</v>
      </c>
      <c r="KQ242" t="s">
        <v>234</v>
      </c>
      <c r="KR242" t="s">
        <v>234</v>
      </c>
      <c r="KS242" t="s">
        <v>234</v>
      </c>
      <c r="KT242" t="s">
        <v>234</v>
      </c>
      <c r="KU242" t="s">
        <v>234</v>
      </c>
      <c r="KV242" t="s">
        <v>234</v>
      </c>
      <c r="KW242" t="s">
        <v>234</v>
      </c>
      <c r="KX242" t="s">
        <v>234</v>
      </c>
      <c r="KY242" t="s">
        <v>234</v>
      </c>
      <c r="KZ242" t="s">
        <v>234</v>
      </c>
      <c r="LA242" t="s">
        <v>234</v>
      </c>
      <c r="LB242" t="s">
        <v>234</v>
      </c>
      <c r="LC242" t="s">
        <v>234</v>
      </c>
      <c r="LD242" t="s">
        <v>234</v>
      </c>
      <c r="LE242" t="s">
        <v>234</v>
      </c>
      <c r="LF242" t="s">
        <v>234</v>
      </c>
      <c r="LG242" t="s">
        <v>234</v>
      </c>
      <c r="LH242">
        <v>266242619</v>
      </c>
      <c r="LI242" t="s">
        <v>4365</v>
      </c>
      <c r="LJ242">
        <v>44622.808993055558</v>
      </c>
      <c r="LK242" t="s">
        <v>234</v>
      </c>
      <c r="LL242" t="s">
        <v>234</v>
      </c>
      <c r="LM242" t="s">
        <v>3800</v>
      </c>
      <c r="LN242" t="s">
        <v>3801</v>
      </c>
      <c r="LO242" t="s">
        <v>234</v>
      </c>
      <c r="LP242">
        <v>243</v>
      </c>
    </row>
    <row r="243" spans="1:328" x14ac:dyDescent="0.35">
      <c r="A243">
        <v>44621.627423807869</v>
      </c>
      <c r="B243">
        <v>44621.637726493063</v>
      </c>
      <c r="C243">
        <v>44621</v>
      </c>
      <c r="D243">
        <v>2.5756712984730257E-3</v>
      </c>
      <c r="E243" t="s">
        <v>234</v>
      </c>
      <c r="F243" t="s">
        <v>234</v>
      </c>
      <c r="G243" t="s">
        <v>234</v>
      </c>
      <c r="H243">
        <v>44621</v>
      </c>
      <c r="I243" t="s">
        <v>451</v>
      </c>
      <c r="J243" t="s">
        <v>234</v>
      </c>
      <c r="K243" t="s">
        <v>451</v>
      </c>
      <c r="L243" t="s">
        <v>450</v>
      </c>
      <c r="M243" t="s">
        <v>450</v>
      </c>
      <c r="N243" t="s">
        <v>246</v>
      </c>
      <c r="O243" t="s">
        <v>4303</v>
      </c>
      <c r="P243" t="s">
        <v>246</v>
      </c>
      <c r="Q243" t="s">
        <v>433</v>
      </c>
      <c r="R243" t="s">
        <v>4303</v>
      </c>
      <c r="S243" t="s">
        <v>441</v>
      </c>
      <c r="T243" t="s">
        <v>2151</v>
      </c>
      <c r="U243" t="s">
        <v>2150</v>
      </c>
      <c r="V243" t="s">
        <v>2152</v>
      </c>
      <c r="W243" t="s">
        <v>2451</v>
      </c>
      <c r="X243" t="s">
        <v>2450</v>
      </c>
      <c r="Y243" t="s">
        <v>2451</v>
      </c>
      <c r="Z243" t="s">
        <v>246</v>
      </c>
      <c r="AA243" t="s">
        <v>4304</v>
      </c>
      <c r="AB243" t="s">
        <v>246</v>
      </c>
      <c r="AC243" t="s">
        <v>1390</v>
      </c>
      <c r="AD243" t="s">
        <v>4305</v>
      </c>
      <c r="AE243" t="s">
        <v>246</v>
      </c>
      <c r="AF243" t="s">
        <v>4306</v>
      </c>
      <c r="AG243" t="s">
        <v>246</v>
      </c>
      <c r="AH243" t="s">
        <v>1390</v>
      </c>
      <c r="AI243" t="s">
        <v>4307</v>
      </c>
      <c r="AJ243" t="s">
        <v>247</v>
      </c>
      <c r="AK243" t="s">
        <v>284</v>
      </c>
      <c r="AL243" t="s">
        <v>1655</v>
      </c>
      <c r="AM243" t="s">
        <v>234</v>
      </c>
      <c r="AN243" t="s">
        <v>1655</v>
      </c>
      <c r="AO243" t="s">
        <v>234</v>
      </c>
      <c r="AP243" t="s">
        <v>250</v>
      </c>
      <c r="AQ243" t="s">
        <v>234</v>
      </c>
      <c r="AR243" t="s">
        <v>234</v>
      </c>
      <c r="AS243" t="s">
        <v>308</v>
      </c>
      <c r="AT243" t="s">
        <v>234</v>
      </c>
      <c r="AU243" t="s">
        <v>302</v>
      </c>
      <c r="AV243">
        <v>0</v>
      </c>
      <c r="AW243">
        <v>1</v>
      </c>
      <c r="AX243">
        <v>0</v>
      </c>
      <c r="AY243">
        <v>0</v>
      </c>
      <c r="AZ243">
        <v>0</v>
      </c>
      <c r="BA243">
        <v>0</v>
      </c>
      <c r="BB243">
        <v>0</v>
      </c>
      <c r="BC243">
        <v>0</v>
      </c>
      <c r="BD243" t="s">
        <v>303</v>
      </c>
      <c r="BE243" t="s">
        <v>752</v>
      </c>
      <c r="BF243" t="s">
        <v>3880</v>
      </c>
      <c r="BG243">
        <v>1</v>
      </c>
      <c r="BH243">
        <v>0</v>
      </c>
      <c r="BI243">
        <v>0</v>
      </c>
      <c r="BJ243">
        <v>0</v>
      </c>
      <c r="BK243">
        <v>1</v>
      </c>
      <c r="BL243">
        <v>0</v>
      </c>
      <c r="BM243">
        <v>0</v>
      </c>
      <c r="BN243">
        <v>0</v>
      </c>
      <c r="BO243">
        <v>0</v>
      </c>
      <c r="BP243">
        <v>0</v>
      </c>
      <c r="BQ243" t="s">
        <v>234</v>
      </c>
      <c r="BR243" t="s">
        <v>317</v>
      </c>
      <c r="BS243" t="s">
        <v>311</v>
      </c>
      <c r="BT243" t="s">
        <v>234</v>
      </c>
      <c r="BU243" t="s">
        <v>234</v>
      </c>
      <c r="BV243" t="s">
        <v>234</v>
      </c>
      <c r="BW243" t="s">
        <v>234</v>
      </c>
      <c r="BX243" t="s">
        <v>234</v>
      </c>
      <c r="BY243" t="s">
        <v>234</v>
      </c>
      <c r="BZ243" t="s">
        <v>234</v>
      </c>
      <c r="CA243" t="s">
        <v>234</v>
      </c>
      <c r="CB243" t="s">
        <v>234</v>
      </c>
      <c r="CC243" t="s">
        <v>234</v>
      </c>
      <c r="CD243" t="s">
        <v>234</v>
      </c>
      <c r="CE243" t="s">
        <v>234</v>
      </c>
      <c r="CF243" t="s">
        <v>234</v>
      </c>
      <c r="CG243" t="s">
        <v>234</v>
      </c>
      <c r="CH243" t="s">
        <v>234</v>
      </c>
      <c r="CI243" t="s">
        <v>234</v>
      </c>
      <c r="CJ243" t="s">
        <v>234</v>
      </c>
      <c r="CK243" t="s">
        <v>234</v>
      </c>
      <c r="CL243" t="s">
        <v>234</v>
      </c>
      <c r="CM243" t="s">
        <v>234</v>
      </c>
      <c r="CN243" t="s">
        <v>234</v>
      </c>
      <c r="CO243" t="s">
        <v>234</v>
      </c>
      <c r="CP243" t="s">
        <v>234</v>
      </c>
      <c r="CQ243" t="s">
        <v>234</v>
      </c>
      <c r="CR243" t="s">
        <v>234</v>
      </c>
      <c r="CS243" t="s">
        <v>234</v>
      </c>
      <c r="CT243" t="s">
        <v>234</v>
      </c>
      <c r="CU243" t="s">
        <v>234</v>
      </c>
      <c r="CV243" t="s">
        <v>234</v>
      </c>
      <c r="CW243" t="s">
        <v>234</v>
      </c>
      <c r="CX243" t="s">
        <v>234</v>
      </c>
      <c r="CY243" t="s">
        <v>234</v>
      </c>
      <c r="CZ243" t="s">
        <v>234</v>
      </c>
      <c r="DA243" t="s">
        <v>234</v>
      </c>
      <c r="DB243" t="s">
        <v>234</v>
      </c>
      <c r="DC243" t="s">
        <v>234</v>
      </c>
      <c r="DD243" t="s">
        <v>234</v>
      </c>
      <c r="DE243" t="s">
        <v>234</v>
      </c>
      <c r="DF243" t="s">
        <v>234</v>
      </c>
      <c r="DG243" t="s">
        <v>234</v>
      </c>
      <c r="DH243" t="s">
        <v>234</v>
      </c>
      <c r="DI243" t="s">
        <v>234</v>
      </c>
      <c r="DJ243" t="s">
        <v>234</v>
      </c>
      <c r="DK243" t="s">
        <v>234</v>
      </c>
      <c r="DL243" t="s">
        <v>234</v>
      </c>
      <c r="DM243" t="s">
        <v>234</v>
      </c>
      <c r="DN243" t="s">
        <v>234</v>
      </c>
      <c r="DO243" t="s">
        <v>234</v>
      </c>
      <c r="DP243" t="s">
        <v>234</v>
      </c>
      <c r="DQ243" t="s">
        <v>234</v>
      </c>
      <c r="DR243" t="s">
        <v>234</v>
      </c>
      <c r="DS243" t="s">
        <v>234</v>
      </c>
      <c r="DT243" t="s">
        <v>234</v>
      </c>
      <c r="DU243" t="s">
        <v>234</v>
      </c>
      <c r="DV243" t="s">
        <v>234</v>
      </c>
      <c r="DW243" t="s">
        <v>234</v>
      </c>
      <c r="DX243" t="s">
        <v>234</v>
      </c>
      <c r="DY243" t="s">
        <v>234</v>
      </c>
      <c r="DZ243" t="s">
        <v>234</v>
      </c>
      <c r="EA243" t="s">
        <v>234</v>
      </c>
      <c r="EB243" t="s">
        <v>234</v>
      </c>
      <c r="EC243" t="s">
        <v>234</v>
      </c>
      <c r="ED243" t="s">
        <v>234</v>
      </c>
      <c r="EE243" t="s">
        <v>234</v>
      </c>
      <c r="EF243" t="s">
        <v>234</v>
      </c>
      <c r="EG243" t="s">
        <v>234</v>
      </c>
      <c r="EH243" t="s">
        <v>234</v>
      </c>
      <c r="EI243" t="s">
        <v>234</v>
      </c>
      <c r="EJ243" t="s">
        <v>234</v>
      </c>
      <c r="EK243" t="s">
        <v>234</v>
      </c>
      <c r="EL243" t="s">
        <v>234</v>
      </c>
      <c r="EM243" t="s">
        <v>234</v>
      </c>
      <c r="EN243" t="s">
        <v>234</v>
      </c>
      <c r="EO243" t="s">
        <v>4366</v>
      </c>
      <c r="EP243">
        <v>0</v>
      </c>
      <c r="EQ243">
        <v>1</v>
      </c>
      <c r="ER243">
        <v>1</v>
      </c>
      <c r="ES243">
        <v>1</v>
      </c>
      <c r="ET243">
        <v>1</v>
      </c>
      <c r="EU243">
        <v>0</v>
      </c>
      <c r="EV243">
        <v>0</v>
      </c>
      <c r="EW243">
        <v>0</v>
      </c>
      <c r="EX243" t="s">
        <v>234</v>
      </c>
      <c r="EY243" t="s">
        <v>234</v>
      </c>
      <c r="EZ243" t="s">
        <v>234</v>
      </c>
      <c r="FA243" t="s">
        <v>234</v>
      </c>
      <c r="FB243" t="s">
        <v>234</v>
      </c>
      <c r="FC243" t="s">
        <v>234</v>
      </c>
      <c r="FD243" t="s">
        <v>234</v>
      </c>
      <c r="FE243" t="s">
        <v>234</v>
      </c>
      <c r="FF243">
        <v>25</v>
      </c>
      <c r="FG243" t="s">
        <v>1655</v>
      </c>
      <c r="FH243">
        <v>25</v>
      </c>
      <c r="FI243" t="s">
        <v>1655</v>
      </c>
      <c r="FJ243" t="s">
        <v>234</v>
      </c>
      <c r="FK243" t="s">
        <v>234</v>
      </c>
      <c r="FL243" t="s">
        <v>234</v>
      </c>
      <c r="FM243" t="s">
        <v>234</v>
      </c>
      <c r="FN243" t="s">
        <v>234</v>
      </c>
      <c r="FO243" t="s">
        <v>234</v>
      </c>
      <c r="FP243" t="s">
        <v>1445</v>
      </c>
      <c r="FQ243" t="s">
        <v>234</v>
      </c>
      <c r="FR243">
        <v>150</v>
      </c>
      <c r="FS243">
        <v>150</v>
      </c>
      <c r="FT243" t="s">
        <v>4275</v>
      </c>
      <c r="FU243" t="s">
        <v>1655</v>
      </c>
      <c r="FV243" t="s">
        <v>1655</v>
      </c>
      <c r="FW243">
        <v>100</v>
      </c>
      <c r="FX243" t="s">
        <v>234</v>
      </c>
      <c r="FY243" t="s">
        <v>234</v>
      </c>
      <c r="FZ243" t="s">
        <v>234</v>
      </c>
      <c r="GA243" t="s">
        <v>3816</v>
      </c>
      <c r="GB243" t="s">
        <v>1655</v>
      </c>
      <c r="GC243" t="s">
        <v>234</v>
      </c>
      <c r="GD243" t="s">
        <v>234</v>
      </c>
      <c r="GE243" t="s">
        <v>234</v>
      </c>
      <c r="GF243" t="s">
        <v>234</v>
      </c>
      <c r="GG243" t="s">
        <v>234</v>
      </c>
      <c r="GH243" t="s">
        <v>234</v>
      </c>
      <c r="GI243" t="s">
        <v>234</v>
      </c>
      <c r="GJ243" t="s">
        <v>234</v>
      </c>
      <c r="GK243" t="s">
        <v>234</v>
      </c>
      <c r="GL243" t="s">
        <v>234</v>
      </c>
      <c r="GM243" t="s">
        <v>234</v>
      </c>
      <c r="GN243" t="s">
        <v>234</v>
      </c>
      <c r="GO243" t="s">
        <v>1655</v>
      </c>
      <c r="GP243" t="s">
        <v>4320</v>
      </c>
      <c r="GQ243">
        <v>0</v>
      </c>
      <c r="GR243">
        <v>1</v>
      </c>
      <c r="GS243">
        <v>0</v>
      </c>
      <c r="GT243">
        <v>1</v>
      </c>
      <c r="GU243">
        <v>0</v>
      </c>
      <c r="GV243">
        <v>0</v>
      </c>
      <c r="GW243">
        <v>1</v>
      </c>
      <c r="GX243">
        <v>0</v>
      </c>
      <c r="GY243">
        <v>0</v>
      </c>
      <c r="GZ243">
        <v>0</v>
      </c>
      <c r="HA243">
        <v>0</v>
      </c>
      <c r="HB243">
        <v>0</v>
      </c>
      <c r="HC243">
        <v>0</v>
      </c>
      <c r="HD243" t="s">
        <v>234</v>
      </c>
      <c r="HE243" t="s">
        <v>4366</v>
      </c>
      <c r="HF243">
        <v>0</v>
      </c>
      <c r="HG243">
        <v>1</v>
      </c>
      <c r="HH243">
        <v>1</v>
      </c>
      <c r="HI243">
        <v>1</v>
      </c>
      <c r="HJ243">
        <v>1</v>
      </c>
      <c r="HK243">
        <v>0</v>
      </c>
      <c r="HL243">
        <v>0</v>
      </c>
      <c r="HM243">
        <v>0</v>
      </c>
      <c r="HN243" t="s">
        <v>1655</v>
      </c>
      <c r="HO243" t="s">
        <v>1655</v>
      </c>
      <c r="HP243" t="s">
        <v>1655</v>
      </c>
      <c r="HQ243" t="s">
        <v>239</v>
      </c>
      <c r="HR243" t="s">
        <v>314</v>
      </c>
      <c r="HS243" t="s">
        <v>294</v>
      </c>
      <c r="HT243" t="s">
        <v>314</v>
      </c>
      <c r="HU243" t="s">
        <v>1445</v>
      </c>
      <c r="HV243" t="s">
        <v>234</v>
      </c>
      <c r="HW243" t="s">
        <v>234</v>
      </c>
      <c r="HX243" t="s">
        <v>234</v>
      </c>
      <c r="HY243" t="s">
        <v>234</v>
      </c>
      <c r="HZ243" t="s">
        <v>234</v>
      </c>
      <c r="IA243" t="s">
        <v>234</v>
      </c>
      <c r="IB243" t="s">
        <v>234</v>
      </c>
      <c r="IC243" t="s">
        <v>234</v>
      </c>
      <c r="ID243" t="s">
        <v>3798</v>
      </c>
      <c r="IE243">
        <v>0</v>
      </c>
      <c r="IF243">
        <v>1</v>
      </c>
      <c r="IG243">
        <v>1</v>
      </c>
      <c r="IH243">
        <v>1</v>
      </c>
      <c r="II243">
        <v>0</v>
      </c>
      <c r="IJ243">
        <v>0</v>
      </c>
      <c r="IK243">
        <v>0</v>
      </c>
      <c r="IL243">
        <v>0</v>
      </c>
      <c r="IM243" t="s">
        <v>234</v>
      </c>
      <c r="IN243" t="s">
        <v>1655</v>
      </c>
      <c r="IO243" t="s">
        <v>234</v>
      </c>
      <c r="IP243" t="s">
        <v>303</v>
      </c>
      <c r="IQ243">
        <v>0</v>
      </c>
      <c r="IR243">
        <v>1</v>
      </c>
      <c r="IS243">
        <v>0</v>
      </c>
      <c r="IT243">
        <v>0</v>
      </c>
      <c r="IU243">
        <v>0</v>
      </c>
      <c r="IV243">
        <v>0</v>
      </c>
      <c r="IW243">
        <v>0</v>
      </c>
      <c r="IX243">
        <v>0</v>
      </c>
      <c r="IY243" t="s">
        <v>234</v>
      </c>
      <c r="IZ243" t="s">
        <v>234</v>
      </c>
      <c r="JA243" t="s">
        <v>234</v>
      </c>
      <c r="JB243" t="s">
        <v>234</v>
      </c>
      <c r="JC243" t="s">
        <v>234</v>
      </c>
      <c r="JD243" t="s">
        <v>234</v>
      </c>
      <c r="JE243" t="s">
        <v>234</v>
      </c>
      <c r="JF243" t="s">
        <v>234</v>
      </c>
      <c r="JG243" t="s">
        <v>234</v>
      </c>
      <c r="JH243" t="s">
        <v>234</v>
      </c>
      <c r="JI243" t="s">
        <v>234</v>
      </c>
      <c r="JJ243" t="s">
        <v>234</v>
      </c>
      <c r="JK243" t="s">
        <v>234</v>
      </c>
      <c r="JL243" t="s">
        <v>234</v>
      </c>
      <c r="JM243" t="s">
        <v>234</v>
      </c>
      <c r="JN243" t="s">
        <v>234</v>
      </c>
      <c r="JO243" t="s">
        <v>234</v>
      </c>
      <c r="JP243" t="s">
        <v>234</v>
      </c>
      <c r="JQ243" t="s">
        <v>234</v>
      </c>
      <c r="JR243" t="s">
        <v>234</v>
      </c>
      <c r="JS243" t="s">
        <v>234</v>
      </c>
      <c r="JT243" t="s">
        <v>234</v>
      </c>
      <c r="JU243" t="s">
        <v>234</v>
      </c>
      <c r="JV243" t="s">
        <v>234</v>
      </c>
      <c r="JW243" t="s">
        <v>234</v>
      </c>
      <c r="JX243" t="s">
        <v>234</v>
      </c>
      <c r="JY243" t="s">
        <v>234</v>
      </c>
      <c r="JZ243" t="s">
        <v>234</v>
      </c>
      <c r="KA243" t="s">
        <v>234</v>
      </c>
      <c r="KB243" t="s">
        <v>234</v>
      </c>
      <c r="KC243" t="s">
        <v>234</v>
      </c>
      <c r="KD243" t="s">
        <v>234</v>
      </c>
      <c r="KE243" t="s">
        <v>234</v>
      </c>
      <c r="KF243" t="s">
        <v>234</v>
      </c>
      <c r="KG243" t="s">
        <v>234</v>
      </c>
      <c r="KH243" t="s">
        <v>234</v>
      </c>
      <c r="KI243" t="s">
        <v>234</v>
      </c>
      <c r="KJ243" t="s">
        <v>234</v>
      </c>
      <c r="KK243" t="s">
        <v>234</v>
      </c>
      <c r="KL243" t="s">
        <v>234</v>
      </c>
      <c r="KM243" t="s">
        <v>234</v>
      </c>
      <c r="KN243" t="s">
        <v>234</v>
      </c>
      <c r="KO243" t="s">
        <v>234</v>
      </c>
      <c r="KP243" t="s">
        <v>234</v>
      </c>
      <c r="KQ243" t="s">
        <v>234</v>
      </c>
      <c r="KR243" t="s">
        <v>234</v>
      </c>
      <c r="KS243" t="s">
        <v>234</v>
      </c>
      <c r="KT243" t="s">
        <v>234</v>
      </c>
      <c r="KU243" t="s">
        <v>234</v>
      </c>
      <c r="KV243" t="s">
        <v>234</v>
      </c>
      <c r="KW243" t="s">
        <v>234</v>
      </c>
      <c r="KX243" t="s">
        <v>234</v>
      </c>
      <c r="KY243" t="s">
        <v>234</v>
      </c>
      <c r="KZ243" t="s">
        <v>234</v>
      </c>
      <c r="LA243" t="s">
        <v>234</v>
      </c>
      <c r="LB243" t="s">
        <v>234</v>
      </c>
      <c r="LC243" t="s">
        <v>234</v>
      </c>
      <c r="LD243" t="s">
        <v>234</v>
      </c>
      <c r="LE243" t="s">
        <v>234</v>
      </c>
      <c r="LF243" t="s">
        <v>234</v>
      </c>
      <c r="LG243" t="s">
        <v>234</v>
      </c>
      <c r="LH243">
        <v>266242626</v>
      </c>
      <c r="LI243" t="s">
        <v>4367</v>
      </c>
      <c r="LJ243">
        <v>44622.809016203697</v>
      </c>
      <c r="LK243" t="s">
        <v>234</v>
      </c>
      <c r="LL243" t="s">
        <v>234</v>
      </c>
      <c r="LM243" t="s">
        <v>3800</v>
      </c>
      <c r="LN243" t="s">
        <v>3801</v>
      </c>
      <c r="LO243" t="s">
        <v>234</v>
      </c>
      <c r="LP243">
        <v>244</v>
      </c>
    </row>
    <row r="244" spans="1:328" x14ac:dyDescent="0.35">
      <c r="A244">
        <v>44624.448648449077</v>
      </c>
      <c r="B244">
        <v>44624.453365729169</v>
      </c>
      <c r="C244">
        <v>44624</v>
      </c>
      <c r="D244">
        <v>7.8621334857113345E-4</v>
      </c>
      <c r="E244" t="s">
        <v>234</v>
      </c>
      <c r="F244" t="s">
        <v>234</v>
      </c>
      <c r="G244" t="s">
        <v>234</v>
      </c>
      <c r="H244">
        <v>44624</v>
      </c>
      <c r="I244" t="s">
        <v>236</v>
      </c>
      <c r="J244" t="s">
        <v>234</v>
      </c>
      <c r="K244" t="s">
        <v>236</v>
      </c>
      <c r="L244" t="s">
        <v>235</v>
      </c>
      <c r="M244" t="s">
        <v>235</v>
      </c>
      <c r="N244" t="s">
        <v>246</v>
      </c>
      <c r="O244" t="s">
        <v>4368</v>
      </c>
      <c r="P244" t="s">
        <v>246</v>
      </c>
      <c r="Q244" t="s">
        <v>433</v>
      </c>
      <c r="R244" t="s">
        <v>4368</v>
      </c>
      <c r="S244" t="s">
        <v>601</v>
      </c>
      <c r="T244" t="s">
        <v>1987</v>
      </c>
      <c r="U244" t="s">
        <v>1986</v>
      </c>
      <c r="V244" t="s">
        <v>1988</v>
      </c>
      <c r="W244" t="s">
        <v>2938</v>
      </c>
      <c r="X244" t="s">
        <v>2937</v>
      </c>
      <c r="Y244" t="s">
        <v>2938</v>
      </c>
      <c r="Z244" t="s">
        <v>3312</v>
      </c>
      <c r="AA244" t="s">
        <v>234</v>
      </c>
      <c r="AB244" t="s">
        <v>3312</v>
      </c>
      <c r="AC244" t="s">
        <v>3313</v>
      </c>
      <c r="AD244" t="s">
        <v>3317</v>
      </c>
      <c r="AE244" t="s">
        <v>3404</v>
      </c>
      <c r="AF244" t="s">
        <v>234</v>
      </c>
      <c r="AG244" t="s">
        <v>3404</v>
      </c>
      <c r="AH244" t="s">
        <v>3405</v>
      </c>
      <c r="AI244" t="s">
        <v>3405</v>
      </c>
      <c r="AJ244" t="s">
        <v>247</v>
      </c>
      <c r="AK244" t="s">
        <v>284</v>
      </c>
      <c r="AL244" t="s">
        <v>1655</v>
      </c>
      <c r="AM244" t="s">
        <v>234</v>
      </c>
      <c r="AN244" t="s">
        <v>1655</v>
      </c>
      <c r="AO244" t="s">
        <v>234</v>
      </c>
      <c r="AP244" t="s">
        <v>250</v>
      </c>
      <c r="AQ244" t="s">
        <v>234</v>
      </c>
      <c r="AR244" t="s">
        <v>234</v>
      </c>
      <c r="AS244" t="s">
        <v>308</v>
      </c>
      <c r="AT244" t="s">
        <v>234</v>
      </c>
      <c r="AU244" t="s">
        <v>318</v>
      </c>
      <c r="AV244">
        <v>1</v>
      </c>
      <c r="AW244">
        <v>0</v>
      </c>
      <c r="AX244">
        <v>0</v>
      </c>
      <c r="AY244">
        <v>0</v>
      </c>
      <c r="AZ244">
        <v>0</v>
      </c>
      <c r="BA244">
        <v>0</v>
      </c>
      <c r="BB244">
        <v>0</v>
      </c>
      <c r="BC244">
        <v>0</v>
      </c>
      <c r="BD244" t="s">
        <v>309</v>
      </c>
      <c r="BE244" t="s">
        <v>750</v>
      </c>
      <c r="BF244" t="s">
        <v>287</v>
      </c>
      <c r="BG244">
        <v>1</v>
      </c>
      <c r="BH244">
        <v>0</v>
      </c>
      <c r="BI244">
        <v>0</v>
      </c>
      <c r="BJ244">
        <v>0</v>
      </c>
      <c r="BK244">
        <v>0</v>
      </c>
      <c r="BL244">
        <v>0</v>
      </c>
      <c r="BM244">
        <v>0</v>
      </c>
      <c r="BN244">
        <v>0</v>
      </c>
      <c r="BO244">
        <v>0</v>
      </c>
      <c r="BP244">
        <v>0</v>
      </c>
      <c r="BQ244" t="s">
        <v>234</v>
      </c>
      <c r="BR244" t="s">
        <v>304</v>
      </c>
      <c r="BS244" t="s">
        <v>348</v>
      </c>
      <c r="BT244" t="s">
        <v>3807</v>
      </c>
      <c r="BU244">
        <v>1</v>
      </c>
      <c r="BV244">
        <v>1</v>
      </c>
      <c r="BW244">
        <v>1</v>
      </c>
      <c r="BX244">
        <v>1</v>
      </c>
      <c r="BY244">
        <v>1</v>
      </c>
      <c r="BZ244">
        <v>0</v>
      </c>
      <c r="CA244">
        <v>1</v>
      </c>
      <c r="CB244">
        <v>0</v>
      </c>
      <c r="CC244" t="s">
        <v>1500</v>
      </c>
      <c r="CD244">
        <v>250</v>
      </c>
      <c r="CE244">
        <v>125</v>
      </c>
      <c r="CF244" t="s">
        <v>1655</v>
      </c>
      <c r="CG244">
        <v>400</v>
      </c>
      <c r="CH244">
        <v>153.84615384615299</v>
      </c>
      <c r="CI244" t="s">
        <v>1655</v>
      </c>
      <c r="CJ244">
        <v>250</v>
      </c>
      <c r="CK244" t="s">
        <v>3803</v>
      </c>
      <c r="CL244" t="s">
        <v>1655</v>
      </c>
      <c r="CM244">
        <v>400</v>
      </c>
      <c r="CN244" t="s">
        <v>3804</v>
      </c>
      <c r="CO244" t="s">
        <v>1655</v>
      </c>
      <c r="CP244">
        <v>700</v>
      </c>
      <c r="CQ244" t="s">
        <v>3827</v>
      </c>
      <c r="CR244" t="s">
        <v>1445</v>
      </c>
      <c r="CS244" t="s">
        <v>234</v>
      </c>
      <c r="CT244" t="s">
        <v>234</v>
      </c>
      <c r="CU244" t="s">
        <v>234</v>
      </c>
      <c r="CV244" t="s">
        <v>1504</v>
      </c>
      <c r="CW244" t="s">
        <v>1655</v>
      </c>
      <c r="CX244">
        <v>1100</v>
      </c>
      <c r="CY244" t="s">
        <v>234</v>
      </c>
      <c r="CZ244" t="s">
        <v>234</v>
      </c>
      <c r="DA244" t="s">
        <v>234</v>
      </c>
      <c r="DB244" t="s">
        <v>234</v>
      </c>
      <c r="DC244" t="s">
        <v>234</v>
      </c>
      <c r="DD244" t="s">
        <v>234</v>
      </c>
      <c r="DE244" t="s">
        <v>259</v>
      </c>
      <c r="DF244">
        <v>1100</v>
      </c>
      <c r="DG244" t="s">
        <v>1655</v>
      </c>
      <c r="DH244" t="s">
        <v>1655</v>
      </c>
      <c r="DI244" t="s">
        <v>1545</v>
      </c>
      <c r="DJ244">
        <v>0</v>
      </c>
      <c r="DK244">
        <v>0</v>
      </c>
      <c r="DL244">
        <v>0</v>
      </c>
      <c r="DM244">
        <v>0</v>
      </c>
      <c r="DN244">
        <v>0</v>
      </c>
      <c r="DO244">
        <v>0</v>
      </c>
      <c r="DP244">
        <v>0</v>
      </c>
      <c r="DQ244">
        <v>0</v>
      </c>
      <c r="DR244">
        <v>0</v>
      </c>
      <c r="DS244">
        <v>0</v>
      </c>
      <c r="DT244">
        <v>1</v>
      </c>
      <c r="DU244">
        <v>0</v>
      </c>
      <c r="DV244">
        <v>0</v>
      </c>
      <c r="DW244">
        <v>0</v>
      </c>
      <c r="DX244" t="s">
        <v>234</v>
      </c>
      <c r="DY244" t="s">
        <v>4369</v>
      </c>
      <c r="DZ244">
        <v>0</v>
      </c>
      <c r="EA244">
        <v>1</v>
      </c>
      <c r="EB244">
        <v>0</v>
      </c>
      <c r="EC244">
        <v>1</v>
      </c>
      <c r="ED244">
        <v>1</v>
      </c>
      <c r="EE244">
        <v>0</v>
      </c>
      <c r="EF244">
        <v>1</v>
      </c>
      <c r="EG244">
        <v>0</v>
      </c>
      <c r="EH244" t="s">
        <v>1445</v>
      </c>
      <c r="EI244" t="s">
        <v>1655</v>
      </c>
      <c r="EJ244" t="s">
        <v>1655</v>
      </c>
      <c r="EK244" t="s">
        <v>239</v>
      </c>
      <c r="EL244" t="s">
        <v>314</v>
      </c>
      <c r="EM244" t="s">
        <v>294</v>
      </c>
      <c r="EN244" t="s">
        <v>314</v>
      </c>
      <c r="EO244" t="s">
        <v>234</v>
      </c>
      <c r="EP244" t="s">
        <v>234</v>
      </c>
      <c r="EQ244" t="s">
        <v>234</v>
      </c>
      <c r="ER244" t="s">
        <v>234</v>
      </c>
      <c r="ES244" t="s">
        <v>234</v>
      </c>
      <c r="ET244" t="s">
        <v>234</v>
      </c>
      <c r="EU244" t="s">
        <v>234</v>
      </c>
      <c r="EV244" t="s">
        <v>234</v>
      </c>
      <c r="EW244" t="s">
        <v>234</v>
      </c>
      <c r="EX244" t="s">
        <v>234</v>
      </c>
      <c r="EY244" t="s">
        <v>234</v>
      </c>
      <c r="EZ244" t="s">
        <v>234</v>
      </c>
      <c r="FA244" t="s">
        <v>234</v>
      </c>
      <c r="FB244" t="s">
        <v>234</v>
      </c>
      <c r="FC244" t="s">
        <v>234</v>
      </c>
      <c r="FD244" t="s">
        <v>234</v>
      </c>
      <c r="FE244" t="s">
        <v>234</v>
      </c>
      <c r="FF244" t="s">
        <v>234</v>
      </c>
      <c r="FG244" t="s">
        <v>234</v>
      </c>
      <c r="FH244" t="s">
        <v>234</v>
      </c>
      <c r="FI244" t="s">
        <v>234</v>
      </c>
      <c r="FJ244" t="s">
        <v>234</v>
      </c>
      <c r="FK244" t="s">
        <v>234</v>
      </c>
      <c r="FL244" t="s">
        <v>234</v>
      </c>
      <c r="FM244" t="s">
        <v>234</v>
      </c>
      <c r="FN244" t="s">
        <v>234</v>
      </c>
      <c r="FO244" t="s">
        <v>234</v>
      </c>
      <c r="FP244" t="s">
        <v>234</v>
      </c>
      <c r="FQ244" t="s">
        <v>234</v>
      </c>
      <c r="FR244" t="s">
        <v>234</v>
      </c>
      <c r="FS244" t="s">
        <v>234</v>
      </c>
      <c r="FT244" t="s">
        <v>234</v>
      </c>
      <c r="FU244" t="s">
        <v>234</v>
      </c>
      <c r="FV244" t="s">
        <v>234</v>
      </c>
      <c r="FW244" t="s">
        <v>234</v>
      </c>
      <c r="FX244" t="s">
        <v>234</v>
      </c>
      <c r="FY244" t="s">
        <v>234</v>
      </c>
      <c r="FZ244" t="s">
        <v>234</v>
      </c>
      <c r="GA244" t="s">
        <v>234</v>
      </c>
      <c r="GB244" t="s">
        <v>234</v>
      </c>
      <c r="GC244" t="s">
        <v>234</v>
      </c>
      <c r="GD244" t="s">
        <v>234</v>
      </c>
      <c r="GE244" t="s">
        <v>234</v>
      </c>
      <c r="GF244" t="s">
        <v>234</v>
      </c>
      <c r="GG244" t="s">
        <v>234</v>
      </c>
      <c r="GH244" t="s">
        <v>234</v>
      </c>
      <c r="GI244" t="s">
        <v>234</v>
      </c>
      <c r="GJ244" t="s">
        <v>234</v>
      </c>
      <c r="GK244" t="s">
        <v>234</v>
      </c>
      <c r="GL244" t="s">
        <v>234</v>
      </c>
      <c r="GM244" t="s">
        <v>234</v>
      </c>
      <c r="GN244" t="s">
        <v>234</v>
      </c>
      <c r="GO244" t="s">
        <v>234</v>
      </c>
      <c r="GP244" t="s">
        <v>234</v>
      </c>
      <c r="GQ244" t="s">
        <v>234</v>
      </c>
      <c r="GR244" t="s">
        <v>234</v>
      </c>
      <c r="GS244" t="s">
        <v>234</v>
      </c>
      <c r="GT244" t="s">
        <v>234</v>
      </c>
      <c r="GU244" t="s">
        <v>234</v>
      </c>
      <c r="GV244" t="s">
        <v>234</v>
      </c>
      <c r="GW244" t="s">
        <v>234</v>
      </c>
      <c r="GX244" t="s">
        <v>234</v>
      </c>
      <c r="GY244" t="s">
        <v>234</v>
      </c>
      <c r="GZ244" t="s">
        <v>234</v>
      </c>
      <c r="HA244" t="s">
        <v>234</v>
      </c>
      <c r="HB244" t="s">
        <v>234</v>
      </c>
      <c r="HC244" t="s">
        <v>234</v>
      </c>
      <c r="HD244" t="s">
        <v>234</v>
      </c>
      <c r="HE244" t="s">
        <v>234</v>
      </c>
      <c r="HF244" t="s">
        <v>234</v>
      </c>
      <c r="HG244" t="s">
        <v>234</v>
      </c>
      <c r="HH244" t="s">
        <v>234</v>
      </c>
      <c r="HI244" t="s">
        <v>234</v>
      </c>
      <c r="HJ244" t="s">
        <v>234</v>
      </c>
      <c r="HK244" t="s">
        <v>234</v>
      </c>
      <c r="HL244" t="s">
        <v>234</v>
      </c>
      <c r="HM244" t="s">
        <v>234</v>
      </c>
      <c r="HN244" t="s">
        <v>234</v>
      </c>
      <c r="HO244" t="s">
        <v>234</v>
      </c>
      <c r="HP244" t="s">
        <v>234</v>
      </c>
      <c r="HQ244" t="s">
        <v>234</v>
      </c>
      <c r="HR244" t="s">
        <v>234</v>
      </c>
      <c r="HS244" t="s">
        <v>234</v>
      </c>
      <c r="HT244" t="s">
        <v>234</v>
      </c>
      <c r="HU244" t="s">
        <v>1445</v>
      </c>
      <c r="HV244" t="s">
        <v>234</v>
      </c>
      <c r="HW244" t="s">
        <v>234</v>
      </c>
      <c r="HX244" t="s">
        <v>234</v>
      </c>
      <c r="HY244" t="s">
        <v>234</v>
      </c>
      <c r="HZ244" t="s">
        <v>234</v>
      </c>
      <c r="IA244" t="s">
        <v>234</v>
      </c>
      <c r="IB244" t="s">
        <v>234</v>
      </c>
      <c r="IC244" t="s">
        <v>234</v>
      </c>
      <c r="ID244" t="s">
        <v>1586</v>
      </c>
      <c r="IE244">
        <v>0</v>
      </c>
      <c r="IF244">
        <v>0</v>
      </c>
      <c r="IG244">
        <v>1</v>
      </c>
      <c r="IH244">
        <v>0</v>
      </c>
      <c r="II244">
        <v>0</v>
      </c>
      <c r="IJ244">
        <v>0</v>
      </c>
      <c r="IK244">
        <v>0</v>
      </c>
      <c r="IL244">
        <v>0</v>
      </c>
      <c r="IM244" t="s">
        <v>234</v>
      </c>
      <c r="IN244" t="s">
        <v>1655</v>
      </c>
      <c r="IO244" t="s">
        <v>234</v>
      </c>
      <c r="IP244" t="s">
        <v>309</v>
      </c>
      <c r="IQ244">
        <v>1</v>
      </c>
      <c r="IR244">
        <v>0</v>
      </c>
      <c r="IS244">
        <v>0</v>
      </c>
      <c r="IT244">
        <v>0</v>
      </c>
      <c r="IU244">
        <v>0</v>
      </c>
      <c r="IV244">
        <v>0</v>
      </c>
      <c r="IW244">
        <v>0</v>
      </c>
      <c r="IX244">
        <v>0</v>
      </c>
      <c r="IY244" t="s">
        <v>234</v>
      </c>
      <c r="IZ244" t="s">
        <v>234</v>
      </c>
      <c r="JA244" t="s">
        <v>234</v>
      </c>
      <c r="JB244" t="s">
        <v>234</v>
      </c>
      <c r="JC244" t="s">
        <v>234</v>
      </c>
      <c r="JD244" t="s">
        <v>234</v>
      </c>
      <c r="JE244" t="s">
        <v>234</v>
      </c>
      <c r="JF244" t="s">
        <v>234</v>
      </c>
      <c r="JG244" t="s">
        <v>234</v>
      </c>
      <c r="JH244" t="s">
        <v>234</v>
      </c>
      <c r="JI244" t="s">
        <v>234</v>
      </c>
      <c r="JJ244" t="s">
        <v>234</v>
      </c>
      <c r="JK244" t="s">
        <v>234</v>
      </c>
      <c r="JL244" t="s">
        <v>234</v>
      </c>
      <c r="JM244" t="s">
        <v>234</v>
      </c>
      <c r="JN244" t="s">
        <v>234</v>
      </c>
      <c r="JO244" t="s">
        <v>234</v>
      </c>
      <c r="JP244" t="s">
        <v>234</v>
      </c>
      <c r="JQ244" t="s">
        <v>234</v>
      </c>
      <c r="JR244" t="s">
        <v>234</v>
      </c>
      <c r="JS244" t="s">
        <v>234</v>
      </c>
      <c r="JT244" t="s">
        <v>234</v>
      </c>
      <c r="JU244" t="s">
        <v>234</v>
      </c>
      <c r="JV244" t="s">
        <v>234</v>
      </c>
      <c r="JW244" t="s">
        <v>234</v>
      </c>
      <c r="JX244" t="s">
        <v>234</v>
      </c>
      <c r="JY244" t="s">
        <v>234</v>
      </c>
      <c r="JZ244" t="s">
        <v>234</v>
      </c>
      <c r="KA244" t="s">
        <v>234</v>
      </c>
      <c r="KB244" t="s">
        <v>234</v>
      </c>
      <c r="KC244" t="s">
        <v>234</v>
      </c>
      <c r="KD244" t="s">
        <v>234</v>
      </c>
      <c r="KE244" t="s">
        <v>234</v>
      </c>
      <c r="KF244" t="s">
        <v>234</v>
      </c>
      <c r="KG244" t="s">
        <v>234</v>
      </c>
      <c r="KH244" t="s">
        <v>234</v>
      </c>
      <c r="KI244" t="s">
        <v>234</v>
      </c>
      <c r="KJ244" t="s">
        <v>234</v>
      </c>
      <c r="KK244" t="s">
        <v>234</v>
      </c>
      <c r="KL244" t="s">
        <v>234</v>
      </c>
      <c r="KM244" t="s">
        <v>234</v>
      </c>
      <c r="KN244" t="s">
        <v>234</v>
      </c>
      <c r="KO244" t="s">
        <v>234</v>
      </c>
      <c r="KP244" t="s">
        <v>234</v>
      </c>
      <c r="KQ244" t="s">
        <v>234</v>
      </c>
      <c r="KR244" t="s">
        <v>234</v>
      </c>
      <c r="KS244" t="s">
        <v>234</v>
      </c>
      <c r="KT244" t="s">
        <v>234</v>
      </c>
      <c r="KU244" t="s">
        <v>234</v>
      </c>
      <c r="KV244" t="s">
        <v>234</v>
      </c>
      <c r="KW244" t="s">
        <v>234</v>
      </c>
      <c r="KX244" t="s">
        <v>234</v>
      </c>
      <c r="KY244" t="s">
        <v>234</v>
      </c>
      <c r="KZ244" t="s">
        <v>234</v>
      </c>
      <c r="LA244" t="s">
        <v>234</v>
      </c>
      <c r="LB244" t="s">
        <v>234</v>
      </c>
      <c r="LC244" t="s">
        <v>234</v>
      </c>
      <c r="LD244" t="s">
        <v>234</v>
      </c>
      <c r="LE244" t="s">
        <v>234</v>
      </c>
      <c r="LF244" t="s">
        <v>234</v>
      </c>
      <c r="LG244" t="s">
        <v>234</v>
      </c>
      <c r="LH244">
        <v>266786223</v>
      </c>
      <c r="LI244" t="s">
        <v>4370</v>
      </c>
      <c r="LJ244">
        <v>44624.662118055552</v>
      </c>
      <c r="LK244" t="s">
        <v>234</v>
      </c>
      <c r="LL244" t="s">
        <v>234</v>
      </c>
      <c r="LM244" t="s">
        <v>3800</v>
      </c>
      <c r="LN244" t="s">
        <v>3801</v>
      </c>
      <c r="LO244" t="s">
        <v>234</v>
      </c>
      <c r="LP244">
        <v>245</v>
      </c>
    </row>
    <row r="245" spans="1:328" x14ac:dyDescent="0.35">
      <c r="A245">
        <v>44624.45397884259</v>
      </c>
      <c r="B245">
        <v>44624.458260023152</v>
      </c>
      <c r="C245">
        <v>44624</v>
      </c>
      <c r="D245">
        <v>7.1353009358669317E-4</v>
      </c>
      <c r="E245" t="s">
        <v>234</v>
      </c>
      <c r="F245" t="s">
        <v>234</v>
      </c>
      <c r="G245" t="s">
        <v>234</v>
      </c>
      <c r="H245">
        <v>44624</v>
      </c>
      <c r="I245" t="s">
        <v>236</v>
      </c>
      <c r="J245" t="s">
        <v>234</v>
      </c>
      <c r="K245" t="s">
        <v>236</v>
      </c>
      <c r="L245" t="s">
        <v>235</v>
      </c>
      <c r="M245" t="s">
        <v>235</v>
      </c>
      <c r="N245" t="s">
        <v>246</v>
      </c>
      <c r="O245" t="s">
        <v>4368</v>
      </c>
      <c r="P245" t="s">
        <v>246</v>
      </c>
      <c r="Q245" t="s">
        <v>433</v>
      </c>
      <c r="R245" t="s">
        <v>4368</v>
      </c>
      <c r="S245" t="s">
        <v>601</v>
      </c>
      <c r="T245" t="s">
        <v>1987</v>
      </c>
      <c r="U245" t="s">
        <v>1986</v>
      </c>
      <c r="V245" t="s">
        <v>1988</v>
      </c>
      <c r="W245" t="s">
        <v>2938</v>
      </c>
      <c r="X245" t="s">
        <v>2937</v>
      </c>
      <c r="Y245" t="s">
        <v>2938</v>
      </c>
      <c r="Z245" t="s">
        <v>3312</v>
      </c>
      <c r="AA245" t="s">
        <v>234</v>
      </c>
      <c r="AB245" t="s">
        <v>3312</v>
      </c>
      <c r="AC245" t="s">
        <v>3313</v>
      </c>
      <c r="AD245" t="s">
        <v>3317</v>
      </c>
      <c r="AE245" t="s">
        <v>3404</v>
      </c>
      <c r="AF245" t="s">
        <v>234</v>
      </c>
      <c r="AG245" t="s">
        <v>3404</v>
      </c>
      <c r="AH245" t="s">
        <v>3405</v>
      </c>
      <c r="AI245" t="s">
        <v>3405</v>
      </c>
      <c r="AJ245" t="s">
        <v>247</v>
      </c>
      <c r="AK245" t="s">
        <v>284</v>
      </c>
      <c r="AL245" t="s">
        <v>1655</v>
      </c>
      <c r="AM245" t="s">
        <v>234</v>
      </c>
      <c r="AN245" t="s">
        <v>1655</v>
      </c>
      <c r="AO245" t="s">
        <v>234</v>
      </c>
      <c r="AP245" t="s">
        <v>274</v>
      </c>
      <c r="AQ245" t="s">
        <v>234</v>
      </c>
      <c r="AR245" t="s">
        <v>234</v>
      </c>
      <c r="AS245" t="s">
        <v>285</v>
      </c>
      <c r="AT245" t="s">
        <v>234</v>
      </c>
      <c r="AU245" t="s">
        <v>318</v>
      </c>
      <c r="AV245">
        <v>1</v>
      </c>
      <c r="AW245">
        <v>0</v>
      </c>
      <c r="AX245">
        <v>0</v>
      </c>
      <c r="AY245">
        <v>0</v>
      </c>
      <c r="AZ245">
        <v>0</v>
      </c>
      <c r="BA245">
        <v>0</v>
      </c>
      <c r="BB245">
        <v>0</v>
      </c>
      <c r="BC245">
        <v>0</v>
      </c>
      <c r="BD245" t="s">
        <v>309</v>
      </c>
      <c r="BE245" t="s">
        <v>750</v>
      </c>
      <c r="BF245" t="s">
        <v>287</v>
      </c>
      <c r="BG245">
        <v>1</v>
      </c>
      <c r="BH245">
        <v>0</v>
      </c>
      <c r="BI245">
        <v>0</v>
      </c>
      <c r="BJ245">
        <v>0</v>
      </c>
      <c r="BK245">
        <v>0</v>
      </c>
      <c r="BL245">
        <v>0</v>
      </c>
      <c r="BM245">
        <v>0</v>
      </c>
      <c r="BN245">
        <v>0</v>
      </c>
      <c r="BO245">
        <v>0</v>
      </c>
      <c r="BP245">
        <v>0</v>
      </c>
      <c r="BQ245" t="s">
        <v>234</v>
      </c>
      <c r="BR245" t="s">
        <v>348</v>
      </c>
      <c r="BS245" t="s">
        <v>348</v>
      </c>
      <c r="BT245" t="s">
        <v>3807</v>
      </c>
      <c r="BU245">
        <v>1</v>
      </c>
      <c r="BV245">
        <v>1</v>
      </c>
      <c r="BW245">
        <v>1</v>
      </c>
      <c r="BX245">
        <v>1</v>
      </c>
      <c r="BY245">
        <v>1</v>
      </c>
      <c r="BZ245">
        <v>0</v>
      </c>
      <c r="CA245">
        <v>1</v>
      </c>
      <c r="CB245">
        <v>0</v>
      </c>
      <c r="CC245" t="s">
        <v>1500</v>
      </c>
      <c r="CD245">
        <v>250</v>
      </c>
      <c r="CE245">
        <v>125</v>
      </c>
      <c r="CF245" t="s">
        <v>1655</v>
      </c>
      <c r="CG245">
        <v>400</v>
      </c>
      <c r="CH245">
        <v>153.84615384615299</v>
      </c>
      <c r="CI245" t="s">
        <v>1655</v>
      </c>
      <c r="CJ245">
        <v>250</v>
      </c>
      <c r="CK245" t="s">
        <v>3803</v>
      </c>
      <c r="CL245" t="s">
        <v>1655</v>
      </c>
      <c r="CM245">
        <v>400</v>
      </c>
      <c r="CN245" t="s">
        <v>3804</v>
      </c>
      <c r="CO245" t="s">
        <v>1655</v>
      </c>
      <c r="CP245">
        <v>700</v>
      </c>
      <c r="CQ245" t="s">
        <v>3827</v>
      </c>
      <c r="CR245" t="s">
        <v>1445</v>
      </c>
      <c r="CS245" t="s">
        <v>234</v>
      </c>
      <c r="CT245" t="s">
        <v>234</v>
      </c>
      <c r="CU245" t="s">
        <v>234</v>
      </c>
      <c r="CV245" t="s">
        <v>1504</v>
      </c>
      <c r="CW245" t="s">
        <v>1655</v>
      </c>
      <c r="CX245">
        <v>1100</v>
      </c>
      <c r="CY245" t="s">
        <v>234</v>
      </c>
      <c r="CZ245" t="s">
        <v>234</v>
      </c>
      <c r="DA245" t="s">
        <v>234</v>
      </c>
      <c r="DB245" t="s">
        <v>234</v>
      </c>
      <c r="DC245" t="s">
        <v>234</v>
      </c>
      <c r="DD245" t="s">
        <v>234</v>
      </c>
      <c r="DE245" t="s">
        <v>259</v>
      </c>
      <c r="DF245">
        <v>1100</v>
      </c>
      <c r="DG245" t="s">
        <v>1655</v>
      </c>
      <c r="DH245" t="s">
        <v>1655</v>
      </c>
      <c r="DI245" t="s">
        <v>1545</v>
      </c>
      <c r="DJ245">
        <v>0</v>
      </c>
      <c r="DK245">
        <v>0</v>
      </c>
      <c r="DL245">
        <v>0</v>
      </c>
      <c r="DM245">
        <v>0</v>
      </c>
      <c r="DN245">
        <v>0</v>
      </c>
      <c r="DO245">
        <v>0</v>
      </c>
      <c r="DP245">
        <v>0</v>
      </c>
      <c r="DQ245">
        <v>0</v>
      </c>
      <c r="DR245">
        <v>0</v>
      </c>
      <c r="DS245">
        <v>0</v>
      </c>
      <c r="DT245">
        <v>1</v>
      </c>
      <c r="DU245">
        <v>0</v>
      </c>
      <c r="DV245">
        <v>0</v>
      </c>
      <c r="DW245">
        <v>0</v>
      </c>
      <c r="DX245" t="s">
        <v>234</v>
      </c>
      <c r="DY245" t="s">
        <v>3972</v>
      </c>
      <c r="DZ245">
        <v>1</v>
      </c>
      <c r="EA245">
        <v>1</v>
      </c>
      <c r="EB245">
        <v>0</v>
      </c>
      <c r="EC245">
        <v>1</v>
      </c>
      <c r="ED245">
        <v>0</v>
      </c>
      <c r="EE245">
        <v>0</v>
      </c>
      <c r="EF245">
        <v>1</v>
      </c>
      <c r="EG245">
        <v>0</v>
      </c>
      <c r="EH245" t="s">
        <v>1445</v>
      </c>
      <c r="EI245" t="s">
        <v>1655</v>
      </c>
      <c r="EJ245" t="s">
        <v>1655</v>
      </c>
      <c r="EK245" t="s">
        <v>239</v>
      </c>
      <c r="EL245" t="s">
        <v>314</v>
      </c>
      <c r="EM245" t="s">
        <v>294</v>
      </c>
      <c r="EN245" t="s">
        <v>314</v>
      </c>
      <c r="EO245" t="s">
        <v>234</v>
      </c>
      <c r="EP245" t="s">
        <v>234</v>
      </c>
      <c r="EQ245" t="s">
        <v>234</v>
      </c>
      <c r="ER245" t="s">
        <v>234</v>
      </c>
      <c r="ES245" t="s">
        <v>234</v>
      </c>
      <c r="ET245" t="s">
        <v>234</v>
      </c>
      <c r="EU245" t="s">
        <v>234</v>
      </c>
      <c r="EV245" t="s">
        <v>234</v>
      </c>
      <c r="EW245" t="s">
        <v>234</v>
      </c>
      <c r="EX245" t="s">
        <v>234</v>
      </c>
      <c r="EY245" t="s">
        <v>234</v>
      </c>
      <c r="EZ245" t="s">
        <v>234</v>
      </c>
      <c r="FA245" t="s">
        <v>234</v>
      </c>
      <c r="FB245" t="s">
        <v>234</v>
      </c>
      <c r="FC245" t="s">
        <v>234</v>
      </c>
      <c r="FD245" t="s">
        <v>234</v>
      </c>
      <c r="FE245" t="s">
        <v>234</v>
      </c>
      <c r="FF245" t="s">
        <v>234</v>
      </c>
      <c r="FG245" t="s">
        <v>234</v>
      </c>
      <c r="FH245" t="s">
        <v>234</v>
      </c>
      <c r="FI245" t="s">
        <v>234</v>
      </c>
      <c r="FJ245" t="s">
        <v>234</v>
      </c>
      <c r="FK245" t="s">
        <v>234</v>
      </c>
      <c r="FL245" t="s">
        <v>234</v>
      </c>
      <c r="FM245" t="s">
        <v>234</v>
      </c>
      <c r="FN245" t="s">
        <v>234</v>
      </c>
      <c r="FO245" t="s">
        <v>234</v>
      </c>
      <c r="FP245" t="s">
        <v>234</v>
      </c>
      <c r="FQ245" t="s">
        <v>234</v>
      </c>
      <c r="FR245" t="s">
        <v>234</v>
      </c>
      <c r="FS245" t="s">
        <v>234</v>
      </c>
      <c r="FT245" t="s">
        <v>234</v>
      </c>
      <c r="FU245" t="s">
        <v>234</v>
      </c>
      <c r="FV245" t="s">
        <v>234</v>
      </c>
      <c r="FW245" t="s">
        <v>234</v>
      </c>
      <c r="FX245" t="s">
        <v>234</v>
      </c>
      <c r="FY245" t="s">
        <v>234</v>
      </c>
      <c r="FZ245" t="s">
        <v>234</v>
      </c>
      <c r="GA245" t="s">
        <v>234</v>
      </c>
      <c r="GB245" t="s">
        <v>234</v>
      </c>
      <c r="GC245" t="s">
        <v>234</v>
      </c>
      <c r="GD245" t="s">
        <v>234</v>
      </c>
      <c r="GE245" t="s">
        <v>234</v>
      </c>
      <c r="GF245" t="s">
        <v>234</v>
      </c>
      <c r="GG245" t="s">
        <v>234</v>
      </c>
      <c r="GH245" t="s">
        <v>234</v>
      </c>
      <c r="GI245" t="s">
        <v>234</v>
      </c>
      <c r="GJ245" t="s">
        <v>234</v>
      </c>
      <c r="GK245" t="s">
        <v>234</v>
      </c>
      <c r="GL245" t="s">
        <v>234</v>
      </c>
      <c r="GM245" t="s">
        <v>234</v>
      </c>
      <c r="GN245" t="s">
        <v>234</v>
      </c>
      <c r="GO245" t="s">
        <v>234</v>
      </c>
      <c r="GP245" t="s">
        <v>234</v>
      </c>
      <c r="GQ245" t="s">
        <v>234</v>
      </c>
      <c r="GR245" t="s">
        <v>234</v>
      </c>
      <c r="GS245" t="s">
        <v>234</v>
      </c>
      <c r="GT245" t="s">
        <v>234</v>
      </c>
      <c r="GU245" t="s">
        <v>234</v>
      </c>
      <c r="GV245" t="s">
        <v>234</v>
      </c>
      <c r="GW245" t="s">
        <v>234</v>
      </c>
      <c r="GX245" t="s">
        <v>234</v>
      </c>
      <c r="GY245" t="s">
        <v>234</v>
      </c>
      <c r="GZ245" t="s">
        <v>234</v>
      </c>
      <c r="HA245" t="s">
        <v>234</v>
      </c>
      <c r="HB245" t="s">
        <v>234</v>
      </c>
      <c r="HC245" t="s">
        <v>234</v>
      </c>
      <c r="HD245" t="s">
        <v>234</v>
      </c>
      <c r="HE245" t="s">
        <v>234</v>
      </c>
      <c r="HF245" t="s">
        <v>234</v>
      </c>
      <c r="HG245" t="s">
        <v>234</v>
      </c>
      <c r="HH245" t="s">
        <v>234</v>
      </c>
      <c r="HI245" t="s">
        <v>234</v>
      </c>
      <c r="HJ245" t="s">
        <v>234</v>
      </c>
      <c r="HK245" t="s">
        <v>234</v>
      </c>
      <c r="HL245" t="s">
        <v>234</v>
      </c>
      <c r="HM245" t="s">
        <v>234</v>
      </c>
      <c r="HN245" t="s">
        <v>234</v>
      </c>
      <c r="HO245" t="s">
        <v>234</v>
      </c>
      <c r="HP245" t="s">
        <v>234</v>
      </c>
      <c r="HQ245" t="s">
        <v>234</v>
      </c>
      <c r="HR245" t="s">
        <v>234</v>
      </c>
      <c r="HS245" t="s">
        <v>234</v>
      </c>
      <c r="HT245" t="s">
        <v>234</v>
      </c>
      <c r="HU245" t="s">
        <v>1445</v>
      </c>
      <c r="HV245" t="s">
        <v>234</v>
      </c>
      <c r="HW245" t="s">
        <v>234</v>
      </c>
      <c r="HX245" t="s">
        <v>234</v>
      </c>
      <c r="HY245" t="s">
        <v>234</v>
      </c>
      <c r="HZ245" t="s">
        <v>234</v>
      </c>
      <c r="IA245" t="s">
        <v>234</v>
      </c>
      <c r="IB245" t="s">
        <v>234</v>
      </c>
      <c r="IC245" t="s">
        <v>234</v>
      </c>
      <c r="ID245" t="s">
        <v>1586</v>
      </c>
      <c r="IE245">
        <v>0</v>
      </c>
      <c r="IF245">
        <v>0</v>
      </c>
      <c r="IG245">
        <v>1</v>
      </c>
      <c r="IH245">
        <v>0</v>
      </c>
      <c r="II245">
        <v>0</v>
      </c>
      <c r="IJ245">
        <v>0</v>
      </c>
      <c r="IK245">
        <v>0</v>
      </c>
      <c r="IL245">
        <v>0</v>
      </c>
      <c r="IM245" t="s">
        <v>234</v>
      </c>
      <c r="IN245" t="s">
        <v>1655</v>
      </c>
      <c r="IO245" t="s">
        <v>234</v>
      </c>
      <c r="IP245" t="s">
        <v>309</v>
      </c>
      <c r="IQ245">
        <v>1</v>
      </c>
      <c r="IR245">
        <v>0</v>
      </c>
      <c r="IS245">
        <v>0</v>
      </c>
      <c r="IT245">
        <v>0</v>
      </c>
      <c r="IU245">
        <v>0</v>
      </c>
      <c r="IV245">
        <v>0</v>
      </c>
      <c r="IW245">
        <v>0</v>
      </c>
      <c r="IX245">
        <v>0</v>
      </c>
      <c r="IY245" t="s">
        <v>234</v>
      </c>
      <c r="IZ245" t="s">
        <v>234</v>
      </c>
      <c r="JA245" t="s">
        <v>234</v>
      </c>
      <c r="JB245" t="s">
        <v>234</v>
      </c>
      <c r="JC245" t="s">
        <v>234</v>
      </c>
      <c r="JD245" t="s">
        <v>234</v>
      </c>
      <c r="JE245" t="s">
        <v>234</v>
      </c>
      <c r="JF245" t="s">
        <v>234</v>
      </c>
      <c r="JG245" t="s">
        <v>234</v>
      </c>
      <c r="JH245" t="s">
        <v>234</v>
      </c>
      <c r="JI245" t="s">
        <v>234</v>
      </c>
      <c r="JJ245" t="s">
        <v>234</v>
      </c>
      <c r="JK245" t="s">
        <v>234</v>
      </c>
      <c r="JL245" t="s">
        <v>234</v>
      </c>
      <c r="JM245" t="s">
        <v>234</v>
      </c>
      <c r="JN245" t="s">
        <v>234</v>
      </c>
      <c r="JO245" t="s">
        <v>234</v>
      </c>
      <c r="JP245" t="s">
        <v>234</v>
      </c>
      <c r="JQ245" t="s">
        <v>234</v>
      </c>
      <c r="JR245" t="s">
        <v>234</v>
      </c>
      <c r="JS245" t="s">
        <v>234</v>
      </c>
      <c r="JT245" t="s">
        <v>234</v>
      </c>
      <c r="JU245" t="s">
        <v>234</v>
      </c>
      <c r="JV245" t="s">
        <v>234</v>
      </c>
      <c r="JW245" t="s">
        <v>234</v>
      </c>
      <c r="JX245" t="s">
        <v>234</v>
      </c>
      <c r="JY245" t="s">
        <v>234</v>
      </c>
      <c r="JZ245" t="s">
        <v>234</v>
      </c>
      <c r="KA245" t="s">
        <v>234</v>
      </c>
      <c r="KB245" t="s">
        <v>234</v>
      </c>
      <c r="KC245" t="s">
        <v>234</v>
      </c>
      <c r="KD245" t="s">
        <v>234</v>
      </c>
      <c r="KE245" t="s">
        <v>234</v>
      </c>
      <c r="KF245" t="s">
        <v>234</v>
      </c>
      <c r="KG245" t="s">
        <v>234</v>
      </c>
      <c r="KH245" t="s">
        <v>234</v>
      </c>
      <c r="KI245" t="s">
        <v>234</v>
      </c>
      <c r="KJ245" t="s">
        <v>234</v>
      </c>
      <c r="KK245" t="s">
        <v>234</v>
      </c>
      <c r="KL245" t="s">
        <v>234</v>
      </c>
      <c r="KM245" t="s">
        <v>234</v>
      </c>
      <c r="KN245" t="s">
        <v>234</v>
      </c>
      <c r="KO245" t="s">
        <v>234</v>
      </c>
      <c r="KP245" t="s">
        <v>234</v>
      </c>
      <c r="KQ245" t="s">
        <v>234</v>
      </c>
      <c r="KR245" t="s">
        <v>234</v>
      </c>
      <c r="KS245" t="s">
        <v>234</v>
      </c>
      <c r="KT245" t="s">
        <v>234</v>
      </c>
      <c r="KU245" t="s">
        <v>234</v>
      </c>
      <c r="KV245" t="s">
        <v>234</v>
      </c>
      <c r="KW245" t="s">
        <v>234</v>
      </c>
      <c r="KX245" t="s">
        <v>234</v>
      </c>
      <c r="KY245" t="s">
        <v>234</v>
      </c>
      <c r="KZ245" t="s">
        <v>234</v>
      </c>
      <c r="LA245" t="s">
        <v>234</v>
      </c>
      <c r="LB245" t="s">
        <v>234</v>
      </c>
      <c r="LC245" t="s">
        <v>234</v>
      </c>
      <c r="LD245" t="s">
        <v>234</v>
      </c>
      <c r="LE245" t="s">
        <v>234</v>
      </c>
      <c r="LF245" t="s">
        <v>234</v>
      </c>
      <c r="LG245" t="s">
        <v>234</v>
      </c>
      <c r="LH245">
        <v>266788176</v>
      </c>
      <c r="LI245" t="s">
        <v>4371</v>
      </c>
      <c r="LJ245">
        <v>44624.66679398148</v>
      </c>
      <c r="LK245" t="s">
        <v>234</v>
      </c>
      <c r="LL245" t="s">
        <v>234</v>
      </c>
      <c r="LM245" t="s">
        <v>3800</v>
      </c>
      <c r="LN245" t="s">
        <v>3801</v>
      </c>
      <c r="LO245" t="s">
        <v>234</v>
      </c>
      <c r="LP245">
        <v>246</v>
      </c>
    </row>
    <row r="246" spans="1:328" x14ac:dyDescent="0.35">
      <c r="A246">
        <v>44624.472271307874</v>
      </c>
      <c r="B246">
        <v>44624.476621597219</v>
      </c>
      <c r="C246">
        <v>44624</v>
      </c>
      <c r="D246">
        <v>6.2146990655622043E-4</v>
      </c>
      <c r="E246" t="s">
        <v>234</v>
      </c>
      <c r="F246" t="s">
        <v>234</v>
      </c>
      <c r="G246" t="s">
        <v>234</v>
      </c>
      <c r="H246">
        <v>44624</v>
      </c>
      <c r="I246" t="s">
        <v>236</v>
      </c>
      <c r="J246" t="s">
        <v>234</v>
      </c>
      <c r="K246" t="s">
        <v>236</v>
      </c>
      <c r="L246" t="s">
        <v>235</v>
      </c>
      <c r="M246" t="s">
        <v>235</v>
      </c>
      <c r="N246" t="s">
        <v>246</v>
      </c>
      <c r="O246" t="s">
        <v>4372</v>
      </c>
      <c r="P246" t="s">
        <v>246</v>
      </c>
      <c r="Q246" t="s">
        <v>433</v>
      </c>
      <c r="R246" t="s">
        <v>4372</v>
      </c>
      <c r="S246" t="s">
        <v>601</v>
      </c>
      <c r="T246" t="s">
        <v>1987</v>
      </c>
      <c r="U246" t="s">
        <v>1986</v>
      </c>
      <c r="V246" t="s">
        <v>1988</v>
      </c>
      <c r="W246" t="s">
        <v>2938</v>
      </c>
      <c r="X246" t="s">
        <v>2937</v>
      </c>
      <c r="Y246" t="s">
        <v>2938</v>
      </c>
      <c r="Z246" t="s">
        <v>3312</v>
      </c>
      <c r="AA246" t="s">
        <v>234</v>
      </c>
      <c r="AB246" t="s">
        <v>3312</v>
      </c>
      <c r="AC246" t="s">
        <v>3313</v>
      </c>
      <c r="AD246" t="s">
        <v>3317</v>
      </c>
      <c r="AE246" t="s">
        <v>3404</v>
      </c>
      <c r="AF246" t="s">
        <v>234</v>
      </c>
      <c r="AG246" t="s">
        <v>3404</v>
      </c>
      <c r="AH246" t="s">
        <v>3405</v>
      </c>
      <c r="AI246" t="s">
        <v>3405</v>
      </c>
      <c r="AJ246" t="s">
        <v>247</v>
      </c>
      <c r="AK246" t="s">
        <v>284</v>
      </c>
      <c r="AL246" t="s">
        <v>1655</v>
      </c>
      <c r="AM246" t="s">
        <v>234</v>
      </c>
      <c r="AN246" t="s">
        <v>1655</v>
      </c>
      <c r="AO246" t="s">
        <v>234</v>
      </c>
      <c r="AP246" t="s">
        <v>250</v>
      </c>
      <c r="AQ246" t="s">
        <v>234</v>
      </c>
      <c r="AR246" t="s">
        <v>234</v>
      </c>
      <c r="AS246" t="s">
        <v>285</v>
      </c>
      <c r="AT246" t="s">
        <v>234</v>
      </c>
      <c r="AU246" t="s">
        <v>318</v>
      </c>
      <c r="AV246">
        <v>1</v>
      </c>
      <c r="AW246">
        <v>0</v>
      </c>
      <c r="AX246">
        <v>0</v>
      </c>
      <c r="AY246">
        <v>0</v>
      </c>
      <c r="AZ246">
        <v>0</v>
      </c>
      <c r="BA246">
        <v>0</v>
      </c>
      <c r="BB246">
        <v>0</v>
      </c>
      <c r="BC246">
        <v>0</v>
      </c>
      <c r="BD246" t="s">
        <v>309</v>
      </c>
      <c r="BE246" t="s">
        <v>750</v>
      </c>
      <c r="BF246" t="s">
        <v>287</v>
      </c>
      <c r="BG246">
        <v>1</v>
      </c>
      <c r="BH246">
        <v>0</v>
      </c>
      <c r="BI246">
        <v>0</v>
      </c>
      <c r="BJ246">
        <v>0</v>
      </c>
      <c r="BK246">
        <v>0</v>
      </c>
      <c r="BL246">
        <v>0</v>
      </c>
      <c r="BM246">
        <v>0</v>
      </c>
      <c r="BN246">
        <v>0</v>
      </c>
      <c r="BO246">
        <v>0</v>
      </c>
      <c r="BP246">
        <v>0</v>
      </c>
      <c r="BQ246" t="s">
        <v>234</v>
      </c>
      <c r="BR246" t="s">
        <v>304</v>
      </c>
      <c r="BS246" t="s">
        <v>393</v>
      </c>
      <c r="BT246" t="s">
        <v>3944</v>
      </c>
      <c r="BU246">
        <v>1</v>
      </c>
      <c r="BV246">
        <v>1</v>
      </c>
      <c r="BW246">
        <v>1</v>
      </c>
      <c r="BX246">
        <v>1</v>
      </c>
      <c r="BY246">
        <v>1</v>
      </c>
      <c r="BZ246">
        <v>1</v>
      </c>
      <c r="CA246">
        <v>1</v>
      </c>
      <c r="CB246">
        <v>0</v>
      </c>
      <c r="CC246" t="s">
        <v>1500</v>
      </c>
      <c r="CD246">
        <v>250</v>
      </c>
      <c r="CE246">
        <v>125</v>
      </c>
      <c r="CF246" t="s">
        <v>1655</v>
      </c>
      <c r="CG246">
        <v>400</v>
      </c>
      <c r="CH246">
        <v>153.84615384615299</v>
      </c>
      <c r="CI246" t="s">
        <v>1655</v>
      </c>
      <c r="CJ246">
        <v>250</v>
      </c>
      <c r="CK246" t="s">
        <v>3803</v>
      </c>
      <c r="CL246" t="s">
        <v>1655</v>
      </c>
      <c r="CM246">
        <v>400</v>
      </c>
      <c r="CN246" t="s">
        <v>3804</v>
      </c>
      <c r="CO246" t="s">
        <v>1655</v>
      </c>
      <c r="CP246">
        <v>700</v>
      </c>
      <c r="CQ246" t="s">
        <v>3827</v>
      </c>
      <c r="CR246" t="s">
        <v>1445</v>
      </c>
      <c r="CS246">
        <v>650</v>
      </c>
      <c r="CT246" t="s">
        <v>3918</v>
      </c>
      <c r="CU246" t="s">
        <v>1445</v>
      </c>
      <c r="CV246" t="s">
        <v>1504</v>
      </c>
      <c r="CW246" t="s">
        <v>1655</v>
      </c>
      <c r="CX246">
        <v>1100</v>
      </c>
      <c r="CY246" t="s">
        <v>234</v>
      </c>
      <c r="CZ246" t="s">
        <v>234</v>
      </c>
      <c r="DA246" t="s">
        <v>234</v>
      </c>
      <c r="DB246" t="s">
        <v>234</v>
      </c>
      <c r="DC246" t="s">
        <v>234</v>
      </c>
      <c r="DD246" t="s">
        <v>234</v>
      </c>
      <c r="DE246" t="s">
        <v>259</v>
      </c>
      <c r="DF246">
        <v>1100</v>
      </c>
      <c r="DG246" t="s">
        <v>1655</v>
      </c>
      <c r="DH246" t="s">
        <v>1655</v>
      </c>
      <c r="DI246" t="s">
        <v>1545</v>
      </c>
      <c r="DJ246">
        <v>0</v>
      </c>
      <c r="DK246">
        <v>0</v>
      </c>
      <c r="DL246">
        <v>0</v>
      </c>
      <c r="DM246">
        <v>0</v>
      </c>
      <c r="DN246">
        <v>0</v>
      </c>
      <c r="DO246">
        <v>0</v>
      </c>
      <c r="DP246">
        <v>0</v>
      </c>
      <c r="DQ246">
        <v>0</v>
      </c>
      <c r="DR246">
        <v>0</v>
      </c>
      <c r="DS246">
        <v>0</v>
      </c>
      <c r="DT246">
        <v>1</v>
      </c>
      <c r="DU246">
        <v>0</v>
      </c>
      <c r="DV246">
        <v>0</v>
      </c>
      <c r="DW246">
        <v>0</v>
      </c>
      <c r="DX246" t="s">
        <v>234</v>
      </c>
      <c r="DY246" t="s">
        <v>4255</v>
      </c>
      <c r="DZ246">
        <v>0</v>
      </c>
      <c r="EA246">
        <v>1</v>
      </c>
      <c r="EB246">
        <v>0</v>
      </c>
      <c r="EC246">
        <v>0</v>
      </c>
      <c r="ED246">
        <v>1</v>
      </c>
      <c r="EE246">
        <v>0</v>
      </c>
      <c r="EF246">
        <v>1</v>
      </c>
      <c r="EG246">
        <v>0</v>
      </c>
      <c r="EH246" t="s">
        <v>1445</v>
      </c>
      <c r="EI246" t="s">
        <v>1655</v>
      </c>
      <c r="EJ246" t="s">
        <v>1655</v>
      </c>
      <c r="EK246" t="s">
        <v>239</v>
      </c>
      <c r="EL246" t="s">
        <v>314</v>
      </c>
      <c r="EM246" t="s">
        <v>240</v>
      </c>
      <c r="EN246" t="s">
        <v>314</v>
      </c>
      <c r="EO246" t="s">
        <v>234</v>
      </c>
      <c r="EP246" t="s">
        <v>234</v>
      </c>
      <c r="EQ246" t="s">
        <v>234</v>
      </c>
      <c r="ER246" t="s">
        <v>234</v>
      </c>
      <c r="ES246" t="s">
        <v>234</v>
      </c>
      <c r="ET246" t="s">
        <v>234</v>
      </c>
      <c r="EU246" t="s">
        <v>234</v>
      </c>
      <c r="EV246" t="s">
        <v>234</v>
      </c>
      <c r="EW246" t="s">
        <v>234</v>
      </c>
      <c r="EX246" t="s">
        <v>234</v>
      </c>
      <c r="EY246" t="s">
        <v>234</v>
      </c>
      <c r="EZ246" t="s">
        <v>234</v>
      </c>
      <c r="FA246" t="s">
        <v>234</v>
      </c>
      <c r="FB246" t="s">
        <v>234</v>
      </c>
      <c r="FC246" t="s">
        <v>234</v>
      </c>
      <c r="FD246" t="s">
        <v>234</v>
      </c>
      <c r="FE246" t="s">
        <v>234</v>
      </c>
      <c r="FF246" t="s">
        <v>234</v>
      </c>
      <c r="FG246" t="s">
        <v>234</v>
      </c>
      <c r="FH246" t="s">
        <v>234</v>
      </c>
      <c r="FI246" t="s">
        <v>234</v>
      </c>
      <c r="FJ246" t="s">
        <v>234</v>
      </c>
      <c r="FK246" t="s">
        <v>234</v>
      </c>
      <c r="FL246" t="s">
        <v>234</v>
      </c>
      <c r="FM246" t="s">
        <v>234</v>
      </c>
      <c r="FN246" t="s">
        <v>234</v>
      </c>
      <c r="FO246" t="s">
        <v>234</v>
      </c>
      <c r="FP246" t="s">
        <v>234</v>
      </c>
      <c r="FQ246" t="s">
        <v>234</v>
      </c>
      <c r="FR246" t="s">
        <v>234</v>
      </c>
      <c r="FS246" t="s">
        <v>234</v>
      </c>
      <c r="FT246" t="s">
        <v>234</v>
      </c>
      <c r="FU246" t="s">
        <v>234</v>
      </c>
      <c r="FV246" t="s">
        <v>234</v>
      </c>
      <c r="FW246" t="s">
        <v>234</v>
      </c>
      <c r="FX246" t="s">
        <v>234</v>
      </c>
      <c r="FY246" t="s">
        <v>234</v>
      </c>
      <c r="FZ246" t="s">
        <v>234</v>
      </c>
      <c r="GA246" t="s">
        <v>234</v>
      </c>
      <c r="GB246" t="s">
        <v>234</v>
      </c>
      <c r="GC246" t="s">
        <v>234</v>
      </c>
      <c r="GD246" t="s">
        <v>234</v>
      </c>
      <c r="GE246" t="s">
        <v>234</v>
      </c>
      <c r="GF246" t="s">
        <v>234</v>
      </c>
      <c r="GG246" t="s">
        <v>234</v>
      </c>
      <c r="GH246" t="s">
        <v>234</v>
      </c>
      <c r="GI246" t="s">
        <v>234</v>
      </c>
      <c r="GJ246" t="s">
        <v>234</v>
      </c>
      <c r="GK246" t="s">
        <v>234</v>
      </c>
      <c r="GL246" t="s">
        <v>234</v>
      </c>
      <c r="GM246" t="s">
        <v>234</v>
      </c>
      <c r="GN246" t="s">
        <v>234</v>
      </c>
      <c r="GO246" t="s">
        <v>234</v>
      </c>
      <c r="GP246" t="s">
        <v>234</v>
      </c>
      <c r="GQ246" t="s">
        <v>234</v>
      </c>
      <c r="GR246" t="s">
        <v>234</v>
      </c>
      <c r="GS246" t="s">
        <v>234</v>
      </c>
      <c r="GT246" t="s">
        <v>234</v>
      </c>
      <c r="GU246" t="s">
        <v>234</v>
      </c>
      <c r="GV246" t="s">
        <v>234</v>
      </c>
      <c r="GW246" t="s">
        <v>234</v>
      </c>
      <c r="GX246" t="s">
        <v>234</v>
      </c>
      <c r="GY246" t="s">
        <v>234</v>
      </c>
      <c r="GZ246" t="s">
        <v>234</v>
      </c>
      <c r="HA246" t="s">
        <v>234</v>
      </c>
      <c r="HB246" t="s">
        <v>234</v>
      </c>
      <c r="HC246" t="s">
        <v>234</v>
      </c>
      <c r="HD246" t="s">
        <v>234</v>
      </c>
      <c r="HE246" t="s">
        <v>234</v>
      </c>
      <c r="HF246" t="s">
        <v>234</v>
      </c>
      <c r="HG246" t="s">
        <v>234</v>
      </c>
      <c r="HH246" t="s">
        <v>234</v>
      </c>
      <c r="HI246" t="s">
        <v>234</v>
      </c>
      <c r="HJ246" t="s">
        <v>234</v>
      </c>
      <c r="HK246" t="s">
        <v>234</v>
      </c>
      <c r="HL246" t="s">
        <v>234</v>
      </c>
      <c r="HM246" t="s">
        <v>234</v>
      </c>
      <c r="HN246" t="s">
        <v>234</v>
      </c>
      <c r="HO246" t="s">
        <v>234</v>
      </c>
      <c r="HP246" t="s">
        <v>234</v>
      </c>
      <c r="HQ246" t="s">
        <v>234</v>
      </c>
      <c r="HR246" t="s">
        <v>234</v>
      </c>
      <c r="HS246" t="s">
        <v>234</v>
      </c>
      <c r="HT246" t="s">
        <v>234</v>
      </c>
      <c r="HU246" t="s">
        <v>1445</v>
      </c>
      <c r="HV246" t="s">
        <v>234</v>
      </c>
      <c r="HW246" t="s">
        <v>234</v>
      </c>
      <c r="HX246" t="s">
        <v>234</v>
      </c>
      <c r="HY246" t="s">
        <v>234</v>
      </c>
      <c r="HZ246" t="s">
        <v>234</v>
      </c>
      <c r="IA246" t="s">
        <v>234</v>
      </c>
      <c r="IB246" t="s">
        <v>234</v>
      </c>
      <c r="IC246" t="s">
        <v>234</v>
      </c>
      <c r="ID246" t="s">
        <v>1586</v>
      </c>
      <c r="IE246">
        <v>0</v>
      </c>
      <c r="IF246">
        <v>0</v>
      </c>
      <c r="IG246">
        <v>1</v>
      </c>
      <c r="IH246">
        <v>0</v>
      </c>
      <c r="II246">
        <v>0</v>
      </c>
      <c r="IJ246">
        <v>0</v>
      </c>
      <c r="IK246">
        <v>0</v>
      </c>
      <c r="IL246">
        <v>0</v>
      </c>
      <c r="IM246" t="s">
        <v>234</v>
      </c>
      <c r="IN246" t="s">
        <v>1655</v>
      </c>
      <c r="IO246" t="s">
        <v>234</v>
      </c>
      <c r="IP246" t="s">
        <v>309</v>
      </c>
      <c r="IQ246">
        <v>1</v>
      </c>
      <c r="IR246">
        <v>0</v>
      </c>
      <c r="IS246">
        <v>0</v>
      </c>
      <c r="IT246">
        <v>0</v>
      </c>
      <c r="IU246">
        <v>0</v>
      </c>
      <c r="IV246">
        <v>0</v>
      </c>
      <c r="IW246">
        <v>0</v>
      </c>
      <c r="IX246">
        <v>0</v>
      </c>
      <c r="IY246" t="s">
        <v>234</v>
      </c>
      <c r="IZ246" t="s">
        <v>234</v>
      </c>
      <c r="JA246" t="s">
        <v>234</v>
      </c>
      <c r="JB246" t="s">
        <v>234</v>
      </c>
      <c r="JC246" t="s">
        <v>234</v>
      </c>
      <c r="JD246" t="s">
        <v>234</v>
      </c>
      <c r="JE246" t="s">
        <v>234</v>
      </c>
      <c r="JF246" t="s">
        <v>234</v>
      </c>
      <c r="JG246" t="s">
        <v>234</v>
      </c>
      <c r="JH246" t="s">
        <v>234</v>
      </c>
      <c r="JI246" t="s">
        <v>234</v>
      </c>
      <c r="JJ246" t="s">
        <v>234</v>
      </c>
      <c r="JK246" t="s">
        <v>234</v>
      </c>
      <c r="JL246" t="s">
        <v>234</v>
      </c>
      <c r="JM246" t="s">
        <v>234</v>
      </c>
      <c r="JN246" t="s">
        <v>234</v>
      </c>
      <c r="JO246" t="s">
        <v>234</v>
      </c>
      <c r="JP246" t="s">
        <v>234</v>
      </c>
      <c r="JQ246" t="s">
        <v>234</v>
      </c>
      <c r="JR246" t="s">
        <v>234</v>
      </c>
      <c r="JS246" t="s">
        <v>234</v>
      </c>
      <c r="JT246" t="s">
        <v>234</v>
      </c>
      <c r="JU246" t="s">
        <v>234</v>
      </c>
      <c r="JV246" t="s">
        <v>234</v>
      </c>
      <c r="JW246" t="s">
        <v>234</v>
      </c>
      <c r="JX246" t="s">
        <v>234</v>
      </c>
      <c r="JY246" t="s">
        <v>234</v>
      </c>
      <c r="JZ246" t="s">
        <v>234</v>
      </c>
      <c r="KA246" t="s">
        <v>234</v>
      </c>
      <c r="KB246" t="s">
        <v>234</v>
      </c>
      <c r="KC246" t="s">
        <v>234</v>
      </c>
      <c r="KD246" t="s">
        <v>234</v>
      </c>
      <c r="KE246" t="s">
        <v>234</v>
      </c>
      <c r="KF246" t="s">
        <v>234</v>
      </c>
      <c r="KG246" t="s">
        <v>234</v>
      </c>
      <c r="KH246" t="s">
        <v>234</v>
      </c>
      <c r="KI246" t="s">
        <v>234</v>
      </c>
      <c r="KJ246" t="s">
        <v>234</v>
      </c>
      <c r="KK246" t="s">
        <v>234</v>
      </c>
      <c r="KL246" t="s">
        <v>234</v>
      </c>
      <c r="KM246" t="s">
        <v>234</v>
      </c>
      <c r="KN246" t="s">
        <v>234</v>
      </c>
      <c r="KO246" t="s">
        <v>234</v>
      </c>
      <c r="KP246" t="s">
        <v>234</v>
      </c>
      <c r="KQ246" t="s">
        <v>234</v>
      </c>
      <c r="KR246" t="s">
        <v>234</v>
      </c>
      <c r="KS246" t="s">
        <v>234</v>
      </c>
      <c r="KT246" t="s">
        <v>234</v>
      </c>
      <c r="KU246" t="s">
        <v>234</v>
      </c>
      <c r="KV246" t="s">
        <v>234</v>
      </c>
      <c r="KW246" t="s">
        <v>234</v>
      </c>
      <c r="KX246" t="s">
        <v>234</v>
      </c>
      <c r="KY246" t="s">
        <v>234</v>
      </c>
      <c r="KZ246" t="s">
        <v>234</v>
      </c>
      <c r="LA246" t="s">
        <v>234</v>
      </c>
      <c r="LB246" t="s">
        <v>234</v>
      </c>
      <c r="LC246" t="s">
        <v>234</v>
      </c>
      <c r="LD246" t="s">
        <v>234</v>
      </c>
      <c r="LE246" t="s">
        <v>234</v>
      </c>
      <c r="LF246" t="s">
        <v>234</v>
      </c>
      <c r="LG246" t="s">
        <v>234</v>
      </c>
      <c r="LH246">
        <v>266795271</v>
      </c>
      <c r="LI246" t="s">
        <v>4373</v>
      </c>
      <c r="LJ246">
        <v>44624.685115740736</v>
      </c>
      <c r="LK246" t="s">
        <v>234</v>
      </c>
      <c r="LL246" t="s">
        <v>234</v>
      </c>
      <c r="LM246" t="s">
        <v>3800</v>
      </c>
      <c r="LN246" t="s">
        <v>3801</v>
      </c>
      <c r="LO246" t="s">
        <v>234</v>
      </c>
      <c r="LP246">
        <v>247</v>
      </c>
    </row>
    <row r="247" spans="1:328" x14ac:dyDescent="0.35">
      <c r="A247">
        <v>44624.476867430552</v>
      </c>
      <c r="B247">
        <v>44624.480630231483</v>
      </c>
      <c r="C247">
        <v>44624</v>
      </c>
      <c r="D247">
        <v>5.3754299005959183E-4</v>
      </c>
      <c r="E247" t="s">
        <v>234</v>
      </c>
      <c r="F247" t="s">
        <v>234</v>
      </c>
      <c r="G247" t="s">
        <v>234</v>
      </c>
      <c r="H247">
        <v>44624</v>
      </c>
      <c r="I247" t="s">
        <v>236</v>
      </c>
      <c r="J247" t="s">
        <v>234</v>
      </c>
      <c r="K247" t="s">
        <v>236</v>
      </c>
      <c r="L247" t="s">
        <v>235</v>
      </c>
      <c r="M247" t="s">
        <v>235</v>
      </c>
      <c r="N247" t="s">
        <v>246</v>
      </c>
      <c r="O247" t="s">
        <v>4368</v>
      </c>
      <c r="P247" t="s">
        <v>246</v>
      </c>
      <c r="Q247" t="s">
        <v>433</v>
      </c>
      <c r="R247" t="s">
        <v>4368</v>
      </c>
      <c r="S247" t="s">
        <v>601</v>
      </c>
      <c r="T247" t="s">
        <v>1987</v>
      </c>
      <c r="U247" t="s">
        <v>1986</v>
      </c>
      <c r="V247" t="s">
        <v>1988</v>
      </c>
      <c r="W247" t="s">
        <v>2938</v>
      </c>
      <c r="X247" t="s">
        <v>2937</v>
      </c>
      <c r="Y247" t="s">
        <v>2938</v>
      </c>
      <c r="Z247" t="s">
        <v>3312</v>
      </c>
      <c r="AA247" t="s">
        <v>234</v>
      </c>
      <c r="AB247" t="s">
        <v>3312</v>
      </c>
      <c r="AC247" t="s">
        <v>3313</v>
      </c>
      <c r="AD247" t="s">
        <v>3317</v>
      </c>
      <c r="AE247" t="s">
        <v>3404</v>
      </c>
      <c r="AF247" t="s">
        <v>234</v>
      </c>
      <c r="AG247" t="s">
        <v>3404</v>
      </c>
      <c r="AH247" t="s">
        <v>3405</v>
      </c>
      <c r="AI247" t="s">
        <v>3405</v>
      </c>
      <c r="AJ247" t="s">
        <v>247</v>
      </c>
      <c r="AK247" t="s">
        <v>284</v>
      </c>
      <c r="AL247" t="s">
        <v>1655</v>
      </c>
      <c r="AM247" t="s">
        <v>234</v>
      </c>
      <c r="AN247" t="s">
        <v>1655</v>
      </c>
      <c r="AO247" t="s">
        <v>234</v>
      </c>
      <c r="AP247" t="s">
        <v>250</v>
      </c>
      <c r="AQ247" t="s">
        <v>234</v>
      </c>
      <c r="AR247" t="s">
        <v>234</v>
      </c>
      <c r="AS247" t="s">
        <v>285</v>
      </c>
      <c r="AT247" t="s">
        <v>234</v>
      </c>
      <c r="AU247" t="s">
        <v>318</v>
      </c>
      <c r="AV247">
        <v>1</v>
      </c>
      <c r="AW247">
        <v>0</v>
      </c>
      <c r="AX247">
        <v>0</v>
      </c>
      <c r="AY247">
        <v>0</v>
      </c>
      <c r="AZ247">
        <v>0</v>
      </c>
      <c r="BA247">
        <v>0</v>
      </c>
      <c r="BB247">
        <v>0</v>
      </c>
      <c r="BC247">
        <v>0</v>
      </c>
      <c r="BD247" t="s">
        <v>309</v>
      </c>
      <c r="BE247" t="s">
        <v>750</v>
      </c>
      <c r="BF247" t="s">
        <v>287</v>
      </c>
      <c r="BG247">
        <v>1</v>
      </c>
      <c r="BH247">
        <v>0</v>
      </c>
      <c r="BI247">
        <v>0</v>
      </c>
      <c r="BJ247">
        <v>0</v>
      </c>
      <c r="BK247">
        <v>0</v>
      </c>
      <c r="BL247">
        <v>0</v>
      </c>
      <c r="BM247">
        <v>0</v>
      </c>
      <c r="BN247">
        <v>0</v>
      </c>
      <c r="BO247">
        <v>0</v>
      </c>
      <c r="BP247">
        <v>0</v>
      </c>
      <c r="BQ247" t="s">
        <v>234</v>
      </c>
      <c r="BR247" t="s">
        <v>348</v>
      </c>
      <c r="BS247" t="s">
        <v>393</v>
      </c>
      <c r="BT247" t="s">
        <v>3944</v>
      </c>
      <c r="BU247">
        <v>1</v>
      </c>
      <c r="BV247">
        <v>1</v>
      </c>
      <c r="BW247">
        <v>1</v>
      </c>
      <c r="BX247">
        <v>1</v>
      </c>
      <c r="BY247">
        <v>1</v>
      </c>
      <c r="BZ247">
        <v>1</v>
      </c>
      <c r="CA247">
        <v>1</v>
      </c>
      <c r="CB247">
        <v>0</v>
      </c>
      <c r="CC247" t="s">
        <v>1500</v>
      </c>
      <c r="CD247">
        <v>250</v>
      </c>
      <c r="CE247">
        <v>125</v>
      </c>
      <c r="CF247" t="s">
        <v>1655</v>
      </c>
      <c r="CG247">
        <v>400</v>
      </c>
      <c r="CH247">
        <v>153.84615384615299</v>
      </c>
      <c r="CI247" t="s">
        <v>1655</v>
      </c>
      <c r="CJ247">
        <v>250</v>
      </c>
      <c r="CK247" t="s">
        <v>3803</v>
      </c>
      <c r="CL247" t="s">
        <v>1655</v>
      </c>
      <c r="CM247">
        <v>400</v>
      </c>
      <c r="CN247" t="s">
        <v>3804</v>
      </c>
      <c r="CO247" t="s">
        <v>1655</v>
      </c>
      <c r="CP247">
        <v>700</v>
      </c>
      <c r="CQ247" t="s">
        <v>3827</v>
      </c>
      <c r="CR247" t="s">
        <v>1445</v>
      </c>
      <c r="CS247">
        <v>650</v>
      </c>
      <c r="CT247" t="s">
        <v>3918</v>
      </c>
      <c r="CU247" t="s">
        <v>1445</v>
      </c>
      <c r="CV247" t="s">
        <v>1504</v>
      </c>
      <c r="CW247" t="s">
        <v>1655</v>
      </c>
      <c r="CX247">
        <v>1100</v>
      </c>
      <c r="CY247" t="s">
        <v>234</v>
      </c>
      <c r="CZ247" t="s">
        <v>234</v>
      </c>
      <c r="DA247" t="s">
        <v>234</v>
      </c>
      <c r="DB247" t="s">
        <v>234</v>
      </c>
      <c r="DC247" t="s">
        <v>234</v>
      </c>
      <c r="DD247" t="s">
        <v>234</v>
      </c>
      <c r="DE247" t="s">
        <v>259</v>
      </c>
      <c r="DF247">
        <v>1100</v>
      </c>
      <c r="DG247" t="s">
        <v>1655</v>
      </c>
      <c r="DH247" t="s">
        <v>1655</v>
      </c>
      <c r="DI247" t="s">
        <v>1545</v>
      </c>
      <c r="DJ247">
        <v>0</v>
      </c>
      <c r="DK247">
        <v>0</v>
      </c>
      <c r="DL247">
        <v>0</v>
      </c>
      <c r="DM247">
        <v>0</v>
      </c>
      <c r="DN247">
        <v>0</v>
      </c>
      <c r="DO247">
        <v>0</v>
      </c>
      <c r="DP247">
        <v>0</v>
      </c>
      <c r="DQ247">
        <v>0</v>
      </c>
      <c r="DR247">
        <v>0</v>
      </c>
      <c r="DS247">
        <v>0</v>
      </c>
      <c r="DT247">
        <v>1</v>
      </c>
      <c r="DU247">
        <v>0</v>
      </c>
      <c r="DV247">
        <v>0</v>
      </c>
      <c r="DW247">
        <v>0</v>
      </c>
      <c r="DX247" t="s">
        <v>234</v>
      </c>
      <c r="DY247" t="s">
        <v>4374</v>
      </c>
      <c r="DZ247">
        <v>1</v>
      </c>
      <c r="EA247">
        <v>1</v>
      </c>
      <c r="EB247">
        <v>0</v>
      </c>
      <c r="EC247">
        <v>0</v>
      </c>
      <c r="ED247">
        <v>1</v>
      </c>
      <c r="EE247">
        <v>0</v>
      </c>
      <c r="EF247">
        <v>1</v>
      </c>
      <c r="EG247">
        <v>0</v>
      </c>
      <c r="EH247" t="s">
        <v>1445</v>
      </c>
      <c r="EI247" t="s">
        <v>1655</v>
      </c>
      <c r="EJ247" t="s">
        <v>1655</v>
      </c>
      <c r="EK247" t="s">
        <v>239</v>
      </c>
      <c r="EL247" t="s">
        <v>314</v>
      </c>
      <c r="EM247" t="s">
        <v>240</v>
      </c>
      <c r="EN247" t="s">
        <v>314</v>
      </c>
      <c r="EO247" t="s">
        <v>234</v>
      </c>
      <c r="EP247" t="s">
        <v>234</v>
      </c>
      <c r="EQ247" t="s">
        <v>234</v>
      </c>
      <c r="ER247" t="s">
        <v>234</v>
      </c>
      <c r="ES247" t="s">
        <v>234</v>
      </c>
      <c r="ET247" t="s">
        <v>234</v>
      </c>
      <c r="EU247" t="s">
        <v>234</v>
      </c>
      <c r="EV247" t="s">
        <v>234</v>
      </c>
      <c r="EW247" t="s">
        <v>234</v>
      </c>
      <c r="EX247" t="s">
        <v>234</v>
      </c>
      <c r="EY247" t="s">
        <v>234</v>
      </c>
      <c r="EZ247" t="s">
        <v>234</v>
      </c>
      <c r="FA247" t="s">
        <v>234</v>
      </c>
      <c r="FB247" t="s">
        <v>234</v>
      </c>
      <c r="FC247" t="s">
        <v>234</v>
      </c>
      <c r="FD247" t="s">
        <v>234</v>
      </c>
      <c r="FE247" t="s">
        <v>234</v>
      </c>
      <c r="FF247" t="s">
        <v>234</v>
      </c>
      <c r="FG247" t="s">
        <v>234</v>
      </c>
      <c r="FH247" t="s">
        <v>234</v>
      </c>
      <c r="FI247" t="s">
        <v>234</v>
      </c>
      <c r="FJ247" t="s">
        <v>234</v>
      </c>
      <c r="FK247" t="s">
        <v>234</v>
      </c>
      <c r="FL247" t="s">
        <v>234</v>
      </c>
      <c r="FM247" t="s">
        <v>234</v>
      </c>
      <c r="FN247" t="s">
        <v>234</v>
      </c>
      <c r="FO247" t="s">
        <v>234</v>
      </c>
      <c r="FP247" t="s">
        <v>234</v>
      </c>
      <c r="FQ247" t="s">
        <v>234</v>
      </c>
      <c r="FR247" t="s">
        <v>234</v>
      </c>
      <c r="FS247" t="s">
        <v>234</v>
      </c>
      <c r="FT247" t="s">
        <v>234</v>
      </c>
      <c r="FU247" t="s">
        <v>234</v>
      </c>
      <c r="FV247" t="s">
        <v>234</v>
      </c>
      <c r="FW247" t="s">
        <v>234</v>
      </c>
      <c r="FX247" t="s">
        <v>234</v>
      </c>
      <c r="FY247" t="s">
        <v>234</v>
      </c>
      <c r="FZ247" t="s">
        <v>234</v>
      </c>
      <c r="GA247" t="s">
        <v>234</v>
      </c>
      <c r="GB247" t="s">
        <v>234</v>
      </c>
      <c r="GC247" t="s">
        <v>234</v>
      </c>
      <c r="GD247" t="s">
        <v>234</v>
      </c>
      <c r="GE247" t="s">
        <v>234</v>
      </c>
      <c r="GF247" t="s">
        <v>234</v>
      </c>
      <c r="GG247" t="s">
        <v>234</v>
      </c>
      <c r="GH247" t="s">
        <v>234</v>
      </c>
      <c r="GI247" t="s">
        <v>234</v>
      </c>
      <c r="GJ247" t="s">
        <v>234</v>
      </c>
      <c r="GK247" t="s">
        <v>234</v>
      </c>
      <c r="GL247" t="s">
        <v>234</v>
      </c>
      <c r="GM247" t="s">
        <v>234</v>
      </c>
      <c r="GN247" t="s">
        <v>234</v>
      </c>
      <c r="GO247" t="s">
        <v>234</v>
      </c>
      <c r="GP247" t="s">
        <v>234</v>
      </c>
      <c r="GQ247" t="s">
        <v>234</v>
      </c>
      <c r="GR247" t="s">
        <v>234</v>
      </c>
      <c r="GS247" t="s">
        <v>234</v>
      </c>
      <c r="GT247" t="s">
        <v>234</v>
      </c>
      <c r="GU247" t="s">
        <v>234</v>
      </c>
      <c r="GV247" t="s">
        <v>234</v>
      </c>
      <c r="GW247" t="s">
        <v>234</v>
      </c>
      <c r="GX247" t="s">
        <v>234</v>
      </c>
      <c r="GY247" t="s">
        <v>234</v>
      </c>
      <c r="GZ247" t="s">
        <v>234</v>
      </c>
      <c r="HA247" t="s">
        <v>234</v>
      </c>
      <c r="HB247" t="s">
        <v>234</v>
      </c>
      <c r="HC247" t="s">
        <v>234</v>
      </c>
      <c r="HD247" t="s">
        <v>234</v>
      </c>
      <c r="HE247" t="s">
        <v>234</v>
      </c>
      <c r="HF247" t="s">
        <v>234</v>
      </c>
      <c r="HG247" t="s">
        <v>234</v>
      </c>
      <c r="HH247" t="s">
        <v>234</v>
      </c>
      <c r="HI247" t="s">
        <v>234</v>
      </c>
      <c r="HJ247" t="s">
        <v>234</v>
      </c>
      <c r="HK247" t="s">
        <v>234</v>
      </c>
      <c r="HL247" t="s">
        <v>234</v>
      </c>
      <c r="HM247" t="s">
        <v>234</v>
      </c>
      <c r="HN247" t="s">
        <v>234</v>
      </c>
      <c r="HO247" t="s">
        <v>234</v>
      </c>
      <c r="HP247" t="s">
        <v>234</v>
      </c>
      <c r="HQ247" t="s">
        <v>234</v>
      </c>
      <c r="HR247" t="s">
        <v>234</v>
      </c>
      <c r="HS247" t="s">
        <v>234</v>
      </c>
      <c r="HT247" t="s">
        <v>234</v>
      </c>
      <c r="HU247" t="s">
        <v>1445</v>
      </c>
      <c r="HV247" t="s">
        <v>234</v>
      </c>
      <c r="HW247" t="s">
        <v>234</v>
      </c>
      <c r="HX247" t="s">
        <v>234</v>
      </c>
      <c r="HY247" t="s">
        <v>234</v>
      </c>
      <c r="HZ247" t="s">
        <v>234</v>
      </c>
      <c r="IA247" t="s">
        <v>234</v>
      </c>
      <c r="IB247" t="s">
        <v>234</v>
      </c>
      <c r="IC247" t="s">
        <v>234</v>
      </c>
      <c r="ID247" t="s">
        <v>1586</v>
      </c>
      <c r="IE247">
        <v>0</v>
      </c>
      <c r="IF247">
        <v>0</v>
      </c>
      <c r="IG247">
        <v>1</v>
      </c>
      <c r="IH247">
        <v>0</v>
      </c>
      <c r="II247">
        <v>0</v>
      </c>
      <c r="IJ247">
        <v>0</v>
      </c>
      <c r="IK247">
        <v>0</v>
      </c>
      <c r="IL247">
        <v>0</v>
      </c>
      <c r="IM247" t="s">
        <v>234</v>
      </c>
      <c r="IN247" t="s">
        <v>1655</v>
      </c>
      <c r="IO247" t="s">
        <v>234</v>
      </c>
      <c r="IP247" t="s">
        <v>309</v>
      </c>
      <c r="IQ247">
        <v>1</v>
      </c>
      <c r="IR247">
        <v>0</v>
      </c>
      <c r="IS247">
        <v>0</v>
      </c>
      <c r="IT247">
        <v>0</v>
      </c>
      <c r="IU247">
        <v>0</v>
      </c>
      <c r="IV247">
        <v>0</v>
      </c>
      <c r="IW247">
        <v>0</v>
      </c>
      <c r="IX247">
        <v>0</v>
      </c>
      <c r="IY247" t="s">
        <v>234</v>
      </c>
      <c r="IZ247" t="s">
        <v>234</v>
      </c>
      <c r="JA247" t="s">
        <v>234</v>
      </c>
      <c r="JB247" t="s">
        <v>234</v>
      </c>
      <c r="JC247" t="s">
        <v>234</v>
      </c>
      <c r="JD247" t="s">
        <v>234</v>
      </c>
      <c r="JE247" t="s">
        <v>234</v>
      </c>
      <c r="JF247" t="s">
        <v>234</v>
      </c>
      <c r="JG247" t="s">
        <v>234</v>
      </c>
      <c r="JH247" t="s">
        <v>234</v>
      </c>
      <c r="JI247" t="s">
        <v>234</v>
      </c>
      <c r="JJ247" t="s">
        <v>234</v>
      </c>
      <c r="JK247" t="s">
        <v>234</v>
      </c>
      <c r="JL247" t="s">
        <v>234</v>
      </c>
      <c r="JM247" t="s">
        <v>234</v>
      </c>
      <c r="JN247" t="s">
        <v>234</v>
      </c>
      <c r="JO247" t="s">
        <v>234</v>
      </c>
      <c r="JP247" t="s">
        <v>234</v>
      </c>
      <c r="JQ247" t="s">
        <v>234</v>
      </c>
      <c r="JR247" t="s">
        <v>234</v>
      </c>
      <c r="JS247" t="s">
        <v>234</v>
      </c>
      <c r="JT247" t="s">
        <v>234</v>
      </c>
      <c r="JU247" t="s">
        <v>234</v>
      </c>
      <c r="JV247" t="s">
        <v>234</v>
      </c>
      <c r="JW247" t="s">
        <v>234</v>
      </c>
      <c r="JX247" t="s">
        <v>234</v>
      </c>
      <c r="JY247" t="s">
        <v>234</v>
      </c>
      <c r="JZ247" t="s">
        <v>234</v>
      </c>
      <c r="KA247" t="s">
        <v>234</v>
      </c>
      <c r="KB247" t="s">
        <v>234</v>
      </c>
      <c r="KC247" t="s">
        <v>234</v>
      </c>
      <c r="KD247" t="s">
        <v>234</v>
      </c>
      <c r="KE247" t="s">
        <v>234</v>
      </c>
      <c r="KF247" t="s">
        <v>234</v>
      </c>
      <c r="KG247" t="s">
        <v>234</v>
      </c>
      <c r="KH247" t="s">
        <v>234</v>
      </c>
      <c r="KI247" t="s">
        <v>234</v>
      </c>
      <c r="KJ247" t="s">
        <v>234</v>
      </c>
      <c r="KK247" t="s">
        <v>234</v>
      </c>
      <c r="KL247" t="s">
        <v>234</v>
      </c>
      <c r="KM247" t="s">
        <v>234</v>
      </c>
      <c r="KN247" t="s">
        <v>234</v>
      </c>
      <c r="KO247" t="s">
        <v>234</v>
      </c>
      <c r="KP247" t="s">
        <v>234</v>
      </c>
      <c r="KQ247" t="s">
        <v>234</v>
      </c>
      <c r="KR247" t="s">
        <v>234</v>
      </c>
      <c r="KS247" t="s">
        <v>234</v>
      </c>
      <c r="KT247" t="s">
        <v>234</v>
      </c>
      <c r="KU247" t="s">
        <v>234</v>
      </c>
      <c r="KV247" t="s">
        <v>234</v>
      </c>
      <c r="KW247" t="s">
        <v>234</v>
      </c>
      <c r="KX247" t="s">
        <v>234</v>
      </c>
      <c r="KY247" t="s">
        <v>234</v>
      </c>
      <c r="KZ247" t="s">
        <v>234</v>
      </c>
      <c r="LA247" t="s">
        <v>234</v>
      </c>
      <c r="LB247" t="s">
        <v>234</v>
      </c>
      <c r="LC247" t="s">
        <v>234</v>
      </c>
      <c r="LD247" t="s">
        <v>234</v>
      </c>
      <c r="LE247" t="s">
        <v>234</v>
      </c>
      <c r="LF247" t="s">
        <v>234</v>
      </c>
      <c r="LG247" t="s">
        <v>234</v>
      </c>
      <c r="LH247">
        <v>266796923</v>
      </c>
      <c r="LI247" t="s">
        <v>4375</v>
      </c>
      <c r="LJ247">
        <v>44624.689166666663</v>
      </c>
      <c r="LK247" t="s">
        <v>234</v>
      </c>
      <c r="LL247" t="s">
        <v>234</v>
      </c>
      <c r="LM247" t="s">
        <v>3800</v>
      </c>
      <c r="LN247" t="s">
        <v>3801</v>
      </c>
      <c r="LO247" t="s">
        <v>234</v>
      </c>
      <c r="LP247">
        <v>248</v>
      </c>
    </row>
    <row r="248" spans="1:328" x14ac:dyDescent="0.35">
      <c r="A248">
        <v>44624.481038055557</v>
      </c>
      <c r="B248">
        <v>44624.486171111108</v>
      </c>
      <c r="C248">
        <v>44624</v>
      </c>
      <c r="D248">
        <v>7.3329365009807844E-4</v>
      </c>
      <c r="E248" t="s">
        <v>234</v>
      </c>
      <c r="F248" t="s">
        <v>234</v>
      </c>
      <c r="G248" t="s">
        <v>234</v>
      </c>
      <c r="H248">
        <v>44624</v>
      </c>
      <c r="I248" t="s">
        <v>236</v>
      </c>
      <c r="J248" t="s">
        <v>234</v>
      </c>
      <c r="K248" t="s">
        <v>236</v>
      </c>
      <c r="L248" t="s">
        <v>235</v>
      </c>
      <c r="M248" t="s">
        <v>235</v>
      </c>
      <c r="N248" t="s">
        <v>246</v>
      </c>
      <c r="O248" t="s">
        <v>4368</v>
      </c>
      <c r="P248" t="s">
        <v>246</v>
      </c>
      <c r="Q248" t="s">
        <v>433</v>
      </c>
      <c r="R248" t="s">
        <v>4368</v>
      </c>
      <c r="S248" t="s">
        <v>601</v>
      </c>
      <c r="T248" t="s">
        <v>1987</v>
      </c>
      <c r="U248" t="s">
        <v>1986</v>
      </c>
      <c r="V248" t="s">
        <v>1988</v>
      </c>
      <c r="W248" t="s">
        <v>2938</v>
      </c>
      <c r="X248" t="s">
        <v>2937</v>
      </c>
      <c r="Y248" t="s">
        <v>2938</v>
      </c>
      <c r="Z248" t="s">
        <v>3312</v>
      </c>
      <c r="AA248" t="s">
        <v>234</v>
      </c>
      <c r="AB248" t="s">
        <v>3312</v>
      </c>
      <c r="AC248" t="s">
        <v>3313</v>
      </c>
      <c r="AD248" t="s">
        <v>3317</v>
      </c>
      <c r="AE248" t="s">
        <v>3404</v>
      </c>
      <c r="AF248" t="s">
        <v>234</v>
      </c>
      <c r="AG248" t="s">
        <v>3404</v>
      </c>
      <c r="AH248" t="s">
        <v>3405</v>
      </c>
      <c r="AI248" t="s">
        <v>3405</v>
      </c>
      <c r="AJ248" t="s">
        <v>247</v>
      </c>
      <c r="AK248" t="s">
        <v>284</v>
      </c>
      <c r="AL248" t="s">
        <v>1655</v>
      </c>
      <c r="AM248" t="s">
        <v>234</v>
      </c>
      <c r="AN248" t="s">
        <v>1655</v>
      </c>
      <c r="AO248" t="s">
        <v>234</v>
      </c>
      <c r="AP248" t="s">
        <v>250</v>
      </c>
      <c r="AQ248" t="s">
        <v>234</v>
      </c>
      <c r="AR248" t="s">
        <v>234</v>
      </c>
      <c r="AS248" t="s">
        <v>285</v>
      </c>
      <c r="AT248" t="s">
        <v>234</v>
      </c>
      <c r="AU248" t="s">
        <v>302</v>
      </c>
      <c r="AV248">
        <v>0</v>
      </c>
      <c r="AW248">
        <v>1</v>
      </c>
      <c r="AX248">
        <v>0</v>
      </c>
      <c r="AY248">
        <v>0</v>
      </c>
      <c r="AZ248">
        <v>0</v>
      </c>
      <c r="BA248">
        <v>0</v>
      </c>
      <c r="BB248">
        <v>0</v>
      </c>
      <c r="BC248">
        <v>0</v>
      </c>
      <c r="BD248" t="s">
        <v>303</v>
      </c>
      <c r="BE248" t="s">
        <v>752</v>
      </c>
      <c r="BF248" t="s">
        <v>287</v>
      </c>
      <c r="BG248">
        <v>1</v>
      </c>
      <c r="BH248">
        <v>0</v>
      </c>
      <c r="BI248">
        <v>0</v>
      </c>
      <c r="BJ248">
        <v>0</v>
      </c>
      <c r="BK248">
        <v>0</v>
      </c>
      <c r="BL248">
        <v>0</v>
      </c>
      <c r="BM248">
        <v>0</v>
      </c>
      <c r="BN248">
        <v>0</v>
      </c>
      <c r="BO248">
        <v>0</v>
      </c>
      <c r="BP248">
        <v>0</v>
      </c>
      <c r="BQ248" t="s">
        <v>234</v>
      </c>
      <c r="BR248" t="s">
        <v>304</v>
      </c>
      <c r="BS248" t="s">
        <v>348</v>
      </c>
      <c r="BT248" t="s">
        <v>234</v>
      </c>
      <c r="BU248" t="s">
        <v>234</v>
      </c>
      <c r="BV248" t="s">
        <v>234</v>
      </c>
      <c r="BW248" t="s">
        <v>234</v>
      </c>
      <c r="BX248" t="s">
        <v>234</v>
      </c>
      <c r="BY248" t="s">
        <v>234</v>
      </c>
      <c r="BZ248" t="s">
        <v>234</v>
      </c>
      <c r="CA248" t="s">
        <v>234</v>
      </c>
      <c r="CB248" t="s">
        <v>234</v>
      </c>
      <c r="CC248" t="s">
        <v>234</v>
      </c>
      <c r="CD248" t="s">
        <v>234</v>
      </c>
      <c r="CE248" t="s">
        <v>234</v>
      </c>
      <c r="CF248" t="s">
        <v>234</v>
      </c>
      <c r="CG248" t="s">
        <v>234</v>
      </c>
      <c r="CH248" t="s">
        <v>234</v>
      </c>
      <c r="CI248" t="s">
        <v>234</v>
      </c>
      <c r="CJ248" t="s">
        <v>234</v>
      </c>
      <c r="CK248" t="s">
        <v>234</v>
      </c>
      <c r="CL248" t="s">
        <v>234</v>
      </c>
      <c r="CM248" t="s">
        <v>234</v>
      </c>
      <c r="CN248" t="s">
        <v>234</v>
      </c>
      <c r="CO248" t="s">
        <v>234</v>
      </c>
      <c r="CP248" t="s">
        <v>234</v>
      </c>
      <c r="CQ248" t="s">
        <v>234</v>
      </c>
      <c r="CR248" t="s">
        <v>234</v>
      </c>
      <c r="CS248" t="s">
        <v>234</v>
      </c>
      <c r="CT248" t="s">
        <v>234</v>
      </c>
      <c r="CU248" t="s">
        <v>234</v>
      </c>
      <c r="CV248" t="s">
        <v>234</v>
      </c>
      <c r="CW248" t="s">
        <v>234</v>
      </c>
      <c r="CX248" t="s">
        <v>234</v>
      </c>
      <c r="CY248" t="s">
        <v>234</v>
      </c>
      <c r="CZ248" t="s">
        <v>234</v>
      </c>
      <c r="DA248" t="s">
        <v>234</v>
      </c>
      <c r="DB248" t="s">
        <v>234</v>
      </c>
      <c r="DC248" t="s">
        <v>234</v>
      </c>
      <c r="DD248" t="s">
        <v>234</v>
      </c>
      <c r="DE248" t="s">
        <v>234</v>
      </c>
      <c r="DF248" t="s">
        <v>234</v>
      </c>
      <c r="DG248" t="s">
        <v>234</v>
      </c>
      <c r="DH248" t="s">
        <v>234</v>
      </c>
      <c r="DI248" t="s">
        <v>234</v>
      </c>
      <c r="DJ248" t="s">
        <v>234</v>
      </c>
      <c r="DK248" t="s">
        <v>234</v>
      </c>
      <c r="DL248" t="s">
        <v>234</v>
      </c>
      <c r="DM248" t="s">
        <v>234</v>
      </c>
      <c r="DN248" t="s">
        <v>234</v>
      </c>
      <c r="DO248" t="s">
        <v>234</v>
      </c>
      <c r="DP248" t="s">
        <v>234</v>
      </c>
      <c r="DQ248" t="s">
        <v>234</v>
      </c>
      <c r="DR248" t="s">
        <v>234</v>
      </c>
      <c r="DS248" t="s">
        <v>234</v>
      </c>
      <c r="DT248" t="s">
        <v>234</v>
      </c>
      <c r="DU248" t="s">
        <v>234</v>
      </c>
      <c r="DV248" t="s">
        <v>234</v>
      </c>
      <c r="DW248" t="s">
        <v>234</v>
      </c>
      <c r="DX248" t="s">
        <v>234</v>
      </c>
      <c r="DY248" t="s">
        <v>234</v>
      </c>
      <c r="DZ248" t="s">
        <v>234</v>
      </c>
      <c r="EA248" t="s">
        <v>234</v>
      </c>
      <c r="EB248" t="s">
        <v>234</v>
      </c>
      <c r="EC248" t="s">
        <v>234</v>
      </c>
      <c r="ED248" t="s">
        <v>234</v>
      </c>
      <c r="EE248" t="s">
        <v>234</v>
      </c>
      <c r="EF248" t="s">
        <v>234</v>
      </c>
      <c r="EG248" t="s">
        <v>234</v>
      </c>
      <c r="EH248" t="s">
        <v>234</v>
      </c>
      <c r="EI248" t="s">
        <v>234</v>
      </c>
      <c r="EJ248" t="s">
        <v>234</v>
      </c>
      <c r="EK248" t="s">
        <v>234</v>
      </c>
      <c r="EL248" t="s">
        <v>234</v>
      </c>
      <c r="EM248" t="s">
        <v>234</v>
      </c>
      <c r="EN248" t="s">
        <v>234</v>
      </c>
      <c r="EO248" t="s">
        <v>4030</v>
      </c>
      <c r="EP248">
        <v>1</v>
      </c>
      <c r="EQ248">
        <v>1</v>
      </c>
      <c r="ER248">
        <v>1</v>
      </c>
      <c r="ES248">
        <v>1</v>
      </c>
      <c r="ET248">
        <v>1</v>
      </c>
      <c r="EU248">
        <v>1</v>
      </c>
      <c r="EV248">
        <v>1</v>
      </c>
      <c r="EW248">
        <v>0</v>
      </c>
      <c r="EX248" t="s">
        <v>1655</v>
      </c>
      <c r="EY248">
        <v>35</v>
      </c>
      <c r="EZ248" t="s">
        <v>3897</v>
      </c>
      <c r="FA248" t="s">
        <v>234</v>
      </c>
      <c r="FB248" t="s">
        <v>234</v>
      </c>
      <c r="FC248" t="s">
        <v>234</v>
      </c>
      <c r="FD248" t="s">
        <v>3897</v>
      </c>
      <c r="FE248" t="s">
        <v>1445</v>
      </c>
      <c r="FF248">
        <v>25</v>
      </c>
      <c r="FG248" t="s">
        <v>1445</v>
      </c>
      <c r="FH248">
        <v>20</v>
      </c>
      <c r="FI248" t="s">
        <v>1445</v>
      </c>
      <c r="FJ248" t="s">
        <v>1655</v>
      </c>
      <c r="FK248">
        <v>25</v>
      </c>
      <c r="FL248" t="s">
        <v>234</v>
      </c>
      <c r="FM248" t="s">
        <v>234</v>
      </c>
      <c r="FN248" t="s">
        <v>3911</v>
      </c>
      <c r="FO248" t="s">
        <v>1445</v>
      </c>
      <c r="FP248" t="s">
        <v>1655</v>
      </c>
      <c r="FQ248">
        <v>125</v>
      </c>
      <c r="FR248" t="s">
        <v>234</v>
      </c>
      <c r="FS248" t="s">
        <v>234</v>
      </c>
      <c r="FT248" t="s">
        <v>3899</v>
      </c>
      <c r="FU248" t="s">
        <v>1445</v>
      </c>
      <c r="FV248" t="s">
        <v>1655</v>
      </c>
      <c r="FW248">
        <v>100</v>
      </c>
      <c r="FX248" t="s">
        <v>234</v>
      </c>
      <c r="FY248" t="s">
        <v>234</v>
      </c>
      <c r="FZ248" t="s">
        <v>234</v>
      </c>
      <c r="GA248" t="s">
        <v>3816</v>
      </c>
      <c r="GB248" t="s">
        <v>1445</v>
      </c>
      <c r="GC248" t="s">
        <v>1655</v>
      </c>
      <c r="GD248" t="s">
        <v>234</v>
      </c>
      <c r="GE248">
        <v>25</v>
      </c>
      <c r="GF248" t="s">
        <v>234</v>
      </c>
      <c r="GG248" t="s">
        <v>234</v>
      </c>
      <c r="GH248" t="s">
        <v>234</v>
      </c>
      <c r="GI248" t="s">
        <v>234</v>
      </c>
      <c r="GJ248" t="s">
        <v>234</v>
      </c>
      <c r="GK248" t="s">
        <v>234</v>
      </c>
      <c r="GL248" t="s">
        <v>1445</v>
      </c>
      <c r="GM248" t="s">
        <v>259</v>
      </c>
      <c r="GN248" t="s">
        <v>3911</v>
      </c>
      <c r="GO248" t="s">
        <v>1655</v>
      </c>
      <c r="GP248" t="s">
        <v>1555</v>
      </c>
      <c r="GQ248">
        <v>0</v>
      </c>
      <c r="GR248">
        <v>0</v>
      </c>
      <c r="GS248">
        <v>0</v>
      </c>
      <c r="GT248">
        <v>0</v>
      </c>
      <c r="GU248">
        <v>0</v>
      </c>
      <c r="GV248">
        <v>0</v>
      </c>
      <c r="GW248">
        <v>0</v>
      </c>
      <c r="GX248">
        <v>0</v>
      </c>
      <c r="GY248">
        <v>0</v>
      </c>
      <c r="GZ248">
        <v>1</v>
      </c>
      <c r="HA248">
        <v>0</v>
      </c>
      <c r="HB248">
        <v>0</v>
      </c>
      <c r="HC248">
        <v>0</v>
      </c>
      <c r="HD248" t="s">
        <v>234</v>
      </c>
      <c r="HE248" t="s">
        <v>4376</v>
      </c>
      <c r="HF248">
        <v>1</v>
      </c>
      <c r="HG248">
        <v>0</v>
      </c>
      <c r="HH248">
        <v>1</v>
      </c>
      <c r="HI248">
        <v>1</v>
      </c>
      <c r="HJ248">
        <v>1</v>
      </c>
      <c r="HK248">
        <v>1</v>
      </c>
      <c r="HL248">
        <v>0</v>
      </c>
      <c r="HM248">
        <v>0</v>
      </c>
      <c r="HN248" t="s">
        <v>1445</v>
      </c>
      <c r="HO248" t="s">
        <v>1655</v>
      </c>
      <c r="HP248" t="s">
        <v>1655</v>
      </c>
      <c r="HQ248" t="s">
        <v>239</v>
      </c>
      <c r="HR248" t="s">
        <v>314</v>
      </c>
      <c r="HS248" t="s">
        <v>294</v>
      </c>
      <c r="HT248" t="s">
        <v>314</v>
      </c>
      <c r="HU248" t="s">
        <v>1445</v>
      </c>
      <c r="HV248" t="s">
        <v>234</v>
      </c>
      <c r="HW248" t="s">
        <v>234</v>
      </c>
      <c r="HX248" t="s">
        <v>234</v>
      </c>
      <c r="HY248" t="s">
        <v>234</v>
      </c>
      <c r="HZ248" t="s">
        <v>234</v>
      </c>
      <c r="IA248" t="s">
        <v>234</v>
      </c>
      <c r="IB248" t="s">
        <v>234</v>
      </c>
      <c r="IC248" t="s">
        <v>234</v>
      </c>
      <c r="ID248" t="s">
        <v>1586</v>
      </c>
      <c r="IE248">
        <v>0</v>
      </c>
      <c r="IF248">
        <v>0</v>
      </c>
      <c r="IG248">
        <v>1</v>
      </c>
      <c r="IH248">
        <v>0</v>
      </c>
      <c r="II248">
        <v>0</v>
      </c>
      <c r="IJ248">
        <v>0</v>
      </c>
      <c r="IK248">
        <v>0</v>
      </c>
      <c r="IL248">
        <v>0</v>
      </c>
      <c r="IM248" t="s">
        <v>234</v>
      </c>
      <c r="IN248" t="s">
        <v>1655</v>
      </c>
      <c r="IO248" t="s">
        <v>234</v>
      </c>
      <c r="IP248" t="s">
        <v>303</v>
      </c>
      <c r="IQ248">
        <v>0</v>
      </c>
      <c r="IR248">
        <v>1</v>
      </c>
      <c r="IS248">
        <v>0</v>
      </c>
      <c r="IT248">
        <v>0</v>
      </c>
      <c r="IU248">
        <v>0</v>
      </c>
      <c r="IV248">
        <v>0</v>
      </c>
      <c r="IW248">
        <v>0</v>
      </c>
      <c r="IX248">
        <v>0</v>
      </c>
      <c r="IY248" t="s">
        <v>234</v>
      </c>
      <c r="IZ248" t="s">
        <v>234</v>
      </c>
      <c r="JA248" t="s">
        <v>234</v>
      </c>
      <c r="JB248" t="s">
        <v>234</v>
      </c>
      <c r="JC248" t="s">
        <v>234</v>
      </c>
      <c r="JD248" t="s">
        <v>234</v>
      </c>
      <c r="JE248" t="s">
        <v>234</v>
      </c>
      <c r="JF248" t="s">
        <v>234</v>
      </c>
      <c r="JG248" t="s">
        <v>234</v>
      </c>
      <c r="JH248" t="s">
        <v>234</v>
      </c>
      <c r="JI248" t="s">
        <v>234</v>
      </c>
      <c r="JJ248" t="s">
        <v>234</v>
      </c>
      <c r="JK248" t="s">
        <v>234</v>
      </c>
      <c r="JL248" t="s">
        <v>234</v>
      </c>
      <c r="JM248" t="s">
        <v>234</v>
      </c>
      <c r="JN248" t="s">
        <v>234</v>
      </c>
      <c r="JO248" t="s">
        <v>234</v>
      </c>
      <c r="JP248" t="s">
        <v>234</v>
      </c>
      <c r="JQ248" t="s">
        <v>234</v>
      </c>
      <c r="JR248" t="s">
        <v>234</v>
      </c>
      <c r="JS248" t="s">
        <v>234</v>
      </c>
      <c r="JT248" t="s">
        <v>234</v>
      </c>
      <c r="JU248" t="s">
        <v>234</v>
      </c>
      <c r="JV248" t="s">
        <v>234</v>
      </c>
      <c r="JW248" t="s">
        <v>234</v>
      </c>
      <c r="JX248" t="s">
        <v>234</v>
      </c>
      <c r="JY248" t="s">
        <v>234</v>
      </c>
      <c r="JZ248" t="s">
        <v>234</v>
      </c>
      <c r="KA248" t="s">
        <v>234</v>
      </c>
      <c r="KB248" t="s">
        <v>234</v>
      </c>
      <c r="KC248" t="s">
        <v>234</v>
      </c>
      <c r="KD248" t="s">
        <v>234</v>
      </c>
      <c r="KE248" t="s">
        <v>234</v>
      </c>
      <c r="KF248" t="s">
        <v>234</v>
      </c>
      <c r="KG248" t="s">
        <v>234</v>
      </c>
      <c r="KH248" t="s">
        <v>234</v>
      </c>
      <c r="KI248" t="s">
        <v>234</v>
      </c>
      <c r="KJ248" t="s">
        <v>234</v>
      </c>
      <c r="KK248" t="s">
        <v>234</v>
      </c>
      <c r="KL248" t="s">
        <v>234</v>
      </c>
      <c r="KM248" t="s">
        <v>234</v>
      </c>
      <c r="KN248" t="s">
        <v>234</v>
      </c>
      <c r="KO248" t="s">
        <v>234</v>
      </c>
      <c r="KP248" t="s">
        <v>234</v>
      </c>
      <c r="KQ248" t="s">
        <v>234</v>
      </c>
      <c r="KR248" t="s">
        <v>234</v>
      </c>
      <c r="KS248" t="s">
        <v>234</v>
      </c>
      <c r="KT248" t="s">
        <v>234</v>
      </c>
      <c r="KU248" t="s">
        <v>234</v>
      </c>
      <c r="KV248" t="s">
        <v>234</v>
      </c>
      <c r="KW248" t="s">
        <v>234</v>
      </c>
      <c r="KX248" t="s">
        <v>234</v>
      </c>
      <c r="KY248" t="s">
        <v>234</v>
      </c>
      <c r="KZ248" t="s">
        <v>234</v>
      </c>
      <c r="LA248" t="s">
        <v>234</v>
      </c>
      <c r="LB248" t="s">
        <v>234</v>
      </c>
      <c r="LC248" t="s">
        <v>234</v>
      </c>
      <c r="LD248" t="s">
        <v>234</v>
      </c>
      <c r="LE248" t="s">
        <v>234</v>
      </c>
      <c r="LF248" t="s">
        <v>234</v>
      </c>
      <c r="LG248" t="s">
        <v>234</v>
      </c>
      <c r="LH248">
        <v>266798657</v>
      </c>
      <c r="LI248" t="s">
        <v>4377</v>
      </c>
      <c r="LJ248">
        <v>44624.69462962963</v>
      </c>
      <c r="LK248" t="s">
        <v>234</v>
      </c>
      <c r="LL248" t="s">
        <v>234</v>
      </c>
      <c r="LM248" t="s">
        <v>3800</v>
      </c>
      <c r="LN248" t="s">
        <v>3801</v>
      </c>
      <c r="LO248" t="s">
        <v>234</v>
      </c>
      <c r="LP248">
        <v>249</v>
      </c>
    </row>
    <row r="249" spans="1:328" x14ac:dyDescent="0.35">
      <c r="A249">
        <v>44624.487305219911</v>
      </c>
      <c r="B249">
        <v>44624.492361689823</v>
      </c>
      <c r="C249">
        <v>44624</v>
      </c>
      <c r="D249">
        <v>8.4274498537221609E-4</v>
      </c>
      <c r="E249" t="s">
        <v>234</v>
      </c>
      <c r="F249" t="s">
        <v>234</v>
      </c>
      <c r="G249" t="s">
        <v>234</v>
      </c>
      <c r="H249">
        <v>44624</v>
      </c>
      <c r="I249" t="s">
        <v>236</v>
      </c>
      <c r="J249" t="s">
        <v>234</v>
      </c>
      <c r="K249" t="s">
        <v>236</v>
      </c>
      <c r="L249" t="s">
        <v>235</v>
      </c>
      <c r="M249" t="s">
        <v>235</v>
      </c>
      <c r="N249" t="s">
        <v>246</v>
      </c>
      <c r="O249" t="s">
        <v>4368</v>
      </c>
      <c r="P249" t="s">
        <v>246</v>
      </c>
      <c r="Q249" t="s">
        <v>433</v>
      </c>
      <c r="R249" t="s">
        <v>4368</v>
      </c>
      <c r="S249" t="s">
        <v>601</v>
      </c>
      <c r="T249" t="s">
        <v>1987</v>
      </c>
      <c r="U249" t="s">
        <v>1986</v>
      </c>
      <c r="V249" t="s">
        <v>1988</v>
      </c>
      <c r="W249" t="s">
        <v>2938</v>
      </c>
      <c r="X249" t="s">
        <v>2937</v>
      </c>
      <c r="Y249" t="s">
        <v>2938</v>
      </c>
      <c r="Z249" t="s">
        <v>3312</v>
      </c>
      <c r="AA249" t="s">
        <v>234</v>
      </c>
      <c r="AB249" t="s">
        <v>3312</v>
      </c>
      <c r="AC249" t="s">
        <v>3313</v>
      </c>
      <c r="AD249" t="s">
        <v>3317</v>
      </c>
      <c r="AE249" t="s">
        <v>3404</v>
      </c>
      <c r="AF249" t="s">
        <v>234</v>
      </c>
      <c r="AG249" t="s">
        <v>3404</v>
      </c>
      <c r="AH249" t="s">
        <v>3405</v>
      </c>
      <c r="AI249" t="s">
        <v>3405</v>
      </c>
      <c r="AJ249" t="s">
        <v>247</v>
      </c>
      <c r="AK249" t="s">
        <v>284</v>
      </c>
      <c r="AL249" t="s">
        <v>1655</v>
      </c>
      <c r="AM249" t="s">
        <v>234</v>
      </c>
      <c r="AN249" t="s">
        <v>1655</v>
      </c>
      <c r="AO249" t="s">
        <v>234</v>
      </c>
      <c r="AP249" t="s">
        <v>250</v>
      </c>
      <c r="AQ249" t="s">
        <v>234</v>
      </c>
      <c r="AR249" t="s">
        <v>234</v>
      </c>
      <c r="AS249" t="s">
        <v>285</v>
      </c>
      <c r="AT249" t="s">
        <v>234</v>
      </c>
      <c r="AU249" t="s">
        <v>302</v>
      </c>
      <c r="AV249">
        <v>0</v>
      </c>
      <c r="AW249">
        <v>1</v>
      </c>
      <c r="AX249">
        <v>0</v>
      </c>
      <c r="AY249">
        <v>0</v>
      </c>
      <c r="AZ249">
        <v>0</v>
      </c>
      <c r="BA249">
        <v>0</v>
      </c>
      <c r="BB249">
        <v>0</v>
      </c>
      <c r="BC249">
        <v>0</v>
      </c>
      <c r="BD249" t="s">
        <v>303</v>
      </c>
      <c r="BE249" t="s">
        <v>752</v>
      </c>
      <c r="BF249" t="s">
        <v>287</v>
      </c>
      <c r="BG249">
        <v>1</v>
      </c>
      <c r="BH249">
        <v>0</v>
      </c>
      <c r="BI249">
        <v>0</v>
      </c>
      <c r="BJ249">
        <v>0</v>
      </c>
      <c r="BK249">
        <v>0</v>
      </c>
      <c r="BL249">
        <v>0</v>
      </c>
      <c r="BM249">
        <v>0</v>
      </c>
      <c r="BN249">
        <v>0</v>
      </c>
      <c r="BO249">
        <v>0</v>
      </c>
      <c r="BP249">
        <v>0</v>
      </c>
      <c r="BQ249" t="s">
        <v>234</v>
      </c>
      <c r="BR249" t="s">
        <v>304</v>
      </c>
      <c r="BS249" t="s">
        <v>393</v>
      </c>
      <c r="BT249" t="s">
        <v>234</v>
      </c>
      <c r="BU249" t="s">
        <v>234</v>
      </c>
      <c r="BV249" t="s">
        <v>234</v>
      </c>
      <c r="BW249" t="s">
        <v>234</v>
      </c>
      <c r="BX249" t="s">
        <v>234</v>
      </c>
      <c r="BY249" t="s">
        <v>234</v>
      </c>
      <c r="BZ249" t="s">
        <v>234</v>
      </c>
      <c r="CA249" t="s">
        <v>234</v>
      </c>
      <c r="CB249" t="s">
        <v>234</v>
      </c>
      <c r="CC249" t="s">
        <v>234</v>
      </c>
      <c r="CD249" t="s">
        <v>234</v>
      </c>
      <c r="CE249" t="s">
        <v>234</v>
      </c>
      <c r="CF249" t="s">
        <v>234</v>
      </c>
      <c r="CG249" t="s">
        <v>234</v>
      </c>
      <c r="CH249" t="s">
        <v>234</v>
      </c>
      <c r="CI249" t="s">
        <v>234</v>
      </c>
      <c r="CJ249" t="s">
        <v>234</v>
      </c>
      <c r="CK249" t="s">
        <v>234</v>
      </c>
      <c r="CL249" t="s">
        <v>234</v>
      </c>
      <c r="CM249" t="s">
        <v>234</v>
      </c>
      <c r="CN249" t="s">
        <v>234</v>
      </c>
      <c r="CO249" t="s">
        <v>234</v>
      </c>
      <c r="CP249" t="s">
        <v>234</v>
      </c>
      <c r="CQ249" t="s">
        <v>234</v>
      </c>
      <c r="CR249" t="s">
        <v>234</v>
      </c>
      <c r="CS249" t="s">
        <v>234</v>
      </c>
      <c r="CT249" t="s">
        <v>234</v>
      </c>
      <c r="CU249" t="s">
        <v>234</v>
      </c>
      <c r="CV249" t="s">
        <v>234</v>
      </c>
      <c r="CW249" t="s">
        <v>234</v>
      </c>
      <c r="CX249" t="s">
        <v>234</v>
      </c>
      <c r="CY249" t="s">
        <v>234</v>
      </c>
      <c r="CZ249" t="s">
        <v>234</v>
      </c>
      <c r="DA249" t="s">
        <v>234</v>
      </c>
      <c r="DB249" t="s">
        <v>234</v>
      </c>
      <c r="DC249" t="s">
        <v>234</v>
      </c>
      <c r="DD249" t="s">
        <v>234</v>
      </c>
      <c r="DE249" t="s">
        <v>234</v>
      </c>
      <c r="DF249" t="s">
        <v>234</v>
      </c>
      <c r="DG249" t="s">
        <v>234</v>
      </c>
      <c r="DH249" t="s">
        <v>234</v>
      </c>
      <c r="DI249" t="s">
        <v>234</v>
      </c>
      <c r="DJ249" t="s">
        <v>234</v>
      </c>
      <c r="DK249" t="s">
        <v>234</v>
      </c>
      <c r="DL249" t="s">
        <v>234</v>
      </c>
      <c r="DM249" t="s">
        <v>234</v>
      </c>
      <c r="DN249" t="s">
        <v>234</v>
      </c>
      <c r="DO249" t="s">
        <v>234</v>
      </c>
      <c r="DP249" t="s">
        <v>234</v>
      </c>
      <c r="DQ249" t="s">
        <v>234</v>
      </c>
      <c r="DR249" t="s">
        <v>234</v>
      </c>
      <c r="DS249" t="s">
        <v>234</v>
      </c>
      <c r="DT249" t="s">
        <v>234</v>
      </c>
      <c r="DU249" t="s">
        <v>234</v>
      </c>
      <c r="DV249" t="s">
        <v>234</v>
      </c>
      <c r="DW249" t="s">
        <v>234</v>
      </c>
      <c r="DX249" t="s">
        <v>234</v>
      </c>
      <c r="DY249" t="s">
        <v>234</v>
      </c>
      <c r="DZ249" t="s">
        <v>234</v>
      </c>
      <c r="EA249" t="s">
        <v>234</v>
      </c>
      <c r="EB249" t="s">
        <v>234</v>
      </c>
      <c r="EC249" t="s">
        <v>234</v>
      </c>
      <c r="ED249" t="s">
        <v>234</v>
      </c>
      <c r="EE249" t="s">
        <v>234</v>
      </c>
      <c r="EF249" t="s">
        <v>234</v>
      </c>
      <c r="EG249" t="s">
        <v>234</v>
      </c>
      <c r="EH249" t="s">
        <v>234</v>
      </c>
      <c r="EI249" t="s">
        <v>234</v>
      </c>
      <c r="EJ249" t="s">
        <v>234</v>
      </c>
      <c r="EK249" t="s">
        <v>234</v>
      </c>
      <c r="EL249" t="s">
        <v>234</v>
      </c>
      <c r="EM249" t="s">
        <v>234</v>
      </c>
      <c r="EN249" t="s">
        <v>234</v>
      </c>
      <c r="EO249" t="s">
        <v>4291</v>
      </c>
      <c r="EP249">
        <v>1</v>
      </c>
      <c r="EQ249">
        <v>1</v>
      </c>
      <c r="ER249">
        <v>1</v>
      </c>
      <c r="ES249">
        <v>1</v>
      </c>
      <c r="ET249">
        <v>1</v>
      </c>
      <c r="EU249">
        <v>0</v>
      </c>
      <c r="EV249">
        <v>1</v>
      </c>
      <c r="EW249">
        <v>0</v>
      </c>
      <c r="EX249" t="s">
        <v>1655</v>
      </c>
      <c r="EY249">
        <v>35</v>
      </c>
      <c r="EZ249" t="s">
        <v>3897</v>
      </c>
      <c r="FA249" t="s">
        <v>234</v>
      </c>
      <c r="FB249" t="s">
        <v>234</v>
      </c>
      <c r="FC249" t="s">
        <v>234</v>
      </c>
      <c r="FD249" t="s">
        <v>3897</v>
      </c>
      <c r="FE249" t="s">
        <v>1445</v>
      </c>
      <c r="FF249">
        <v>25</v>
      </c>
      <c r="FG249" t="s">
        <v>1445</v>
      </c>
      <c r="FH249">
        <v>20</v>
      </c>
      <c r="FI249" t="s">
        <v>1445</v>
      </c>
      <c r="FJ249" t="s">
        <v>1655</v>
      </c>
      <c r="FK249">
        <v>25</v>
      </c>
      <c r="FL249" t="s">
        <v>234</v>
      </c>
      <c r="FM249" t="s">
        <v>234</v>
      </c>
      <c r="FN249" t="s">
        <v>3911</v>
      </c>
      <c r="FO249" t="s">
        <v>1445</v>
      </c>
      <c r="FP249" t="s">
        <v>1655</v>
      </c>
      <c r="FQ249">
        <v>125</v>
      </c>
      <c r="FR249" t="s">
        <v>234</v>
      </c>
      <c r="FS249" t="s">
        <v>234</v>
      </c>
      <c r="FT249" t="s">
        <v>3899</v>
      </c>
      <c r="FU249" t="s">
        <v>1445</v>
      </c>
      <c r="FV249" t="s">
        <v>1655</v>
      </c>
      <c r="FW249">
        <v>100</v>
      </c>
      <c r="FX249" t="s">
        <v>234</v>
      </c>
      <c r="FY249" t="s">
        <v>234</v>
      </c>
      <c r="FZ249" t="s">
        <v>234</v>
      </c>
      <c r="GA249" t="s">
        <v>3816</v>
      </c>
      <c r="GB249" t="s">
        <v>1445</v>
      </c>
      <c r="GC249" t="s">
        <v>234</v>
      </c>
      <c r="GD249" t="s">
        <v>234</v>
      </c>
      <c r="GE249" t="s">
        <v>234</v>
      </c>
      <c r="GF249" t="s">
        <v>234</v>
      </c>
      <c r="GG249" t="s">
        <v>234</v>
      </c>
      <c r="GH249" t="s">
        <v>234</v>
      </c>
      <c r="GI249" t="s">
        <v>234</v>
      </c>
      <c r="GJ249" t="s">
        <v>234</v>
      </c>
      <c r="GK249" t="s">
        <v>234</v>
      </c>
      <c r="GL249" t="s">
        <v>234</v>
      </c>
      <c r="GM249" t="s">
        <v>234</v>
      </c>
      <c r="GN249" t="s">
        <v>234</v>
      </c>
      <c r="GO249" t="s">
        <v>1655</v>
      </c>
      <c r="GP249" t="s">
        <v>1555</v>
      </c>
      <c r="GQ249">
        <v>0</v>
      </c>
      <c r="GR249">
        <v>0</v>
      </c>
      <c r="GS249">
        <v>0</v>
      </c>
      <c r="GT249">
        <v>0</v>
      </c>
      <c r="GU249">
        <v>0</v>
      </c>
      <c r="GV249">
        <v>0</v>
      </c>
      <c r="GW249">
        <v>0</v>
      </c>
      <c r="GX249">
        <v>0</v>
      </c>
      <c r="GY249">
        <v>0</v>
      </c>
      <c r="GZ249">
        <v>1</v>
      </c>
      <c r="HA249">
        <v>0</v>
      </c>
      <c r="HB249">
        <v>0</v>
      </c>
      <c r="HC249">
        <v>0</v>
      </c>
      <c r="HD249" t="s">
        <v>234</v>
      </c>
      <c r="HE249" t="s">
        <v>4378</v>
      </c>
      <c r="HF249">
        <v>1</v>
      </c>
      <c r="HG249">
        <v>0</v>
      </c>
      <c r="HH249">
        <v>1</v>
      </c>
      <c r="HI249">
        <v>1</v>
      </c>
      <c r="HJ249">
        <v>1</v>
      </c>
      <c r="HK249">
        <v>0</v>
      </c>
      <c r="HL249">
        <v>1</v>
      </c>
      <c r="HM249">
        <v>0</v>
      </c>
      <c r="HN249" t="s">
        <v>1445</v>
      </c>
      <c r="HO249" t="s">
        <v>1655</v>
      </c>
      <c r="HP249" t="s">
        <v>1655</v>
      </c>
      <c r="HQ249" t="s">
        <v>239</v>
      </c>
      <c r="HR249" t="s">
        <v>314</v>
      </c>
      <c r="HS249" t="s">
        <v>240</v>
      </c>
      <c r="HT249" t="s">
        <v>314</v>
      </c>
      <c r="HU249" t="s">
        <v>1445</v>
      </c>
      <c r="HV249" t="s">
        <v>234</v>
      </c>
      <c r="HW249" t="s">
        <v>234</v>
      </c>
      <c r="HX249" t="s">
        <v>234</v>
      </c>
      <c r="HY249" t="s">
        <v>234</v>
      </c>
      <c r="HZ249" t="s">
        <v>234</v>
      </c>
      <c r="IA249" t="s">
        <v>234</v>
      </c>
      <c r="IB249" t="s">
        <v>234</v>
      </c>
      <c r="IC249" t="s">
        <v>234</v>
      </c>
      <c r="ID249" t="s">
        <v>1586</v>
      </c>
      <c r="IE249">
        <v>0</v>
      </c>
      <c r="IF249">
        <v>0</v>
      </c>
      <c r="IG249">
        <v>1</v>
      </c>
      <c r="IH249">
        <v>0</v>
      </c>
      <c r="II249">
        <v>0</v>
      </c>
      <c r="IJ249">
        <v>0</v>
      </c>
      <c r="IK249">
        <v>0</v>
      </c>
      <c r="IL249">
        <v>0</v>
      </c>
      <c r="IM249" t="s">
        <v>234</v>
      </c>
      <c r="IN249" t="s">
        <v>1655</v>
      </c>
      <c r="IO249" t="s">
        <v>234</v>
      </c>
      <c r="IP249" t="s">
        <v>303</v>
      </c>
      <c r="IQ249">
        <v>0</v>
      </c>
      <c r="IR249">
        <v>1</v>
      </c>
      <c r="IS249">
        <v>0</v>
      </c>
      <c r="IT249">
        <v>0</v>
      </c>
      <c r="IU249">
        <v>0</v>
      </c>
      <c r="IV249">
        <v>0</v>
      </c>
      <c r="IW249">
        <v>0</v>
      </c>
      <c r="IX249">
        <v>0</v>
      </c>
      <c r="IY249" t="s">
        <v>234</v>
      </c>
      <c r="IZ249" t="s">
        <v>234</v>
      </c>
      <c r="JA249" t="s">
        <v>234</v>
      </c>
      <c r="JB249" t="s">
        <v>234</v>
      </c>
      <c r="JC249" t="s">
        <v>234</v>
      </c>
      <c r="JD249" t="s">
        <v>234</v>
      </c>
      <c r="JE249" t="s">
        <v>234</v>
      </c>
      <c r="JF249" t="s">
        <v>234</v>
      </c>
      <c r="JG249" t="s">
        <v>234</v>
      </c>
      <c r="JH249" t="s">
        <v>234</v>
      </c>
      <c r="JI249" t="s">
        <v>234</v>
      </c>
      <c r="JJ249" t="s">
        <v>234</v>
      </c>
      <c r="JK249" t="s">
        <v>234</v>
      </c>
      <c r="JL249" t="s">
        <v>234</v>
      </c>
      <c r="JM249" t="s">
        <v>234</v>
      </c>
      <c r="JN249" t="s">
        <v>234</v>
      </c>
      <c r="JO249" t="s">
        <v>234</v>
      </c>
      <c r="JP249" t="s">
        <v>234</v>
      </c>
      <c r="JQ249" t="s">
        <v>234</v>
      </c>
      <c r="JR249" t="s">
        <v>234</v>
      </c>
      <c r="JS249" t="s">
        <v>234</v>
      </c>
      <c r="JT249" t="s">
        <v>234</v>
      </c>
      <c r="JU249" t="s">
        <v>234</v>
      </c>
      <c r="JV249" t="s">
        <v>234</v>
      </c>
      <c r="JW249" t="s">
        <v>234</v>
      </c>
      <c r="JX249" t="s">
        <v>234</v>
      </c>
      <c r="JY249" t="s">
        <v>234</v>
      </c>
      <c r="JZ249" t="s">
        <v>234</v>
      </c>
      <c r="KA249" t="s">
        <v>234</v>
      </c>
      <c r="KB249" t="s">
        <v>234</v>
      </c>
      <c r="KC249" t="s">
        <v>234</v>
      </c>
      <c r="KD249" t="s">
        <v>234</v>
      </c>
      <c r="KE249" t="s">
        <v>234</v>
      </c>
      <c r="KF249" t="s">
        <v>234</v>
      </c>
      <c r="KG249" t="s">
        <v>234</v>
      </c>
      <c r="KH249" t="s">
        <v>234</v>
      </c>
      <c r="KI249" t="s">
        <v>234</v>
      </c>
      <c r="KJ249" t="s">
        <v>234</v>
      </c>
      <c r="KK249" t="s">
        <v>234</v>
      </c>
      <c r="KL249" t="s">
        <v>234</v>
      </c>
      <c r="KM249" t="s">
        <v>234</v>
      </c>
      <c r="KN249" t="s">
        <v>234</v>
      </c>
      <c r="KO249" t="s">
        <v>234</v>
      </c>
      <c r="KP249" t="s">
        <v>234</v>
      </c>
      <c r="KQ249" t="s">
        <v>234</v>
      </c>
      <c r="KR249" t="s">
        <v>234</v>
      </c>
      <c r="KS249" t="s">
        <v>234</v>
      </c>
      <c r="KT249" t="s">
        <v>234</v>
      </c>
      <c r="KU249" t="s">
        <v>234</v>
      </c>
      <c r="KV249" t="s">
        <v>234</v>
      </c>
      <c r="KW249" t="s">
        <v>234</v>
      </c>
      <c r="KX249" t="s">
        <v>234</v>
      </c>
      <c r="KY249" t="s">
        <v>234</v>
      </c>
      <c r="KZ249" t="s">
        <v>234</v>
      </c>
      <c r="LA249" t="s">
        <v>234</v>
      </c>
      <c r="LB249" t="s">
        <v>234</v>
      </c>
      <c r="LC249" t="s">
        <v>234</v>
      </c>
      <c r="LD249" t="s">
        <v>234</v>
      </c>
      <c r="LE249" t="s">
        <v>234</v>
      </c>
      <c r="LF249" t="s">
        <v>234</v>
      </c>
      <c r="LG249" t="s">
        <v>234</v>
      </c>
      <c r="LH249">
        <v>266801328</v>
      </c>
      <c r="LI249" t="s">
        <v>4379</v>
      </c>
      <c r="LJ249">
        <v>44624.700902777768</v>
      </c>
      <c r="LK249" t="s">
        <v>234</v>
      </c>
      <c r="LL249" t="s">
        <v>234</v>
      </c>
      <c r="LM249" t="s">
        <v>3800</v>
      </c>
      <c r="LN249" t="s">
        <v>3801</v>
      </c>
      <c r="LO249" t="s">
        <v>234</v>
      </c>
      <c r="LP249">
        <v>250</v>
      </c>
    </row>
    <row r="250" spans="1:328" x14ac:dyDescent="0.35">
      <c r="A250">
        <v>44616.391767870373</v>
      </c>
      <c r="B250">
        <v>44616.397842280086</v>
      </c>
      <c r="C250">
        <v>44616</v>
      </c>
      <c r="D250">
        <v>1.5186024284048472E-3</v>
      </c>
      <c r="E250" t="s">
        <v>234</v>
      </c>
      <c r="F250" t="s">
        <v>234</v>
      </c>
      <c r="G250" t="s">
        <v>234</v>
      </c>
      <c r="H250">
        <v>44616</v>
      </c>
      <c r="I250" t="s">
        <v>438</v>
      </c>
      <c r="J250" t="s">
        <v>234</v>
      </c>
      <c r="K250" t="s">
        <v>438</v>
      </c>
      <c r="L250" t="s">
        <v>437</v>
      </c>
      <c r="M250" t="s">
        <v>437</v>
      </c>
      <c r="N250" t="s">
        <v>496</v>
      </c>
      <c r="O250" t="s">
        <v>234</v>
      </c>
      <c r="P250" t="s">
        <v>496</v>
      </c>
      <c r="Q250" t="s">
        <v>495</v>
      </c>
      <c r="R250" t="s">
        <v>495</v>
      </c>
      <c r="S250" t="s">
        <v>441</v>
      </c>
      <c r="T250" t="s">
        <v>486</v>
      </c>
      <c r="U250" t="s">
        <v>487</v>
      </c>
      <c r="V250" t="s">
        <v>742</v>
      </c>
      <c r="W250" t="s">
        <v>488</v>
      </c>
      <c r="X250" t="s">
        <v>489</v>
      </c>
      <c r="Y250" t="s">
        <v>488</v>
      </c>
      <c r="Z250" t="s">
        <v>491</v>
      </c>
      <c r="AA250" t="s">
        <v>234</v>
      </c>
      <c r="AB250" t="s">
        <v>491</v>
      </c>
      <c r="AC250" t="s">
        <v>490</v>
      </c>
      <c r="AD250" t="s">
        <v>490</v>
      </c>
      <c r="AE250" t="s">
        <v>491</v>
      </c>
      <c r="AF250" t="s">
        <v>234</v>
      </c>
      <c r="AG250" t="s">
        <v>491</v>
      </c>
      <c r="AH250" t="s">
        <v>492</v>
      </c>
      <c r="AI250" t="s">
        <v>492</v>
      </c>
      <c r="AJ250" t="s">
        <v>247</v>
      </c>
      <c r="AK250" t="s">
        <v>284</v>
      </c>
      <c r="AL250" t="s">
        <v>1655</v>
      </c>
      <c r="AM250" t="s">
        <v>234</v>
      </c>
      <c r="AN250" t="s">
        <v>1655</v>
      </c>
      <c r="AO250" t="s">
        <v>234</v>
      </c>
      <c r="AP250" t="s">
        <v>250</v>
      </c>
      <c r="AQ250" t="s">
        <v>234</v>
      </c>
      <c r="AR250" t="s">
        <v>234</v>
      </c>
      <c r="AS250" t="s">
        <v>285</v>
      </c>
      <c r="AT250" t="s">
        <v>234</v>
      </c>
      <c r="AU250" t="s">
        <v>318</v>
      </c>
      <c r="AV250">
        <v>1</v>
      </c>
      <c r="AW250">
        <v>0</v>
      </c>
      <c r="AX250">
        <v>0</v>
      </c>
      <c r="AY250">
        <v>0</v>
      </c>
      <c r="AZ250">
        <v>0</v>
      </c>
      <c r="BA250">
        <v>0</v>
      </c>
      <c r="BB250">
        <v>0</v>
      </c>
      <c r="BC250">
        <v>0</v>
      </c>
      <c r="BD250" t="s">
        <v>309</v>
      </c>
      <c r="BE250" t="s">
        <v>750</v>
      </c>
      <c r="BF250" t="s">
        <v>287</v>
      </c>
      <c r="BG250">
        <v>1</v>
      </c>
      <c r="BH250">
        <v>0</v>
      </c>
      <c r="BI250">
        <v>0</v>
      </c>
      <c r="BJ250">
        <v>0</v>
      </c>
      <c r="BK250">
        <v>0</v>
      </c>
      <c r="BL250">
        <v>0</v>
      </c>
      <c r="BM250">
        <v>0</v>
      </c>
      <c r="BN250">
        <v>0</v>
      </c>
      <c r="BO250">
        <v>0</v>
      </c>
      <c r="BP250">
        <v>0</v>
      </c>
      <c r="BQ250" t="s">
        <v>234</v>
      </c>
      <c r="BR250" t="s">
        <v>288</v>
      </c>
      <c r="BS250" t="s">
        <v>289</v>
      </c>
      <c r="BT250" t="s">
        <v>3795</v>
      </c>
      <c r="BU250">
        <v>1</v>
      </c>
      <c r="BV250">
        <v>1</v>
      </c>
      <c r="BW250">
        <v>1</v>
      </c>
      <c r="BX250">
        <v>1</v>
      </c>
      <c r="BY250">
        <v>0</v>
      </c>
      <c r="BZ250">
        <v>0</v>
      </c>
      <c r="CA250">
        <v>0</v>
      </c>
      <c r="CB250">
        <v>0</v>
      </c>
      <c r="CC250" t="s">
        <v>1500</v>
      </c>
      <c r="CD250">
        <v>300</v>
      </c>
      <c r="CE250">
        <v>150</v>
      </c>
      <c r="CF250" t="s">
        <v>1655</v>
      </c>
      <c r="CG250">
        <v>390</v>
      </c>
      <c r="CH250">
        <v>150</v>
      </c>
      <c r="CI250" t="s">
        <v>1655</v>
      </c>
      <c r="CJ250">
        <v>270</v>
      </c>
      <c r="CK250" t="s">
        <v>4043</v>
      </c>
      <c r="CL250" t="s">
        <v>1655</v>
      </c>
      <c r="CM250">
        <v>390</v>
      </c>
      <c r="CN250" t="s">
        <v>4114</v>
      </c>
      <c r="CO250" t="s">
        <v>1655</v>
      </c>
      <c r="CP250" t="s">
        <v>234</v>
      </c>
      <c r="CQ250" t="s">
        <v>234</v>
      </c>
      <c r="CR250" t="s">
        <v>234</v>
      </c>
      <c r="CS250" t="s">
        <v>234</v>
      </c>
      <c r="CT250" t="s">
        <v>234</v>
      </c>
      <c r="CU250" t="s">
        <v>234</v>
      </c>
      <c r="CV250" t="s">
        <v>234</v>
      </c>
      <c r="CW250" t="s">
        <v>234</v>
      </c>
      <c r="CX250" t="s">
        <v>234</v>
      </c>
      <c r="CY250" t="s">
        <v>234</v>
      </c>
      <c r="CZ250" t="s">
        <v>234</v>
      </c>
      <c r="DA250" t="s">
        <v>234</v>
      </c>
      <c r="DB250" t="s">
        <v>234</v>
      </c>
      <c r="DC250" t="s">
        <v>234</v>
      </c>
      <c r="DD250" t="s">
        <v>234</v>
      </c>
      <c r="DE250" t="s">
        <v>234</v>
      </c>
      <c r="DF250" t="s">
        <v>234</v>
      </c>
      <c r="DG250" t="s">
        <v>234</v>
      </c>
      <c r="DH250" t="s">
        <v>1655</v>
      </c>
      <c r="DI250" t="s">
        <v>4380</v>
      </c>
      <c r="DJ250">
        <v>0</v>
      </c>
      <c r="DK250">
        <v>1</v>
      </c>
      <c r="DL250">
        <v>0</v>
      </c>
      <c r="DM250">
        <v>0</v>
      </c>
      <c r="DN250">
        <v>1</v>
      </c>
      <c r="DO250">
        <v>1</v>
      </c>
      <c r="DP250">
        <v>0</v>
      </c>
      <c r="DQ250">
        <v>0</v>
      </c>
      <c r="DR250">
        <v>0</v>
      </c>
      <c r="DS250">
        <v>0</v>
      </c>
      <c r="DT250">
        <v>0</v>
      </c>
      <c r="DU250">
        <v>0</v>
      </c>
      <c r="DV250">
        <v>0</v>
      </c>
      <c r="DW250">
        <v>0</v>
      </c>
      <c r="DX250" t="s">
        <v>234</v>
      </c>
      <c r="DY250" t="s">
        <v>3795</v>
      </c>
      <c r="DZ250">
        <v>1</v>
      </c>
      <c r="EA250">
        <v>1</v>
      </c>
      <c r="EB250">
        <v>1</v>
      </c>
      <c r="EC250">
        <v>1</v>
      </c>
      <c r="ED250">
        <v>0</v>
      </c>
      <c r="EE250">
        <v>0</v>
      </c>
      <c r="EF250">
        <v>0</v>
      </c>
      <c r="EG250">
        <v>0</v>
      </c>
      <c r="EH250" t="s">
        <v>1445</v>
      </c>
      <c r="EI250" t="s">
        <v>1445</v>
      </c>
      <c r="EJ250" t="s">
        <v>1655</v>
      </c>
      <c r="EK250" t="s">
        <v>441</v>
      </c>
      <c r="EL250" t="s">
        <v>305</v>
      </c>
      <c r="EM250" t="s">
        <v>486</v>
      </c>
      <c r="EN250" t="s">
        <v>305</v>
      </c>
      <c r="EO250" t="s">
        <v>234</v>
      </c>
      <c r="EP250" t="s">
        <v>234</v>
      </c>
      <c r="EQ250" t="s">
        <v>234</v>
      </c>
      <c r="ER250" t="s">
        <v>234</v>
      </c>
      <c r="ES250" t="s">
        <v>234</v>
      </c>
      <c r="ET250" t="s">
        <v>234</v>
      </c>
      <c r="EU250" t="s">
        <v>234</v>
      </c>
      <c r="EV250" t="s">
        <v>234</v>
      </c>
      <c r="EW250" t="s">
        <v>234</v>
      </c>
      <c r="EX250" t="s">
        <v>234</v>
      </c>
      <c r="EY250" t="s">
        <v>234</v>
      </c>
      <c r="EZ250" t="s">
        <v>234</v>
      </c>
      <c r="FA250" t="s">
        <v>234</v>
      </c>
      <c r="FB250" t="s">
        <v>234</v>
      </c>
      <c r="FC250" t="s">
        <v>234</v>
      </c>
      <c r="FD250" t="s">
        <v>234</v>
      </c>
      <c r="FE250" t="s">
        <v>234</v>
      </c>
      <c r="FF250" t="s">
        <v>234</v>
      </c>
      <c r="FG250" t="s">
        <v>234</v>
      </c>
      <c r="FH250" t="s">
        <v>234</v>
      </c>
      <c r="FI250" t="s">
        <v>234</v>
      </c>
      <c r="FJ250" t="s">
        <v>234</v>
      </c>
      <c r="FK250" t="s">
        <v>234</v>
      </c>
      <c r="FL250" t="s">
        <v>234</v>
      </c>
      <c r="FM250" t="s">
        <v>234</v>
      </c>
      <c r="FN250" t="s">
        <v>234</v>
      </c>
      <c r="FO250" t="s">
        <v>234</v>
      </c>
      <c r="FP250" t="s">
        <v>234</v>
      </c>
      <c r="FQ250" t="s">
        <v>234</v>
      </c>
      <c r="FR250" t="s">
        <v>234</v>
      </c>
      <c r="FS250" t="s">
        <v>234</v>
      </c>
      <c r="FT250" t="s">
        <v>234</v>
      </c>
      <c r="FU250" t="s">
        <v>234</v>
      </c>
      <c r="FV250" t="s">
        <v>234</v>
      </c>
      <c r="FW250" t="s">
        <v>234</v>
      </c>
      <c r="FX250" t="s">
        <v>234</v>
      </c>
      <c r="FY250" t="s">
        <v>234</v>
      </c>
      <c r="FZ250" t="s">
        <v>234</v>
      </c>
      <c r="GA250" t="s">
        <v>234</v>
      </c>
      <c r="GB250" t="s">
        <v>234</v>
      </c>
      <c r="GC250" t="s">
        <v>234</v>
      </c>
      <c r="GD250" t="s">
        <v>234</v>
      </c>
      <c r="GE250" t="s">
        <v>234</v>
      </c>
      <c r="GF250" t="s">
        <v>234</v>
      </c>
      <c r="GG250" t="s">
        <v>234</v>
      </c>
      <c r="GH250" t="s">
        <v>234</v>
      </c>
      <c r="GI250" t="s">
        <v>234</v>
      </c>
      <c r="GJ250" t="s">
        <v>234</v>
      </c>
      <c r="GK250" t="s">
        <v>234</v>
      </c>
      <c r="GL250" t="s">
        <v>234</v>
      </c>
      <c r="GM250" t="s">
        <v>234</v>
      </c>
      <c r="GN250" t="s">
        <v>234</v>
      </c>
      <c r="GO250" t="s">
        <v>234</v>
      </c>
      <c r="GP250" t="s">
        <v>234</v>
      </c>
      <c r="GQ250" t="s">
        <v>234</v>
      </c>
      <c r="GR250" t="s">
        <v>234</v>
      </c>
      <c r="GS250" t="s">
        <v>234</v>
      </c>
      <c r="GT250" t="s">
        <v>234</v>
      </c>
      <c r="GU250" t="s">
        <v>234</v>
      </c>
      <c r="GV250" t="s">
        <v>234</v>
      </c>
      <c r="GW250" t="s">
        <v>234</v>
      </c>
      <c r="GX250" t="s">
        <v>234</v>
      </c>
      <c r="GY250" t="s">
        <v>234</v>
      </c>
      <c r="GZ250" t="s">
        <v>234</v>
      </c>
      <c r="HA250" t="s">
        <v>234</v>
      </c>
      <c r="HB250" t="s">
        <v>234</v>
      </c>
      <c r="HC250" t="s">
        <v>234</v>
      </c>
      <c r="HD250" t="s">
        <v>234</v>
      </c>
      <c r="HE250" t="s">
        <v>234</v>
      </c>
      <c r="HF250" t="s">
        <v>234</v>
      </c>
      <c r="HG250" t="s">
        <v>234</v>
      </c>
      <c r="HH250" t="s">
        <v>234</v>
      </c>
      <c r="HI250" t="s">
        <v>234</v>
      </c>
      <c r="HJ250" t="s">
        <v>234</v>
      </c>
      <c r="HK250" t="s">
        <v>234</v>
      </c>
      <c r="HL250" t="s">
        <v>234</v>
      </c>
      <c r="HM250" t="s">
        <v>234</v>
      </c>
      <c r="HN250" t="s">
        <v>234</v>
      </c>
      <c r="HO250" t="s">
        <v>234</v>
      </c>
      <c r="HP250" t="s">
        <v>234</v>
      </c>
      <c r="HQ250" t="s">
        <v>234</v>
      </c>
      <c r="HR250" t="s">
        <v>234</v>
      </c>
      <c r="HS250" t="s">
        <v>234</v>
      </c>
      <c r="HT250" t="s">
        <v>234</v>
      </c>
      <c r="HU250" t="s">
        <v>1445</v>
      </c>
      <c r="HV250" t="s">
        <v>234</v>
      </c>
      <c r="HW250" t="s">
        <v>234</v>
      </c>
      <c r="HX250" t="s">
        <v>234</v>
      </c>
      <c r="HY250" t="s">
        <v>234</v>
      </c>
      <c r="HZ250" t="s">
        <v>234</v>
      </c>
      <c r="IA250" t="s">
        <v>234</v>
      </c>
      <c r="IB250" t="s">
        <v>234</v>
      </c>
      <c r="IC250" t="s">
        <v>234</v>
      </c>
      <c r="ID250" t="s">
        <v>3798</v>
      </c>
      <c r="IE250">
        <v>0</v>
      </c>
      <c r="IF250">
        <v>1</v>
      </c>
      <c r="IG250">
        <v>1</v>
      </c>
      <c r="IH250">
        <v>1</v>
      </c>
      <c r="II250">
        <v>0</v>
      </c>
      <c r="IJ250">
        <v>0</v>
      </c>
      <c r="IK250">
        <v>0</v>
      </c>
      <c r="IL250">
        <v>0</v>
      </c>
      <c r="IM250" t="s">
        <v>234</v>
      </c>
      <c r="IN250" t="s">
        <v>1445</v>
      </c>
      <c r="IO250" t="s">
        <v>234</v>
      </c>
      <c r="IP250" t="s">
        <v>234</v>
      </c>
      <c r="IQ250" t="s">
        <v>234</v>
      </c>
      <c r="IR250" t="s">
        <v>234</v>
      </c>
      <c r="IS250" t="s">
        <v>234</v>
      </c>
      <c r="IT250" t="s">
        <v>234</v>
      </c>
      <c r="IU250" t="s">
        <v>234</v>
      </c>
      <c r="IV250" t="s">
        <v>234</v>
      </c>
      <c r="IW250" t="s">
        <v>234</v>
      </c>
      <c r="IX250" t="s">
        <v>234</v>
      </c>
      <c r="IY250" t="s">
        <v>234</v>
      </c>
      <c r="IZ250" t="s">
        <v>234</v>
      </c>
      <c r="JA250" t="s">
        <v>234</v>
      </c>
      <c r="JB250" t="s">
        <v>234</v>
      </c>
      <c r="JC250" t="s">
        <v>234</v>
      </c>
      <c r="JD250" t="s">
        <v>234</v>
      </c>
      <c r="JE250" t="s">
        <v>234</v>
      </c>
      <c r="JF250" t="s">
        <v>234</v>
      </c>
      <c r="JG250" t="s">
        <v>234</v>
      </c>
      <c r="JH250" t="s">
        <v>234</v>
      </c>
      <c r="JI250" t="s">
        <v>234</v>
      </c>
      <c r="JJ250" t="s">
        <v>234</v>
      </c>
      <c r="JK250" t="s">
        <v>234</v>
      </c>
      <c r="JL250" t="s">
        <v>234</v>
      </c>
      <c r="JM250" t="s">
        <v>234</v>
      </c>
      <c r="JN250" t="s">
        <v>234</v>
      </c>
      <c r="JO250" t="s">
        <v>234</v>
      </c>
      <c r="JP250" t="s">
        <v>234</v>
      </c>
      <c r="JQ250" t="s">
        <v>234</v>
      </c>
      <c r="JR250" t="s">
        <v>234</v>
      </c>
      <c r="JS250" t="s">
        <v>234</v>
      </c>
      <c r="JT250" t="s">
        <v>234</v>
      </c>
      <c r="JU250" t="s">
        <v>234</v>
      </c>
      <c r="JV250" t="s">
        <v>234</v>
      </c>
      <c r="JW250" t="s">
        <v>234</v>
      </c>
      <c r="JX250" t="s">
        <v>234</v>
      </c>
      <c r="JY250" t="s">
        <v>234</v>
      </c>
      <c r="JZ250" t="s">
        <v>234</v>
      </c>
      <c r="KA250" t="s">
        <v>234</v>
      </c>
      <c r="KB250" t="s">
        <v>234</v>
      </c>
      <c r="KC250" t="s">
        <v>234</v>
      </c>
      <c r="KD250" t="s">
        <v>234</v>
      </c>
      <c r="KE250" t="s">
        <v>234</v>
      </c>
      <c r="KF250" t="s">
        <v>234</v>
      </c>
      <c r="KG250" t="s">
        <v>234</v>
      </c>
      <c r="KH250" t="s">
        <v>234</v>
      </c>
      <c r="KI250" t="s">
        <v>234</v>
      </c>
      <c r="KJ250" t="s">
        <v>234</v>
      </c>
      <c r="KK250" t="s">
        <v>234</v>
      </c>
      <c r="KL250" t="s">
        <v>234</v>
      </c>
      <c r="KM250" t="s">
        <v>234</v>
      </c>
      <c r="KN250" t="s">
        <v>234</v>
      </c>
      <c r="KO250" t="s">
        <v>234</v>
      </c>
      <c r="KP250" t="s">
        <v>234</v>
      </c>
      <c r="KQ250" t="s">
        <v>234</v>
      </c>
      <c r="KR250" t="s">
        <v>234</v>
      </c>
      <c r="KS250" t="s">
        <v>234</v>
      </c>
      <c r="KT250" t="s">
        <v>234</v>
      </c>
      <c r="KU250" t="s">
        <v>234</v>
      </c>
      <c r="KV250" t="s">
        <v>234</v>
      </c>
      <c r="KW250" t="s">
        <v>234</v>
      </c>
      <c r="KX250" t="s">
        <v>234</v>
      </c>
      <c r="KY250" t="s">
        <v>234</v>
      </c>
      <c r="KZ250" t="s">
        <v>234</v>
      </c>
      <c r="LA250" t="s">
        <v>234</v>
      </c>
      <c r="LB250" t="s">
        <v>234</v>
      </c>
      <c r="LC250" t="s">
        <v>234</v>
      </c>
      <c r="LD250" t="s">
        <v>234</v>
      </c>
      <c r="LE250" t="s">
        <v>234</v>
      </c>
      <c r="LF250" t="s">
        <v>234</v>
      </c>
      <c r="LG250" t="s">
        <v>234</v>
      </c>
      <c r="LH250">
        <v>266830261</v>
      </c>
      <c r="LI250" t="s">
        <v>4381</v>
      </c>
      <c r="LJ250">
        <v>44624.800196759257</v>
      </c>
      <c r="LK250" t="s">
        <v>234</v>
      </c>
      <c r="LL250" t="s">
        <v>234</v>
      </c>
      <c r="LM250" t="s">
        <v>3800</v>
      </c>
      <c r="LN250" t="s">
        <v>3801</v>
      </c>
      <c r="LO250" t="s">
        <v>234</v>
      </c>
      <c r="LP250">
        <v>254</v>
      </c>
    </row>
    <row r="251" spans="1:328" x14ac:dyDescent="0.35">
      <c r="A251">
        <v>44616.398153032409</v>
      </c>
      <c r="B251">
        <v>44616.407871203701</v>
      </c>
      <c r="C251">
        <v>44616</v>
      </c>
      <c r="D251">
        <v>1.6196952152919646E-3</v>
      </c>
      <c r="E251" t="s">
        <v>234</v>
      </c>
      <c r="F251" t="s">
        <v>234</v>
      </c>
      <c r="G251" t="s">
        <v>234</v>
      </c>
      <c r="H251">
        <v>44616</v>
      </c>
      <c r="I251" t="s">
        <v>438</v>
      </c>
      <c r="J251" t="s">
        <v>234</v>
      </c>
      <c r="K251" t="s">
        <v>438</v>
      </c>
      <c r="L251" t="s">
        <v>437</v>
      </c>
      <c r="M251" t="s">
        <v>437</v>
      </c>
      <c r="N251" t="s">
        <v>496</v>
      </c>
      <c r="O251" t="s">
        <v>234</v>
      </c>
      <c r="P251" t="s">
        <v>496</v>
      </c>
      <c r="Q251" t="s">
        <v>495</v>
      </c>
      <c r="R251" t="s">
        <v>495</v>
      </c>
      <c r="S251" t="s">
        <v>441</v>
      </c>
      <c r="T251" t="s">
        <v>486</v>
      </c>
      <c r="U251" t="s">
        <v>487</v>
      </c>
      <c r="V251" t="s">
        <v>742</v>
      </c>
      <c r="W251" t="s">
        <v>488</v>
      </c>
      <c r="X251" t="s">
        <v>489</v>
      </c>
      <c r="Y251" t="s">
        <v>488</v>
      </c>
      <c r="Z251" t="s">
        <v>491</v>
      </c>
      <c r="AA251" t="s">
        <v>234</v>
      </c>
      <c r="AB251" t="s">
        <v>491</v>
      </c>
      <c r="AC251" t="s">
        <v>490</v>
      </c>
      <c r="AD251" t="s">
        <v>490</v>
      </c>
      <c r="AE251" t="s">
        <v>491</v>
      </c>
      <c r="AF251" t="s">
        <v>234</v>
      </c>
      <c r="AG251" t="s">
        <v>491</v>
      </c>
      <c r="AH251" t="s">
        <v>492</v>
      </c>
      <c r="AI251" t="s">
        <v>492</v>
      </c>
      <c r="AJ251" t="s">
        <v>247</v>
      </c>
      <c r="AK251" t="s">
        <v>284</v>
      </c>
      <c r="AL251" t="s">
        <v>1655</v>
      </c>
      <c r="AM251" t="s">
        <v>234</v>
      </c>
      <c r="AN251" t="s">
        <v>1655</v>
      </c>
      <c r="AO251" t="s">
        <v>234</v>
      </c>
      <c r="AP251" t="s">
        <v>250</v>
      </c>
      <c r="AQ251" t="s">
        <v>234</v>
      </c>
      <c r="AR251" t="s">
        <v>234</v>
      </c>
      <c r="AS251" t="s">
        <v>308</v>
      </c>
      <c r="AT251" t="s">
        <v>234</v>
      </c>
      <c r="AU251" t="s">
        <v>318</v>
      </c>
      <c r="AV251">
        <v>1</v>
      </c>
      <c r="AW251">
        <v>0</v>
      </c>
      <c r="AX251">
        <v>0</v>
      </c>
      <c r="AY251">
        <v>0</v>
      </c>
      <c r="AZ251">
        <v>0</v>
      </c>
      <c r="BA251">
        <v>0</v>
      </c>
      <c r="BB251">
        <v>0</v>
      </c>
      <c r="BC251">
        <v>0</v>
      </c>
      <c r="BD251" t="s">
        <v>309</v>
      </c>
      <c r="BE251" t="s">
        <v>750</v>
      </c>
      <c r="BF251" t="s">
        <v>287</v>
      </c>
      <c r="BG251">
        <v>1</v>
      </c>
      <c r="BH251">
        <v>0</v>
      </c>
      <c r="BI251">
        <v>0</v>
      </c>
      <c r="BJ251">
        <v>0</v>
      </c>
      <c r="BK251">
        <v>0</v>
      </c>
      <c r="BL251">
        <v>0</v>
      </c>
      <c r="BM251">
        <v>0</v>
      </c>
      <c r="BN251">
        <v>0</v>
      </c>
      <c r="BO251">
        <v>0</v>
      </c>
      <c r="BP251">
        <v>0</v>
      </c>
      <c r="BQ251" t="s">
        <v>234</v>
      </c>
      <c r="BR251" t="s">
        <v>288</v>
      </c>
      <c r="BS251" t="s">
        <v>289</v>
      </c>
      <c r="BT251" t="s">
        <v>4382</v>
      </c>
      <c r="BU251">
        <v>1</v>
      </c>
      <c r="BV251">
        <v>1</v>
      </c>
      <c r="BW251">
        <v>1</v>
      </c>
      <c r="BX251">
        <v>1</v>
      </c>
      <c r="BY251">
        <v>1</v>
      </c>
      <c r="BZ251">
        <v>1</v>
      </c>
      <c r="CA251">
        <v>0</v>
      </c>
      <c r="CB251">
        <v>0</v>
      </c>
      <c r="CC251" t="s">
        <v>1500</v>
      </c>
      <c r="CD251">
        <v>300</v>
      </c>
      <c r="CE251">
        <v>150</v>
      </c>
      <c r="CF251" t="s">
        <v>1655</v>
      </c>
      <c r="CG251">
        <v>390</v>
      </c>
      <c r="CH251">
        <v>150</v>
      </c>
      <c r="CI251" t="s">
        <v>1655</v>
      </c>
      <c r="CJ251">
        <v>370</v>
      </c>
      <c r="CK251" t="s">
        <v>4383</v>
      </c>
      <c r="CL251" t="s">
        <v>1655</v>
      </c>
      <c r="CM251">
        <v>390</v>
      </c>
      <c r="CN251" t="s">
        <v>4114</v>
      </c>
      <c r="CO251" t="s">
        <v>1655</v>
      </c>
      <c r="CP251">
        <v>600</v>
      </c>
      <c r="CQ251" t="s">
        <v>3805</v>
      </c>
      <c r="CR251" t="s">
        <v>1655</v>
      </c>
      <c r="CS251">
        <v>750</v>
      </c>
      <c r="CT251" t="s">
        <v>4072</v>
      </c>
      <c r="CU251" t="s">
        <v>1445</v>
      </c>
      <c r="CV251" t="s">
        <v>234</v>
      </c>
      <c r="CW251" t="s">
        <v>234</v>
      </c>
      <c r="CX251" t="s">
        <v>234</v>
      </c>
      <c r="CY251" t="s">
        <v>234</v>
      </c>
      <c r="CZ251" t="s">
        <v>234</v>
      </c>
      <c r="DA251" t="s">
        <v>234</v>
      </c>
      <c r="DB251" t="s">
        <v>234</v>
      </c>
      <c r="DC251" t="s">
        <v>234</v>
      </c>
      <c r="DD251" t="s">
        <v>234</v>
      </c>
      <c r="DE251" t="s">
        <v>234</v>
      </c>
      <c r="DF251" t="s">
        <v>234</v>
      </c>
      <c r="DG251" t="s">
        <v>234</v>
      </c>
      <c r="DH251" t="s">
        <v>1445</v>
      </c>
      <c r="DI251" t="s">
        <v>234</v>
      </c>
      <c r="DJ251" t="s">
        <v>234</v>
      </c>
      <c r="DK251" t="s">
        <v>234</v>
      </c>
      <c r="DL251" t="s">
        <v>234</v>
      </c>
      <c r="DM251" t="s">
        <v>234</v>
      </c>
      <c r="DN251" t="s">
        <v>234</v>
      </c>
      <c r="DO251" t="s">
        <v>234</v>
      </c>
      <c r="DP251" t="s">
        <v>234</v>
      </c>
      <c r="DQ251" t="s">
        <v>234</v>
      </c>
      <c r="DR251" t="s">
        <v>234</v>
      </c>
      <c r="DS251" t="s">
        <v>234</v>
      </c>
      <c r="DT251" t="s">
        <v>234</v>
      </c>
      <c r="DU251" t="s">
        <v>234</v>
      </c>
      <c r="DV251" t="s">
        <v>234</v>
      </c>
      <c r="DW251" t="s">
        <v>234</v>
      </c>
      <c r="DX251" t="s">
        <v>234</v>
      </c>
      <c r="DY251" t="s">
        <v>234</v>
      </c>
      <c r="DZ251" t="s">
        <v>234</v>
      </c>
      <c r="EA251" t="s">
        <v>234</v>
      </c>
      <c r="EB251" t="s">
        <v>234</v>
      </c>
      <c r="EC251" t="s">
        <v>234</v>
      </c>
      <c r="ED251" t="s">
        <v>234</v>
      </c>
      <c r="EE251" t="s">
        <v>234</v>
      </c>
      <c r="EF251" t="s">
        <v>234</v>
      </c>
      <c r="EG251" t="s">
        <v>234</v>
      </c>
      <c r="EH251" t="s">
        <v>1655</v>
      </c>
      <c r="EI251" t="s">
        <v>1445</v>
      </c>
      <c r="EJ251" t="s">
        <v>1655</v>
      </c>
      <c r="EK251" t="s">
        <v>441</v>
      </c>
      <c r="EL251" t="s">
        <v>305</v>
      </c>
      <c r="EM251" t="s">
        <v>486</v>
      </c>
      <c r="EN251" t="s">
        <v>305</v>
      </c>
      <c r="EO251" t="s">
        <v>234</v>
      </c>
      <c r="EP251" t="s">
        <v>234</v>
      </c>
      <c r="EQ251" t="s">
        <v>234</v>
      </c>
      <c r="ER251" t="s">
        <v>234</v>
      </c>
      <c r="ES251" t="s">
        <v>234</v>
      </c>
      <c r="ET251" t="s">
        <v>234</v>
      </c>
      <c r="EU251" t="s">
        <v>234</v>
      </c>
      <c r="EV251" t="s">
        <v>234</v>
      </c>
      <c r="EW251" t="s">
        <v>234</v>
      </c>
      <c r="EX251" t="s">
        <v>234</v>
      </c>
      <c r="EY251" t="s">
        <v>234</v>
      </c>
      <c r="EZ251" t="s">
        <v>234</v>
      </c>
      <c r="FA251" t="s">
        <v>234</v>
      </c>
      <c r="FB251" t="s">
        <v>234</v>
      </c>
      <c r="FC251" t="s">
        <v>234</v>
      </c>
      <c r="FD251" t="s">
        <v>234</v>
      </c>
      <c r="FE251" t="s">
        <v>234</v>
      </c>
      <c r="FF251" t="s">
        <v>234</v>
      </c>
      <c r="FG251" t="s">
        <v>234</v>
      </c>
      <c r="FH251" t="s">
        <v>234</v>
      </c>
      <c r="FI251" t="s">
        <v>234</v>
      </c>
      <c r="FJ251" t="s">
        <v>234</v>
      </c>
      <c r="FK251" t="s">
        <v>234</v>
      </c>
      <c r="FL251" t="s">
        <v>234</v>
      </c>
      <c r="FM251" t="s">
        <v>234</v>
      </c>
      <c r="FN251" t="s">
        <v>234</v>
      </c>
      <c r="FO251" t="s">
        <v>234</v>
      </c>
      <c r="FP251" t="s">
        <v>234</v>
      </c>
      <c r="FQ251" t="s">
        <v>234</v>
      </c>
      <c r="FR251" t="s">
        <v>234</v>
      </c>
      <c r="FS251" t="s">
        <v>234</v>
      </c>
      <c r="FT251" t="s">
        <v>234</v>
      </c>
      <c r="FU251" t="s">
        <v>234</v>
      </c>
      <c r="FV251" t="s">
        <v>234</v>
      </c>
      <c r="FW251" t="s">
        <v>234</v>
      </c>
      <c r="FX251" t="s">
        <v>234</v>
      </c>
      <c r="FY251" t="s">
        <v>234</v>
      </c>
      <c r="FZ251" t="s">
        <v>234</v>
      </c>
      <c r="GA251" t="s">
        <v>234</v>
      </c>
      <c r="GB251" t="s">
        <v>234</v>
      </c>
      <c r="GC251" t="s">
        <v>234</v>
      </c>
      <c r="GD251" t="s">
        <v>234</v>
      </c>
      <c r="GE251" t="s">
        <v>234</v>
      </c>
      <c r="GF251" t="s">
        <v>234</v>
      </c>
      <c r="GG251" t="s">
        <v>234</v>
      </c>
      <c r="GH251" t="s">
        <v>234</v>
      </c>
      <c r="GI251" t="s">
        <v>234</v>
      </c>
      <c r="GJ251" t="s">
        <v>234</v>
      </c>
      <c r="GK251" t="s">
        <v>234</v>
      </c>
      <c r="GL251" t="s">
        <v>234</v>
      </c>
      <c r="GM251" t="s">
        <v>234</v>
      </c>
      <c r="GN251" t="s">
        <v>234</v>
      </c>
      <c r="GO251" t="s">
        <v>234</v>
      </c>
      <c r="GP251" t="s">
        <v>234</v>
      </c>
      <c r="GQ251" t="s">
        <v>234</v>
      </c>
      <c r="GR251" t="s">
        <v>234</v>
      </c>
      <c r="GS251" t="s">
        <v>234</v>
      </c>
      <c r="GT251" t="s">
        <v>234</v>
      </c>
      <c r="GU251" t="s">
        <v>234</v>
      </c>
      <c r="GV251" t="s">
        <v>234</v>
      </c>
      <c r="GW251" t="s">
        <v>234</v>
      </c>
      <c r="GX251" t="s">
        <v>234</v>
      </c>
      <c r="GY251" t="s">
        <v>234</v>
      </c>
      <c r="GZ251" t="s">
        <v>234</v>
      </c>
      <c r="HA251" t="s">
        <v>234</v>
      </c>
      <c r="HB251" t="s">
        <v>234</v>
      </c>
      <c r="HC251" t="s">
        <v>234</v>
      </c>
      <c r="HD251" t="s">
        <v>234</v>
      </c>
      <c r="HE251" t="s">
        <v>234</v>
      </c>
      <c r="HF251" t="s">
        <v>234</v>
      </c>
      <c r="HG251" t="s">
        <v>234</v>
      </c>
      <c r="HH251" t="s">
        <v>234</v>
      </c>
      <c r="HI251" t="s">
        <v>234</v>
      </c>
      <c r="HJ251" t="s">
        <v>234</v>
      </c>
      <c r="HK251" t="s">
        <v>234</v>
      </c>
      <c r="HL251" t="s">
        <v>234</v>
      </c>
      <c r="HM251" t="s">
        <v>234</v>
      </c>
      <c r="HN251" t="s">
        <v>234</v>
      </c>
      <c r="HO251" t="s">
        <v>234</v>
      </c>
      <c r="HP251" t="s">
        <v>234</v>
      </c>
      <c r="HQ251" t="s">
        <v>234</v>
      </c>
      <c r="HR251" t="s">
        <v>234</v>
      </c>
      <c r="HS251" t="s">
        <v>234</v>
      </c>
      <c r="HT251" t="s">
        <v>234</v>
      </c>
      <c r="HU251" t="s">
        <v>1445</v>
      </c>
      <c r="HV251" t="s">
        <v>234</v>
      </c>
      <c r="HW251" t="s">
        <v>234</v>
      </c>
      <c r="HX251" t="s">
        <v>234</v>
      </c>
      <c r="HY251" t="s">
        <v>234</v>
      </c>
      <c r="HZ251" t="s">
        <v>234</v>
      </c>
      <c r="IA251" t="s">
        <v>234</v>
      </c>
      <c r="IB251" t="s">
        <v>234</v>
      </c>
      <c r="IC251" t="s">
        <v>234</v>
      </c>
      <c r="ID251" t="s">
        <v>3798</v>
      </c>
      <c r="IE251">
        <v>0</v>
      </c>
      <c r="IF251">
        <v>1</v>
      </c>
      <c r="IG251">
        <v>1</v>
      </c>
      <c r="IH251">
        <v>1</v>
      </c>
      <c r="II251">
        <v>0</v>
      </c>
      <c r="IJ251">
        <v>0</v>
      </c>
      <c r="IK251">
        <v>0</v>
      </c>
      <c r="IL251">
        <v>0</v>
      </c>
      <c r="IM251" t="s">
        <v>234</v>
      </c>
      <c r="IN251" t="s">
        <v>1445</v>
      </c>
      <c r="IO251" t="s">
        <v>234</v>
      </c>
      <c r="IP251" t="s">
        <v>234</v>
      </c>
      <c r="IQ251" t="s">
        <v>234</v>
      </c>
      <c r="IR251" t="s">
        <v>234</v>
      </c>
      <c r="IS251" t="s">
        <v>234</v>
      </c>
      <c r="IT251" t="s">
        <v>234</v>
      </c>
      <c r="IU251" t="s">
        <v>234</v>
      </c>
      <c r="IV251" t="s">
        <v>234</v>
      </c>
      <c r="IW251" t="s">
        <v>234</v>
      </c>
      <c r="IX251" t="s">
        <v>234</v>
      </c>
      <c r="IY251" t="s">
        <v>234</v>
      </c>
      <c r="IZ251" t="s">
        <v>234</v>
      </c>
      <c r="JA251" t="s">
        <v>234</v>
      </c>
      <c r="JB251" t="s">
        <v>234</v>
      </c>
      <c r="JC251" t="s">
        <v>234</v>
      </c>
      <c r="JD251" t="s">
        <v>234</v>
      </c>
      <c r="JE251" t="s">
        <v>234</v>
      </c>
      <c r="JF251" t="s">
        <v>234</v>
      </c>
      <c r="JG251" t="s">
        <v>234</v>
      </c>
      <c r="JH251" t="s">
        <v>234</v>
      </c>
      <c r="JI251" t="s">
        <v>234</v>
      </c>
      <c r="JJ251" t="s">
        <v>234</v>
      </c>
      <c r="JK251" t="s">
        <v>234</v>
      </c>
      <c r="JL251" t="s">
        <v>234</v>
      </c>
      <c r="JM251" t="s">
        <v>234</v>
      </c>
      <c r="JN251" t="s">
        <v>234</v>
      </c>
      <c r="JO251" t="s">
        <v>234</v>
      </c>
      <c r="JP251" t="s">
        <v>234</v>
      </c>
      <c r="JQ251" t="s">
        <v>234</v>
      </c>
      <c r="JR251" t="s">
        <v>234</v>
      </c>
      <c r="JS251" t="s">
        <v>234</v>
      </c>
      <c r="JT251" t="s">
        <v>234</v>
      </c>
      <c r="JU251" t="s">
        <v>234</v>
      </c>
      <c r="JV251" t="s">
        <v>234</v>
      </c>
      <c r="JW251" t="s">
        <v>234</v>
      </c>
      <c r="JX251" t="s">
        <v>234</v>
      </c>
      <c r="JY251" t="s">
        <v>234</v>
      </c>
      <c r="JZ251" t="s">
        <v>234</v>
      </c>
      <c r="KA251" t="s">
        <v>234</v>
      </c>
      <c r="KB251" t="s">
        <v>234</v>
      </c>
      <c r="KC251" t="s">
        <v>234</v>
      </c>
      <c r="KD251" t="s">
        <v>234</v>
      </c>
      <c r="KE251" t="s">
        <v>234</v>
      </c>
      <c r="KF251" t="s">
        <v>234</v>
      </c>
      <c r="KG251" t="s">
        <v>234</v>
      </c>
      <c r="KH251" t="s">
        <v>234</v>
      </c>
      <c r="KI251" t="s">
        <v>234</v>
      </c>
      <c r="KJ251" t="s">
        <v>234</v>
      </c>
      <c r="KK251" t="s">
        <v>234</v>
      </c>
      <c r="KL251" t="s">
        <v>234</v>
      </c>
      <c r="KM251" t="s">
        <v>234</v>
      </c>
      <c r="KN251" t="s">
        <v>234</v>
      </c>
      <c r="KO251" t="s">
        <v>234</v>
      </c>
      <c r="KP251" t="s">
        <v>234</v>
      </c>
      <c r="KQ251" t="s">
        <v>234</v>
      </c>
      <c r="KR251" t="s">
        <v>234</v>
      </c>
      <c r="KS251" t="s">
        <v>234</v>
      </c>
      <c r="KT251" t="s">
        <v>234</v>
      </c>
      <c r="KU251" t="s">
        <v>234</v>
      </c>
      <c r="KV251" t="s">
        <v>234</v>
      </c>
      <c r="KW251" t="s">
        <v>234</v>
      </c>
      <c r="KX251" t="s">
        <v>234</v>
      </c>
      <c r="KY251" t="s">
        <v>234</v>
      </c>
      <c r="KZ251" t="s">
        <v>234</v>
      </c>
      <c r="LA251" t="s">
        <v>234</v>
      </c>
      <c r="LB251" t="s">
        <v>234</v>
      </c>
      <c r="LC251" t="s">
        <v>234</v>
      </c>
      <c r="LD251" t="s">
        <v>234</v>
      </c>
      <c r="LE251" t="s">
        <v>234</v>
      </c>
      <c r="LF251" t="s">
        <v>234</v>
      </c>
      <c r="LG251" t="s">
        <v>234</v>
      </c>
      <c r="LH251">
        <v>266830264</v>
      </c>
      <c r="LI251" t="s">
        <v>4384</v>
      </c>
      <c r="LJ251">
        <v>44624.800208333327</v>
      </c>
      <c r="LK251" t="s">
        <v>234</v>
      </c>
      <c r="LL251" t="s">
        <v>234</v>
      </c>
      <c r="LM251" t="s">
        <v>3800</v>
      </c>
      <c r="LN251" t="s">
        <v>3801</v>
      </c>
      <c r="LO251" t="s">
        <v>234</v>
      </c>
      <c r="LP251">
        <v>255</v>
      </c>
    </row>
    <row r="252" spans="1:328" x14ac:dyDescent="0.35">
      <c r="A252">
        <v>44616.409214803243</v>
      </c>
      <c r="B252">
        <v>44616.411626134257</v>
      </c>
      <c r="C252">
        <v>44616</v>
      </c>
      <c r="D252">
        <v>2.4113310137181543E-3</v>
      </c>
      <c r="E252" t="s">
        <v>234</v>
      </c>
      <c r="F252" t="s">
        <v>234</v>
      </c>
      <c r="G252" t="s">
        <v>234</v>
      </c>
      <c r="H252">
        <v>44616</v>
      </c>
      <c r="I252" t="s">
        <v>438</v>
      </c>
      <c r="J252" t="s">
        <v>234</v>
      </c>
      <c r="K252" t="s">
        <v>438</v>
      </c>
      <c r="L252" t="s">
        <v>437</v>
      </c>
      <c r="M252" t="s">
        <v>437</v>
      </c>
      <c r="N252" t="s">
        <v>496</v>
      </c>
      <c r="O252" t="s">
        <v>234</v>
      </c>
      <c r="P252" t="s">
        <v>496</v>
      </c>
      <c r="Q252" t="s">
        <v>495</v>
      </c>
      <c r="R252" t="s">
        <v>495</v>
      </c>
      <c r="S252" t="s">
        <v>441</v>
      </c>
      <c r="T252" t="s">
        <v>486</v>
      </c>
      <c r="U252" t="s">
        <v>487</v>
      </c>
      <c r="V252" t="s">
        <v>742</v>
      </c>
      <c r="W252" t="s">
        <v>488</v>
      </c>
      <c r="X252" t="s">
        <v>489</v>
      </c>
      <c r="Y252" t="s">
        <v>488</v>
      </c>
      <c r="Z252" t="s">
        <v>491</v>
      </c>
      <c r="AA252" t="s">
        <v>234</v>
      </c>
      <c r="AB252" t="s">
        <v>491</v>
      </c>
      <c r="AC252" t="s">
        <v>490</v>
      </c>
      <c r="AD252" t="s">
        <v>490</v>
      </c>
      <c r="AE252" t="s">
        <v>491</v>
      </c>
      <c r="AF252" t="s">
        <v>234</v>
      </c>
      <c r="AG252" t="s">
        <v>491</v>
      </c>
      <c r="AH252" t="s">
        <v>492</v>
      </c>
      <c r="AI252" t="s">
        <v>492</v>
      </c>
      <c r="AJ252" t="s">
        <v>247</v>
      </c>
      <c r="AK252" t="s">
        <v>248</v>
      </c>
      <c r="AL252" t="s">
        <v>1655</v>
      </c>
      <c r="AM252" t="s">
        <v>234</v>
      </c>
      <c r="AN252" t="s">
        <v>1655</v>
      </c>
      <c r="AO252" t="s">
        <v>234</v>
      </c>
      <c r="AP252" t="s">
        <v>250</v>
      </c>
      <c r="AQ252" t="s">
        <v>234</v>
      </c>
      <c r="AR252" t="s">
        <v>234</v>
      </c>
      <c r="AS252" t="s">
        <v>234</v>
      </c>
      <c r="AT252" t="s">
        <v>234</v>
      </c>
      <c r="AU252" t="s">
        <v>234</v>
      </c>
      <c r="AV252" t="s">
        <v>234</v>
      </c>
      <c r="AW252" t="s">
        <v>234</v>
      </c>
      <c r="AX252" t="s">
        <v>234</v>
      </c>
      <c r="AY252" t="s">
        <v>234</v>
      </c>
      <c r="AZ252" t="s">
        <v>234</v>
      </c>
      <c r="BA252" t="s">
        <v>234</v>
      </c>
      <c r="BB252" t="s">
        <v>234</v>
      </c>
      <c r="BC252" t="s">
        <v>234</v>
      </c>
      <c r="BD252" t="s">
        <v>234</v>
      </c>
      <c r="BE252" t="s">
        <v>234</v>
      </c>
      <c r="BF252" t="s">
        <v>234</v>
      </c>
      <c r="BG252" t="s">
        <v>234</v>
      </c>
      <c r="BH252" t="s">
        <v>234</v>
      </c>
      <c r="BI252" t="s">
        <v>234</v>
      </c>
      <c r="BJ252" t="s">
        <v>234</v>
      </c>
      <c r="BK252" t="s">
        <v>234</v>
      </c>
      <c r="BL252" t="s">
        <v>234</v>
      </c>
      <c r="BM252" t="s">
        <v>234</v>
      </c>
      <c r="BN252" t="s">
        <v>234</v>
      </c>
      <c r="BO252" t="s">
        <v>234</v>
      </c>
      <c r="BP252" t="s">
        <v>234</v>
      </c>
      <c r="BQ252" t="s">
        <v>234</v>
      </c>
      <c r="BR252" t="s">
        <v>234</v>
      </c>
      <c r="BS252" t="s">
        <v>234</v>
      </c>
      <c r="BT252" t="s">
        <v>234</v>
      </c>
      <c r="BU252" t="s">
        <v>234</v>
      </c>
      <c r="BV252" t="s">
        <v>234</v>
      </c>
      <c r="BW252" t="s">
        <v>234</v>
      </c>
      <c r="BX252" t="s">
        <v>234</v>
      </c>
      <c r="BY252" t="s">
        <v>234</v>
      </c>
      <c r="BZ252" t="s">
        <v>234</v>
      </c>
      <c r="CA252" t="s">
        <v>234</v>
      </c>
      <c r="CB252" t="s">
        <v>234</v>
      </c>
      <c r="CC252" t="s">
        <v>234</v>
      </c>
      <c r="CD252" t="s">
        <v>234</v>
      </c>
      <c r="CE252" t="s">
        <v>234</v>
      </c>
      <c r="CF252" t="s">
        <v>234</v>
      </c>
      <c r="CG252" t="s">
        <v>234</v>
      </c>
      <c r="CH252" t="s">
        <v>234</v>
      </c>
      <c r="CI252" t="s">
        <v>234</v>
      </c>
      <c r="CJ252" t="s">
        <v>234</v>
      </c>
      <c r="CK252" t="s">
        <v>234</v>
      </c>
      <c r="CL252" t="s">
        <v>234</v>
      </c>
      <c r="CM252" t="s">
        <v>234</v>
      </c>
      <c r="CN252" t="s">
        <v>234</v>
      </c>
      <c r="CO252" t="s">
        <v>234</v>
      </c>
      <c r="CP252" t="s">
        <v>234</v>
      </c>
      <c r="CQ252" t="s">
        <v>234</v>
      </c>
      <c r="CR252" t="s">
        <v>234</v>
      </c>
      <c r="CS252" t="s">
        <v>234</v>
      </c>
      <c r="CT252" t="s">
        <v>234</v>
      </c>
      <c r="CU252" t="s">
        <v>234</v>
      </c>
      <c r="CV252" t="s">
        <v>234</v>
      </c>
      <c r="CW252" t="s">
        <v>234</v>
      </c>
      <c r="CX252" t="s">
        <v>234</v>
      </c>
      <c r="CY252" t="s">
        <v>234</v>
      </c>
      <c r="CZ252" t="s">
        <v>234</v>
      </c>
      <c r="DA252" t="s">
        <v>234</v>
      </c>
      <c r="DB252" t="s">
        <v>234</v>
      </c>
      <c r="DC252" t="s">
        <v>234</v>
      </c>
      <c r="DD252" t="s">
        <v>234</v>
      </c>
      <c r="DE252" t="s">
        <v>234</v>
      </c>
      <c r="DF252" t="s">
        <v>234</v>
      </c>
      <c r="DG252" t="s">
        <v>234</v>
      </c>
      <c r="DH252" t="s">
        <v>234</v>
      </c>
      <c r="DI252" t="s">
        <v>234</v>
      </c>
      <c r="DJ252" t="s">
        <v>234</v>
      </c>
      <c r="DK252" t="s">
        <v>234</v>
      </c>
      <c r="DL252" t="s">
        <v>234</v>
      </c>
      <c r="DM252" t="s">
        <v>234</v>
      </c>
      <c r="DN252" t="s">
        <v>234</v>
      </c>
      <c r="DO252" t="s">
        <v>234</v>
      </c>
      <c r="DP252" t="s">
        <v>234</v>
      </c>
      <c r="DQ252" t="s">
        <v>234</v>
      </c>
      <c r="DR252" t="s">
        <v>234</v>
      </c>
      <c r="DS252" t="s">
        <v>234</v>
      </c>
      <c r="DT252" t="s">
        <v>234</v>
      </c>
      <c r="DU252" t="s">
        <v>234</v>
      </c>
      <c r="DV252" t="s">
        <v>234</v>
      </c>
      <c r="DW252" t="s">
        <v>234</v>
      </c>
      <c r="DX252" t="s">
        <v>234</v>
      </c>
      <c r="DY252" t="s">
        <v>234</v>
      </c>
      <c r="DZ252" t="s">
        <v>234</v>
      </c>
      <c r="EA252" t="s">
        <v>234</v>
      </c>
      <c r="EB252" t="s">
        <v>234</v>
      </c>
      <c r="EC252" t="s">
        <v>234</v>
      </c>
      <c r="ED252" t="s">
        <v>234</v>
      </c>
      <c r="EE252" t="s">
        <v>234</v>
      </c>
      <c r="EF252" t="s">
        <v>234</v>
      </c>
      <c r="EG252" t="s">
        <v>234</v>
      </c>
      <c r="EH252" t="s">
        <v>234</v>
      </c>
      <c r="EI252" t="s">
        <v>234</v>
      </c>
      <c r="EJ252" t="s">
        <v>234</v>
      </c>
      <c r="EK252" t="s">
        <v>234</v>
      </c>
      <c r="EL252" t="s">
        <v>234</v>
      </c>
      <c r="EM252" t="s">
        <v>234</v>
      </c>
      <c r="EN252" t="s">
        <v>234</v>
      </c>
      <c r="EO252" t="s">
        <v>234</v>
      </c>
      <c r="EP252" t="s">
        <v>234</v>
      </c>
      <c r="EQ252" t="s">
        <v>234</v>
      </c>
      <c r="ER252" t="s">
        <v>234</v>
      </c>
      <c r="ES252" t="s">
        <v>234</v>
      </c>
      <c r="ET252" t="s">
        <v>234</v>
      </c>
      <c r="EU252" t="s">
        <v>234</v>
      </c>
      <c r="EV252" t="s">
        <v>234</v>
      </c>
      <c r="EW252" t="s">
        <v>234</v>
      </c>
      <c r="EX252" t="s">
        <v>234</v>
      </c>
      <c r="EY252" t="s">
        <v>234</v>
      </c>
      <c r="EZ252" t="s">
        <v>234</v>
      </c>
      <c r="FA252" t="s">
        <v>234</v>
      </c>
      <c r="FB252" t="s">
        <v>234</v>
      </c>
      <c r="FC252" t="s">
        <v>234</v>
      </c>
      <c r="FD252" t="s">
        <v>234</v>
      </c>
      <c r="FE252" t="s">
        <v>234</v>
      </c>
      <c r="FF252" t="s">
        <v>234</v>
      </c>
      <c r="FG252" t="s">
        <v>234</v>
      </c>
      <c r="FH252" t="s">
        <v>234</v>
      </c>
      <c r="FI252" t="s">
        <v>234</v>
      </c>
      <c r="FJ252" t="s">
        <v>234</v>
      </c>
      <c r="FK252" t="s">
        <v>234</v>
      </c>
      <c r="FL252" t="s">
        <v>234</v>
      </c>
      <c r="FM252" t="s">
        <v>234</v>
      </c>
      <c r="FN252" t="s">
        <v>234</v>
      </c>
      <c r="FO252" t="s">
        <v>234</v>
      </c>
      <c r="FP252" t="s">
        <v>234</v>
      </c>
      <c r="FQ252" t="s">
        <v>234</v>
      </c>
      <c r="FR252" t="s">
        <v>234</v>
      </c>
      <c r="FS252" t="s">
        <v>234</v>
      </c>
      <c r="FT252" t="s">
        <v>234</v>
      </c>
      <c r="FU252" t="s">
        <v>234</v>
      </c>
      <c r="FV252" t="s">
        <v>234</v>
      </c>
      <c r="FW252" t="s">
        <v>234</v>
      </c>
      <c r="FX252" t="s">
        <v>234</v>
      </c>
      <c r="FY252" t="s">
        <v>234</v>
      </c>
      <c r="FZ252" t="s">
        <v>234</v>
      </c>
      <c r="GA252" t="s">
        <v>234</v>
      </c>
      <c r="GB252" t="s">
        <v>234</v>
      </c>
      <c r="GC252" t="s">
        <v>234</v>
      </c>
      <c r="GD252" t="s">
        <v>234</v>
      </c>
      <c r="GE252" t="s">
        <v>234</v>
      </c>
      <c r="GF252" t="s">
        <v>234</v>
      </c>
      <c r="GG252" t="s">
        <v>234</v>
      </c>
      <c r="GH252" t="s">
        <v>234</v>
      </c>
      <c r="GI252" t="s">
        <v>234</v>
      </c>
      <c r="GJ252" t="s">
        <v>234</v>
      </c>
      <c r="GK252" t="s">
        <v>234</v>
      </c>
      <c r="GL252" t="s">
        <v>234</v>
      </c>
      <c r="GM252" t="s">
        <v>234</v>
      </c>
      <c r="GN252" t="s">
        <v>234</v>
      </c>
      <c r="GO252" t="s">
        <v>234</v>
      </c>
      <c r="GP252" t="s">
        <v>234</v>
      </c>
      <c r="GQ252" t="s">
        <v>234</v>
      </c>
      <c r="GR252" t="s">
        <v>234</v>
      </c>
      <c r="GS252" t="s">
        <v>234</v>
      </c>
      <c r="GT252" t="s">
        <v>234</v>
      </c>
      <c r="GU252" t="s">
        <v>234</v>
      </c>
      <c r="GV252" t="s">
        <v>234</v>
      </c>
      <c r="GW252" t="s">
        <v>234</v>
      </c>
      <c r="GX252" t="s">
        <v>234</v>
      </c>
      <c r="GY252" t="s">
        <v>234</v>
      </c>
      <c r="GZ252" t="s">
        <v>234</v>
      </c>
      <c r="HA252" t="s">
        <v>234</v>
      </c>
      <c r="HB252" t="s">
        <v>234</v>
      </c>
      <c r="HC252" t="s">
        <v>234</v>
      </c>
      <c r="HD252" t="s">
        <v>234</v>
      </c>
      <c r="HE252" t="s">
        <v>234</v>
      </c>
      <c r="HF252" t="s">
        <v>234</v>
      </c>
      <c r="HG252" t="s">
        <v>234</v>
      </c>
      <c r="HH252" t="s">
        <v>234</v>
      </c>
      <c r="HI252" t="s">
        <v>234</v>
      </c>
      <c r="HJ252" t="s">
        <v>234</v>
      </c>
      <c r="HK252" t="s">
        <v>234</v>
      </c>
      <c r="HL252" t="s">
        <v>234</v>
      </c>
      <c r="HM252" t="s">
        <v>234</v>
      </c>
      <c r="HN252" t="s">
        <v>234</v>
      </c>
      <c r="HO252" t="s">
        <v>234</v>
      </c>
      <c r="HP252" t="s">
        <v>234</v>
      </c>
      <c r="HQ252" t="s">
        <v>234</v>
      </c>
      <c r="HR252" t="s">
        <v>234</v>
      </c>
      <c r="HS252" t="s">
        <v>234</v>
      </c>
      <c r="HT252" t="s">
        <v>234</v>
      </c>
      <c r="HU252" t="s">
        <v>234</v>
      </c>
      <c r="HV252" t="s">
        <v>234</v>
      </c>
      <c r="HW252" t="s">
        <v>234</v>
      </c>
      <c r="HX252" t="s">
        <v>234</v>
      </c>
      <c r="HY252" t="s">
        <v>234</v>
      </c>
      <c r="HZ252" t="s">
        <v>234</v>
      </c>
      <c r="IA252" t="s">
        <v>234</v>
      </c>
      <c r="IB252" t="s">
        <v>234</v>
      </c>
      <c r="IC252" t="s">
        <v>234</v>
      </c>
      <c r="ID252" t="s">
        <v>234</v>
      </c>
      <c r="IE252" t="s">
        <v>234</v>
      </c>
      <c r="IF252" t="s">
        <v>234</v>
      </c>
      <c r="IG252" t="s">
        <v>234</v>
      </c>
      <c r="IH252" t="s">
        <v>234</v>
      </c>
      <c r="II252" t="s">
        <v>234</v>
      </c>
      <c r="IJ252" t="s">
        <v>234</v>
      </c>
      <c r="IK252" t="s">
        <v>234</v>
      </c>
      <c r="IL252" t="s">
        <v>234</v>
      </c>
      <c r="IM252" t="s">
        <v>234</v>
      </c>
      <c r="IN252" t="s">
        <v>234</v>
      </c>
      <c r="IO252" t="s">
        <v>234</v>
      </c>
      <c r="IP252" t="s">
        <v>234</v>
      </c>
      <c r="IQ252" t="s">
        <v>234</v>
      </c>
      <c r="IR252" t="s">
        <v>234</v>
      </c>
      <c r="IS252" t="s">
        <v>234</v>
      </c>
      <c r="IT252" t="s">
        <v>234</v>
      </c>
      <c r="IU252" t="s">
        <v>234</v>
      </c>
      <c r="IV252" t="s">
        <v>234</v>
      </c>
      <c r="IW252" t="s">
        <v>234</v>
      </c>
      <c r="IX252" t="s">
        <v>234</v>
      </c>
      <c r="IY252" t="s">
        <v>1655</v>
      </c>
      <c r="IZ252" t="s">
        <v>1713</v>
      </c>
      <c r="JA252" t="s">
        <v>276</v>
      </c>
      <c r="JB252" t="s">
        <v>234</v>
      </c>
      <c r="JC252" t="s">
        <v>277</v>
      </c>
      <c r="JD252" t="s">
        <v>278</v>
      </c>
      <c r="JE252" t="s">
        <v>278</v>
      </c>
      <c r="JF252" t="s">
        <v>255</v>
      </c>
      <c r="JG252" t="s">
        <v>234</v>
      </c>
      <c r="JH252" t="s">
        <v>256</v>
      </c>
      <c r="JI252" t="s">
        <v>258</v>
      </c>
      <c r="JJ252" t="s">
        <v>258</v>
      </c>
      <c r="JK252" t="s">
        <v>3810</v>
      </c>
      <c r="JL252" t="s">
        <v>234</v>
      </c>
      <c r="JM252" t="s">
        <v>234</v>
      </c>
      <c r="JN252" t="s">
        <v>234</v>
      </c>
      <c r="JO252" t="s">
        <v>234</v>
      </c>
      <c r="JP252" t="s">
        <v>234</v>
      </c>
      <c r="JQ252">
        <v>0</v>
      </c>
      <c r="JR252">
        <v>0</v>
      </c>
      <c r="JS252" t="s">
        <v>234</v>
      </c>
      <c r="JT252" t="s">
        <v>259</v>
      </c>
      <c r="JU252">
        <v>0</v>
      </c>
      <c r="JV252" t="s">
        <v>261</v>
      </c>
      <c r="JW252" t="s">
        <v>280</v>
      </c>
      <c r="JX252" t="s">
        <v>249</v>
      </c>
      <c r="JY252" t="s">
        <v>1724</v>
      </c>
      <c r="JZ252">
        <v>0</v>
      </c>
      <c r="KA252">
        <v>0</v>
      </c>
      <c r="KB252">
        <v>0</v>
      </c>
      <c r="KC252">
        <v>0</v>
      </c>
      <c r="KD252">
        <v>1</v>
      </c>
      <c r="KE252">
        <v>0</v>
      </c>
      <c r="KF252">
        <v>0</v>
      </c>
      <c r="KG252">
        <v>0</v>
      </c>
      <c r="KH252">
        <v>0</v>
      </c>
      <c r="KI252">
        <v>0</v>
      </c>
      <c r="KJ252">
        <v>0</v>
      </c>
      <c r="KK252">
        <v>0</v>
      </c>
      <c r="KL252" t="s">
        <v>234</v>
      </c>
      <c r="KM252" t="s">
        <v>261</v>
      </c>
      <c r="KN252" t="s">
        <v>234</v>
      </c>
      <c r="KO252" t="s">
        <v>234</v>
      </c>
      <c r="KP252" t="s">
        <v>234</v>
      </c>
      <c r="KQ252" t="s">
        <v>234</v>
      </c>
      <c r="KR252" t="s">
        <v>234</v>
      </c>
      <c r="KS252" t="s">
        <v>234</v>
      </c>
      <c r="KT252" t="s">
        <v>234</v>
      </c>
      <c r="KU252" t="s">
        <v>234</v>
      </c>
      <c r="KV252" t="s">
        <v>234</v>
      </c>
      <c r="KW252" t="s">
        <v>234</v>
      </c>
      <c r="KX252" t="s">
        <v>234</v>
      </c>
      <c r="KY252" t="s">
        <v>234</v>
      </c>
      <c r="KZ252" t="s">
        <v>234</v>
      </c>
      <c r="LA252" t="s">
        <v>234</v>
      </c>
      <c r="LB252" t="s">
        <v>234</v>
      </c>
      <c r="LC252" t="s">
        <v>234</v>
      </c>
      <c r="LD252" t="s">
        <v>234</v>
      </c>
      <c r="LE252" t="s">
        <v>234</v>
      </c>
      <c r="LF252" t="s">
        <v>234</v>
      </c>
      <c r="LG252" t="s">
        <v>234</v>
      </c>
      <c r="LH252">
        <v>266830266</v>
      </c>
      <c r="LI252" t="s">
        <v>4385</v>
      </c>
      <c r="LJ252">
        <v>44624.800219907411</v>
      </c>
      <c r="LK252" t="s">
        <v>234</v>
      </c>
      <c r="LL252" t="s">
        <v>234</v>
      </c>
      <c r="LM252" t="s">
        <v>3800</v>
      </c>
      <c r="LN252" t="s">
        <v>3801</v>
      </c>
      <c r="LO252" t="s">
        <v>234</v>
      </c>
      <c r="LP252">
        <v>256</v>
      </c>
    </row>
    <row r="253" spans="1:328" x14ac:dyDescent="0.35">
      <c r="A253">
        <v>44616.414549363428</v>
      </c>
      <c r="B253">
        <v>44616.417531527783</v>
      </c>
      <c r="C253">
        <v>44616</v>
      </c>
      <c r="D253">
        <v>2.9821643547620624E-3</v>
      </c>
      <c r="E253" t="s">
        <v>234</v>
      </c>
      <c r="F253" t="s">
        <v>234</v>
      </c>
      <c r="G253" t="s">
        <v>234</v>
      </c>
      <c r="H253">
        <v>44616</v>
      </c>
      <c r="I253" t="s">
        <v>438</v>
      </c>
      <c r="J253" t="s">
        <v>234</v>
      </c>
      <c r="K253" t="s">
        <v>438</v>
      </c>
      <c r="L253" t="s">
        <v>437</v>
      </c>
      <c r="M253" t="s">
        <v>437</v>
      </c>
      <c r="N253" t="s">
        <v>496</v>
      </c>
      <c r="O253" t="s">
        <v>234</v>
      </c>
      <c r="P253" t="s">
        <v>496</v>
      </c>
      <c r="Q253" t="s">
        <v>495</v>
      </c>
      <c r="R253" t="s">
        <v>495</v>
      </c>
      <c r="S253" t="s">
        <v>441</v>
      </c>
      <c r="T253" t="s">
        <v>486</v>
      </c>
      <c r="U253" t="s">
        <v>487</v>
      </c>
      <c r="V253" t="s">
        <v>742</v>
      </c>
      <c r="W253" t="s">
        <v>488</v>
      </c>
      <c r="X253" t="s">
        <v>489</v>
      </c>
      <c r="Y253" t="s">
        <v>488</v>
      </c>
      <c r="Z253" t="s">
        <v>491</v>
      </c>
      <c r="AA253" t="s">
        <v>234</v>
      </c>
      <c r="AB253" t="s">
        <v>491</v>
      </c>
      <c r="AC253" t="s">
        <v>490</v>
      </c>
      <c r="AD253" t="s">
        <v>490</v>
      </c>
      <c r="AE253" t="s">
        <v>491</v>
      </c>
      <c r="AF253" t="s">
        <v>234</v>
      </c>
      <c r="AG253" t="s">
        <v>491</v>
      </c>
      <c r="AH253" t="s">
        <v>492</v>
      </c>
      <c r="AI253" t="s">
        <v>492</v>
      </c>
      <c r="AJ253" t="s">
        <v>247</v>
      </c>
      <c r="AK253" t="s">
        <v>248</v>
      </c>
      <c r="AL253" t="s">
        <v>1655</v>
      </c>
      <c r="AM253" t="s">
        <v>234</v>
      </c>
      <c r="AN253" t="s">
        <v>1655</v>
      </c>
      <c r="AO253" t="s">
        <v>234</v>
      </c>
      <c r="AP253" t="s">
        <v>274</v>
      </c>
      <c r="AQ253" t="s">
        <v>234</v>
      </c>
      <c r="AR253" t="s">
        <v>234</v>
      </c>
      <c r="AS253" t="s">
        <v>234</v>
      </c>
      <c r="AT253" t="s">
        <v>234</v>
      </c>
      <c r="AU253" t="s">
        <v>234</v>
      </c>
      <c r="AV253" t="s">
        <v>234</v>
      </c>
      <c r="AW253" t="s">
        <v>234</v>
      </c>
      <c r="AX253" t="s">
        <v>234</v>
      </c>
      <c r="AY253" t="s">
        <v>234</v>
      </c>
      <c r="AZ253" t="s">
        <v>234</v>
      </c>
      <c r="BA253" t="s">
        <v>234</v>
      </c>
      <c r="BB253" t="s">
        <v>234</v>
      </c>
      <c r="BC253" t="s">
        <v>234</v>
      </c>
      <c r="BD253" t="s">
        <v>234</v>
      </c>
      <c r="BE253" t="s">
        <v>234</v>
      </c>
      <c r="BF253" t="s">
        <v>234</v>
      </c>
      <c r="BG253" t="s">
        <v>234</v>
      </c>
      <c r="BH253" t="s">
        <v>234</v>
      </c>
      <c r="BI253" t="s">
        <v>234</v>
      </c>
      <c r="BJ253" t="s">
        <v>234</v>
      </c>
      <c r="BK253" t="s">
        <v>234</v>
      </c>
      <c r="BL253" t="s">
        <v>234</v>
      </c>
      <c r="BM253" t="s">
        <v>234</v>
      </c>
      <c r="BN253" t="s">
        <v>234</v>
      </c>
      <c r="BO253" t="s">
        <v>234</v>
      </c>
      <c r="BP253" t="s">
        <v>234</v>
      </c>
      <c r="BQ253" t="s">
        <v>234</v>
      </c>
      <c r="BR253" t="s">
        <v>234</v>
      </c>
      <c r="BS253" t="s">
        <v>234</v>
      </c>
      <c r="BT253" t="s">
        <v>234</v>
      </c>
      <c r="BU253" t="s">
        <v>234</v>
      </c>
      <c r="BV253" t="s">
        <v>234</v>
      </c>
      <c r="BW253" t="s">
        <v>234</v>
      </c>
      <c r="BX253" t="s">
        <v>234</v>
      </c>
      <c r="BY253" t="s">
        <v>234</v>
      </c>
      <c r="BZ253" t="s">
        <v>234</v>
      </c>
      <c r="CA253" t="s">
        <v>234</v>
      </c>
      <c r="CB253" t="s">
        <v>234</v>
      </c>
      <c r="CC253" t="s">
        <v>234</v>
      </c>
      <c r="CD253" t="s">
        <v>234</v>
      </c>
      <c r="CE253" t="s">
        <v>234</v>
      </c>
      <c r="CF253" t="s">
        <v>234</v>
      </c>
      <c r="CG253" t="s">
        <v>234</v>
      </c>
      <c r="CH253" t="s">
        <v>234</v>
      </c>
      <c r="CI253" t="s">
        <v>234</v>
      </c>
      <c r="CJ253" t="s">
        <v>234</v>
      </c>
      <c r="CK253" t="s">
        <v>234</v>
      </c>
      <c r="CL253" t="s">
        <v>234</v>
      </c>
      <c r="CM253" t="s">
        <v>234</v>
      </c>
      <c r="CN253" t="s">
        <v>234</v>
      </c>
      <c r="CO253" t="s">
        <v>234</v>
      </c>
      <c r="CP253" t="s">
        <v>234</v>
      </c>
      <c r="CQ253" t="s">
        <v>234</v>
      </c>
      <c r="CR253" t="s">
        <v>234</v>
      </c>
      <c r="CS253" t="s">
        <v>234</v>
      </c>
      <c r="CT253" t="s">
        <v>234</v>
      </c>
      <c r="CU253" t="s">
        <v>234</v>
      </c>
      <c r="CV253" t="s">
        <v>234</v>
      </c>
      <c r="CW253" t="s">
        <v>234</v>
      </c>
      <c r="CX253" t="s">
        <v>234</v>
      </c>
      <c r="CY253" t="s">
        <v>234</v>
      </c>
      <c r="CZ253" t="s">
        <v>234</v>
      </c>
      <c r="DA253" t="s">
        <v>234</v>
      </c>
      <c r="DB253" t="s">
        <v>234</v>
      </c>
      <c r="DC253" t="s">
        <v>234</v>
      </c>
      <c r="DD253" t="s">
        <v>234</v>
      </c>
      <c r="DE253" t="s">
        <v>234</v>
      </c>
      <c r="DF253" t="s">
        <v>234</v>
      </c>
      <c r="DG253" t="s">
        <v>234</v>
      </c>
      <c r="DH253" t="s">
        <v>234</v>
      </c>
      <c r="DI253" t="s">
        <v>234</v>
      </c>
      <c r="DJ253" t="s">
        <v>234</v>
      </c>
      <c r="DK253" t="s">
        <v>234</v>
      </c>
      <c r="DL253" t="s">
        <v>234</v>
      </c>
      <c r="DM253" t="s">
        <v>234</v>
      </c>
      <c r="DN253" t="s">
        <v>234</v>
      </c>
      <c r="DO253" t="s">
        <v>234</v>
      </c>
      <c r="DP253" t="s">
        <v>234</v>
      </c>
      <c r="DQ253" t="s">
        <v>234</v>
      </c>
      <c r="DR253" t="s">
        <v>234</v>
      </c>
      <c r="DS253" t="s">
        <v>234</v>
      </c>
      <c r="DT253" t="s">
        <v>234</v>
      </c>
      <c r="DU253" t="s">
        <v>234</v>
      </c>
      <c r="DV253" t="s">
        <v>234</v>
      </c>
      <c r="DW253" t="s">
        <v>234</v>
      </c>
      <c r="DX253" t="s">
        <v>234</v>
      </c>
      <c r="DY253" t="s">
        <v>234</v>
      </c>
      <c r="DZ253" t="s">
        <v>234</v>
      </c>
      <c r="EA253" t="s">
        <v>234</v>
      </c>
      <c r="EB253" t="s">
        <v>234</v>
      </c>
      <c r="EC253" t="s">
        <v>234</v>
      </c>
      <c r="ED253" t="s">
        <v>234</v>
      </c>
      <c r="EE253" t="s">
        <v>234</v>
      </c>
      <c r="EF253" t="s">
        <v>234</v>
      </c>
      <c r="EG253" t="s">
        <v>234</v>
      </c>
      <c r="EH253" t="s">
        <v>234</v>
      </c>
      <c r="EI253" t="s">
        <v>234</v>
      </c>
      <c r="EJ253" t="s">
        <v>234</v>
      </c>
      <c r="EK253" t="s">
        <v>234</v>
      </c>
      <c r="EL253" t="s">
        <v>234</v>
      </c>
      <c r="EM253" t="s">
        <v>234</v>
      </c>
      <c r="EN253" t="s">
        <v>234</v>
      </c>
      <c r="EO253" t="s">
        <v>234</v>
      </c>
      <c r="EP253" t="s">
        <v>234</v>
      </c>
      <c r="EQ253" t="s">
        <v>234</v>
      </c>
      <c r="ER253" t="s">
        <v>234</v>
      </c>
      <c r="ES253" t="s">
        <v>234</v>
      </c>
      <c r="ET253" t="s">
        <v>234</v>
      </c>
      <c r="EU253" t="s">
        <v>234</v>
      </c>
      <c r="EV253" t="s">
        <v>234</v>
      </c>
      <c r="EW253" t="s">
        <v>234</v>
      </c>
      <c r="EX253" t="s">
        <v>234</v>
      </c>
      <c r="EY253" t="s">
        <v>234</v>
      </c>
      <c r="EZ253" t="s">
        <v>234</v>
      </c>
      <c r="FA253" t="s">
        <v>234</v>
      </c>
      <c r="FB253" t="s">
        <v>234</v>
      </c>
      <c r="FC253" t="s">
        <v>234</v>
      </c>
      <c r="FD253" t="s">
        <v>234</v>
      </c>
      <c r="FE253" t="s">
        <v>234</v>
      </c>
      <c r="FF253" t="s">
        <v>234</v>
      </c>
      <c r="FG253" t="s">
        <v>234</v>
      </c>
      <c r="FH253" t="s">
        <v>234</v>
      </c>
      <c r="FI253" t="s">
        <v>234</v>
      </c>
      <c r="FJ253" t="s">
        <v>234</v>
      </c>
      <c r="FK253" t="s">
        <v>234</v>
      </c>
      <c r="FL253" t="s">
        <v>234</v>
      </c>
      <c r="FM253" t="s">
        <v>234</v>
      </c>
      <c r="FN253" t="s">
        <v>234</v>
      </c>
      <c r="FO253" t="s">
        <v>234</v>
      </c>
      <c r="FP253" t="s">
        <v>234</v>
      </c>
      <c r="FQ253" t="s">
        <v>234</v>
      </c>
      <c r="FR253" t="s">
        <v>234</v>
      </c>
      <c r="FS253" t="s">
        <v>234</v>
      </c>
      <c r="FT253" t="s">
        <v>234</v>
      </c>
      <c r="FU253" t="s">
        <v>234</v>
      </c>
      <c r="FV253" t="s">
        <v>234</v>
      </c>
      <c r="FW253" t="s">
        <v>234</v>
      </c>
      <c r="FX253" t="s">
        <v>234</v>
      </c>
      <c r="FY253" t="s">
        <v>234</v>
      </c>
      <c r="FZ253" t="s">
        <v>234</v>
      </c>
      <c r="GA253" t="s">
        <v>234</v>
      </c>
      <c r="GB253" t="s">
        <v>234</v>
      </c>
      <c r="GC253" t="s">
        <v>234</v>
      </c>
      <c r="GD253" t="s">
        <v>234</v>
      </c>
      <c r="GE253" t="s">
        <v>234</v>
      </c>
      <c r="GF253" t="s">
        <v>234</v>
      </c>
      <c r="GG253" t="s">
        <v>234</v>
      </c>
      <c r="GH253" t="s">
        <v>234</v>
      </c>
      <c r="GI253" t="s">
        <v>234</v>
      </c>
      <c r="GJ253" t="s">
        <v>234</v>
      </c>
      <c r="GK253" t="s">
        <v>234</v>
      </c>
      <c r="GL253" t="s">
        <v>234</v>
      </c>
      <c r="GM253" t="s">
        <v>234</v>
      </c>
      <c r="GN253" t="s">
        <v>234</v>
      </c>
      <c r="GO253" t="s">
        <v>234</v>
      </c>
      <c r="GP253" t="s">
        <v>234</v>
      </c>
      <c r="GQ253" t="s">
        <v>234</v>
      </c>
      <c r="GR253" t="s">
        <v>234</v>
      </c>
      <c r="GS253" t="s">
        <v>234</v>
      </c>
      <c r="GT253" t="s">
        <v>234</v>
      </c>
      <c r="GU253" t="s">
        <v>234</v>
      </c>
      <c r="GV253" t="s">
        <v>234</v>
      </c>
      <c r="GW253" t="s">
        <v>234</v>
      </c>
      <c r="GX253" t="s">
        <v>234</v>
      </c>
      <c r="GY253" t="s">
        <v>234</v>
      </c>
      <c r="GZ253" t="s">
        <v>234</v>
      </c>
      <c r="HA253" t="s">
        <v>234</v>
      </c>
      <c r="HB253" t="s">
        <v>234</v>
      </c>
      <c r="HC253" t="s">
        <v>234</v>
      </c>
      <c r="HD253" t="s">
        <v>234</v>
      </c>
      <c r="HE253" t="s">
        <v>234</v>
      </c>
      <c r="HF253" t="s">
        <v>234</v>
      </c>
      <c r="HG253" t="s">
        <v>234</v>
      </c>
      <c r="HH253" t="s">
        <v>234</v>
      </c>
      <c r="HI253" t="s">
        <v>234</v>
      </c>
      <c r="HJ253" t="s">
        <v>234</v>
      </c>
      <c r="HK253" t="s">
        <v>234</v>
      </c>
      <c r="HL253" t="s">
        <v>234</v>
      </c>
      <c r="HM253" t="s">
        <v>234</v>
      </c>
      <c r="HN253" t="s">
        <v>234</v>
      </c>
      <c r="HO253" t="s">
        <v>234</v>
      </c>
      <c r="HP253" t="s">
        <v>234</v>
      </c>
      <c r="HQ253" t="s">
        <v>234</v>
      </c>
      <c r="HR253" t="s">
        <v>234</v>
      </c>
      <c r="HS253" t="s">
        <v>234</v>
      </c>
      <c r="HT253" t="s">
        <v>234</v>
      </c>
      <c r="HU253" t="s">
        <v>234</v>
      </c>
      <c r="HV253" t="s">
        <v>234</v>
      </c>
      <c r="HW253" t="s">
        <v>234</v>
      </c>
      <c r="HX253" t="s">
        <v>234</v>
      </c>
      <c r="HY253" t="s">
        <v>234</v>
      </c>
      <c r="HZ253" t="s">
        <v>234</v>
      </c>
      <c r="IA253" t="s">
        <v>234</v>
      </c>
      <c r="IB253" t="s">
        <v>234</v>
      </c>
      <c r="IC253" t="s">
        <v>234</v>
      </c>
      <c r="ID253" t="s">
        <v>234</v>
      </c>
      <c r="IE253" t="s">
        <v>234</v>
      </c>
      <c r="IF253" t="s">
        <v>234</v>
      </c>
      <c r="IG253" t="s">
        <v>234</v>
      </c>
      <c r="IH253" t="s">
        <v>234</v>
      </c>
      <c r="II253" t="s">
        <v>234</v>
      </c>
      <c r="IJ253" t="s">
        <v>234</v>
      </c>
      <c r="IK253" t="s">
        <v>234</v>
      </c>
      <c r="IL253" t="s">
        <v>234</v>
      </c>
      <c r="IM253" t="s">
        <v>234</v>
      </c>
      <c r="IN253" t="s">
        <v>234</v>
      </c>
      <c r="IO253" t="s">
        <v>234</v>
      </c>
      <c r="IP253" t="s">
        <v>234</v>
      </c>
      <c r="IQ253" t="s">
        <v>234</v>
      </c>
      <c r="IR253" t="s">
        <v>234</v>
      </c>
      <c r="IS253" t="s">
        <v>234</v>
      </c>
      <c r="IT253" t="s">
        <v>234</v>
      </c>
      <c r="IU253" t="s">
        <v>234</v>
      </c>
      <c r="IV253" t="s">
        <v>234</v>
      </c>
      <c r="IW253" t="s">
        <v>234</v>
      </c>
      <c r="IX253" t="s">
        <v>234</v>
      </c>
      <c r="IY253" t="s">
        <v>1655</v>
      </c>
      <c r="IZ253" t="s">
        <v>1715</v>
      </c>
      <c r="JA253" t="s">
        <v>234</v>
      </c>
      <c r="JB253" t="s">
        <v>234</v>
      </c>
      <c r="JC253" t="s">
        <v>234</v>
      </c>
      <c r="JD253" t="s">
        <v>234</v>
      </c>
      <c r="JE253" t="s">
        <v>234</v>
      </c>
      <c r="JF253" t="s">
        <v>234</v>
      </c>
      <c r="JG253" t="s">
        <v>234</v>
      </c>
      <c r="JH253" t="s">
        <v>234</v>
      </c>
      <c r="JI253" t="s">
        <v>234</v>
      </c>
      <c r="JJ253" t="s">
        <v>234</v>
      </c>
      <c r="JK253" t="s">
        <v>234</v>
      </c>
      <c r="JL253" t="s">
        <v>234</v>
      </c>
      <c r="JM253" t="s">
        <v>234</v>
      </c>
      <c r="JN253" t="s">
        <v>234</v>
      </c>
      <c r="JO253" t="s">
        <v>234</v>
      </c>
      <c r="JP253" t="s">
        <v>234</v>
      </c>
      <c r="JQ253" t="s">
        <v>234</v>
      </c>
      <c r="JR253" t="s">
        <v>234</v>
      </c>
      <c r="JS253" t="s">
        <v>234</v>
      </c>
      <c r="JT253" t="s">
        <v>234</v>
      </c>
      <c r="JU253" t="s">
        <v>234</v>
      </c>
      <c r="JV253" t="s">
        <v>234</v>
      </c>
      <c r="JW253" t="s">
        <v>234</v>
      </c>
      <c r="JX253" t="s">
        <v>234</v>
      </c>
      <c r="JY253" t="s">
        <v>234</v>
      </c>
      <c r="JZ253" t="s">
        <v>234</v>
      </c>
      <c r="KA253" t="s">
        <v>234</v>
      </c>
      <c r="KB253" t="s">
        <v>234</v>
      </c>
      <c r="KC253" t="s">
        <v>234</v>
      </c>
      <c r="KD253" t="s">
        <v>234</v>
      </c>
      <c r="KE253" t="s">
        <v>234</v>
      </c>
      <c r="KF253" t="s">
        <v>234</v>
      </c>
      <c r="KG253" t="s">
        <v>234</v>
      </c>
      <c r="KH253" t="s">
        <v>234</v>
      </c>
      <c r="KI253" t="s">
        <v>234</v>
      </c>
      <c r="KJ253" t="s">
        <v>234</v>
      </c>
      <c r="KK253" t="s">
        <v>234</v>
      </c>
      <c r="KL253" t="s">
        <v>234</v>
      </c>
      <c r="KM253" t="s">
        <v>249</v>
      </c>
      <c r="KN253" t="s">
        <v>1559</v>
      </c>
      <c r="KO253">
        <v>0</v>
      </c>
      <c r="KP253">
        <v>1</v>
      </c>
      <c r="KQ253">
        <v>0</v>
      </c>
      <c r="KR253" t="s">
        <v>234</v>
      </c>
      <c r="KS253" t="s">
        <v>1563</v>
      </c>
      <c r="KT253">
        <v>1</v>
      </c>
      <c r="KU253">
        <v>0</v>
      </c>
      <c r="KV253">
        <v>0</v>
      </c>
      <c r="KW253">
        <v>0</v>
      </c>
      <c r="KX253">
        <v>0</v>
      </c>
      <c r="KY253">
        <v>0</v>
      </c>
      <c r="KZ253" t="s">
        <v>234</v>
      </c>
      <c r="LA253" t="s">
        <v>234</v>
      </c>
      <c r="LB253" t="s">
        <v>234</v>
      </c>
      <c r="LC253" t="s">
        <v>234</v>
      </c>
      <c r="LD253" t="s">
        <v>234</v>
      </c>
      <c r="LE253" t="s">
        <v>234</v>
      </c>
      <c r="LF253" t="s">
        <v>234</v>
      </c>
      <c r="LG253" t="s">
        <v>234</v>
      </c>
      <c r="LH253">
        <v>266830274</v>
      </c>
      <c r="LI253" t="s">
        <v>4386</v>
      </c>
      <c r="LJ253">
        <v>44624.80023148148</v>
      </c>
      <c r="LK253" t="s">
        <v>234</v>
      </c>
      <c r="LL253" t="s">
        <v>234</v>
      </c>
      <c r="LM253" t="s">
        <v>3800</v>
      </c>
      <c r="LN253" t="s">
        <v>3801</v>
      </c>
      <c r="LO253" t="s">
        <v>234</v>
      </c>
      <c r="LP253">
        <v>258</v>
      </c>
    </row>
    <row r="254" spans="1:328" x14ac:dyDescent="0.35">
      <c r="A254">
        <v>44616.437089479157</v>
      </c>
      <c r="B254">
        <v>44616.442057233799</v>
      </c>
      <c r="C254">
        <v>44616</v>
      </c>
      <c r="D254">
        <v>9.9355092825135225E-4</v>
      </c>
      <c r="E254" t="s">
        <v>234</v>
      </c>
      <c r="F254" t="s">
        <v>234</v>
      </c>
      <c r="G254" t="s">
        <v>234</v>
      </c>
      <c r="H254">
        <v>44616</v>
      </c>
      <c r="I254" t="s">
        <v>438</v>
      </c>
      <c r="J254" t="s">
        <v>234</v>
      </c>
      <c r="K254" t="s">
        <v>438</v>
      </c>
      <c r="L254" t="s">
        <v>437</v>
      </c>
      <c r="M254" t="s">
        <v>437</v>
      </c>
      <c r="N254" t="s">
        <v>496</v>
      </c>
      <c r="O254" t="s">
        <v>234</v>
      </c>
      <c r="P254" t="s">
        <v>496</v>
      </c>
      <c r="Q254" t="s">
        <v>495</v>
      </c>
      <c r="R254" t="s">
        <v>495</v>
      </c>
      <c r="S254" t="s">
        <v>441</v>
      </c>
      <c r="T254" t="s">
        <v>486</v>
      </c>
      <c r="U254" t="s">
        <v>487</v>
      </c>
      <c r="V254" t="s">
        <v>742</v>
      </c>
      <c r="W254" t="s">
        <v>488</v>
      </c>
      <c r="X254" t="s">
        <v>489</v>
      </c>
      <c r="Y254" t="s">
        <v>488</v>
      </c>
      <c r="Z254" t="s">
        <v>491</v>
      </c>
      <c r="AA254" t="s">
        <v>234</v>
      </c>
      <c r="AB254" t="s">
        <v>491</v>
      </c>
      <c r="AC254" t="s">
        <v>490</v>
      </c>
      <c r="AD254" t="s">
        <v>490</v>
      </c>
      <c r="AE254" t="s">
        <v>491</v>
      </c>
      <c r="AF254" t="s">
        <v>234</v>
      </c>
      <c r="AG254" t="s">
        <v>491</v>
      </c>
      <c r="AH254" t="s">
        <v>492</v>
      </c>
      <c r="AI254" t="s">
        <v>492</v>
      </c>
      <c r="AJ254" t="s">
        <v>247</v>
      </c>
      <c r="AK254" t="s">
        <v>284</v>
      </c>
      <c r="AL254" t="s">
        <v>1655</v>
      </c>
      <c r="AM254" t="s">
        <v>234</v>
      </c>
      <c r="AN254" t="s">
        <v>1655</v>
      </c>
      <c r="AO254" t="s">
        <v>234</v>
      </c>
      <c r="AP254" t="s">
        <v>250</v>
      </c>
      <c r="AQ254" t="s">
        <v>234</v>
      </c>
      <c r="AR254" t="s">
        <v>234</v>
      </c>
      <c r="AS254" t="s">
        <v>285</v>
      </c>
      <c r="AT254" t="s">
        <v>234</v>
      </c>
      <c r="AU254" t="s">
        <v>302</v>
      </c>
      <c r="AV254">
        <v>0</v>
      </c>
      <c r="AW254">
        <v>1</v>
      </c>
      <c r="AX254">
        <v>0</v>
      </c>
      <c r="AY254">
        <v>0</v>
      </c>
      <c r="AZ254">
        <v>0</v>
      </c>
      <c r="BA254">
        <v>0</v>
      </c>
      <c r="BB254">
        <v>0</v>
      </c>
      <c r="BC254">
        <v>0</v>
      </c>
      <c r="BD254" t="s">
        <v>303</v>
      </c>
      <c r="BE254" t="s">
        <v>752</v>
      </c>
      <c r="BF254" t="s">
        <v>287</v>
      </c>
      <c r="BG254">
        <v>1</v>
      </c>
      <c r="BH254">
        <v>0</v>
      </c>
      <c r="BI254">
        <v>0</v>
      </c>
      <c r="BJ254">
        <v>0</v>
      </c>
      <c r="BK254">
        <v>0</v>
      </c>
      <c r="BL254">
        <v>0</v>
      </c>
      <c r="BM254">
        <v>0</v>
      </c>
      <c r="BN254">
        <v>0</v>
      </c>
      <c r="BO254">
        <v>0</v>
      </c>
      <c r="BP254">
        <v>0</v>
      </c>
      <c r="BQ254" t="s">
        <v>234</v>
      </c>
      <c r="BR254" t="s">
        <v>288</v>
      </c>
      <c r="BS254" t="s">
        <v>289</v>
      </c>
      <c r="BT254" t="s">
        <v>234</v>
      </c>
      <c r="BU254" t="s">
        <v>234</v>
      </c>
      <c r="BV254" t="s">
        <v>234</v>
      </c>
      <c r="BW254" t="s">
        <v>234</v>
      </c>
      <c r="BX254" t="s">
        <v>234</v>
      </c>
      <c r="BY254" t="s">
        <v>234</v>
      </c>
      <c r="BZ254" t="s">
        <v>234</v>
      </c>
      <c r="CA254" t="s">
        <v>234</v>
      </c>
      <c r="CB254" t="s">
        <v>234</v>
      </c>
      <c r="CC254" t="s">
        <v>234</v>
      </c>
      <c r="CD254" t="s">
        <v>234</v>
      </c>
      <c r="CE254" t="s">
        <v>234</v>
      </c>
      <c r="CF254" t="s">
        <v>234</v>
      </c>
      <c r="CG254" t="s">
        <v>234</v>
      </c>
      <c r="CH254" t="s">
        <v>234</v>
      </c>
      <c r="CI254" t="s">
        <v>234</v>
      </c>
      <c r="CJ254" t="s">
        <v>234</v>
      </c>
      <c r="CK254" t="s">
        <v>234</v>
      </c>
      <c r="CL254" t="s">
        <v>234</v>
      </c>
      <c r="CM254" t="s">
        <v>234</v>
      </c>
      <c r="CN254" t="s">
        <v>234</v>
      </c>
      <c r="CO254" t="s">
        <v>234</v>
      </c>
      <c r="CP254" t="s">
        <v>234</v>
      </c>
      <c r="CQ254" t="s">
        <v>234</v>
      </c>
      <c r="CR254" t="s">
        <v>234</v>
      </c>
      <c r="CS254" t="s">
        <v>234</v>
      </c>
      <c r="CT254" t="s">
        <v>234</v>
      </c>
      <c r="CU254" t="s">
        <v>234</v>
      </c>
      <c r="CV254" t="s">
        <v>234</v>
      </c>
      <c r="CW254" t="s">
        <v>234</v>
      </c>
      <c r="CX254" t="s">
        <v>234</v>
      </c>
      <c r="CY254" t="s">
        <v>234</v>
      </c>
      <c r="CZ254" t="s">
        <v>234</v>
      </c>
      <c r="DA254" t="s">
        <v>234</v>
      </c>
      <c r="DB254" t="s">
        <v>234</v>
      </c>
      <c r="DC254" t="s">
        <v>234</v>
      </c>
      <c r="DD254" t="s">
        <v>234</v>
      </c>
      <c r="DE254" t="s">
        <v>234</v>
      </c>
      <c r="DF254" t="s">
        <v>234</v>
      </c>
      <c r="DG254" t="s">
        <v>234</v>
      </c>
      <c r="DH254" t="s">
        <v>234</v>
      </c>
      <c r="DI254" t="s">
        <v>234</v>
      </c>
      <c r="DJ254" t="s">
        <v>234</v>
      </c>
      <c r="DK254" t="s">
        <v>234</v>
      </c>
      <c r="DL254" t="s">
        <v>234</v>
      </c>
      <c r="DM254" t="s">
        <v>234</v>
      </c>
      <c r="DN254" t="s">
        <v>234</v>
      </c>
      <c r="DO254" t="s">
        <v>234</v>
      </c>
      <c r="DP254" t="s">
        <v>234</v>
      </c>
      <c r="DQ254" t="s">
        <v>234</v>
      </c>
      <c r="DR254" t="s">
        <v>234</v>
      </c>
      <c r="DS254" t="s">
        <v>234</v>
      </c>
      <c r="DT254" t="s">
        <v>234</v>
      </c>
      <c r="DU254" t="s">
        <v>234</v>
      </c>
      <c r="DV254" t="s">
        <v>234</v>
      </c>
      <c r="DW254" t="s">
        <v>234</v>
      </c>
      <c r="DX254" t="s">
        <v>234</v>
      </c>
      <c r="DY254" t="s">
        <v>234</v>
      </c>
      <c r="DZ254" t="s">
        <v>234</v>
      </c>
      <c r="EA254" t="s">
        <v>234</v>
      </c>
      <c r="EB254" t="s">
        <v>234</v>
      </c>
      <c r="EC254" t="s">
        <v>234</v>
      </c>
      <c r="ED254" t="s">
        <v>234</v>
      </c>
      <c r="EE254" t="s">
        <v>234</v>
      </c>
      <c r="EF254" t="s">
        <v>234</v>
      </c>
      <c r="EG254" t="s">
        <v>234</v>
      </c>
      <c r="EH254" t="s">
        <v>234</v>
      </c>
      <c r="EI254" t="s">
        <v>234</v>
      </c>
      <c r="EJ254" t="s">
        <v>234</v>
      </c>
      <c r="EK254" t="s">
        <v>234</v>
      </c>
      <c r="EL254" t="s">
        <v>234</v>
      </c>
      <c r="EM254" t="s">
        <v>234</v>
      </c>
      <c r="EN254" t="s">
        <v>234</v>
      </c>
      <c r="EO254" t="s">
        <v>4082</v>
      </c>
      <c r="EP254">
        <v>0</v>
      </c>
      <c r="EQ254">
        <v>1</v>
      </c>
      <c r="ER254">
        <v>1</v>
      </c>
      <c r="ES254">
        <v>1</v>
      </c>
      <c r="ET254">
        <v>1</v>
      </c>
      <c r="EU254">
        <v>0</v>
      </c>
      <c r="EV254">
        <v>1</v>
      </c>
      <c r="EW254">
        <v>0</v>
      </c>
      <c r="EX254" t="s">
        <v>234</v>
      </c>
      <c r="EY254" t="s">
        <v>234</v>
      </c>
      <c r="EZ254" t="s">
        <v>234</v>
      </c>
      <c r="FA254" t="s">
        <v>234</v>
      </c>
      <c r="FB254" t="s">
        <v>234</v>
      </c>
      <c r="FC254" t="s">
        <v>234</v>
      </c>
      <c r="FD254" t="s">
        <v>234</v>
      </c>
      <c r="FE254" t="s">
        <v>234</v>
      </c>
      <c r="FF254">
        <v>25</v>
      </c>
      <c r="FG254" t="s">
        <v>1655</v>
      </c>
      <c r="FH254">
        <v>50</v>
      </c>
      <c r="FI254" t="s">
        <v>1655</v>
      </c>
      <c r="FJ254" t="s">
        <v>1655</v>
      </c>
      <c r="FK254">
        <v>25</v>
      </c>
      <c r="FL254" t="s">
        <v>234</v>
      </c>
      <c r="FM254" t="s">
        <v>234</v>
      </c>
      <c r="FN254" t="s">
        <v>3911</v>
      </c>
      <c r="FO254" t="s">
        <v>1655</v>
      </c>
      <c r="FP254" t="s">
        <v>1655</v>
      </c>
      <c r="FQ254">
        <v>150</v>
      </c>
      <c r="FR254" t="s">
        <v>234</v>
      </c>
      <c r="FS254" t="s">
        <v>234</v>
      </c>
      <c r="FT254" t="s">
        <v>3815</v>
      </c>
      <c r="FU254" t="s">
        <v>1655</v>
      </c>
      <c r="FV254" t="s">
        <v>1655</v>
      </c>
      <c r="FW254">
        <v>100</v>
      </c>
      <c r="FX254" t="s">
        <v>234</v>
      </c>
      <c r="FY254" t="s">
        <v>234</v>
      </c>
      <c r="FZ254" t="s">
        <v>234</v>
      </c>
      <c r="GA254" t="s">
        <v>3816</v>
      </c>
      <c r="GB254" t="s">
        <v>1655</v>
      </c>
      <c r="GC254" t="s">
        <v>234</v>
      </c>
      <c r="GD254" t="s">
        <v>234</v>
      </c>
      <c r="GE254" t="s">
        <v>234</v>
      </c>
      <c r="GF254" t="s">
        <v>234</v>
      </c>
      <c r="GG254" t="s">
        <v>234</v>
      </c>
      <c r="GH254" t="s">
        <v>234</v>
      </c>
      <c r="GI254" t="s">
        <v>234</v>
      </c>
      <c r="GJ254" t="s">
        <v>234</v>
      </c>
      <c r="GK254" t="s">
        <v>234</v>
      </c>
      <c r="GL254" t="s">
        <v>234</v>
      </c>
      <c r="GM254" t="s">
        <v>234</v>
      </c>
      <c r="GN254" t="s">
        <v>234</v>
      </c>
      <c r="GO254" t="s">
        <v>1445</v>
      </c>
      <c r="GP254" t="s">
        <v>234</v>
      </c>
      <c r="GQ254" t="s">
        <v>234</v>
      </c>
      <c r="GR254" t="s">
        <v>234</v>
      </c>
      <c r="GS254" t="s">
        <v>234</v>
      </c>
      <c r="GT254" t="s">
        <v>234</v>
      </c>
      <c r="GU254" t="s">
        <v>234</v>
      </c>
      <c r="GV254" t="s">
        <v>234</v>
      </c>
      <c r="GW254" t="s">
        <v>234</v>
      </c>
      <c r="GX254" t="s">
        <v>234</v>
      </c>
      <c r="GY254" t="s">
        <v>234</v>
      </c>
      <c r="GZ254" t="s">
        <v>234</v>
      </c>
      <c r="HA254" t="s">
        <v>234</v>
      </c>
      <c r="HB254" t="s">
        <v>234</v>
      </c>
      <c r="HC254" t="s">
        <v>234</v>
      </c>
      <c r="HD254" t="s">
        <v>234</v>
      </c>
      <c r="HE254" t="s">
        <v>234</v>
      </c>
      <c r="HF254" t="s">
        <v>234</v>
      </c>
      <c r="HG254" t="s">
        <v>234</v>
      </c>
      <c r="HH254" t="s">
        <v>234</v>
      </c>
      <c r="HI254" t="s">
        <v>234</v>
      </c>
      <c r="HJ254" t="s">
        <v>234</v>
      </c>
      <c r="HK254" t="s">
        <v>234</v>
      </c>
      <c r="HL254" t="s">
        <v>234</v>
      </c>
      <c r="HM254" t="s">
        <v>234</v>
      </c>
      <c r="HN254" t="s">
        <v>1445</v>
      </c>
      <c r="HO254" t="s">
        <v>1445</v>
      </c>
      <c r="HP254" t="s">
        <v>1655</v>
      </c>
      <c r="HQ254" t="s">
        <v>441</v>
      </c>
      <c r="HR254" t="s">
        <v>305</v>
      </c>
      <c r="HS254" t="s">
        <v>486</v>
      </c>
      <c r="HT254" t="s">
        <v>305</v>
      </c>
      <c r="HU254" t="s">
        <v>1445</v>
      </c>
      <c r="HV254" t="s">
        <v>234</v>
      </c>
      <c r="HW254" t="s">
        <v>234</v>
      </c>
      <c r="HX254" t="s">
        <v>234</v>
      </c>
      <c r="HY254" t="s">
        <v>234</v>
      </c>
      <c r="HZ254" t="s">
        <v>234</v>
      </c>
      <c r="IA254" t="s">
        <v>234</v>
      </c>
      <c r="IB254" t="s">
        <v>234</v>
      </c>
      <c r="IC254" t="s">
        <v>234</v>
      </c>
      <c r="ID254" t="s">
        <v>4209</v>
      </c>
      <c r="IE254">
        <v>0</v>
      </c>
      <c r="IF254">
        <v>0</v>
      </c>
      <c r="IG254">
        <v>1</v>
      </c>
      <c r="IH254">
        <v>1</v>
      </c>
      <c r="II254">
        <v>0</v>
      </c>
      <c r="IJ254">
        <v>0</v>
      </c>
      <c r="IK254">
        <v>0</v>
      </c>
      <c r="IL254">
        <v>0</v>
      </c>
      <c r="IM254" t="s">
        <v>234</v>
      </c>
      <c r="IN254" t="s">
        <v>1445</v>
      </c>
      <c r="IO254" t="s">
        <v>234</v>
      </c>
      <c r="IP254" t="s">
        <v>234</v>
      </c>
      <c r="IQ254" t="s">
        <v>234</v>
      </c>
      <c r="IR254" t="s">
        <v>234</v>
      </c>
      <c r="IS254" t="s">
        <v>234</v>
      </c>
      <c r="IT254" t="s">
        <v>234</v>
      </c>
      <c r="IU254" t="s">
        <v>234</v>
      </c>
      <c r="IV254" t="s">
        <v>234</v>
      </c>
      <c r="IW254" t="s">
        <v>234</v>
      </c>
      <c r="IX254" t="s">
        <v>234</v>
      </c>
      <c r="IY254" t="s">
        <v>234</v>
      </c>
      <c r="IZ254" t="s">
        <v>234</v>
      </c>
      <c r="JA254" t="s">
        <v>234</v>
      </c>
      <c r="JB254" t="s">
        <v>234</v>
      </c>
      <c r="JC254" t="s">
        <v>234</v>
      </c>
      <c r="JD254" t="s">
        <v>234</v>
      </c>
      <c r="JE254" t="s">
        <v>234</v>
      </c>
      <c r="JF254" t="s">
        <v>234</v>
      </c>
      <c r="JG254" t="s">
        <v>234</v>
      </c>
      <c r="JH254" t="s">
        <v>234</v>
      </c>
      <c r="JI254" t="s">
        <v>234</v>
      </c>
      <c r="JJ254" t="s">
        <v>234</v>
      </c>
      <c r="JK254" t="s">
        <v>234</v>
      </c>
      <c r="JL254" t="s">
        <v>234</v>
      </c>
      <c r="JM254" t="s">
        <v>234</v>
      </c>
      <c r="JN254" t="s">
        <v>234</v>
      </c>
      <c r="JO254" t="s">
        <v>234</v>
      </c>
      <c r="JP254" t="s">
        <v>234</v>
      </c>
      <c r="JQ254" t="s">
        <v>234</v>
      </c>
      <c r="JR254" t="s">
        <v>234</v>
      </c>
      <c r="JS254" t="s">
        <v>234</v>
      </c>
      <c r="JT254" t="s">
        <v>234</v>
      </c>
      <c r="JU254" t="s">
        <v>234</v>
      </c>
      <c r="JV254" t="s">
        <v>234</v>
      </c>
      <c r="JW254" t="s">
        <v>234</v>
      </c>
      <c r="JX254" t="s">
        <v>234</v>
      </c>
      <c r="JY254" t="s">
        <v>234</v>
      </c>
      <c r="JZ254" t="s">
        <v>234</v>
      </c>
      <c r="KA254" t="s">
        <v>234</v>
      </c>
      <c r="KB254" t="s">
        <v>234</v>
      </c>
      <c r="KC254" t="s">
        <v>234</v>
      </c>
      <c r="KD254" t="s">
        <v>234</v>
      </c>
      <c r="KE254" t="s">
        <v>234</v>
      </c>
      <c r="KF254" t="s">
        <v>234</v>
      </c>
      <c r="KG254" t="s">
        <v>234</v>
      </c>
      <c r="KH254" t="s">
        <v>234</v>
      </c>
      <c r="KI254" t="s">
        <v>234</v>
      </c>
      <c r="KJ254" t="s">
        <v>234</v>
      </c>
      <c r="KK254" t="s">
        <v>234</v>
      </c>
      <c r="KL254" t="s">
        <v>234</v>
      </c>
      <c r="KM254" t="s">
        <v>234</v>
      </c>
      <c r="KN254" t="s">
        <v>234</v>
      </c>
      <c r="KO254" t="s">
        <v>234</v>
      </c>
      <c r="KP254" t="s">
        <v>234</v>
      </c>
      <c r="KQ254" t="s">
        <v>234</v>
      </c>
      <c r="KR254" t="s">
        <v>234</v>
      </c>
      <c r="KS254" t="s">
        <v>234</v>
      </c>
      <c r="KT254" t="s">
        <v>234</v>
      </c>
      <c r="KU254" t="s">
        <v>234</v>
      </c>
      <c r="KV254" t="s">
        <v>234</v>
      </c>
      <c r="KW254" t="s">
        <v>234</v>
      </c>
      <c r="KX254" t="s">
        <v>234</v>
      </c>
      <c r="KY254" t="s">
        <v>234</v>
      </c>
      <c r="KZ254" t="s">
        <v>234</v>
      </c>
      <c r="LA254" t="s">
        <v>234</v>
      </c>
      <c r="LB254" t="s">
        <v>234</v>
      </c>
      <c r="LC254" t="s">
        <v>234</v>
      </c>
      <c r="LD254" t="s">
        <v>234</v>
      </c>
      <c r="LE254" t="s">
        <v>234</v>
      </c>
      <c r="LF254" t="s">
        <v>234</v>
      </c>
      <c r="LG254" t="s">
        <v>234</v>
      </c>
      <c r="LH254">
        <v>266830300</v>
      </c>
      <c r="LI254" t="s">
        <v>4387</v>
      </c>
      <c r="LJ254">
        <v>44624.80027777778</v>
      </c>
      <c r="LK254" t="s">
        <v>234</v>
      </c>
      <c r="LL254" t="s">
        <v>234</v>
      </c>
      <c r="LM254" t="s">
        <v>3800</v>
      </c>
      <c r="LN254" t="s">
        <v>3801</v>
      </c>
      <c r="LO254" t="s">
        <v>234</v>
      </c>
      <c r="LP254">
        <v>262</v>
      </c>
    </row>
    <row r="255" spans="1:328" x14ac:dyDescent="0.35">
      <c r="A255">
        <v>44616.443007754628</v>
      </c>
      <c r="B255">
        <v>44616.448565775463</v>
      </c>
      <c r="C255">
        <v>44616</v>
      </c>
      <c r="D255">
        <v>2.779010417725658E-3</v>
      </c>
      <c r="E255" t="s">
        <v>234</v>
      </c>
      <c r="F255" t="s">
        <v>234</v>
      </c>
      <c r="G255" t="s">
        <v>234</v>
      </c>
      <c r="H255">
        <v>44616</v>
      </c>
      <c r="I255" t="s">
        <v>438</v>
      </c>
      <c r="J255" t="s">
        <v>234</v>
      </c>
      <c r="K255" t="s">
        <v>438</v>
      </c>
      <c r="L255" t="s">
        <v>437</v>
      </c>
      <c r="M255" t="s">
        <v>437</v>
      </c>
      <c r="N255" t="s">
        <v>496</v>
      </c>
      <c r="O255" t="s">
        <v>234</v>
      </c>
      <c r="P255" t="s">
        <v>496</v>
      </c>
      <c r="Q255" t="s">
        <v>495</v>
      </c>
      <c r="R255" t="s">
        <v>495</v>
      </c>
      <c r="S255" t="s">
        <v>441</v>
      </c>
      <c r="T255" t="s">
        <v>486</v>
      </c>
      <c r="U255" t="s">
        <v>487</v>
      </c>
      <c r="V255" t="s">
        <v>742</v>
      </c>
      <c r="W255" t="s">
        <v>488</v>
      </c>
      <c r="X255" t="s">
        <v>489</v>
      </c>
      <c r="Y255" t="s">
        <v>488</v>
      </c>
      <c r="Z255" t="s">
        <v>491</v>
      </c>
      <c r="AA255" t="s">
        <v>234</v>
      </c>
      <c r="AB255" t="s">
        <v>491</v>
      </c>
      <c r="AC255" t="s">
        <v>490</v>
      </c>
      <c r="AD255" t="s">
        <v>490</v>
      </c>
      <c r="AE255" t="s">
        <v>491</v>
      </c>
      <c r="AF255" t="s">
        <v>234</v>
      </c>
      <c r="AG255" t="s">
        <v>491</v>
      </c>
      <c r="AH255" t="s">
        <v>492</v>
      </c>
      <c r="AI255" t="s">
        <v>492</v>
      </c>
      <c r="AJ255" t="s">
        <v>247</v>
      </c>
      <c r="AK255" t="s">
        <v>284</v>
      </c>
      <c r="AL255" t="s">
        <v>1655</v>
      </c>
      <c r="AM255" t="s">
        <v>234</v>
      </c>
      <c r="AN255" t="s">
        <v>1655</v>
      </c>
      <c r="AO255" t="s">
        <v>234</v>
      </c>
      <c r="AP255" t="s">
        <v>274</v>
      </c>
      <c r="AQ255" t="s">
        <v>234</v>
      </c>
      <c r="AR255" t="s">
        <v>234</v>
      </c>
      <c r="AS255" t="s">
        <v>285</v>
      </c>
      <c r="AT255" t="s">
        <v>234</v>
      </c>
      <c r="AU255" t="s">
        <v>302</v>
      </c>
      <c r="AV255">
        <v>0</v>
      </c>
      <c r="AW255">
        <v>1</v>
      </c>
      <c r="AX255">
        <v>0</v>
      </c>
      <c r="AY255">
        <v>0</v>
      </c>
      <c r="AZ255">
        <v>0</v>
      </c>
      <c r="BA255">
        <v>0</v>
      </c>
      <c r="BB255">
        <v>0</v>
      </c>
      <c r="BC255">
        <v>0</v>
      </c>
      <c r="BD255" t="s">
        <v>303</v>
      </c>
      <c r="BE255" t="s">
        <v>752</v>
      </c>
      <c r="BF255" t="s">
        <v>287</v>
      </c>
      <c r="BG255">
        <v>1</v>
      </c>
      <c r="BH255">
        <v>0</v>
      </c>
      <c r="BI255">
        <v>0</v>
      </c>
      <c r="BJ255">
        <v>0</v>
      </c>
      <c r="BK255">
        <v>0</v>
      </c>
      <c r="BL255">
        <v>0</v>
      </c>
      <c r="BM255">
        <v>0</v>
      </c>
      <c r="BN255">
        <v>0</v>
      </c>
      <c r="BO255">
        <v>0</v>
      </c>
      <c r="BP255">
        <v>0</v>
      </c>
      <c r="BQ255" t="s">
        <v>234</v>
      </c>
      <c r="BR255" t="s">
        <v>288</v>
      </c>
      <c r="BS255" t="s">
        <v>289</v>
      </c>
      <c r="BT255" t="s">
        <v>234</v>
      </c>
      <c r="BU255" t="s">
        <v>234</v>
      </c>
      <c r="BV255" t="s">
        <v>234</v>
      </c>
      <c r="BW255" t="s">
        <v>234</v>
      </c>
      <c r="BX255" t="s">
        <v>234</v>
      </c>
      <c r="BY255" t="s">
        <v>234</v>
      </c>
      <c r="BZ255" t="s">
        <v>234</v>
      </c>
      <c r="CA255" t="s">
        <v>234</v>
      </c>
      <c r="CB255" t="s">
        <v>234</v>
      </c>
      <c r="CC255" t="s">
        <v>234</v>
      </c>
      <c r="CD255" t="s">
        <v>234</v>
      </c>
      <c r="CE255" t="s">
        <v>234</v>
      </c>
      <c r="CF255" t="s">
        <v>234</v>
      </c>
      <c r="CG255" t="s">
        <v>234</v>
      </c>
      <c r="CH255" t="s">
        <v>234</v>
      </c>
      <c r="CI255" t="s">
        <v>234</v>
      </c>
      <c r="CJ255" t="s">
        <v>234</v>
      </c>
      <c r="CK255" t="s">
        <v>234</v>
      </c>
      <c r="CL255" t="s">
        <v>234</v>
      </c>
      <c r="CM255" t="s">
        <v>234</v>
      </c>
      <c r="CN255" t="s">
        <v>234</v>
      </c>
      <c r="CO255" t="s">
        <v>234</v>
      </c>
      <c r="CP255" t="s">
        <v>234</v>
      </c>
      <c r="CQ255" t="s">
        <v>234</v>
      </c>
      <c r="CR255" t="s">
        <v>234</v>
      </c>
      <c r="CS255" t="s">
        <v>234</v>
      </c>
      <c r="CT255" t="s">
        <v>234</v>
      </c>
      <c r="CU255" t="s">
        <v>234</v>
      </c>
      <c r="CV255" t="s">
        <v>234</v>
      </c>
      <c r="CW255" t="s">
        <v>234</v>
      </c>
      <c r="CX255" t="s">
        <v>234</v>
      </c>
      <c r="CY255" t="s">
        <v>234</v>
      </c>
      <c r="CZ255" t="s">
        <v>234</v>
      </c>
      <c r="DA255" t="s">
        <v>234</v>
      </c>
      <c r="DB255" t="s">
        <v>234</v>
      </c>
      <c r="DC255" t="s">
        <v>234</v>
      </c>
      <c r="DD255" t="s">
        <v>234</v>
      </c>
      <c r="DE255" t="s">
        <v>234</v>
      </c>
      <c r="DF255" t="s">
        <v>234</v>
      </c>
      <c r="DG255" t="s">
        <v>234</v>
      </c>
      <c r="DH255" t="s">
        <v>234</v>
      </c>
      <c r="DI255" t="s">
        <v>234</v>
      </c>
      <c r="DJ255" t="s">
        <v>234</v>
      </c>
      <c r="DK255" t="s">
        <v>234</v>
      </c>
      <c r="DL255" t="s">
        <v>234</v>
      </c>
      <c r="DM255" t="s">
        <v>234</v>
      </c>
      <c r="DN255" t="s">
        <v>234</v>
      </c>
      <c r="DO255" t="s">
        <v>234</v>
      </c>
      <c r="DP255" t="s">
        <v>234</v>
      </c>
      <c r="DQ255" t="s">
        <v>234</v>
      </c>
      <c r="DR255" t="s">
        <v>234</v>
      </c>
      <c r="DS255" t="s">
        <v>234</v>
      </c>
      <c r="DT255" t="s">
        <v>234</v>
      </c>
      <c r="DU255" t="s">
        <v>234</v>
      </c>
      <c r="DV255" t="s">
        <v>234</v>
      </c>
      <c r="DW255" t="s">
        <v>234</v>
      </c>
      <c r="DX255" t="s">
        <v>234</v>
      </c>
      <c r="DY255" t="s">
        <v>234</v>
      </c>
      <c r="DZ255" t="s">
        <v>234</v>
      </c>
      <c r="EA255" t="s">
        <v>234</v>
      </c>
      <c r="EB255" t="s">
        <v>234</v>
      </c>
      <c r="EC255" t="s">
        <v>234</v>
      </c>
      <c r="ED255" t="s">
        <v>234</v>
      </c>
      <c r="EE255" t="s">
        <v>234</v>
      </c>
      <c r="EF255" t="s">
        <v>234</v>
      </c>
      <c r="EG255" t="s">
        <v>234</v>
      </c>
      <c r="EH255" t="s">
        <v>234</v>
      </c>
      <c r="EI255" t="s">
        <v>234</v>
      </c>
      <c r="EJ255" t="s">
        <v>234</v>
      </c>
      <c r="EK255" t="s">
        <v>234</v>
      </c>
      <c r="EL255" t="s">
        <v>234</v>
      </c>
      <c r="EM255" t="s">
        <v>234</v>
      </c>
      <c r="EN255" t="s">
        <v>234</v>
      </c>
      <c r="EO255" t="s">
        <v>4245</v>
      </c>
      <c r="EP255">
        <v>1</v>
      </c>
      <c r="EQ255">
        <v>0</v>
      </c>
      <c r="ER255">
        <v>0</v>
      </c>
      <c r="ES255">
        <v>0</v>
      </c>
      <c r="ET255">
        <v>0</v>
      </c>
      <c r="EU255">
        <v>1</v>
      </c>
      <c r="EV255">
        <v>0</v>
      </c>
      <c r="EW255">
        <v>0</v>
      </c>
      <c r="EX255" t="s">
        <v>1655</v>
      </c>
      <c r="EY255">
        <v>50</v>
      </c>
      <c r="EZ255" t="s">
        <v>3814</v>
      </c>
      <c r="FA255" t="s">
        <v>234</v>
      </c>
      <c r="FB255" t="s">
        <v>234</v>
      </c>
      <c r="FC255" t="s">
        <v>234</v>
      </c>
      <c r="FD255" t="s">
        <v>3814</v>
      </c>
      <c r="FE255" t="s">
        <v>1655</v>
      </c>
      <c r="FF255" t="s">
        <v>234</v>
      </c>
      <c r="FG255" t="s">
        <v>234</v>
      </c>
      <c r="FH255" t="s">
        <v>234</v>
      </c>
      <c r="FI255" t="s">
        <v>234</v>
      </c>
      <c r="FJ255" t="s">
        <v>234</v>
      </c>
      <c r="FK255" t="s">
        <v>234</v>
      </c>
      <c r="FL255" t="s">
        <v>234</v>
      </c>
      <c r="FM255" t="s">
        <v>234</v>
      </c>
      <c r="FN255" t="s">
        <v>234</v>
      </c>
      <c r="FO255" t="s">
        <v>234</v>
      </c>
      <c r="FP255" t="s">
        <v>234</v>
      </c>
      <c r="FQ255" t="s">
        <v>234</v>
      </c>
      <c r="FR255" t="s">
        <v>234</v>
      </c>
      <c r="FS255" t="s">
        <v>234</v>
      </c>
      <c r="FT255" t="s">
        <v>234</v>
      </c>
      <c r="FU255" t="s">
        <v>234</v>
      </c>
      <c r="FV255" t="s">
        <v>234</v>
      </c>
      <c r="FW255" t="s">
        <v>234</v>
      </c>
      <c r="FX255" t="s">
        <v>234</v>
      </c>
      <c r="FY255" t="s">
        <v>234</v>
      </c>
      <c r="FZ255" t="s">
        <v>234</v>
      </c>
      <c r="GA255" t="s">
        <v>234</v>
      </c>
      <c r="GB255" t="s">
        <v>234</v>
      </c>
      <c r="GC255" t="s">
        <v>1655</v>
      </c>
      <c r="GD255" t="s">
        <v>234</v>
      </c>
      <c r="GE255">
        <v>25</v>
      </c>
      <c r="GF255" t="s">
        <v>234</v>
      </c>
      <c r="GG255" t="s">
        <v>234</v>
      </c>
      <c r="GH255" t="s">
        <v>234</v>
      </c>
      <c r="GI255" t="s">
        <v>234</v>
      </c>
      <c r="GJ255" t="s">
        <v>234</v>
      </c>
      <c r="GK255" t="s">
        <v>234</v>
      </c>
      <c r="GL255" t="s">
        <v>1655</v>
      </c>
      <c r="GM255" t="s">
        <v>259</v>
      </c>
      <c r="GN255" t="s">
        <v>3911</v>
      </c>
      <c r="GO255" t="s">
        <v>1445</v>
      </c>
      <c r="GP255" t="s">
        <v>234</v>
      </c>
      <c r="GQ255" t="s">
        <v>234</v>
      </c>
      <c r="GR255" t="s">
        <v>234</v>
      </c>
      <c r="GS255" t="s">
        <v>234</v>
      </c>
      <c r="GT255" t="s">
        <v>234</v>
      </c>
      <c r="GU255" t="s">
        <v>234</v>
      </c>
      <c r="GV255" t="s">
        <v>234</v>
      </c>
      <c r="GW255" t="s">
        <v>234</v>
      </c>
      <c r="GX255" t="s">
        <v>234</v>
      </c>
      <c r="GY255" t="s">
        <v>234</v>
      </c>
      <c r="GZ255" t="s">
        <v>234</v>
      </c>
      <c r="HA255" t="s">
        <v>234</v>
      </c>
      <c r="HB255" t="s">
        <v>234</v>
      </c>
      <c r="HC255" t="s">
        <v>234</v>
      </c>
      <c r="HD255" t="s">
        <v>234</v>
      </c>
      <c r="HE255" t="s">
        <v>234</v>
      </c>
      <c r="HF255" t="s">
        <v>234</v>
      </c>
      <c r="HG255" t="s">
        <v>234</v>
      </c>
      <c r="HH255" t="s">
        <v>234</v>
      </c>
      <c r="HI255" t="s">
        <v>234</v>
      </c>
      <c r="HJ255" t="s">
        <v>234</v>
      </c>
      <c r="HK255" t="s">
        <v>234</v>
      </c>
      <c r="HL255" t="s">
        <v>234</v>
      </c>
      <c r="HM255" t="s">
        <v>234</v>
      </c>
      <c r="HN255" t="s">
        <v>1445</v>
      </c>
      <c r="HO255" t="s">
        <v>1655</v>
      </c>
      <c r="HP255" t="s">
        <v>1655</v>
      </c>
      <c r="HQ255" t="s">
        <v>441</v>
      </c>
      <c r="HR255" t="s">
        <v>305</v>
      </c>
      <c r="HS255" t="s">
        <v>486</v>
      </c>
      <c r="HT255" t="s">
        <v>305</v>
      </c>
      <c r="HU255" t="s">
        <v>1445</v>
      </c>
      <c r="HV255" t="s">
        <v>234</v>
      </c>
      <c r="HW255" t="s">
        <v>234</v>
      </c>
      <c r="HX255" t="s">
        <v>234</v>
      </c>
      <c r="HY255" t="s">
        <v>234</v>
      </c>
      <c r="HZ255" t="s">
        <v>234</v>
      </c>
      <c r="IA255" t="s">
        <v>234</v>
      </c>
      <c r="IB255" t="s">
        <v>234</v>
      </c>
      <c r="IC255" t="s">
        <v>234</v>
      </c>
      <c r="ID255" t="s">
        <v>3928</v>
      </c>
      <c r="IE255">
        <v>0</v>
      </c>
      <c r="IF255">
        <v>1</v>
      </c>
      <c r="IG255">
        <v>1</v>
      </c>
      <c r="IH255">
        <v>1</v>
      </c>
      <c r="II255">
        <v>0</v>
      </c>
      <c r="IJ255">
        <v>0</v>
      </c>
      <c r="IK255">
        <v>0</v>
      </c>
      <c r="IL255">
        <v>0</v>
      </c>
      <c r="IM255" t="s">
        <v>234</v>
      </c>
      <c r="IN255" t="s">
        <v>1445</v>
      </c>
      <c r="IO255" t="s">
        <v>234</v>
      </c>
      <c r="IP255" t="s">
        <v>234</v>
      </c>
      <c r="IQ255" t="s">
        <v>234</v>
      </c>
      <c r="IR255" t="s">
        <v>234</v>
      </c>
      <c r="IS255" t="s">
        <v>234</v>
      </c>
      <c r="IT255" t="s">
        <v>234</v>
      </c>
      <c r="IU255" t="s">
        <v>234</v>
      </c>
      <c r="IV255" t="s">
        <v>234</v>
      </c>
      <c r="IW255" t="s">
        <v>234</v>
      </c>
      <c r="IX255" t="s">
        <v>234</v>
      </c>
      <c r="IY255" t="s">
        <v>234</v>
      </c>
      <c r="IZ255" t="s">
        <v>234</v>
      </c>
      <c r="JA255" t="s">
        <v>234</v>
      </c>
      <c r="JB255" t="s">
        <v>234</v>
      </c>
      <c r="JC255" t="s">
        <v>234</v>
      </c>
      <c r="JD255" t="s">
        <v>234</v>
      </c>
      <c r="JE255" t="s">
        <v>234</v>
      </c>
      <c r="JF255" t="s">
        <v>234</v>
      </c>
      <c r="JG255" t="s">
        <v>234</v>
      </c>
      <c r="JH255" t="s">
        <v>234</v>
      </c>
      <c r="JI255" t="s">
        <v>234</v>
      </c>
      <c r="JJ255" t="s">
        <v>234</v>
      </c>
      <c r="JK255" t="s">
        <v>234</v>
      </c>
      <c r="JL255" t="s">
        <v>234</v>
      </c>
      <c r="JM255" t="s">
        <v>234</v>
      </c>
      <c r="JN255" t="s">
        <v>234</v>
      </c>
      <c r="JO255" t="s">
        <v>234</v>
      </c>
      <c r="JP255" t="s">
        <v>234</v>
      </c>
      <c r="JQ255" t="s">
        <v>234</v>
      </c>
      <c r="JR255" t="s">
        <v>234</v>
      </c>
      <c r="JS255" t="s">
        <v>234</v>
      </c>
      <c r="JT255" t="s">
        <v>234</v>
      </c>
      <c r="JU255" t="s">
        <v>234</v>
      </c>
      <c r="JV255" t="s">
        <v>234</v>
      </c>
      <c r="JW255" t="s">
        <v>234</v>
      </c>
      <c r="JX255" t="s">
        <v>234</v>
      </c>
      <c r="JY255" t="s">
        <v>234</v>
      </c>
      <c r="JZ255" t="s">
        <v>234</v>
      </c>
      <c r="KA255" t="s">
        <v>234</v>
      </c>
      <c r="KB255" t="s">
        <v>234</v>
      </c>
      <c r="KC255" t="s">
        <v>234</v>
      </c>
      <c r="KD255" t="s">
        <v>234</v>
      </c>
      <c r="KE255" t="s">
        <v>234</v>
      </c>
      <c r="KF255" t="s">
        <v>234</v>
      </c>
      <c r="KG255" t="s">
        <v>234</v>
      </c>
      <c r="KH255" t="s">
        <v>234</v>
      </c>
      <c r="KI255" t="s">
        <v>234</v>
      </c>
      <c r="KJ255" t="s">
        <v>234</v>
      </c>
      <c r="KK255" t="s">
        <v>234</v>
      </c>
      <c r="KL255" t="s">
        <v>234</v>
      </c>
      <c r="KM255" t="s">
        <v>234</v>
      </c>
      <c r="KN255" t="s">
        <v>234</v>
      </c>
      <c r="KO255" t="s">
        <v>234</v>
      </c>
      <c r="KP255" t="s">
        <v>234</v>
      </c>
      <c r="KQ255" t="s">
        <v>234</v>
      </c>
      <c r="KR255" t="s">
        <v>234</v>
      </c>
      <c r="KS255" t="s">
        <v>234</v>
      </c>
      <c r="KT255" t="s">
        <v>234</v>
      </c>
      <c r="KU255" t="s">
        <v>234</v>
      </c>
      <c r="KV255" t="s">
        <v>234</v>
      </c>
      <c r="KW255" t="s">
        <v>234</v>
      </c>
      <c r="KX255" t="s">
        <v>234</v>
      </c>
      <c r="KY255" t="s">
        <v>234</v>
      </c>
      <c r="KZ255" t="s">
        <v>234</v>
      </c>
      <c r="LA255" t="s">
        <v>234</v>
      </c>
      <c r="LB255" t="s">
        <v>234</v>
      </c>
      <c r="LC255" t="s">
        <v>234</v>
      </c>
      <c r="LD255" t="s">
        <v>234</v>
      </c>
      <c r="LE255" t="s">
        <v>234</v>
      </c>
      <c r="LF255" t="s">
        <v>234</v>
      </c>
      <c r="LG255" t="s">
        <v>234</v>
      </c>
      <c r="LH255">
        <v>266830309</v>
      </c>
      <c r="LI255" t="s">
        <v>4388</v>
      </c>
      <c r="LJ255">
        <v>44624.800300925926</v>
      </c>
      <c r="LK255" t="s">
        <v>234</v>
      </c>
      <c r="LL255" t="s">
        <v>234</v>
      </c>
      <c r="LM255" t="s">
        <v>3800</v>
      </c>
      <c r="LN255" t="s">
        <v>3801</v>
      </c>
      <c r="LO255" t="s">
        <v>234</v>
      </c>
      <c r="LP255">
        <v>263</v>
      </c>
    </row>
    <row r="256" spans="1:328" x14ac:dyDescent="0.35">
      <c r="A256">
        <v>44616.393646006953</v>
      </c>
      <c r="B256">
        <v>44616.403836701393</v>
      </c>
      <c r="C256">
        <v>44616</v>
      </c>
      <c r="D256">
        <v>2.0381388880196028E-3</v>
      </c>
      <c r="E256" t="s">
        <v>234</v>
      </c>
      <c r="F256" t="s">
        <v>234</v>
      </c>
      <c r="G256" t="s">
        <v>234</v>
      </c>
      <c r="H256">
        <v>44616</v>
      </c>
      <c r="I256" t="s">
        <v>438</v>
      </c>
      <c r="J256" t="s">
        <v>234</v>
      </c>
      <c r="K256" t="s">
        <v>438</v>
      </c>
      <c r="L256" t="s">
        <v>437</v>
      </c>
      <c r="M256" t="s">
        <v>437</v>
      </c>
      <c r="N256" t="s">
        <v>485</v>
      </c>
      <c r="O256" t="s">
        <v>234</v>
      </c>
      <c r="P256" t="s">
        <v>485</v>
      </c>
      <c r="Q256" t="s">
        <v>484</v>
      </c>
      <c r="R256" t="s">
        <v>484</v>
      </c>
      <c r="S256" t="s">
        <v>441</v>
      </c>
      <c r="T256" t="s">
        <v>486</v>
      </c>
      <c r="U256" t="s">
        <v>487</v>
      </c>
      <c r="V256" t="s">
        <v>742</v>
      </c>
      <c r="W256" t="s">
        <v>488</v>
      </c>
      <c r="X256" t="s">
        <v>489</v>
      </c>
      <c r="Y256" t="s">
        <v>488</v>
      </c>
      <c r="Z256" t="s">
        <v>491</v>
      </c>
      <c r="AA256" t="s">
        <v>234</v>
      </c>
      <c r="AB256" t="s">
        <v>491</v>
      </c>
      <c r="AC256" t="s">
        <v>490</v>
      </c>
      <c r="AD256" t="s">
        <v>490</v>
      </c>
      <c r="AE256" t="s">
        <v>491</v>
      </c>
      <c r="AF256" t="s">
        <v>234</v>
      </c>
      <c r="AG256" t="s">
        <v>491</v>
      </c>
      <c r="AH256" t="s">
        <v>492</v>
      </c>
      <c r="AI256" t="s">
        <v>492</v>
      </c>
      <c r="AJ256" t="s">
        <v>247</v>
      </c>
      <c r="AK256" t="s">
        <v>284</v>
      </c>
      <c r="AL256" t="s">
        <v>1655</v>
      </c>
      <c r="AM256" t="s">
        <v>234</v>
      </c>
      <c r="AN256" t="s">
        <v>1655</v>
      </c>
      <c r="AO256" t="s">
        <v>234</v>
      </c>
      <c r="AP256" t="s">
        <v>250</v>
      </c>
      <c r="AQ256" t="s">
        <v>234</v>
      </c>
      <c r="AR256" t="s">
        <v>234</v>
      </c>
      <c r="AS256" t="s">
        <v>285</v>
      </c>
      <c r="AT256" t="s">
        <v>234</v>
      </c>
      <c r="AU256" t="s">
        <v>318</v>
      </c>
      <c r="AV256">
        <v>1</v>
      </c>
      <c r="AW256">
        <v>0</v>
      </c>
      <c r="AX256">
        <v>0</v>
      </c>
      <c r="AY256">
        <v>0</v>
      </c>
      <c r="AZ256">
        <v>0</v>
      </c>
      <c r="BA256">
        <v>0</v>
      </c>
      <c r="BB256">
        <v>0</v>
      </c>
      <c r="BC256">
        <v>0</v>
      </c>
      <c r="BD256" t="s">
        <v>309</v>
      </c>
      <c r="BE256" t="s">
        <v>750</v>
      </c>
      <c r="BF256" t="s">
        <v>287</v>
      </c>
      <c r="BG256">
        <v>1</v>
      </c>
      <c r="BH256">
        <v>0</v>
      </c>
      <c r="BI256">
        <v>0</v>
      </c>
      <c r="BJ256">
        <v>0</v>
      </c>
      <c r="BK256">
        <v>0</v>
      </c>
      <c r="BL256">
        <v>0</v>
      </c>
      <c r="BM256">
        <v>0</v>
      </c>
      <c r="BN256">
        <v>0</v>
      </c>
      <c r="BO256">
        <v>0</v>
      </c>
      <c r="BP256">
        <v>0</v>
      </c>
      <c r="BQ256" t="s">
        <v>234</v>
      </c>
      <c r="BR256" t="s">
        <v>288</v>
      </c>
      <c r="BS256" t="s">
        <v>311</v>
      </c>
      <c r="BT256" t="s">
        <v>3851</v>
      </c>
      <c r="BU256">
        <v>1</v>
      </c>
      <c r="BV256">
        <v>1</v>
      </c>
      <c r="BW256">
        <v>1</v>
      </c>
      <c r="BX256">
        <v>1</v>
      </c>
      <c r="BY256">
        <v>0</v>
      </c>
      <c r="BZ256">
        <v>0</v>
      </c>
      <c r="CA256">
        <v>1</v>
      </c>
      <c r="CB256">
        <v>0</v>
      </c>
      <c r="CC256" t="s">
        <v>1500</v>
      </c>
      <c r="CD256">
        <v>600</v>
      </c>
      <c r="CE256">
        <v>300</v>
      </c>
      <c r="CF256" t="s">
        <v>1655</v>
      </c>
      <c r="CG256">
        <v>390</v>
      </c>
      <c r="CH256">
        <v>150</v>
      </c>
      <c r="CI256" t="s">
        <v>1655</v>
      </c>
      <c r="CJ256">
        <v>390</v>
      </c>
      <c r="CK256" t="s">
        <v>4389</v>
      </c>
      <c r="CL256" t="s">
        <v>1655</v>
      </c>
      <c r="CM256">
        <v>390</v>
      </c>
      <c r="CN256" t="s">
        <v>4114</v>
      </c>
      <c r="CO256" t="s">
        <v>1655</v>
      </c>
      <c r="CP256" t="s">
        <v>234</v>
      </c>
      <c r="CQ256" t="s">
        <v>234</v>
      </c>
      <c r="CR256" t="s">
        <v>234</v>
      </c>
      <c r="CS256" t="s">
        <v>234</v>
      </c>
      <c r="CT256" t="s">
        <v>234</v>
      </c>
      <c r="CU256" t="s">
        <v>234</v>
      </c>
      <c r="CV256" t="s">
        <v>1507</v>
      </c>
      <c r="CW256" t="s">
        <v>1655</v>
      </c>
      <c r="CX256">
        <v>1200</v>
      </c>
      <c r="CY256" t="s">
        <v>234</v>
      </c>
      <c r="CZ256" t="s">
        <v>234</v>
      </c>
      <c r="DA256" t="s">
        <v>234</v>
      </c>
      <c r="DB256" t="s">
        <v>234</v>
      </c>
      <c r="DC256" t="s">
        <v>234</v>
      </c>
      <c r="DD256" t="s">
        <v>234</v>
      </c>
      <c r="DE256" t="s">
        <v>259</v>
      </c>
      <c r="DF256">
        <v>1200</v>
      </c>
      <c r="DG256" t="s">
        <v>1655</v>
      </c>
      <c r="DH256" t="s">
        <v>1655</v>
      </c>
      <c r="DI256" t="s">
        <v>1519</v>
      </c>
      <c r="DJ256">
        <v>0</v>
      </c>
      <c r="DK256">
        <v>1</v>
      </c>
      <c r="DL256">
        <v>0</v>
      </c>
      <c r="DM256">
        <v>0</v>
      </c>
      <c r="DN256">
        <v>0</v>
      </c>
      <c r="DO256">
        <v>0</v>
      </c>
      <c r="DP256">
        <v>0</v>
      </c>
      <c r="DQ256">
        <v>0</v>
      </c>
      <c r="DR256">
        <v>0</v>
      </c>
      <c r="DS256">
        <v>0</v>
      </c>
      <c r="DT256">
        <v>0</v>
      </c>
      <c r="DU256">
        <v>0</v>
      </c>
      <c r="DV256">
        <v>0</v>
      </c>
      <c r="DW256">
        <v>0</v>
      </c>
      <c r="DX256" t="s">
        <v>234</v>
      </c>
      <c r="DY256" t="s">
        <v>1463</v>
      </c>
      <c r="DZ256">
        <v>0</v>
      </c>
      <c r="EA256">
        <v>0</v>
      </c>
      <c r="EB256">
        <v>1</v>
      </c>
      <c r="EC256">
        <v>0</v>
      </c>
      <c r="ED256">
        <v>0</v>
      </c>
      <c r="EE256">
        <v>0</v>
      </c>
      <c r="EF256">
        <v>0</v>
      </c>
      <c r="EG256">
        <v>0</v>
      </c>
      <c r="EH256" t="s">
        <v>1655</v>
      </c>
      <c r="EI256" t="s">
        <v>1445</v>
      </c>
      <c r="EJ256" t="s">
        <v>1655</v>
      </c>
      <c r="EK256" t="s">
        <v>441</v>
      </c>
      <c r="EL256" t="s">
        <v>305</v>
      </c>
      <c r="EM256" t="s">
        <v>486</v>
      </c>
      <c r="EN256" t="s">
        <v>305</v>
      </c>
      <c r="EO256" t="s">
        <v>234</v>
      </c>
      <c r="EP256" t="s">
        <v>234</v>
      </c>
      <c r="EQ256" t="s">
        <v>234</v>
      </c>
      <c r="ER256" t="s">
        <v>234</v>
      </c>
      <c r="ES256" t="s">
        <v>234</v>
      </c>
      <c r="ET256" t="s">
        <v>234</v>
      </c>
      <c r="EU256" t="s">
        <v>234</v>
      </c>
      <c r="EV256" t="s">
        <v>234</v>
      </c>
      <c r="EW256" t="s">
        <v>234</v>
      </c>
      <c r="EX256" t="s">
        <v>234</v>
      </c>
      <c r="EY256" t="s">
        <v>234</v>
      </c>
      <c r="EZ256" t="s">
        <v>234</v>
      </c>
      <c r="FA256" t="s">
        <v>234</v>
      </c>
      <c r="FB256" t="s">
        <v>234</v>
      </c>
      <c r="FC256" t="s">
        <v>234</v>
      </c>
      <c r="FD256" t="s">
        <v>234</v>
      </c>
      <c r="FE256" t="s">
        <v>234</v>
      </c>
      <c r="FF256" t="s">
        <v>234</v>
      </c>
      <c r="FG256" t="s">
        <v>234</v>
      </c>
      <c r="FH256" t="s">
        <v>234</v>
      </c>
      <c r="FI256" t="s">
        <v>234</v>
      </c>
      <c r="FJ256" t="s">
        <v>234</v>
      </c>
      <c r="FK256" t="s">
        <v>234</v>
      </c>
      <c r="FL256" t="s">
        <v>234</v>
      </c>
      <c r="FM256" t="s">
        <v>234</v>
      </c>
      <c r="FN256" t="s">
        <v>234</v>
      </c>
      <c r="FO256" t="s">
        <v>234</v>
      </c>
      <c r="FP256" t="s">
        <v>234</v>
      </c>
      <c r="FQ256" t="s">
        <v>234</v>
      </c>
      <c r="FR256" t="s">
        <v>234</v>
      </c>
      <c r="FS256" t="s">
        <v>234</v>
      </c>
      <c r="FT256" t="s">
        <v>234</v>
      </c>
      <c r="FU256" t="s">
        <v>234</v>
      </c>
      <c r="FV256" t="s">
        <v>234</v>
      </c>
      <c r="FW256" t="s">
        <v>234</v>
      </c>
      <c r="FX256" t="s">
        <v>234</v>
      </c>
      <c r="FY256" t="s">
        <v>234</v>
      </c>
      <c r="FZ256" t="s">
        <v>234</v>
      </c>
      <c r="GA256" t="s">
        <v>234</v>
      </c>
      <c r="GB256" t="s">
        <v>234</v>
      </c>
      <c r="GC256" t="s">
        <v>234</v>
      </c>
      <c r="GD256" t="s">
        <v>234</v>
      </c>
      <c r="GE256" t="s">
        <v>234</v>
      </c>
      <c r="GF256" t="s">
        <v>234</v>
      </c>
      <c r="GG256" t="s">
        <v>234</v>
      </c>
      <c r="GH256" t="s">
        <v>234</v>
      </c>
      <c r="GI256" t="s">
        <v>234</v>
      </c>
      <c r="GJ256" t="s">
        <v>234</v>
      </c>
      <c r="GK256" t="s">
        <v>234</v>
      </c>
      <c r="GL256" t="s">
        <v>234</v>
      </c>
      <c r="GM256" t="s">
        <v>234</v>
      </c>
      <c r="GN256" t="s">
        <v>234</v>
      </c>
      <c r="GO256" t="s">
        <v>234</v>
      </c>
      <c r="GP256" t="s">
        <v>234</v>
      </c>
      <c r="GQ256" t="s">
        <v>234</v>
      </c>
      <c r="GR256" t="s">
        <v>234</v>
      </c>
      <c r="GS256" t="s">
        <v>234</v>
      </c>
      <c r="GT256" t="s">
        <v>234</v>
      </c>
      <c r="GU256" t="s">
        <v>234</v>
      </c>
      <c r="GV256" t="s">
        <v>234</v>
      </c>
      <c r="GW256" t="s">
        <v>234</v>
      </c>
      <c r="GX256" t="s">
        <v>234</v>
      </c>
      <c r="GY256" t="s">
        <v>234</v>
      </c>
      <c r="GZ256" t="s">
        <v>234</v>
      </c>
      <c r="HA256" t="s">
        <v>234</v>
      </c>
      <c r="HB256" t="s">
        <v>234</v>
      </c>
      <c r="HC256" t="s">
        <v>234</v>
      </c>
      <c r="HD256" t="s">
        <v>234</v>
      </c>
      <c r="HE256" t="s">
        <v>234</v>
      </c>
      <c r="HF256" t="s">
        <v>234</v>
      </c>
      <c r="HG256" t="s">
        <v>234</v>
      </c>
      <c r="HH256" t="s">
        <v>234</v>
      </c>
      <c r="HI256" t="s">
        <v>234</v>
      </c>
      <c r="HJ256" t="s">
        <v>234</v>
      </c>
      <c r="HK256" t="s">
        <v>234</v>
      </c>
      <c r="HL256" t="s">
        <v>234</v>
      </c>
      <c r="HM256" t="s">
        <v>234</v>
      </c>
      <c r="HN256" t="s">
        <v>234</v>
      </c>
      <c r="HO256" t="s">
        <v>234</v>
      </c>
      <c r="HP256" t="s">
        <v>234</v>
      </c>
      <c r="HQ256" t="s">
        <v>234</v>
      </c>
      <c r="HR256" t="s">
        <v>234</v>
      </c>
      <c r="HS256" t="s">
        <v>234</v>
      </c>
      <c r="HT256" t="s">
        <v>234</v>
      </c>
      <c r="HU256" t="s">
        <v>1655</v>
      </c>
      <c r="HV256" t="s">
        <v>1575</v>
      </c>
      <c r="HW256">
        <v>0</v>
      </c>
      <c r="HX256">
        <v>0</v>
      </c>
      <c r="HY256">
        <v>1</v>
      </c>
      <c r="HZ256">
        <v>0</v>
      </c>
      <c r="IA256">
        <v>0</v>
      </c>
      <c r="IB256">
        <v>0</v>
      </c>
      <c r="IC256" t="s">
        <v>234</v>
      </c>
      <c r="ID256" t="s">
        <v>1586</v>
      </c>
      <c r="IE256">
        <v>0</v>
      </c>
      <c r="IF256">
        <v>0</v>
      </c>
      <c r="IG256">
        <v>1</v>
      </c>
      <c r="IH256">
        <v>0</v>
      </c>
      <c r="II256">
        <v>0</v>
      </c>
      <c r="IJ256">
        <v>0</v>
      </c>
      <c r="IK256">
        <v>0</v>
      </c>
      <c r="IL256">
        <v>0</v>
      </c>
      <c r="IM256" t="s">
        <v>234</v>
      </c>
      <c r="IN256" t="s">
        <v>1655</v>
      </c>
      <c r="IO256" t="s">
        <v>234</v>
      </c>
      <c r="IP256" t="s">
        <v>309</v>
      </c>
      <c r="IQ256">
        <v>1</v>
      </c>
      <c r="IR256">
        <v>0</v>
      </c>
      <c r="IS256">
        <v>0</v>
      </c>
      <c r="IT256">
        <v>0</v>
      </c>
      <c r="IU256">
        <v>0</v>
      </c>
      <c r="IV256">
        <v>0</v>
      </c>
      <c r="IW256">
        <v>0</v>
      </c>
      <c r="IX256">
        <v>0</v>
      </c>
      <c r="IY256" t="s">
        <v>234</v>
      </c>
      <c r="IZ256" t="s">
        <v>234</v>
      </c>
      <c r="JA256" t="s">
        <v>234</v>
      </c>
      <c r="JB256" t="s">
        <v>234</v>
      </c>
      <c r="JC256" t="s">
        <v>234</v>
      </c>
      <c r="JD256" t="s">
        <v>234</v>
      </c>
      <c r="JE256" t="s">
        <v>234</v>
      </c>
      <c r="JF256" t="s">
        <v>234</v>
      </c>
      <c r="JG256" t="s">
        <v>234</v>
      </c>
      <c r="JH256" t="s">
        <v>234</v>
      </c>
      <c r="JI256" t="s">
        <v>234</v>
      </c>
      <c r="JJ256" t="s">
        <v>234</v>
      </c>
      <c r="JK256" t="s">
        <v>234</v>
      </c>
      <c r="JL256" t="s">
        <v>234</v>
      </c>
      <c r="JM256" t="s">
        <v>234</v>
      </c>
      <c r="JN256" t="s">
        <v>234</v>
      </c>
      <c r="JO256" t="s">
        <v>234</v>
      </c>
      <c r="JP256" t="s">
        <v>234</v>
      </c>
      <c r="JQ256" t="s">
        <v>234</v>
      </c>
      <c r="JR256" t="s">
        <v>234</v>
      </c>
      <c r="JS256" t="s">
        <v>234</v>
      </c>
      <c r="JT256" t="s">
        <v>234</v>
      </c>
      <c r="JU256" t="s">
        <v>234</v>
      </c>
      <c r="JV256" t="s">
        <v>234</v>
      </c>
      <c r="JW256" t="s">
        <v>234</v>
      </c>
      <c r="JX256" t="s">
        <v>234</v>
      </c>
      <c r="JY256" t="s">
        <v>234</v>
      </c>
      <c r="JZ256" t="s">
        <v>234</v>
      </c>
      <c r="KA256" t="s">
        <v>234</v>
      </c>
      <c r="KB256" t="s">
        <v>234</v>
      </c>
      <c r="KC256" t="s">
        <v>234</v>
      </c>
      <c r="KD256" t="s">
        <v>234</v>
      </c>
      <c r="KE256" t="s">
        <v>234</v>
      </c>
      <c r="KF256" t="s">
        <v>234</v>
      </c>
      <c r="KG256" t="s">
        <v>234</v>
      </c>
      <c r="KH256" t="s">
        <v>234</v>
      </c>
      <c r="KI256" t="s">
        <v>234</v>
      </c>
      <c r="KJ256" t="s">
        <v>234</v>
      </c>
      <c r="KK256" t="s">
        <v>234</v>
      </c>
      <c r="KL256" t="s">
        <v>234</v>
      </c>
      <c r="KM256" t="s">
        <v>234</v>
      </c>
      <c r="KN256" t="s">
        <v>234</v>
      </c>
      <c r="KO256" t="s">
        <v>234</v>
      </c>
      <c r="KP256" t="s">
        <v>234</v>
      </c>
      <c r="KQ256" t="s">
        <v>234</v>
      </c>
      <c r="KR256" t="s">
        <v>234</v>
      </c>
      <c r="KS256" t="s">
        <v>234</v>
      </c>
      <c r="KT256" t="s">
        <v>234</v>
      </c>
      <c r="KU256" t="s">
        <v>234</v>
      </c>
      <c r="KV256" t="s">
        <v>234</v>
      </c>
      <c r="KW256" t="s">
        <v>234</v>
      </c>
      <c r="KX256" t="s">
        <v>234</v>
      </c>
      <c r="KY256" t="s">
        <v>234</v>
      </c>
      <c r="KZ256" t="s">
        <v>234</v>
      </c>
      <c r="LA256" t="s">
        <v>234</v>
      </c>
      <c r="LB256" t="s">
        <v>234</v>
      </c>
      <c r="LC256" t="s">
        <v>234</v>
      </c>
      <c r="LD256" t="s">
        <v>234</v>
      </c>
      <c r="LE256" t="s">
        <v>234</v>
      </c>
      <c r="LF256" t="s">
        <v>3443</v>
      </c>
      <c r="LG256" t="s">
        <v>234</v>
      </c>
      <c r="LH256">
        <v>266830536</v>
      </c>
      <c r="LI256" t="s">
        <v>4390</v>
      </c>
      <c r="LJ256">
        <v>44624.801238425927</v>
      </c>
      <c r="LK256" t="s">
        <v>234</v>
      </c>
      <c r="LL256" t="s">
        <v>234</v>
      </c>
      <c r="LM256" t="s">
        <v>3800</v>
      </c>
      <c r="LN256" t="s">
        <v>3801</v>
      </c>
      <c r="LO256" t="s">
        <v>234</v>
      </c>
      <c r="LP256">
        <v>266</v>
      </c>
    </row>
    <row r="257" spans="1:328" x14ac:dyDescent="0.35">
      <c r="A257">
        <v>44616.403907557869</v>
      </c>
      <c r="B257">
        <v>44616.413364131942</v>
      </c>
      <c r="C257">
        <v>44616</v>
      </c>
      <c r="D257">
        <v>1.8913148145657034E-3</v>
      </c>
      <c r="E257" t="s">
        <v>234</v>
      </c>
      <c r="F257" t="s">
        <v>234</v>
      </c>
      <c r="G257" t="s">
        <v>234</v>
      </c>
      <c r="H257">
        <v>44616</v>
      </c>
      <c r="I257" t="s">
        <v>438</v>
      </c>
      <c r="J257" t="s">
        <v>234</v>
      </c>
      <c r="K257" t="s">
        <v>438</v>
      </c>
      <c r="L257" t="s">
        <v>437</v>
      </c>
      <c r="M257" t="s">
        <v>437</v>
      </c>
      <c r="N257" t="s">
        <v>485</v>
      </c>
      <c r="O257" t="s">
        <v>234</v>
      </c>
      <c r="P257" t="s">
        <v>485</v>
      </c>
      <c r="Q257" t="s">
        <v>484</v>
      </c>
      <c r="R257" t="s">
        <v>484</v>
      </c>
      <c r="S257" t="s">
        <v>441</v>
      </c>
      <c r="T257" t="s">
        <v>486</v>
      </c>
      <c r="U257" t="s">
        <v>487</v>
      </c>
      <c r="V257" t="s">
        <v>742</v>
      </c>
      <c r="W257" t="s">
        <v>488</v>
      </c>
      <c r="X257" t="s">
        <v>489</v>
      </c>
      <c r="Y257" t="s">
        <v>488</v>
      </c>
      <c r="Z257" t="s">
        <v>491</v>
      </c>
      <c r="AA257" t="s">
        <v>234</v>
      </c>
      <c r="AB257" t="s">
        <v>491</v>
      </c>
      <c r="AC257" t="s">
        <v>490</v>
      </c>
      <c r="AD257" t="s">
        <v>490</v>
      </c>
      <c r="AE257" t="s">
        <v>491</v>
      </c>
      <c r="AF257" t="s">
        <v>234</v>
      </c>
      <c r="AG257" t="s">
        <v>491</v>
      </c>
      <c r="AH257" t="s">
        <v>492</v>
      </c>
      <c r="AI257" t="s">
        <v>492</v>
      </c>
      <c r="AJ257" t="s">
        <v>247</v>
      </c>
      <c r="AK257" t="s">
        <v>284</v>
      </c>
      <c r="AL257" t="s">
        <v>1655</v>
      </c>
      <c r="AM257" t="s">
        <v>234</v>
      </c>
      <c r="AN257" t="s">
        <v>1655</v>
      </c>
      <c r="AO257" t="s">
        <v>234</v>
      </c>
      <c r="AP257" t="s">
        <v>250</v>
      </c>
      <c r="AQ257" t="s">
        <v>234</v>
      </c>
      <c r="AR257" t="s">
        <v>234</v>
      </c>
      <c r="AS257" t="s">
        <v>285</v>
      </c>
      <c r="AT257" t="s">
        <v>234</v>
      </c>
      <c r="AU257" t="s">
        <v>302</v>
      </c>
      <c r="AV257">
        <v>0</v>
      </c>
      <c r="AW257">
        <v>1</v>
      </c>
      <c r="AX257">
        <v>0</v>
      </c>
      <c r="AY257">
        <v>0</v>
      </c>
      <c r="AZ257">
        <v>0</v>
      </c>
      <c r="BA257">
        <v>0</v>
      </c>
      <c r="BB257">
        <v>0</v>
      </c>
      <c r="BC257">
        <v>0</v>
      </c>
      <c r="BD257" t="s">
        <v>303</v>
      </c>
      <c r="BE257" t="s">
        <v>752</v>
      </c>
      <c r="BF257" t="s">
        <v>287</v>
      </c>
      <c r="BG257">
        <v>1</v>
      </c>
      <c r="BH257">
        <v>0</v>
      </c>
      <c r="BI257">
        <v>0</v>
      </c>
      <c r="BJ257">
        <v>0</v>
      </c>
      <c r="BK257">
        <v>0</v>
      </c>
      <c r="BL257">
        <v>0</v>
      </c>
      <c r="BM257">
        <v>0</v>
      </c>
      <c r="BN257">
        <v>0</v>
      </c>
      <c r="BO257">
        <v>0</v>
      </c>
      <c r="BP257">
        <v>0</v>
      </c>
      <c r="BQ257" t="s">
        <v>234</v>
      </c>
      <c r="BR257" t="s">
        <v>288</v>
      </c>
      <c r="BS257" t="s">
        <v>289</v>
      </c>
      <c r="BT257" t="s">
        <v>234</v>
      </c>
      <c r="BU257" t="s">
        <v>234</v>
      </c>
      <c r="BV257" t="s">
        <v>234</v>
      </c>
      <c r="BW257" t="s">
        <v>234</v>
      </c>
      <c r="BX257" t="s">
        <v>234</v>
      </c>
      <c r="BY257" t="s">
        <v>234</v>
      </c>
      <c r="BZ257" t="s">
        <v>234</v>
      </c>
      <c r="CA257" t="s">
        <v>234</v>
      </c>
      <c r="CB257" t="s">
        <v>234</v>
      </c>
      <c r="CC257" t="s">
        <v>234</v>
      </c>
      <c r="CD257" t="s">
        <v>234</v>
      </c>
      <c r="CE257" t="s">
        <v>234</v>
      </c>
      <c r="CF257" t="s">
        <v>234</v>
      </c>
      <c r="CG257" t="s">
        <v>234</v>
      </c>
      <c r="CH257" t="s">
        <v>234</v>
      </c>
      <c r="CI257" t="s">
        <v>234</v>
      </c>
      <c r="CJ257" t="s">
        <v>234</v>
      </c>
      <c r="CK257" t="s">
        <v>234</v>
      </c>
      <c r="CL257" t="s">
        <v>234</v>
      </c>
      <c r="CM257" t="s">
        <v>234</v>
      </c>
      <c r="CN257" t="s">
        <v>234</v>
      </c>
      <c r="CO257" t="s">
        <v>234</v>
      </c>
      <c r="CP257" t="s">
        <v>234</v>
      </c>
      <c r="CQ257" t="s">
        <v>234</v>
      </c>
      <c r="CR257" t="s">
        <v>234</v>
      </c>
      <c r="CS257" t="s">
        <v>234</v>
      </c>
      <c r="CT257" t="s">
        <v>234</v>
      </c>
      <c r="CU257" t="s">
        <v>234</v>
      </c>
      <c r="CV257" t="s">
        <v>234</v>
      </c>
      <c r="CW257" t="s">
        <v>234</v>
      </c>
      <c r="CX257" t="s">
        <v>234</v>
      </c>
      <c r="CY257" t="s">
        <v>234</v>
      </c>
      <c r="CZ257" t="s">
        <v>234</v>
      </c>
      <c r="DA257" t="s">
        <v>234</v>
      </c>
      <c r="DB257" t="s">
        <v>234</v>
      </c>
      <c r="DC257" t="s">
        <v>234</v>
      </c>
      <c r="DD257" t="s">
        <v>234</v>
      </c>
      <c r="DE257" t="s">
        <v>234</v>
      </c>
      <c r="DF257" t="s">
        <v>234</v>
      </c>
      <c r="DG257" t="s">
        <v>234</v>
      </c>
      <c r="DH257" t="s">
        <v>234</v>
      </c>
      <c r="DI257" t="s">
        <v>234</v>
      </c>
      <c r="DJ257" t="s">
        <v>234</v>
      </c>
      <c r="DK257" t="s">
        <v>234</v>
      </c>
      <c r="DL257" t="s">
        <v>234</v>
      </c>
      <c r="DM257" t="s">
        <v>234</v>
      </c>
      <c r="DN257" t="s">
        <v>234</v>
      </c>
      <c r="DO257" t="s">
        <v>234</v>
      </c>
      <c r="DP257" t="s">
        <v>234</v>
      </c>
      <c r="DQ257" t="s">
        <v>234</v>
      </c>
      <c r="DR257" t="s">
        <v>234</v>
      </c>
      <c r="DS257" t="s">
        <v>234</v>
      </c>
      <c r="DT257" t="s">
        <v>234</v>
      </c>
      <c r="DU257" t="s">
        <v>234</v>
      </c>
      <c r="DV257" t="s">
        <v>234</v>
      </c>
      <c r="DW257" t="s">
        <v>234</v>
      </c>
      <c r="DX257" t="s">
        <v>234</v>
      </c>
      <c r="DY257" t="s">
        <v>234</v>
      </c>
      <c r="DZ257" t="s">
        <v>234</v>
      </c>
      <c r="EA257" t="s">
        <v>234</v>
      </c>
      <c r="EB257" t="s">
        <v>234</v>
      </c>
      <c r="EC257" t="s">
        <v>234</v>
      </c>
      <c r="ED257" t="s">
        <v>234</v>
      </c>
      <c r="EE257" t="s">
        <v>234</v>
      </c>
      <c r="EF257" t="s">
        <v>234</v>
      </c>
      <c r="EG257" t="s">
        <v>234</v>
      </c>
      <c r="EH257" t="s">
        <v>234</v>
      </c>
      <c r="EI257" t="s">
        <v>234</v>
      </c>
      <c r="EJ257" t="s">
        <v>234</v>
      </c>
      <c r="EK257" t="s">
        <v>234</v>
      </c>
      <c r="EL257" t="s">
        <v>234</v>
      </c>
      <c r="EM257" t="s">
        <v>234</v>
      </c>
      <c r="EN257" t="s">
        <v>234</v>
      </c>
      <c r="EO257" t="s">
        <v>4082</v>
      </c>
      <c r="EP257">
        <v>0</v>
      </c>
      <c r="EQ257">
        <v>1</v>
      </c>
      <c r="ER257">
        <v>1</v>
      </c>
      <c r="ES257">
        <v>1</v>
      </c>
      <c r="ET257">
        <v>1</v>
      </c>
      <c r="EU257">
        <v>0</v>
      </c>
      <c r="EV257">
        <v>1</v>
      </c>
      <c r="EW257">
        <v>0</v>
      </c>
      <c r="EX257" t="s">
        <v>234</v>
      </c>
      <c r="EY257" t="s">
        <v>234</v>
      </c>
      <c r="EZ257" t="s">
        <v>234</v>
      </c>
      <c r="FA257" t="s">
        <v>234</v>
      </c>
      <c r="FB257" t="s">
        <v>234</v>
      </c>
      <c r="FC257" t="s">
        <v>234</v>
      </c>
      <c r="FD257" t="s">
        <v>234</v>
      </c>
      <c r="FE257" t="s">
        <v>234</v>
      </c>
      <c r="FF257">
        <v>25</v>
      </c>
      <c r="FG257" t="s">
        <v>1655</v>
      </c>
      <c r="FH257">
        <v>50</v>
      </c>
      <c r="FI257" t="s">
        <v>1655</v>
      </c>
      <c r="FJ257" t="s">
        <v>1655</v>
      </c>
      <c r="FK257">
        <v>35</v>
      </c>
      <c r="FL257" t="s">
        <v>234</v>
      </c>
      <c r="FM257" t="s">
        <v>234</v>
      </c>
      <c r="FN257" t="s">
        <v>3897</v>
      </c>
      <c r="FO257" t="s">
        <v>1655</v>
      </c>
      <c r="FP257" t="s">
        <v>1655</v>
      </c>
      <c r="FQ257">
        <v>100</v>
      </c>
      <c r="FR257" t="s">
        <v>234</v>
      </c>
      <c r="FS257" t="s">
        <v>234</v>
      </c>
      <c r="FT257" t="s">
        <v>3816</v>
      </c>
      <c r="FU257" t="s">
        <v>1655</v>
      </c>
      <c r="FV257" t="s">
        <v>1655</v>
      </c>
      <c r="FW257">
        <v>100</v>
      </c>
      <c r="FX257" t="s">
        <v>234</v>
      </c>
      <c r="FY257" t="s">
        <v>234</v>
      </c>
      <c r="FZ257" t="s">
        <v>234</v>
      </c>
      <c r="GA257" t="s">
        <v>3816</v>
      </c>
      <c r="GB257" t="s">
        <v>1655</v>
      </c>
      <c r="GC257" t="s">
        <v>234</v>
      </c>
      <c r="GD257" t="s">
        <v>234</v>
      </c>
      <c r="GE257" t="s">
        <v>234</v>
      </c>
      <c r="GF257" t="s">
        <v>234</v>
      </c>
      <c r="GG257" t="s">
        <v>234</v>
      </c>
      <c r="GH257" t="s">
        <v>234</v>
      </c>
      <c r="GI257" t="s">
        <v>234</v>
      </c>
      <c r="GJ257" t="s">
        <v>234</v>
      </c>
      <c r="GK257" t="s">
        <v>234</v>
      </c>
      <c r="GL257" t="s">
        <v>234</v>
      </c>
      <c r="GM257" t="s">
        <v>234</v>
      </c>
      <c r="GN257" t="s">
        <v>234</v>
      </c>
      <c r="GO257" t="s">
        <v>1445</v>
      </c>
      <c r="GP257" t="s">
        <v>234</v>
      </c>
      <c r="GQ257" t="s">
        <v>234</v>
      </c>
      <c r="GR257" t="s">
        <v>234</v>
      </c>
      <c r="GS257" t="s">
        <v>234</v>
      </c>
      <c r="GT257" t="s">
        <v>234</v>
      </c>
      <c r="GU257" t="s">
        <v>234</v>
      </c>
      <c r="GV257" t="s">
        <v>234</v>
      </c>
      <c r="GW257" t="s">
        <v>234</v>
      </c>
      <c r="GX257" t="s">
        <v>234</v>
      </c>
      <c r="GY257" t="s">
        <v>234</v>
      </c>
      <c r="GZ257" t="s">
        <v>234</v>
      </c>
      <c r="HA257" t="s">
        <v>234</v>
      </c>
      <c r="HB257" t="s">
        <v>234</v>
      </c>
      <c r="HC257" t="s">
        <v>234</v>
      </c>
      <c r="HD257" t="s">
        <v>234</v>
      </c>
      <c r="HE257" t="s">
        <v>234</v>
      </c>
      <c r="HF257" t="s">
        <v>234</v>
      </c>
      <c r="HG257" t="s">
        <v>234</v>
      </c>
      <c r="HH257" t="s">
        <v>234</v>
      </c>
      <c r="HI257" t="s">
        <v>234</v>
      </c>
      <c r="HJ257" t="s">
        <v>234</v>
      </c>
      <c r="HK257" t="s">
        <v>234</v>
      </c>
      <c r="HL257" t="s">
        <v>234</v>
      </c>
      <c r="HM257" t="s">
        <v>234</v>
      </c>
      <c r="HN257" t="s">
        <v>1445</v>
      </c>
      <c r="HO257" t="s">
        <v>1445</v>
      </c>
      <c r="HP257" t="s">
        <v>1655</v>
      </c>
      <c r="HQ257" t="s">
        <v>441</v>
      </c>
      <c r="HR257" t="s">
        <v>305</v>
      </c>
      <c r="HS257" t="s">
        <v>486</v>
      </c>
      <c r="HT257" t="s">
        <v>305</v>
      </c>
      <c r="HU257" t="s">
        <v>1445</v>
      </c>
      <c r="HV257" t="s">
        <v>234</v>
      </c>
      <c r="HW257" t="s">
        <v>234</v>
      </c>
      <c r="HX257" t="s">
        <v>234</v>
      </c>
      <c r="HY257" t="s">
        <v>234</v>
      </c>
      <c r="HZ257" t="s">
        <v>234</v>
      </c>
      <c r="IA257" t="s">
        <v>234</v>
      </c>
      <c r="IB257" t="s">
        <v>234</v>
      </c>
      <c r="IC257" t="s">
        <v>234</v>
      </c>
      <c r="ID257" t="s">
        <v>269</v>
      </c>
      <c r="IE257">
        <v>0</v>
      </c>
      <c r="IF257">
        <v>0</v>
      </c>
      <c r="IG257">
        <v>0</v>
      </c>
      <c r="IH257">
        <v>0</v>
      </c>
      <c r="II257">
        <v>0</v>
      </c>
      <c r="IJ257">
        <v>0</v>
      </c>
      <c r="IK257">
        <v>0</v>
      </c>
      <c r="IL257">
        <v>1</v>
      </c>
      <c r="IM257" t="s">
        <v>234</v>
      </c>
      <c r="IN257" t="s">
        <v>269</v>
      </c>
      <c r="IO257" t="s">
        <v>234</v>
      </c>
      <c r="IP257" t="s">
        <v>234</v>
      </c>
      <c r="IQ257" t="s">
        <v>234</v>
      </c>
      <c r="IR257" t="s">
        <v>234</v>
      </c>
      <c r="IS257" t="s">
        <v>234</v>
      </c>
      <c r="IT257" t="s">
        <v>234</v>
      </c>
      <c r="IU257" t="s">
        <v>234</v>
      </c>
      <c r="IV257" t="s">
        <v>234</v>
      </c>
      <c r="IW257" t="s">
        <v>234</v>
      </c>
      <c r="IX257" t="s">
        <v>234</v>
      </c>
      <c r="IY257" t="s">
        <v>234</v>
      </c>
      <c r="IZ257" t="s">
        <v>234</v>
      </c>
      <c r="JA257" t="s">
        <v>234</v>
      </c>
      <c r="JB257" t="s">
        <v>234</v>
      </c>
      <c r="JC257" t="s">
        <v>234</v>
      </c>
      <c r="JD257" t="s">
        <v>234</v>
      </c>
      <c r="JE257" t="s">
        <v>234</v>
      </c>
      <c r="JF257" t="s">
        <v>234</v>
      </c>
      <c r="JG257" t="s">
        <v>234</v>
      </c>
      <c r="JH257" t="s">
        <v>234</v>
      </c>
      <c r="JI257" t="s">
        <v>234</v>
      </c>
      <c r="JJ257" t="s">
        <v>234</v>
      </c>
      <c r="JK257" t="s">
        <v>234</v>
      </c>
      <c r="JL257" t="s">
        <v>234</v>
      </c>
      <c r="JM257" t="s">
        <v>234</v>
      </c>
      <c r="JN257" t="s">
        <v>234</v>
      </c>
      <c r="JO257" t="s">
        <v>234</v>
      </c>
      <c r="JP257" t="s">
        <v>234</v>
      </c>
      <c r="JQ257" t="s">
        <v>234</v>
      </c>
      <c r="JR257" t="s">
        <v>234</v>
      </c>
      <c r="JS257" t="s">
        <v>234</v>
      </c>
      <c r="JT257" t="s">
        <v>234</v>
      </c>
      <c r="JU257" t="s">
        <v>234</v>
      </c>
      <c r="JV257" t="s">
        <v>234</v>
      </c>
      <c r="JW257" t="s">
        <v>234</v>
      </c>
      <c r="JX257" t="s">
        <v>234</v>
      </c>
      <c r="JY257" t="s">
        <v>234</v>
      </c>
      <c r="JZ257" t="s">
        <v>234</v>
      </c>
      <c r="KA257" t="s">
        <v>234</v>
      </c>
      <c r="KB257" t="s">
        <v>234</v>
      </c>
      <c r="KC257" t="s">
        <v>234</v>
      </c>
      <c r="KD257" t="s">
        <v>234</v>
      </c>
      <c r="KE257" t="s">
        <v>234</v>
      </c>
      <c r="KF257" t="s">
        <v>234</v>
      </c>
      <c r="KG257" t="s">
        <v>234</v>
      </c>
      <c r="KH257" t="s">
        <v>234</v>
      </c>
      <c r="KI257" t="s">
        <v>234</v>
      </c>
      <c r="KJ257" t="s">
        <v>234</v>
      </c>
      <c r="KK257" t="s">
        <v>234</v>
      </c>
      <c r="KL257" t="s">
        <v>234</v>
      </c>
      <c r="KM257" t="s">
        <v>234</v>
      </c>
      <c r="KN257" t="s">
        <v>234</v>
      </c>
      <c r="KO257" t="s">
        <v>234</v>
      </c>
      <c r="KP257" t="s">
        <v>234</v>
      </c>
      <c r="KQ257" t="s">
        <v>234</v>
      </c>
      <c r="KR257" t="s">
        <v>234</v>
      </c>
      <c r="KS257" t="s">
        <v>234</v>
      </c>
      <c r="KT257" t="s">
        <v>234</v>
      </c>
      <c r="KU257" t="s">
        <v>234</v>
      </c>
      <c r="KV257" t="s">
        <v>234</v>
      </c>
      <c r="KW257" t="s">
        <v>234</v>
      </c>
      <c r="KX257" t="s">
        <v>234</v>
      </c>
      <c r="KY257" t="s">
        <v>234</v>
      </c>
      <c r="KZ257" t="s">
        <v>234</v>
      </c>
      <c r="LA257" t="s">
        <v>234</v>
      </c>
      <c r="LB257" t="s">
        <v>234</v>
      </c>
      <c r="LC257" t="s">
        <v>234</v>
      </c>
      <c r="LD257" t="s">
        <v>234</v>
      </c>
      <c r="LE257" t="s">
        <v>234</v>
      </c>
      <c r="LF257" t="s">
        <v>3443</v>
      </c>
      <c r="LG257" t="s">
        <v>234</v>
      </c>
      <c r="LH257">
        <v>266830539</v>
      </c>
      <c r="LI257" t="s">
        <v>4391</v>
      </c>
      <c r="LJ257">
        <v>44624.801261574074</v>
      </c>
      <c r="LK257" t="s">
        <v>234</v>
      </c>
      <c r="LL257" t="s">
        <v>234</v>
      </c>
      <c r="LM257" t="s">
        <v>3800</v>
      </c>
      <c r="LN257" t="s">
        <v>3801</v>
      </c>
      <c r="LO257" t="s">
        <v>234</v>
      </c>
      <c r="LP257">
        <v>267</v>
      </c>
    </row>
    <row r="258" spans="1:328" x14ac:dyDescent="0.35">
      <c r="A258">
        <v>44616.413436423609</v>
      </c>
      <c r="B258">
        <v>44616.420553425924</v>
      </c>
      <c r="C258">
        <v>44616</v>
      </c>
      <c r="D258">
        <v>1.4234004629543051E-3</v>
      </c>
      <c r="E258" t="s">
        <v>234</v>
      </c>
      <c r="F258" t="s">
        <v>234</v>
      </c>
      <c r="G258" t="s">
        <v>234</v>
      </c>
      <c r="H258">
        <v>44616</v>
      </c>
      <c r="I258" t="s">
        <v>438</v>
      </c>
      <c r="J258" t="s">
        <v>234</v>
      </c>
      <c r="K258" t="s">
        <v>438</v>
      </c>
      <c r="L258" t="s">
        <v>437</v>
      </c>
      <c r="M258" t="s">
        <v>437</v>
      </c>
      <c r="N258" t="s">
        <v>485</v>
      </c>
      <c r="O258" t="s">
        <v>234</v>
      </c>
      <c r="P258" t="s">
        <v>485</v>
      </c>
      <c r="Q258" t="s">
        <v>484</v>
      </c>
      <c r="R258" t="s">
        <v>484</v>
      </c>
      <c r="S258" t="s">
        <v>441</v>
      </c>
      <c r="T258" t="s">
        <v>486</v>
      </c>
      <c r="U258" t="s">
        <v>487</v>
      </c>
      <c r="V258" t="s">
        <v>742</v>
      </c>
      <c r="W258" t="s">
        <v>488</v>
      </c>
      <c r="X258" t="s">
        <v>489</v>
      </c>
      <c r="Y258" t="s">
        <v>488</v>
      </c>
      <c r="Z258" t="s">
        <v>491</v>
      </c>
      <c r="AA258" t="s">
        <v>234</v>
      </c>
      <c r="AB258" t="s">
        <v>491</v>
      </c>
      <c r="AC258" t="s">
        <v>490</v>
      </c>
      <c r="AD258" t="s">
        <v>490</v>
      </c>
      <c r="AE258" t="s">
        <v>491</v>
      </c>
      <c r="AF258" t="s">
        <v>234</v>
      </c>
      <c r="AG258" t="s">
        <v>491</v>
      </c>
      <c r="AH258" t="s">
        <v>492</v>
      </c>
      <c r="AI258" t="s">
        <v>492</v>
      </c>
      <c r="AJ258" t="s">
        <v>247</v>
      </c>
      <c r="AK258" t="s">
        <v>284</v>
      </c>
      <c r="AL258" t="s">
        <v>1655</v>
      </c>
      <c r="AM258" t="s">
        <v>234</v>
      </c>
      <c r="AN258" t="s">
        <v>1655</v>
      </c>
      <c r="AO258" t="s">
        <v>234</v>
      </c>
      <c r="AP258" t="s">
        <v>250</v>
      </c>
      <c r="AQ258" t="s">
        <v>234</v>
      </c>
      <c r="AR258" t="s">
        <v>234</v>
      </c>
      <c r="AS258" t="s">
        <v>285</v>
      </c>
      <c r="AT258" t="s">
        <v>234</v>
      </c>
      <c r="AU258" t="s">
        <v>302</v>
      </c>
      <c r="AV258">
        <v>0</v>
      </c>
      <c r="AW258">
        <v>1</v>
      </c>
      <c r="AX258">
        <v>0</v>
      </c>
      <c r="AY258">
        <v>0</v>
      </c>
      <c r="AZ258">
        <v>0</v>
      </c>
      <c r="BA258">
        <v>0</v>
      </c>
      <c r="BB258">
        <v>0</v>
      </c>
      <c r="BC258">
        <v>0</v>
      </c>
      <c r="BD258" t="s">
        <v>303</v>
      </c>
      <c r="BE258" t="s">
        <v>752</v>
      </c>
      <c r="BF258" t="s">
        <v>287</v>
      </c>
      <c r="BG258">
        <v>1</v>
      </c>
      <c r="BH258">
        <v>0</v>
      </c>
      <c r="BI258">
        <v>0</v>
      </c>
      <c r="BJ258">
        <v>0</v>
      </c>
      <c r="BK258">
        <v>0</v>
      </c>
      <c r="BL258">
        <v>0</v>
      </c>
      <c r="BM258">
        <v>0</v>
      </c>
      <c r="BN258">
        <v>0</v>
      </c>
      <c r="BO258">
        <v>0</v>
      </c>
      <c r="BP258">
        <v>0</v>
      </c>
      <c r="BQ258" t="s">
        <v>234</v>
      </c>
      <c r="BR258" t="s">
        <v>288</v>
      </c>
      <c r="BS258" t="s">
        <v>289</v>
      </c>
      <c r="BT258" t="s">
        <v>234</v>
      </c>
      <c r="BU258" t="s">
        <v>234</v>
      </c>
      <c r="BV258" t="s">
        <v>234</v>
      </c>
      <c r="BW258" t="s">
        <v>234</v>
      </c>
      <c r="BX258" t="s">
        <v>234</v>
      </c>
      <c r="BY258" t="s">
        <v>234</v>
      </c>
      <c r="BZ258" t="s">
        <v>234</v>
      </c>
      <c r="CA258" t="s">
        <v>234</v>
      </c>
      <c r="CB258" t="s">
        <v>234</v>
      </c>
      <c r="CC258" t="s">
        <v>234</v>
      </c>
      <c r="CD258" t="s">
        <v>234</v>
      </c>
      <c r="CE258" t="s">
        <v>234</v>
      </c>
      <c r="CF258" t="s">
        <v>234</v>
      </c>
      <c r="CG258" t="s">
        <v>234</v>
      </c>
      <c r="CH258" t="s">
        <v>234</v>
      </c>
      <c r="CI258" t="s">
        <v>234</v>
      </c>
      <c r="CJ258" t="s">
        <v>234</v>
      </c>
      <c r="CK258" t="s">
        <v>234</v>
      </c>
      <c r="CL258" t="s">
        <v>234</v>
      </c>
      <c r="CM258" t="s">
        <v>234</v>
      </c>
      <c r="CN258" t="s">
        <v>234</v>
      </c>
      <c r="CO258" t="s">
        <v>234</v>
      </c>
      <c r="CP258" t="s">
        <v>234</v>
      </c>
      <c r="CQ258" t="s">
        <v>234</v>
      </c>
      <c r="CR258" t="s">
        <v>234</v>
      </c>
      <c r="CS258" t="s">
        <v>234</v>
      </c>
      <c r="CT258" t="s">
        <v>234</v>
      </c>
      <c r="CU258" t="s">
        <v>234</v>
      </c>
      <c r="CV258" t="s">
        <v>234</v>
      </c>
      <c r="CW258" t="s">
        <v>234</v>
      </c>
      <c r="CX258" t="s">
        <v>234</v>
      </c>
      <c r="CY258" t="s">
        <v>234</v>
      </c>
      <c r="CZ258" t="s">
        <v>234</v>
      </c>
      <c r="DA258" t="s">
        <v>234</v>
      </c>
      <c r="DB258" t="s">
        <v>234</v>
      </c>
      <c r="DC258" t="s">
        <v>234</v>
      </c>
      <c r="DD258" t="s">
        <v>234</v>
      </c>
      <c r="DE258" t="s">
        <v>234</v>
      </c>
      <c r="DF258" t="s">
        <v>234</v>
      </c>
      <c r="DG258" t="s">
        <v>234</v>
      </c>
      <c r="DH258" t="s">
        <v>234</v>
      </c>
      <c r="DI258" t="s">
        <v>234</v>
      </c>
      <c r="DJ258" t="s">
        <v>234</v>
      </c>
      <c r="DK258" t="s">
        <v>234</v>
      </c>
      <c r="DL258" t="s">
        <v>234</v>
      </c>
      <c r="DM258" t="s">
        <v>234</v>
      </c>
      <c r="DN258" t="s">
        <v>234</v>
      </c>
      <c r="DO258" t="s">
        <v>234</v>
      </c>
      <c r="DP258" t="s">
        <v>234</v>
      </c>
      <c r="DQ258" t="s">
        <v>234</v>
      </c>
      <c r="DR258" t="s">
        <v>234</v>
      </c>
      <c r="DS258" t="s">
        <v>234</v>
      </c>
      <c r="DT258" t="s">
        <v>234</v>
      </c>
      <c r="DU258" t="s">
        <v>234</v>
      </c>
      <c r="DV258" t="s">
        <v>234</v>
      </c>
      <c r="DW258" t="s">
        <v>234</v>
      </c>
      <c r="DX258" t="s">
        <v>234</v>
      </c>
      <c r="DY258" t="s">
        <v>234</v>
      </c>
      <c r="DZ258" t="s">
        <v>234</v>
      </c>
      <c r="EA258" t="s">
        <v>234</v>
      </c>
      <c r="EB258" t="s">
        <v>234</v>
      </c>
      <c r="EC258" t="s">
        <v>234</v>
      </c>
      <c r="ED258" t="s">
        <v>234</v>
      </c>
      <c r="EE258" t="s">
        <v>234</v>
      </c>
      <c r="EF258" t="s">
        <v>234</v>
      </c>
      <c r="EG258" t="s">
        <v>234</v>
      </c>
      <c r="EH258" t="s">
        <v>234</v>
      </c>
      <c r="EI258" t="s">
        <v>234</v>
      </c>
      <c r="EJ258" t="s">
        <v>234</v>
      </c>
      <c r="EK258" t="s">
        <v>234</v>
      </c>
      <c r="EL258" t="s">
        <v>234</v>
      </c>
      <c r="EM258" t="s">
        <v>234</v>
      </c>
      <c r="EN258" t="s">
        <v>234</v>
      </c>
      <c r="EO258" t="s">
        <v>4392</v>
      </c>
      <c r="EP258">
        <v>1</v>
      </c>
      <c r="EQ258">
        <v>0</v>
      </c>
      <c r="ER258">
        <v>1</v>
      </c>
      <c r="ES258">
        <v>1</v>
      </c>
      <c r="ET258">
        <v>1</v>
      </c>
      <c r="EU258">
        <v>0</v>
      </c>
      <c r="EV258">
        <v>1</v>
      </c>
      <c r="EW258">
        <v>0</v>
      </c>
      <c r="EX258" t="s">
        <v>1655</v>
      </c>
      <c r="EY258">
        <v>40</v>
      </c>
      <c r="EZ258" t="s">
        <v>3818</v>
      </c>
      <c r="FA258" t="s">
        <v>234</v>
      </c>
      <c r="FB258" t="s">
        <v>234</v>
      </c>
      <c r="FC258" t="s">
        <v>234</v>
      </c>
      <c r="FD258" t="s">
        <v>3818</v>
      </c>
      <c r="FE258" t="s">
        <v>1655</v>
      </c>
      <c r="FF258" t="s">
        <v>234</v>
      </c>
      <c r="FG258" t="s">
        <v>234</v>
      </c>
      <c r="FH258">
        <v>25</v>
      </c>
      <c r="FI258" t="s">
        <v>1655</v>
      </c>
      <c r="FJ258" t="s">
        <v>1655</v>
      </c>
      <c r="FK258">
        <v>20</v>
      </c>
      <c r="FL258" t="s">
        <v>234</v>
      </c>
      <c r="FM258" t="s">
        <v>234</v>
      </c>
      <c r="FN258" t="s">
        <v>3920</v>
      </c>
      <c r="FO258" t="s">
        <v>1655</v>
      </c>
      <c r="FP258" t="s">
        <v>1655</v>
      </c>
      <c r="FQ258">
        <v>100</v>
      </c>
      <c r="FR258" t="s">
        <v>234</v>
      </c>
      <c r="FS258" t="s">
        <v>234</v>
      </c>
      <c r="FT258" t="s">
        <v>3816</v>
      </c>
      <c r="FU258" t="s">
        <v>1655</v>
      </c>
      <c r="FV258" t="s">
        <v>1655</v>
      </c>
      <c r="FW258">
        <v>100</v>
      </c>
      <c r="FX258" t="s">
        <v>234</v>
      </c>
      <c r="FY258" t="s">
        <v>234</v>
      </c>
      <c r="FZ258" t="s">
        <v>234</v>
      </c>
      <c r="GA258" t="s">
        <v>3816</v>
      </c>
      <c r="GB258" t="s">
        <v>1655</v>
      </c>
      <c r="GC258" t="s">
        <v>234</v>
      </c>
      <c r="GD258" t="s">
        <v>234</v>
      </c>
      <c r="GE258" t="s">
        <v>234</v>
      </c>
      <c r="GF258" t="s">
        <v>234</v>
      </c>
      <c r="GG258" t="s">
        <v>234</v>
      </c>
      <c r="GH258" t="s">
        <v>234</v>
      </c>
      <c r="GI258" t="s">
        <v>234</v>
      </c>
      <c r="GJ258" t="s">
        <v>234</v>
      </c>
      <c r="GK258" t="s">
        <v>234</v>
      </c>
      <c r="GL258" t="s">
        <v>234</v>
      </c>
      <c r="GM258" t="s">
        <v>234</v>
      </c>
      <c r="GN258" t="s">
        <v>234</v>
      </c>
      <c r="GO258" t="s">
        <v>1655</v>
      </c>
      <c r="GP258" t="s">
        <v>4393</v>
      </c>
      <c r="GQ258">
        <v>0</v>
      </c>
      <c r="GR258">
        <v>1</v>
      </c>
      <c r="GS258">
        <v>0</v>
      </c>
      <c r="GT258">
        <v>1</v>
      </c>
      <c r="GU258">
        <v>1</v>
      </c>
      <c r="GV258">
        <v>0</v>
      </c>
      <c r="GW258">
        <v>0</v>
      </c>
      <c r="GX258">
        <v>0</v>
      </c>
      <c r="GY258">
        <v>0</v>
      </c>
      <c r="GZ258">
        <v>0</v>
      </c>
      <c r="HA258">
        <v>0</v>
      </c>
      <c r="HB258">
        <v>0</v>
      </c>
      <c r="HC258">
        <v>0</v>
      </c>
      <c r="HD258" t="s">
        <v>234</v>
      </c>
      <c r="HE258" t="s">
        <v>1047</v>
      </c>
      <c r="HF258">
        <v>0</v>
      </c>
      <c r="HG258">
        <v>0</v>
      </c>
      <c r="HH258">
        <v>0</v>
      </c>
      <c r="HI258">
        <v>1</v>
      </c>
      <c r="HJ258">
        <v>0</v>
      </c>
      <c r="HK258">
        <v>0</v>
      </c>
      <c r="HL258">
        <v>0</v>
      </c>
      <c r="HM258">
        <v>0</v>
      </c>
      <c r="HN258" t="s">
        <v>1445</v>
      </c>
      <c r="HO258" t="s">
        <v>1445</v>
      </c>
      <c r="HP258" t="s">
        <v>1655</v>
      </c>
      <c r="HQ258" t="s">
        <v>441</v>
      </c>
      <c r="HR258" t="s">
        <v>305</v>
      </c>
      <c r="HS258" t="s">
        <v>486</v>
      </c>
      <c r="HT258" t="s">
        <v>305</v>
      </c>
      <c r="HU258" t="s">
        <v>1655</v>
      </c>
      <c r="HV258" t="s">
        <v>1575</v>
      </c>
      <c r="HW258">
        <v>0</v>
      </c>
      <c r="HX258">
        <v>0</v>
      </c>
      <c r="HY258">
        <v>1</v>
      </c>
      <c r="HZ258">
        <v>0</v>
      </c>
      <c r="IA258">
        <v>0</v>
      </c>
      <c r="IB258">
        <v>0</v>
      </c>
      <c r="IC258" t="s">
        <v>234</v>
      </c>
      <c r="ID258" t="s">
        <v>3923</v>
      </c>
      <c r="IE258">
        <v>0</v>
      </c>
      <c r="IF258">
        <v>1</v>
      </c>
      <c r="IG258">
        <v>1</v>
      </c>
      <c r="IH258">
        <v>0</v>
      </c>
      <c r="II258">
        <v>0</v>
      </c>
      <c r="IJ258">
        <v>0</v>
      </c>
      <c r="IK258">
        <v>0</v>
      </c>
      <c r="IL258">
        <v>0</v>
      </c>
      <c r="IM258" t="s">
        <v>234</v>
      </c>
      <c r="IN258" t="s">
        <v>269</v>
      </c>
      <c r="IO258" t="s">
        <v>234</v>
      </c>
      <c r="IP258" t="s">
        <v>234</v>
      </c>
      <c r="IQ258" t="s">
        <v>234</v>
      </c>
      <c r="IR258" t="s">
        <v>234</v>
      </c>
      <c r="IS258" t="s">
        <v>234</v>
      </c>
      <c r="IT258" t="s">
        <v>234</v>
      </c>
      <c r="IU258" t="s">
        <v>234</v>
      </c>
      <c r="IV258" t="s">
        <v>234</v>
      </c>
      <c r="IW258" t="s">
        <v>234</v>
      </c>
      <c r="IX258" t="s">
        <v>234</v>
      </c>
      <c r="IY258" t="s">
        <v>234</v>
      </c>
      <c r="IZ258" t="s">
        <v>234</v>
      </c>
      <c r="JA258" t="s">
        <v>234</v>
      </c>
      <c r="JB258" t="s">
        <v>234</v>
      </c>
      <c r="JC258" t="s">
        <v>234</v>
      </c>
      <c r="JD258" t="s">
        <v>234</v>
      </c>
      <c r="JE258" t="s">
        <v>234</v>
      </c>
      <c r="JF258" t="s">
        <v>234</v>
      </c>
      <c r="JG258" t="s">
        <v>234</v>
      </c>
      <c r="JH258" t="s">
        <v>234</v>
      </c>
      <c r="JI258" t="s">
        <v>234</v>
      </c>
      <c r="JJ258" t="s">
        <v>234</v>
      </c>
      <c r="JK258" t="s">
        <v>234</v>
      </c>
      <c r="JL258" t="s">
        <v>234</v>
      </c>
      <c r="JM258" t="s">
        <v>234</v>
      </c>
      <c r="JN258" t="s">
        <v>234</v>
      </c>
      <c r="JO258" t="s">
        <v>234</v>
      </c>
      <c r="JP258" t="s">
        <v>234</v>
      </c>
      <c r="JQ258" t="s">
        <v>234</v>
      </c>
      <c r="JR258" t="s">
        <v>234</v>
      </c>
      <c r="JS258" t="s">
        <v>234</v>
      </c>
      <c r="JT258" t="s">
        <v>234</v>
      </c>
      <c r="JU258" t="s">
        <v>234</v>
      </c>
      <c r="JV258" t="s">
        <v>234</v>
      </c>
      <c r="JW258" t="s">
        <v>234</v>
      </c>
      <c r="JX258" t="s">
        <v>234</v>
      </c>
      <c r="JY258" t="s">
        <v>234</v>
      </c>
      <c r="JZ258" t="s">
        <v>234</v>
      </c>
      <c r="KA258" t="s">
        <v>234</v>
      </c>
      <c r="KB258" t="s">
        <v>234</v>
      </c>
      <c r="KC258" t="s">
        <v>234</v>
      </c>
      <c r="KD258" t="s">
        <v>234</v>
      </c>
      <c r="KE258" t="s">
        <v>234</v>
      </c>
      <c r="KF258" t="s">
        <v>234</v>
      </c>
      <c r="KG258" t="s">
        <v>234</v>
      </c>
      <c r="KH258" t="s">
        <v>234</v>
      </c>
      <c r="KI258" t="s">
        <v>234</v>
      </c>
      <c r="KJ258" t="s">
        <v>234</v>
      </c>
      <c r="KK258" t="s">
        <v>234</v>
      </c>
      <c r="KL258" t="s">
        <v>234</v>
      </c>
      <c r="KM258" t="s">
        <v>234</v>
      </c>
      <c r="KN258" t="s">
        <v>234</v>
      </c>
      <c r="KO258" t="s">
        <v>234</v>
      </c>
      <c r="KP258" t="s">
        <v>234</v>
      </c>
      <c r="KQ258" t="s">
        <v>234</v>
      </c>
      <c r="KR258" t="s">
        <v>234</v>
      </c>
      <c r="KS258" t="s">
        <v>234</v>
      </c>
      <c r="KT258" t="s">
        <v>234</v>
      </c>
      <c r="KU258" t="s">
        <v>234</v>
      </c>
      <c r="KV258" t="s">
        <v>234</v>
      </c>
      <c r="KW258" t="s">
        <v>234</v>
      </c>
      <c r="KX258" t="s">
        <v>234</v>
      </c>
      <c r="KY258" t="s">
        <v>234</v>
      </c>
      <c r="KZ258" t="s">
        <v>234</v>
      </c>
      <c r="LA258" t="s">
        <v>234</v>
      </c>
      <c r="LB258" t="s">
        <v>234</v>
      </c>
      <c r="LC258" t="s">
        <v>234</v>
      </c>
      <c r="LD258" t="s">
        <v>234</v>
      </c>
      <c r="LE258" t="s">
        <v>234</v>
      </c>
      <c r="LF258" t="s">
        <v>3443</v>
      </c>
      <c r="LG258" t="s">
        <v>234</v>
      </c>
      <c r="LH258">
        <v>266830544</v>
      </c>
      <c r="LI258" t="s">
        <v>4394</v>
      </c>
      <c r="LJ258">
        <v>44624.80127314815</v>
      </c>
      <c r="LK258" t="s">
        <v>234</v>
      </c>
      <c r="LL258" t="s">
        <v>234</v>
      </c>
      <c r="LM258" t="s">
        <v>3800</v>
      </c>
      <c r="LN258" t="s">
        <v>3801</v>
      </c>
      <c r="LO258" t="s">
        <v>234</v>
      </c>
      <c r="LP258">
        <v>268</v>
      </c>
    </row>
    <row r="259" spans="1:328" x14ac:dyDescent="0.35">
      <c r="A259">
        <v>44616.439349988417</v>
      </c>
      <c r="B259">
        <v>44616.443008055547</v>
      </c>
      <c r="C259">
        <v>44616</v>
      </c>
      <c r="D259">
        <v>3.658067129435949E-3</v>
      </c>
      <c r="E259" t="s">
        <v>234</v>
      </c>
      <c r="F259" t="s">
        <v>234</v>
      </c>
      <c r="G259" t="s">
        <v>234</v>
      </c>
      <c r="H259">
        <v>44616</v>
      </c>
      <c r="I259" t="s">
        <v>438</v>
      </c>
      <c r="J259" t="s">
        <v>234</v>
      </c>
      <c r="K259" t="s">
        <v>438</v>
      </c>
      <c r="L259" t="s">
        <v>437</v>
      </c>
      <c r="M259" t="s">
        <v>437</v>
      </c>
      <c r="N259" t="s">
        <v>485</v>
      </c>
      <c r="O259" t="s">
        <v>234</v>
      </c>
      <c r="P259" t="s">
        <v>485</v>
      </c>
      <c r="Q259" t="s">
        <v>484</v>
      </c>
      <c r="R259" t="s">
        <v>484</v>
      </c>
      <c r="S259" t="s">
        <v>441</v>
      </c>
      <c r="T259" t="s">
        <v>486</v>
      </c>
      <c r="U259" t="s">
        <v>487</v>
      </c>
      <c r="V259" t="s">
        <v>742</v>
      </c>
      <c r="W259" t="s">
        <v>488</v>
      </c>
      <c r="X259" t="s">
        <v>489</v>
      </c>
      <c r="Y259" t="s">
        <v>488</v>
      </c>
      <c r="Z259" t="s">
        <v>491</v>
      </c>
      <c r="AA259" t="s">
        <v>234</v>
      </c>
      <c r="AB259" t="s">
        <v>491</v>
      </c>
      <c r="AC259" t="s">
        <v>490</v>
      </c>
      <c r="AD259" t="s">
        <v>490</v>
      </c>
      <c r="AE259" t="s">
        <v>491</v>
      </c>
      <c r="AF259" t="s">
        <v>234</v>
      </c>
      <c r="AG259" t="s">
        <v>491</v>
      </c>
      <c r="AH259" t="s">
        <v>492</v>
      </c>
      <c r="AI259" t="s">
        <v>492</v>
      </c>
      <c r="AJ259" t="s">
        <v>247</v>
      </c>
      <c r="AK259" t="s">
        <v>248</v>
      </c>
      <c r="AL259" t="s">
        <v>1655</v>
      </c>
      <c r="AM259" t="s">
        <v>234</v>
      </c>
      <c r="AN259" t="s">
        <v>1655</v>
      </c>
      <c r="AO259" t="s">
        <v>234</v>
      </c>
      <c r="AP259" t="s">
        <v>250</v>
      </c>
      <c r="AQ259" t="s">
        <v>234</v>
      </c>
      <c r="AR259" t="s">
        <v>234</v>
      </c>
      <c r="AS259" t="s">
        <v>234</v>
      </c>
      <c r="AT259" t="s">
        <v>234</v>
      </c>
      <c r="AU259" t="s">
        <v>234</v>
      </c>
      <c r="AV259" t="s">
        <v>234</v>
      </c>
      <c r="AW259" t="s">
        <v>234</v>
      </c>
      <c r="AX259" t="s">
        <v>234</v>
      </c>
      <c r="AY259" t="s">
        <v>234</v>
      </c>
      <c r="AZ259" t="s">
        <v>234</v>
      </c>
      <c r="BA259" t="s">
        <v>234</v>
      </c>
      <c r="BB259" t="s">
        <v>234</v>
      </c>
      <c r="BC259" t="s">
        <v>234</v>
      </c>
      <c r="BD259" t="s">
        <v>234</v>
      </c>
      <c r="BE259" t="s">
        <v>234</v>
      </c>
      <c r="BF259" t="s">
        <v>234</v>
      </c>
      <c r="BG259" t="s">
        <v>234</v>
      </c>
      <c r="BH259" t="s">
        <v>234</v>
      </c>
      <c r="BI259" t="s">
        <v>234</v>
      </c>
      <c r="BJ259" t="s">
        <v>234</v>
      </c>
      <c r="BK259" t="s">
        <v>234</v>
      </c>
      <c r="BL259" t="s">
        <v>234</v>
      </c>
      <c r="BM259" t="s">
        <v>234</v>
      </c>
      <c r="BN259" t="s">
        <v>234</v>
      </c>
      <c r="BO259" t="s">
        <v>234</v>
      </c>
      <c r="BP259" t="s">
        <v>234</v>
      </c>
      <c r="BQ259" t="s">
        <v>234</v>
      </c>
      <c r="BR259" t="s">
        <v>234</v>
      </c>
      <c r="BS259" t="s">
        <v>234</v>
      </c>
      <c r="BT259" t="s">
        <v>234</v>
      </c>
      <c r="BU259" t="s">
        <v>234</v>
      </c>
      <c r="BV259" t="s">
        <v>234</v>
      </c>
      <c r="BW259" t="s">
        <v>234</v>
      </c>
      <c r="BX259" t="s">
        <v>234</v>
      </c>
      <c r="BY259" t="s">
        <v>234</v>
      </c>
      <c r="BZ259" t="s">
        <v>234</v>
      </c>
      <c r="CA259" t="s">
        <v>234</v>
      </c>
      <c r="CB259" t="s">
        <v>234</v>
      </c>
      <c r="CC259" t="s">
        <v>234</v>
      </c>
      <c r="CD259" t="s">
        <v>234</v>
      </c>
      <c r="CE259" t="s">
        <v>234</v>
      </c>
      <c r="CF259" t="s">
        <v>234</v>
      </c>
      <c r="CG259" t="s">
        <v>234</v>
      </c>
      <c r="CH259" t="s">
        <v>234</v>
      </c>
      <c r="CI259" t="s">
        <v>234</v>
      </c>
      <c r="CJ259" t="s">
        <v>234</v>
      </c>
      <c r="CK259" t="s">
        <v>234</v>
      </c>
      <c r="CL259" t="s">
        <v>234</v>
      </c>
      <c r="CM259" t="s">
        <v>234</v>
      </c>
      <c r="CN259" t="s">
        <v>234</v>
      </c>
      <c r="CO259" t="s">
        <v>234</v>
      </c>
      <c r="CP259" t="s">
        <v>234</v>
      </c>
      <c r="CQ259" t="s">
        <v>234</v>
      </c>
      <c r="CR259" t="s">
        <v>234</v>
      </c>
      <c r="CS259" t="s">
        <v>234</v>
      </c>
      <c r="CT259" t="s">
        <v>234</v>
      </c>
      <c r="CU259" t="s">
        <v>234</v>
      </c>
      <c r="CV259" t="s">
        <v>234</v>
      </c>
      <c r="CW259" t="s">
        <v>234</v>
      </c>
      <c r="CX259" t="s">
        <v>234</v>
      </c>
      <c r="CY259" t="s">
        <v>234</v>
      </c>
      <c r="CZ259" t="s">
        <v>234</v>
      </c>
      <c r="DA259" t="s">
        <v>234</v>
      </c>
      <c r="DB259" t="s">
        <v>234</v>
      </c>
      <c r="DC259" t="s">
        <v>234</v>
      </c>
      <c r="DD259" t="s">
        <v>234</v>
      </c>
      <c r="DE259" t="s">
        <v>234</v>
      </c>
      <c r="DF259" t="s">
        <v>234</v>
      </c>
      <c r="DG259" t="s">
        <v>234</v>
      </c>
      <c r="DH259" t="s">
        <v>234</v>
      </c>
      <c r="DI259" t="s">
        <v>234</v>
      </c>
      <c r="DJ259" t="s">
        <v>234</v>
      </c>
      <c r="DK259" t="s">
        <v>234</v>
      </c>
      <c r="DL259" t="s">
        <v>234</v>
      </c>
      <c r="DM259" t="s">
        <v>234</v>
      </c>
      <c r="DN259" t="s">
        <v>234</v>
      </c>
      <c r="DO259" t="s">
        <v>234</v>
      </c>
      <c r="DP259" t="s">
        <v>234</v>
      </c>
      <c r="DQ259" t="s">
        <v>234</v>
      </c>
      <c r="DR259" t="s">
        <v>234</v>
      </c>
      <c r="DS259" t="s">
        <v>234</v>
      </c>
      <c r="DT259" t="s">
        <v>234</v>
      </c>
      <c r="DU259" t="s">
        <v>234</v>
      </c>
      <c r="DV259" t="s">
        <v>234</v>
      </c>
      <c r="DW259" t="s">
        <v>234</v>
      </c>
      <c r="DX259" t="s">
        <v>234</v>
      </c>
      <c r="DY259" t="s">
        <v>234</v>
      </c>
      <c r="DZ259" t="s">
        <v>234</v>
      </c>
      <c r="EA259" t="s">
        <v>234</v>
      </c>
      <c r="EB259" t="s">
        <v>234</v>
      </c>
      <c r="EC259" t="s">
        <v>234</v>
      </c>
      <c r="ED259" t="s">
        <v>234</v>
      </c>
      <c r="EE259" t="s">
        <v>234</v>
      </c>
      <c r="EF259" t="s">
        <v>234</v>
      </c>
      <c r="EG259" t="s">
        <v>234</v>
      </c>
      <c r="EH259" t="s">
        <v>234</v>
      </c>
      <c r="EI259" t="s">
        <v>234</v>
      </c>
      <c r="EJ259" t="s">
        <v>234</v>
      </c>
      <c r="EK259" t="s">
        <v>234</v>
      </c>
      <c r="EL259" t="s">
        <v>234</v>
      </c>
      <c r="EM259" t="s">
        <v>234</v>
      </c>
      <c r="EN259" t="s">
        <v>234</v>
      </c>
      <c r="EO259" t="s">
        <v>234</v>
      </c>
      <c r="EP259" t="s">
        <v>234</v>
      </c>
      <c r="EQ259" t="s">
        <v>234</v>
      </c>
      <c r="ER259" t="s">
        <v>234</v>
      </c>
      <c r="ES259" t="s">
        <v>234</v>
      </c>
      <c r="ET259" t="s">
        <v>234</v>
      </c>
      <c r="EU259" t="s">
        <v>234</v>
      </c>
      <c r="EV259" t="s">
        <v>234</v>
      </c>
      <c r="EW259" t="s">
        <v>234</v>
      </c>
      <c r="EX259" t="s">
        <v>234</v>
      </c>
      <c r="EY259" t="s">
        <v>234</v>
      </c>
      <c r="EZ259" t="s">
        <v>234</v>
      </c>
      <c r="FA259" t="s">
        <v>234</v>
      </c>
      <c r="FB259" t="s">
        <v>234</v>
      </c>
      <c r="FC259" t="s">
        <v>234</v>
      </c>
      <c r="FD259" t="s">
        <v>234</v>
      </c>
      <c r="FE259" t="s">
        <v>234</v>
      </c>
      <c r="FF259" t="s">
        <v>234</v>
      </c>
      <c r="FG259" t="s">
        <v>234</v>
      </c>
      <c r="FH259" t="s">
        <v>234</v>
      </c>
      <c r="FI259" t="s">
        <v>234</v>
      </c>
      <c r="FJ259" t="s">
        <v>234</v>
      </c>
      <c r="FK259" t="s">
        <v>234</v>
      </c>
      <c r="FL259" t="s">
        <v>234</v>
      </c>
      <c r="FM259" t="s">
        <v>234</v>
      </c>
      <c r="FN259" t="s">
        <v>234</v>
      </c>
      <c r="FO259" t="s">
        <v>234</v>
      </c>
      <c r="FP259" t="s">
        <v>234</v>
      </c>
      <c r="FQ259" t="s">
        <v>234</v>
      </c>
      <c r="FR259" t="s">
        <v>234</v>
      </c>
      <c r="FS259" t="s">
        <v>234</v>
      </c>
      <c r="FT259" t="s">
        <v>234</v>
      </c>
      <c r="FU259" t="s">
        <v>234</v>
      </c>
      <c r="FV259" t="s">
        <v>234</v>
      </c>
      <c r="FW259" t="s">
        <v>234</v>
      </c>
      <c r="FX259" t="s">
        <v>234</v>
      </c>
      <c r="FY259" t="s">
        <v>234</v>
      </c>
      <c r="FZ259" t="s">
        <v>234</v>
      </c>
      <c r="GA259" t="s">
        <v>234</v>
      </c>
      <c r="GB259" t="s">
        <v>234</v>
      </c>
      <c r="GC259" t="s">
        <v>234</v>
      </c>
      <c r="GD259" t="s">
        <v>234</v>
      </c>
      <c r="GE259" t="s">
        <v>234</v>
      </c>
      <c r="GF259" t="s">
        <v>234</v>
      </c>
      <c r="GG259" t="s">
        <v>234</v>
      </c>
      <c r="GH259" t="s">
        <v>234</v>
      </c>
      <c r="GI259" t="s">
        <v>234</v>
      </c>
      <c r="GJ259" t="s">
        <v>234</v>
      </c>
      <c r="GK259" t="s">
        <v>234</v>
      </c>
      <c r="GL259" t="s">
        <v>234</v>
      </c>
      <c r="GM259" t="s">
        <v>234</v>
      </c>
      <c r="GN259" t="s">
        <v>234</v>
      </c>
      <c r="GO259" t="s">
        <v>234</v>
      </c>
      <c r="GP259" t="s">
        <v>234</v>
      </c>
      <c r="GQ259" t="s">
        <v>234</v>
      </c>
      <c r="GR259" t="s">
        <v>234</v>
      </c>
      <c r="GS259" t="s">
        <v>234</v>
      </c>
      <c r="GT259" t="s">
        <v>234</v>
      </c>
      <c r="GU259" t="s">
        <v>234</v>
      </c>
      <c r="GV259" t="s">
        <v>234</v>
      </c>
      <c r="GW259" t="s">
        <v>234</v>
      </c>
      <c r="GX259" t="s">
        <v>234</v>
      </c>
      <c r="GY259" t="s">
        <v>234</v>
      </c>
      <c r="GZ259" t="s">
        <v>234</v>
      </c>
      <c r="HA259" t="s">
        <v>234</v>
      </c>
      <c r="HB259" t="s">
        <v>234</v>
      </c>
      <c r="HC259" t="s">
        <v>234</v>
      </c>
      <c r="HD259" t="s">
        <v>234</v>
      </c>
      <c r="HE259" t="s">
        <v>234</v>
      </c>
      <c r="HF259" t="s">
        <v>234</v>
      </c>
      <c r="HG259" t="s">
        <v>234</v>
      </c>
      <c r="HH259" t="s">
        <v>234</v>
      </c>
      <c r="HI259" t="s">
        <v>234</v>
      </c>
      <c r="HJ259" t="s">
        <v>234</v>
      </c>
      <c r="HK259" t="s">
        <v>234</v>
      </c>
      <c r="HL259" t="s">
        <v>234</v>
      </c>
      <c r="HM259" t="s">
        <v>234</v>
      </c>
      <c r="HN259" t="s">
        <v>234</v>
      </c>
      <c r="HO259" t="s">
        <v>234</v>
      </c>
      <c r="HP259" t="s">
        <v>234</v>
      </c>
      <c r="HQ259" t="s">
        <v>234</v>
      </c>
      <c r="HR259" t="s">
        <v>234</v>
      </c>
      <c r="HS259" t="s">
        <v>234</v>
      </c>
      <c r="HT259" t="s">
        <v>234</v>
      </c>
      <c r="HU259" t="s">
        <v>234</v>
      </c>
      <c r="HV259" t="s">
        <v>234</v>
      </c>
      <c r="HW259" t="s">
        <v>234</v>
      </c>
      <c r="HX259" t="s">
        <v>234</v>
      </c>
      <c r="HY259" t="s">
        <v>234</v>
      </c>
      <c r="HZ259" t="s">
        <v>234</v>
      </c>
      <c r="IA259" t="s">
        <v>234</v>
      </c>
      <c r="IB259" t="s">
        <v>234</v>
      </c>
      <c r="IC259" t="s">
        <v>234</v>
      </c>
      <c r="ID259" t="s">
        <v>234</v>
      </c>
      <c r="IE259" t="s">
        <v>234</v>
      </c>
      <c r="IF259" t="s">
        <v>234</v>
      </c>
      <c r="IG259" t="s">
        <v>234</v>
      </c>
      <c r="IH259" t="s">
        <v>234</v>
      </c>
      <c r="II259" t="s">
        <v>234</v>
      </c>
      <c r="IJ259" t="s">
        <v>234</v>
      </c>
      <c r="IK259" t="s">
        <v>234</v>
      </c>
      <c r="IL259" t="s">
        <v>234</v>
      </c>
      <c r="IM259" t="s">
        <v>234</v>
      </c>
      <c r="IN259" t="s">
        <v>234</v>
      </c>
      <c r="IO259" t="s">
        <v>234</v>
      </c>
      <c r="IP259" t="s">
        <v>234</v>
      </c>
      <c r="IQ259" t="s">
        <v>234</v>
      </c>
      <c r="IR259" t="s">
        <v>234</v>
      </c>
      <c r="IS259" t="s">
        <v>234</v>
      </c>
      <c r="IT259" t="s">
        <v>234</v>
      </c>
      <c r="IU259" t="s">
        <v>234</v>
      </c>
      <c r="IV259" t="s">
        <v>234</v>
      </c>
      <c r="IW259" t="s">
        <v>234</v>
      </c>
      <c r="IX259" t="s">
        <v>234</v>
      </c>
      <c r="IY259" t="s">
        <v>1655</v>
      </c>
      <c r="IZ259" t="s">
        <v>1713</v>
      </c>
      <c r="JA259" t="s">
        <v>252</v>
      </c>
      <c r="JB259" t="s">
        <v>234</v>
      </c>
      <c r="JC259" t="s">
        <v>253</v>
      </c>
      <c r="JD259" t="s">
        <v>254</v>
      </c>
      <c r="JE259" t="s">
        <v>254</v>
      </c>
      <c r="JF259" t="s">
        <v>279</v>
      </c>
      <c r="JG259" t="s">
        <v>234</v>
      </c>
      <c r="JH259" t="s">
        <v>256</v>
      </c>
      <c r="JI259" t="s">
        <v>258</v>
      </c>
      <c r="JJ259" t="s">
        <v>258</v>
      </c>
      <c r="JK259" t="s">
        <v>3810</v>
      </c>
      <c r="JL259" t="s">
        <v>234</v>
      </c>
      <c r="JM259" t="s">
        <v>234</v>
      </c>
      <c r="JN259" t="s">
        <v>234</v>
      </c>
      <c r="JO259" t="s">
        <v>234</v>
      </c>
      <c r="JP259" t="s">
        <v>234</v>
      </c>
      <c r="JQ259">
        <v>60</v>
      </c>
      <c r="JR259" t="s">
        <v>4395</v>
      </c>
      <c r="JS259" t="s">
        <v>234</v>
      </c>
      <c r="JT259" t="s">
        <v>259</v>
      </c>
      <c r="JU259" t="s">
        <v>4395</v>
      </c>
      <c r="JV259" t="s">
        <v>249</v>
      </c>
      <c r="JW259" t="s">
        <v>234</v>
      </c>
      <c r="JX259" t="s">
        <v>249</v>
      </c>
      <c r="JY259" t="s">
        <v>1720</v>
      </c>
      <c r="JZ259">
        <v>0</v>
      </c>
      <c r="KA259">
        <v>1</v>
      </c>
      <c r="KB259">
        <v>0</v>
      </c>
      <c r="KC259">
        <v>0</v>
      </c>
      <c r="KD259">
        <v>0</v>
      </c>
      <c r="KE259">
        <v>0</v>
      </c>
      <c r="KF259">
        <v>0</v>
      </c>
      <c r="KG259">
        <v>0</v>
      </c>
      <c r="KH259">
        <v>0</v>
      </c>
      <c r="KI259">
        <v>0</v>
      </c>
      <c r="KJ259">
        <v>0</v>
      </c>
      <c r="KK259">
        <v>0</v>
      </c>
      <c r="KL259" t="s">
        <v>234</v>
      </c>
      <c r="KM259" t="s">
        <v>261</v>
      </c>
      <c r="KN259" t="s">
        <v>234</v>
      </c>
      <c r="KO259" t="s">
        <v>234</v>
      </c>
      <c r="KP259" t="s">
        <v>234</v>
      </c>
      <c r="KQ259" t="s">
        <v>234</v>
      </c>
      <c r="KR259" t="s">
        <v>234</v>
      </c>
      <c r="KS259" t="s">
        <v>234</v>
      </c>
      <c r="KT259" t="s">
        <v>234</v>
      </c>
      <c r="KU259" t="s">
        <v>234</v>
      </c>
      <c r="KV259" t="s">
        <v>234</v>
      </c>
      <c r="KW259" t="s">
        <v>234</v>
      </c>
      <c r="KX259" t="s">
        <v>234</v>
      </c>
      <c r="KY259" t="s">
        <v>234</v>
      </c>
      <c r="KZ259" t="s">
        <v>234</v>
      </c>
      <c r="LA259" t="s">
        <v>234</v>
      </c>
      <c r="LB259" t="s">
        <v>234</v>
      </c>
      <c r="LC259" t="s">
        <v>234</v>
      </c>
      <c r="LD259" t="s">
        <v>234</v>
      </c>
      <c r="LE259" t="s">
        <v>234</v>
      </c>
      <c r="LF259" t="s">
        <v>3443</v>
      </c>
      <c r="LG259" t="s">
        <v>234</v>
      </c>
      <c r="LH259">
        <v>266830554</v>
      </c>
      <c r="LI259" t="s">
        <v>4396</v>
      </c>
      <c r="LJ259">
        <v>44624.801319444443</v>
      </c>
      <c r="LK259" t="s">
        <v>234</v>
      </c>
      <c r="LL259" t="s">
        <v>234</v>
      </c>
      <c r="LM259" t="s">
        <v>3800</v>
      </c>
      <c r="LN259" t="s">
        <v>3801</v>
      </c>
      <c r="LO259" t="s">
        <v>234</v>
      </c>
      <c r="LP259">
        <v>272</v>
      </c>
    </row>
    <row r="260" spans="1:328" x14ac:dyDescent="0.35">
      <c r="A260">
        <v>44616.443057523153</v>
      </c>
      <c r="B260">
        <v>44616.453129328707</v>
      </c>
      <c r="C260">
        <v>44616</v>
      </c>
      <c r="D260">
        <v>2.0143611109233461E-3</v>
      </c>
      <c r="E260" t="s">
        <v>234</v>
      </c>
      <c r="F260" t="s">
        <v>234</v>
      </c>
      <c r="G260" t="s">
        <v>234</v>
      </c>
      <c r="H260">
        <v>44616</v>
      </c>
      <c r="I260" t="s">
        <v>438</v>
      </c>
      <c r="J260" t="s">
        <v>234</v>
      </c>
      <c r="K260" t="s">
        <v>438</v>
      </c>
      <c r="L260" t="s">
        <v>437</v>
      </c>
      <c r="M260" t="s">
        <v>437</v>
      </c>
      <c r="N260" t="s">
        <v>485</v>
      </c>
      <c r="O260" t="s">
        <v>234</v>
      </c>
      <c r="P260" t="s">
        <v>485</v>
      </c>
      <c r="Q260" t="s">
        <v>484</v>
      </c>
      <c r="R260" t="s">
        <v>484</v>
      </c>
      <c r="S260" t="s">
        <v>441</v>
      </c>
      <c r="T260" t="s">
        <v>486</v>
      </c>
      <c r="U260" t="s">
        <v>487</v>
      </c>
      <c r="V260" t="s">
        <v>742</v>
      </c>
      <c r="W260" t="s">
        <v>488</v>
      </c>
      <c r="X260" t="s">
        <v>489</v>
      </c>
      <c r="Y260" t="s">
        <v>488</v>
      </c>
      <c r="Z260" t="s">
        <v>491</v>
      </c>
      <c r="AA260" t="s">
        <v>234</v>
      </c>
      <c r="AB260" t="s">
        <v>491</v>
      </c>
      <c r="AC260" t="s">
        <v>490</v>
      </c>
      <c r="AD260" t="s">
        <v>490</v>
      </c>
      <c r="AE260" t="s">
        <v>491</v>
      </c>
      <c r="AF260" t="s">
        <v>234</v>
      </c>
      <c r="AG260" t="s">
        <v>491</v>
      </c>
      <c r="AH260" t="s">
        <v>492</v>
      </c>
      <c r="AI260" t="s">
        <v>492</v>
      </c>
      <c r="AJ260" t="s">
        <v>247</v>
      </c>
      <c r="AK260" t="s">
        <v>284</v>
      </c>
      <c r="AL260" t="s">
        <v>1655</v>
      </c>
      <c r="AM260" t="s">
        <v>234</v>
      </c>
      <c r="AN260" t="s">
        <v>1655</v>
      </c>
      <c r="AO260" t="s">
        <v>234</v>
      </c>
      <c r="AP260" t="s">
        <v>250</v>
      </c>
      <c r="AQ260" t="s">
        <v>234</v>
      </c>
      <c r="AR260" t="s">
        <v>234</v>
      </c>
      <c r="AS260" t="s">
        <v>285</v>
      </c>
      <c r="AT260" t="s">
        <v>234</v>
      </c>
      <c r="AU260" t="s">
        <v>318</v>
      </c>
      <c r="AV260">
        <v>1</v>
      </c>
      <c r="AW260">
        <v>0</v>
      </c>
      <c r="AX260">
        <v>0</v>
      </c>
      <c r="AY260">
        <v>0</v>
      </c>
      <c r="AZ260">
        <v>0</v>
      </c>
      <c r="BA260">
        <v>0</v>
      </c>
      <c r="BB260">
        <v>0</v>
      </c>
      <c r="BC260">
        <v>0</v>
      </c>
      <c r="BD260" t="s">
        <v>309</v>
      </c>
      <c r="BE260" t="s">
        <v>750</v>
      </c>
      <c r="BF260" t="s">
        <v>287</v>
      </c>
      <c r="BG260">
        <v>1</v>
      </c>
      <c r="BH260">
        <v>0</v>
      </c>
      <c r="BI260">
        <v>0</v>
      </c>
      <c r="BJ260">
        <v>0</v>
      </c>
      <c r="BK260">
        <v>0</v>
      </c>
      <c r="BL260">
        <v>0</v>
      </c>
      <c r="BM260">
        <v>0</v>
      </c>
      <c r="BN260">
        <v>0</v>
      </c>
      <c r="BO260">
        <v>0</v>
      </c>
      <c r="BP260">
        <v>0</v>
      </c>
      <c r="BQ260" t="s">
        <v>234</v>
      </c>
      <c r="BR260" t="s">
        <v>288</v>
      </c>
      <c r="BS260" t="s">
        <v>289</v>
      </c>
      <c r="BT260" t="s">
        <v>4397</v>
      </c>
      <c r="BU260">
        <v>1</v>
      </c>
      <c r="BV260">
        <v>1</v>
      </c>
      <c r="BW260">
        <v>1</v>
      </c>
      <c r="BX260">
        <v>1</v>
      </c>
      <c r="BY260">
        <v>0</v>
      </c>
      <c r="BZ260">
        <v>0</v>
      </c>
      <c r="CA260">
        <v>1</v>
      </c>
      <c r="CB260">
        <v>0</v>
      </c>
      <c r="CC260" t="s">
        <v>1500</v>
      </c>
      <c r="CD260">
        <v>750</v>
      </c>
      <c r="CE260">
        <v>375</v>
      </c>
      <c r="CF260" t="s">
        <v>1655</v>
      </c>
      <c r="CG260">
        <v>390</v>
      </c>
      <c r="CH260">
        <v>150</v>
      </c>
      <c r="CI260" t="s">
        <v>1655</v>
      </c>
      <c r="CJ260">
        <v>390</v>
      </c>
      <c r="CK260" t="s">
        <v>4389</v>
      </c>
      <c r="CL260" t="s">
        <v>1655</v>
      </c>
      <c r="CM260">
        <v>390</v>
      </c>
      <c r="CN260" t="s">
        <v>4114</v>
      </c>
      <c r="CO260" t="s">
        <v>1655</v>
      </c>
      <c r="CP260" t="s">
        <v>234</v>
      </c>
      <c r="CQ260" t="s">
        <v>234</v>
      </c>
      <c r="CR260" t="s">
        <v>234</v>
      </c>
      <c r="CS260" t="s">
        <v>234</v>
      </c>
      <c r="CT260" t="s">
        <v>234</v>
      </c>
      <c r="CU260" t="s">
        <v>234</v>
      </c>
      <c r="CV260" t="s">
        <v>1507</v>
      </c>
      <c r="CW260" t="s">
        <v>1655</v>
      </c>
      <c r="CX260">
        <v>1200</v>
      </c>
      <c r="CY260" t="s">
        <v>234</v>
      </c>
      <c r="CZ260" t="s">
        <v>234</v>
      </c>
      <c r="DA260" t="s">
        <v>234</v>
      </c>
      <c r="DB260" t="s">
        <v>234</v>
      </c>
      <c r="DC260" t="s">
        <v>234</v>
      </c>
      <c r="DD260" t="s">
        <v>234</v>
      </c>
      <c r="DE260" t="s">
        <v>259</v>
      </c>
      <c r="DF260">
        <v>1200</v>
      </c>
      <c r="DG260" t="s">
        <v>1655</v>
      </c>
      <c r="DH260" t="s">
        <v>1445</v>
      </c>
      <c r="DI260" t="s">
        <v>234</v>
      </c>
      <c r="DJ260" t="s">
        <v>234</v>
      </c>
      <c r="DK260" t="s">
        <v>234</v>
      </c>
      <c r="DL260" t="s">
        <v>234</v>
      </c>
      <c r="DM260" t="s">
        <v>234</v>
      </c>
      <c r="DN260" t="s">
        <v>234</v>
      </c>
      <c r="DO260" t="s">
        <v>234</v>
      </c>
      <c r="DP260" t="s">
        <v>234</v>
      </c>
      <c r="DQ260" t="s">
        <v>234</v>
      </c>
      <c r="DR260" t="s">
        <v>234</v>
      </c>
      <c r="DS260" t="s">
        <v>234</v>
      </c>
      <c r="DT260" t="s">
        <v>234</v>
      </c>
      <c r="DU260" t="s">
        <v>234</v>
      </c>
      <c r="DV260" t="s">
        <v>234</v>
      </c>
      <c r="DW260" t="s">
        <v>234</v>
      </c>
      <c r="DX260" t="s">
        <v>234</v>
      </c>
      <c r="DY260" t="s">
        <v>234</v>
      </c>
      <c r="DZ260" t="s">
        <v>234</v>
      </c>
      <c r="EA260" t="s">
        <v>234</v>
      </c>
      <c r="EB260" t="s">
        <v>234</v>
      </c>
      <c r="EC260" t="s">
        <v>234</v>
      </c>
      <c r="ED260" t="s">
        <v>234</v>
      </c>
      <c r="EE260" t="s">
        <v>234</v>
      </c>
      <c r="EF260" t="s">
        <v>234</v>
      </c>
      <c r="EG260" t="s">
        <v>234</v>
      </c>
      <c r="EH260" t="s">
        <v>1655</v>
      </c>
      <c r="EI260" t="s">
        <v>1445</v>
      </c>
      <c r="EJ260" t="s">
        <v>1655</v>
      </c>
      <c r="EK260" t="s">
        <v>441</v>
      </c>
      <c r="EL260" t="s">
        <v>305</v>
      </c>
      <c r="EM260" t="s">
        <v>486</v>
      </c>
      <c r="EN260" t="s">
        <v>305</v>
      </c>
      <c r="EO260" t="s">
        <v>234</v>
      </c>
      <c r="EP260" t="s">
        <v>234</v>
      </c>
      <c r="EQ260" t="s">
        <v>234</v>
      </c>
      <c r="ER260" t="s">
        <v>234</v>
      </c>
      <c r="ES260" t="s">
        <v>234</v>
      </c>
      <c r="ET260" t="s">
        <v>234</v>
      </c>
      <c r="EU260" t="s">
        <v>234</v>
      </c>
      <c r="EV260" t="s">
        <v>234</v>
      </c>
      <c r="EW260" t="s">
        <v>234</v>
      </c>
      <c r="EX260" t="s">
        <v>234</v>
      </c>
      <c r="EY260" t="s">
        <v>234</v>
      </c>
      <c r="EZ260" t="s">
        <v>234</v>
      </c>
      <c r="FA260" t="s">
        <v>234</v>
      </c>
      <c r="FB260" t="s">
        <v>234</v>
      </c>
      <c r="FC260" t="s">
        <v>234</v>
      </c>
      <c r="FD260" t="s">
        <v>234</v>
      </c>
      <c r="FE260" t="s">
        <v>234</v>
      </c>
      <c r="FF260" t="s">
        <v>234</v>
      </c>
      <c r="FG260" t="s">
        <v>234</v>
      </c>
      <c r="FH260" t="s">
        <v>234</v>
      </c>
      <c r="FI260" t="s">
        <v>234</v>
      </c>
      <c r="FJ260" t="s">
        <v>234</v>
      </c>
      <c r="FK260" t="s">
        <v>234</v>
      </c>
      <c r="FL260" t="s">
        <v>234</v>
      </c>
      <c r="FM260" t="s">
        <v>234</v>
      </c>
      <c r="FN260" t="s">
        <v>234</v>
      </c>
      <c r="FO260" t="s">
        <v>234</v>
      </c>
      <c r="FP260" t="s">
        <v>234</v>
      </c>
      <c r="FQ260" t="s">
        <v>234</v>
      </c>
      <c r="FR260" t="s">
        <v>234</v>
      </c>
      <c r="FS260" t="s">
        <v>234</v>
      </c>
      <c r="FT260" t="s">
        <v>234</v>
      </c>
      <c r="FU260" t="s">
        <v>234</v>
      </c>
      <c r="FV260" t="s">
        <v>234</v>
      </c>
      <c r="FW260" t="s">
        <v>234</v>
      </c>
      <c r="FX260" t="s">
        <v>234</v>
      </c>
      <c r="FY260" t="s">
        <v>234</v>
      </c>
      <c r="FZ260" t="s">
        <v>234</v>
      </c>
      <c r="GA260" t="s">
        <v>234</v>
      </c>
      <c r="GB260" t="s">
        <v>234</v>
      </c>
      <c r="GC260" t="s">
        <v>234</v>
      </c>
      <c r="GD260" t="s">
        <v>234</v>
      </c>
      <c r="GE260" t="s">
        <v>234</v>
      </c>
      <c r="GF260" t="s">
        <v>234</v>
      </c>
      <c r="GG260" t="s">
        <v>234</v>
      </c>
      <c r="GH260" t="s">
        <v>234</v>
      </c>
      <c r="GI260" t="s">
        <v>234</v>
      </c>
      <c r="GJ260" t="s">
        <v>234</v>
      </c>
      <c r="GK260" t="s">
        <v>234</v>
      </c>
      <c r="GL260" t="s">
        <v>234</v>
      </c>
      <c r="GM260" t="s">
        <v>234</v>
      </c>
      <c r="GN260" t="s">
        <v>234</v>
      </c>
      <c r="GO260" t="s">
        <v>234</v>
      </c>
      <c r="GP260" t="s">
        <v>234</v>
      </c>
      <c r="GQ260" t="s">
        <v>234</v>
      </c>
      <c r="GR260" t="s">
        <v>234</v>
      </c>
      <c r="GS260" t="s">
        <v>234</v>
      </c>
      <c r="GT260" t="s">
        <v>234</v>
      </c>
      <c r="GU260" t="s">
        <v>234</v>
      </c>
      <c r="GV260" t="s">
        <v>234</v>
      </c>
      <c r="GW260" t="s">
        <v>234</v>
      </c>
      <c r="GX260" t="s">
        <v>234</v>
      </c>
      <c r="GY260" t="s">
        <v>234</v>
      </c>
      <c r="GZ260" t="s">
        <v>234</v>
      </c>
      <c r="HA260" t="s">
        <v>234</v>
      </c>
      <c r="HB260" t="s">
        <v>234</v>
      </c>
      <c r="HC260" t="s">
        <v>234</v>
      </c>
      <c r="HD260" t="s">
        <v>234</v>
      </c>
      <c r="HE260" t="s">
        <v>234</v>
      </c>
      <c r="HF260" t="s">
        <v>234</v>
      </c>
      <c r="HG260" t="s">
        <v>234</v>
      </c>
      <c r="HH260" t="s">
        <v>234</v>
      </c>
      <c r="HI260" t="s">
        <v>234</v>
      </c>
      <c r="HJ260" t="s">
        <v>234</v>
      </c>
      <c r="HK260" t="s">
        <v>234</v>
      </c>
      <c r="HL260" t="s">
        <v>234</v>
      </c>
      <c r="HM260" t="s">
        <v>234</v>
      </c>
      <c r="HN260" t="s">
        <v>234</v>
      </c>
      <c r="HO260" t="s">
        <v>234</v>
      </c>
      <c r="HP260" t="s">
        <v>234</v>
      </c>
      <c r="HQ260" t="s">
        <v>234</v>
      </c>
      <c r="HR260" t="s">
        <v>234</v>
      </c>
      <c r="HS260" t="s">
        <v>234</v>
      </c>
      <c r="HT260" t="s">
        <v>234</v>
      </c>
      <c r="HU260" t="s">
        <v>269</v>
      </c>
      <c r="HV260" t="s">
        <v>234</v>
      </c>
      <c r="HW260" t="s">
        <v>234</v>
      </c>
      <c r="HX260" t="s">
        <v>234</v>
      </c>
      <c r="HY260" t="s">
        <v>234</v>
      </c>
      <c r="HZ260" t="s">
        <v>234</v>
      </c>
      <c r="IA260" t="s">
        <v>234</v>
      </c>
      <c r="IB260" t="s">
        <v>234</v>
      </c>
      <c r="IC260" t="s">
        <v>234</v>
      </c>
      <c r="ID260" t="s">
        <v>4209</v>
      </c>
      <c r="IE260">
        <v>0</v>
      </c>
      <c r="IF260">
        <v>0</v>
      </c>
      <c r="IG260">
        <v>1</v>
      </c>
      <c r="IH260">
        <v>1</v>
      </c>
      <c r="II260">
        <v>0</v>
      </c>
      <c r="IJ260">
        <v>0</v>
      </c>
      <c r="IK260">
        <v>0</v>
      </c>
      <c r="IL260">
        <v>0</v>
      </c>
      <c r="IM260" t="s">
        <v>234</v>
      </c>
      <c r="IN260" t="s">
        <v>1655</v>
      </c>
      <c r="IO260" t="s">
        <v>234</v>
      </c>
      <c r="IP260" t="s">
        <v>309</v>
      </c>
      <c r="IQ260">
        <v>1</v>
      </c>
      <c r="IR260">
        <v>0</v>
      </c>
      <c r="IS260">
        <v>0</v>
      </c>
      <c r="IT260">
        <v>0</v>
      </c>
      <c r="IU260">
        <v>0</v>
      </c>
      <c r="IV260">
        <v>0</v>
      </c>
      <c r="IW260">
        <v>0</v>
      </c>
      <c r="IX260">
        <v>0</v>
      </c>
      <c r="IY260" t="s">
        <v>234</v>
      </c>
      <c r="IZ260" t="s">
        <v>234</v>
      </c>
      <c r="JA260" t="s">
        <v>234</v>
      </c>
      <c r="JB260" t="s">
        <v>234</v>
      </c>
      <c r="JC260" t="s">
        <v>234</v>
      </c>
      <c r="JD260" t="s">
        <v>234</v>
      </c>
      <c r="JE260" t="s">
        <v>234</v>
      </c>
      <c r="JF260" t="s">
        <v>234</v>
      </c>
      <c r="JG260" t="s">
        <v>234</v>
      </c>
      <c r="JH260" t="s">
        <v>234</v>
      </c>
      <c r="JI260" t="s">
        <v>234</v>
      </c>
      <c r="JJ260" t="s">
        <v>234</v>
      </c>
      <c r="JK260" t="s">
        <v>234</v>
      </c>
      <c r="JL260" t="s">
        <v>234</v>
      </c>
      <c r="JM260" t="s">
        <v>234</v>
      </c>
      <c r="JN260" t="s">
        <v>234</v>
      </c>
      <c r="JO260" t="s">
        <v>234</v>
      </c>
      <c r="JP260" t="s">
        <v>234</v>
      </c>
      <c r="JQ260" t="s">
        <v>234</v>
      </c>
      <c r="JR260" t="s">
        <v>234</v>
      </c>
      <c r="JS260" t="s">
        <v>234</v>
      </c>
      <c r="JT260" t="s">
        <v>234</v>
      </c>
      <c r="JU260" t="s">
        <v>234</v>
      </c>
      <c r="JV260" t="s">
        <v>234</v>
      </c>
      <c r="JW260" t="s">
        <v>234</v>
      </c>
      <c r="JX260" t="s">
        <v>234</v>
      </c>
      <c r="JY260" t="s">
        <v>234</v>
      </c>
      <c r="JZ260" t="s">
        <v>234</v>
      </c>
      <c r="KA260" t="s">
        <v>234</v>
      </c>
      <c r="KB260" t="s">
        <v>234</v>
      </c>
      <c r="KC260" t="s">
        <v>234</v>
      </c>
      <c r="KD260" t="s">
        <v>234</v>
      </c>
      <c r="KE260" t="s">
        <v>234</v>
      </c>
      <c r="KF260" t="s">
        <v>234</v>
      </c>
      <c r="KG260" t="s">
        <v>234</v>
      </c>
      <c r="KH260" t="s">
        <v>234</v>
      </c>
      <c r="KI260" t="s">
        <v>234</v>
      </c>
      <c r="KJ260" t="s">
        <v>234</v>
      </c>
      <c r="KK260" t="s">
        <v>234</v>
      </c>
      <c r="KL260" t="s">
        <v>234</v>
      </c>
      <c r="KM260" t="s">
        <v>234</v>
      </c>
      <c r="KN260" t="s">
        <v>234</v>
      </c>
      <c r="KO260" t="s">
        <v>234</v>
      </c>
      <c r="KP260" t="s">
        <v>234</v>
      </c>
      <c r="KQ260" t="s">
        <v>234</v>
      </c>
      <c r="KR260" t="s">
        <v>234</v>
      </c>
      <c r="KS260" t="s">
        <v>234</v>
      </c>
      <c r="KT260" t="s">
        <v>234</v>
      </c>
      <c r="KU260" t="s">
        <v>234</v>
      </c>
      <c r="KV260" t="s">
        <v>234</v>
      </c>
      <c r="KW260" t="s">
        <v>234</v>
      </c>
      <c r="KX260" t="s">
        <v>234</v>
      </c>
      <c r="KY260" t="s">
        <v>234</v>
      </c>
      <c r="KZ260" t="s">
        <v>234</v>
      </c>
      <c r="LA260" t="s">
        <v>234</v>
      </c>
      <c r="LB260" t="s">
        <v>234</v>
      </c>
      <c r="LC260" t="s">
        <v>234</v>
      </c>
      <c r="LD260" t="s">
        <v>234</v>
      </c>
      <c r="LE260" t="s">
        <v>234</v>
      </c>
      <c r="LF260" t="s">
        <v>3443</v>
      </c>
      <c r="LG260" t="s">
        <v>234</v>
      </c>
      <c r="LH260">
        <v>266830558</v>
      </c>
      <c r="LI260" t="s">
        <v>4398</v>
      </c>
      <c r="LJ260">
        <v>44624.80133101852</v>
      </c>
      <c r="LK260" t="s">
        <v>234</v>
      </c>
      <c r="LL260" t="s">
        <v>234</v>
      </c>
      <c r="LM260" t="s">
        <v>3800</v>
      </c>
      <c r="LN260" t="s">
        <v>3801</v>
      </c>
      <c r="LO260" t="s">
        <v>234</v>
      </c>
      <c r="LP260">
        <v>273</v>
      </c>
    </row>
    <row r="261" spans="1:328" x14ac:dyDescent="0.35">
      <c r="A261">
        <v>44616.453180648146</v>
      </c>
      <c r="B261">
        <v>44616.45813230324</v>
      </c>
      <c r="C261">
        <v>44616</v>
      </c>
      <c r="D261">
        <v>4.9516550934640691E-3</v>
      </c>
      <c r="E261" t="s">
        <v>234</v>
      </c>
      <c r="F261" t="s">
        <v>234</v>
      </c>
      <c r="G261" t="s">
        <v>234</v>
      </c>
      <c r="H261">
        <v>44616</v>
      </c>
      <c r="I261" t="s">
        <v>438</v>
      </c>
      <c r="J261" t="s">
        <v>234</v>
      </c>
      <c r="K261" t="s">
        <v>438</v>
      </c>
      <c r="L261" t="s">
        <v>437</v>
      </c>
      <c r="M261" t="s">
        <v>437</v>
      </c>
      <c r="N261" t="s">
        <v>485</v>
      </c>
      <c r="O261" t="s">
        <v>234</v>
      </c>
      <c r="P261" t="s">
        <v>485</v>
      </c>
      <c r="Q261" t="s">
        <v>484</v>
      </c>
      <c r="R261" t="s">
        <v>484</v>
      </c>
      <c r="S261" t="s">
        <v>441</v>
      </c>
      <c r="T261" t="s">
        <v>486</v>
      </c>
      <c r="U261" t="s">
        <v>487</v>
      </c>
      <c r="V261" t="s">
        <v>742</v>
      </c>
      <c r="W261" t="s">
        <v>488</v>
      </c>
      <c r="X261" t="s">
        <v>489</v>
      </c>
      <c r="Y261" t="s">
        <v>488</v>
      </c>
      <c r="Z261" t="s">
        <v>491</v>
      </c>
      <c r="AA261" t="s">
        <v>234</v>
      </c>
      <c r="AB261" t="s">
        <v>491</v>
      </c>
      <c r="AC261" t="s">
        <v>490</v>
      </c>
      <c r="AD261" t="s">
        <v>490</v>
      </c>
      <c r="AE261" t="s">
        <v>491</v>
      </c>
      <c r="AF261" t="s">
        <v>234</v>
      </c>
      <c r="AG261" t="s">
        <v>491</v>
      </c>
      <c r="AH261" t="s">
        <v>492</v>
      </c>
      <c r="AI261" t="s">
        <v>492</v>
      </c>
      <c r="AJ261" t="s">
        <v>247</v>
      </c>
      <c r="AK261" t="s">
        <v>248</v>
      </c>
      <c r="AL261" t="s">
        <v>1655</v>
      </c>
      <c r="AM261" t="s">
        <v>234</v>
      </c>
      <c r="AN261" t="s">
        <v>1655</v>
      </c>
      <c r="AO261" t="s">
        <v>234</v>
      </c>
      <c r="AP261" t="s">
        <v>274</v>
      </c>
      <c r="AQ261" t="s">
        <v>234</v>
      </c>
      <c r="AR261" t="s">
        <v>234</v>
      </c>
      <c r="AS261" t="s">
        <v>234</v>
      </c>
      <c r="AT261" t="s">
        <v>234</v>
      </c>
      <c r="AU261" t="s">
        <v>234</v>
      </c>
      <c r="AV261" t="s">
        <v>234</v>
      </c>
      <c r="AW261" t="s">
        <v>234</v>
      </c>
      <c r="AX261" t="s">
        <v>234</v>
      </c>
      <c r="AY261" t="s">
        <v>234</v>
      </c>
      <c r="AZ261" t="s">
        <v>234</v>
      </c>
      <c r="BA261" t="s">
        <v>234</v>
      </c>
      <c r="BB261" t="s">
        <v>234</v>
      </c>
      <c r="BC261" t="s">
        <v>234</v>
      </c>
      <c r="BD261" t="s">
        <v>234</v>
      </c>
      <c r="BE261" t="s">
        <v>234</v>
      </c>
      <c r="BF261" t="s">
        <v>234</v>
      </c>
      <c r="BG261" t="s">
        <v>234</v>
      </c>
      <c r="BH261" t="s">
        <v>234</v>
      </c>
      <c r="BI261" t="s">
        <v>234</v>
      </c>
      <c r="BJ261" t="s">
        <v>234</v>
      </c>
      <c r="BK261" t="s">
        <v>234</v>
      </c>
      <c r="BL261" t="s">
        <v>234</v>
      </c>
      <c r="BM261" t="s">
        <v>234</v>
      </c>
      <c r="BN261" t="s">
        <v>234</v>
      </c>
      <c r="BO261" t="s">
        <v>234</v>
      </c>
      <c r="BP261" t="s">
        <v>234</v>
      </c>
      <c r="BQ261" t="s">
        <v>234</v>
      </c>
      <c r="BR261" t="s">
        <v>234</v>
      </c>
      <c r="BS261" t="s">
        <v>234</v>
      </c>
      <c r="BT261" t="s">
        <v>234</v>
      </c>
      <c r="BU261" t="s">
        <v>234</v>
      </c>
      <c r="BV261" t="s">
        <v>234</v>
      </c>
      <c r="BW261" t="s">
        <v>234</v>
      </c>
      <c r="BX261" t="s">
        <v>234</v>
      </c>
      <c r="BY261" t="s">
        <v>234</v>
      </c>
      <c r="BZ261" t="s">
        <v>234</v>
      </c>
      <c r="CA261" t="s">
        <v>234</v>
      </c>
      <c r="CB261" t="s">
        <v>234</v>
      </c>
      <c r="CC261" t="s">
        <v>234</v>
      </c>
      <c r="CD261" t="s">
        <v>234</v>
      </c>
      <c r="CE261" t="s">
        <v>234</v>
      </c>
      <c r="CF261" t="s">
        <v>234</v>
      </c>
      <c r="CG261" t="s">
        <v>234</v>
      </c>
      <c r="CH261" t="s">
        <v>234</v>
      </c>
      <c r="CI261" t="s">
        <v>234</v>
      </c>
      <c r="CJ261" t="s">
        <v>234</v>
      </c>
      <c r="CK261" t="s">
        <v>234</v>
      </c>
      <c r="CL261" t="s">
        <v>234</v>
      </c>
      <c r="CM261" t="s">
        <v>234</v>
      </c>
      <c r="CN261" t="s">
        <v>234</v>
      </c>
      <c r="CO261" t="s">
        <v>234</v>
      </c>
      <c r="CP261" t="s">
        <v>234</v>
      </c>
      <c r="CQ261" t="s">
        <v>234</v>
      </c>
      <c r="CR261" t="s">
        <v>234</v>
      </c>
      <c r="CS261" t="s">
        <v>234</v>
      </c>
      <c r="CT261" t="s">
        <v>234</v>
      </c>
      <c r="CU261" t="s">
        <v>234</v>
      </c>
      <c r="CV261" t="s">
        <v>234</v>
      </c>
      <c r="CW261" t="s">
        <v>234</v>
      </c>
      <c r="CX261" t="s">
        <v>234</v>
      </c>
      <c r="CY261" t="s">
        <v>234</v>
      </c>
      <c r="CZ261" t="s">
        <v>234</v>
      </c>
      <c r="DA261" t="s">
        <v>234</v>
      </c>
      <c r="DB261" t="s">
        <v>234</v>
      </c>
      <c r="DC261" t="s">
        <v>234</v>
      </c>
      <c r="DD261" t="s">
        <v>234</v>
      </c>
      <c r="DE261" t="s">
        <v>234</v>
      </c>
      <c r="DF261" t="s">
        <v>234</v>
      </c>
      <c r="DG261" t="s">
        <v>234</v>
      </c>
      <c r="DH261" t="s">
        <v>234</v>
      </c>
      <c r="DI261" t="s">
        <v>234</v>
      </c>
      <c r="DJ261" t="s">
        <v>234</v>
      </c>
      <c r="DK261" t="s">
        <v>234</v>
      </c>
      <c r="DL261" t="s">
        <v>234</v>
      </c>
      <c r="DM261" t="s">
        <v>234</v>
      </c>
      <c r="DN261" t="s">
        <v>234</v>
      </c>
      <c r="DO261" t="s">
        <v>234</v>
      </c>
      <c r="DP261" t="s">
        <v>234</v>
      </c>
      <c r="DQ261" t="s">
        <v>234</v>
      </c>
      <c r="DR261" t="s">
        <v>234</v>
      </c>
      <c r="DS261" t="s">
        <v>234</v>
      </c>
      <c r="DT261" t="s">
        <v>234</v>
      </c>
      <c r="DU261" t="s">
        <v>234</v>
      </c>
      <c r="DV261" t="s">
        <v>234</v>
      </c>
      <c r="DW261" t="s">
        <v>234</v>
      </c>
      <c r="DX261" t="s">
        <v>234</v>
      </c>
      <c r="DY261" t="s">
        <v>234</v>
      </c>
      <c r="DZ261" t="s">
        <v>234</v>
      </c>
      <c r="EA261" t="s">
        <v>234</v>
      </c>
      <c r="EB261" t="s">
        <v>234</v>
      </c>
      <c r="EC261" t="s">
        <v>234</v>
      </c>
      <c r="ED261" t="s">
        <v>234</v>
      </c>
      <c r="EE261" t="s">
        <v>234</v>
      </c>
      <c r="EF261" t="s">
        <v>234</v>
      </c>
      <c r="EG261" t="s">
        <v>234</v>
      </c>
      <c r="EH261" t="s">
        <v>234</v>
      </c>
      <c r="EI261" t="s">
        <v>234</v>
      </c>
      <c r="EJ261" t="s">
        <v>234</v>
      </c>
      <c r="EK261" t="s">
        <v>234</v>
      </c>
      <c r="EL261" t="s">
        <v>234</v>
      </c>
      <c r="EM261" t="s">
        <v>234</v>
      </c>
      <c r="EN261" t="s">
        <v>234</v>
      </c>
      <c r="EO261" t="s">
        <v>234</v>
      </c>
      <c r="EP261" t="s">
        <v>234</v>
      </c>
      <c r="EQ261" t="s">
        <v>234</v>
      </c>
      <c r="ER261" t="s">
        <v>234</v>
      </c>
      <c r="ES261" t="s">
        <v>234</v>
      </c>
      <c r="ET261" t="s">
        <v>234</v>
      </c>
      <c r="EU261" t="s">
        <v>234</v>
      </c>
      <c r="EV261" t="s">
        <v>234</v>
      </c>
      <c r="EW261" t="s">
        <v>234</v>
      </c>
      <c r="EX261" t="s">
        <v>234</v>
      </c>
      <c r="EY261" t="s">
        <v>234</v>
      </c>
      <c r="EZ261" t="s">
        <v>234</v>
      </c>
      <c r="FA261" t="s">
        <v>234</v>
      </c>
      <c r="FB261" t="s">
        <v>234</v>
      </c>
      <c r="FC261" t="s">
        <v>234</v>
      </c>
      <c r="FD261" t="s">
        <v>234</v>
      </c>
      <c r="FE261" t="s">
        <v>234</v>
      </c>
      <c r="FF261" t="s">
        <v>234</v>
      </c>
      <c r="FG261" t="s">
        <v>234</v>
      </c>
      <c r="FH261" t="s">
        <v>234</v>
      </c>
      <c r="FI261" t="s">
        <v>234</v>
      </c>
      <c r="FJ261" t="s">
        <v>234</v>
      </c>
      <c r="FK261" t="s">
        <v>234</v>
      </c>
      <c r="FL261" t="s">
        <v>234</v>
      </c>
      <c r="FM261" t="s">
        <v>234</v>
      </c>
      <c r="FN261" t="s">
        <v>234</v>
      </c>
      <c r="FO261" t="s">
        <v>234</v>
      </c>
      <c r="FP261" t="s">
        <v>234</v>
      </c>
      <c r="FQ261" t="s">
        <v>234</v>
      </c>
      <c r="FR261" t="s">
        <v>234</v>
      </c>
      <c r="FS261" t="s">
        <v>234</v>
      </c>
      <c r="FT261" t="s">
        <v>234</v>
      </c>
      <c r="FU261" t="s">
        <v>234</v>
      </c>
      <c r="FV261" t="s">
        <v>234</v>
      </c>
      <c r="FW261" t="s">
        <v>234</v>
      </c>
      <c r="FX261" t="s">
        <v>234</v>
      </c>
      <c r="FY261" t="s">
        <v>234</v>
      </c>
      <c r="FZ261" t="s">
        <v>234</v>
      </c>
      <c r="GA261" t="s">
        <v>234</v>
      </c>
      <c r="GB261" t="s">
        <v>234</v>
      </c>
      <c r="GC261" t="s">
        <v>234</v>
      </c>
      <c r="GD261" t="s">
        <v>234</v>
      </c>
      <c r="GE261" t="s">
        <v>234</v>
      </c>
      <c r="GF261" t="s">
        <v>234</v>
      </c>
      <c r="GG261" t="s">
        <v>234</v>
      </c>
      <c r="GH261" t="s">
        <v>234</v>
      </c>
      <c r="GI261" t="s">
        <v>234</v>
      </c>
      <c r="GJ261" t="s">
        <v>234</v>
      </c>
      <c r="GK261" t="s">
        <v>234</v>
      </c>
      <c r="GL261" t="s">
        <v>234</v>
      </c>
      <c r="GM261" t="s">
        <v>234</v>
      </c>
      <c r="GN261" t="s">
        <v>234</v>
      </c>
      <c r="GO261" t="s">
        <v>234</v>
      </c>
      <c r="GP261" t="s">
        <v>234</v>
      </c>
      <c r="GQ261" t="s">
        <v>234</v>
      </c>
      <c r="GR261" t="s">
        <v>234</v>
      </c>
      <c r="GS261" t="s">
        <v>234</v>
      </c>
      <c r="GT261" t="s">
        <v>234</v>
      </c>
      <c r="GU261" t="s">
        <v>234</v>
      </c>
      <c r="GV261" t="s">
        <v>234</v>
      </c>
      <c r="GW261" t="s">
        <v>234</v>
      </c>
      <c r="GX261" t="s">
        <v>234</v>
      </c>
      <c r="GY261" t="s">
        <v>234</v>
      </c>
      <c r="GZ261" t="s">
        <v>234</v>
      </c>
      <c r="HA261" t="s">
        <v>234</v>
      </c>
      <c r="HB261" t="s">
        <v>234</v>
      </c>
      <c r="HC261" t="s">
        <v>234</v>
      </c>
      <c r="HD261" t="s">
        <v>234</v>
      </c>
      <c r="HE261" t="s">
        <v>234</v>
      </c>
      <c r="HF261" t="s">
        <v>234</v>
      </c>
      <c r="HG261" t="s">
        <v>234</v>
      </c>
      <c r="HH261" t="s">
        <v>234</v>
      </c>
      <c r="HI261" t="s">
        <v>234</v>
      </c>
      <c r="HJ261" t="s">
        <v>234</v>
      </c>
      <c r="HK261" t="s">
        <v>234</v>
      </c>
      <c r="HL261" t="s">
        <v>234</v>
      </c>
      <c r="HM261" t="s">
        <v>234</v>
      </c>
      <c r="HN261" t="s">
        <v>234</v>
      </c>
      <c r="HO261" t="s">
        <v>234</v>
      </c>
      <c r="HP261" t="s">
        <v>234</v>
      </c>
      <c r="HQ261" t="s">
        <v>234</v>
      </c>
      <c r="HR261" t="s">
        <v>234</v>
      </c>
      <c r="HS261" t="s">
        <v>234</v>
      </c>
      <c r="HT261" t="s">
        <v>234</v>
      </c>
      <c r="HU261" t="s">
        <v>234</v>
      </c>
      <c r="HV261" t="s">
        <v>234</v>
      </c>
      <c r="HW261" t="s">
        <v>234</v>
      </c>
      <c r="HX261" t="s">
        <v>234</v>
      </c>
      <c r="HY261" t="s">
        <v>234</v>
      </c>
      <c r="HZ261" t="s">
        <v>234</v>
      </c>
      <c r="IA261" t="s">
        <v>234</v>
      </c>
      <c r="IB261" t="s">
        <v>234</v>
      </c>
      <c r="IC261" t="s">
        <v>234</v>
      </c>
      <c r="ID261" t="s">
        <v>234</v>
      </c>
      <c r="IE261" t="s">
        <v>234</v>
      </c>
      <c r="IF261" t="s">
        <v>234</v>
      </c>
      <c r="IG261" t="s">
        <v>234</v>
      </c>
      <c r="IH261" t="s">
        <v>234</v>
      </c>
      <c r="II261" t="s">
        <v>234</v>
      </c>
      <c r="IJ261" t="s">
        <v>234</v>
      </c>
      <c r="IK261" t="s">
        <v>234</v>
      </c>
      <c r="IL261" t="s">
        <v>234</v>
      </c>
      <c r="IM261" t="s">
        <v>234</v>
      </c>
      <c r="IN261" t="s">
        <v>234</v>
      </c>
      <c r="IO261" t="s">
        <v>234</v>
      </c>
      <c r="IP261" t="s">
        <v>234</v>
      </c>
      <c r="IQ261" t="s">
        <v>234</v>
      </c>
      <c r="IR261" t="s">
        <v>234</v>
      </c>
      <c r="IS261" t="s">
        <v>234</v>
      </c>
      <c r="IT261" t="s">
        <v>234</v>
      </c>
      <c r="IU261" t="s">
        <v>234</v>
      </c>
      <c r="IV261" t="s">
        <v>234</v>
      </c>
      <c r="IW261" t="s">
        <v>234</v>
      </c>
      <c r="IX261" t="s">
        <v>234</v>
      </c>
      <c r="IY261" t="s">
        <v>1655</v>
      </c>
      <c r="IZ261" t="s">
        <v>1715</v>
      </c>
      <c r="JA261" t="s">
        <v>234</v>
      </c>
      <c r="JB261" t="s">
        <v>234</v>
      </c>
      <c r="JC261" t="s">
        <v>234</v>
      </c>
      <c r="JD261" t="s">
        <v>234</v>
      </c>
      <c r="JE261" t="s">
        <v>234</v>
      </c>
      <c r="JF261" t="s">
        <v>234</v>
      </c>
      <c r="JG261" t="s">
        <v>234</v>
      </c>
      <c r="JH261" t="s">
        <v>234</v>
      </c>
      <c r="JI261" t="s">
        <v>234</v>
      </c>
      <c r="JJ261" t="s">
        <v>234</v>
      </c>
      <c r="JK261" t="s">
        <v>234</v>
      </c>
      <c r="JL261" t="s">
        <v>234</v>
      </c>
      <c r="JM261" t="s">
        <v>234</v>
      </c>
      <c r="JN261" t="s">
        <v>234</v>
      </c>
      <c r="JO261" t="s">
        <v>234</v>
      </c>
      <c r="JP261" t="s">
        <v>234</v>
      </c>
      <c r="JQ261" t="s">
        <v>234</v>
      </c>
      <c r="JR261" t="s">
        <v>234</v>
      </c>
      <c r="JS261" t="s">
        <v>234</v>
      </c>
      <c r="JT261" t="s">
        <v>234</v>
      </c>
      <c r="JU261" t="s">
        <v>234</v>
      </c>
      <c r="JV261" t="s">
        <v>234</v>
      </c>
      <c r="JW261" t="s">
        <v>234</v>
      </c>
      <c r="JX261" t="s">
        <v>234</v>
      </c>
      <c r="JY261" t="s">
        <v>234</v>
      </c>
      <c r="JZ261" t="s">
        <v>234</v>
      </c>
      <c r="KA261" t="s">
        <v>234</v>
      </c>
      <c r="KB261" t="s">
        <v>234</v>
      </c>
      <c r="KC261" t="s">
        <v>234</v>
      </c>
      <c r="KD261" t="s">
        <v>234</v>
      </c>
      <c r="KE261" t="s">
        <v>234</v>
      </c>
      <c r="KF261" t="s">
        <v>234</v>
      </c>
      <c r="KG261" t="s">
        <v>234</v>
      </c>
      <c r="KH261" t="s">
        <v>234</v>
      </c>
      <c r="KI261" t="s">
        <v>234</v>
      </c>
      <c r="KJ261" t="s">
        <v>234</v>
      </c>
      <c r="KK261" t="s">
        <v>234</v>
      </c>
      <c r="KL261" t="s">
        <v>234</v>
      </c>
      <c r="KM261" t="s">
        <v>261</v>
      </c>
      <c r="KN261" t="s">
        <v>234</v>
      </c>
      <c r="KO261" t="s">
        <v>234</v>
      </c>
      <c r="KP261" t="s">
        <v>234</v>
      </c>
      <c r="KQ261" t="s">
        <v>234</v>
      </c>
      <c r="KR261" t="s">
        <v>234</v>
      </c>
      <c r="KS261" t="s">
        <v>234</v>
      </c>
      <c r="KT261" t="s">
        <v>234</v>
      </c>
      <c r="KU261" t="s">
        <v>234</v>
      </c>
      <c r="KV261" t="s">
        <v>234</v>
      </c>
      <c r="KW261" t="s">
        <v>234</v>
      </c>
      <c r="KX261" t="s">
        <v>234</v>
      </c>
      <c r="KY261" t="s">
        <v>234</v>
      </c>
      <c r="KZ261" t="s">
        <v>234</v>
      </c>
      <c r="LA261" t="s">
        <v>234</v>
      </c>
      <c r="LB261" t="s">
        <v>234</v>
      </c>
      <c r="LC261" t="s">
        <v>234</v>
      </c>
      <c r="LD261" t="s">
        <v>234</v>
      </c>
      <c r="LE261" t="s">
        <v>234</v>
      </c>
      <c r="LF261" t="s">
        <v>3443</v>
      </c>
      <c r="LG261" t="s">
        <v>234</v>
      </c>
      <c r="LH261">
        <v>266830559</v>
      </c>
      <c r="LI261" t="s">
        <v>4399</v>
      </c>
      <c r="LJ261">
        <v>44624.801342592589</v>
      </c>
      <c r="LK261" t="s">
        <v>234</v>
      </c>
      <c r="LL261" t="s">
        <v>234</v>
      </c>
      <c r="LM261" t="s">
        <v>3800</v>
      </c>
      <c r="LN261" t="s">
        <v>3801</v>
      </c>
      <c r="LO261" t="s">
        <v>234</v>
      </c>
      <c r="LP261">
        <v>274</v>
      </c>
    </row>
    <row r="262" spans="1:328" x14ac:dyDescent="0.35">
      <c r="A262">
        <v>44616.461211562499</v>
      </c>
      <c r="B262">
        <v>44616.466978182871</v>
      </c>
      <c r="C262">
        <v>44616</v>
      </c>
      <c r="D262">
        <v>5.7666203720145859E-3</v>
      </c>
      <c r="E262" t="s">
        <v>234</v>
      </c>
      <c r="F262" t="s">
        <v>234</v>
      </c>
      <c r="G262" t="s">
        <v>234</v>
      </c>
      <c r="H262">
        <v>44616</v>
      </c>
      <c r="I262" t="s">
        <v>438</v>
      </c>
      <c r="J262" t="s">
        <v>234</v>
      </c>
      <c r="K262" t="s">
        <v>438</v>
      </c>
      <c r="L262" t="s">
        <v>437</v>
      </c>
      <c r="M262" t="s">
        <v>437</v>
      </c>
      <c r="N262" t="s">
        <v>485</v>
      </c>
      <c r="O262" t="s">
        <v>234</v>
      </c>
      <c r="P262" t="s">
        <v>485</v>
      </c>
      <c r="Q262" t="s">
        <v>484</v>
      </c>
      <c r="R262" t="s">
        <v>484</v>
      </c>
      <c r="S262" t="s">
        <v>441</v>
      </c>
      <c r="T262" t="s">
        <v>486</v>
      </c>
      <c r="U262" t="s">
        <v>487</v>
      </c>
      <c r="V262" t="s">
        <v>742</v>
      </c>
      <c r="W262" t="s">
        <v>488</v>
      </c>
      <c r="X262" t="s">
        <v>489</v>
      </c>
      <c r="Y262" t="s">
        <v>488</v>
      </c>
      <c r="Z262" t="s">
        <v>3304</v>
      </c>
      <c r="AA262" t="s">
        <v>234</v>
      </c>
      <c r="AB262" t="s">
        <v>3304</v>
      </c>
      <c r="AC262" t="s">
        <v>3305</v>
      </c>
      <c r="AD262" t="s">
        <v>3305</v>
      </c>
      <c r="AE262" t="s">
        <v>491</v>
      </c>
      <c r="AF262" t="s">
        <v>234</v>
      </c>
      <c r="AG262" t="s">
        <v>491</v>
      </c>
      <c r="AH262" t="s">
        <v>492</v>
      </c>
      <c r="AI262" t="s">
        <v>492</v>
      </c>
      <c r="AJ262" t="s">
        <v>247</v>
      </c>
      <c r="AK262" t="s">
        <v>248</v>
      </c>
      <c r="AL262" t="s">
        <v>1655</v>
      </c>
      <c r="AM262" t="s">
        <v>234</v>
      </c>
      <c r="AN262" t="s">
        <v>1655</v>
      </c>
      <c r="AO262" t="s">
        <v>234</v>
      </c>
      <c r="AP262" t="s">
        <v>250</v>
      </c>
      <c r="AQ262" t="s">
        <v>234</v>
      </c>
      <c r="AR262" t="s">
        <v>234</v>
      </c>
      <c r="AS262" t="s">
        <v>234</v>
      </c>
      <c r="AT262" t="s">
        <v>234</v>
      </c>
      <c r="AU262" t="s">
        <v>234</v>
      </c>
      <c r="AV262" t="s">
        <v>234</v>
      </c>
      <c r="AW262" t="s">
        <v>234</v>
      </c>
      <c r="AX262" t="s">
        <v>234</v>
      </c>
      <c r="AY262" t="s">
        <v>234</v>
      </c>
      <c r="AZ262" t="s">
        <v>234</v>
      </c>
      <c r="BA262" t="s">
        <v>234</v>
      </c>
      <c r="BB262" t="s">
        <v>234</v>
      </c>
      <c r="BC262" t="s">
        <v>234</v>
      </c>
      <c r="BD262" t="s">
        <v>234</v>
      </c>
      <c r="BE262" t="s">
        <v>234</v>
      </c>
      <c r="BF262" t="s">
        <v>234</v>
      </c>
      <c r="BG262" t="s">
        <v>234</v>
      </c>
      <c r="BH262" t="s">
        <v>234</v>
      </c>
      <c r="BI262" t="s">
        <v>234</v>
      </c>
      <c r="BJ262" t="s">
        <v>234</v>
      </c>
      <c r="BK262" t="s">
        <v>234</v>
      </c>
      <c r="BL262" t="s">
        <v>234</v>
      </c>
      <c r="BM262" t="s">
        <v>234</v>
      </c>
      <c r="BN262" t="s">
        <v>234</v>
      </c>
      <c r="BO262" t="s">
        <v>234</v>
      </c>
      <c r="BP262" t="s">
        <v>234</v>
      </c>
      <c r="BQ262" t="s">
        <v>234</v>
      </c>
      <c r="BR262" t="s">
        <v>234</v>
      </c>
      <c r="BS262" t="s">
        <v>234</v>
      </c>
      <c r="BT262" t="s">
        <v>234</v>
      </c>
      <c r="BU262" t="s">
        <v>234</v>
      </c>
      <c r="BV262" t="s">
        <v>234</v>
      </c>
      <c r="BW262" t="s">
        <v>234</v>
      </c>
      <c r="BX262" t="s">
        <v>234</v>
      </c>
      <c r="BY262" t="s">
        <v>234</v>
      </c>
      <c r="BZ262" t="s">
        <v>234</v>
      </c>
      <c r="CA262" t="s">
        <v>234</v>
      </c>
      <c r="CB262" t="s">
        <v>234</v>
      </c>
      <c r="CC262" t="s">
        <v>234</v>
      </c>
      <c r="CD262" t="s">
        <v>234</v>
      </c>
      <c r="CE262" t="s">
        <v>234</v>
      </c>
      <c r="CF262" t="s">
        <v>234</v>
      </c>
      <c r="CG262" t="s">
        <v>234</v>
      </c>
      <c r="CH262" t="s">
        <v>234</v>
      </c>
      <c r="CI262" t="s">
        <v>234</v>
      </c>
      <c r="CJ262" t="s">
        <v>234</v>
      </c>
      <c r="CK262" t="s">
        <v>234</v>
      </c>
      <c r="CL262" t="s">
        <v>234</v>
      </c>
      <c r="CM262" t="s">
        <v>234</v>
      </c>
      <c r="CN262" t="s">
        <v>234</v>
      </c>
      <c r="CO262" t="s">
        <v>234</v>
      </c>
      <c r="CP262" t="s">
        <v>234</v>
      </c>
      <c r="CQ262" t="s">
        <v>234</v>
      </c>
      <c r="CR262" t="s">
        <v>234</v>
      </c>
      <c r="CS262" t="s">
        <v>234</v>
      </c>
      <c r="CT262" t="s">
        <v>234</v>
      </c>
      <c r="CU262" t="s">
        <v>234</v>
      </c>
      <c r="CV262" t="s">
        <v>234</v>
      </c>
      <c r="CW262" t="s">
        <v>234</v>
      </c>
      <c r="CX262" t="s">
        <v>234</v>
      </c>
      <c r="CY262" t="s">
        <v>234</v>
      </c>
      <c r="CZ262" t="s">
        <v>234</v>
      </c>
      <c r="DA262" t="s">
        <v>234</v>
      </c>
      <c r="DB262" t="s">
        <v>234</v>
      </c>
      <c r="DC262" t="s">
        <v>234</v>
      </c>
      <c r="DD262" t="s">
        <v>234</v>
      </c>
      <c r="DE262" t="s">
        <v>234</v>
      </c>
      <c r="DF262" t="s">
        <v>234</v>
      </c>
      <c r="DG262" t="s">
        <v>234</v>
      </c>
      <c r="DH262" t="s">
        <v>234</v>
      </c>
      <c r="DI262" t="s">
        <v>234</v>
      </c>
      <c r="DJ262" t="s">
        <v>234</v>
      </c>
      <c r="DK262" t="s">
        <v>234</v>
      </c>
      <c r="DL262" t="s">
        <v>234</v>
      </c>
      <c r="DM262" t="s">
        <v>234</v>
      </c>
      <c r="DN262" t="s">
        <v>234</v>
      </c>
      <c r="DO262" t="s">
        <v>234</v>
      </c>
      <c r="DP262" t="s">
        <v>234</v>
      </c>
      <c r="DQ262" t="s">
        <v>234</v>
      </c>
      <c r="DR262" t="s">
        <v>234</v>
      </c>
      <c r="DS262" t="s">
        <v>234</v>
      </c>
      <c r="DT262" t="s">
        <v>234</v>
      </c>
      <c r="DU262" t="s">
        <v>234</v>
      </c>
      <c r="DV262" t="s">
        <v>234</v>
      </c>
      <c r="DW262" t="s">
        <v>234</v>
      </c>
      <c r="DX262" t="s">
        <v>234</v>
      </c>
      <c r="DY262" t="s">
        <v>234</v>
      </c>
      <c r="DZ262" t="s">
        <v>234</v>
      </c>
      <c r="EA262" t="s">
        <v>234</v>
      </c>
      <c r="EB262" t="s">
        <v>234</v>
      </c>
      <c r="EC262" t="s">
        <v>234</v>
      </c>
      <c r="ED262" t="s">
        <v>234</v>
      </c>
      <c r="EE262" t="s">
        <v>234</v>
      </c>
      <c r="EF262" t="s">
        <v>234</v>
      </c>
      <c r="EG262" t="s">
        <v>234</v>
      </c>
      <c r="EH262" t="s">
        <v>234</v>
      </c>
      <c r="EI262" t="s">
        <v>234</v>
      </c>
      <c r="EJ262" t="s">
        <v>234</v>
      </c>
      <c r="EK262" t="s">
        <v>234</v>
      </c>
      <c r="EL262" t="s">
        <v>234</v>
      </c>
      <c r="EM262" t="s">
        <v>234</v>
      </c>
      <c r="EN262" t="s">
        <v>234</v>
      </c>
      <c r="EO262" t="s">
        <v>234</v>
      </c>
      <c r="EP262" t="s">
        <v>234</v>
      </c>
      <c r="EQ262" t="s">
        <v>234</v>
      </c>
      <c r="ER262" t="s">
        <v>234</v>
      </c>
      <c r="ES262" t="s">
        <v>234</v>
      </c>
      <c r="ET262" t="s">
        <v>234</v>
      </c>
      <c r="EU262" t="s">
        <v>234</v>
      </c>
      <c r="EV262" t="s">
        <v>234</v>
      </c>
      <c r="EW262" t="s">
        <v>234</v>
      </c>
      <c r="EX262" t="s">
        <v>234</v>
      </c>
      <c r="EY262" t="s">
        <v>234</v>
      </c>
      <c r="EZ262" t="s">
        <v>234</v>
      </c>
      <c r="FA262" t="s">
        <v>234</v>
      </c>
      <c r="FB262" t="s">
        <v>234</v>
      </c>
      <c r="FC262" t="s">
        <v>234</v>
      </c>
      <c r="FD262" t="s">
        <v>234</v>
      </c>
      <c r="FE262" t="s">
        <v>234</v>
      </c>
      <c r="FF262" t="s">
        <v>234</v>
      </c>
      <c r="FG262" t="s">
        <v>234</v>
      </c>
      <c r="FH262" t="s">
        <v>234</v>
      </c>
      <c r="FI262" t="s">
        <v>234</v>
      </c>
      <c r="FJ262" t="s">
        <v>234</v>
      </c>
      <c r="FK262" t="s">
        <v>234</v>
      </c>
      <c r="FL262" t="s">
        <v>234</v>
      </c>
      <c r="FM262" t="s">
        <v>234</v>
      </c>
      <c r="FN262" t="s">
        <v>234</v>
      </c>
      <c r="FO262" t="s">
        <v>234</v>
      </c>
      <c r="FP262" t="s">
        <v>234</v>
      </c>
      <c r="FQ262" t="s">
        <v>234</v>
      </c>
      <c r="FR262" t="s">
        <v>234</v>
      </c>
      <c r="FS262" t="s">
        <v>234</v>
      </c>
      <c r="FT262" t="s">
        <v>234</v>
      </c>
      <c r="FU262" t="s">
        <v>234</v>
      </c>
      <c r="FV262" t="s">
        <v>234</v>
      </c>
      <c r="FW262" t="s">
        <v>234</v>
      </c>
      <c r="FX262" t="s">
        <v>234</v>
      </c>
      <c r="FY262" t="s">
        <v>234</v>
      </c>
      <c r="FZ262" t="s">
        <v>234</v>
      </c>
      <c r="GA262" t="s">
        <v>234</v>
      </c>
      <c r="GB262" t="s">
        <v>234</v>
      </c>
      <c r="GC262" t="s">
        <v>234</v>
      </c>
      <c r="GD262" t="s">
        <v>234</v>
      </c>
      <c r="GE262" t="s">
        <v>234</v>
      </c>
      <c r="GF262" t="s">
        <v>234</v>
      </c>
      <c r="GG262" t="s">
        <v>234</v>
      </c>
      <c r="GH262" t="s">
        <v>234</v>
      </c>
      <c r="GI262" t="s">
        <v>234</v>
      </c>
      <c r="GJ262" t="s">
        <v>234</v>
      </c>
      <c r="GK262" t="s">
        <v>234</v>
      </c>
      <c r="GL262" t="s">
        <v>234</v>
      </c>
      <c r="GM262" t="s">
        <v>234</v>
      </c>
      <c r="GN262" t="s">
        <v>234</v>
      </c>
      <c r="GO262" t="s">
        <v>234</v>
      </c>
      <c r="GP262" t="s">
        <v>234</v>
      </c>
      <c r="GQ262" t="s">
        <v>234</v>
      </c>
      <c r="GR262" t="s">
        <v>234</v>
      </c>
      <c r="GS262" t="s">
        <v>234</v>
      </c>
      <c r="GT262" t="s">
        <v>234</v>
      </c>
      <c r="GU262" t="s">
        <v>234</v>
      </c>
      <c r="GV262" t="s">
        <v>234</v>
      </c>
      <c r="GW262" t="s">
        <v>234</v>
      </c>
      <c r="GX262" t="s">
        <v>234</v>
      </c>
      <c r="GY262" t="s">
        <v>234</v>
      </c>
      <c r="GZ262" t="s">
        <v>234</v>
      </c>
      <c r="HA262" t="s">
        <v>234</v>
      </c>
      <c r="HB262" t="s">
        <v>234</v>
      </c>
      <c r="HC262" t="s">
        <v>234</v>
      </c>
      <c r="HD262" t="s">
        <v>234</v>
      </c>
      <c r="HE262" t="s">
        <v>234</v>
      </c>
      <c r="HF262" t="s">
        <v>234</v>
      </c>
      <c r="HG262" t="s">
        <v>234</v>
      </c>
      <c r="HH262" t="s">
        <v>234</v>
      </c>
      <c r="HI262" t="s">
        <v>234</v>
      </c>
      <c r="HJ262" t="s">
        <v>234</v>
      </c>
      <c r="HK262" t="s">
        <v>234</v>
      </c>
      <c r="HL262" t="s">
        <v>234</v>
      </c>
      <c r="HM262" t="s">
        <v>234</v>
      </c>
      <c r="HN262" t="s">
        <v>234</v>
      </c>
      <c r="HO262" t="s">
        <v>234</v>
      </c>
      <c r="HP262" t="s">
        <v>234</v>
      </c>
      <c r="HQ262" t="s">
        <v>234</v>
      </c>
      <c r="HR262" t="s">
        <v>234</v>
      </c>
      <c r="HS262" t="s">
        <v>234</v>
      </c>
      <c r="HT262" t="s">
        <v>234</v>
      </c>
      <c r="HU262" t="s">
        <v>234</v>
      </c>
      <c r="HV262" t="s">
        <v>234</v>
      </c>
      <c r="HW262" t="s">
        <v>234</v>
      </c>
      <c r="HX262" t="s">
        <v>234</v>
      </c>
      <c r="HY262" t="s">
        <v>234</v>
      </c>
      <c r="HZ262" t="s">
        <v>234</v>
      </c>
      <c r="IA262" t="s">
        <v>234</v>
      </c>
      <c r="IB262" t="s">
        <v>234</v>
      </c>
      <c r="IC262" t="s">
        <v>234</v>
      </c>
      <c r="ID262" t="s">
        <v>234</v>
      </c>
      <c r="IE262" t="s">
        <v>234</v>
      </c>
      <c r="IF262" t="s">
        <v>234</v>
      </c>
      <c r="IG262" t="s">
        <v>234</v>
      </c>
      <c r="IH262" t="s">
        <v>234</v>
      </c>
      <c r="II262" t="s">
        <v>234</v>
      </c>
      <c r="IJ262" t="s">
        <v>234</v>
      </c>
      <c r="IK262" t="s">
        <v>234</v>
      </c>
      <c r="IL262" t="s">
        <v>234</v>
      </c>
      <c r="IM262" t="s">
        <v>234</v>
      </c>
      <c r="IN262" t="s">
        <v>234</v>
      </c>
      <c r="IO262" t="s">
        <v>234</v>
      </c>
      <c r="IP262" t="s">
        <v>234</v>
      </c>
      <c r="IQ262" t="s">
        <v>234</v>
      </c>
      <c r="IR262" t="s">
        <v>234</v>
      </c>
      <c r="IS262" t="s">
        <v>234</v>
      </c>
      <c r="IT262" t="s">
        <v>234</v>
      </c>
      <c r="IU262" t="s">
        <v>234</v>
      </c>
      <c r="IV262" t="s">
        <v>234</v>
      </c>
      <c r="IW262" t="s">
        <v>234</v>
      </c>
      <c r="IX262" t="s">
        <v>234</v>
      </c>
      <c r="IY262" t="s">
        <v>1655</v>
      </c>
      <c r="IZ262" t="s">
        <v>1713</v>
      </c>
      <c r="JA262" t="s">
        <v>276</v>
      </c>
      <c r="JB262" t="s">
        <v>234</v>
      </c>
      <c r="JC262" t="s">
        <v>277</v>
      </c>
      <c r="JD262" t="s">
        <v>278</v>
      </c>
      <c r="JE262" t="s">
        <v>278</v>
      </c>
      <c r="JF262" t="s">
        <v>255</v>
      </c>
      <c r="JG262" t="s">
        <v>234</v>
      </c>
      <c r="JH262" t="s">
        <v>256</v>
      </c>
      <c r="JI262" t="s">
        <v>461</v>
      </c>
      <c r="JJ262" t="s">
        <v>461</v>
      </c>
      <c r="JK262" t="s">
        <v>462</v>
      </c>
      <c r="JL262" t="s">
        <v>234</v>
      </c>
      <c r="JM262" t="s">
        <v>234</v>
      </c>
      <c r="JN262" t="s">
        <v>234</v>
      </c>
      <c r="JO262" t="s">
        <v>234</v>
      </c>
      <c r="JP262" t="s">
        <v>234</v>
      </c>
      <c r="JQ262" t="s">
        <v>234</v>
      </c>
      <c r="JR262" t="s">
        <v>259</v>
      </c>
      <c r="JS262" t="s">
        <v>234</v>
      </c>
      <c r="JT262" t="s">
        <v>259</v>
      </c>
      <c r="JU262">
        <v>0</v>
      </c>
      <c r="JV262" t="s">
        <v>261</v>
      </c>
      <c r="JW262" t="s">
        <v>280</v>
      </c>
      <c r="JX262" t="s">
        <v>249</v>
      </c>
      <c r="JY262" t="s">
        <v>269</v>
      </c>
      <c r="JZ262">
        <v>0</v>
      </c>
      <c r="KA262">
        <v>0</v>
      </c>
      <c r="KB262">
        <v>0</v>
      </c>
      <c r="KC262">
        <v>0</v>
      </c>
      <c r="KD262">
        <v>0</v>
      </c>
      <c r="KE262">
        <v>0</v>
      </c>
      <c r="KF262">
        <v>0</v>
      </c>
      <c r="KG262">
        <v>0</v>
      </c>
      <c r="KH262">
        <v>0</v>
      </c>
      <c r="KI262">
        <v>0</v>
      </c>
      <c r="KJ262">
        <v>0</v>
      </c>
      <c r="KK262">
        <v>1</v>
      </c>
      <c r="KL262" t="s">
        <v>234</v>
      </c>
      <c r="KM262" t="s">
        <v>249</v>
      </c>
      <c r="KN262" t="s">
        <v>1559</v>
      </c>
      <c r="KO262">
        <v>0</v>
      </c>
      <c r="KP262">
        <v>1</v>
      </c>
      <c r="KQ262">
        <v>0</v>
      </c>
      <c r="KR262" t="s">
        <v>234</v>
      </c>
      <c r="KS262" t="s">
        <v>269</v>
      </c>
      <c r="KT262">
        <v>0</v>
      </c>
      <c r="KU262">
        <v>0</v>
      </c>
      <c r="KV262">
        <v>0</v>
      </c>
      <c r="KW262">
        <v>0</v>
      </c>
      <c r="KX262">
        <v>0</v>
      </c>
      <c r="KY262">
        <v>1</v>
      </c>
      <c r="KZ262" t="s">
        <v>234</v>
      </c>
      <c r="LA262" t="s">
        <v>234</v>
      </c>
      <c r="LB262" t="s">
        <v>234</v>
      </c>
      <c r="LC262" t="s">
        <v>234</v>
      </c>
      <c r="LD262" t="s">
        <v>234</v>
      </c>
      <c r="LE262" t="s">
        <v>234</v>
      </c>
      <c r="LF262" t="s">
        <v>3443</v>
      </c>
      <c r="LG262" t="s">
        <v>234</v>
      </c>
      <c r="LH262">
        <v>266830560</v>
      </c>
      <c r="LI262" t="s">
        <v>4400</v>
      </c>
      <c r="LJ262">
        <v>44624.801354166673</v>
      </c>
      <c r="LK262" t="s">
        <v>234</v>
      </c>
      <c r="LL262" t="s">
        <v>234</v>
      </c>
      <c r="LM262" t="s">
        <v>3800</v>
      </c>
      <c r="LN262" t="s">
        <v>3801</v>
      </c>
      <c r="LO262" t="s">
        <v>234</v>
      </c>
      <c r="LP262">
        <v>275</v>
      </c>
    </row>
    <row r="263" spans="1:328" x14ac:dyDescent="0.35">
      <c r="A263">
        <v>44624.440188831017</v>
      </c>
      <c r="B263">
        <v>44624.450512476848</v>
      </c>
      <c r="C263">
        <v>44624</v>
      </c>
      <c r="D263">
        <v>1.4748065472563862E-3</v>
      </c>
      <c r="E263" t="s">
        <v>234</v>
      </c>
      <c r="F263" t="s">
        <v>234</v>
      </c>
      <c r="G263" t="s">
        <v>234</v>
      </c>
      <c r="H263">
        <v>44624</v>
      </c>
      <c r="I263" t="s">
        <v>1320</v>
      </c>
      <c r="J263" t="s">
        <v>234</v>
      </c>
      <c r="K263" t="s">
        <v>1320</v>
      </c>
      <c r="L263" t="s">
        <v>3444</v>
      </c>
      <c r="M263" t="s">
        <v>3444</v>
      </c>
      <c r="N263" t="s">
        <v>246</v>
      </c>
      <c r="O263" t="s">
        <v>4401</v>
      </c>
      <c r="P263" t="s">
        <v>246</v>
      </c>
      <c r="Q263" t="s">
        <v>433</v>
      </c>
      <c r="R263" t="s">
        <v>4401</v>
      </c>
      <c r="S263" t="s">
        <v>600</v>
      </c>
      <c r="T263" t="s">
        <v>1854</v>
      </c>
      <c r="U263" t="s">
        <v>1853</v>
      </c>
      <c r="V263" t="s">
        <v>1855</v>
      </c>
      <c r="W263" t="s">
        <v>2992</v>
      </c>
      <c r="X263" t="s">
        <v>2991</v>
      </c>
      <c r="Y263" t="s">
        <v>2992</v>
      </c>
      <c r="Z263" t="s">
        <v>246</v>
      </c>
      <c r="AA263" t="s">
        <v>4402</v>
      </c>
      <c r="AB263" t="s">
        <v>246</v>
      </c>
      <c r="AC263" t="s">
        <v>1390</v>
      </c>
      <c r="AD263" t="s">
        <v>4403</v>
      </c>
      <c r="AE263" t="s">
        <v>246</v>
      </c>
      <c r="AF263" t="s">
        <v>4404</v>
      </c>
      <c r="AG263" t="s">
        <v>246</v>
      </c>
      <c r="AH263" t="s">
        <v>1390</v>
      </c>
      <c r="AI263" t="s">
        <v>4405</v>
      </c>
      <c r="AJ263" t="s">
        <v>366</v>
      </c>
      <c r="AK263" t="s">
        <v>284</v>
      </c>
      <c r="AL263" t="s">
        <v>1655</v>
      </c>
      <c r="AM263" t="s">
        <v>234</v>
      </c>
      <c r="AN263" t="s">
        <v>1655</v>
      </c>
      <c r="AO263" t="s">
        <v>234</v>
      </c>
      <c r="AP263" t="s">
        <v>274</v>
      </c>
      <c r="AQ263" t="s">
        <v>234</v>
      </c>
      <c r="AR263" t="s">
        <v>234</v>
      </c>
      <c r="AS263" t="s">
        <v>308</v>
      </c>
      <c r="AT263" t="s">
        <v>234</v>
      </c>
      <c r="AU263" t="s">
        <v>318</v>
      </c>
      <c r="AV263">
        <v>1</v>
      </c>
      <c r="AW263">
        <v>0</v>
      </c>
      <c r="AX263">
        <v>0</v>
      </c>
      <c r="AY263">
        <v>0</v>
      </c>
      <c r="AZ263">
        <v>0</v>
      </c>
      <c r="BA263">
        <v>0</v>
      </c>
      <c r="BB263">
        <v>0</v>
      </c>
      <c r="BC263">
        <v>0</v>
      </c>
      <c r="BD263" t="s">
        <v>309</v>
      </c>
      <c r="BE263" t="s">
        <v>750</v>
      </c>
      <c r="BF263" t="s">
        <v>287</v>
      </c>
      <c r="BG263">
        <v>1</v>
      </c>
      <c r="BH263">
        <v>0</v>
      </c>
      <c r="BI263">
        <v>0</v>
      </c>
      <c r="BJ263">
        <v>0</v>
      </c>
      <c r="BK263">
        <v>0</v>
      </c>
      <c r="BL263">
        <v>0</v>
      </c>
      <c r="BM263">
        <v>0</v>
      </c>
      <c r="BN263">
        <v>0</v>
      </c>
      <c r="BO263">
        <v>0</v>
      </c>
      <c r="BP263">
        <v>0</v>
      </c>
      <c r="BQ263" t="s">
        <v>234</v>
      </c>
      <c r="BR263" t="s">
        <v>317</v>
      </c>
      <c r="BS263" t="s">
        <v>393</v>
      </c>
      <c r="BT263" t="s">
        <v>4406</v>
      </c>
      <c r="BU263">
        <v>1</v>
      </c>
      <c r="BV263">
        <v>1</v>
      </c>
      <c r="BW263">
        <v>1</v>
      </c>
      <c r="BX263">
        <v>1</v>
      </c>
      <c r="BY263">
        <v>1</v>
      </c>
      <c r="BZ263">
        <v>1</v>
      </c>
      <c r="CA263">
        <v>1</v>
      </c>
      <c r="CB263">
        <v>0</v>
      </c>
      <c r="CC263" t="s">
        <v>1502</v>
      </c>
      <c r="CD263" t="s">
        <v>234</v>
      </c>
      <c r="CE263" t="s">
        <v>234</v>
      </c>
      <c r="CF263" t="s">
        <v>234</v>
      </c>
      <c r="CG263" t="s">
        <v>234</v>
      </c>
      <c r="CH263" t="s">
        <v>234</v>
      </c>
      <c r="CI263" t="s">
        <v>234</v>
      </c>
      <c r="CJ263" t="s">
        <v>234</v>
      </c>
      <c r="CK263" t="s">
        <v>234</v>
      </c>
      <c r="CL263" t="s">
        <v>234</v>
      </c>
      <c r="CM263" t="s">
        <v>234</v>
      </c>
      <c r="CN263" t="s">
        <v>234</v>
      </c>
      <c r="CO263" t="s">
        <v>234</v>
      </c>
      <c r="CP263" t="s">
        <v>234</v>
      </c>
      <c r="CQ263" t="s">
        <v>234</v>
      </c>
      <c r="CR263" t="s">
        <v>234</v>
      </c>
      <c r="CS263" t="s">
        <v>234</v>
      </c>
      <c r="CT263" t="s">
        <v>234</v>
      </c>
      <c r="CU263" t="s">
        <v>234</v>
      </c>
      <c r="CV263" t="s">
        <v>1504</v>
      </c>
      <c r="CW263" t="s">
        <v>1655</v>
      </c>
      <c r="CX263">
        <v>1025</v>
      </c>
      <c r="CY263" t="s">
        <v>234</v>
      </c>
      <c r="CZ263" t="s">
        <v>234</v>
      </c>
      <c r="DA263" t="s">
        <v>234</v>
      </c>
      <c r="DB263" t="s">
        <v>234</v>
      </c>
      <c r="DC263" t="s">
        <v>234</v>
      </c>
      <c r="DD263" t="s">
        <v>234</v>
      </c>
      <c r="DE263" t="s">
        <v>259</v>
      </c>
      <c r="DF263">
        <v>1025</v>
      </c>
      <c r="DG263" t="s">
        <v>1655</v>
      </c>
      <c r="DH263" t="s">
        <v>1655</v>
      </c>
      <c r="DI263" t="s">
        <v>1531</v>
      </c>
      <c r="DJ263">
        <v>0</v>
      </c>
      <c r="DK263">
        <v>0</v>
      </c>
      <c r="DL263">
        <v>0</v>
      </c>
      <c r="DM263">
        <v>0</v>
      </c>
      <c r="DN263">
        <v>0</v>
      </c>
      <c r="DO263">
        <v>1</v>
      </c>
      <c r="DP263">
        <v>0</v>
      </c>
      <c r="DQ263">
        <v>0</v>
      </c>
      <c r="DR263">
        <v>0</v>
      </c>
      <c r="DS263">
        <v>0</v>
      </c>
      <c r="DT263">
        <v>0</v>
      </c>
      <c r="DU263">
        <v>0</v>
      </c>
      <c r="DV263">
        <v>0</v>
      </c>
      <c r="DW263">
        <v>0</v>
      </c>
      <c r="DX263" t="s">
        <v>234</v>
      </c>
      <c r="DY263" t="s">
        <v>3944</v>
      </c>
      <c r="DZ263">
        <v>1</v>
      </c>
      <c r="EA263">
        <v>1</v>
      </c>
      <c r="EB263">
        <v>1</v>
      </c>
      <c r="EC263">
        <v>1</v>
      </c>
      <c r="ED263">
        <v>1</v>
      </c>
      <c r="EE263">
        <v>1</v>
      </c>
      <c r="EF263">
        <v>1</v>
      </c>
      <c r="EG263">
        <v>0</v>
      </c>
      <c r="EH263" t="s">
        <v>1655</v>
      </c>
      <c r="EI263" t="s">
        <v>1445</v>
      </c>
      <c r="EJ263" t="s">
        <v>1655</v>
      </c>
      <c r="EK263" t="s">
        <v>266</v>
      </c>
      <c r="EL263" t="s">
        <v>314</v>
      </c>
      <c r="EM263" t="s">
        <v>267</v>
      </c>
      <c r="EN263" t="s">
        <v>314</v>
      </c>
      <c r="EO263" t="s">
        <v>234</v>
      </c>
      <c r="EP263" t="s">
        <v>234</v>
      </c>
      <c r="EQ263" t="s">
        <v>234</v>
      </c>
      <c r="ER263" t="s">
        <v>234</v>
      </c>
      <c r="ES263" t="s">
        <v>234</v>
      </c>
      <c r="ET263" t="s">
        <v>234</v>
      </c>
      <c r="EU263" t="s">
        <v>234</v>
      </c>
      <c r="EV263" t="s">
        <v>234</v>
      </c>
      <c r="EW263" t="s">
        <v>234</v>
      </c>
      <c r="EX263" t="s">
        <v>234</v>
      </c>
      <c r="EY263" t="s">
        <v>234</v>
      </c>
      <c r="EZ263" t="s">
        <v>234</v>
      </c>
      <c r="FA263" t="s">
        <v>234</v>
      </c>
      <c r="FB263" t="s">
        <v>234</v>
      </c>
      <c r="FC263" t="s">
        <v>234</v>
      </c>
      <c r="FD263" t="s">
        <v>234</v>
      </c>
      <c r="FE263" t="s">
        <v>234</v>
      </c>
      <c r="FF263" t="s">
        <v>234</v>
      </c>
      <c r="FG263" t="s">
        <v>234</v>
      </c>
      <c r="FH263" t="s">
        <v>234</v>
      </c>
      <c r="FI263" t="s">
        <v>234</v>
      </c>
      <c r="FJ263" t="s">
        <v>234</v>
      </c>
      <c r="FK263" t="s">
        <v>234</v>
      </c>
      <c r="FL263" t="s">
        <v>234</v>
      </c>
      <c r="FM263" t="s">
        <v>234</v>
      </c>
      <c r="FN263" t="s">
        <v>234</v>
      </c>
      <c r="FO263" t="s">
        <v>234</v>
      </c>
      <c r="FP263" t="s">
        <v>234</v>
      </c>
      <c r="FQ263" t="s">
        <v>234</v>
      </c>
      <c r="FR263" t="s">
        <v>234</v>
      </c>
      <c r="FS263" t="s">
        <v>234</v>
      </c>
      <c r="FT263" t="s">
        <v>234</v>
      </c>
      <c r="FU263" t="s">
        <v>234</v>
      </c>
      <c r="FV263" t="s">
        <v>234</v>
      </c>
      <c r="FW263" t="s">
        <v>234</v>
      </c>
      <c r="FX263" t="s">
        <v>234</v>
      </c>
      <c r="FY263" t="s">
        <v>234</v>
      </c>
      <c r="FZ263" t="s">
        <v>234</v>
      </c>
      <c r="GA263" t="s">
        <v>234</v>
      </c>
      <c r="GB263" t="s">
        <v>234</v>
      </c>
      <c r="GC263" t="s">
        <v>234</v>
      </c>
      <c r="GD263" t="s">
        <v>234</v>
      </c>
      <c r="GE263" t="s">
        <v>234</v>
      </c>
      <c r="GF263" t="s">
        <v>234</v>
      </c>
      <c r="GG263" t="s">
        <v>234</v>
      </c>
      <c r="GH263" t="s">
        <v>234</v>
      </c>
      <c r="GI263" t="s">
        <v>234</v>
      </c>
      <c r="GJ263" t="s">
        <v>234</v>
      </c>
      <c r="GK263" t="s">
        <v>234</v>
      </c>
      <c r="GL263" t="s">
        <v>234</v>
      </c>
      <c r="GM263" t="s">
        <v>234</v>
      </c>
      <c r="GN263" t="s">
        <v>234</v>
      </c>
      <c r="GO263" t="s">
        <v>234</v>
      </c>
      <c r="GP263" t="s">
        <v>234</v>
      </c>
      <c r="GQ263" t="s">
        <v>234</v>
      </c>
      <c r="GR263" t="s">
        <v>234</v>
      </c>
      <c r="GS263" t="s">
        <v>234</v>
      </c>
      <c r="GT263" t="s">
        <v>234</v>
      </c>
      <c r="GU263" t="s">
        <v>234</v>
      </c>
      <c r="GV263" t="s">
        <v>234</v>
      </c>
      <c r="GW263" t="s">
        <v>234</v>
      </c>
      <c r="GX263" t="s">
        <v>234</v>
      </c>
      <c r="GY263" t="s">
        <v>234</v>
      </c>
      <c r="GZ263" t="s">
        <v>234</v>
      </c>
      <c r="HA263" t="s">
        <v>234</v>
      </c>
      <c r="HB263" t="s">
        <v>234</v>
      </c>
      <c r="HC263" t="s">
        <v>234</v>
      </c>
      <c r="HD263" t="s">
        <v>234</v>
      </c>
      <c r="HE263" t="s">
        <v>234</v>
      </c>
      <c r="HF263" t="s">
        <v>234</v>
      </c>
      <c r="HG263" t="s">
        <v>234</v>
      </c>
      <c r="HH263" t="s">
        <v>234</v>
      </c>
      <c r="HI263" t="s">
        <v>234</v>
      </c>
      <c r="HJ263" t="s">
        <v>234</v>
      </c>
      <c r="HK263" t="s">
        <v>234</v>
      </c>
      <c r="HL263" t="s">
        <v>234</v>
      </c>
      <c r="HM263" t="s">
        <v>234</v>
      </c>
      <c r="HN263" t="s">
        <v>234</v>
      </c>
      <c r="HO263" t="s">
        <v>234</v>
      </c>
      <c r="HP263" t="s">
        <v>234</v>
      </c>
      <c r="HQ263" t="s">
        <v>234</v>
      </c>
      <c r="HR263" t="s">
        <v>234</v>
      </c>
      <c r="HS263" t="s">
        <v>234</v>
      </c>
      <c r="HT263" t="s">
        <v>234</v>
      </c>
      <c r="HU263" t="s">
        <v>1655</v>
      </c>
      <c r="HV263" t="s">
        <v>1577</v>
      </c>
      <c r="HW263">
        <v>0</v>
      </c>
      <c r="HX263">
        <v>0</v>
      </c>
      <c r="HY263">
        <v>0</v>
      </c>
      <c r="HZ263">
        <v>1</v>
      </c>
      <c r="IA263">
        <v>0</v>
      </c>
      <c r="IB263">
        <v>0</v>
      </c>
      <c r="IC263" t="s">
        <v>234</v>
      </c>
      <c r="ID263" t="s">
        <v>1451</v>
      </c>
      <c r="IE263">
        <v>0</v>
      </c>
      <c r="IF263">
        <v>1</v>
      </c>
      <c r="IG263">
        <v>0</v>
      </c>
      <c r="IH263">
        <v>0</v>
      </c>
      <c r="II263">
        <v>0</v>
      </c>
      <c r="IJ263">
        <v>0</v>
      </c>
      <c r="IK263">
        <v>0</v>
      </c>
      <c r="IL263">
        <v>0</v>
      </c>
      <c r="IM263" t="s">
        <v>234</v>
      </c>
      <c r="IN263" t="s">
        <v>1655</v>
      </c>
      <c r="IO263" t="s">
        <v>234</v>
      </c>
      <c r="IP263" t="s">
        <v>309</v>
      </c>
      <c r="IQ263">
        <v>1</v>
      </c>
      <c r="IR263">
        <v>0</v>
      </c>
      <c r="IS263">
        <v>0</v>
      </c>
      <c r="IT263">
        <v>0</v>
      </c>
      <c r="IU263">
        <v>0</v>
      </c>
      <c r="IV263">
        <v>0</v>
      </c>
      <c r="IW263">
        <v>0</v>
      </c>
      <c r="IX263">
        <v>0</v>
      </c>
      <c r="IY263" t="s">
        <v>234</v>
      </c>
      <c r="IZ263" t="s">
        <v>234</v>
      </c>
      <c r="JA263" t="s">
        <v>234</v>
      </c>
      <c r="JB263" t="s">
        <v>234</v>
      </c>
      <c r="JC263" t="s">
        <v>234</v>
      </c>
      <c r="JD263" t="s">
        <v>234</v>
      </c>
      <c r="JE263" t="s">
        <v>234</v>
      </c>
      <c r="JF263" t="s">
        <v>234</v>
      </c>
      <c r="JG263" t="s">
        <v>234</v>
      </c>
      <c r="JH263" t="s">
        <v>234</v>
      </c>
      <c r="JI263" t="s">
        <v>234</v>
      </c>
      <c r="JJ263" t="s">
        <v>234</v>
      </c>
      <c r="JK263" t="s">
        <v>234</v>
      </c>
      <c r="JL263" t="s">
        <v>234</v>
      </c>
      <c r="JM263" t="s">
        <v>234</v>
      </c>
      <c r="JN263" t="s">
        <v>234</v>
      </c>
      <c r="JO263" t="s">
        <v>234</v>
      </c>
      <c r="JP263" t="s">
        <v>234</v>
      </c>
      <c r="JQ263" t="s">
        <v>234</v>
      </c>
      <c r="JR263" t="s">
        <v>234</v>
      </c>
      <c r="JS263" t="s">
        <v>234</v>
      </c>
      <c r="JT263" t="s">
        <v>234</v>
      </c>
      <c r="JU263" t="s">
        <v>234</v>
      </c>
      <c r="JV263" t="s">
        <v>234</v>
      </c>
      <c r="JW263" t="s">
        <v>234</v>
      </c>
      <c r="JX263" t="s">
        <v>234</v>
      </c>
      <c r="JY263" t="s">
        <v>234</v>
      </c>
      <c r="JZ263" t="s">
        <v>234</v>
      </c>
      <c r="KA263" t="s">
        <v>234</v>
      </c>
      <c r="KB263" t="s">
        <v>234</v>
      </c>
      <c r="KC263" t="s">
        <v>234</v>
      </c>
      <c r="KD263" t="s">
        <v>234</v>
      </c>
      <c r="KE263" t="s">
        <v>234</v>
      </c>
      <c r="KF263" t="s">
        <v>234</v>
      </c>
      <c r="KG263" t="s">
        <v>234</v>
      </c>
      <c r="KH263" t="s">
        <v>234</v>
      </c>
      <c r="KI263" t="s">
        <v>234</v>
      </c>
      <c r="KJ263" t="s">
        <v>234</v>
      </c>
      <c r="KK263" t="s">
        <v>234</v>
      </c>
      <c r="KL263" t="s">
        <v>234</v>
      </c>
      <c r="KM263" t="s">
        <v>234</v>
      </c>
      <c r="KN263" t="s">
        <v>234</v>
      </c>
      <c r="KO263" t="s">
        <v>234</v>
      </c>
      <c r="KP263" t="s">
        <v>234</v>
      </c>
      <c r="KQ263" t="s">
        <v>234</v>
      </c>
      <c r="KR263" t="s">
        <v>234</v>
      </c>
      <c r="KS263" t="s">
        <v>234</v>
      </c>
      <c r="KT263" t="s">
        <v>234</v>
      </c>
      <c r="KU263" t="s">
        <v>234</v>
      </c>
      <c r="KV263" t="s">
        <v>234</v>
      </c>
      <c r="KW263" t="s">
        <v>234</v>
      </c>
      <c r="KX263" t="s">
        <v>234</v>
      </c>
      <c r="KY263" t="s">
        <v>234</v>
      </c>
      <c r="KZ263" t="s">
        <v>234</v>
      </c>
      <c r="LA263" t="s">
        <v>234</v>
      </c>
      <c r="LB263" t="s">
        <v>234</v>
      </c>
      <c r="LC263" t="s">
        <v>234</v>
      </c>
      <c r="LD263" t="s">
        <v>234</v>
      </c>
      <c r="LE263" t="s">
        <v>234</v>
      </c>
      <c r="LF263" t="s">
        <v>234</v>
      </c>
      <c r="LG263" t="s">
        <v>234</v>
      </c>
      <c r="LH263">
        <v>266850987</v>
      </c>
      <c r="LI263" t="s">
        <v>4407</v>
      </c>
      <c r="LJ263">
        <v>44624.907002314823</v>
      </c>
      <c r="LK263" t="s">
        <v>234</v>
      </c>
      <c r="LL263" t="s">
        <v>234</v>
      </c>
      <c r="LM263" t="s">
        <v>3800</v>
      </c>
      <c r="LN263" t="s">
        <v>3801</v>
      </c>
      <c r="LO263" t="s">
        <v>234</v>
      </c>
      <c r="LP263">
        <v>276</v>
      </c>
    </row>
    <row r="264" spans="1:328" x14ac:dyDescent="0.35">
      <c r="A264">
        <v>44624.451753321759</v>
      </c>
      <c r="B264">
        <v>44624.458521643523</v>
      </c>
      <c r="C264">
        <v>44624</v>
      </c>
      <c r="D264">
        <v>9.6690310913670279E-4</v>
      </c>
      <c r="E264" t="s">
        <v>234</v>
      </c>
      <c r="F264" t="s">
        <v>234</v>
      </c>
      <c r="G264" t="s">
        <v>234</v>
      </c>
      <c r="H264">
        <v>44624</v>
      </c>
      <c r="I264" t="s">
        <v>1320</v>
      </c>
      <c r="J264" t="s">
        <v>234</v>
      </c>
      <c r="K264" t="s">
        <v>1320</v>
      </c>
      <c r="L264" t="s">
        <v>3444</v>
      </c>
      <c r="M264" t="s">
        <v>3444</v>
      </c>
      <c r="N264" t="s">
        <v>246</v>
      </c>
      <c r="O264" t="s">
        <v>4401</v>
      </c>
      <c r="P264" t="s">
        <v>246</v>
      </c>
      <c r="Q264" t="s">
        <v>433</v>
      </c>
      <c r="R264" t="s">
        <v>4401</v>
      </c>
      <c r="S264" t="s">
        <v>600</v>
      </c>
      <c r="T264" t="s">
        <v>1854</v>
      </c>
      <c r="U264" t="s">
        <v>1853</v>
      </c>
      <c r="V264" t="s">
        <v>1855</v>
      </c>
      <c r="W264" t="s">
        <v>2992</v>
      </c>
      <c r="X264" t="s">
        <v>2991</v>
      </c>
      <c r="Y264" t="s">
        <v>2992</v>
      </c>
      <c r="Z264" t="s">
        <v>246</v>
      </c>
      <c r="AA264" t="s">
        <v>4402</v>
      </c>
      <c r="AB264" t="s">
        <v>246</v>
      </c>
      <c r="AC264" t="s">
        <v>1390</v>
      </c>
      <c r="AD264" t="s">
        <v>4403</v>
      </c>
      <c r="AE264" t="s">
        <v>246</v>
      </c>
      <c r="AF264" t="s">
        <v>4404</v>
      </c>
      <c r="AG264" t="s">
        <v>246</v>
      </c>
      <c r="AH264" t="s">
        <v>1390</v>
      </c>
      <c r="AI264" t="s">
        <v>4405</v>
      </c>
      <c r="AJ264" t="s">
        <v>366</v>
      </c>
      <c r="AK264" t="s">
        <v>284</v>
      </c>
      <c r="AL264" t="s">
        <v>1655</v>
      </c>
      <c r="AM264" t="s">
        <v>234</v>
      </c>
      <c r="AN264" t="s">
        <v>1655</v>
      </c>
      <c r="AO264" t="s">
        <v>234</v>
      </c>
      <c r="AP264" t="s">
        <v>250</v>
      </c>
      <c r="AQ264" t="s">
        <v>234</v>
      </c>
      <c r="AR264" t="s">
        <v>234</v>
      </c>
      <c r="AS264" t="s">
        <v>308</v>
      </c>
      <c r="AT264" t="s">
        <v>234</v>
      </c>
      <c r="AU264" t="s">
        <v>318</v>
      </c>
      <c r="AV264">
        <v>1</v>
      </c>
      <c r="AW264">
        <v>0</v>
      </c>
      <c r="AX264">
        <v>0</v>
      </c>
      <c r="AY264">
        <v>0</v>
      </c>
      <c r="AZ264">
        <v>0</v>
      </c>
      <c r="BA264">
        <v>0</v>
      </c>
      <c r="BB264">
        <v>0</v>
      </c>
      <c r="BC264">
        <v>0</v>
      </c>
      <c r="BD264" t="s">
        <v>309</v>
      </c>
      <c r="BE264" t="s">
        <v>750</v>
      </c>
      <c r="BF264" t="s">
        <v>287</v>
      </c>
      <c r="BG264">
        <v>1</v>
      </c>
      <c r="BH264">
        <v>0</v>
      </c>
      <c r="BI264">
        <v>0</v>
      </c>
      <c r="BJ264">
        <v>0</v>
      </c>
      <c r="BK264">
        <v>0</v>
      </c>
      <c r="BL264">
        <v>0</v>
      </c>
      <c r="BM264">
        <v>0</v>
      </c>
      <c r="BN264">
        <v>0</v>
      </c>
      <c r="BO264">
        <v>0</v>
      </c>
      <c r="BP264">
        <v>0</v>
      </c>
      <c r="BQ264" t="s">
        <v>234</v>
      </c>
      <c r="BR264" t="s">
        <v>304</v>
      </c>
      <c r="BS264" t="s">
        <v>311</v>
      </c>
      <c r="BT264" t="s">
        <v>3944</v>
      </c>
      <c r="BU264">
        <v>1</v>
      </c>
      <c r="BV264">
        <v>1</v>
      </c>
      <c r="BW264">
        <v>1</v>
      </c>
      <c r="BX264">
        <v>1</v>
      </c>
      <c r="BY264">
        <v>1</v>
      </c>
      <c r="BZ264">
        <v>1</v>
      </c>
      <c r="CA264">
        <v>1</v>
      </c>
      <c r="CB264">
        <v>0</v>
      </c>
      <c r="CC264" t="s">
        <v>1502</v>
      </c>
      <c r="CD264" t="s">
        <v>234</v>
      </c>
      <c r="CE264" t="s">
        <v>234</v>
      </c>
      <c r="CF264" t="s">
        <v>234</v>
      </c>
      <c r="CG264" t="s">
        <v>234</v>
      </c>
      <c r="CH264" t="s">
        <v>234</v>
      </c>
      <c r="CI264" t="s">
        <v>234</v>
      </c>
      <c r="CJ264" t="s">
        <v>234</v>
      </c>
      <c r="CK264" t="s">
        <v>234</v>
      </c>
      <c r="CL264" t="s">
        <v>234</v>
      </c>
      <c r="CM264" t="s">
        <v>234</v>
      </c>
      <c r="CN264" t="s">
        <v>234</v>
      </c>
      <c r="CO264" t="s">
        <v>234</v>
      </c>
      <c r="CP264" t="s">
        <v>234</v>
      </c>
      <c r="CQ264" t="s">
        <v>234</v>
      </c>
      <c r="CR264" t="s">
        <v>234</v>
      </c>
      <c r="CS264" t="s">
        <v>234</v>
      </c>
      <c r="CT264" t="s">
        <v>234</v>
      </c>
      <c r="CU264" t="s">
        <v>234</v>
      </c>
      <c r="CV264" t="s">
        <v>1504</v>
      </c>
      <c r="CW264" t="s">
        <v>1655</v>
      </c>
      <c r="CX264">
        <v>1100</v>
      </c>
      <c r="CY264" t="s">
        <v>234</v>
      </c>
      <c r="CZ264" t="s">
        <v>234</v>
      </c>
      <c r="DA264" t="s">
        <v>234</v>
      </c>
      <c r="DB264" t="s">
        <v>234</v>
      </c>
      <c r="DC264" t="s">
        <v>234</v>
      </c>
      <c r="DD264" t="s">
        <v>234</v>
      </c>
      <c r="DE264" t="s">
        <v>259</v>
      </c>
      <c r="DF264">
        <v>1100</v>
      </c>
      <c r="DG264" t="s">
        <v>1655</v>
      </c>
      <c r="DH264" t="s">
        <v>1655</v>
      </c>
      <c r="DI264" t="s">
        <v>1531</v>
      </c>
      <c r="DJ264">
        <v>0</v>
      </c>
      <c r="DK264">
        <v>0</v>
      </c>
      <c r="DL264">
        <v>0</v>
      </c>
      <c r="DM264">
        <v>0</v>
      </c>
      <c r="DN264">
        <v>0</v>
      </c>
      <c r="DO264">
        <v>1</v>
      </c>
      <c r="DP264">
        <v>0</v>
      </c>
      <c r="DQ264">
        <v>0</v>
      </c>
      <c r="DR264">
        <v>0</v>
      </c>
      <c r="DS264">
        <v>0</v>
      </c>
      <c r="DT264">
        <v>0</v>
      </c>
      <c r="DU264">
        <v>0</v>
      </c>
      <c r="DV264">
        <v>0</v>
      </c>
      <c r="DW264">
        <v>0</v>
      </c>
      <c r="DX264" t="s">
        <v>234</v>
      </c>
      <c r="DY264" t="s">
        <v>4408</v>
      </c>
      <c r="DZ264">
        <v>1</v>
      </c>
      <c r="EA264">
        <v>1</v>
      </c>
      <c r="EB264">
        <v>1</v>
      </c>
      <c r="EC264">
        <v>1</v>
      </c>
      <c r="ED264">
        <v>1</v>
      </c>
      <c r="EE264">
        <v>0</v>
      </c>
      <c r="EF264">
        <v>0</v>
      </c>
      <c r="EG264">
        <v>0</v>
      </c>
      <c r="EH264" t="s">
        <v>1655</v>
      </c>
      <c r="EI264" t="s">
        <v>1655</v>
      </c>
      <c r="EJ264" t="s">
        <v>1655</v>
      </c>
      <c r="EK264" t="s">
        <v>266</v>
      </c>
      <c r="EL264" t="s">
        <v>314</v>
      </c>
      <c r="EM264" t="s">
        <v>267</v>
      </c>
      <c r="EN264" t="s">
        <v>314</v>
      </c>
      <c r="EO264" t="s">
        <v>234</v>
      </c>
      <c r="EP264" t="s">
        <v>234</v>
      </c>
      <c r="EQ264" t="s">
        <v>234</v>
      </c>
      <c r="ER264" t="s">
        <v>234</v>
      </c>
      <c r="ES264" t="s">
        <v>234</v>
      </c>
      <c r="ET264" t="s">
        <v>234</v>
      </c>
      <c r="EU264" t="s">
        <v>234</v>
      </c>
      <c r="EV264" t="s">
        <v>234</v>
      </c>
      <c r="EW264" t="s">
        <v>234</v>
      </c>
      <c r="EX264" t="s">
        <v>234</v>
      </c>
      <c r="EY264" t="s">
        <v>234</v>
      </c>
      <c r="EZ264" t="s">
        <v>234</v>
      </c>
      <c r="FA264" t="s">
        <v>234</v>
      </c>
      <c r="FB264" t="s">
        <v>234</v>
      </c>
      <c r="FC264" t="s">
        <v>234</v>
      </c>
      <c r="FD264" t="s">
        <v>234</v>
      </c>
      <c r="FE264" t="s">
        <v>234</v>
      </c>
      <c r="FF264" t="s">
        <v>234</v>
      </c>
      <c r="FG264" t="s">
        <v>234</v>
      </c>
      <c r="FH264" t="s">
        <v>234</v>
      </c>
      <c r="FI264" t="s">
        <v>234</v>
      </c>
      <c r="FJ264" t="s">
        <v>234</v>
      </c>
      <c r="FK264" t="s">
        <v>234</v>
      </c>
      <c r="FL264" t="s">
        <v>234</v>
      </c>
      <c r="FM264" t="s">
        <v>234</v>
      </c>
      <c r="FN264" t="s">
        <v>234</v>
      </c>
      <c r="FO264" t="s">
        <v>234</v>
      </c>
      <c r="FP264" t="s">
        <v>234</v>
      </c>
      <c r="FQ264" t="s">
        <v>234</v>
      </c>
      <c r="FR264" t="s">
        <v>234</v>
      </c>
      <c r="FS264" t="s">
        <v>234</v>
      </c>
      <c r="FT264" t="s">
        <v>234</v>
      </c>
      <c r="FU264" t="s">
        <v>234</v>
      </c>
      <c r="FV264" t="s">
        <v>234</v>
      </c>
      <c r="FW264" t="s">
        <v>234</v>
      </c>
      <c r="FX264" t="s">
        <v>234</v>
      </c>
      <c r="FY264" t="s">
        <v>234</v>
      </c>
      <c r="FZ264" t="s">
        <v>234</v>
      </c>
      <c r="GA264" t="s">
        <v>234</v>
      </c>
      <c r="GB264" t="s">
        <v>234</v>
      </c>
      <c r="GC264" t="s">
        <v>234</v>
      </c>
      <c r="GD264" t="s">
        <v>234</v>
      </c>
      <c r="GE264" t="s">
        <v>234</v>
      </c>
      <c r="GF264" t="s">
        <v>234</v>
      </c>
      <c r="GG264" t="s">
        <v>234</v>
      </c>
      <c r="GH264" t="s">
        <v>234</v>
      </c>
      <c r="GI264" t="s">
        <v>234</v>
      </c>
      <c r="GJ264" t="s">
        <v>234</v>
      </c>
      <c r="GK264" t="s">
        <v>234</v>
      </c>
      <c r="GL264" t="s">
        <v>234</v>
      </c>
      <c r="GM264" t="s">
        <v>234</v>
      </c>
      <c r="GN264" t="s">
        <v>234</v>
      </c>
      <c r="GO264" t="s">
        <v>234</v>
      </c>
      <c r="GP264" t="s">
        <v>234</v>
      </c>
      <c r="GQ264" t="s">
        <v>234</v>
      </c>
      <c r="GR264" t="s">
        <v>234</v>
      </c>
      <c r="GS264" t="s">
        <v>234</v>
      </c>
      <c r="GT264" t="s">
        <v>234</v>
      </c>
      <c r="GU264" t="s">
        <v>234</v>
      </c>
      <c r="GV264" t="s">
        <v>234</v>
      </c>
      <c r="GW264" t="s">
        <v>234</v>
      </c>
      <c r="GX264" t="s">
        <v>234</v>
      </c>
      <c r="GY264" t="s">
        <v>234</v>
      </c>
      <c r="GZ264" t="s">
        <v>234</v>
      </c>
      <c r="HA264" t="s">
        <v>234</v>
      </c>
      <c r="HB264" t="s">
        <v>234</v>
      </c>
      <c r="HC264" t="s">
        <v>234</v>
      </c>
      <c r="HD264" t="s">
        <v>234</v>
      </c>
      <c r="HE264" t="s">
        <v>234</v>
      </c>
      <c r="HF264" t="s">
        <v>234</v>
      </c>
      <c r="HG264" t="s">
        <v>234</v>
      </c>
      <c r="HH264" t="s">
        <v>234</v>
      </c>
      <c r="HI264" t="s">
        <v>234</v>
      </c>
      <c r="HJ264" t="s">
        <v>234</v>
      </c>
      <c r="HK264" t="s">
        <v>234</v>
      </c>
      <c r="HL264" t="s">
        <v>234</v>
      </c>
      <c r="HM264" t="s">
        <v>234</v>
      </c>
      <c r="HN264" t="s">
        <v>234</v>
      </c>
      <c r="HO264" t="s">
        <v>234</v>
      </c>
      <c r="HP264" t="s">
        <v>234</v>
      </c>
      <c r="HQ264" t="s">
        <v>234</v>
      </c>
      <c r="HR264" t="s">
        <v>234</v>
      </c>
      <c r="HS264" t="s">
        <v>234</v>
      </c>
      <c r="HT264" t="s">
        <v>234</v>
      </c>
      <c r="HU264" t="s">
        <v>1445</v>
      </c>
      <c r="HV264" t="s">
        <v>234</v>
      </c>
      <c r="HW264" t="s">
        <v>234</v>
      </c>
      <c r="HX264" t="s">
        <v>234</v>
      </c>
      <c r="HY264" t="s">
        <v>234</v>
      </c>
      <c r="HZ264" t="s">
        <v>234</v>
      </c>
      <c r="IA264" t="s">
        <v>234</v>
      </c>
      <c r="IB264" t="s">
        <v>234</v>
      </c>
      <c r="IC264" t="s">
        <v>234</v>
      </c>
      <c r="ID264" t="s">
        <v>1586</v>
      </c>
      <c r="IE264">
        <v>0</v>
      </c>
      <c r="IF264">
        <v>0</v>
      </c>
      <c r="IG264">
        <v>1</v>
      </c>
      <c r="IH264">
        <v>0</v>
      </c>
      <c r="II264">
        <v>0</v>
      </c>
      <c r="IJ264">
        <v>0</v>
      </c>
      <c r="IK264">
        <v>0</v>
      </c>
      <c r="IL264">
        <v>0</v>
      </c>
      <c r="IM264" t="s">
        <v>234</v>
      </c>
      <c r="IN264" t="s">
        <v>1655</v>
      </c>
      <c r="IO264" t="s">
        <v>234</v>
      </c>
      <c r="IP264" t="s">
        <v>309</v>
      </c>
      <c r="IQ264">
        <v>1</v>
      </c>
      <c r="IR264">
        <v>0</v>
      </c>
      <c r="IS264">
        <v>0</v>
      </c>
      <c r="IT264">
        <v>0</v>
      </c>
      <c r="IU264">
        <v>0</v>
      </c>
      <c r="IV264">
        <v>0</v>
      </c>
      <c r="IW264">
        <v>0</v>
      </c>
      <c r="IX264">
        <v>0</v>
      </c>
      <c r="IY264" t="s">
        <v>234</v>
      </c>
      <c r="IZ264" t="s">
        <v>234</v>
      </c>
      <c r="JA264" t="s">
        <v>234</v>
      </c>
      <c r="JB264" t="s">
        <v>234</v>
      </c>
      <c r="JC264" t="s">
        <v>234</v>
      </c>
      <c r="JD264" t="s">
        <v>234</v>
      </c>
      <c r="JE264" t="s">
        <v>234</v>
      </c>
      <c r="JF264" t="s">
        <v>234</v>
      </c>
      <c r="JG264" t="s">
        <v>234</v>
      </c>
      <c r="JH264" t="s">
        <v>234</v>
      </c>
      <c r="JI264" t="s">
        <v>234</v>
      </c>
      <c r="JJ264" t="s">
        <v>234</v>
      </c>
      <c r="JK264" t="s">
        <v>234</v>
      </c>
      <c r="JL264" t="s">
        <v>234</v>
      </c>
      <c r="JM264" t="s">
        <v>234</v>
      </c>
      <c r="JN264" t="s">
        <v>234</v>
      </c>
      <c r="JO264" t="s">
        <v>234</v>
      </c>
      <c r="JP264" t="s">
        <v>234</v>
      </c>
      <c r="JQ264" t="s">
        <v>234</v>
      </c>
      <c r="JR264" t="s">
        <v>234</v>
      </c>
      <c r="JS264" t="s">
        <v>234</v>
      </c>
      <c r="JT264" t="s">
        <v>234</v>
      </c>
      <c r="JU264" t="s">
        <v>234</v>
      </c>
      <c r="JV264" t="s">
        <v>234</v>
      </c>
      <c r="JW264" t="s">
        <v>234</v>
      </c>
      <c r="JX264" t="s">
        <v>234</v>
      </c>
      <c r="JY264" t="s">
        <v>234</v>
      </c>
      <c r="JZ264" t="s">
        <v>234</v>
      </c>
      <c r="KA264" t="s">
        <v>234</v>
      </c>
      <c r="KB264" t="s">
        <v>234</v>
      </c>
      <c r="KC264" t="s">
        <v>234</v>
      </c>
      <c r="KD264" t="s">
        <v>234</v>
      </c>
      <c r="KE264" t="s">
        <v>234</v>
      </c>
      <c r="KF264" t="s">
        <v>234</v>
      </c>
      <c r="KG264" t="s">
        <v>234</v>
      </c>
      <c r="KH264" t="s">
        <v>234</v>
      </c>
      <c r="KI264" t="s">
        <v>234</v>
      </c>
      <c r="KJ264" t="s">
        <v>234</v>
      </c>
      <c r="KK264" t="s">
        <v>234</v>
      </c>
      <c r="KL264" t="s">
        <v>234</v>
      </c>
      <c r="KM264" t="s">
        <v>234</v>
      </c>
      <c r="KN264" t="s">
        <v>234</v>
      </c>
      <c r="KO264" t="s">
        <v>234</v>
      </c>
      <c r="KP264" t="s">
        <v>234</v>
      </c>
      <c r="KQ264" t="s">
        <v>234</v>
      </c>
      <c r="KR264" t="s">
        <v>234</v>
      </c>
      <c r="KS264" t="s">
        <v>234</v>
      </c>
      <c r="KT264" t="s">
        <v>234</v>
      </c>
      <c r="KU264" t="s">
        <v>234</v>
      </c>
      <c r="KV264" t="s">
        <v>234</v>
      </c>
      <c r="KW264" t="s">
        <v>234</v>
      </c>
      <c r="KX264" t="s">
        <v>234</v>
      </c>
      <c r="KY264" t="s">
        <v>234</v>
      </c>
      <c r="KZ264" t="s">
        <v>234</v>
      </c>
      <c r="LA264" t="s">
        <v>234</v>
      </c>
      <c r="LB264" t="s">
        <v>234</v>
      </c>
      <c r="LC264" t="s">
        <v>234</v>
      </c>
      <c r="LD264" t="s">
        <v>234</v>
      </c>
      <c r="LE264" t="s">
        <v>234</v>
      </c>
      <c r="LF264" t="s">
        <v>234</v>
      </c>
      <c r="LG264" t="s">
        <v>234</v>
      </c>
      <c r="LH264">
        <v>266850990</v>
      </c>
      <c r="LI264" t="s">
        <v>4409</v>
      </c>
      <c r="LJ264">
        <v>44624.907025462962</v>
      </c>
      <c r="LK264" t="s">
        <v>234</v>
      </c>
      <c r="LL264" t="s">
        <v>234</v>
      </c>
      <c r="LM264" t="s">
        <v>3800</v>
      </c>
      <c r="LN264" t="s">
        <v>3801</v>
      </c>
      <c r="LO264" t="s">
        <v>234</v>
      </c>
      <c r="LP264">
        <v>277</v>
      </c>
    </row>
    <row r="265" spans="1:328" x14ac:dyDescent="0.35">
      <c r="A265">
        <v>44624.459428587958</v>
      </c>
      <c r="B265">
        <v>44624.466823182869</v>
      </c>
      <c r="C265">
        <v>44624</v>
      </c>
      <c r="D265">
        <v>1.056370701657475E-3</v>
      </c>
      <c r="E265" t="s">
        <v>234</v>
      </c>
      <c r="F265" t="s">
        <v>234</v>
      </c>
      <c r="G265" t="s">
        <v>234</v>
      </c>
      <c r="H265">
        <v>44624</v>
      </c>
      <c r="I265" t="s">
        <v>1320</v>
      </c>
      <c r="J265" t="s">
        <v>234</v>
      </c>
      <c r="K265" t="s">
        <v>1320</v>
      </c>
      <c r="L265" t="s">
        <v>3444</v>
      </c>
      <c r="M265" t="s">
        <v>3444</v>
      </c>
      <c r="N265" t="s">
        <v>246</v>
      </c>
      <c r="O265" t="s">
        <v>4401</v>
      </c>
      <c r="P265" t="s">
        <v>246</v>
      </c>
      <c r="Q265" t="s">
        <v>433</v>
      </c>
      <c r="R265" t="s">
        <v>4401</v>
      </c>
      <c r="S265" t="s">
        <v>600</v>
      </c>
      <c r="T265" t="s">
        <v>1854</v>
      </c>
      <c r="U265" t="s">
        <v>1853</v>
      </c>
      <c r="V265" t="s">
        <v>1855</v>
      </c>
      <c r="W265" t="s">
        <v>2992</v>
      </c>
      <c r="X265" t="s">
        <v>2991</v>
      </c>
      <c r="Y265" t="s">
        <v>2992</v>
      </c>
      <c r="Z265" t="s">
        <v>246</v>
      </c>
      <c r="AA265" t="s">
        <v>4402</v>
      </c>
      <c r="AB265" t="s">
        <v>246</v>
      </c>
      <c r="AC265" t="s">
        <v>1390</v>
      </c>
      <c r="AD265" t="s">
        <v>4403</v>
      </c>
      <c r="AE265" t="s">
        <v>246</v>
      </c>
      <c r="AF265" t="s">
        <v>4404</v>
      </c>
      <c r="AG265" t="s">
        <v>246</v>
      </c>
      <c r="AH265" t="s">
        <v>1390</v>
      </c>
      <c r="AI265" t="s">
        <v>4405</v>
      </c>
      <c r="AJ265" t="s">
        <v>366</v>
      </c>
      <c r="AK265" t="s">
        <v>284</v>
      </c>
      <c r="AL265" t="s">
        <v>1655</v>
      </c>
      <c r="AM265" t="s">
        <v>234</v>
      </c>
      <c r="AN265" t="s">
        <v>1655</v>
      </c>
      <c r="AO265" t="s">
        <v>234</v>
      </c>
      <c r="AP265" t="s">
        <v>250</v>
      </c>
      <c r="AQ265" t="s">
        <v>234</v>
      </c>
      <c r="AR265" t="s">
        <v>234</v>
      </c>
      <c r="AS265" t="s">
        <v>308</v>
      </c>
      <c r="AT265" t="s">
        <v>234</v>
      </c>
      <c r="AU265" t="s">
        <v>318</v>
      </c>
      <c r="AV265">
        <v>1</v>
      </c>
      <c r="AW265">
        <v>0</v>
      </c>
      <c r="AX265">
        <v>0</v>
      </c>
      <c r="AY265">
        <v>0</v>
      </c>
      <c r="AZ265">
        <v>0</v>
      </c>
      <c r="BA265">
        <v>0</v>
      </c>
      <c r="BB265">
        <v>0</v>
      </c>
      <c r="BC265">
        <v>0</v>
      </c>
      <c r="BD265" t="s">
        <v>309</v>
      </c>
      <c r="BE265" t="s">
        <v>750</v>
      </c>
      <c r="BF265" t="s">
        <v>287</v>
      </c>
      <c r="BG265">
        <v>1</v>
      </c>
      <c r="BH265">
        <v>0</v>
      </c>
      <c r="BI265">
        <v>0</v>
      </c>
      <c r="BJ265">
        <v>0</v>
      </c>
      <c r="BK265">
        <v>0</v>
      </c>
      <c r="BL265">
        <v>0</v>
      </c>
      <c r="BM265">
        <v>0</v>
      </c>
      <c r="BN265">
        <v>0</v>
      </c>
      <c r="BO265">
        <v>0</v>
      </c>
      <c r="BP265">
        <v>0</v>
      </c>
      <c r="BQ265" t="s">
        <v>234</v>
      </c>
      <c r="BR265" t="s">
        <v>317</v>
      </c>
      <c r="BS265" t="s">
        <v>311</v>
      </c>
      <c r="BT265" t="s">
        <v>4406</v>
      </c>
      <c r="BU265">
        <v>1</v>
      </c>
      <c r="BV265">
        <v>1</v>
      </c>
      <c r="BW265">
        <v>1</v>
      </c>
      <c r="BX265">
        <v>1</v>
      </c>
      <c r="BY265">
        <v>1</v>
      </c>
      <c r="BZ265">
        <v>1</v>
      </c>
      <c r="CA265">
        <v>1</v>
      </c>
      <c r="CB265">
        <v>0</v>
      </c>
      <c r="CC265" t="s">
        <v>1500</v>
      </c>
      <c r="CD265">
        <v>250</v>
      </c>
      <c r="CE265">
        <v>125</v>
      </c>
      <c r="CF265" t="s">
        <v>1655</v>
      </c>
      <c r="CG265">
        <v>350</v>
      </c>
      <c r="CH265">
        <v>134.61538461538399</v>
      </c>
      <c r="CI265" t="s">
        <v>1655</v>
      </c>
      <c r="CJ265">
        <v>300</v>
      </c>
      <c r="CK265" t="s">
        <v>3945</v>
      </c>
      <c r="CL265" t="s">
        <v>1655</v>
      </c>
      <c r="CM265">
        <v>360</v>
      </c>
      <c r="CN265" t="s">
        <v>4125</v>
      </c>
      <c r="CO265" t="s">
        <v>1655</v>
      </c>
      <c r="CP265">
        <v>750</v>
      </c>
      <c r="CQ265" t="s">
        <v>4072</v>
      </c>
      <c r="CR265" t="s">
        <v>1445</v>
      </c>
      <c r="CS265">
        <v>750</v>
      </c>
      <c r="CT265" t="s">
        <v>4072</v>
      </c>
      <c r="CU265" t="s">
        <v>1445</v>
      </c>
      <c r="CV265" t="s">
        <v>1504</v>
      </c>
      <c r="CW265" t="s">
        <v>1655</v>
      </c>
      <c r="CX265">
        <v>1200</v>
      </c>
      <c r="CY265" t="s">
        <v>234</v>
      </c>
      <c r="CZ265" t="s">
        <v>234</v>
      </c>
      <c r="DA265" t="s">
        <v>234</v>
      </c>
      <c r="DB265" t="s">
        <v>234</v>
      </c>
      <c r="DC265" t="s">
        <v>234</v>
      </c>
      <c r="DD265" t="s">
        <v>234</v>
      </c>
      <c r="DE265" t="s">
        <v>259</v>
      </c>
      <c r="DF265">
        <v>1200</v>
      </c>
      <c r="DG265" t="s">
        <v>1655</v>
      </c>
      <c r="DH265" t="s">
        <v>1445</v>
      </c>
      <c r="DI265" t="s">
        <v>234</v>
      </c>
      <c r="DJ265" t="s">
        <v>234</v>
      </c>
      <c r="DK265" t="s">
        <v>234</v>
      </c>
      <c r="DL265" t="s">
        <v>234</v>
      </c>
      <c r="DM265" t="s">
        <v>234</v>
      </c>
      <c r="DN265" t="s">
        <v>234</v>
      </c>
      <c r="DO265" t="s">
        <v>234</v>
      </c>
      <c r="DP265" t="s">
        <v>234</v>
      </c>
      <c r="DQ265" t="s">
        <v>234</v>
      </c>
      <c r="DR265" t="s">
        <v>234</v>
      </c>
      <c r="DS265" t="s">
        <v>234</v>
      </c>
      <c r="DT265" t="s">
        <v>234</v>
      </c>
      <c r="DU265" t="s">
        <v>234</v>
      </c>
      <c r="DV265" t="s">
        <v>234</v>
      </c>
      <c r="DW265" t="s">
        <v>234</v>
      </c>
      <c r="DX265" t="s">
        <v>234</v>
      </c>
      <c r="DY265" t="s">
        <v>234</v>
      </c>
      <c r="DZ265" t="s">
        <v>234</v>
      </c>
      <c r="EA265" t="s">
        <v>234</v>
      </c>
      <c r="EB265" t="s">
        <v>234</v>
      </c>
      <c r="EC265" t="s">
        <v>234</v>
      </c>
      <c r="ED265" t="s">
        <v>234</v>
      </c>
      <c r="EE265" t="s">
        <v>234</v>
      </c>
      <c r="EF265" t="s">
        <v>234</v>
      </c>
      <c r="EG265" t="s">
        <v>234</v>
      </c>
      <c r="EH265" t="s">
        <v>1445</v>
      </c>
      <c r="EI265" t="s">
        <v>1655</v>
      </c>
      <c r="EJ265" t="s">
        <v>1655</v>
      </c>
      <c r="EK265" t="s">
        <v>600</v>
      </c>
      <c r="EL265" t="s">
        <v>305</v>
      </c>
      <c r="EM265" t="s">
        <v>1854</v>
      </c>
      <c r="EN265" t="s">
        <v>305</v>
      </c>
      <c r="EO265" t="s">
        <v>234</v>
      </c>
      <c r="EP265" t="s">
        <v>234</v>
      </c>
      <c r="EQ265" t="s">
        <v>234</v>
      </c>
      <c r="ER265" t="s">
        <v>234</v>
      </c>
      <c r="ES265" t="s">
        <v>234</v>
      </c>
      <c r="ET265" t="s">
        <v>234</v>
      </c>
      <c r="EU265" t="s">
        <v>234</v>
      </c>
      <c r="EV265" t="s">
        <v>234</v>
      </c>
      <c r="EW265" t="s">
        <v>234</v>
      </c>
      <c r="EX265" t="s">
        <v>234</v>
      </c>
      <c r="EY265" t="s">
        <v>234</v>
      </c>
      <c r="EZ265" t="s">
        <v>234</v>
      </c>
      <c r="FA265" t="s">
        <v>234</v>
      </c>
      <c r="FB265" t="s">
        <v>234</v>
      </c>
      <c r="FC265" t="s">
        <v>234</v>
      </c>
      <c r="FD265" t="s">
        <v>234</v>
      </c>
      <c r="FE265" t="s">
        <v>234</v>
      </c>
      <c r="FF265" t="s">
        <v>234</v>
      </c>
      <c r="FG265" t="s">
        <v>234</v>
      </c>
      <c r="FH265" t="s">
        <v>234</v>
      </c>
      <c r="FI265" t="s">
        <v>234</v>
      </c>
      <c r="FJ265" t="s">
        <v>234</v>
      </c>
      <c r="FK265" t="s">
        <v>234</v>
      </c>
      <c r="FL265" t="s">
        <v>234</v>
      </c>
      <c r="FM265" t="s">
        <v>234</v>
      </c>
      <c r="FN265" t="s">
        <v>234</v>
      </c>
      <c r="FO265" t="s">
        <v>234</v>
      </c>
      <c r="FP265" t="s">
        <v>234</v>
      </c>
      <c r="FQ265" t="s">
        <v>234</v>
      </c>
      <c r="FR265" t="s">
        <v>234</v>
      </c>
      <c r="FS265" t="s">
        <v>234</v>
      </c>
      <c r="FT265" t="s">
        <v>234</v>
      </c>
      <c r="FU265" t="s">
        <v>234</v>
      </c>
      <c r="FV265" t="s">
        <v>234</v>
      </c>
      <c r="FW265" t="s">
        <v>234</v>
      </c>
      <c r="FX265" t="s">
        <v>234</v>
      </c>
      <c r="FY265" t="s">
        <v>234</v>
      </c>
      <c r="FZ265" t="s">
        <v>234</v>
      </c>
      <c r="GA265" t="s">
        <v>234</v>
      </c>
      <c r="GB265" t="s">
        <v>234</v>
      </c>
      <c r="GC265" t="s">
        <v>234</v>
      </c>
      <c r="GD265" t="s">
        <v>234</v>
      </c>
      <c r="GE265" t="s">
        <v>234</v>
      </c>
      <c r="GF265" t="s">
        <v>234</v>
      </c>
      <c r="GG265" t="s">
        <v>234</v>
      </c>
      <c r="GH265" t="s">
        <v>234</v>
      </c>
      <c r="GI265" t="s">
        <v>234</v>
      </c>
      <c r="GJ265" t="s">
        <v>234</v>
      </c>
      <c r="GK265" t="s">
        <v>234</v>
      </c>
      <c r="GL265" t="s">
        <v>234</v>
      </c>
      <c r="GM265" t="s">
        <v>234</v>
      </c>
      <c r="GN265" t="s">
        <v>234</v>
      </c>
      <c r="GO265" t="s">
        <v>234</v>
      </c>
      <c r="GP265" t="s">
        <v>234</v>
      </c>
      <c r="GQ265" t="s">
        <v>234</v>
      </c>
      <c r="GR265" t="s">
        <v>234</v>
      </c>
      <c r="GS265" t="s">
        <v>234</v>
      </c>
      <c r="GT265" t="s">
        <v>234</v>
      </c>
      <c r="GU265" t="s">
        <v>234</v>
      </c>
      <c r="GV265" t="s">
        <v>234</v>
      </c>
      <c r="GW265" t="s">
        <v>234</v>
      </c>
      <c r="GX265" t="s">
        <v>234</v>
      </c>
      <c r="GY265" t="s">
        <v>234</v>
      </c>
      <c r="GZ265" t="s">
        <v>234</v>
      </c>
      <c r="HA265" t="s">
        <v>234</v>
      </c>
      <c r="HB265" t="s">
        <v>234</v>
      </c>
      <c r="HC265" t="s">
        <v>234</v>
      </c>
      <c r="HD265" t="s">
        <v>234</v>
      </c>
      <c r="HE265" t="s">
        <v>234</v>
      </c>
      <c r="HF265" t="s">
        <v>234</v>
      </c>
      <c r="HG265" t="s">
        <v>234</v>
      </c>
      <c r="HH265" t="s">
        <v>234</v>
      </c>
      <c r="HI265" t="s">
        <v>234</v>
      </c>
      <c r="HJ265" t="s">
        <v>234</v>
      </c>
      <c r="HK265" t="s">
        <v>234</v>
      </c>
      <c r="HL265" t="s">
        <v>234</v>
      </c>
      <c r="HM265" t="s">
        <v>234</v>
      </c>
      <c r="HN265" t="s">
        <v>234</v>
      </c>
      <c r="HO265" t="s">
        <v>234</v>
      </c>
      <c r="HP265" t="s">
        <v>234</v>
      </c>
      <c r="HQ265" t="s">
        <v>234</v>
      </c>
      <c r="HR265" t="s">
        <v>234</v>
      </c>
      <c r="HS265" t="s">
        <v>234</v>
      </c>
      <c r="HT265" t="s">
        <v>234</v>
      </c>
      <c r="HU265" t="s">
        <v>1445</v>
      </c>
      <c r="HV265" t="s">
        <v>234</v>
      </c>
      <c r="HW265" t="s">
        <v>234</v>
      </c>
      <c r="HX265" t="s">
        <v>234</v>
      </c>
      <c r="HY265" t="s">
        <v>234</v>
      </c>
      <c r="HZ265" t="s">
        <v>234</v>
      </c>
      <c r="IA265" t="s">
        <v>234</v>
      </c>
      <c r="IB265" t="s">
        <v>234</v>
      </c>
      <c r="IC265" t="s">
        <v>234</v>
      </c>
      <c r="ID265" t="s">
        <v>1586</v>
      </c>
      <c r="IE265">
        <v>0</v>
      </c>
      <c r="IF265">
        <v>0</v>
      </c>
      <c r="IG265">
        <v>1</v>
      </c>
      <c r="IH265">
        <v>0</v>
      </c>
      <c r="II265">
        <v>0</v>
      </c>
      <c r="IJ265">
        <v>0</v>
      </c>
      <c r="IK265">
        <v>0</v>
      </c>
      <c r="IL265">
        <v>0</v>
      </c>
      <c r="IM265" t="s">
        <v>234</v>
      </c>
      <c r="IN265" t="s">
        <v>1655</v>
      </c>
      <c r="IO265" t="s">
        <v>234</v>
      </c>
      <c r="IP265" t="s">
        <v>309</v>
      </c>
      <c r="IQ265">
        <v>1</v>
      </c>
      <c r="IR265">
        <v>0</v>
      </c>
      <c r="IS265">
        <v>0</v>
      </c>
      <c r="IT265">
        <v>0</v>
      </c>
      <c r="IU265">
        <v>0</v>
      </c>
      <c r="IV265">
        <v>0</v>
      </c>
      <c r="IW265">
        <v>0</v>
      </c>
      <c r="IX265">
        <v>0</v>
      </c>
      <c r="IY265" t="s">
        <v>234</v>
      </c>
      <c r="IZ265" t="s">
        <v>234</v>
      </c>
      <c r="JA265" t="s">
        <v>234</v>
      </c>
      <c r="JB265" t="s">
        <v>234</v>
      </c>
      <c r="JC265" t="s">
        <v>234</v>
      </c>
      <c r="JD265" t="s">
        <v>234</v>
      </c>
      <c r="JE265" t="s">
        <v>234</v>
      </c>
      <c r="JF265" t="s">
        <v>234</v>
      </c>
      <c r="JG265" t="s">
        <v>234</v>
      </c>
      <c r="JH265" t="s">
        <v>234</v>
      </c>
      <c r="JI265" t="s">
        <v>234</v>
      </c>
      <c r="JJ265" t="s">
        <v>234</v>
      </c>
      <c r="JK265" t="s">
        <v>234</v>
      </c>
      <c r="JL265" t="s">
        <v>234</v>
      </c>
      <c r="JM265" t="s">
        <v>234</v>
      </c>
      <c r="JN265" t="s">
        <v>234</v>
      </c>
      <c r="JO265" t="s">
        <v>234</v>
      </c>
      <c r="JP265" t="s">
        <v>234</v>
      </c>
      <c r="JQ265" t="s">
        <v>234</v>
      </c>
      <c r="JR265" t="s">
        <v>234</v>
      </c>
      <c r="JS265" t="s">
        <v>234</v>
      </c>
      <c r="JT265" t="s">
        <v>234</v>
      </c>
      <c r="JU265" t="s">
        <v>234</v>
      </c>
      <c r="JV265" t="s">
        <v>234</v>
      </c>
      <c r="JW265" t="s">
        <v>234</v>
      </c>
      <c r="JX265" t="s">
        <v>234</v>
      </c>
      <c r="JY265" t="s">
        <v>234</v>
      </c>
      <c r="JZ265" t="s">
        <v>234</v>
      </c>
      <c r="KA265" t="s">
        <v>234</v>
      </c>
      <c r="KB265" t="s">
        <v>234</v>
      </c>
      <c r="KC265" t="s">
        <v>234</v>
      </c>
      <c r="KD265" t="s">
        <v>234</v>
      </c>
      <c r="KE265" t="s">
        <v>234</v>
      </c>
      <c r="KF265" t="s">
        <v>234</v>
      </c>
      <c r="KG265" t="s">
        <v>234</v>
      </c>
      <c r="KH265" t="s">
        <v>234</v>
      </c>
      <c r="KI265" t="s">
        <v>234</v>
      </c>
      <c r="KJ265" t="s">
        <v>234</v>
      </c>
      <c r="KK265" t="s">
        <v>234</v>
      </c>
      <c r="KL265" t="s">
        <v>234</v>
      </c>
      <c r="KM265" t="s">
        <v>234</v>
      </c>
      <c r="KN265" t="s">
        <v>234</v>
      </c>
      <c r="KO265" t="s">
        <v>234</v>
      </c>
      <c r="KP265" t="s">
        <v>234</v>
      </c>
      <c r="KQ265" t="s">
        <v>234</v>
      </c>
      <c r="KR265" t="s">
        <v>234</v>
      </c>
      <c r="KS265" t="s">
        <v>234</v>
      </c>
      <c r="KT265" t="s">
        <v>234</v>
      </c>
      <c r="KU265" t="s">
        <v>234</v>
      </c>
      <c r="KV265" t="s">
        <v>234</v>
      </c>
      <c r="KW265" t="s">
        <v>234</v>
      </c>
      <c r="KX265" t="s">
        <v>234</v>
      </c>
      <c r="KY265" t="s">
        <v>234</v>
      </c>
      <c r="KZ265" t="s">
        <v>234</v>
      </c>
      <c r="LA265" t="s">
        <v>234</v>
      </c>
      <c r="LB265" t="s">
        <v>234</v>
      </c>
      <c r="LC265" t="s">
        <v>234</v>
      </c>
      <c r="LD265" t="s">
        <v>234</v>
      </c>
      <c r="LE265" t="s">
        <v>234</v>
      </c>
      <c r="LF265" t="s">
        <v>234</v>
      </c>
      <c r="LG265" t="s">
        <v>234</v>
      </c>
      <c r="LH265">
        <v>266850996</v>
      </c>
      <c r="LI265" t="s">
        <v>4410</v>
      </c>
      <c r="LJ265">
        <v>44624.907048611109</v>
      </c>
      <c r="LK265" t="s">
        <v>234</v>
      </c>
      <c r="LL265" t="s">
        <v>234</v>
      </c>
      <c r="LM265" t="s">
        <v>3800</v>
      </c>
      <c r="LN265" t="s">
        <v>3801</v>
      </c>
      <c r="LO265" t="s">
        <v>234</v>
      </c>
      <c r="LP265">
        <v>278</v>
      </c>
    </row>
    <row r="266" spans="1:328" x14ac:dyDescent="0.35">
      <c r="A266">
        <v>44624.469919224539</v>
      </c>
      <c r="B266">
        <v>44624.477738877307</v>
      </c>
      <c r="C266">
        <v>44624</v>
      </c>
      <c r="D266">
        <v>1.1170932526251168E-3</v>
      </c>
      <c r="E266" t="s">
        <v>234</v>
      </c>
      <c r="F266" t="s">
        <v>234</v>
      </c>
      <c r="G266" t="s">
        <v>234</v>
      </c>
      <c r="H266">
        <v>44624</v>
      </c>
      <c r="I266" t="s">
        <v>1320</v>
      </c>
      <c r="J266" t="s">
        <v>234</v>
      </c>
      <c r="K266" t="s">
        <v>1320</v>
      </c>
      <c r="L266" t="s">
        <v>3444</v>
      </c>
      <c r="M266" t="s">
        <v>3444</v>
      </c>
      <c r="N266" t="s">
        <v>246</v>
      </c>
      <c r="O266" t="s">
        <v>4401</v>
      </c>
      <c r="P266" t="s">
        <v>246</v>
      </c>
      <c r="Q266" t="s">
        <v>433</v>
      </c>
      <c r="R266" t="s">
        <v>4401</v>
      </c>
      <c r="S266" t="s">
        <v>600</v>
      </c>
      <c r="T266" t="s">
        <v>1854</v>
      </c>
      <c r="U266" t="s">
        <v>1853</v>
      </c>
      <c r="V266" t="s">
        <v>1855</v>
      </c>
      <c r="W266" t="s">
        <v>2992</v>
      </c>
      <c r="X266" t="s">
        <v>2991</v>
      </c>
      <c r="Y266" t="s">
        <v>2992</v>
      </c>
      <c r="Z266" t="s">
        <v>246</v>
      </c>
      <c r="AA266" t="s">
        <v>4402</v>
      </c>
      <c r="AB266" t="s">
        <v>246</v>
      </c>
      <c r="AC266" t="s">
        <v>1390</v>
      </c>
      <c r="AD266" t="s">
        <v>4403</v>
      </c>
      <c r="AE266" t="s">
        <v>246</v>
      </c>
      <c r="AF266" t="s">
        <v>4404</v>
      </c>
      <c r="AG266" t="s">
        <v>246</v>
      </c>
      <c r="AH266" t="s">
        <v>1390</v>
      </c>
      <c r="AI266" t="s">
        <v>4405</v>
      </c>
      <c r="AJ266" t="s">
        <v>366</v>
      </c>
      <c r="AK266" t="s">
        <v>284</v>
      </c>
      <c r="AL266" t="s">
        <v>1655</v>
      </c>
      <c r="AM266" t="s">
        <v>234</v>
      </c>
      <c r="AN266" t="s">
        <v>1655</v>
      </c>
      <c r="AO266" t="s">
        <v>234</v>
      </c>
      <c r="AP266" t="s">
        <v>250</v>
      </c>
      <c r="AQ266" t="s">
        <v>234</v>
      </c>
      <c r="AR266" t="s">
        <v>234</v>
      </c>
      <c r="AS266" t="s">
        <v>308</v>
      </c>
      <c r="AT266" t="s">
        <v>234</v>
      </c>
      <c r="AU266" t="s">
        <v>318</v>
      </c>
      <c r="AV266">
        <v>1</v>
      </c>
      <c r="AW266">
        <v>0</v>
      </c>
      <c r="AX266">
        <v>0</v>
      </c>
      <c r="AY266">
        <v>0</v>
      </c>
      <c r="AZ266">
        <v>0</v>
      </c>
      <c r="BA266">
        <v>0</v>
      </c>
      <c r="BB266">
        <v>0</v>
      </c>
      <c r="BC266">
        <v>0</v>
      </c>
      <c r="BD266" t="s">
        <v>309</v>
      </c>
      <c r="BE266" t="s">
        <v>750</v>
      </c>
      <c r="BF266" t="s">
        <v>287</v>
      </c>
      <c r="BG266">
        <v>1</v>
      </c>
      <c r="BH266">
        <v>0</v>
      </c>
      <c r="BI266">
        <v>0</v>
      </c>
      <c r="BJ266">
        <v>0</v>
      </c>
      <c r="BK266">
        <v>0</v>
      </c>
      <c r="BL266">
        <v>0</v>
      </c>
      <c r="BM266">
        <v>0</v>
      </c>
      <c r="BN266">
        <v>0</v>
      </c>
      <c r="BO266">
        <v>0</v>
      </c>
      <c r="BP266">
        <v>0</v>
      </c>
      <c r="BQ266" t="s">
        <v>234</v>
      </c>
      <c r="BR266" t="s">
        <v>317</v>
      </c>
      <c r="BS266" t="s">
        <v>311</v>
      </c>
      <c r="BT266" t="s">
        <v>4411</v>
      </c>
      <c r="BU266">
        <v>1</v>
      </c>
      <c r="BV266">
        <v>1</v>
      </c>
      <c r="BW266">
        <v>1</v>
      </c>
      <c r="BX266">
        <v>1</v>
      </c>
      <c r="BY266">
        <v>1</v>
      </c>
      <c r="BZ266">
        <v>1</v>
      </c>
      <c r="CA266">
        <v>1</v>
      </c>
      <c r="CB266">
        <v>0</v>
      </c>
      <c r="CC266" t="s">
        <v>1500</v>
      </c>
      <c r="CD266">
        <v>300</v>
      </c>
      <c r="CE266">
        <v>150</v>
      </c>
      <c r="CF266" t="s">
        <v>1655</v>
      </c>
      <c r="CG266">
        <v>375</v>
      </c>
      <c r="CH266">
        <v>144.230769230769</v>
      </c>
      <c r="CI266" t="s">
        <v>1655</v>
      </c>
      <c r="CJ266">
        <v>250</v>
      </c>
      <c r="CK266" t="s">
        <v>3803</v>
      </c>
      <c r="CL266" t="s">
        <v>1655</v>
      </c>
      <c r="CM266">
        <v>375</v>
      </c>
      <c r="CN266" t="s">
        <v>3930</v>
      </c>
      <c r="CO266" t="s">
        <v>1655</v>
      </c>
      <c r="CP266">
        <v>750</v>
      </c>
      <c r="CQ266" t="s">
        <v>4072</v>
      </c>
      <c r="CR266" t="s">
        <v>1655</v>
      </c>
      <c r="CS266">
        <v>750</v>
      </c>
      <c r="CT266" t="s">
        <v>4072</v>
      </c>
      <c r="CU266" t="s">
        <v>1655</v>
      </c>
      <c r="CV266" t="s">
        <v>1507</v>
      </c>
      <c r="CW266" t="s">
        <v>1655</v>
      </c>
      <c r="CX266">
        <v>1100</v>
      </c>
      <c r="CY266" t="s">
        <v>234</v>
      </c>
      <c r="CZ266" t="s">
        <v>234</v>
      </c>
      <c r="DA266" t="s">
        <v>234</v>
      </c>
      <c r="DB266" t="s">
        <v>234</v>
      </c>
      <c r="DC266" t="s">
        <v>234</v>
      </c>
      <c r="DD266" t="s">
        <v>234</v>
      </c>
      <c r="DE266" t="s">
        <v>259</v>
      </c>
      <c r="DF266">
        <v>1100</v>
      </c>
      <c r="DG266" t="s">
        <v>1655</v>
      </c>
      <c r="DH266" t="s">
        <v>1655</v>
      </c>
      <c r="DI266" t="s">
        <v>1519</v>
      </c>
      <c r="DJ266">
        <v>0</v>
      </c>
      <c r="DK266">
        <v>1</v>
      </c>
      <c r="DL266">
        <v>0</v>
      </c>
      <c r="DM266">
        <v>0</v>
      </c>
      <c r="DN266">
        <v>0</v>
      </c>
      <c r="DO266">
        <v>0</v>
      </c>
      <c r="DP266">
        <v>0</v>
      </c>
      <c r="DQ266">
        <v>0</v>
      </c>
      <c r="DR266">
        <v>0</v>
      </c>
      <c r="DS266">
        <v>0</v>
      </c>
      <c r="DT266">
        <v>0</v>
      </c>
      <c r="DU266">
        <v>0</v>
      </c>
      <c r="DV266">
        <v>0</v>
      </c>
      <c r="DW266">
        <v>0</v>
      </c>
      <c r="DX266" t="s">
        <v>234</v>
      </c>
      <c r="DY266" t="s">
        <v>4412</v>
      </c>
      <c r="DZ266">
        <v>1</v>
      </c>
      <c r="EA266">
        <v>0</v>
      </c>
      <c r="EB266">
        <v>1</v>
      </c>
      <c r="EC266">
        <v>0</v>
      </c>
      <c r="ED266">
        <v>1</v>
      </c>
      <c r="EE266">
        <v>0</v>
      </c>
      <c r="EF266">
        <v>0</v>
      </c>
      <c r="EG266">
        <v>0</v>
      </c>
      <c r="EH266" t="s">
        <v>1655</v>
      </c>
      <c r="EI266" t="s">
        <v>1655</v>
      </c>
      <c r="EJ266" t="s">
        <v>1655</v>
      </c>
      <c r="EK266" t="s">
        <v>1791</v>
      </c>
      <c r="EL266" t="s">
        <v>314</v>
      </c>
      <c r="EM266" t="s">
        <v>2020</v>
      </c>
      <c r="EN266" t="s">
        <v>314</v>
      </c>
      <c r="EO266" t="s">
        <v>234</v>
      </c>
      <c r="EP266" t="s">
        <v>234</v>
      </c>
      <c r="EQ266" t="s">
        <v>234</v>
      </c>
      <c r="ER266" t="s">
        <v>234</v>
      </c>
      <c r="ES266" t="s">
        <v>234</v>
      </c>
      <c r="ET266" t="s">
        <v>234</v>
      </c>
      <c r="EU266" t="s">
        <v>234</v>
      </c>
      <c r="EV266" t="s">
        <v>234</v>
      </c>
      <c r="EW266" t="s">
        <v>234</v>
      </c>
      <c r="EX266" t="s">
        <v>234</v>
      </c>
      <c r="EY266" t="s">
        <v>234</v>
      </c>
      <c r="EZ266" t="s">
        <v>234</v>
      </c>
      <c r="FA266" t="s">
        <v>234</v>
      </c>
      <c r="FB266" t="s">
        <v>234</v>
      </c>
      <c r="FC266" t="s">
        <v>234</v>
      </c>
      <c r="FD266" t="s">
        <v>234</v>
      </c>
      <c r="FE266" t="s">
        <v>234</v>
      </c>
      <c r="FF266" t="s">
        <v>234</v>
      </c>
      <c r="FG266" t="s">
        <v>234</v>
      </c>
      <c r="FH266" t="s">
        <v>234</v>
      </c>
      <c r="FI266" t="s">
        <v>234</v>
      </c>
      <c r="FJ266" t="s">
        <v>234</v>
      </c>
      <c r="FK266" t="s">
        <v>234</v>
      </c>
      <c r="FL266" t="s">
        <v>234</v>
      </c>
      <c r="FM266" t="s">
        <v>234</v>
      </c>
      <c r="FN266" t="s">
        <v>234</v>
      </c>
      <c r="FO266" t="s">
        <v>234</v>
      </c>
      <c r="FP266" t="s">
        <v>234</v>
      </c>
      <c r="FQ266" t="s">
        <v>234</v>
      </c>
      <c r="FR266" t="s">
        <v>234</v>
      </c>
      <c r="FS266" t="s">
        <v>234</v>
      </c>
      <c r="FT266" t="s">
        <v>234</v>
      </c>
      <c r="FU266" t="s">
        <v>234</v>
      </c>
      <c r="FV266" t="s">
        <v>234</v>
      </c>
      <c r="FW266" t="s">
        <v>234</v>
      </c>
      <c r="FX266" t="s">
        <v>234</v>
      </c>
      <c r="FY266" t="s">
        <v>234</v>
      </c>
      <c r="FZ266" t="s">
        <v>234</v>
      </c>
      <c r="GA266" t="s">
        <v>234</v>
      </c>
      <c r="GB266" t="s">
        <v>234</v>
      </c>
      <c r="GC266" t="s">
        <v>234</v>
      </c>
      <c r="GD266" t="s">
        <v>234</v>
      </c>
      <c r="GE266" t="s">
        <v>234</v>
      </c>
      <c r="GF266" t="s">
        <v>234</v>
      </c>
      <c r="GG266" t="s">
        <v>234</v>
      </c>
      <c r="GH266" t="s">
        <v>234</v>
      </c>
      <c r="GI266" t="s">
        <v>234</v>
      </c>
      <c r="GJ266" t="s">
        <v>234</v>
      </c>
      <c r="GK266" t="s">
        <v>234</v>
      </c>
      <c r="GL266" t="s">
        <v>234</v>
      </c>
      <c r="GM266" t="s">
        <v>234</v>
      </c>
      <c r="GN266" t="s">
        <v>234</v>
      </c>
      <c r="GO266" t="s">
        <v>234</v>
      </c>
      <c r="GP266" t="s">
        <v>234</v>
      </c>
      <c r="GQ266" t="s">
        <v>234</v>
      </c>
      <c r="GR266" t="s">
        <v>234</v>
      </c>
      <c r="GS266" t="s">
        <v>234</v>
      </c>
      <c r="GT266" t="s">
        <v>234</v>
      </c>
      <c r="GU266" t="s">
        <v>234</v>
      </c>
      <c r="GV266" t="s">
        <v>234</v>
      </c>
      <c r="GW266" t="s">
        <v>234</v>
      </c>
      <c r="GX266" t="s">
        <v>234</v>
      </c>
      <c r="GY266" t="s">
        <v>234</v>
      </c>
      <c r="GZ266" t="s">
        <v>234</v>
      </c>
      <c r="HA266" t="s">
        <v>234</v>
      </c>
      <c r="HB266" t="s">
        <v>234</v>
      </c>
      <c r="HC266" t="s">
        <v>234</v>
      </c>
      <c r="HD266" t="s">
        <v>234</v>
      </c>
      <c r="HE266" t="s">
        <v>234</v>
      </c>
      <c r="HF266" t="s">
        <v>234</v>
      </c>
      <c r="HG266" t="s">
        <v>234</v>
      </c>
      <c r="HH266" t="s">
        <v>234</v>
      </c>
      <c r="HI266" t="s">
        <v>234</v>
      </c>
      <c r="HJ266" t="s">
        <v>234</v>
      </c>
      <c r="HK266" t="s">
        <v>234</v>
      </c>
      <c r="HL266" t="s">
        <v>234</v>
      </c>
      <c r="HM266" t="s">
        <v>234</v>
      </c>
      <c r="HN266" t="s">
        <v>234</v>
      </c>
      <c r="HO266" t="s">
        <v>234</v>
      </c>
      <c r="HP266" t="s">
        <v>234</v>
      </c>
      <c r="HQ266" t="s">
        <v>234</v>
      </c>
      <c r="HR266" t="s">
        <v>234</v>
      </c>
      <c r="HS266" t="s">
        <v>234</v>
      </c>
      <c r="HT266" t="s">
        <v>234</v>
      </c>
      <c r="HU266" t="s">
        <v>1445</v>
      </c>
      <c r="HV266" t="s">
        <v>234</v>
      </c>
      <c r="HW266" t="s">
        <v>234</v>
      </c>
      <c r="HX266" t="s">
        <v>234</v>
      </c>
      <c r="HY266" t="s">
        <v>234</v>
      </c>
      <c r="HZ266" t="s">
        <v>234</v>
      </c>
      <c r="IA266" t="s">
        <v>234</v>
      </c>
      <c r="IB266" t="s">
        <v>234</v>
      </c>
      <c r="IC266" t="s">
        <v>234</v>
      </c>
      <c r="ID266" t="s">
        <v>1586</v>
      </c>
      <c r="IE266">
        <v>0</v>
      </c>
      <c r="IF266">
        <v>0</v>
      </c>
      <c r="IG266">
        <v>1</v>
      </c>
      <c r="IH266">
        <v>0</v>
      </c>
      <c r="II266">
        <v>0</v>
      </c>
      <c r="IJ266">
        <v>0</v>
      </c>
      <c r="IK266">
        <v>0</v>
      </c>
      <c r="IL266">
        <v>0</v>
      </c>
      <c r="IM266" t="s">
        <v>234</v>
      </c>
      <c r="IN266" t="s">
        <v>1655</v>
      </c>
      <c r="IO266" t="s">
        <v>234</v>
      </c>
      <c r="IP266" t="s">
        <v>309</v>
      </c>
      <c r="IQ266">
        <v>1</v>
      </c>
      <c r="IR266">
        <v>0</v>
      </c>
      <c r="IS266">
        <v>0</v>
      </c>
      <c r="IT266">
        <v>0</v>
      </c>
      <c r="IU266">
        <v>0</v>
      </c>
      <c r="IV266">
        <v>0</v>
      </c>
      <c r="IW266">
        <v>0</v>
      </c>
      <c r="IX266">
        <v>0</v>
      </c>
      <c r="IY266" t="s">
        <v>234</v>
      </c>
      <c r="IZ266" t="s">
        <v>234</v>
      </c>
      <c r="JA266" t="s">
        <v>234</v>
      </c>
      <c r="JB266" t="s">
        <v>234</v>
      </c>
      <c r="JC266" t="s">
        <v>234</v>
      </c>
      <c r="JD266" t="s">
        <v>234</v>
      </c>
      <c r="JE266" t="s">
        <v>234</v>
      </c>
      <c r="JF266" t="s">
        <v>234</v>
      </c>
      <c r="JG266" t="s">
        <v>234</v>
      </c>
      <c r="JH266" t="s">
        <v>234</v>
      </c>
      <c r="JI266" t="s">
        <v>234</v>
      </c>
      <c r="JJ266" t="s">
        <v>234</v>
      </c>
      <c r="JK266" t="s">
        <v>234</v>
      </c>
      <c r="JL266" t="s">
        <v>234</v>
      </c>
      <c r="JM266" t="s">
        <v>234</v>
      </c>
      <c r="JN266" t="s">
        <v>234</v>
      </c>
      <c r="JO266" t="s">
        <v>234</v>
      </c>
      <c r="JP266" t="s">
        <v>234</v>
      </c>
      <c r="JQ266" t="s">
        <v>234</v>
      </c>
      <c r="JR266" t="s">
        <v>234</v>
      </c>
      <c r="JS266" t="s">
        <v>234</v>
      </c>
      <c r="JT266" t="s">
        <v>234</v>
      </c>
      <c r="JU266" t="s">
        <v>234</v>
      </c>
      <c r="JV266" t="s">
        <v>234</v>
      </c>
      <c r="JW266" t="s">
        <v>234</v>
      </c>
      <c r="JX266" t="s">
        <v>234</v>
      </c>
      <c r="JY266" t="s">
        <v>234</v>
      </c>
      <c r="JZ266" t="s">
        <v>234</v>
      </c>
      <c r="KA266" t="s">
        <v>234</v>
      </c>
      <c r="KB266" t="s">
        <v>234</v>
      </c>
      <c r="KC266" t="s">
        <v>234</v>
      </c>
      <c r="KD266" t="s">
        <v>234</v>
      </c>
      <c r="KE266" t="s">
        <v>234</v>
      </c>
      <c r="KF266" t="s">
        <v>234</v>
      </c>
      <c r="KG266" t="s">
        <v>234</v>
      </c>
      <c r="KH266" t="s">
        <v>234</v>
      </c>
      <c r="KI266" t="s">
        <v>234</v>
      </c>
      <c r="KJ266" t="s">
        <v>234</v>
      </c>
      <c r="KK266" t="s">
        <v>234</v>
      </c>
      <c r="KL266" t="s">
        <v>234</v>
      </c>
      <c r="KM266" t="s">
        <v>234</v>
      </c>
      <c r="KN266" t="s">
        <v>234</v>
      </c>
      <c r="KO266" t="s">
        <v>234</v>
      </c>
      <c r="KP266" t="s">
        <v>234</v>
      </c>
      <c r="KQ266" t="s">
        <v>234</v>
      </c>
      <c r="KR266" t="s">
        <v>234</v>
      </c>
      <c r="KS266" t="s">
        <v>234</v>
      </c>
      <c r="KT266" t="s">
        <v>234</v>
      </c>
      <c r="KU266" t="s">
        <v>234</v>
      </c>
      <c r="KV266" t="s">
        <v>234</v>
      </c>
      <c r="KW266" t="s">
        <v>234</v>
      </c>
      <c r="KX266" t="s">
        <v>234</v>
      </c>
      <c r="KY266" t="s">
        <v>234</v>
      </c>
      <c r="KZ266" t="s">
        <v>234</v>
      </c>
      <c r="LA266" t="s">
        <v>234</v>
      </c>
      <c r="LB266" t="s">
        <v>234</v>
      </c>
      <c r="LC266" t="s">
        <v>234</v>
      </c>
      <c r="LD266" t="s">
        <v>234</v>
      </c>
      <c r="LE266" t="s">
        <v>234</v>
      </c>
      <c r="LF266" t="s">
        <v>234</v>
      </c>
      <c r="LG266" t="s">
        <v>234</v>
      </c>
      <c r="LH266">
        <v>266850999</v>
      </c>
      <c r="LI266" t="s">
        <v>4413</v>
      </c>
      <c r="LJ266">
        <v>44624.907071759262</v>
      </c>
      <c r="LK266" t="s">
        <v>234</v>
      </c>
      <c r="LL266" t="s">
        <v>234</v>
      </c>
      <c r="LM266" t="s">
        <v>3800</v>
      </c>
      <c r="LN266" t="s">
        <v>3801</v>
      </c>
      <c r="LO266" t="s">
        <v>234</v>
      </c>
      <c r="LP266">
        <v>279</v>
      </c>
    </row>
    <row r="267" spans="1:328" x14ac:dyDescent="0.35">
      <c r="A267">
        <v>44624.479596006953</v>
      </c>
      <c r="B267">
        <v>44624.487888692129</v>
      </c>
      <c r="C267">
        <v>44624</v>
      </c>
      <c r="D267">
        <v>8.2926851755473763E-3</v>
      </c>
      <c r="E267" t="s">
        <v>234</v>
      </c>
      <c r="F267" t="s">
        <v>234</v>
      </c>
      <c r="G267" t="s">
        <v>234</v>
      </c>
      <c r="H267">
        <v>44624</v>
      </c>
      <c r="I267" t="s">
        <v>1320</v>
      </c>
      <c r="J267" t="s">
        <v>234</v>
      </c>
      <c r="K267" t="s">
        <v>1320</v>
      </c>
      <c r="L267" t="s">
        <v>3444</v>
      </c>
      <c r="M267" t="s">
        <v>3444</v>
      </c>
      <c r="N267" t="s">
        <v>246</v>
      </c>
      <c r="O267" t="s">
        <v>4401</v>
      </c>
      <c r="P267" t="s">
        <v>246</v>
      </c>
      <c r="Q267" t="s">
        <v>433</v>
      </c>
      <c r="R267" t="s">
        <v>4401</v>
      </c>
      <c r="S267" t="s">
        <v>600</v>
      </c>
      <c r="T267" t="s">
        <v>1854</v>
      </c>
      <c r="U267" t="s">
        <v>1853</v>
      </c>
      <c r="V267" t="s">
        <v>1855</v>
      </c>
      <c r="W267" t="s">
        <v>2992</v>
      </c>
      <c r="X267" t="s">
        <v>2991</v>
      </c>
      <c r="Y267" t="s">
        <v>2992</v>
      </c>
      <c r="Z267" t="s">
        <v>246</v>
      </c>
      <c r="AA267" t="s">
        <v>4402</v>
      </c>
      <c r="AB267" t="s">
        <v>246</v>
      </c>
      <c r="AC267" t="s">
        <v>1390</v>
      </c>
      <c r="AD267" t="s">
        <v>4403</v>
      </c>
      <c r="AE267" t="s">
        <v>246</v>
      </c>
      <c r="AF267" t="s">
        <v>4404</v>
      </c>
      <c r="AG267" t="s">
        <v>246</v>
      </c>
      <c r="AH267" t="s">
        <v>1390</v>
      </c>
      <c r="AI267" t="s">
        <v>4405</v>
      </c>
      <c r="AJ267" t="s">
        <v>366</v>
      </c>
      <c r="AK267" t="s">
        <v>248</v>
      </c>
      <c r="AL267" t="s">
        <v>1655</v>
      </c>
      <c r="AM267" t="s">
        <v>234</v>
      </c>
      <c r="AN267" t="s">
        <v>1655</v>
      </c>
      <c r="AO267" t="s">
        <v>234</v>
      </c>
      <c r="AP267" t="s">
        <v>250</v>
      </c>
      <c r="AQ267" t="s">
        <v>234</v>
      </c>
      <c r="AR267" t="s">
        <v>234</v>
      </c>
      <c r="AS267" t="s">
        <v>234</v>
      </c>
      <c r="AT267" t="s">
        <v>234</v>
      </c>
      <c r="AU267" t="s">
        <v>234</v>
      </c>
      <c r="AV267" t="s">
        <v>234</v>
      </c>
      <c r="AW267" t="s">
        <v>234</v>
      </c>
      <c r="AX267" t="s">
        <v>234</v>
      </c>
      <c r="AY267" t="s">
        <v>234</v>
      </c>
      <c r="AZ267" t="s">
        <v>234</v>
      </c>
      <c r="BA267" t="s">
        <v>234</v>
      </c>
      <c r="BB267" t="s">
        <v>234</v>
      </c>
      <c r="BC267" t="s">
        <v>234</v>
      </c>
      <c r="BD267" t="s">
        <v>234</v>
      </c>
      <c r="BE267" t="s">
        <v>234</v>
      </c>
      <c r="BF267" t="s">
        <v>234</v>
      </c>
      <c r="BG267" t="s">
        <v>234</v>
      </c>
      <c r="BH267" t="s">
        <v>234</v>
      </c>
      <c r="BI267" t="s">
        <v>234</v>
      </c>
      <c r="BJ267" t="s">
        <v>234</v>
      </c>
      <c r="BK267" t="s">
        <v>234</v>
      </c>
      <c r="BL267" t="s">
        <v>234</v>
      </c>
      <c r="BM267" t="s">
        <v>234</v>
      </c>
      <c r="BN267" t="s">
        <v>234</v>
      </c>
      <c r="BO267" t="s">
        <v>234</v>
      </c>
      <c r="BP267" t="s">
        <v>234</v>
      </c>
      <c r="BQ267" t="s">
        <v>234</v>
      </c>
      <c r="BR267" t="s">
        <v>234</v>
      </c>
      <c r="BS267" t="s">
        <v>234</v>
      </c>
      <c r="BT267" t="s">
        <v>234</v>
      </c>
      <c r="BU267" t="s">
        <v>234</v>
      </c>
      <c r="BV267" t="s">
        <v>234</v>
      </c>
      <c r="BW267" t="s">
        <v>234</v>
      </c>
      <c r="BX267" t="s">
        <v>234</v>
      </c>
      <c r="BY267" t="s">
        <v>234</v>
      </c>
      <c r="BZ267" t="s">
        <v>234</v>
      </c>
      <c r="CA267" t="s">
        <v>234</v>
      </c>
      <c r="CB267" t="s">
        <v>234</v>
      </c>
      <c r="CC267" t="s">
        <v>234</v>
      </c>
      <c r="CD267" t="s">
        <v>234</v>
      </c>
      <c r="CE267" t="s">
        <v>234</v>
      </c>
      <c r="CF267" t="s">
        <v>234</v>
      </c>
      <c r="CG267" t="s">
        <v>234</v>
      </c>
      <c r="CH267" t="s">
        <v>234</v>
      </c>
      <c r="CI267" t="s">
        <v>234</v>
      </c>
      <c r="CJ267" t="s">
        <v>234</v>
      </c>
      <c r="CK267" t="s">
        <v>234</v>
      </c>
      <c r="CL267" t="s">
        <v>234</v>
      </c>
      <c r="CM267" t="s">
        <v>234</v>
      </c>
      <c r="CN267" t="s">
        <v>234</v>
      </c>
      <c r="CO267" t="s">
        <v>234</v>
      </c>
      <c r="CP267" t="s">
        <v>234</v>
      </c>
      <c r="CQ267" t="s">
        <v>234</v>
      </c>
      <c r="CR267" t="s">
        <v>234</v>
      </c>
      <c r="CS267" t="s">
        <v>234</v>
      </c>
      <c r="CT267" t="s">
        <v>234</v>
      </c>
      <c r="CU267" t="s">
        <v>234</v>
      </c>
      <c r="CV267" t="s">
        <v>234</v>
      </c>
      <c r="CW267" t="s">
        <v>234</v>
      </c>
      <c r="CX267" t="s">
        <v>234</v>
      </c>
      <c r="CY267" t="s">
        <v>234</v>
      </c>
      <c r="CZ267" t="s">
        <v>234</v>
      </c>
      <c r="DA267" t="s">
        <v>234</v>
      </c>
      <c r="DB267" t="s">
        <v>234</v>
      </c>
      <c r="DC267" t="s">
        <v>234</v>
      </c>
      <c r="DD267" t="s">
        <v>234</v>
      </c>
      <c r="DE267" t="s">
        <v>234</v>
      </c>
      <c r="DF267" t="s">
        <v>234</v>
      </c>
      <c r="DG267" t="s">
        <v>234</v>
      </c>
      <c r="DH267" t="s">
        <v>234</v>
      </c>
      <c r="DI267" t="s">
        <v>234</v>
      </c>
      <c r="DJ267" t="s">
        <v>234</v>
      </c>
      <c r="DK267" t="s">
        <v>234</v>
      </c>
      <c r="DL267" t="s">
        <v>234</v>
      </c>
      <c r="DM267" t="s">
        <v>234</v>
      </c>
      <c r="DN267" t="s">
        <v>234</v>
      </c>
      <c r="DO267" t="s">
        <v>234</v>
      </c>
      <c r="DP267" t="s">
        <v>234</v>
      </c>
      <c r="DQ267" t="s">
        <v>234</v>
      </c>
      <c r="DR267" t="s">
        <v>234</v>
      </c>
      <c r="DS267" t="s">
        <v>234</v>
      </c>
      <c r="DT267" t="s">
        <v>234</v>
      </c>
      <c r="DU267" t="s">
        <v>234</v>
      </c>
      <c r="DV267" t="s">
        <v>234</v>
      </c>
      <c r="DW267" t="s">
        <v>234</v>
      </c>
      <c r="DX267" t="s">
        <v>234</v>
      </c>
      <c r="DY267" t="s">
        <v>234</v>
      </c>
      <c r="DZ267" t="s">
        <v>234</v>
      </c>
      <c r="EA267" t="s">
        <v>234</v>
      </c>
      <c r="EB267" t="s">
        <v>234</v>
      </c>
      <c r="EC267" t="s">
        <v>234</v>
      </c>
      <c r="ED267" t="s">
        <v>234</v>
      </c>
      <c r="EE267" t="s">
        <v>234</v>
      </c>
      <c r="EF267" t="s">
        <v>234</v>
      </c>
      <c r="EG267" t="s">
        <v>234</v>
      </c>
      <c r="EH267" t="s">
        <v>234</v>
      </c>
      <c r="EI267" t="s">
        <v>234</v>
      </c>
      <c r="EJ267" t="s">
        <v>234</v>
      </c>
      <c r="EK267" t="s">
        <v>234</v>
      </c>
      <c r="EL267" t="s">
        <v>234</v>
      </c>
      <c r="EM267" t="s">
        <v>234</v>
      </c>
      <c r="EN267" t="s">
        <v>234</v>
      </c>
      <c r="EO267" t="s">
        <v>234</v>
      </c>
      <c r="EP267" t="s">
        <v>234</v>
      </c>
      <c r="EQ267" t="s">
        <v>234</v>
      </c>
      <c r="ER267" t="s">
        <v>234</v>
      </c>
      <c r="ES267" t="s">
        <v>234</v>
      </c>
      <c r="ET267" t="s">
        <v>234</v>
      </c>
      <c r="EU267" t="s">
        <v>234</v>
      </c>
      <c r="EV267" t="s">
        <v>234</v>
      </c>
      <c r="EW267" t="s">
        <v>234</v>
      </c>
      <c r="EX267" t="s">
        <v>234</v>
      </c>
      <c r="EY267" t="s">
        <v>234</v>
      </c>
      <c r="EZ267" t="s">
        <v>234</v>
      </c>
      <c r="FA267" t="s">
        <v>234</v>
      </c>
      <c r="FB267" t="s">
        <v>234</v>
      </c>
      <c r="FC267" t="s">
        <v>234</v>
      </c>
      <c r="FD267" t="s">
        <v>234</v>
      </c>
      <c r="FE267" t="s">
        <v>234</v>
      </c>
      <c r="FF267" t="s">
        <v>234</v>
      </c>
      <c r="FG267" t="s">
        <v>234</v>
      </c>
      <c r="FH267" t="s">
        <v>234</v>
      </c>
      <c r="FI267" t="s">
        <v>234</v>
      </c>
      <c r="FJ267" t="s">
        <v>234</v>
      </c>
      <c r="FK267" t="s">
        <v>234</v>
      </c>
      <c r="FL267" t="s">
        <v>234</v>
      </c>
      <c r="FM267" t="s">
        <v>234</v>
      </c>
      <c r="FN267" t="s">
        <v>234</v>
      </c>
      <c r="FO267" t="s">
        <v>234</v>
      </c>
      <c r="FP267" t="s">
        <v>234</v>
      </c>
      <c r="FQ267" t="s">
        <v>234</v>
      </c>
      <c r="FR267" t="s">
        <v>234</v>
      </c>
      <c r="FS267" t="s">
        <v>234</v>
      </c>
      <c r="FT267" t="s">
        <v>234</v>
      </c>
      <c r="FU267" t="s">
        <v>234</v>
      </c>
      <c r="FV267" t="s">
        <v>234</v>
      </c>
      <c r="FW267" t="s">
        <v>234</v>
      </c>
      <c r="FX267" t="s">
        <v>234</v>
      </c>
      <c r="FY267" t="s">
        <v>234</v>
      </c>
      <c r="FZ267" t="s">
        <v>234</v>
      </c>
      <c r="GA267" t="s">
        <v>234</v>
      </c>
      <c r="GB267" t="s">
        <v>234</v>
      </c>
      <c r="GC267" t="s">
        <v>234</v>
      </c>
      <c r="GD267" t="s">
        <v>234</v>
      </c>
      <c r="GE267" t="s">
        <v>234</v>
      </c>
      <c r="GF267" t="s">
        <v>234</v>
      </c>
      <c r="GG267" t="s">
        <v>234</v>
      </c>
      <c r="GH267" t="s">
        <v>234</v>
      </c>
      <c r="GI267" t="s">
        <v>234</v>
      </c>
      <c r="GJ267" t="s">
        <v>234</v>
      </c>
      <c r="GK267" t="s">
        <v>234</v>
      </c>
      <c r="GL267" t="s">
        <v>234</v>
      </c>
      <c r="GM267" t="s">
        <v>234</v>
      </c>
      <c r="GN267" t="s">
        <v>234</v>
      </c>
      <c r="GO267" t="s">
        <v>234</v>
      </c>
      <c r="GP267" t="s">
        <v>234</v>
      </c>
      <c r="GQ267" t="s">
        <v>234</v>
      </c>
      <c r="GR267" t="s">
        <v>234</v>
      </c>
      <c r="GS267" t="s">
        <v>234</v>
      </c>
      <c r="GT267" t="s">
        <v>234</v>
      </c>
      <c r="GU267" t="s">
        <v>234</v>
      </c>
      <c r="GV267" t="s">
        <v>234</v>
      </c>
      <c r="GW267" t="s">
        <v>234</v>
      </c>
      <c r="GX267" t="s">
        <v>234</v>
      </c>
      <c r="GY267" t="s">
        <v>234</v>
      </c>
      <c r="GZ267" t="s">
        <v>234</v>
      </c>
      <c r="HA267" t="s">
        <v>234</v>
      </c>
      <c r="HB267" t="s">
        <v>234</v>
      </c>
      <c r="HC267" t="s">
        <v>234</v>
      </c>
      <c r="HD267" t="s">
        <v>234</v>
      </c>
      <c r="HE267" t="s">
        <v>234</v>
      </c>
      <c r="HF267" t="s">
        <v>234</v>
      </c>
      <c r="HG267" t="s">
        <v>234</v>
      </c>
      <c r="HH267" t="s">
        <v>234</v>
      </c>
      <c r="HI267" t="s">
        <v>234</v>
      </c>
      <c r="HJ267" t="s">
        <v>234</v>
      </c>
      <c r="HK267" t="s">
        <v>234</v>
      </c>
      <c r="HL267" t="s">
        <v>234</v>
      </c>
      <c r="HM267" t="s">
        <v>234</v>
      </c>
      <c r="HN267" t="s">
        <v>234</v>
      </c>
      <c r="HO267" t="s">
        <v>234</v>
      </c>
      <c r="HP267" t="s">
        <v>234</v>
      </c>
      <c r="HQ267" t="s">
        <v>234</v>
      </c>
      <c r="HR267" t="s">
        <v>234</v>
      </c>
      <c r="HS267" t="s">
        <v>234</v>
      </c>
      <c r="HT267" t="s">
        <v>234</v>
      </c>
      <c r="HU267" t="s">
        <v>234</v>
      </c>
      <c r="HV267" t="s">
        <v>234</v>
      </c>
      <c r="HW267" t="s">
        <v>234</v>
      </c>
      <c r="HX267" t="s">
        <v>234</v>
      </c>
      <c r="HY267" t="s">
        <v>234</v>
      </c>
      <c r="HZ267" t="s">
        <v>234</v>
      </c>
      <c r="IA267" t="s">
        <v>234</v>
      </c>
      <c r="IB267" t="s">
        <v>234</v>
      </c>
      <c r="IC267" t="s">
        <v>234</v>
      </c>
      <c r="ID267" t="s">
        <v>234</v>
      </c>
      <c r="IE267" t="s">
        <v>234</v>
      </c>
      <c r="IF267" t="s">
        <v>234</v>
      </c>
      <c r="IG267" t="s">
        <v>234</v>
      </c>
      <c r="IH267" t="s">
        <v>234</v>
      </c>
      <c r="II267" t="s">
        <v>234</v>
      </c>
      <c r="IJ267" t="s">
        <v>234</v>
      </c>
      <c r="IK267" t="s">
        <v>234</v>
      </c>
      <c r="IL267" t="s">
        <v>234</v>
      </c>
      <c r="IM267" t="s">
        <v>234</v>
      </c>
      <c r="IN267" t="s">
        <v>234</v>
      </c>
      <c r="IO267" t="s">
        <v>234</v>
      </c>
      <c r="IP267" t="s">
        <v>234</v>
      </c>
      <c r="IQ267" t="s">
        <v>234</v>
      </c>
      <c r="IR267" t="s">
        <v>234</v>
      </c>
      <c r="IS267" t="s">
        <v>234</v>
      </c>
      <c r="IT267" t="s">
        <v>234</v>
      </c>
      <c r="IU267" t="s">
        <v>234</v>
      </c>
      <c r="IV267" t="s">
        <v>234</v>
      </c>
      <c r="IW267" t="s">
        <v>234</v>
      </c>
      <c r="IX267" t="s">
        <v>234</v>
      </c>
      <c r="IY267" t="s">
        <v>1655</v>
      </c>
      <c r="IZ267" t="s">
        <v>1713</v>
      </c>
      <c r="JA267" t="s">
        <v>344</v>
      </c>
      <c r="JB267" t="s">
        <v>234</v>
      </c>
      <c r="JC267" t="s">
        <v>345</v>
      </c>
      <c r="JD267" t="s">
        <v>3809</v>
      </c>
      <c r="JE267" t="s">
        <v>3809</v>
      </c>
      <c r="JF267" t="s">
        <v>1694</v>
      </c>
      <c r="JG267" t="s">
        <v>234</v>
      </c>
      <c r="JH267" t="s">
        <v>347</v>
      </c>
      <c r="JI267" t="s">
        <v>258</v>
      </c>
      <c r="JJ267" t="s">
        <v>258</v>
      </c>
      <c r="JK267" t="s">
        <v>3810</v>
      </c>
      <c r="JL267" t="s">
        <v>234</v>
      </c>
      <c r="JM267" t="s">
        <v>234</v>
      </c>
      <c r="JN267" t="s">
        <v>234</v>
      </c>
      <c r="JO267" t="s">
        <v>234</v>
      </c>
      <c r="JP267" t="s">
        <v>234</v>
      </c>
      <c r="JQ267">
        <v>0</v>
      </c>
      <c r="JR267">
        <v>0</v>
      </c>
      <c r="JS267" t="s">
        <v>234</v>
      </c>
      <c r="JT267" t="s">
        <v>259</v>
      </c>
      <c r="JU267">
        <v>0</v>
      </c>
      <c r="JV267" t="s">
        <v>261</v>
      </c>
      <c r="JW267" t="s">
        <v>280</v>
      </c>
      <c r="JX267" t="s">
        <v>249</v>
      </c>
      <c r="JY267" t="s">
        <v>1723</v>
      </c>
      <c r="JZ267">
        <v>0</v>
      </c>
      <c r="KA267">
        <v>0</v>
      </c>
      <c r="KB267">
        <v>0</v>
      </c>
      <c r="KC267">
        <v>1</v>
      </c>
      <c r="KD267">
        <v>0</v>
      </c>
      <c r="KE267">
        <v>0</v>
      </c>
      <c r="KF267">
        <v>0</v>
      </c>
      <c r="KG267">
        <v>0</v>
      </c>
      <c r="KH267">
        <v>0</v>
      </c>
      <c r="KI267">
        <v>0</v>
      </c>
      <c r="KJ267">
        <v>0</v>
      </c>
      <c r="KK267">
        <v>0</v>
      </c>
      <c r="KL267" t="s">
        <v>234</v>
      </c>
      <c r="KM267" t="s">
        <v>249</v>
      </c>
      <c r="KN267" t="s">
        <v>1559</v>
      </c>
      <c r="KO267">
        <v>0</v>
      </c>
      <c r="KP267">
        <v>1</v>
      </c>
      <c r="KQ267">
        <v>0</v>
      </c>
      <c r="KR267" t="s">
        <v>234</v>
      </c>
      <c r="KS267" t="s">
        <v>1565</v>
      </c>
      <c r="KT267">
        <v>0</v>
      </c>
      <c r="KU267">
        <v>1</v>
      </c>
      <c r="KV267">
        <v>0</v>
      </c>
      <c r="KW267">
        <v>0</v>
      </c>
      <c r="KX267">
        <v>0</v>
      </c>
      <c r="KY267">
        <v>0</v>
      </c>
      <c r="KZ267" t="s">
        <v>234</v>
      </c>
      <c r="LA267" t="s">
        <v>234</v>
      </c>
      <c r="LB267" t="s">
        <v>234</v>
      </c>
      <c r="LC267" t="s">
        <v>234</v>
      </c>
      <c r="LD267" t="s">
        <v>234</v>
      </c>
      <c r="LE267" t="s">
        <v>234</v>
      </c>
      <c r="LF267" t="s">
        <v>234</v>
      </c>
      <c r="LG267" t="s">
        <v>234</v>
      </c>
      <c r="LH267">
        <v>266851004</v>
      </c>
      <c r="LI267" t="s">
        <v>4414</v>
      </c>
      <c r="LJ267">
        <v>44624.907094907408</v>
      </c>
      <c r="LK267" t="s">
        <v>234</v>
      </c>
      <c r="LL267" t="s">
        <v>234</v>
      </c>
      <c r="LM267" t="s">
        <v>3800</v>
      </c>
      <c r="LN267" t="s">
        <v>3801</v>
      </c>
      <c r="LO267" t="s">
        <v>234</v>
      </c>
      <c r="LP267">
        <v>280</v>
      </c>
    </row>
    <row r="268" spans="1:328" x14ac:dyDescent="0.35">
      <c r="A268">
        <v>44624.488716388892</v>
      </c>
      <c r="B268">
        <v>44624.492186215277</v>
      </c>
      <c r="C268">
        <v>44624</v>
      </c>
      <c r="D268">
        <v>3.4698263843893073E-3</v>
      </c>
      <c r="E268" t="s">
        <v>234</v>
      </c>
      <c r="F268" t="s">
        <v>234</v>
      </c>
      <c r="G268" t="s">
        <v>234</v>
      </c>
      <c r="H268">
        <v>44624</v>
      </c>
      <c r="I268" t="s">
        <v>1320</v>
      </c>
      <c r="J268" t="s">
        <v>234</v>
      </c>
      <c r="K268" t="s">
        <v>1320</v>
      </c>
      <c r="L268" t="s">
        <v>3444</v>
      </c>
      <c r="M268" t="s">
        <v>3444</v>
      </c>
      <c r="N268" t="s">
        <v>246</v>
      </c>
      <c r="O268" t="s">
        <v>4401</v>
      </c>
      <c r="P268" t="s">
        <v>246</v>
      </c>
      <c r="Q268" t="s">
        <v>433</v>
      </c>
      <c r="R268" t="s">
        <v>4401</v>
      </c>
      <c r="S268" t="s">
        <v>600</v>
      </c>
      <c r="T268" t="s">
        <v>1854</v>
      </c>
      <c r="U268" t="s">
        <v>1853</v>
      </c>
      <c r="V268" t="s">
        <v>1855</v>
      </c>
      <c r="W268" t="s">
        <v>2992</v>
      </c>
      <c r="X268" t="s">
        <v>2991</v>
      </c>
      <c r="Y268" t="s">
        <v>2992</v>
      </c>
      <c r="Z268" t="s">
        <v>246</v>
      </c>
      <c r="AA268" t="s">
        <v>4402</v>
      </c>
      <c r="AB268" t="s">
        <v>246</v>
      </c>
      <c r="AC268" t="s">
        <v>1390</v>
      </c>
      <c r="AD268" t="s">
        <v>4403</v>
      </c>
      <c r="AE268" t="s">
        <v>246</v>
      </c>
      <c r="AF268" t="s">
        <v>4404</v>
      </c>
      <c r="AG268" t="s">
        <v>246</v>
      </c>
      <c r="AH268" t="s">
        <v>1390</v>
      </c>
      <c r="AI268" t="s">
        <v>4405</v>
      </c>
      <c r="AJ268" t="s">
        <v>366</v>
      </c>
      <c r="AK268" t="s">
        <v>248</v>
      </c>
      <c r="AL268" t="s">
        <v>1655</v>
      </c>
      <c r="AM268" t="s">
        <v>234</v>
      </c>
      <c r="AN268" t="s">
        <v>1655</v>
      </c>
      <c r="AO268" t="s">
        <v>234</v>
      </c>
      <c r="AP268" t="s">
        <v>250</v>
      </c>
      <c r="AQ268" t="s">
        <v>234</v>
      </c>
      <c r="AR268" t="s">
        <v>234</v>
      </c>
      <c r="AS268" t="s">
        <v>234</v>
      </c>
      <c r="AT268" t="s">
        <v>234</v>
      </c>
      <c r="AU268" t="s">
        <v>234</v>
      </c>
      <c r="AV268" t="s">
        <v>234</v>
      </c>
      <c r="AW268" t="s">
        <v>234</v>
      </c>
      <c r="AX268" t="s">
        <v>234</v>
      </c>
      <c r="AY268" t="s">
        <v>234</v>
      </c>
      <c r="AZ268" t="s">
        <v>234</v>
      </c>
      <c r="BA268" t="s">
        <v>234</v>
      </c>
      <c r="BB268" t="s">
        <v>234</v>
      </c>
      <c r="BC268" t="s">
        <v>234</v>
      </c>
      <c r="BD268" t="s">
        <v>234</v>
      </c>
      <c r="BE268" t="s">
        <v>234</v>
      </c>
      <c r="BF268" t="s">
        <v>234</v>
      </c>
      <c r="BG268" t="s">
        <v>234</v>
      </c>
      <c r="BH268" t="s">
        <v>234</v>
      </c>
      <c r="BI268" t="s">
        <v>234</v>
      </c>
      <c r="BJ268" t="s">
        <v>234</v>
      </c>
      <c r="BK268" t="s">
        <v>234</v>
      </c>
      <c r="BL268" t="s">
        <v>234</v>
      </c>
      <c r="BM268" t="s">
        <v>234</v>
      </c>
      <c r="BN268" t="s">
        <v>234</v>
      </c>
      <c r="BO268" t="s">
        <v>234</v>
      </c>
      <c r="BP268" t="s">
        <v>234</v>
      </c>
      <c r="BQ268" t="s">
        <v>234</v>
      </c>
      <c r="BR268" t="s">
        <v>234</v>
      </c>
      <c r="BS268" t="s">
        <v>234</v>
      </c>
      <c r="BT268" t="s">
        <v>234</v>
      </c>
      <c r="BU268" t="s">
        <v>234</v>
      </c>
      <c r="BV268" t="s">
        <v>234</v>
      </c>
      <c r="BW268" t="s">
        <v>234</v>
      </c>
      <c r="BX268" t="s">
        <v>234</v>
      </c>
      <c r="BY268" t="s">
        <v>234</v>
      </c>
      <c r="BZ268" t="s">
        <v>234</v>
      </c>
      <c r="CA268" t="s">
        <v>234</v>
      </c>
      <c r="CB268" t="s">
        <v>234</v>
      </c>
      <c r="CC268" t="s">
        <v>234</v>
      </c>
      <c r="CD268" t="s">
        <v>234</v>
      </c>
      <c r="CE268" t="s">
        <v>234</v>
      </c>
      <c r="CF268" t="s">
        <v>234</v>
      </c>
      <c r="CG268" t="s">
        <v>234</v>
      </c>
      <c r="CH268" t="s">
        <v>234</v>
      </c>
      <c r="CI268" t="s">
        <v>234</v>
      </c>
      <c r="CJ268" t="s">
        <v>234</v>
      </c>
      <c r="CK268" t="s">
        <v>234</v>
      </c>
      <c r="CL268" t="s">
        <v>234</v>
      </c>
      <c r="CM268" t="s">
        <v>234</v>
      </c>
      <c r="CN268" t="s">
        <v>234</v>
      </c>
      <c r="CO268" t="s">
        <v>234</v>
      </c>
      <c r="CP268" t="s">
        <v>234</v>
      </c>
      <c r="CQ268" t="s">
        <v>234</v>
      </c>
      <c r="CR268" t="s">
        <v>234</v>
      </c>
      <c r="CS268" t="s">
        <v>234</v>
      </c>
      <c r="CT268" t="s">
        <v>234</v>
      </c>
      <c r="CU268" t="s">
        <v>234</v>
      </c>
      <c r="CV268" t="s">
        <v>234</v>
      </c>
      <c r="CW268" t="s">
        <v>234</v>
      </c>
      <c r="CX268" t="s">
        <v>234</v>
      </c>
      <c r="CY268" t="s">
        <v>234</v>
      </c>
      <c r="CZ268" t="s">
        <v>234</v>
      </c>
      <c r="DA268" t="s">
        <v>234</v>
      </c>
      <c r="DB268" t="s">
        <v>234</v>
      </c>
      <c r="DC268" t="s">
        <v>234</v>
      </c>
      <c r="DD268" t="s">
        <v>234</v>
      </c>
      <c r="DE268" t="s">
        <v>234</v>
      </c>
      <c r="DF268" t="s">
        <v>234</v>
      </c>
      <c r="DG268" t="s">
        <v>234</v>
      </c>
      <c r="DH268" t="s">
        <v>234</v>
      </c>
      <c r="DI268" t="s">
        <v>234</v>
      </c>
      <c r="DJ268" t="s">
        <v>234</v>
      </c>
      <c r="DK268" t="s">
        <v>234</v>
      </c>
      <c r="DL268" t="s">
        <v>234</v>
      </c>
      <c r="DM268" t="s">
        <v>234</v>
      </c>
      <c r="DN268" t="s">
        <v>234</v>
      </c>
      <c r="DO268" t="s">
        <v>234</v>
      </c>
      <c r="DP268" t="s">
        <v>234</v>
      </c>
      <c r="DQ268" t="s">
        <v>234</v>
      </c>
      <c r="DR268" t="s">
        <v>234</v>
      </c>
      <c r="DS268" t="s">
        <v>234</v>
      </c>
      <c r="DT268" t="s">
        <v>234</v>
      </c>
      <c r="DU268" t="s">
        <v>234</v>
      </c>
      <c r="DV268" t="s">
        <v>234</v>
      </c>
      <c r="DW268" t="s">
        <v>234</v>
      </c>
      <c r="DX268" t="s">
        <v>234</v>
      </c>
      <c r="DY268" t="s">
        <v>234</v>
      </c>
      <c r="DZ268" t="s">
        <v>234</v>
      </c>
      <c r="EA268" t="s">
        <v>234</v>
      </c>
      <c r="EB268" t="s">
        <v>234</v>
      </c>
      <c r="EC268" t="s">
        <v>234</v>
      </c>
      <c r="ED268" t="s">
        <v>234</v>
      </c>
      <c r="EE268" t="s">
        <v>234</v>
      </c>
      <c r="EF268" t="s">
        <v>234</v>
      </c>
      <c r="EG268" t="s">
        <v>234</v>
      </c>
      <c r="EH268" t="s">
        <v>234</v>
      </c>
      <c r="EI268" t="s">
        <v>234</v>
      </c>
      <c r="EJ268" t="s">
        <v>234</v>
      </c>
      <c r="EK268" t="s">
        <v>234</v>
      </c>
      <c r="EL268" t="s">
        <v>234</v>
      </c>
      <c r="EM268" t="s">
        <v>234</v>
      </c>
      <c r="EN268" t="s">
        <v>234</v>
      </c>
      <c r="EO268" t="s">
        <v>234</v>
      </c>
      <c r="EP268" t="s">
        <v>234</v>
      </c>
      <c r="EQ268" t="s">
        <v>234</v>
      </c>
      <c r="ER268" t="s">
        <v>234</v>
      </c>
      <c r="ES268" t="s">
        <v>234</v>
      </c>
      <c r="ET268" t="s">
        <v>234</v>
      </c>
      <c r="EU268" t="s">
        <v>234</v>
      </c>
      <c r="EV268" t="s">
        <v>234</v>
      </c>
      <c r="EW268" t="s">
        <v>234</v>
      </c>
      <c r="EX268" t="s">
        <v>234</v>
      </c>
      <c r="EY268" t="s">
        <v>234</v>
      </c>
      <c r="EZ268" t="s">
        <v>234</v>
      </c>
      <c r="FA268" t="s">
        <v>234</v>
      </c>
      <c r="FB268" t="s">
        <v>234</v>
      </c>
      <c r="FC268" t="s">
        <v>234</v>
      </c>
      <c r="FD268" t="s">
        <v>234</v>
      </c>
      <c r="FE268" t="s">
        <v>234</v>
      </c>
      <c r="FF268" t="s">
        <v>234</v>
      </c>
      <c r="FG268" t="s">
        <v>234</v>
      </c>
      <c r="FH268" t="s">
        <v>234</v>
      </c>
      <c r="FI268" t="s">
        <v>234</v>
      </c>
      <c r="FJ268" t="s">
        <v>234</v>
      </c>
      <c r="FK268" t="s">
        <v>234</v>
      </c>
      <c r="FL268" t="s">
        <v>234</v>
      </c>
      <c r="FM268" t="s">
        <v>234</v>
      </c>
      <c r="FN268" t="s">
        <v>234</v>
      </c>
      <c r="FO268" t="s">
        <v>234</v>
      </c>
      <c r="FP268" t="s">
        <v>234</v>
      </c>
      <c r="FQ268" t="s">
        <v>234</v>
      </c>
      <c r="FR268" t="s">
        <v>234</v>
      </c>
      <c r="FS268" t="s">
        <v>234</v>
      </c>
      <c r="FT268" t="s">
        <v>234</v>
      </c>
      <c r="FU268" t="s">
        <v>234</v>
      </c>
      <c r="FV268" t="s">
        <v>234</v>
      </c>
      <c r="FW268" t="s">
        <v>234</v>
      </c>
      <c r="FX268" t="s">
        <v>234</v>
      </c>
      <c r="FY268" t="s">
        <v>234</v>
      </c>
      <c r="FZ268" t="s">
        <v>234</v>
      </c>
      <c r="GA268" t="s">
        <v>234</v>
      </c>
      <c r="GB268" t="s">
        <v>234</v>
      </c>
      <c r="GC268" t="s">
        <v>234</v>
      </c>
      <c r="GD268" t="s">
        <v>234</v>
      </c>
      <c r="GE268" t="s">
        <v>234</v>
      </c>
      <c r="GF268" t="s">
        <v>234</v>
      </c>
      <c r="GG268" t="s">
        <v>234</v>
      </c>
      <c r="GH268" t="s">
        <v>234</v>
      </c>
      <c r="GI268" t="s">
        <v>234</v>
      </c>
      <c r="GJ268" t="s">
        <v>234</v>
      </c>
      <c r="GK268" t="s">
        <v>234</v>
      </c>
      <c r="GL268" t="s">
        <v>234</v>
      </c>
      <c r="GM268" t="s">
        <v>234</v>
      </c>
      <c r="GN268" t="s">
        <v>234</v>
      </c>
      <c r="GO268" t="s">
        <v>234</v>
      </c>
      <c r="GP268" t="s">
        <v>234</v>
      </c>
      <c r="GQ268" t="s">
        <v>234</v>
      </c>
      <c r="GR268" t="s">
        <v>234</v>
      </c>
      <c r="GS268" t="s">
        <v>234</v>
      </c>
      <c r="GT268" t="s">
        <v>234</v>
      </c>
      <c r="GU268" t="s">
        <v>234</v>
      </c>
      <c r="GV268" t="s">
        <v>234</v>
      </c>
      <c r="GW268" t="s">
        <v>234</v>
      </c>
      <c r="GX268" t="s">
        <v>234</v>
      </c>
      <c r="GY268" t="s">
        <v>234</v>
      </c>
      <c r="GZ268" t="s">
        <v>234</v>
      </c>
      <c r="HA268" t="s">
        <v>234</v>
      </c>
      <c r="HB268" t="s">
        <v>234</v>
      </c>
      <c r="HC268" t="s">
        <v>234</v>
      </c>
      <c r="HD268" t="s">
        <v>234</v>
      </c>
      <c r="HE268" t="s">
        <v>234</v>
      </c>
      <c r="HF268" t="s">
        <v>234</v>
      </c>
      <c r="HG268" t="s">
        <v>234</v>
      </c>
      <c r="HH268" t="s">
        <v>234</v>
      </c>
      <c r="HI268" t="s">
        <v>234</v>
      </c>
      <c r="HJ268" t="s">
        <v>234</v>
      </c>
      <c r="HK268" t="s">
        <v>234</v>
      </c>
      <c r="HL268" t="s">
        <v>234</v>
      </c>
      <c r="HM268" t="s">
        <v>234</v>
      </c>
      <c r="HN268" t="s">
        <v>234</v>
      </c>
      <c r="HO268" t="s">
        <v>234</v>
      </c>
      <c r="HP268" t="s">
        <v>234</v>
      </c>
      <c r="HQ268" t="s">
        <v>234</v>
      </c>
      <c r="HR268" t="s">
        <v>234</v>
      </c>
      <c r="HS268" t="s">
        <v>234</v>
      </c>
      <c r="HT268" t="s">
        <v>234</v>
      </c>
      <c r="HU268" t="s">
        <v>234</v>
      </c>
      <c r="HV268" t="s">
        <v>234</v>
      </c>
      <c r="HW268" t="s">
        <v>234</v>
      </c>
      <c r="HX268" t="s">
        <v>234</v>
      </c>
      <c r="HY268" t="s">
        <v>234</v>
      </c>
      <c r="HZ268" t="s">
        <v>234</v>
      </c>
      <c r="IA268" t="s">
        <v>234</v>
      </c>
      <c r="IB268" t="s">
        <v>234</v>
      </c>
      <c r="IC268" t="s">
        <v>234</v>
      </c>
      <c r="ID268" t="s">
        <v>234</v>
      </c>
      <c r="IE268" t="s">
        <v>234</v>
      </c>
      <c r="IF268" t="s">
        <v>234</v>
      </c>
      <c r="IG268" t="s">
        <v>234</v>
      </c>
      <c r="IH268" t="s">
        <v>234</v>
      </c>
      <c r="II268" t="s">
        <v>234</v>
      </c>
      <c r="IJ268" t="s">
        <v>234</v>
      </c>
      <c r="IK268" t="s">
        <v>234</v>
      </c>
      <c r="IL268" t="s">
        <v>234</v>
      </c>
      <c r="IM268" t="s">
        <v>234</v>
      </c>
      <c r="IN268" t="s">
        <v>234</v>
      </c>
      <c r="IO268" t="s">
        <v>234</v>
      </c>
      <c r="IP268" t="s">
        <v>234</v>
      </c>
      <c r="IQ268" t="s">
        <v>234</v>
      </c>
      <c r="IR268" t="s">
        <v>234</v>
      </c>
      <c r="IS268" t="s">
        <v>234</v>
      </c>
      <c r="IT268" t="s">
        <v>234</v>
      </c>
      <c r="IU268" t="s">
        <v>234</v>
      </c>
      <c r="IV268" t="s">
        <v>234</v>
      </c>
      <c r="IW268" t="s">
        <v>234</v>
      </c>
      <c r="IX268" t="s">
        <v>234</v>
      </c>
      <c r="IY268" t="s">
        <v>1655</v>
      </c>
      <c r="IZ268" t="s">
        <v>1713</v>
      </c>
      <c r="JA268" t="s">
        <v>344</v>
      </c>
      <c r="JB268" t="s">
        <v>234</v>
      </c>
      <c r="JC268" t="s">
        <v>345</v>
      </c>
      <c r="JD268" t="s">
        <v>3809</v>
      </c>
      <c r="JE268" t="s">
        <v>3809</v>
      </c>
      <c r="JF268" t="s">
        <v>255</v>
      </c>
      <c r="JG268" t="s">
        <v>234</v>
      </c>
      <c r="JH268" t="s">
        <v>325</v>
      </c>
      <c r="JI268" t="s">
        <v>323</v>
      </c>
      <c r="JJ268" t="s">
        <v>323</v>
      </c>
      <c r="JK268" t="s">
        <v>3865</v>
      </c>
      <c r="JL268" t="s">
        <v>234</v>
      </c>
      <c r="JM268" t="s">
        <v>234</v>
      </c>
      <c r="JN268" t="s">
        <v>234</v>
      </c>
      <c r="JO268" t="s">
        <v>234</v>
      </c>
      <c r="JP268" t="s">
        <v>234</v>
      </c>
      <c r="JQ268">
        <v>0</v>
      </c>
      <c r="JR268">
        <v>0</v>
      </c>
      <c r="JS268" t="s">
        <v>234</v>
      </c>
      <c r="JT268" t="s">
        <v>259</v>
      </c>
      <c r="JU268">
        <v>0</v>
      </c>
      <c r="JV268" t="s">
        <v>261</v>
      </c>
      <c r="JW268" t="s">
        <v>375</v>
      </c>
      <c r="JX268" t="s">
        <v>249</v>
      </c>
      <c r="JY268" t="s">
        <v>1522</v>
      </c>
      <c r="JZ268">
        <v>0</v>
      </c>
      <c r="KA268">
        <v>0</v>
      </c>
      <c r="KB268">
        <v>1</v>
      </c>
      <c r="KC268">
        <v>0</v>
      </c>
      <c r="KD268">
        <v>0</v>
      </c>
      <c r="KE268">
        <v>0</v>
      </c>
      <c r="KF268">
        <v>0</v>
      </c>
      <c r="KG268">
        <v>0</v>
      </c>
      <c r="KH268">
        <v>0</v>
      </c>
      <c r="KI268">
        <v>0</v>
      </c>
      <c r="KJ268">
        <v>0</v>
      </c>
      <c r="KK268">
        <v>0</v>
      </c>
      <c r="KL268" t="s">
        <v>234</v>
      </c>
      <c r="KM268" t="s">
        <v>261</v>
      </c>
      <c r="KN268" t="s">
        <v>234</v>
      </c>
      <c r="KO268" t="s">
        <v>234</v>
      </c>
      <c r="KP268" t="s">
        <v>234</v>
      </c>
      <c r="KQ268" t="s">
        <v>234</v>
      </c>
      <c r="KR268" t="s">
        <v>234</v>
      </c>
      <c r="KS268" t="s">
        <v>234</v>
      </c>
      <c r="KT268" t="s">
        <v>234</v>
      </c>
      <c r="KU268" t="s">
        <v>234</v>
      </c>
      <c r="KV268" t="s">
        <v>234</v>
      </c>
      <c r="KW268" t="s">
        <v>234</v>
      </c>
      <c r="KX268" t="s">
        <v>234</v>
      </c>
      <c r="KY268" t="s">
        <v>234</v>
      </c>
      <c r="KZ268" t="s">
        <v>234</v>
      </c>
      <c r="LA268" t="s">
        <v>234</v>
      </c>
      <c r="LB268" t="s">
        <v>234</v>
      </c>
      <c r="LC268" t="s">
        <v>234</v>
      </c>
      <c r="LD268" t="s">
        <v>234</v>
      </c>
      <c r="LE268" t="s">
        <v>234</v>
      </c>
      <c r="LF268" t="s">
        <v>234</v>
      </c>
      <c r="LG268" t="s">
        <v>234</v>
      </c>
      <c r="LH268">
        <v>266851012</v>
      </c>
      <c r="LI268" t="s">
        <v>4415</v>
      </c>
      <c r="LJ268">
        <v>44624.907129629632</v>
      </c>
      <c r="LK268" t="s">
        <v>234</v>
      </c>
      <c r="LL268" t="s">
        <v>234</v>
      </c>
      <c r="LM268" t="s">
        <v>3800</v>
      </c>
      <c r="LN268" t="s">
        <v>3801</v>
      </c>
      <c r="LO268" t="s">
        <v>234</v>
      </c>
      <c r="LP268">
        <v>281</v>
      </c>
    </row>
    <row r="269" spans="1:328" x14ac:dyDescent="0.35">
      <c r="A269">
        <v>44624.395783854168</v>
      </c>
      <c r="B269">
        <v>44624.405435624998</v>
      </c>
      <c r="C269">
        <v>44624</v>
      </c>
      <c r="D269">
        <v>1.6086284716341954E-3</v>
      </c>
      <c r="E269" t="s">
        <v>234</v>
      </c>
      <c r="F269" t="s">
        <v>234</v>
      </c>
      <c r="G269" t="s">
        <v>234</v>
      </c>
      <c r="H269">
        <v>44624</v>
      </c>
      <c r="I269" t="s">
        <v>1320</v>
      </c>
      <c r="J269" t="s">
        <v>234</v>
      </c>
      <c r="K269" t="s">
        <v>1320</v>
      </c>
      <c r="L269" t="s">
        <v>3444</v>
      </c>
      <c r="M269" t="s">
        <v>3444</v>
      </c>
      <c r="N269" t="s">
        <v>246</v>
      </c>
      <c r="O269" t="s">
        <v>4416</v>
      </c>
      <c r="P269" t="s">
        <v>246</v>
      </c>
      <c r="Q269" t="s">
        <v>433</v>
      </c>
      <c r="R269" t="s">
        <v>4416</v>
      </c>
      <c r="S269" t="s">
        <v>600</v>
      </c>
      <c r="T269" t="s">
        <v>1854</v>
      </c>
      <c r="U269" t="s">
        <v>1853</v>
      </c>
      <c r="V269" t="s">
        <v>1855</v>
      </c>
      <c r="W269" t="s">
        <v>3160</v>
      </c>
      <c r="X269" t="s">
        <v>3159</v>
      </c>
      <c r="Y269" t="s">
        <v>3160</v>
      </c>
      <c r="Z269" t="s">
        <v>246</v>
      </c>
      <c r="AA269" t="s">
        <v>4417</v>
      </c>
      <c r="AB269" t="s">
        <v>246</v>
      </c>
      <c r="AC269" t="s">
        <v>1390</v>
      </c>
      <c r="AD269" t="s">
        <v>4418</v>
      </c>
      <c r="AE269" t="s">
        <v>246</v>
      </c>
      <c r="AF269" t="s">
        <v>4419</v>
      </c>
      <c r="AG269" t="s">
        <v>246</v>
      </c>
      <c r="AH269" t="s">
        <v>1390</v>
      </c>
      <c r="AI269" t="s">
        <v>3445</v>
      </c>
      <c r="AJ269" t="s">
        <v>247</v>
      </c>
      <c r="AK269" t="s">
        <v>284</v>
      </c>
      <c r="AL269" t="s">
        <v>1655</v>
      </c>
      <c r="AM269" t="s">
        <v>234</v>
      </c>
      <c r="AN269" t="s">
        <v>1655</v>
      </c>
      <c r="AO269" t="s">
        <v>234</v>
      </c>
      <c r="AP269" t="s">
        <v>250</v>
      </c>
      <c r="AQ269" t="s">
        <v>234</v>
      </c>
      <c r="AR269" t="s">
        <v>234</v>
      </c>
      <c r="AS269" t="s">
        <v>285</v>
      </c>
      <c r="AT269" t="s">
        <v>234</v>
      </c>
      <c r="AU269" t="s">
        <v>318</v>
      </c>
      <c r="AV269">
        <v>1</v>
      </c>
      <c r="AW269">
        <v>0</v>
      </c>
      <c r="AX269">
        <v>0</v>
      </c>
      <c r="AY269">
        <v>0</v>
      </c>
      <c r="AZ269">
        <v>0</v>
      </c>
      <c r="BA269">
        <v>0</v>
      </c>
      <c r="BB269">
        <v>0</v>
      </c>
      <c r="BC269">
        <v>0</v>
      </c>
      <c r="BD269" t="s">
        <v>309</v>
      </c>
      <c r="BE269" t="s">
        <v>750</v>
      </c>
      <c r="BF269" t="s">
        <v>287</v>
      </c>
      <c r="BG269">
        <v>1</v>
      </c>
      <c r="BH269">
        <v>0</v>
      </c>
      <c r="BI269">
        <v>0</v>
      </c>
      <c r="BJ269">
        <v>0</v>
      </c>
      <c r="BK269">
        <v>0</v>
      </c>
      <c r="BL269">
        <v>0</v>
      </c>
      <c r="BM269">
        <v>0</v>
      </c>
      <c r="BN269">
        <v>0</v>
      </c>
      <c r="BO269">
        <v>0</v>
      </c>
      <c r="BP269">
        <v>0</v>
      </c>
      <c r="BQ269" t="s">
        <v>234</v>
      </c>
      <c r="BR269" t="s">
        <v>348</v>
      </c>
      <c r="BS269" t="s">
        <v>348</v>
      </c>
      <c r="BT269" t="s">
        <v>3807</v>
      </c>
      <c r="BU269">
        <v>1</v>
      </c>
      <c r="BV269">
        <v>1</v>
      </c>
      <c r="BW269">
        <v>1</v>
      </c>
      <c r="BX269">
        <v>1</v>
      </c>
      <c r="BY269">
        <v>1</v>
      </c>
      <c r="BZ269">
        <v>0</v>
      </c>
      <c r="CA269">
        <v>1</v>
      </c>
      <c r="CB269">
        <v>0</v>
      </c>
      <c r="CC269" t="s">
        <v>1500</v>
      </c>
      <c r="CD269">
        <v>300</v>
      </c>
      <c r="CE269">
        <v>150</v>
      </c>
      <c r="CF269" t="s">
        <v>269</v>
      </c>
      <c r="CG269">
        <v>350</v>
      </c>
      <c r="CH269">
        <v>134.61538461538399</v>
      </c>
      <c r="CI269" t="s">
        <v>1655</v>
      </c>
      <c r="CJ269">
        <v>500</v>
      </c>
      <c r="CK269" t="s">
        <v>4420</v>
      </c>
      <c r="CL269" t="s">
        <v>1655</v>
      </c>
      <c r="CM269">
        <v>400</v>
      </c>
      <c r="CN269" t="s">
        <v>3804</v>
      </c>
      <c r="CO269" t="s">
        <v>1655</v>
      </c>
      <c r="CP269">
        <v>750</v>
      </c>
      <c r="CQ269" t="s">
        <v>4072</v>
      </c>
      <c r="CR269" t="s">
        <v>1655</v>
      </c>
      <c r="CS269" t="s">
        <v>234</v>
      </c>
      <c r="CT269" t="s">
        <v>234</v>
      </c>
      <c r="CU269" t="s">
        <v>234</v>
      </c>
      <c r="CV269" t="s">
        <v>1504</v>
      </c>
      <c r="CW269" t="s">
        <v>1655</v>
      </c>
      <c r="CX269">
        <v>1100</v>
      </c>
      <c r="CY269" t="s">
        <v>234</v>
      </c>
      <c r="CZ269" t="s">
        <v>234</v>
      </c>
      <c r="DA269" t="s">
        <v>234</v>
      </c>
      <c r="DB269" t="s">
        <v>234</v>
      </c>
      <c r="DC269" t="s">
        <v>234</v>
      </c>
      <c r="DD269" t="s">
        <v>234</v>
      </c>
      <c r="DE269" t="s">
        <v>259</v>
      </c>
      <c r="DF269">
        <v>1100</v>
      </c>
      <c r="DG269" t="s">
        <v>1655</v>
      </c>
      <c r="DH269" t="s">
        <v>1655</v>
      </c>
      <c r="DI269" t="s">
        <v>1545</v>
      </c>
      <c r="DJ269">
        <v>0</v>
      </c>
      <c r="DK269">
        <v>0</v>
      </c>
      <c r="DL269">
        <v>0</v>
      </c>
      <c r="DM269">
        <v>0</v>
      </c>
      <c r="DN269">
        <v>0</v>
      </c>
      <c r="DO269">
        <v>0</v>
      </c>
      <c r="DP269">
        <v>0</v>
      </c>
      <c r="DQ269">
        <v>0</v>
      </c>
      <c r="DR269">
        <v>0</v>
      </c>
      <c r="DS269">
        <v>0</v>
      </c>
      <c r="DT269">
        <v>1</v>
      </c>
      <c r="DU269">
        <v>0</v>
      </c>
      <c r="DV269">
        <v>0</v>
      </c>
      <c r="DW269">
        <v>0</v>
      </c>
      <c r="DX269" t="s">
        <v>234</v>
      </c>
      <c r="DY269" t="s">
        <v>3807</v>
      </c>
      <c r="DZ269">
        <v>1</v>
      </c>
      <c r="EA269">
        <v>1</v>
      </c>
      <c r="EB269">
        <v>1</v>
      </c>
      <c r="EC269">
        <v>1</v>
      </c>
      <c r="ED269">
        <v>1</v>
      </c>
      <c r="EE269">
        <v>0</v>
      </c>
      <c r="EF269">
        <v>1</v>
      </c>
      <c r="EG269">
        <v>0</v>
      </c>
      <c r="EH269" t="s">
        <v>1655</v>
      </c>
      <c r="EI269" t="s">
        <v>1445</v>
      </c>
      <c r="EJ269" t="s">
        <v>1655</v>
      </c>
      <c r="EK269" t="s">
        <v>239</v>
      </c>
      <c r="EL269" t="s">
        <v>314</v>
      </c>
      <c r="EM269" t="s">
        <v>260</v>
      </c>
      <c r="EN269" t="s">
        <v>314</v>
      </c>
      <c r="EO269" t="s">
        <v>234</v>
      </c>
      <c r="EP269" t="s">
        <v>234</v>
      </c>
      <c r="EQ269" t="s">
        <v>234</v>
      </c>
      <c r="ER269" t="s">
        <v>234</v>
      </c>
      <c r="ES269" t="s">
        <v>234</v>
      </c>
      <c r="ET269" t="s">
        <v>234</v>
      </c>
      <c r="EU269" t="s">
        <v>234</v>
      </c>
      <c r="EV269" t="s">
        <v>234</v>
      </c>
      <c r="EW269" t="s">
        <v>234</v>
      </c>
      <c r="EX269" t="s">
        <v>234</v>
      </c>
      <c r="EY269" t="s">
        <v>234</v>
      </c>
      <c r="EZ269" t="s">
        <v>234</v>
      </c>
      <c r="FA269" t="s">
        <v>234</v>
      </c>
      <c r="FB269" t="s">
        <v>234</v>
      </c>
      <c r="FC269" t="s">
        <v>234</v>
      </c>
      <c r="FD269" t="s">
        <v>234</v>
      </c>
      <c r="FE269" t="s">
        <v>234</v>
      </c>
      <c r="FF269" t="s">
        <v>234</v>
      </c>
      <c r="FG269" t="s">
        <v>234</v>
      </c>
      <c r="FH269" t="s">
        <v>234</v>
      </c>
      <c r="FI269" t="s">
        <v>234</v>
      </c>
      <c r="FJ269" t="s">
        <v>234</v>
      </c>
      <c r="FK269" t="s">
        <v>234</v>
      </c>
      <c r="FL269" t="s">
        <v>234</v>
      </c>
      <c r="FM269" t="s">
        <v>234</v>
      </c>
      <c r="FN269" t="s">
        <v>234</v>
      </c>
      <c r="FO269" t="s">
        <v>234</v>
      </c>
      <c r="FP269" t="s">
        <v>234</v>
      </c>
      <c r="FQ269" t="s">
        <v>234</v>
      </c>
      <c r="FR269" t="s">
        <v>234</v>
      </c>
      <c r="FS269" t="s">
        <v>234</v>
      </c>
      <c r="FT269" t="s">
        <v>234</v>
      </c>
      <c r="FU269" t="s">
        <v>234</v>
      </c>
      <c r="FV269" t="s">
        <v>234</v>
      </c>
      <c r="FW269" t="s">
        <v>234</v>
      </c>
      <c r="FX269" t="s">
        <v>234</v>
      </c>
      <c r="FY269" t="s">
        <v>234</v>
      </c>
      <c r="FZ269" t="s">
        <v>234</v>
      </c>
      <c r="GA269" t="s">
        <v>234</v>
      </c>
      <c r="GB269" t="s">
        <v>234</v>
      </c>
      <c r="GC269" t="s">
        <v>234</v>
      </c>
      <c r="GD269" t="s">
        <v>234</v>
      </c>
      <c r="GE269" t="s">
        <v>234</v>
      </c>
      <c r="GF269" t="s">
        <v>234</v>
      </c>
      <c r="GG269" t="s">
        <v>234</v>
      </c>
      <c r="GH269" t="s">
        <v>234</v>
      </c>
      <c r="GI269" t="s">
        <v>234</v>
      </c>
      <c r="GJ269" t="s">
        <v>234</v>
      </c>
      <c r="GK269" t="s">
        <v>234</v>
      </c>
      <c r="GL269" t="s">
        <v>234</v>
      </c>
      <c r="GM269" t="s">
        <v>234</v>
      </c>
      <c r="GN269" t="s">
        <v>234</v>
      </c>
      <c r="GO269" t="s">
        <v>234</v>
      </c>
      <c r="GP269" t="s">
        <v>234</v>
      </c>
      <c r="GQ269" t="s">
        <v>234</v>
      </c>
      <c r="GR269" t="s">
        <v>234</v>
      </c>
      <c r="GS269" t="s">
        <v>234</v>
      </c>
      <c r="GT269" t="s">
        <v>234</v>
      </c>
      <c r="GU269" t="s">
        <v>234</v>
      </c>
      <c r="GV269" t="s">
        <v>234</v>
      </c>
      <c r="GW269" t="s">
        <v>234</v>
      </c>
      <c r="GX269" t="s">
        <v>234</v>
      </c>
      <c r="GY269" t="s">
        <v>234</v>
      </c>
      <c r="GZ269" t="s">
        <v>234</v>
      </c>
      <c r="HA269" t="s">
        <v>234</v>
      </c>
      <c r="HB269" t="s">
        <v>234</v>
      </c>
      <c r="HC269" t="s">
        <v>234</v>
      </c>
      <c r="HD269" t="s">
        <v>234</v>
      </c>
      <c r="HE269" t="s">
        <v>234</v>
      </c>
      <c r="HF269" t="s">
        <v>234</v>
      </c>
      <c r="HG269" t="s">
        <v>234</v>
      </c>
      <c r="HH269" t="s">
        <v>234</v>
      </c>
      <c r="HI269" t="s">
        <v>234</v>
      </c>
      <c r="HJ269" t="s">
        <v>234</v>
      </c>
      <c r="HK269" t="s">
        <v>234</v>
      </c>
      <c r="HL269" t="s">
        <v>234</v>
      </c>
      <c r="HM269" t="s">
        <v>234</v>
      </c>
      <c r="HN269" t="s">
        <v>234</v>
      </c>
      <c r="HO269" t="s">
        <v>234</v>
      </c>
      <c r="HP269" t="s">
        <v>234</v>
      </c>
      <c r="HQ269" t="s">
        <v>234</v>
      </c>
      <c r="HR269" t="s">
        <v>234</v>
      </c>
      <c r="HS269" t="s">
        <v>234</v>
      </c>
      <c r="HT269" t="s">
        <v>234</v>
      </c>
      <c r="HU269" t="s">
        <v>1445</v>
      </c>
      <c r="HV269" t="s">
        <v>234</v>
      </c>
      <c r="HW269" t="s">
        <v>234</v>
      </c>
      <c r="HX269" t="s">
        <v>234</v>
      </c>
      <c r="HY269" t="s">
        <v>234</v>
      </c>
      <c r="HZ269" t="s">
        <v>234</v>
      </c>
      <c r="IA269" t="s">
        <v>234</v>
      </c>
      <c r="IB269" t="s">
        <v>234</v>
      </c>
      <c r="IC269" t="s">
        <v>234</v>
      </c>
      <c r="ID269" t="s">
        <v>1591</v>
      </c>
      <c r="IE269">
        <v>0</v>
      </c>
      <c r="IF269">
        <v>0</v>
      </c>
      <c r="IG269">
        <v>0</v>
      </c>
      <c r="IH269">
        <v>0</v>
      </c>
      <c r="II269">
        <v>0</v>
      </c>
      <c r="IJ269">
        <v>1</v>
      </c>
      <c r="IK269">
        <v>0</v>
      </c>
      <c r="IL269">
        <v>0</v>
      </c>
      <c r="IM269" t="s">
        <v>234</v>
      </c>
      <c r="IN269" t="s">
        <v>1655</v>
      </c>
      <c r="IO269" t="s">
        <v>234</v>
      </c>
      <c r="IP269" t="s">
        <v>309</v>
      </c>
      <c r="IQ269">
        <v>1</v>
      </c>
      <c r="IR269">
        <v>0</v>
      </c>
      <c r="IS269">
        <v>0</v>
      </c>
      <c r="IT269">
        <v>0</v>
      </c>
      <c r="IU269">
        <v>0</v>
      </c>
      <c r="IV269">
        <v>0</v>
      </c>
      <c r="IW269">
        <v>0</v>
      </c>
      <c r="IX269">
        <v>0</v>
      </c>
      <c r="IY269" t="s">
        <v>234</v>
      </c>
      <c r="IZ269" t="s">
        <v>234</v>
      </c>
      <c r="JA269" t="s">
        <v>234</v>
      </c>
      <c r="JB269" t="s">
        <v>234</v>
      </c>
      <c r="JC269" t="s">
        <v>234</v>
      </c>
      <c r="JD269" t="s">
        <v>234</v>
      </c>
      <c r="JE269" t="s">
        <v>234</v>
      </c>
      <c r="JF269" t="s">
        <v>234</v>
      </c>
      <c r="JG269" t="s">
        <v>234</v>
      </c>
      <c r="JH269" t="s">
        <v>234</v>
      </c>
      <c r="JI269" t="s">
        <v>234</v>
      </c>
      <c r="JJ269" t="s">
        <v>234</v>
      </c>
      <c r="JK269" t="s">
        <v>234</v>
      </c>
      <c r="JL269" t="s">
        <v>234</v>
      </c>
      <c r="JM269" t="s">
        <v>234</v>
      </c>
      <c r="JN269" t="s">
        <v>234</v>
      </c>
      <c r="JO269" t="s">
        <v>234</v>
      </c>
      <c r="JP269" t="s">
        <v>234</v>
      </c>
      <c r="JQ269" t="s">
        <v>234</v>
      </c>
      <c r="JR269" t="s">
        <v>234</v>
      </c>
      <c r="JS269" t="s">
        <v>234</v>
      </c>
      <c r="JT269" t="s">
        <v>234</v>
      </c>
      <c r="JU269" t="s">
        <v>234</v>
      </c>
      <c r="JV269" t="s">
        <v>234</v>
      </c>
      <c r="JW269" t="s">
        <v>234</v>
      </c>
      <c r="JX269" t="s">
        <v>234</v>
      </c>
      <c r="JY269" t="s">
        <v>234</v>
      </c>
      <c r="JZ269" t="s">
        <v>234</v>
      </c>
      <c r="KA269" t="s">
        <v>234</v>
      </c>
      <c r="KB269" t="s">
        <v>234</v>
      </c>
      <c r="KC269" t="s">
        <v>234</v>
      </c>
      <c r="KD269" t="s">
        <v>234</v>
      </c>
      <c r="KE269" t="s">
        <v>234</v>
      </c>
      <c r="KF269" t="s">
        <v>234</v>
      </c>
      <c r="KG269" t="s">
        <v>234</v>
      </c>
      <c r="KH269" t="s">
        <v>234</v>
      </c>
      <c r="KI269" t="s">
        <v>234</v>
      </c>
      <c r="KJ269" t="s">
        <v>234</v>
      </c>
      <c r="KK269" t="s">
        <v>234</v>
      </c>
      <c r="KL269" t="s">
        <v>234</v>
      </c>
      <c r="KM269" t="s">
        <v>234</v>
      </c>
      <c r="KN269" t="s">
        <v>234</v>
      </c>
      <c r="KO269" t="s">
        <v>234</v>
      </c>
      <c r="KP269" t="s">
        <v>234</v>
      </c>
      <c r="KQ269" t="s">
        <v>234</v>
      </c>
      <c r="KR269" t="s">
        <v>234</v>
      </c>
      <c r="KS269" t="s">
        <v>234</v>
      </c>
      <c r="KT269" t="s">
        <v>234</v>
      </c>
      <c r="KU269" t="s">
        <v>234</v>
      </c>
      <c r="KV269" t="s">
        <v>234</v>
      </c>
      <c r="KW269" t="s">
        <v>234</v>
      </c>
      <c r="KX269" t="s">
        <v>234</v>
      </c>
      <c r="KY269" t="s">
        <v>234</v>
      </c>
      <c r="KZ269" t="s">
        <v>234</v>
      </c>
      <c r="LA269" t="s">
        <v>234</v>
      </c>
      <c r="LB269" t="s">
        <v>234</v>
      </c>
      <c r="LC269" t="s">
        <v>234</v>
      </c>
      <c r="LD269" t="s">
        <v>234</v>
      </c>
      <c r="LE269" t="s">
        <v>234</v>
      </c>
      <c r="LF269" t="s">
        <v>234</v>
      </c>
      <c r="LG269" t="s">
        <v>234</v>
      </c>
      <c r="LH269">
        <v>266851013</v>
      </c>
      <c r="LI269" t="s">
        <v>4421</v>
      </c>
      <c r="LJ269">
        <v>44624.907141203701</v>
      </c>
      <c r="LK269" t="s">
        <v>234</v>
      </c>
      <c r="LL269" t="s">
        <v>234</v>
      </c>
      <c r="LM269" t="s">
        <v>3800</v>
      </c>
      <c r="LN269" t="s">
        <v>3801</v>
      </c>
      <c r="LO269" t="s">
        <v>234</v>
      </c>
      <c r="LP269">
        <v>282</v>
      </c>
    </row>
    <row r="270" spans="1:328" x14ac:dyDescent="0.35">
      <c r="A270">
        <v>44624.493603483803</v>
      </c>
      <c r="B270">
        <v>44624.498170879633</v>
      </c>
      <c r="C270">
        <v>44624</v>
      </c>
      <c r="D270">
        <v>4.5673958302359097E-3</v>
      </c>
      <c r="E270" t="s">
        <v>234</v>
      </c>
      <c r="F270" t="s">
        <v>234</v>
      </c>
      <c r="G270" t="s">
        <v>234</v>
      </c>
      <c r="H270">
        <v>44624</v>
      </c>
      <c r="I270" t="s">
        <v>1320</v>
      </c>
      <c r="J270" t="s">
        <v>234</v>
      </c>
      <c r="K270" t="s">
        <v>1320</v>
      </c>
      <c r="L270" t="s">
        <v>3444</v>
      </c>
      <c r="M270" t="s">
        <v>3444</v>
      </c>
      <c r="N270" t="s">
        <v>246</v>
      </c>
      <c r="O270" t="s">
        <v>4401</v>
      </c>
      <c r="P270" t="s">
        <v>246</v>
      </c>
      <c r="Q270" t="s">
        <v>433</v>
      </c>
      <c r="R270" t="s">
        <v>4401</v>
      </c>
      <c r="S270" t="s">
        <v>600</v>
      </c>
      <c r="T270" t="s">
        <v>1854</v>
      </c>
      <c r="U270" t="s">
        <v>1853</v>
      </c>
      <c r="V270" t="s">
        <v>1855</v>
      </c>
      <c r="W270" t="s">
        <v>2992</v>
      </c>
      <c r="X270" t="s">
        <v>2991</v>
      </c>
      <c r="Y270" t="s">
        <v>2992</v>
      </c>
      <c r="Z270" t="s">
        <v>246</v>
      </c>
      <c r="AA270" t="s">
        <v>4402</v>
      </c>
      <c r="AB270" t="s">
        <v>246</v>
      </c>
      <c r="AC270" t="s">
        <v>1390</v>
      </c>
      <c r="AD270" t="s">
        <v>4403</v>
      </c>
      <c r="AE270" t="s">
        <v>246</v>
      </c>
      <c r="AF270" t="s">
        <v>4404</v>
      </c>
      <c r="AG270" t="s">
        <v>246</v>
      </c>
      <c r="AH270" t="s">
        <v>1390</v>
      </c>
      <c r="AI270" t="s">
        <v>4422</v>
      </c>
      <c r="AJ270" t="s">
        <v>366</v>
      </c>
      <c r="AK270" t="s">
        <v>248</v>
      </c>
      <c r="AL270" t="s">
        <v>1655</v>
      </c>
      <c r="AM270" t="s">
        <v>234</v>
      </c>
      <c r="AN270" t="s">
        <v>1655</v>
      </c>
      <c r="AO270" t="s">
        <v>234</v>
      </c>
      <c r="AP270" t="s">
        <v>250</v>
      </c>
      <c r="AQ270" t="s">
        <v>234</v>
      </c>
      <c r="AR270" t="s">
        <v>234</v>
      </c>
      <c r="AS270" t="s">
        <v>234</v>
      </c>
      <c r="AT270" t="s">
        <v>234</v>
      </c>
      <c r="AU270" t="s">
        <v>234</v>
      </c>
      <c r="AV270" t="s">
        <v>234</v>
      </c>
      <c r="AW270" t="s">
        <v>234</v>
      </c>
      <c r="AX270" t="s">
        <v>234</v>
      </c>
      <c r="AY270" t="s">
        <v>234</v>
      </c>
      <c r="AZ270" t="s">
        <v>234</v>
      </c>
      <c r="BA270" t="s">
        <v>234</v>
      </c>
      <c r="BB270" t="s">
        <v>234</v>
      </c>
      <c r="BC270" t="s">
        <v>234</v>
      </c>
      <c r="BD270" t="s">
        <v>234</v>
      </c>
      <c r="BE270" t="s">
        <v>234</v>
      </c>
      <c r="BF270" t="s">
        <v>234</v>
      </c>
      <c r="BG270" t="s">
        <v>234</v>
      </c>
      <c r="BH270" t="s">
        <v>234</v>
      </c>
      <c r="BI270" t="s">
        <v>234</v>
      </c>
      <c r="BJ270" t="s">
        <v>234</v>
      </c>
      <c r="BK270" t="s">
        <v>234</v>
      </c>
      <c r="BL270" t="s">
        <v>234</v>
      </c>
      <c r="BM270" t="s">
        <v>234</v>
      </c>
      <c r="BN270" t="s">
        <v>234</v>
      </c>
      <c r="BO270" t="s">
        <v>234</v>
      </c>
      <c r="BP270" t="s">
        <v>234</v>
      </c>
      <c r="BQ270" t="s">
        <v>234</v>
      </c>
      <c r="BR270" t="s">
        <v>234</v>
      </c>
      <c r="BS270" t="s">
        <v>234</v>
      </c>
      <c r="BT270" t="s">
        <v>234</v>
      </c>
      <c r="BU270" t="s">
        <v>234</v>
      </c>
      <c r="BV270" t="s">
        <v>234</v>
      </c>
      <c r="BW270" t="s">
        <v>234</v>
      </c>
      <c r="BX270" t="s">
        <v>234</v>
      </c>
      <c r="BY270" t="s">
        <v>234</v>
      </c>
      <c r="BZ270" t="s">
        <v>234</v>
      </c>
      <c r="CA270" t="s">
        <v>234</v>
      </c>
      <c r="CB270" t="s">
        <v>234</v>
      </c>
      <c r="CC270" t="s">
        <v>234</v>
      </c>
      <c r="CD270" t="s">
        <v>234</v>
      </c>
      <c r="CE270" t="s">
        <v>234</v>
      </c>
      <c r="CF270" t="s">
        <v>234</v>
      </c>
      <c r="CG270" t="s">
        <v>234</v>
      </c>
      <c r="CH270" t="s">
        <v>234</v>
      </c>
      <c r="CI270" t="s">
        <v>234</v>
      </c>
      <c r="CJ270" t="s">
        <v>234</v>
      </c>
      <c r="CK270" t="s">
        <v>234</v>
      </c>
      <c r="CL270" t="s">
        <v>234</v>
      </c>
      <c r="CM270" t="s">
        <v>234</v>
      </c>
      <c r="CN270" t="s">
        <v>234</v>
      </c>
      <c r="CO270" t="s">
        <v>234</v>
      </c>
      <c r="CP270" t="s">
        <v>234</v>
      </c>
      <c r="CQ270" t="s">
        <v>234</v>
      </c>
      <c r="CR270" t="s">
        <v>234</v>
      </c>
      <c r="CS270" t="s">
        <v>234</v>
      </c>
      <c r="CT270" t="s">
        <v>234</v>
      </c>
      <c r="CU270" t="s">
        <v>234</v>
      </c>
      <c r="CV270" t="s">
        <v>234</v>
      </c>
      <c r="CW270" t="s">
        <v>234</v>
      </c>
      <c r="CX270" t="s">
        <v>234</v>
      </c>
      <c r="CY270" t="s">
        <v>234</v>
      </c>
      <c r="CZ270" t="s">
        <v>234</v>
      </c>
      <c r="DA270" t="s">
        <v>234</v>
      </c>
      <c r="DB270" t="s">
        <v>234</v>
      </c>
      <c r="DC270" t="s">
        <v>234</v>
      </c>
      <c r="DD270" t="s">
        <v>234</v>
      </c>
      <c r="DE270" t="s">
        <v>234</v>
      </c>
      <c r="DF270" t="s">
        <v>234</v>
      </c>
      <c r="DG270" t="s">
        <v>234</v>
      </c>
      <c r="DH270" t="s">
        <v>234</v>
      </c>
      <c r="DI270" t="s">
        <v>234</v>
      </c>
      <c r="DJ270" t="s">
        <v>234</v>
      </c>
      <c r="DK270" t="s">
        <v>234</v>
      </c>
      <c r="DL270" t="s">
        <v>234</v>
      </c>
      <c r="DM270" t="s">
        <v>234</v>
      </c>
      <c r="DN270" t="s">
        <v>234</v>
      </c>
      <c r="DO270" t="s">
        <v>234</v>
      </c>
      <c r="DP270" t="s">
        <v>234</v>
      </c>
      <c r="DQ270" t="s">
        <v>234</v>
      </c>
      <c r="DR270" t="s">
        <v>234</v>
      </c>
      <c r="DS270" t="s">
        <v>234</v>
      </c>
      <c r="DT270" t="s">
        <v>234</v>
      </c>
      <c r="DU270" t="s">
        <v>234</v>
      </c>
      <c r="DV270" t="s">
        <v>234</v>
      </c>
      <c r="DW270" t="s">
        <v>234</v>
      </c>
      <c r="DX270" t="s">
        <v>234</v>
      </c>
      <c r="DY270" t="s">
        <v>234</v>
      </c>
      <c r="DZ270" t="s">
        <v>234</v>
      </c>
      <c r="EA270" t="s">
        <v>234</v>
      </c>
      <c r="EB270" t="s">
        <v>234</v>
      </c>
      <c r="EC270" t="s">
        <v>234</v>
      </c>
      <c r="ED270" t="s">
        <v>234</v>
      </c>
      <c r="EE270" t="s">
        <v>234</v>
      </c>
      <c r="EF270" t="s">
        <v>234</v>
      </c>
      <c r="EG270" t="s">
        <v>234</v>
      </c>
      <c r="EH270" t="s">
        <v>234</v>
      </c>
      <c r="EI270" t="s">
        <v>234</v>
      </c>
      <c r="EJ270" t="s">
        <v>234</v>
      </c>
      <c r="EK270" t="s">
        <v>234</v>
      </c>
      <c r="EL270" t="s">
        <v>234</v>
      </c>
      <c r="EM270" t="s">
        <v>234</v>
      </c>
      <c r="EN270" t="s">
        <v>234</v>
      </c>
      <c r="EO270" t="s">
        <v>234</v>
      </c>
      <c r="EP270" t="s">
        <v>234</v>
      </c>
      <c r="EQ270" t="s">
        <v>234</v>
      </c>
      <c r="ER270" t="s">
        <v>234</v>
      </c>
      <c r="ES270" t="s">
        <v>234</v>
      </c>
      <c r="ET270" t="s">
        <v>234</v>
      </c>
      <c r="EU270" t="s">
        <v>234</v>
      </c>
      <c r="EV270" t="s">
        <v>234</v>
      </c>
      <c r="EW270" t="s">
        <v>234</v>
      </c>
      <c r="EX270" t="s">
        <v>234</v>
      </c>
      <c r="EY270" t="s">
        <v>234</v>
      </c>
      <c r="EZ270" t="s">
        <v>234</v>
      </c>
      <c r="FA270" t="s">
        <v>234</v>
      </c>
      <c r="FB270" t="s">
        <v>234</v>
      </c>
      <c r="FC270" t="s">
        <v>234</v>
      </c>
      <c r="FD270" t="s">
        <v>234</v>
      </c>
      <c r="FE270" t="s">
        <v>234</v>
      </c>
      <c r="FF270" t="s">
        <v>234</v>
      </c>
      <c r="FG270" t="s">
        <v>234</v>
      </c>
      <c r="FH270" t="s">
        <v>234</v>
      </c>
      <c r="FI270" t="s">
        <v>234</v>
      </c>
      <c r="FJ270" t="s">
        <v>234</v>
      </c>
      <c r="FK270" t="s">
        <v>234</v>
      </c>
      <c r="FL270" t="s">
        <v>234</v>
      </c>
      <c r="FM270" t="s">
        <v>234</v>
      </c>
      <c r="FN270" t="s">
        <v>234</v>
      </c>
      <c r="FO270" t="s">
        <v>234</v>
      </c>
      <c r="FP270" t="s">
        <v>234</v>
      </c>
      <c r="FQ270" t="s">
        <v>234</v>
      </c>
      <c r="FR270" t="s">
        <v>234</v>
      </c>
      <c r="FS270" t="s">
        <v>234</v>
      </c>
      <c r="FT270" t="s">
        <v>234</v>
      </c>
      <c r="FU270" t="s">
        <v>234</v>
      </c>
      <c r="FV270" t="s">
        <v>234</v>
      </c>
      <c r="FW270" t="s">
        <v>234</v>
      </c>
      <c r="FX270" t="s">
        <v>234</v>
      </c>
      <c r="FY270" t="s">
        <v>234</v>
      </c>
      <c r="FZ270" t="s">
        <v>234</v>
      </c>
      <c r="GA270" t="s">
        <v>234</v>
      </c>
      <c r="GB270" t="s">
        <v>234</v>
      </c>
      <c r="GC270" t="s">
        <v>234</v>
      </c>
      <c r="GD270" t="s">
        <v>234</v>
      </c>
      <c r="GE270" t="s">
        <v>234</v>
      </c>
      <c r="GF270" t="s">
        <v>234</v>
      </c>
      <c r="GG270" t="s">
        <v>234</v>
      </c>
      <c r="GH270" t="s">
        <v>234</v>
      </c>
      <c r="GI270" t="s">
        <v>234</v>
      </c>
      <c r="GJ270" t="s">
        <v>234</v>
      </c>
      <c r="GK270" t="s">
        <v>234</v>
      </c>
      <c r="GL270" t="s">
        <v>234</v>
      </c>
      <c r="GM270" t="s">
        <v>234</v>
      </c>
      <c r="GN270" t="s">
        <v>234</v>
      </c>
      <c r="GO270" t="s">
        <v>234</v>
      </c>
      <c r="GP270" t="s">
        <v>234</v>
      </c>
      <c r="GQ270" t="s">
        <v>234</v>
      </c>
      <c r="GR270" t="s">
        <v>234</v>
      </c>
      <c r="GS270" t="s">
        <v>234</v>
      </c>
      <c r="GT270" t="s">
        <v>234</v>
      </c>
      <c r="GU270" t="s">
        <v>234</v>
      </c>
      <c r="GV270" t="s">
        <v>234</v>
      </c>
      <c r="GW270" t="s">
        <v>234</v>
      </c>
      <c r="GX270" t="s">
        <v>234</v>
      </c>
      <c r="GY270" t="s">
        <v>234</v>
      </c>
      <c r="GZ270" t="s">
        <v>234</v>
      </c>
      <c r="HA270" t="s">
        <v>234</v>
      </c>
      <c r="HB270" t="s">
        <v>234</v>
      </c>
      <c r="HC270" t="s">
        <v>234</v>
      </c>
      <c r="HD270" t="s">
        <v>234</v>
      </c>
      <c r="HE270" t="s">
        <v>234</v>
      </c>
      <c r="HF270" t="s">
        <v>234</v>
      </c>
      <c r="HG270" t="s">
        <v>234</v>
      </c>
      <c r="HH270" t="s">
        <v>234</v>
      </c>
      <c r="HI270" t="s">
        <v>234</v>
      </c>
      <c r="HJ270" t="s">
        <v>234</v>
      </c>
      <c r="HK270" t="s">
        <v>234</v>
      </c>
      <c r="HL270" t="s">
        <v>234</v>
      </c>
      <c r="HM270" t="s">
        <v>234</v>
      </c>
      <c r="HN270" t="s">
        <v>234</v>
      </c>
      <c r="HO270" t="s">
        <v>234</v>
      </c>
      <c r="HP270" t="s">
        <v>234</v>
      </c>
      <c r="HQ270" t="s">
        <v>234</v>
      </c>
      <c r="HR270" t="s">
        <v>234</v>
      </c>
      <c r="HS270" t="s">
        <v>234</v>
      </c>
      <c r="HT270" t="s">
        <v>234</v>
      </c>
      <c r="HU270" t="s">
        <v>234</v>
      </c>
      <c r="HV270" t="s">
        <v>234</v>
      </c>
      <c r="HW270" t="s">
        <v>234</v>
      </c>
      <c r="HX270" t="s">
        <v>234</v>
      </c>
      <c r="HY270" t="s">
        <v>234</v>
      </c>
      <c r="HZ270" t="s">
        <v>234</v>
      </c>
      <c r="IA270" t="s">
        <v>234</v>
      </c>
      <c r="IB270" t="s">
        <v>234</v>
      </c>
      <c r="IC270" t="s">
        <v>234</v>
      </c>
      <c r="ID270" t="s">
        <v>234</v>
      </c>
      <c r="IE270" t="s">
        <v>234</v>
      </c>
      <c r="IF270" t="s">
        <v>234</v>
      </c>
      <c r="IG270" t="s">
        <v>234</v>
      </c>
      <c r="IH270" t="s">
        <v>234</v>
      </c>
      <c r="II270" t="s">
        <v>234</v>
      </c>
      <c r="IJ270" t="s">
        <v>234</v>
      </c>
      <c r="IK270" t="s">
        <v>234</v>
      </c>
      <c r="IL270" t="s">
        <v>234</v>
      </c>
      <c r="IM270" t="s">
        <v>234</v>
      </c>
      <c r="IN270" t="s">
        <v>234</v>
      </c>
      <c r="IO270" t="s">
        <v>234</v>
      </c>
      <c r="IP270" t="s">
        <v>234</v>
      </c>
      <c r="IQ270" t="s">
        <v>234</v>
      </c>
      <c r="IR270" t="s">
        <v>234</v>
      </c>
      <c r="IS270" t="s">
        <v>234</v>
      </c>
      <c r="IT270" t="s">
        <v>234</v>
      </c>
      <c r="IU270" t="s">
        <v>234</v>
      </c>
      <c r="IV270" t="s">
        <v>234</v>
      </c>
      <c r="IW270" t="s">
        <v>234</v>
      </c>
      <c r="IX270" t="s">
        <v>234</v>
      </c>
      <c r="IY270" t="s">
        <v>1655</v>
      </c>
      <c r="IZ270" t="s">
        <v>1713</v>
      </c>
      <c r="JA270" t="s">
        <v>319</v>
      </c>
      <c r="JB270" t="s">
        <v>234</v>
      </c>
      <c r="JC270" t="s">
        <v>320</v>
      </c>
      <c r="JD270" t="s">
        <v>321</v>
      </c>
      <c r="JE270" t="s">
        <v>321</v>
      </c>
      <c r="JF270" t="s">
        <v>275</v>
      </c>
      <c r="JG270" t="s">
        <v>234</v>
      </c>
      <c r="JH270" t="s">
        <v>347</v>
      </c>
      <c r="JI270" t="s">
        <v>323</v>
      </c>
      <c r="JJ270" t="s">
        <v>323</v>
      </c>
      <c r="JK270" t="s">
        <v>3865</v>
      </c>
      <c r="JL270" t="s">
        <v>234</v>
      </c>
      <c r="JM270" t="s">
        <v>234</v>
      </c>
      <c r="JN270" t="s">
        <v>234</v>
      </c>
      <c r="JO270" t="s">
        <v>234</v>
      </c>
      <c r="JP270" t="s">
        <v>234</v>
      </c>
      <c r="JQ270">
        <v>5</v>
      </c>
      <c r="JR270">
        <v>5</v>
      </c>
      <c r="JS270">
        <v>5</v>
      </c>
      <c r="JT270">
        <v>5</v>
      </c>
      <c r="JU270">
        <v>5</v>
      </c>
      <c r="JV270" t="s">
        <v>249</v>
      </c>
      <c r="JW270" t="s">
        <v>234</v>
      </c>
      <c r="JX270" t="s">
        <v>249</v>
      </c>
      <c r="JY270" t="s">
        <v>1723</v>
      </c>
      <c r="JZ270">
        <v>0</v>
      </c>
      <c r="KA270">
        <v>0</v>
      </c>
      <c r="KB270">
        <v>0</v>
      </c>
      <c r="KC270">
        <v>1</v>
      </c>
      <c r="KD270">
        <v>0</v>
      </c>
      <c r="KE270">
        <v>0</v>
      </c>
      <c r="KF270">
        <v>0</v>
      </c>
      <c r="KG270">
        <v>0</v>
      </c>
      <c r="KH270">
        <v>0</v>
      </c>
      <c r="KI270">
        <v>0</v>
      </c>
      <c r="KJ270">
        <v>0</v>
      </c>
      <c r="KK270">
        <v>0</v>
      </c>
      <c r="KL270" t="s">
        <v>234</v>
      </c>
      <c r="KM270" t="s">
        <v>249</v>
      </c>
      <c r="KN270" t="s">
        <v>246</v>
      </c>
      <c r="KO270">
        <v>0</v>
      </c>
      <c r="KP270">
        <v>0</v>
      </c>
      <c r="KQ270">
        <v>1</v>
      </c>
      <c r="KR270" t="s">
        <v>4423</v>
      </c>
      <c r="KS270" t="s">
        <v>1567</v>
      </c>
      <c r="KT270">
        <v>0</v>
      </c>
      <c r="KU270">
        <v>0</v>
      </c>
      <c r="KV270">
        <v>1</v>
      </c>
      <c r="KW270">
        <v>0</v>
      </c>
      <c r="KX270">
        <v>0</v>
      </c>
      <c r="KY270">
        <v>0</v>
      </c>
      <c r="KZ270" t="s">
        <v>234</v>
      </c>
      <c r="LA270" t="s">
        <v>234</v>
      </c>
      <c r="LB270" t="s">
        <v>234</v>
      </c>
      <c r="LC270" t="s">
        <v>234</v>
      </c>
      <c r="LD270" t="s">
        <v>234</v>
      </c>
      <c r="LE270" t="s">
        <v>234</v>
      </c>
      <c r="LF270" t="s">
        <v>234</v>
      </c>
      <c r="LG270" t="s">
        <v>234</v>
      </c>
      <c r="LH270">
        <v>266851020</v>
      </c>
      <c r="LI270" t="s">
        <v>4424</v>
      </c>
      <c r="LJ270">
        <v>44624.907164351847</v>
      </c>
      <c r="LK270" t="s">
        <v>234</v>
      </c>
      <c r="LL270" t="s">
        <v>234</v>
      </c>
      <c r="LM270" t="s">
        <v>3800</v>
      </c>
      <c r="LN270" t="s">
        <v>3801</v>
      </c>
      <c r="LO270" t="s">
        <v>234</v>
      </c>
      <c r="LP270">
        <v>283</v>
      </c>
    </row>
    <row r="271" spans="1:328" x14ac:dyDescent="0.35">
      <c r="A271">
        <v>44624.413655416669</v>
      </c>
      <c r="B271">
        <v>44624.420974907407</v>
      </c>
      <c r="C271">
        <v>44624</v>
      </c>
      <c r="D271">
        <v>1.2199151230258092E-3</v>
      </c>
      <c r="E271" t="s">
        <v>234</v>
      </c>
      <c r="F271" t="s">
        <v>234</v>
      </c>
      <c r="G271" t="s">
        <v>234</v>
      </c>
      <c r="H271">
        <v>44624</v>
      </c>
      <c r="I271" t="s">
        <v>1320</v>
      </c>
      <c r="J271" t="s">
        <v>234</v>
      </c>
      <c r="K271" t="s">
        <v>1320</v>
      </c>
      <c r="L271" t="s">
        <v>3444</v>
      </c>
      <c r="M271" t="s">
        <v>3444</v>
      </c>
      <c r="N271" t="s">
        <v>246</v>
      </c>
      <c r="O271" t="s">
        <v>4416</v>
      </c>
      <c r="P271" t="s">
        <v>246</v>
      </c>
      <c r="Q271" t="s">
        <v>433</v>
      </c>
      <c r="R271" t="s">
        <v>4416</v>
      </c>
      <c r="S271" t="s">
        <v>600</v>
      </c>
      <c r="T271" t="s">
        <v>1854</v>
      </c>
      <c r="U271" t="s">
        <v>1853</v>
      </c>
      <c r="V271" t="s">
        <v>1855</v>
      </c>
      <c r="W271" t="s">
        <v>3160</v>
      </c>
      <c r="X271" t="s">
        <v>3159</v>
      </c>
      <c r="Y271" t="s">
        <v>3160</v>
      </c>
      <c r="Z271" t="s">
        <v>246</v>
      </c>
      <c r="AA271" t="s">
        <v>4417</v>
      </c>
      <c r="AB271" t="s">
        <v>246</v>
      </c>
      <c r="AC271" t="s">
        <v>1390</v>
      </c>
      <c r="AD271" t="s">
        <v>4418</v>
      </c>
      <c r="AE271" t="s">
        <v>246</v>
      </c>
      <c r="AF271" t="s">
        <v>4419</v>
      </c>
      <c r="AG271" t="s">
        <v>246</v>
      </c>
      <c r="AH271" t="s">
        <v>1390</v>
      </c>
      <c r="AI271" t="s">
        <v>3445</v>
      </c>
      <c r="AJ271" t="s">
        <v>247</v>
      </c>
      <c r="AK271" t="s">
        <v>284</v>
      </c>
      <c r="AL271" t="s">
        <v>1655</v>
      </c>
      <c r="AM271" t="s">
        <v>234</v>
      </c>
      <c r="AN271" t="s">
        <v>1655</v>
      </c>
      <c r="AO271" t="s">
        <v>234</v>
      </c>
      <c r="AP271" t="s">
        <v>250</v>
      </c>
      <c r="AQ271" t="s">
        <v>234</v>
      </c>
      <c r="AR271" t="s">
        <v>234</v>
      </c>
      <c r="AS271" t="s">
        <v>285</v>
      </c>
      <c r="AT271" t="s">
        <v>234</v>
      </c>
      <c r="AU271" t="s">
        <v>318</v>
      </c>
      <c r="AV271">
        <v>1</v>
      </c>
      <c r="AW271">
        <v>0</v>
      </c>
      <c r="AX271">
        <v>0</v>
      </c>
      <c r="AY271">
        <v>0</v>
      </c>
      <c r="AZ271">
        <v>0</v>
      </c>
      <c r="BA271">
        <v>0</v>
      </c>
      <c r="BB271">
        <v>0</v>
      </c>
      <c r="BC271">
        <v>0</v>
      </c>
      <c r="BD271" t="s">
        <v>309</v>
      </c>
      <c r="BE271" t="s">
        <v>750</v>
      </c>
      <c r="BF271" t="s">
        <v>1432</v>
      </c>
      <c r="BG271">
        <v>0</v>
      </c>
      <c r="BH271">
        <v>0</v>
      </c>
      <c r="BI271">
        <v>0</v>
      </c>
      <c r="BJ271">
        <v>0</v>
      </c>
      <c r="BK271">
        <v>0</v>
      </c>
      <c r="BL271">
        <v>0</v>
      </c>
      <c r="BM271">
        <v>1</v>
      </c>
      <c r="BN271">
        <v>0</v>
      </c>
      <c r="BO271">
        <v>0</v>
      </c>
      <c r="BP271">
        <v>0</v>
      </c>
      <c r="BQ271" t="s">
        <v>234</v>
      </c>
      <c r="BR271" t="s">
        <v>304</v>
      </c>
      <c r="BS271" t="s">
        <v>289</v>
      </c>
      <c r="BT271" t="s">
        <v>4263</v>
      </c>
      <c r="BU271">
        <v>1</v>
      </c>
      <c r="BV271">
        <v>1</v>
      </c>
      <c r="BW271">
        <v>1</v>
      </c>
      <c r="BX271">
        <v>1</v>
      </c>
      <c r="BY271">
        <v>1</v>
      </c>
      <c r="BZ271">
        <v>0</v>
      </c>
      <c r="CA271">
        <v>1</v>
      </c>
      <c r="CB271">
        <v>0</v>
      </c>
      <c r="CC271" t="s">
        <v>1500</v>
      </c>
      <c r="CD271">
        <v>300</v>
      </c>
      <c r="CE271">
        <v>150</v>
      </c>
      <c r="CF271" t="s">
        <v>1445</v>
      </c>
      <c r="CG271">
        <v>350</v>
      </c>
      <c r="CH271">
        <v>134.61538461538399</v>
      </c>
      <c r="CI271" t="s">
        <v>1655</v>
      </c>
      <c r="CJ271">
        <v>455</v>
      </c>
      <c r="CK271" t="s">
        <v>4425</v>
      </c>
      <c r="CL271" t="s">
        <v>1655</v>
      </c>
      <c r="CM271">
        <v>400</v>
      </c>
      <c r="CN271" t="s">
        <v>3804</v>
      </c>
      <c r="CO271" t="s">
        <v>269</v>
      </c>
      <c r="CP271">
        <v>750</v>
      </c>
      <c r="CQ271" t="s">
        <v>4072</v>
      </c>
      <c r="CR271" t="s">
        <v>1655</v>
      </c>
      <c r="CS271" t="s">
        <v>234</v>
      </c>
      <c r="CT271" t="s">
        <v>234</v>
      </c>
      <c r="CU271" t="s">
        <v>234</v>
      </c>
      <c r="CV271" t="s">
        <v>1507</v>
      </c>
      <c r="CW271" t="s">
        <v>1655</v>
      </c>
      <c r="CX271">
        <v>1100</v>
      </c>
      <c r="CY271" t="s">
        <v>234</v>
      </c>
      <c r="CZ271" t="s">
        <v>234</v>
      </c>
      <c r="DA271" t="s">
        <v>234</v>
      </c>
      <c r="DB271" t="s">
        <v>234</v>
      </c>
      <c r="DC271" t="s">
        <v>234</v>
      </c>
      <c r="DD271" t="s">
        <v>234</v>
      </c>
      <c r="DE271" t="s">
        <v>259</v>
      </c>
      <c r="DF271">
        <v>1100</v>
      </c>
      <c r="DG271" t="s">
        <v>1655</v>
      </c>
      <c r="DH271" t="s">
        <v>1655</v>
      </c>
      <c r="DI271" t="s">
        <v>1545</v>
      </c>
      <c r="DJ271">
        <v>0</v>
      </c>
      <c r="DK271">
        <v>0</v>
      </c>
      <c r="DL271">
        <v>0</v>
      </c>
      <c r="DM271">
        <v>0</v>
      </c>
      <c r="DN271">
        <v>0</v>
      </c>
      <c r="DO271">
        <v>0</v>
      </c>
      <c r="DP271">
        <v>0</v>
      </c>
      <c r="DQ271">
        <v>0</v>
      </c>
      <c r="DR271">
        <v>0</v>
      </c>
      <c r="DS271">
        <v>0</v>
      </c>
      <c r="DT271">
        <v>1</v>
      </c>
      <c r="DU271">
        <v>0</v>
      </c>
      <c r="DV271">
        <v>0</v>
      </c>
      <c r="DW271">
        <v>0</v>
      </c>
      <c r="DX271" t="s">
        <v>234</v>
      </c>
      <c r="DY271" t="s">
        <v>3807</v>
      </c>
      <c r="DZ271">
        <v>1</v>
      </c>
      <c r="EA271">
        <v>1</v>
      </c>
      <c r="EB271">
        <v>1</v>
      </c>
      <c r="EC271">
        <v>1</v>
      </c>
      <c r="ED271">
        <v>1</v>
      </c>
      <c r="EE271">
        <v>0</v>
      </c>
      <c r="EF271">
        <v>1</v>
      </c>
      <c r="EG271">
        <v>0</v>
      </c>
      <c r="EH271" t="s">
        <v>1655</v>
      </c>
      <c r="EI271" t="s">
        <v>1655</v>
      </c>
      <c r="EJ271" t="s">
        <v>1655</v>
      </c>
      <c r="EK271" t="s">
        <v>1791</v>
      </c>
      <c r="EL271" t="s">
        <v>314</v>
      </c>
      <c r="EM271" t="s">
        <v>260</v>
      </c>
      <c r="EN271" t="s">
        <v>314</v>
      </c>
      <c r="EO271" t="s">
        <v>234</v>
      </c>
      <c r="EP271" t="s">
        <v>234</v>
      </c>
      <c r="EQ271" t="s">
        <v>234</v>
      </c>
      <c r="ER271" t="s">
        <v>234</v>
      </c>
      <c r="ES271" t="s">
        <v>234</v>
      </c>
      <c r="ET271" t="s">
        <v>234</v>
      </c>
      <c r="EU271" t="s">
        <v>234</v>
      </c>
      <c r="EV271" t="s">
        <v>234</v>
      </c>
      <c r="EW271" t="s">
        <v>234</v>
      </c>
      <c r="EX271" t="s">
        <v>234</v>
      </c>
      <c r="EY271" t="s">
        <v>234</v>
      </c>
      <c r="EZ271" t="s">
        <v>234</v>
      </c>
      <c r="FA271" t="s">
        <v>234</v>
      </c>
      <c r="FB271" t="s">
        <v>234</v>
      </c>
      <c r="FC271" t="s">
        <v>234</v>
      </c>
      <c r="FD271" t="s">
        <v>234</v>
      </c>
      <c r="FE271" t="s">
        <v>234</v>
      </c>
      <c r="FF271" t="s">
        <v>234</v>
      </c>
      <c r="FG271" t="s">
        <v>234</v>
      </c>
      <c r="FH271" t="s">
        <v>234</v>
      </c>
      <c r="FI271" t="s">
        <v>234</v>
      </c>
      <c r="FJ271" t="s">
        <v>234</v>
      </c>
      <c r="FK271" t="s">
        <v>234</v>
      </c>
      <c r="FL271" t="s">
        <v>234</v>
      </c>
      <c r="FM271" t="s">
        <v>234</v>
      </c>
      <c r="FN271" t="s">
        <v>234</v>
      </c>
      <c r="FO271" t="s">
        <v>234</v>
      </c>
      <c r="FP271" t="s">
        <v>234</v>
      </c>
      <c r="FQ271" t="s">
        <v>234</v>
      </c>
      <c r="FR271" t="s">
        <v>234</v>
      </c>
      <c r="FS271" t="s">
        <v>234</v>
      </c>
      <c r="FT271" t="s">
        <v>234</v>
      </c>
      <c r="FU271" t="s">
        <v>234</v>
      </c>
      <c r="FV271" t="s">
        <v>234</v>
      </c>
      <c r="FW271" t="s">
        <v>234</v>
      </c>
      <c r="FX271" t="s">
        <v>234</v>
      </c>
      <c r="FY271" t="s">
        <v>234</v>
      </c>
      <c r="FZ271" t="s">
        <v>234</v>
      </c>
      <c r="GA271" t="s">
        <v>234</v>
      </c>
      <c r="GB271" t="s">
        <v>234</v>
      </c>
      <c r="GC271" t="s">
        <v>234</v>
      </c>
      <c r="GD271" t="s">
        <v>234</v>
      </c>
      <c r="GE271" t="s">
        <v>234</v>
      </c>
      <c r="GF271" t="s">
        <v>234</v>
      </c>
      <c r="GG271" t="s">
        <v>234</v>
      </c>
      <c r="GH271" t="s">
        <v>234</v>
      </c>
      <c r="GI271" t="s">
        <v>234</v>
      </c>
      <c r="GJ271" t="s">
        <v>234</v>
      </c>
      <c r="GK271" t="s">
        <v>234</v>
      </c>
      <c r="GL271" t="s">
        <v>234</v>
      </c>
      <c r="GM271" t="s">
        <v>234</v>
      </c>
      <c r="GN271" t="s">
        <v>234</v>
      </c>
      <c r="GO271" t="s">
        <v>234</v>
      </c>
      <c r="GP271" t="s">
        <v>234</v>
      </c>
      <c r="GQ271" t="s">
        <v>234</v>
      </c>
      <c r="GR271" t="s">
        <v>234</v>
      </c>
      <c r="GS271" t="s">
        <v>234</v>
      </c>
      <c r="GT271" t="s">
        <v>234</v>
      </c>
      <c r="GU271" t="s">
        <v>234</v>
      </c>
      <c r="GV271" t="s">
        <v>234</v>
      </c>
      <c r="GW271" t="s">
        <v>234</v>
      </c>
      <c r="GX271" t="s">
        <v>234</v>
      </c>
      <c r="GY271" t="s">
        <v>234</v>
      </c>
      <c r="GZ271" t="s">
        <v>234</v>
      </c>
      <c r="HA271" t="s">
        <v>234</v>
      </c>
      <c r="HB271" t="s">
        <v>234</v>
      </c>
      <c r="HC271" t="s">
        <v>234</v>
      </c>
      <c r="HD271" t="s">
        <v>234</v>
      </c>
      <c r="HE271" t="s">
        <v>234</v>
      </c>
      <c r="HF271" t="s">
        <v>234</v>
      </c>
      <c r="HG271" t="s">
        <v>234</v>
      </c>
      <c r="HH271" t="s">
        <v>234</v>
      </c>
      <c r="HI271" t="s">
        <v>234</v>
      </c>
      <c r="HJ271" t="s">
        <v>234</v>
      </c>
      <c r="HK271" t="s">
        <v>234</v>
      </c>
      <c r="HL271" t="s">
        <v>234</v>
      </c>
      <c r="HM271" t="s">
        <v>234</v>
      </c>
      <c r="HN271" t="s">
        <v>234</v>
      </c>
      <c r="HO271" t="s">
        <v>234</v>
      </c>
      <c r="HP271" t="s">
        <v>234</v>
      </c>
      <c r="HQ271" t="s">
        <v>234</v>
      </c>
      <c r="HR271" t="s">
        <v>234</v>
      </c>
      <c r="HS271" t="s">
        <v>234</v>
      </c>
      <c r="HT271" t="s">
        <v>234</v>
      </c>
      <c r="HU271" t="s">
        <v>1445</v>
      </c>
      <c r="HV271" t="s">
        <v>234</v>
      </c>
      <c r="HW271" t="s">
        <v>234</v>
      </c>
      <c r="HX271" t="s">
        <v>234</v>
      </c>
      <c r="HY271" t="s">
        <v>234</v>
      </c>
      <c r="HZ271" t="s">
        <v>234</v>
      </c>
      <c r="IA271" t="s">
        <v>234</v>
      </c>
      <c r="IB271" t="s">
        <v>234</v>
      </c>
      <c r="IC271" t="s">
        <v>234</v>
      </c>
      <c r="ID271" t="s">
        <v>1591</v>
      </c>
      <c r="IE271">
        <v>0</v>
      </c>
      <c r="IF271">
        <v>0</v>
      </c>
      <c r="IG271">
        <v>0</v>
      </c>
      <c r="IH271">
        <v>0</v>
      </c>
      <c r="II271">
        <v>0</v>
      </c>
      <c r="IJ271">
        <v>1</v>
      </c>
      <c r="IK271">
        <v>0</v>
      </c>
      <c r="IL271">
        <v>0</v>
      </c>
      <c r="IM271" t="s">
        <v>234</v>
      </c>
      <c r="IN271" t="s">
        <v>1445</v>
      </c>
      <c r="IO271" t="s">
        <v>234</v>
      </c>
      <c r="IP271" t="s">
        <v>234</v>
      </c>
      <c r="IQ271" t="s">
        <v>234</v>
      </c>
      <c r="IR271" t="s">
        <v>234</v>
      </c>
      <c r="IS271" t="s">
        <v>234</v>
      </c>
      <c r="IT271" t="s">
        <v>234</v>
      </c>
      <c r="IU271" t="s">
        <v>234</v>
      </c>
      <c r="IV271" t="s">
        <v>234</v>
      </c>
      <c r="IW271" t="s">
        <v>234</v>
      </c>
      <c r="IX271" t="s">
        <v>234</v>
      </c>
      <c r="IY271" t="s">
        <v>234</v>
      </c>
      <c r="IZ271" t="s">
        <v>234</v>
      </c>
      <c r="JA271" t="s">
        <v>234</v>
      </c>
      <c r="JB271" t="s">
        <v>234</v>
      </c>
      <c r="JC271" t="s">
        <v>234</v>
      </c>
      <c r="JD271" t="s">
        <v>234</v>
      </c>
      <c r="JE271" t="s">
        <v>234</v>
      </c>
      <c r="JF271" t="s">
        <v>234</v>
      </c>
      <c r="JG271" t="s">
        <v>234</v>
      </c>
      <c r="JH271" t="s">
        <v>234</v>
      </c>
      <c r="JI271" t="s">
        <v>234</v>
      </c>
      <c r="JJ271" t="s">
        <v>234</v>
      </c>
      <c r="JK271" t="s">
        <v>234</v>
      </c>
      <c r="JL271" t="s">
        <v>234</v>
      </c>
      <c r="JM271" t="s">
        <v>234</v>
      </c>
      <c r="JN271" t="s">
        <v>234</v>
      </c>
      <c r="JO271" t="s">
        <v>234</v>
      </c>
      <c r="JP271" t="s">
        <v>234</v>
      </c>
      <c r="JQ271" t="s">
        <v>234</v>
      </c>
      <c r="JR271" t="s">
        <v>234</v>
      </c>
      <c r="JS271" t="s">
        <v>234</v>
      </c>
      <c r="JT271" t="s">
        <v>234</v>
      </c>
      <c r="JU271" t="s">
        <v>234</v>
      </c>
      <c r="JV271" t="s">
        <v>234</v>
      </c>
      <c r="JW271" t="s">
        <v>234</v>
      </c>
      <c r="JX271" t="s">
        <v>234</v>
      </c>
      <c r="JY271" t="s">
        <v>234</v>
      </c>
      <c r="JZ271" t="s">
        <v>234</v>
      </c>
      <c r="KA271" t="s">
        <v>234</v>
      </c>
      <c r="KB271" t="s">
        <v>234</v>
      </c>
      <c r="KC271" t="s">
        <v>234</v>
      </c>
      <c r="KD271" t="s">
        <v>234</v>
      </c>
      <c r="KE271" t="s">
        <v>234</v>
      </c>
      <c r="KF271" t="s">
        <v>234</v>
      </c>
      <c r="KG271" t="s">
        <v>234</v>
      </c>
      <c r="KH271" t="s">
        <v>234</v>
      </c>
      <c r="KI271" t="s">
        <v>234</v>
      </c>
      <c r="KJ271" t="s">
        <v>234</v>
      </c>
      <c r="KK271" t="s">
        <v>234</v>
      </c>
      <c r="KL271" t="s">
        <v>234</v>
      </c>
      <c r="KM271" t="s">
        <v>234</v>
      </c>
      <c r="KN271" t="s">
        <v>234</v>
      </c>
      <c r="KO271" t="s">
        <v>234</v>
      </c>
      <c r="KP271" t="s">
        <v>234</v>
      </c>
      <c r="KQ271" t="s">
        <v>234</v>
      </c>
      <c r="KR271" t="s">
        <v>234</v>
      </c>
      <c r="KS271" t="s">
        <v>234</v>
      </c>
      <c r="KT271" t="s">
        <v>234</v>
      </c>
      <c r="KU271" t="s">
        <v>234</v>
      </c>
      <c r="KV271" t="s">
        <v>234</v>
      </c>
      <c r="KW271" t="s">
        <v>234</v>
      </c>
      <c r="KX271" t="s">
        <v>234</v>
      </c>
      <c r="KY271" t="s">
        <v>234</v>
      </c>
      <c r="KZ271" t="s">
        <v>234</v>
      </c>
      <c r="LA271" t="s">
        <v>234</v>
      </c>
      <c r="LB271" t="s">
        <v>234</v>
      </c>
      <c r="LC271" t="s">
        <v>234</v>
      </c>
      <c r="LD271" t="s">
        <v>234</v>
      </c>
      <c r="LE271" t="s">
        <v>234</v>
      </c>
      <c r="LF271" t="s">
        <v>4426</v>
      </c>
      <c r="LG271" t="s">
        <v>234</v>
      </c>
      <c r="LH271">
        <v>266851024</v>
      </c>
      <c r="LI271" t="s">
        <v>4427</v>
      </c>
      <c r="LJ271">
        <v>44624.907199074078</v>
      </c>
      <c r="LK271" t="s">
        <v>234</v>
      </c>
      <c r="LL271" t="s">
        <v>234</v>
      </c>
      <c r="LM271" t="s">
        <v>3800</v>
      </c>
      <c r="LN271" t="s">
        <v>3801</v>
      </c>
      <c r="LO271" t="s">
        <v>234</v>
      </c>
      <c r="LP271">
        <v>284</v>
      </c>
    </row>
    <row r="272" spans="1:328" x14ac:dyDescent="0.35">
      <c r="A272">
        <v>44624.4238630787</v>
      </c>
      <c r="B272">
        <v>44624.431846689811</v>
      </c>
      <c r="C272">
        <v>44624</v>
      </c>
      <c r="D272">
        <v>1.5967222221661358E-3</v>
      </c>
      <c r="E272" t="s">
        <v>234</v>
      </c>
      <c r="F272" t="s">
        <v>234</v>
      </c>
      <c r="G272" t="s">
        <v>234</v>
      </c>
      <c r="H272">
        <v>44624</v>
      </c>
      <c r="I272" t="s">
        <v>1320</v>
      </c>
      <c r="J272" t="s">
        <v>234</v>
      </c>
      <c r="K272" t="s">
        <v>1320</v>
      </c>
      <c r="L272" t="s">
        <v>3444</v>
      </c>
      <c r="M272" t="s">
        <v>3444</v>
      </c>
      <c r="N272" t="s">
        <v>246</v>
      </c>
      <c r="O272" t="s">
        <v>4416</v>
      </c>
      <c r="P272" t="s">
        <v>246</v>
      </c>
      <c r="Q272" t="s">
        <v>433</v>
      </c>
      <c r="R272" t="s">
        <v>4416</v>
      </c>
      <c r="S272" t="s">
        <v>600</v>
      </c>
      <c r="T272" t="s">
        <v>1854</v>
      </c>
      <c r="U272" t="s">
        <v>1853</v>
      </c>
      <c r="V272" t="s">
        <v>1855</v>
      </c>
      <c r="W272" t="s">
        <v>3160</v>
      </c>
      <c r="X272" t="s">
        <v>3159</v>
      </c>
      <c r="Y272" t="s">
        <v>3160</v>
      </c>
      <c r="Z272" t="s">
        <v>246</v>
      </c>
      <c r="AA272" t="s">
        <v>4417</v>
      </c>
      <c r="AB272" t="s">
        <v>246</v>
      </c>
      <c r="AC272" t="s">
        <v>1390</v>
      </c>
      <c r="AD272" t="s">
        <v>4418</v>
      </c>
      <c r="AE272" t="s">
        <v>246</v>
      </c>
      <c r="AF272" t="s">
        <v>4419</v>
      </c>
      <c r="AG272" t="s">
        <v>246</v>
      </c>
      <c r="AH272" t="s">
        <v>1390</v>
      </c>
      <c r="AI272" t="s">
        <v>3445</v>
      </c>
      <c r="AJ272" t="s">
        <v>247</v>
      </c>
      <c r="AK272" t="s">
        <v>284</v>
      </c>
      <c r="AL272" t="s">
        <v>1655</v>
      </c>
      <c r="AM272" t="s">
        <v>234</v>
      </c>
      <c r="AN272" t="s">
        <v>1655</v>
      </c>
      <c r="AO272" t="s">
        <v>234</v>
      </c>
      <c r="AP272" t="s">
        <v>274</v>
      </c>
      <c r="AQ272" t="s">
        <v>234</v>
      </c>
      <c r="AR272" t="s">
        <v>234</v>
      </c>
      <c r="AS272" t="s">
        <v>308</v>
      </c>
      <c r="AT272" t="s">
        <v>234</v>
      </c>
      <c r="AU272" t="s">
        <v>302</v>
      </c>
      <c r="AV272">
        <v>0</v>
      </c>
      <c r="AW272">
        <v>1</v>
      </c>
      <c r="AX272">
        <v>0</v>
      </c>
      <c r="AY272">
        <v>0</v>
      </c>
      <c r="AZ272">
        <v>0</v>
      </c>
      <c r="BA272">
        <v>0</v>
      </c>
      <c r="BB272">
        <v>0</v>
      </c>
      <c r="BC272">
        <v>0</v>
      </c>
      <c r="BD272" t="s">
        <v>303</v>
      </c>
      <c r="BE272" t="s">
        <v>752</v>
      </c>
      <c r="BF272" t="s">
        <v>287</v>
      </c>
      <c r="BG272">
        <v>1</v>
      </c>
      <c r="BH272">
        <v>0</v>
      </c>
      <c r="BI272">
        <v>0</v>
      </c>
      <c r="BJ272">
        <v>0</v>
      </c>
      <c r="BK272">
        <v>0</v>
      </c>
      <c r="BL272">
        <v>0</v>
      </c>
      <c r="BM272">
        <v>0</v>
      </c>
      <c r="BN272">
        <v>0</v>
      </c>
      <c r="BO272">
        <v>0</v>
      </c>
      <c r="BP272">
        <v>0</v>
      </c>
      <c r="BQ272" t="s">
        <v>234</v>
      </c>
      <c r="BR272" t="s">
        <v>304</v>
      </c>
      <c r="BS272" t="s">
        <v>289</v>
      </c>
      <c r="BT272" t="s">
        <v>234</v>
      </c>
      <c r="BU272" t="s">
        <v>234</v>
      </c>
      <c r="BV272" t="s">
        <v>234</v>
      </c>
      <c r="BW272" t="s">
        <v>234</v>
      </c>
      <c r="BX272" t="s">
        <v>234</v>
      </c>
      <c r="BY272" t="s">
        <v>234</v>
      </c>
      <c r="BZ272" t="s">
        <v>234</v>
      </c>
      <c r="CA272" t="s">
        <v>234</v>
      </c>
      <c r="CB272" t="s">
        <v>234</v>
      </c>
      <c r="CC272" t="s">
        <v>234</v>
      </c>
      <c r="CD272" t="s">
        <v>234</v>
      </c>
      <c r="CE272" t="s">
        <v>234</v>
      </c>
      <c r="CF272" t="s">
        <v>234</v>
      </c>
      <c r="CG272" t="s">
        <v>234</v>
      </c>
      <c r="CH272" t="s">
        <v>234</v>
      </c>
      <c r="CI272" t="s">
        <v>234</v>
      </c>
      <c r="CJ272" t="s">
        <v>234</v>
      </c>
      <c r="CK272" t="s">
        <v>234</v>
      </c>
      <c r="CL272" t="s">
        <v>234</v>
      </c>
      <c r="CM272" t="s">
        <v>234</v>
      </c>
      <c r="CN272" t="s">
        <v>234</v>
      </c>
      <c r="CO272" t="s">
        <v>234</v>
      </c>
      <c r="CP272" t="s">
        <v>234</v>
      </c>
      <c r="CQ272" t="s">
        <v>234</v>
      </c>
      <c r="CR272" t="s">
        <v>234</v>
      </c>
      <c r="CS272" t="s">
        <v>234</v>
      </c>
      <c r="CT272" t="s">
        <v>234</v>
      </c>
      <c r="CU272" t="s">
        <v>234</v>
      </c>
      <c r="CV272" t="s">
        <v>234</v>
      </c>
      <c r="CW272" t="s">
        <v>234</v>
      </c>
      <c r="CX272" t="s">
        <v>234</v>
      </c>
      <c r="CY272" t="s">
        <v>234</v>
      </c>
      <c r="CZ272" t="s">
        <v>234</v>
      </c>
      <c r="DA272" t="s">
        <v>234</v>
      </c>
      <c r="DB272" t="s">
        <v>234</v>
      </c>
      <c r="DC272" t="s">
        <v>234</v>
      </c>
      <c r="DD272" t="s">
        <v>234</v>
      </c>
      <c r="DE272" t="s">
        <v>234</v>
      </c>
      <c r="DF272" t="s">
        <v>234</v>
      </c>
      <c r="DG272" t="s">
        <v>234</v>
      </c>
      <c r="DH272" t="s">
        <v>234</v>
      </c>
      <c r="DI272" t="s">
        <v>234</v>
      </c>
      <c r="DJ272" t="s">
        <v>234</v>
      </c>
      <c r="DK272" t="s">
        <v>234</v>
      </c>
      <c r="DL272" t="s">
        <v>234</v>
      </c>
      <c r="DM272" t="s">
        <v>234</v>
      </c>
      <c r="DN272" t="s">
        <v>234</v>
      </c>
      <c r="DO272" t="s">
        <v>234</v>
      </c>
      <c r="DP272" t="s">
        <v>234</v>
      </c>
      <c r="DQ272" t="s">
        <v>234</v>
      </c>
      <c r="DR272" t="s">
        <v>234</v>
      </c>
      <c r="DS272" t="s">
        <v>234</v>
      </c>
      <c r="DT272" t="s">
        <v>234</v>
      </c>
      <c r="DU272" t="s">
        <v>234</v>
      </c>
      <c r="DV272" t="s">
        <v>234</v>
      </c>
      <c r="DW272" t="s">
        <v>234</v>
      </c>
      <c r="DX272" t="s">
        <v>234</v>
      </c>
      <c r="DY272" t="s">
        <v>234</v>
      </c>
      <c r="DZ272" t="s">
        <v>234</v>
      </c>
      <c r="EA272" t="s">
        <v>234</v>
      </c>
      <c r="EB272" t="s">
        <v>234</v>
      </c>
      <c r="EC272" t="s">
        <v>234</v>
      </c>
      <c r="ED272" t="s">
        <v>234</v>
      </c>
      <c r="EE272" t="s">
        <v>234</v>
      </c>
      <c r="EF272" t="s">
        <v>234</v>
      </c>
      <c r="EG272" t="s">
        <v>234</v>
      </c>
      <c r="EH272" t="s">
        <v>234</v>
      </c>
      <c r="EI272" t="s">
        <v>234</v>
      </c>
      <c r="EJ272" t="s">
        <v>234</v>
      </c>
      <c r="EK272" t="s">
        <v>234</v>
      </c>
      <c r="EL272" t="s">
        <v>234</v>
      </c>
      <c r="EM272" t="s">
        <v>234</v>
      </c>
      <c r="EN272" t="s">
        <v>234</v>
      </c>
      <c r="EO272" t="s">
        <v>4428</v>
      </c>
      <c r="EP272">
        <v>0</v>
      </c>
      <c r="EQ272">
        <v>1</v>
      </c>
      <c r="ER272">
        <v>1</v>
      </c>
      <c r="ES272">
        <v>1</v>
      </c>
      <c r="ET272">
        <v>1</v>
      </c>
      <c r="EU272">
        <v>0</v>
      </c>
      <c r="EV272">
        <v>1</v>
      </c>
      <c r="EW272">
        <v>0</v>
      </c>
      <c r="EX272" t="s">
        <v>234</v>
      </c>
      <c r="EY272" t="s">
        <v>234</v>
      </c>
      <c r="EZ272" t="s">
        <v>234</v>
      </c>
      <c r="FA272" t="s">
        <v>234</v>
      </c>
      <c r="FB272" t="s">
        <v>234</v>
      </c>
      <c r="FC272" t="s">
        <v>234</v>
      </c>
      <c r="FD272" t="s">
        <v>234</v>
      </c>
      <c r="FE272" t="s">
        <v>234</v>
      </c>
      <c r="FF272">
        <v>25</v>
      </c>
      <c r="FG272" t="s">
        <v>1655</v>
      </c>
      <c r="FH272">
        <v>50</v>
      </c>
      <c r="FI272" t="s">
        <v>1655</v>
      </c>
      <c r="FJ272" t="s">
        <v>1655</v>
      </c>
      <c r="FK272">
        <v>35</v>
      </c>
      <c r="FL272" t="s">
        <v>234</v>
      </c>
      <c r="FM272" t="s">
        <v>234</v>
      </c>
      <c r="FN272" t="s">
        <v>3897</v>
      </c>
      <c r="FO272" t="s">
        <v>1655</v>
      </c>
      <c r="FP272" t="s">
        <v>1655</v>
      </c>
      <c r="FQ272">
        <v>100</v>
      </c>
      <c r="FR272" t="s">
        <v>234</v>
      </c>
      <c r="FS272" t="s">
        <v>234</v>
      </c>
      <c r="FT272" t="s">
        <v>3816</v>
      </c>
      <c r="FU272" t="s">
        <v>1655</v>
      </c>
      <c r="FV272" t="s">
        <v>1655</v>
      </c>
      <c r="FW272">
        <v>100</v>
      </c>
      <c r="FX272" t="s">
        <v>234</v>
      </c>
      <c r="FY272" t="s">
        <v>234</v>
      </c>
      <c r="FZ272" t="s">
        <v>234</v>
      </c>
      <c r="GA272" t="s">
        <v>3816</v>
      </c>
      <c r="GB272" t="s">
        <v>1655</v>
      </c>
      <c r="GC272" t="s">
        <v>234</v>
      </c>
      <c r="GD272" t="s">
        <v>234</v>
      </c>
      <c r="GE272" t="s">
        <v>234</v>
      </c>
      <c r="GF272" t="s">
        <v>234</v>
      </c>
      <c r="GG272" t="s">
        <v>234</v>
      </c>
      <c r="GH272" t="s">
        <v>234</v>
      </c>
      <c r="GI272" t="s">
        <v>234</v>
      </c>
      <c r="GJ272" t="s">
        <v>234</v>
      </c>
      <c r="GK272" t="s">
        <v>234</v>
      </c>
      <c r="GL272" t="s">
        <v>234</v>
      </c>
      <c r="GM272" t="s">
        <v>234</v>
      </c>
      <c r="GN272" t="s">
        <v>234</v>
      </c>
      <c r="GO272" t="s">
        <v>1655</v>
      </c>
      <c r="GP272" t="s">
        <v>4429</v>
      </c>
      <c r="GQ272">
        <v>0</v>
      </c>
      <c r="GR272">
        <v>1</v>
      </c>
      <c r="GS272">
        <v>0</v>
      </c>
      <c r="GT272">
        <v>0</v>
      </c>
      <c r="GU272">
        <v>0</v>
      </c>
      <c r="GV272">
        <v>0</v>
      </c>
      <c r="GW272">
        <v>0</v>
      </c>
      <c r="GX272">
        <v>0</v>
      </c>
      <c r="GY272">
        <v>0</v>
      </c>
      <c r="GZ272">
        <v>0</v>
      </c>
      <c r="HA272">
        <v>1</v>
      </c>
      <c r="HB272">
        <v>0</v>
      </c>
      <c r="HC272">
        <v>0</v>
      </c>
      <c r="HD272" t="s">
        <v>234</v>
      </c>
      <c r="HE272" t="s">
        <v>4430</v>
      </c>
      <c r="HF272">
        <v>0</v>
      </c>
      <c r="HG272">
        <v>1</v>
      </c>
      <c r="HH272">
        <v>1</v>
      </c>
      <c r="HI272">
        <v>1</v>
      </c>
      <c r="HJ272">
        <v>0</v>
      </c>
      <c r="HK272">
        <v>0</v>
      </c>
      <c r="HL272">
        <v>1</v>
      </c>
      <c r="HM272">
        <v>0</v>
      </c>
      <c r="HN272" t="s">
        <v>1655</v>
      </c>
      <c r="HO272" t="s">
        <v>1445</v>
      </c>
      <c r="HP272" t="s">
        <v>1655</v>
      </c>
      <c r="HQ272" t="s">
        <v>600</v>
      </c>
      <c r="HR272" t="s">
        <v>305</v>
      </c>
      <c r="HS272" t="s">
        <v>1854</v>
      </c>
      <c r="HT272" t="s">
        <v>305</v>
      </c>
      <c r="HU272" t="s">
        <v>1655</v>
      </c>
      <c r="HV272" t="s">
        <v>1571</v>
      </c>
      <c r="HW272">
        <v>1</v>
      </c>
      <c r="HX272">
        <v>0</v>
      </c>
      <c r="HY272">
        <v>0</v>
      </c>
      <c r="HZ272">
        <v>0</v>
      </c>
      <c r="IA272">
        <v>0</v>
      </c>
      <c r="IB272">
        <v>0</v>
      </c>
      <c r="IC272" t="s">
        <v>234</v>
      </c>
      <c r="ID272" t="s">
        <v>1583</v>
      </c>
      <c r="IE272">
        <v>1</v>
      </c>
      <c r="IF272">
        <v>0</v>
      </c>
      <c r="IG272">
        <v>0</v>
      </c>
      <c r="IH272">
        <v>0</v>
      </c>
      <c r="II272">
        <v>0</v>
      </c>
      <c r="IJ272">
        <v>0</v>
      </c>
      <c r="IK272">
        <v>0</v>
      </c>
      <c r="IL272">
        <v>0</v>
      </c>
      <c r="IM272" t="s">
        <v>234</v>
      </c>
      <c r="IN272" t="s">
        <v>1655</v>
      </c>
      <c r="IO272" t="s">
        <v>234</v>
      </c>
      <c r="IP272" t="s">
        <v>303</v>
      </c>
      <c r="IQ272">
        <v>0</v>
      </c>
      <c r="IR272">
        <v>1</v>
      </c>
      <c r="IS272">
        <v>0</v>
      </c>
      <c r="IT272">
        <v>0</v>
      </c>
      <c r="IU272">
        <v>0</v>
      </c>
      <c r="IV272">
        <v>0</v>
      </c>
      <c r="IW272">
        <v>0</v>
      </c>
      <c r="IX272">
        <v>0</v>
      </c>
      <c r="IY272" t="s">
        <v>234</v>
      </c>
      <c r="IZ272" t="s">
        <v>234</v>
      </c>
      <c r="JA272" t="s">
        <v>234</v>
      </c>
      <c r="JB272" t="s">
        <v>234</v>
      </c>
      <c r="JC272" t="s">
        <v>234</v>
      </c>
      <c r="JD272" t="s">
        <v>234</v>
      </c>
      <c r="JE272" t="s">
        <v>234</v>
      </c>
      <c r="JF272" t="s">
        <v>234</v>
      </c>
      <c r="JG272" t="s">
        <v>234</v>
      </c>
      <c r="JH272" t="s">
        <v>234</v>
      </c>
      <c r="JI272" t="s">
        <v>234</v>
      </c>
      <c r="JJ272" t="s">
        <v>234</v>
      </c>
      <c r="JK272" t="s">
        <v>234</v>
      </c>
      <c r="JL272" t="s">
        <v>234</v>
      </c>
      <c r="JM272" t="s">
        <v>234</v>
      </c>
      <c r="JN272" t="s">
        <v>234</v>
      </c>
      <c r="JO272" t="s">
        <v>234</v>
      </c>
      <c r="JP272" t="s">
        <v>234</v>
      </c>
      <c r="JQ272" t="s">
        <v>234</v>
      </c>
      <c r="JR272" t="s">
        <v>234</v>
      </c>
      <c r="JS272" t="s">
        <v>234</v>
      </c>
      <c r="JT272" t="s">
        <v>234</v>
      </c>
      <c r="JU272" t="s">
        <v>234</v>
      </c>
      <c r="JV272" t="s">
        <v>234</v>
      </c>
      <c r="JW272" t="s">
        <v>234</v>
      </c>
      <c r="JX272" t="s">
        <v>234</v>
      </c>
      <c r="JY272" t="s">
        <v>234</v>
      </c>
      <c r="JZ272" t="s">
        <v>234</v>
      </c>
      <c r="KA272" t="s">
        <v>234</v>
      </c>
      <c r="KB272" t="s">
        <v>234</v>
      </c>
      <c r="KC272" t="s">
        <v>234</v>
      </c>
      <c r="KD272" t="s">
        <v>234</v>
      </c>
      <c r="KE272" t="s">
        <v>234</v>
      </c>
      <c r="KF272" t="s">
        <v>234</v>
      </c>
      <c r="KG272" t="s">
        <v>234</v>
      </c>
      <c r="KH272" t="s">
        <v>234</v>
      </c>
      <c r="KI272" t="s">
        <v>234</v>
      </c>
      <c r="KJ272" t="s">
        <v>234</v>
      </c>
      <c r="KK272" t="s">
        <v>234</v>
      </c>
      <c r="KL272" t="s">
        <v>234</v>
      </c>
      <c r="KM272" t="s">
        <v>234</v>
      </c>
      <c r="KN272" t="s">
        <v>234</v>
      </c>
      <c r="KO272" t="s">
        <v>234</v>
      </c>
      <c r="KP272" t="s">
        <v>234</v>
      </c>
      <c r="KQ272" t="s">
        <v>234</v>
      </c>
      <c r="KR272" t="s">
        <v>234</v>
      </c>
      <c r="KS272" t="s">
        <v>234</v>
      </c>
      <c r="KT272" t="s">
        <v>234</v>
      </c>
      <c r="KU272" t="s">
        <v>234</v>
      </c>
      <c r="KV272" t="s">
        <v>234</v>
      </c>
      <c r="KW272" t="s">
        <v>234</v>
      </c>
      <c r="KX272" t="s">
        <v>234</v>
      </c>
      <c r="KY272" t="s">
        <v>234</v>
      </c>
      <c r="KZ272" t="s">
        <v>234</v>
      </c>
      <c r="LA272" t="s">
        <v>234</v>
      </c>
      <c r="LB272" t="s">
        <v>234</v>
      </c>
      <c r="LC272" t="s">
        <v>234</v>
      </c>
      <c r="LD272" t="s">
        <v>234</v>
      </c>
      <c r="LE272" t="s">
        <v>234</v>
      </c>
      <c r="LF272" t="s">
        <v>234</v>
      </c>
      <c r="LG272" t="s">
        <v>234</v>
      </c>
      <c r="LH272">
        <v>266851047</v>
      </c>
      <c r="LI272" t="s">
        <v>4431</v>
      </c>
      <c r="LJ272">
        <v>44624.907326388893</v>
      </c>
      <c r="LK272" t="s">
        <v>234</v>
      </c>
      <c r="LL272" t="s">
        <v>234</v>
      </c>
      <c r="LM272" t="s">
        <v>3800</v>
      </c>
      <c r="LN272" t="s">
        <v>3801</v>
      </c>
      <c r="LO272" t="s">
        <v>234</v>
      </c>
      <c r="LP272">
        <v>285</v>
      </c>
    </row>
    <row r="273" spans="1:328" x14ac:dyDescent="0.35">
      <c r="A273">
        <v>44624.45375547454</v>
      </c>
      <c r="B273">
        <v>44624.457272280088</v>
      </c>
      <c r="C273">
        <v>44624</v>
      </c>
      <c r="D273">
        <v>3.5168055474059656E-3</v>
      </c>
      <c r="E273" t="s">
        <v>234</v>
      </c>
      <c r="F273" t="s">
        <v>234</v>
      </c>
      <c r="G273" t="s">
        <v>234</v>
      </c>
      <c r="H273">
        <v>44624</v>
      </c>
      <c r="I273" t="s">
        <v>1320</v>
      </c>
      <c r="J273" t="s">
        <v>234</v>
      </c>
      <c r="K273" t="s">
        <v>1320</v>
      </c>
      <c r="L273" t="s">
        <v>3444</v>
      </c>
      <c r="M273" t="s">
        <v>3444</v>
      </c>
      <c r="N273" t="s">
        <v>246</v>
      </c>
      <c r="O273" t="s">
        <v>4416</v>
      </c>
      <c r="P273" t="s">
        <v>246</v>
      </c>
      <c r="Q273" t="s">
        <v>433</v>
      </c>
      <c r="R273" t="s">
        <v>4416</v>
      </c>
      <c r="S273" t="s">
        <v>600</v>
      </c>
      <c r="T273" t="s">
        <v>1854</v>
      </c>
      <c r="U273" t="s">
        <v>1853</v>
      </c>
      <c r="V273" t="s">
        <v>1855</v>
      </c>
      <c r="W273" t="s">
        <v>3160</v>
      </c>
      <c r="X273" t="s">
        <v>3159</v>
      </c>
      <c r="Y273" t="s">
        <v>3160</v>
      </c>
      <c r="Z273" t="s">
        <v>246</v>
      </c>
      <c r="AA273" t="s">
        <v>4432</v>
      </c>
      <c r="AB273" t="s">
        <v>246</v>
      </c>
      <c r="AC273" t="s">
        <v>1390</v>
      </c>
      <c r="AD273" t="s">
        <v>4418</v>
      </c>
      <c r="AE273" t="s">
        <v>246</v>
      </c>
      <c r="AF273" t="s">
        <v>4419</v>
      </c>
      <c r="AG273" t="s">
        <v>246</v>
      </c>
      <c r="AH273" t="s">
        <v>1390</v>
      </c>
      <c r="AI273" t="s">
        <v>3445</v>
      </c>
      <c r="AJ273" t="s">
        <v>247</v>
      </c>
      <c r="AK273" t="s">
        <v>248</v>
      </c>
      <c r="AL273" t="s">
        <v>1655</v>
      </c>
      <c r="AM273" t="s">
        <v>234</v>
      </c>
      <c r="AN273" t="s">
        <v>1655</v>
      </c>
      <c r="AO273" t="s">
        <v>234</v>
      </c>
      <c r="AP273" t="s">
        <v>250</v>
      </c>
      <c r="AQ273" t="s">
        <v>234</v>
      </c>
      <c r="AR273" t="s">
        <v>234</v>
      </c>
      <c r="AS273" t="s">
        <v>234</v>
      </c>
      <c r="AT273" t="s">
        <v>234</v>
      </c>
      <c r="AU273" t="s">
        <v>234</v>
      </c>
      <c r="AV273" t="s">
        <v>234</v>
      </c>
      <c r="AW273" t="s">
        <v>234</v>
      </c>
      <c r="AX273" t="s">
        <v>234</v>
      </c>
      <c r="AY273" t="s">
        <v>234</v>
      </c>
      <c r="AZ273" t="s">
        <v>234</v>
      </c>
      <c r="BA273" t="s">
        <v>234</v>
      </c>
      <c r="BB273" t="s">
        <v>234</v>
      </c>
      <c r="BC273" t="s">
        <v>234</v>
      </c>
      <c r="BD273" t="s">
        <v>234</v>
      </c>
      <c r="BE273" t="s">
        <v>234</v>
      </c>
      <c r="BF273" t="s">
        <v>234</v>
      </c>
      <c r="BG273" t="s">
        <v>234</v>
      </c>
      <c r="BH273" t="s">
        <v>234</v>
      </c>
      <c r="BI273" t="s">
        <v>234</v>
      </c>
      <c r="BJ273" t="s">
        <v>234</v>
      </c>
      <c r="BK273" t="s">
        <v>234</v>
      </c>
      <c r="BL273" t="s">
        <v>234</v>
      </c>
      <c r="BM273" t="s">
        <v>234</v>
      </c>
      <c r="BN273" t="s">
        <v>234</v>
      </c>
      <c r="BO273" t="s">
        <v>234</v>
      </c>
      <c r="BP273" t="s">
        <v>234</v>
      </c>
      <c r="BQ273" t="s">
        <v>234</v>
      </c>
      <c r="BR273" t="s">
        <v>234</v>
      </c>
      <c r="BS273" t="s">
        <v>234</v>
      </c>
      <c r="BT273" t="s">
        <v>234</v>
      </c>
      <c r="BU273" t="s">
        <v>234</v>
      </c>
      <c r="BV273" t="s">
        <v>234</v>
      </c>
      <c r="BW273" t="s">
        <v>234</v>
      </c>
      <c r="BX273" t="s">
        <v>234</v>
      </c>
      <c r="BY273" t="s">
        <v>234</v>
      </c>
      <c r="BZ273" t="s">
        <v>234</v>
      </c>
      <c r="CA273" t="s">
        <v>234</v>
      </c>
      <c r="CB273" t="s">
        <v>234</v>
      </c>
      <c r="CC273" t="s">
        <v>234</v>
      </c>
      <c r="CD273" t="s">
        <v>234</v>
      </c>
      <c r="CE273" t="s">
        <v>234</v>
      </c>
      <c r="CF273" t="s">
        <v>234</v>
      </c>
      <c r="CG273" t="s">
        <v>234</v>
      </c>
      <c r="CH273" t="s">
        <v>234</v>
      </c>
      <c r="CI273" t="s">
        <v>234</v>
      </c>
      <c r="CJ273" t="s">
        <v>234</v>
      </c>
      <c r="CK273" t="s">
        <v>234</v>
      </c>
      <c r="CL273" t="s">
        <v>234</v>
      </c>
      <c r="CM273" t="s">
        <v>234</v>
      </c>
      <c r="CN273" t="s">
        <v>234</v>
      </c>
      <c r="CO273" t="s">
        <v>234</v>
      </c>
      <c r="CP273" t="s">
        <v>234</v>
      </c>
      <c r="CQ273" t="s">
        <v>234</v>
      </c>
      <c r="CR273" t="s">
        <v>234</v>
      </c>
      <c r="CS273" t="s">
        <v>234</v>
      </c>
      <c r="CT273" t="s">
        <v>234</v>
      </c>
      <c r="CU273" t="s">
        <v>234</v>
      </c>
      <c r="CV273" t="s">
        <v>234</v>
      </c>
      <c r="CW273" t="s">
        <v>234</v>
      </c>
      <c r="CX273" t="s">
        <v>234</v>
      </c>
      <c r="CY273" t="s">
        <v>234</v>
      </c>
      <c r="CZ273" t="s">
        <v>234</v>
      </c>
      <c r="DA273" t="s">
        <v>234</v>
      </c>
      <c r="DB273" t="s">
        <v>234</v>
      </c>
      <c r="DC273" t="s">
        <v>234</v>
      </c>
      <c r="DD273" t="s">
        <v>234</v>
      </c>
      <c r="DE273" t="s">
        <v>234</v>
      </c>
      <c r="DF273" t="s">
        <v>234</v>
      </c>
      <c r="DG273" t="s">
        <v>234</v>
      </c>
      <c r="DH273" t="s">
        <v>234</v>
      </c>
      <c r="DI273" t="s">
        <v>234</v>
      </c>
      <c r="DJ273" t="s">
        <v>234</v>
      </c>
      <c r="DK273" t="s">
        <v>234</v>
      </c>
      <c r="DL273" t="s">
        <v>234</v>
      </c>
      <c r="DM273" t="s">
        <v>234</v>
      </c>
      <c r="DN273" t="s">
        <v>234</v>
      </c>
      <c r="DO273" t="s">
        <v>234</v>
      </c>
      <c r="DP273" t="s">
        <v>234</v>
      </c>
      <c r="DQ273" t="s">
        <v>234</v>
      </c>
      <c r="DR273" t="s">
        <v>234</v>
      </c>
      <c r="DS273" t="s">
        <v>234</v>
      </c>
      <c r="DT273" t="s">
        <v>234</v>
      </c>
      <c r="DU273" t="s">
        <v>234</v>
      </c>
      <c r="DV273" t="s">
        <v>234</v>
      </c>
      <c r="DW273" t="s">
        <v>234</v>
      </c>
      <c r="DX273" t="s">
        <v>234</v>
      </c>
      <c r="DY273" t="s">
        <v>234</v>
      </c>
      <c r="DZ273" t="s">
        <v>234</v>
      </c>
      <c r="EA273" t="s">
        <v>234</v>
      </c>
      <c r="EB273" t="s">
        <v>234</v>
      </c>
      <c r="EC273" t="s">
        <v>234</v>
      </c>
      <c r="ED273" t="s">
        <v>234</v>
      </c>
      <c r="EE273" t="s">
        <v>234</v>
      </c>
      <c r="EF273" t="s">
        <v>234</v>
      </c>
      <c r="EG273" t="s">
        <v>234</v>
      </c>
      <c r="EH273" t="s">
        <v>234</v>
      </c>
      <c r="EI273" t="s">
        <v>234</v>
      </c>
      <c r="EJ273" t="s">
        <v>234</v>
      </c>
      <c r="EK273" t="s">
        <v>234</v>
      </c>
      <c r="EL273" t="s">
        <v>234</v>
      </c>
      <c r="EM273" t="s">
        <v>234</v>
      </c>
      <c r="EN273" t="s">
        <v>234</v>
      </c>
      <c r="EO273" t="s">
        <v>234</v>
      </c>
      <c r="EP273" t="s">
        <v>234</v>
      </c>
      <c r="EQ273" t="s">
        <v>234</v>
      </c>
      <c r="ER273" t="s">
        <v>234</v>
      </c>
      <c r="ES273" t="s">
        <v>234</v>
      </c>
      <c r="ET273" t="s">
        <v>234</v>
      </c>
      <c r="EU273" t="s">
        <v>234</v>
      </c>
      <c r="EV273" t="s">
        <v>234</v>
      </c>
      <c r="EW273" t="s">
        <v>234</v>
      </c>
      <c r="EX273" t="s">
        <v>234</v>
      </c>
      <c r="EY273" t="s">
        <v>234</v>
      </c>
      <c r="EZ273" t="s">
        <v>234</v>
      </c>
      <c r="FA273" t="s">
        <v>234</v>
      </c>
      <c r="FB273" t="s">
        <v>234</v>
      </c>
      <c r="FC273" t="s">
        <v>234</v>
      </c>
      <c r="FD273" t="s">
        <v>234</v>
      </c>
      <c r="FE273" t="s">
        <v>234</v>
      </c>
      <c r="FF273" t="s">
        <v>234</v>
      </c>
      <c r="FG273" t="s">
        <v>234</v>
      </c>
      <c r="FH273" t="s">
        <v>234</v>
      </c>
      <c r="FI273" t="s">
        <v>234</v>
      </c>
      <c r="FJ273" t="s">
        <v>234</v>
      </c>
      <c r="FK273" t="s">
        <v>234</v>
      </c>
      <c r="FL273" t="s">
        <v>234</v>
      </c>
      <c r="FM273" t="s">
        <v>234</v>
      </c>
      <c r="FN273" t="s">
        <v>234</v>
      </c>
      <c r="FO273" t="s">
        <v>234</v>
      </c>
      <c r="FP273" t="s">
        <v>234</v>
      </c>
      <c r="FQ273" t="s">
        <v>234</v>
      </c>
      <c r="FR273" t="s">
        <v>234</v>
      </c>
      <c r="FS273" t="s">
        <v>234</v>
      </c>
      <c r="FT273" t="s">
        <v>234</v>
      </c>
      <c r="FU273" t="s">
        <v>234</v>
      </c>
      <c r="FV273" t="s">
        <v>234</v>
      </c>
      <c r="FW273" t="s">
        <v>234</v>
      </c>
      <c r="FX273" t="s">
        <v>234</v>
      </c>
      <c r="FY273" t="s">
        <v>234</v>
      </c>
      <c r="FZ273" t="s">
        <v>234</v>
      </c>
      <c r="GA273" t="s">
        <v>234</v>
      </c>
      <c r="GB273" t="s">
        <v>234</v>
      </c>
      <c r="GC273" t="s">
        <v>234</v>
      </c>
      <c r="GD273" t="s">
        <v>234</v>
      </c>
      <c r="GE273" t="s">
        <v>234</v>
      </c>
      <c r="GF273" t="s">
        <v>234</v>
      </c>
      <c r="GG273" t="s">
        <v>234</v>
      </c>
      <c r="GH273" t="s">
        <v>234</v>
      </c>
      <c r="GI273" t="s">
        <v>234</v>
      </c>
      <c r="GJ273" t="s">
        <v>234</v>
      </c>
      <c r="GK273" t="s">
        <v>234</v>
      </c>
      <c r="GL273" t="s">
        <v>234</v>
      </c>
      <c r="GM273" t="s">
        <v>234</v>
      </c>
      <c r="GN273" t="s">
        <v>234</v>
      </c>
      <c r="GO273" t="s">
        <v>234</v>
      </c>
      <c r="GP273" t="s">
        <v>234</v>
      </c>
      <c r="GQ273" t="s">
        <v>234</v>
      </c>
      <c r="GR273" t="s">
        <v>234</v>
      </c>
      <c r="GS273" t="s">
        <v>234</v>
      </c>
      <c r="GT273" t="s">
        <v>234</v>
      </c>
      <c r="GU273" t="s">
        <v>234</v>
      </c>
      <c r="GV273" t="s">
        <v>234</v>
      </c>
      <c r="GW273" t="s">
        <v>234</v>
      </c>
      <c r="GX273" t="s">
        <v>234</v>
      </c>
      <c r="GY273" t="s">
        <v>234</v>
      </c>
      <c r="GZ273" t="s">
        <v>234</v>
      </c>
      <c r="HA273" t="s">
        <v>234</v>
      </c>
      <c r="HB273" t="s">
        <v>234</v>
      </c>
      <c r="HC273" t="s">
        <v>234</v>
      </c>
      <c r="HD273" t="s">
        <v>234</v>
      </c>
      <c r="HE273" t="s">
        <v>234</v>
      </c>
      <c r="HF273" t="s">
        <v>234</v>
      </c>
      <c r="HG273" t="s">
        <v>234</v>
      </c>
      <c r="HH273" t="s">
        <v>234</v>
      </c>
      <c r="HI273" t="s">
        <v>234</v>
      </c>
      <c r="HJ273" t="s">
        <v>234</v>
      </c>
      <c r="HK273" t="s">
        <v>234</v>
      </c>
      <c r="HL273" t="s">
        <v>234</v>
      </c>
      <c r="HM273" t="s">
        <v>234</v>
      </c>
      <c r="HN273" t="s">
        <v>234</v>
      </c>
      <c r="HO273" t="s">
        <v>234</v>
      </c>
      <c r="HP273" t="s">
        <v>234</v>
      </c>
      <c r="HQ273" t="s">
        <v>234</v>
      </c>
      <c r="HR273" t="s">
        <v>234</v>
      </c>
      <c r="HS273" t="s">
        <v>234</v>
      </c>
      <c r="HT273" t="s">
        <v>234</v>
      </c>
      <c r="HU273" t="s">
        <v>234</v>
      </c>
      <c r="HV273" t="s">
        <v>234</v>
      </c>
      <c r="HW273" t="s">
        <v>234</v>
      </c>
      <c r="HX273" t="s">
        <v>234</v>
      </c>
      <c r="HY273" t="s">
        <v>234</v>
      </c>
      <c r="HZ273" t="s">
        <v>234</v>
      </c>
      <c r="IA273" t="s">
        <v>234</v>
      </c>
      <c r="IB273" t="s">
        <v>234</v>
      </c>
      <c r="IC273" t="s">
        <v>234</v>
      </c>
      <c r="ID273" t="s">
        <v>234</v>
      </c>
      <c r="IE273" t="s">
        <v>234</v>
      </c>
      <c r="IF273" t="s">
        <v>234</v>
      </c>
      <c r="IG273" t="s">
        <v>234</v>
      </c>
      <c r="IH273" t="s">
        <v>234</v>
      </c>
      <c r="II273" t="s">
        <v>234</v>
      </c>
      <c r="IJ273" t="s">
        <v>234</v>
      </c>
      <c r="IK273" t="s">
        <v>234</v>
      </c>
      <c r="IL273" t="s">
        <v>234</v>
      </c>
      <c r="IM273" t="s">
        <v>234</v>
      </c>
      <c r="IN273" t="s">
        <v>234</v>
      </c>
      <c r="IO273" t="s">
        <v>234</v>
      </c>
      <c r="IP273" t="s">
        <v>234</v>
      </c>
      <c r="IQ273" t="s">
        <v>234</v>
      </c>
      <c r="IR273" t="s">
        <v>234</v>
      </c>
      <c r="IS273" t="s">
        <v>234</v>
      </c>
      <c r="IT273" t="s">
        <v>234</v>
      </c>
      <c r="IU273" t="s">
        <v>234</v>
      </c>
      <c r="IV273" t="s">
        <v>234</v>
      </c>
      <c r="IW273" t="s">
        <v>234</v>
      </c>
      <c r="IX273" t="s">
        <v>234</v>
      </c>
      <c r="IY273" t="s">
        <v>1655</v>
      </c>
      <c r="IZ273" t="s">
        <v>1713</v>
      </c>
      <c r="JA273" t="s">
        <v>252</v>
      </c>
      <c r="JB273" t="s">
        <v>234</v>
      </c>
      <c r="JC273" t="s">
        <v>253</v>
      </c>
      <c r="JD273" t="s">
        <v>254</v>
      </c>
      <c r="JE273" t="s">
        <v>254</v>
      </c>
      <c r="JF273" t="s">
        <v>255</v>
      </c>
      <c r="JG273" t="s">
        <v>234</v>
      </c>
      <c r="JH273" t="s">
        <v>347</v>
      </c>
      <c r="JI273" t="s">
        <v>258</v>
      </c>
      <c r="JJ273" t="s">
        <v>258</v>
      </c>
      <c r="JK273" t="s">
        <v>3810</v>
      </c>
      <c r="JL273" t="s">
        <v>234</v>
      </c>
      <c r="JM273" t="s">
        <v>234</v>
      </c>
      <c r="JN273" t="s">
        <v>234</v>
      </c>
      <c r="JO273" t="s">
        <v>234</v>
      </c>
      <c r="JP273" t="s">
        <v>234</v>
      </c>
      <c r="JQ273">
        <v>25</v>
      </c>
      <c r="JR273" t="s">
        <v>3833</v>
      </c>
      <c r="JS273" t="s">
        <v>234</v>
      </c>
      <c r="JT273" t="s">
        <v>259</v>
      </c>
      <c r="JU273" t="s">
        <v>3833</v>
      </c>
      <c r="JV273" t="s">
        <v>261</v>
      </c>
      <c r="JW273" t="s">
        <v>375</v>
      </c>
      <c r="JX273" t="s">
        <v>249</v>
      </c>
      <c r="JY273" t="s">
        <v>1723</v>
      </c>
      <c r="JZ273">
        <v>0</v>
      </c>
      <c r="KA273">
        <v>0</v>
      </c>
      <c r="KB273">
        <v>0</v>
      </c>
      <c r="KC273">
        <v>1</v>
      </c>
      <c r="KD273">
        <v>0</v>
      </c>
      <c r="KE273">
        <v>0</v>
      </c>
      <c r="KF273">
        <v>0</v>
      </c>
      <c r="KG273">
        <v>0</v>
      </c>
      <c r="KH273">
        <v>0</v>
      </c>
      <c r="KI273">
        <v>0</v>
      </c>
      <c r="KJ273">
        <v>0</v>
      </c>
      <c r="KK273">
        <v>0</v>
      </c>
      <c r="KL273" t="s">
        <v>234</v>
      </c>
      <c r="KM273" t="s">
        <v>249</v>
      </c>
      <c r="KN273" t="s">
        <v>4433</v>
      </c>
      <c r="KO273">
        <v>1</v>
      </c>
      <c r="KP273">
        <v>1</v>
      </c>
      <c r="KQ273">
        <v>0</v>
      </c>
      <c r="KR273" t="s">
        <v>234</v>
      </c>
      <c r="KS273" t="s">
        <v>3909</v>
      </c>
      <c r="KT273">
        <v>1</v>
      </c>
      <c r="KU273">
        <v>0</v>
      </c>
      <c r="KV273">
        <v>1</v>
      </c>
      <c r="KW273">
        <v>0</v>
      </c>
      <c r="KX273">
        <v>0</v>
      </c>
      <c r="KY273">
        <v>0</v>
      </c>
      <c r="KZ273" t="s">
        <v>234</v>
      </c>
      <c r="LA273" t="s">
        <v>234</v>
      </c>
      <c r="LB273" t="s">
        <v>234</v>
      </c>
      <c r="LC273" t="s">
        <v>234</v>
      </c>
      <c r="LD273" t="s">
        <v>234</v>
      </c>
      <c r="LE273" t="s">
        <v>234</v>
      </c>
      <c r="LF273" t="s">
        <v>234</v>
      </c>
      <c r="LG273" t="s">
        <v>234</v>
      </c>
      <c r="LH273">
        <v>266851055</v>
      </c>
      <c r="LI273" t="s">
        <v>4434</v>
      </c>
      <c r="LJ273">
        <v>44624.907361111109</v>
      </c>
      <c r="LK273" t="s">
        <v>234</v>
      </c>
      <c r="LL273" t="s">
        <v>234</v>
      </c>
      <c r="LM273" t="s">
        <v>3800</v>
      </c>
      <c r="LN273" t="s">
        <v>3801</v>
      </c>
      <c r="LO273" t="s">
        <v>234</v>
      </c>
      <c r="LP273">
        <v>287</v>
      </c>
    </row>
    <row r="274" spans="1:328" x14ac:dyDescent="0.35">
      <c r="A274">
        <v>44624.466916087957</v>
      </c>
      <c r="B274">
        <v>44624.468642581021</v>
      </c>
      <c r="C274">
        <v>44624</v>
      </c>
      <c r="D274">
        <v>1.7264930647797883E-3</v>
      </c>
      <c r="E274" t="s">
        <v>234</v>
      </c>
      <c r="F274" t="s">
        <v>234</v>
      </c>
      <c r="G274" t="s">
        <v>234</v>
      </c>
      <c r="H274">
        <v>44624</v>
      </c>
      <c r="I274" t="s">
        <v>1320</v>
      </c>
      <c r="J274" t="s">
        <v>234</v>
      </c>
      <c r="K274" t="s">
        <v>1320</v>
      </c>
      <c r="L274" t="s">
        <v>3444</v>
      </c>
      <c r="M274" t="s">
        <v>3444</v>
      </c>
      <c r="N274" t="s">
        <v>246</v>
      </c>
      <c r="O274" t="s">
        <v>4416</v>
      </c>
      <c r="P274" t="s">
        <v>246</v>
      </c>
      <c r="Q274" t="s">
        <v>433</v>
      </c>
      <c r="R274" t="s">
        <v>4416</v>
      </c>
      <c r="S274" t="s">
        <v>600</v>
      </c>
      <c r="T274" t="s">
        <v>1854</v>
      </c>
      <c r="U274" t="s">
        <v>1853</v>
      </c>
      <c r="V274" t="s">
        <v>1855</v>
      </c>
      <c r="W274" t="s">
        <v>3160</v>
      </c>
      <c r="X274" t="s">
        <v>3159</v>
      </c>
      <c r="Y274" t="s">
        <v>3160</v>
      </c>
      <c r="Z274" t="s">
        <v>246</v>
      </c>
      <c r="AA274" t="s">
        <v>4417</v>
      </c>
      <c r="AB274" t="s">
        <v>246</v>
      </c>
      <c r="AC274" t="s">
        <v>1390</v>
      </c>
      <c r="AD274" t="s">
        <v>4418</v>
      </c>
      <c r="AE274" t="s">
        <v>246</v>
      </c>
      <c r="AF274" t="s">
        <v>4419</v>
      </c>
      <c r="AG274" t="s">
        <v>246</v>
      </c>
      <c r="AH274" t="s">
        <v>1390</v>
      </c>
      <c r="AI274" t="s">
        <v>3445</v>
      </c>
      <c r="AJ274" t="s">
        <v>247</v>
      </c>
      <c r="AK274" t="s">
        <v>248</v>
      </c>
      <c r="AL274" t="s">
        <v>1655</v>
      </c>
      <c r="AM274" t="s">
        <v>234</v>
      </c>
      <c r="AN274" t="s">
        <v>1655</v>
      </c>
      <c r="AO274" t="s">
        <v>234</v>
      </c>
      <c r="AP274" t="s">
        <v>250</v>
      </c>
      <c r="AQ274" t="s">
        <v>234</v>
      </c>
      <c r="AR274" t="s">
        <v>234</v>
      </c>
      <c r="AS274" t="s">
        <v>234</v>
      </c>
      <c r="AT274" t="s">
        <v>234</v>
      </c>
      <c r="AU274" t="s">
        <v>234</v>
      </c>
      <c r="AV274" t="s">
        <v>234</v>
      </c>
      <c r="AW274" t="s">
        <v>234</v>
      </c>
      <c r="AX274" t="s">
        <v>234</v>
      </c>
      <c r="AY274" t="s">
        <v>234</v>
      </c>
      <c r="AZ274" t="s">
        <v>234</v>
      </c>
      <c r="BA274" t="s">
        <v>234</v>
      </c>
      <c r="BB274" t="s">
        <v>234</v>
      </c>
      <c r="BC274" t="s">
        <v>234</v>
      </c>
      <c r="BD274" t="s">
        <v>234</v>
      </c>
      <c r="BE274" t="s">
        <v>234</v>
      </c>
      <c r="BF274" t="s">
        <v>234</v>
      </c>
      <c r="BG274" t="s">
        <v>234</v>
      </c>
      <c r="BH274" t="s">
        <v>234</v>
      </c>
      <c r="BI274" t="s">
        <v>234</v>
      </c>
      <c r="BJ274" t="s">
        <v>234</v>
      </c>
      <c r="BK274" t="s">
        <v>234</v>
      </c>
      <c r="BL274" t="s">
        <v>234</v>
      </c>
      <c r="BM274" t="s">
        <v>234</v>
      </c>
      <c r="BN274" t="s">
        <v>234</v>
      </c>
      <c r="BO274" t="s">
        <v>234</v>
      </c>
      <c r="BP274" t="s">
        <v>234</v>
      </c>
      <c r="BQ274" t="s">
        <v>234</v>
      </c>
      <c r="BR274" t="s">
        <v>234</v>
      </c>
      <c r="BS274" t="s">
        <v>234</v>
      </c>
      <c r="BT274" t="s">
        <v>234</v>
      </c>
      <c r="BU274" t="s">
        <v>234</v>
      </c>
      <c r="BV274" t="s">
        <v>234</v>
      </c>
      <c r="BW274" t="s">
        <v>234</v>
      </c>
      <c r="BX274" t="s">
        <v>234</v>
      </c>
      <c r="BY274" t="s">
        <v>234</v>
      </c>
      <c r="BZ274" t="s">
        <v>234</v>
      </c>
      <c r="CA274" t="s">
        <v>234</v>
      </c>
      <c r="CB274" t="s">
        <v>234</v>
      </c>
      <c r="CC274" t="s">
        <v>234</v>
      </c>
      <c r="CD274" t="s">
        <v>234</v>
      </c>
      <c r="CE274" t="s">
        <v>234</v>
      </c>
      <c r="CF274" t="s">
        <v>234</v>
      </c>
      <c r="CG274" t="s">
        <v>234</v>
      </c>
      <c r="CH274" t="s">
        <v>234</v>
      </c>
      <c r="CI274" t="s">
        <v>234</v>
      </c>
      <c r="CJ274" t="s">
        <v>234</v>
      </c>
      <c r="CK274" t="s">
        <v>234</v>
      </c>
      <c r="CL274" t="s">
        <v>234</v>
      </c>
      <c r="CM274" t="s">
        <v>234</v>
      </c>
      <c r="CN274" t="s">
        <v>234</v>
      </c>
      <c r="CO274" t="s">
        <v>234</v>
      </c>
      <c r="CP274" t="s">
        <v>234</v>
      </c>
      <c r="CQ274" t="s">
        <v>234</v>
      </c>
      <c r="CR274" t="s">
        <v>234</v>
      </c>
      <c r="CS274" t="s">
        <v>234</v>
      </c>
      <c r="CT274" t="s">
        <v>234</v>
      </c>
      <c r="CU274" t="s">
        <v>234</v>
      </c>
      <c r="CV274" t="s">
        <v>234</v>
      </c>
      <c r="CW274" t="s">
        <v>234</v>
      </c>
      <c r="CX274" t="s">
        <v>234</v>
      </c>
      <c r="CY274" t="s">
        <v>234</v>
      </c>
      <c r="CZ274" t="s">
        <v>234</v>
      </c>
      <c r="DA274" t="s">
        <v>234</v>
      </c>
      <c r="DB274" t="s">
        <v>234</v>
      </c>
      <c r="DC274" t="s">
        <v>234</v>
      </c>
      <c r="DD274" t="s">
        <v>234</v>
      </c>
      <c r="DE274" t="s">
        <v>234</v>
      </c>
      <c r="DF274" t="s">
        <v>234</v>
      </c>
      <c r="DG274" t="s">
        <v>234</v>
      </c>
      <c r="DH274" t="s">
        <v>234</v>
      </c>
      <c r="DI274" t="s">
        <v>234</v>
      </c>
      <c r="DJ274" t="s">
        <v>234</v>
      </c>
      <c r="DK274" t="s">
        <v>234</v>
      </c>
      <c r="DL274" t="s">
        <v>234</v>
      </c>
      <c r="DM274" t="s">
        <v>234</v>
      </c>
      <c r="DN274" t="s">
        <v>234</v>
      </c>
      <c r="DO274" t="s">
        <v>234</v>
      </c>
      <c r="DP274" t="s">
        <v>234</v>
      </c>
      <c r="DQ274" t="s">
        <v>234</v>
      </c>
      <c r="DR274" t="s">
        <v>234</v>
      </c>
      <c r="DS274" t="s">
        <v>234</v>
      </c>
      <c r="DT274" t="s">
        <v>234</v>
      </c>
      <c r="DU274" t="s">
        <v>234</v>
      </c>
      <c r="DV274" t="s">
        <v>234</v>
      </c>
      <c r="DW274" t="s">
        <v>234</v>
      </c>
      <c r="DX274" t="s">
        <v>234</v>
      </c>
      <c r="DY274" t="s">
        <v>234</v>
      </c>
      <c r="DZ274" t="s">
        <v>234</v>
      </c>
      <c r="EA274" t="s">
        <v>234</v>
      </c>
      <c r="EB274" t="s">
        <v>234</v>
      </c>
      <c r="EC274" t="s">
        <v>234</v>
      </c>
      <c r="ED274" t="s">
        <v>234</v>
      </c>
      <c r="EE274" t="s">
        <v>234</v>
      </c>
      <c r="EF274" t="s">
        <v>234</v>
      </c>
      <c r="EG274" t="s">
        <v>234</v>
      </c>
      <c r="EH274" t="s">
        <v>234</v>
      </c>
      <c r="EI274" t="s">
        <v>234</v>
      </c>
      <c r="EJ274" t="s">
        <v>234</v>
      </c>
      <c r="EK274" t="s">
        <v>234</v>
      </c>
      <c r="EL274" t="s">
        <v>234</v>
      </c>
      <c r="EM274" t="s">
        <v>234</v>
      </c>
      <c r="EN274" t="s">
        <v>234</v>
      </c>
      <c r="EO274" t="s">
        <v>234</v>
      </c>
      <c r="EP274" t="s">
        <v>234</v>
      </c>
      <c r="EQ274" t="s">
        <v>234</v>
      </c>
      <c r="ER274" t="s">
        <v>234</v>
      </c>
      <c r="ES274" t="s">
        <v>234</v>
      </c>
      <c r="ET274" t="s">
        <v>234</v>
      </c>
      <c r="EU274" t="s">
        <v>234</v>
      </c>
      <c r="EV274" t="s">
        <v>234</v>
      </c>
      <c r="EW274" t="s">
        <v>234</v>
      </c>
      <c r="EX274" t="s">
        <v>234</v>
      </c>
      <c r="EY274" t="s">
        <v>234</v>
      </c>
      <c r="EZ274" t="s">
        <v>234</v>
      </c>
      <c r="FA274" t="s">
        <v>234</v>
      </c>
      <c r="FB274" t="s">
        <v>234</v>
      </c>
      <c r="FC274" t="s">
        <v>234</v>
      </c>
      <c r="FD274" t="s">
        <v>234</v>
      </c>
      <c r="FE274" t="s">
        <v>234</v>
      </c>
      <c r="FF274" t="s">
        <v>234</v>
      </c>
      <c r="FG274" t="s">
        <v>234</v>
      </c>
      <c r="FH274" t="s">
        <v>234</v>
      </c>
      <c r="FI274" t="s">
        <v>234</v>
      </c>
      <c r="FJ274" t="s">
        <v>234</v>
      </c>
      <c r="FK274" t="s">
        <v>234</v>
      </c>
      <c r="FL274" t="s">
        <v>234</v>
      </c>
      <c r="FM274" t="s">
        <v>234</v>
      </c>
      <c r="FN274" t="s">
        <v>234</v>
      </c>
      <c r="FO274" t="s">
        <v>234</v>
      </c>
      <c r="FP274" t="s">
        <v>234</v>
      </c>
      <c r="FQ274" t="s">
        <v>234</v>
      </c>
      <c r="FR274" t="s">
        <v>234</v>
      </c>
      <c r="FS274" t="s">
        <v>234</v>
      </c>
      <c r="FT274" t="s">
        <v>234</v>
      </c>
      <c r="FU274" t="s">
        <v>234</v>
      </c>
      <c r="FV274" t="s">
        <v>234</v>
      </c>
      <c r="FW274" t="s">
        <v>234</v>
      </c>
      <c r="FX274" t="s">
        <v>234</v>
      </c>
      <c r="FY274" t="s">
        <v>234</v>
      </c>
      <c r="FZ274" t="s">
        <v>234</v>
      </c>
      <c r="GA274" t="s">
        <v>234</v>
      </c>
      <c r="GB274" t="s">
        <v>234</v>
      </c>
      <c r="GC274" t="s">
        <v>234</v>
      </c>
      <c r="GD274" t="s">
        <v>234</v>
      </c>
      <c r="GE274" t="s">
        <v>234</v>
      </c>
      <c r="GF274" t="s">
        <v>234</v>
      </c>
      <c r="GG274" t="s">
        <v>234</v>
      </c>
      <c r="GH274" t="s">
        <v>234</v>
      </c>
      <c r="GI274" t="s">
        <v>234</v>
      </c>
      <c r="GJ274" t="s">
        <v>234</v>
      </c>
      <c r="GK274" t="s">
        <v>234</v>
      </c>
      <c r="GL274" t="s">
        <v>234</v>
      </c>
      <c r="GM274" t="s">
        <v>234</v>
      </c>
      <c r="GN274" t="s">
        <v>234</v>
      </c>
      <c r="GO274" t="s">
        <v>234</v>
      </c>
      <c r="GP274" t="s">
        <v>234</v>
      </c>
      <c r="GQ274" t="s">
        <v>234</v>
      </c>
      <c r="GR274" t="s">
        <v>234</v>
      </c>
      <c r="GS274" t="s">
        <v>234</v>
      </c>
      <c r="GT274" t="s">
        <v>234</v>
      </c>
      <c r="GU274" t="s">
        <v>234</v>
      </c>
      <c r="GV274" t="s">
        <v>234</v>
      </c>
      <c r="GW274" t="s">
        <v>234</v>
      </c>
      <c r="GX274" t="s">
        <v>234</v>
      </c>
      <c r="GY274" t="s">
        <v>234</v>
      </c>
      <c r="GZ274" t="s">
        <v>234</v>
      </c>
      <c r="HA274" t="s">
        <v>234</v>
      </c>
      <c r="HB274" t="s">
        <v>234</v>
      </c>
      <c r="HC274" t="s">
        <v>234</v>
      </c>
      <c r="HD274" t="s">
        <v>234</v>
      </c>
      <c r="HE274" t="s">
        <v>234</v>
      </c>
      <c r="HF274" t="s">
        <v>234</v>
      </c>
      <c r="HG274" t="s">
        <v>234</v>
      </c>
      <c r="HH274" t="s">
        <v>234</v>
      </c>
      <c r="HI274" t="s">
        <v>234</v>
      </c>
      <c r="HJ274" t="s">
        <v>234</v>
      </c>
      <c r="HK274" t="s">
        <v>234</v>
      </c>
      <c r="HL274" t="s">
        <v>234</v>
      </c>
      <c r="HM274" t="s">
        <v>234</v>
      </c>
      <c r="HN274" t="s">
        <v>234</v>
      </c>
      <c r="HO274" t="s">
        <v>234</v>
      </c>
      <c r="HP274" t="s">
        <v>234</v>
      </c>
      <c r="HQ274" t="s">
        <v>234</v>
      </c>
      <c r="HR274" t="s">
        <v>234</v>
      </c>
      <c r="HS274" t="s">
        <v>234</v>
      </c>
      <c r="HT274" t="s">
        <v>234</v>
      </c>
      <c r="HU274" t="s">
        <v>234</v>
      </c>
      <c r="HV274" t="s">
        <v>234</v>
      </c>
      <c r="HW274" t="s">
        <v>234</v>
      </c>
      <c r="HX274" t="s">
        <v>234</v>
      </c>
      <c r="HY274" t="s">
        <v>234</v>
      </c>
      <c r="HZ274" t="s">
        <v>234</v>
      </c>
      <c r="IA274" t="s">
        <v>234</v>
      </c>
      <c r="IB274" t="s">
        <v>234</v>
      </c>
      <c r="IC274" t="s">
        <v>234</v>
      </c>
      <c r="ID274" t="s">
        <v>234</v>
      </c>
      <c r="IE274" t="s">
        <v>234</v>
      </c>
      <c r="IF274" t="s">
        <v>234</v>
      </c>
      <c r="IG274" t="s">
        <v>234</v>
      </c>
      <c r="IH274" t="s">
        <v>234</v>
      </c>
      <c r="II274" t="s">
        <v>234</v>
      </c>
      <c r="IJ274" t="s">
        <v>234</v>
      </c>
      <c r="IK274" t="s">
        <v>234</v>
      </c>
      <c r="IL274" t="s">
        <v>234</v>
      </c>
      <c r="IM274" t="s">
        <v>234</v>
      </c>
      <c r="IN274" t="s">
        <v>234</v>
      </c>
      <c r="IO274" t="s">
        <v>234</v>
      </c>
      <c r="IP274" t="s">
        <v>234</v>
      </c>
      <c r="IQ274" t="s">
        <v>234</v>
      </c>
      <c r="IR274" t="s">
        <v>234</v>
      </c>
      <c r="IS274" t="s">
        <v>234</v>
      </c>
      <c r="IT274" t="s">
        <v>234</v>
      </c>
      <c r="IU274" t="s">
        <v>234</v>
      </c>
      <c r="IV274" t="s">
        <v>234</v>
      </c>
      <c r="IW274" t="s">
        <v>234</v>
      </c>
      <c r="IX274" t="s">
        <v>234</v>
      </c>
      <c r="IY274" t="s">
        <v>1655</v>
      </c>
      <c r="IZ274" t="s">
        <v>1715</v>
      </c>
      <c r="JA274" t="s">
        <v>234</v>
      </c>
      <c r="JB274" t="s">
        <v>234</v>
      </c>
      <c r="JC274" t="s">
        <v>234</v>
      </c>
      <c r="JD274" t="s">
        <v>234</v>
      </c>
      <c r="JE274" t="s">
        <v>234</v>
      </c>
      <c r="JF274" t="s">
        <v>234</v>
      </c>
      <c r="JG274" t="s">
        <v>234</v>
      </c>
      <c r="JH274" t="s">
        <v>234</v>
      </c>
      <c r="JI274" t="s">
        <v>234</v>
      </c>
      <c r="JJ274" t="s">
        <v>234</v>
      </c>
      <c r="JK274" t="s">
        <v>234</v>
      </c>
      <c r="JL274" t="s">
        <v>234</v>
      </c>
      <c r="JM274" t="s">
        <v>234</v>
      </c>
      <c r="JN274" t="s">
        <v>234</v>
      </c>
      <c r="JO274" t="s">
        <v>234</v>
      </c>
      <c r="JP274" t="s">
        <v>234</v>
      </c>
      <c r="JQ274" t="s">
        <v>234</v>
      </c>
      <c r="JR274" t="s">
        <v>234</v>
      </c>
      <c r="JS274" t="s">
        <v>234</v>
      </c>
      <c r="JT274" t="s">
        <v>234</v>
      </c>
      <c r="JU274" t="s">
        <v>234</v>
      </c>
      <c r="JV274" t="s">
        <v>234</v>
      </c>
      <c r="JW274" t="s">
        <v>234</v>
      </c>
      <c r="JX274" t="s">
        <v>234</v>
      </c>
      <c r="JY274" t="s">
        <v>234</v>
      </c>
      <c r="JZ274" t="s">
        <v>234</v>
      </c>
      <c r="KA274" t="s">
        <v>234</v>
      </c>
      <c r="KB274" t="s">
        <v>234</v>
      </c>
      <c r="KC274" t="s">
        <v>234</v>
      </c>
      <c r="KD274" t="s">
        <v>234</v>
      </c>
      <c r="KE274" t="s">
        <v>234</v>
      </c>
      <c r="KF274" t="s">
        <v>234</v>
      </c>
      <c r="KG274" t="s">
        <v>234</v>
      </c>
      <c r="KH274" t="s">
        <v>234</v>
      </c>
      <c r="KI274" t="s">
        <v>234</v>
      </c>
      <c r="KJ274" t="s">
        <v>234</v>
      </c>
      <c r="KK274" t="s">
        <v>234</v>
      </c>
      <c r="KL274" t="s">
        <v>234</v>
      </c>
      <c r="KM274" t="s">
        <v>261</v>
      </c>
      <c r="KN274" t="s">
        <v>234</v>
      </c>
      <c r="KO274" t="s">
        <v>234</v>
      </c>
      <c r="KP274" t="s">
        <v>234</v>
      </c>
      <c r="KQ274" t="s">
        <v>234</v>
      </c>
      <c r="KR274" t="s">
        <v>234</v>
      </c>
      <c r="KS274" t="s">
        <v>234</v>
      </c>
      <c r="KT274" t="s">
        <v>234</v>
      </c>
      <c r="KU274" t="s">
        <v>234</v>
      </c>
      <c r="KV274" t="s">
        <v>234</v>
      </c>
      <c r="KW274" t="s">
        <v>234</v>
      </c>
      <c r="KX274" t="s">
        <v>234</v>
      </c>
      <c r="KY274" t="s">
        <v>234</v>
      </c>
      <c r="KZ274" t="s">
        <v>234</v>
      </c>
      <c r="LA274" t="s">
        <v>234</v>
      </c>
      <c r="LB274" t="s">
        <v>234</v>
      </c>
      <c r="LC274" t="s">
        <v>234</v>
      </c>
      <c r="LD274" t="s">
        <v>234</v>
      </c>
      <c r="LE274" t="s">
        <v>234</v>
      </c>
      <c r="LF274" t="s">
        <v>234</v>
      </c>
      <c r="LG274" t="s">
        <v>234</v>
      </c>
      <c r="LH274">
        <v>266851066</v>
      </c>
      <c r="LI274" t="s">
        <v>4435</v>
      </c>
      <c r="LJ274">
        <v>44624.907500000001</v>
      </c>
      <c r="LK274" t="s">
        <v>234</v>
      </c>
      <c r="LL274" t="s">
        <v>234</v>
      </c>
      <c r="LM274" t="s">
        <v>3800</v>
      </c>
      <c r="LN274" t="s">
        <v>3801</v>
      </c>
      <c r="LO274" t="s">
        <v>234</v>
      </c>
      <c r="LP274">
        <v>288</v>
      </c>
    </row>
    <row r="275" spans="1:328" x14ac:dyDescent="0.35">
      <c r="A275">
        <v>44624.545955798611</v>
      </c>
      <c r="B275">
        <v>44624.54844929398</v>
      </c>
      <c r="C275">
        <v>44624</v>
      </c>
      <c r="D275">
        <v>2.4934953689808026E-3</v>
      </c>
      <c r="E275" t="s">
        <v>234</v>
      </c>
      <c r="F275" t="s">
        <v>234</v>
      </c>
      <c r="G275" t="s">
        <v>234</v>
      </c>
      <c r="H275">
        <v>44624</v>
      </c>
      <c r="I275" t="s">
        <v>1320</v>
      </c>
      <c r="J275" t="s">
        <v>234</v>
      </c>
      <c r="K275" t="s">
        <v>1320</v>
      </c>
      <c r="L275" t="s">
        <v>3444</v>
      </c>
      <c r="M275" t="s">
        <v>3444</v>
      </c>
      <c r="N275" t="s">
        <v>246</v>
      </c>
      <c r="O275" t="s">
        <v>4416</v>
      </c>
      <c r="P275" t="s">
        <v>246</v>
      </c>
      <c r="Q275" t="s">
        <v>433</v>
      </c>
      <c r="R275" t="s">
        <v>4416</v>
      </c>
      <c r="S275" t="s">
        <v>600</v>
      </c>
      <c r="T275" t="s">
        <v>1854</v>
      </c>
      <c r="U275" t="s">
        <v>1853</v>
      </c>
      <c r="V275" t="s">
        <v>1855</v>
      </c>
      <c r="W275" t="s">
        <v>3160</v>
      </c>
      <c r="X275" t="s">
        <v>3159</v>
      </c>
      <c r="Y275" t="s">
        <v>3160</v>
      </c>
      <c r="Z275" t="s">
        <v>246</v>
      </c>
      <c r="AA275" t="s">
        <v>4417</v>
      </c>
      <c r="AB275" t="s">
        <v>246</v>
      </c>
      <c r="AC275" t="s">
        <v>1390</v>
      </c>
      <c r="AD275" t="s">
        <v>4418</v>
      </c>
      <c r="AE275" t="s">
        <v>246</v>
      </c>
      <c r="AF275" t="s">
        <v>4419</v>
      </c>
      <c r="AG275" t="s">
        <v>246</v>
      </c>
      <c r="AH275" t="s">
        <v>1390</v>
      </c>
      <c r="AI275" t="s">
        <v>3445</v>
      </c>
      <c r="AJ275" t="s">
        <v>247</v>
      </c>
      <c r="AK275" t="s">
        <v>248</v>
      </c>
      <c r="AL275" t="s">
        <v>1655</v>
      </c>
      <c r="AM275" t="s">
        <v>234</v>
      </c>
      <c r="AN275" t="s">
        <v>1655</v>
      </c>
      <c r="AO275" t="s">
        <v>234</v>
      </c>
      <c r="AP275" t="s">
        <v>274</v>
      </c>
      <c r="AQ275" t="s">
        <v>234</v>
      </c>
      <c r="AR275" t="s">
        <v>234</v>
      </c>
      <c r="AS275" t="s">
        <v>234</v>
      </c>
      <c r="AT275" t="s">
        <v>234</v>
      </c>
      <c r="AU275" t="s">
        <v>234</v>
      </c>
      <c r="AV275" t="s">
        <v>234</v>
      </c>
      <c r="AW275" t="s">
        <v>234</v>
      </c>
      <c r="AX275" t="s">
        <v>234</v>
      </c>
      <c r="AY275" t="s">
        <v>234</v>
      </c>
      <c r="AZ275" t="s">
        <v>234</v>
      </c>
      <c r="BA275" t="s">
        <v>234</v>
      </c>
      <c r="BB275" t="s">
        <v>234</v>
      </c>
      <c r="BC275" t="s">
        <v>234</v>
      </c>
      <c r="BD275" t="s">
        <v>234</v>
      </c>
      <c r="BE275" t="s">
        <v>234</v>
      </c>
      <c r="BF275" t="s">
        <v>234</v>
      </c>
      <c r="BG275" t="s">
        <v>234</v>
      </c>
      <c r="BH275" t="s">
        <v>234</v>
      </c>
      <c r="BI275" t="s">
        <v>234</v>
      </c>
      <c r="BJ275" t="s">
        <v>234</v>
      </c>
      <c r="BK275" t="s">
        <v>234</v>
      </c>
      <c r="BL275" t="s">
        <v>234</v>
      </c>
      <c r="BM275" t="s">
        <v>234</v>
      </c>
      <c r="BN275" t="s">
        <v>234</v>
      </c>
      <c r="BO275" t="s">
        <v>234</v>
      </c>
      <c r="BP275" t="s">
        <v>234</v>
      </c>
      <c r="BQ275" t="s">
        <v>234</v>
      </c>
      <c r="BR275" t="s">
        <v>234</v>
      </c>
      <c r="BS275" t="s">
        <v>234</v>
      </c>
      <c r="BT275" t="s">
        <v>234</v>
      </c>
      <c r="BU275" t="s">
        <v>234</v>
      </c>
      <c r="BV275" t="s">
        <v>234</v>
      </c>
      <c r="BW275" t="s">
        <v>234</v>
      </c>
      <c r="BX275" t="s">
        <v>234</v>
      </c>
      <c r="BY275" t="s">
        <v>234</v>
      </c>
      <c r="BZ275" t="s">
        <v>234</v>
      </c>
      <c r="CA275" t="s">
        <v>234</v>
      </c>
      <c r="CB275" t="s">
        <v>234</v>
      </c>
      <c r="CC275" t="s">
        <v>234</v>
      </c>
      <c r="CD275" t="s">
        <v>234</v>
      </c>
      <c r="CE275" t="s">
        <v>234</v>
      </c>
      <c r="CF275" t="s">
        <v>234</v>
      </c>
      <c r="CG275" t="s">
        <v>234</v>
      </c>
      <c r="CH275" t="s">
        <v>234</v>
      </c>
      <c r="CI275" t="s">
        <v>234</v>
      </c>
      <c r="CJ275" t="s">
        <v>234</v>
      </c>
      <c r="CK275" t="s">
        <v>234</v>
      </c>
      <c r="CL275" t="s">
        <v>234</v>
      </c>
      <c r="CM275" t="s">
        <v>234</v>
      </c>
      <c r="CN275" t="s">
        <v>234</v>
      </c>
      <c r="CO275" t="s">
        <v>234</v>
      </c>
      <c r="CP275" t="s">
        <v>234</v>
      </c>
      <c r="CQ275" t="s">
        <v>234</v>
      </c>
      <c r="CR275" t="s">
        <v>234</v>
      </c>
      <c r="CS275" t="s">
        <v>234</v>
      </c>
      <c r="CT275" t="s">
        <v>234</v>
      </c>
      <c r="CU275" t="s">
        <v>234</v>
      </c>
      <c r="CV275" t="s">
        <v>234</v>
      </c>
      <c r="CW275" t="s">
        <v>234</v>
      </c>
      <c r="CX275" t="s">
        <v>234</v>
      </c>
      <c r="CY275" t="s">
        <v>234</v>
      </c>
      <c r="CZ275" t="s">
        <v>234</v>
      </c>
      <c r="DA275" t="s">
        <v>234</v>
      </c>
      <c r="DB275" t="s">
        <v>234</v>
      </c>
      <c r="DC275" t="s">
        <v>234</v>
      </c>
      <c r="DD275" t="s">
        <v>234</v>
      </c>
      <c r="DE275" t="s">
        <v>234</v>
      </c>
      <c r="DF275" t="s">
        <v>234</v>
      </c>
      <c r="DG275" t="s">
        <v>234</v>
      </c>
      <c r="DH275" t="s">
        <v>234</v>
      </c>
      <c r="DI275" t="s">
        <v>234</v>
      </c>
      <c r="DJ275" t="s">
        <v>234</v>
      </c>
      <c r="DK275" t="s">
        <v>234</v>
      </c>
      <c r="DL275" t="s">
        <v>234</v>
      </c>
      <c r="DM275" t="s">
        <v>234</v>
      </c>
      <c r="DN275" t="s">
        <v>234</v>
      </c>
      <c r="DO275" t="s">
        <v>234</v>
      </c>
      <c r="DP275" t="s">
        <v>234</v>
      </c>
      <c r="DQ275" t="s">
        <v>234</v>
      </c>
      <c r="DR275" t="s">
        <v>234</v>
      </c>
      <c r="DS275" t="s">
        <v>234</v>
      </c>
      <c r="DT275" t="s">
        <v>234</v>
      </c>
      <c r="DU275" t="s">
        <v>234</v>
      </c>
      <c r="DV275" t="s">
        <v>234</v>
      </c>
      <c r="DW275" t="s">
        <v>234</v>
      </c>
      <c r="DX275" t="s">
        <v>234</v>
      </c>
      <c r="DY275" t="s">
        <v>234</v>
      </c>
      <c r="DZ275" t="s">
        <v>234</v>
      </c>
      <c r="EA275" t="s">
        <v>234</v>
      </c>
      <c r="EB275" t="s">
        <v>234</v>
      </c>
      <c r="EC275" t="s">
        <v>234</v>
      </c>
      <c r="ED275" t="s">
        <v>234</v>
      </c>
      <c r="EE275" t="s">
        <v>234</v>
      </c>
      <c r="EF275" t="s">
        <v>234</v>
      </c>
      <c r="EG275" t="s">
        <v>234</v>
      </c>
      <c r="EH275" t="s">
        <v>234</v>
      </c>
      <c r="EI275" t="s">
        <v>234</v>
      </c>
      <c r="EJ275" t="s">
        <v>234</v>
      </c>
      <c r="EK275" t="s">
        <v>234</v>
      </c>
      <c r="EL275" t="s">
        <v>234</v>
      </c>
      <c r="EM275" t="s">
        <v>234</v>
      </c>
      <c r="EN275" t="s">
        <v>234</v>
      </c>
      <c r="EO275" t="s">
        <v>234</v>
      </c>
      <c r="EP275" t="s">
        <v>234</v>
      </c>
      <c r="EQ275" t="s">
        <v>234</v>
      </c>
      <c r="ER275" t="s">
        <v>234</v>
      </c>
      <c r="ES275" t="s">
        <v>234</v>
      </c>
      <c r="ET275" t="s">
        <v>234</v>
      </c>
      <c r="EU275" t="s">
        <v>234</v>
      </c>
      <c r="EV275" t="s">
        <v>234</v>
      </c>
      <c r="EW275" t="s">
        <v>234</v>
      </c>
      <c r="EX275" t="s">
        <v>234</v>
      </c>
      <c r="EY275" t="s">
        <v>234</v>
      </c>
      <c r="EZ275" t="s">
        <v>234</v>
      </c>
      <c r="FA275" t="s">
        <v>234</v>
      </c>
      <c r="FB275" t="s">
        <v>234</v>
      </c>
      <c r="FC275" t="s">
        <v>234</v>
      </c>
      <c r="FD275" t="s">
        <v>234</v>
      </c>
      <c r="FE275" t="s">
        <v>234</v>
      </c>
      <c r="FF275" t="s">
        <v>234</v>
      </c>
      <c r="FG275" t="s">
        <v>234</v>
      </c>
      <c r="FH275" t="s">
        <v>234</v>
      </c>
      <c r="FI275" t="s">
        <v>234</v>
      </c>
      <c r="FJ275" t="s">
        <v>234</v>
      </c>
      <c r="FK275" t="s">
        <v>234</v>
      </c>
      <c r="FL275" t="s">
        <v>234</v>
      </c>
      <c r="FM275" t="s">
        <v>234</v>
      </c>
      <c r="FN275" t="s">
        <v>234</v>
      </c>
      <c r="FO275" t="s">
        <v>234</v>
      </c>
      <c r="FP275" t="s">
        <v>234</v>
      </c>
      <c r="FQ275" t="s">
        <v>234</v>
      </c>
      <c r="FR275" t="s">
        <v>234</v>
      </c>
      <c r="FS275" t="s">
        <v>234</v>
      </c>
      <c r="FT275" t="s">
        <v>234</v>
      </c>
      <c r="FU275" t="s">
        <v>234</v>
      </c>
      <c r="FV275" t="s">
        <v>234</v>
      </c>
      <c r="FW275" t="s">
        <v>234</v>
      </c>
      <c r="FX275" t="s">
        <v>234</v>
      </c>
      <c r="FY275" t="s">
        <v>234</v>
      </c>
      <c r="FZ275" t="s">
        <v>234</v>
      </c>
      <c r="GA275" t="s">
        <v>234</v>
      </c>
      <c r="GB275" t="s">
        <v>234</v>
      </c>
      <c r="GC275" t="s">
        <v>234</v>
      </c>
      <c r="GD275" t="s">
        <v>234</v>
      </c>
      <c r="GE275" t="s">
        <v>234</v>
      </c>
      <c r="GF275" t="s">
        <v>234</v>
      </c>
      <c r="GG275" t="s">
        <v>234</v>
      </c>
      <c r="GH275" t="s">
        <v>234</v>
      </c>
      <c r="GI275" t="s">
        <v>234</v>
      </c>
      <c r="GJ275" t="s">
        <v>234</v>
      </c>
      <c r="GK275" t="s">
        <v>234</v>
      </c>
      <c r="GL275" t="s">
        <v>234</v>
      </c>
      <c r="GM275" t="s">
        <v>234</v>
      </c>
      <c r="GN275" t="s">
        <v>234</v>
      </c>
      <c r="GO275" t="s">
        <v>234</v>
      </c>
      <c r="GP275" t="s">
        <v>234</v>
      </c>
      <c r="GQ275" t="s">
        <v>234</v>
      </c>
      <c r="GR275" t="s">
        <v>234</v>
      </c>
      <c r="GS275" t="s">
        <v>234</v>
      </c>
      <c r="GT275" t="s">
        <v>234</v>
      </c>
      <c r="GU275" t="s">
        <v>234</v>
      </c>
      <c r="GV275" t="s">
        <v>234</v>
      </c>
      <c r="GW275" t="s">
        <v>234</v>
      </c>
      <c r="GX275" t="s">
        <v>234</v>
      </c>
      <c r="GY275" t="s">
        <v>234</v>
      </c>
      <c r="GZ275" t="s">
        <v>234</v>
      </c>
      <c r="HA275" t="s">
        <v>234</v>
      </c>
      <c r="HB275" t="s">
        <v>234</v>
      </c>
      <c r="HC275" t="s">
        <v>234</v>
      </c>
      <c r="HD275" t="s">
        <v>234</v>
      </c>
      <c r="HE275" t="s">
        <v>234</v>
      </c>
      <c r="HF275" t="s">
        <v>234</v>
      </c>
      <c r="HG275" t="s">
        <v>234</v>
      </c>
      <c r="HH275" t="s">
        <v>234</v>
      </c>
      <c r="HI275" t="s">
        <v>234</v>
      </c>
      <c r="HJ275" t="s">
        <v>234</v>
      </c>
      <c r="HK275" t="s">
        <v>234</v>
      </c>
      <c r="HL275" t="s">
        <v>234</v>
      </c>
      <c r="HM275" t="s">
        <v>234</v>
      </c>
      <c r="HN275" t="s">
        <v>234</v>
      </c>
      <c r="HO275" t="s">
        <v>234</v>
      </c>
      <c r="HP275" t="s">
        <v>234</v>
      </c>
      <c r="HQ275" t="s">
        <v>234</v>
      </c>
      <c r="HR275" t="s">
        <v>234</v>
      </c>
      <c r="HS275" t="s">
        <v>234</v>
      </c>
      <c r="HT275" t="s">
        <v>234</v>
      </c>
      <c r="HU275" t="s">
        <v>234</v>
      </c>
      <c r="HV275" t="s">
        <v>234</v>
      </c>
      <c r="HW275" t="s">
        <v>234</v>
      </c>
      <c r="HX275" t="s">
        <v>234</v>
      </c>
      <c r="HY275" t="s">
        <v>234</v>
      </c>
      <c r="HZ275" t="s">
        <v>234</v>
      </c>
      <c r="IA275" t="s">
        <v>234</v>
      </c>
      <c r="IB275" t="s">
        <v>234</v>
      </c>
      <c r="IC275" t="s">
        <v>234</v>
      </c>
      <c r="ID275" t="s">
        <v>234</v>
      </c>
      <c r="IE275" t="s">
        <v>234</v>
      </c>
      <c r="IF275" t="s">
        <v>234</v>
      </c>
      <c r="IG275" t="s">
        <v>234</v>
      </c>
      <c r="IH275" t="s">
        <v>234</v>
      </c>
      <c r="II275" t="s">
        <v>234</v>
      </c>
      <c r="IJ275" t="s">
        <v>234</v>
      </c>
      <c r="IK275" t="s">
        <v>234</v>
      </c>
      <c r="IL275" t="s">
        <v>234</v>
      </c>
      <c r="IM275" t="s">
        <v>234</v>
      </c>
      <c r="IN275" t="s">
        <v>234</v>
      </c>
      <c r="IO275" t="s">
        <v>234</v>
      </c>
      <c r="IP275" t="s">
        <v>234</v>
      </c>
      <c r="IQ275" t="s">
        <v>234</v>
      </c>
      <c r="IR275" t="s">
        <v>234</v>
      </c>
      <c r="IS275" t="s">
        <v>234</v>
      </c>
      <c r="IT275" t="s">
        <v>234</v>
      </c>
      <c r="IU275" t="s">
        <v>234</v>
      </c>
      <c r="IV275" t="s">
        <v>234</v>
      </c>
      <c r="IW275" t="s">
        <v>234</v>
      </c>
      <c r="IX275" t="s">
        <v>234</v>
      </c>
      <c r="IY275" t="s">
        <v>1655</v>
      </c>
      <c r="IZ275" t="s">
        <v>1713</v>
      </c>
      <c r="JA275" t="s">
        <v>252</v>
      </c>
      <c r="JB275" t="s">
        <v>234</v>
      </c>
      <c r="JC275" t="s">
        <v>253</v>
      </c>
      <c r="JD275" t="s">
        <v>254</v>
      </c>
      <c r="JE275" t="s">
        <v>254</v>
      </c>
      <c r="JF275" t="s">
        <v>275</v>
      </c>
      <c r="JG275" t="s">
        <v>234</v>
      </c>
      <c r="JH275" t="s">
        <v>325</v>
      </c>
      <c r="JI275" t="s">
        <v>258</v>
      </c>
      <c r="JJ275" t="s">
        <v>258</v>
      </c>
      <c r="JK275" t="s">
        <v>3810</v>
      </c>
      <c r="JL275" t="s">
        <v>234</v>
      </c>
      <c r="JM275" t="s">
        <v>234</v>
      </c>
      <c r="JN275" t="s">
        <v>234</v>
      </c>
      <c r="JO275" t="s">
        <v>234</v>
      </c>
      <c r="JP275" t="s">
        <v>234</v>
      </c>
      <c r="JQ275">
        <v>50</v>
      </c>
      <c r="JR275" t="s">
        <v>3862</v>
      </c>
      <c r="JS275" t="s">
        <v>234</v>
      </c>
      <c r="JT275" t="s">
        <v>259</v>
      </c>
      <c r="JU275" t="s">
        <v>3862</v>
      </c>
      <c r="JV275" t="s">
        <v>249</v>
      </c>
      <c r="JW275" t="s">
        <v>234</v>
      </c>
      <c r="JX275" t="s">
        <v>249</v>
      </c>
      <c r="JY275" t="s">
        <v>4436</v>
      </c>
      <c r="JZ275">
        <v>0</v>
      </c>
      <c r="KA275">
        <v>1</v>
      </c>
      <c r="KB275">
        <v>0</v>
      </c>
      <c r="KC275">
        <v>0</v>
      </c>
      <c r="KD275">
        <v>0</v>
      </c>
      <c r="KE275">
        <v>1</v>
      </c>
      <c r="KF275">
        <v>0</v>
      </c>
      <c r="KG275">
        <v>0</v>
      </c>
      <c r="KH275">
        <v>0</v>
      </c>
      <c r="KI275">
        <v>0</v>
      </c>
      <c r="KJ275">
        <v>0</v>
      </c>
      <c r="KK275">
        <v>0</v>
      </c>
      <c r="KL275" t="s">
        <v>234</v>
      </c>
      <c r="KM275" t="s">
        <v>261</v>
      </c>
      <c r="KN275" t="s">
        <v>234</v>
      </c>
      <c r="KO275" t="s">
        <v>234</v>
      </c>
      <c r="KP275" t="s">
        <v>234</v>
      </c>
      <c r="KQ275" t="s">
        <v>234</v>
      </c>
      <c r="KR275" t="s">
        <v>234</v>
      </c>
      <c r="KS275" t="s">
        <v>234</v>
      </c>
      <c r="KT275" t="s">
        <v>234</v>
      </c>
      <c r="KU275" t="s">
        <v>234</v>
      </c>
      <c r="KV275" t="s">
        <v>234</v>
      </c>
      <c r="KW275" t="s">
        <v>234</v>
      </c>
      <c r="KX275" t="s">
        <v>234</v>
      </c>
      <c r="KY275" t="s">
        <v>234</v>
      </c>
      <c r="KZ275" t="s">
        <v>234</v>
      </c>
      <c r="LA275" t="s">
        <v>234</v>
      </c>
      <c r="LB275" t="s">
        <v>234</v>
      </c>
      <c r="LC275" t="s">
        <v>234</v>
      </c>
      <c r="LD275" t="s">
        <v>234</v>
      </c>
      <c r="LE275" t="s">
        <v>234</v>
      </c>
      <c r="LF275" t="s">
        <v>234</v>
      </c>
      <c r="LG275" t="s">
        <v>234</v>
      </c>
      <c r="LH275">
        <v>266851067</v>
      </c>
      <c r="LI275" t="s">
        <v>4437</v>
      </c>
      <c r="LJ275">
        <v>44624.907511574071</v>
      </c>
      <c r="LK275" t="s">
        <v>234</v>
      </c>
      <c r="LL275" t="s">
        <v>234</v>
      </c>
      <c r="LM275" t="s">
        <v>3800</v>
      </c>
      <c r="LN275" t="s">
        <v>3801</v>
      </c>
      <c r="LO275" t="s">
        <v>234</v>
      </c>
      <c r="LP275">
        <v>289</v>
      </c>
    </row>
    <row r="276" spans="1:328" x14ac:dyDescent="0.35">
      <c r="A276">
        <v>44624.391717754632</v>
      </c>
      <c r="B276">
        <v>44624.406204525461</v>
      </c>
      <c r="C276">
        <v>44624</v>
      </c>
      <c r="D276">
        <v>2.0695386899335843E-3</v>
      </c>
      <c r="E276" t="s">
        <v>234</v>
      </c>
      <c r="F276" t="s">
        <v>234</v>
      </c>
      <c r="G276" t="s">
        <v>234</v>
      </c>
      <c r="H276">
        <v>44624</v>
      </c>
      <c r="I276" t="s">
        <v>474</v>
      </c>
      <c r="J276" t="s">
        <v>234</v>
      </c>
      <c r="K276" t="s">
        <v>474</v>
      </c>
      <c r="L276" t="s">
        <v>473</v>
      </c>
      <c r="M276" t="s">
        <v>473</v>
      </c>
      <c r="N276" t="s">
        <v>1386</v>
      </c>
      <c r="O276" t="s">
        <v>234</v>
      </c>
      <c r="P276" t="s">
        <v>1386</v>
      </c>
      <c r="Q276" t="s">
        <v>1387</v>
      </c>
      <c r="R276" t="s">
        <v>1387</v>
      </c>
      <c r="S276" t="s">
        <v>505</v>
      </c>
      <c r="T276" t="s">
        <v>1851</v>
      </c>
      <c r="U276" t="s">
        <v>1850</v>
      </c>
      <c r="V276" t="s">
        <v>1852</v>
      </c>
      <c r="W276" t="s">
        <v>3270</v>
      </c>
      <c r="X276" t="s">
        <v>3269</v>
      </c>
      <c r="Y276" t="s">
        <v>3270</v>
      </c>
      <c r="Z276" t="s">
        <v>3310</v>
      </c>
      <c r="AA276" t="s">
        <v>234</v>
      </c>
      <c r="AB276" t="s">
        <v>3310</v>
      </c>
      <c r="AC276" t="s">
        <v>3311</v>
      </c>
      <c r="AD276" t="s">
        <v>3311</v>
      </c>
      <c r="AE276" t="s">
        <v>246</v>
      </c>
      <c r="AF276" t="s">
        <v>4438</v>
      </c>
      <c r="AG276" t="s">
        <v>246</v>
      </c>
      <c r="AH276" t="s">
        <v>1390</v>
      </c>
      <c r="AI276" t="s">
        <v>4439</v>
      </c>
      <c r="AJ276" t="s">
        <v>247</v>
      </c>
      <c r="AK276" t="s">
        <v>284</v>
      </c>
      <c r="AL276" t="s">
        <v>1655</v>
      </c>
      <c r="AM276" t="s">
        <v>234</v>
      </c>
      <c r="AN276" t="s">
        <v>1655</v>
      </c>
      <c r="AO276" t="s">
        <v>234</v>
      </c>
      <c r="AP276" t="s">
        <v>250</v>
      </c>
      <c r="AQ276" t="s">
        <v>234</v>
      </c>
      <c r="AR276" t="s">
        <v>234</v>
      </c>
      <c r="AS276" t="s">
        <v>285</v>
      </c>
      <c r="AT276" t="s">
        <v>234</v>
      </c>
      <c r="AU276" t="s">
        <v>318</v>
      </c>
      <c r="AV276">
        <v>1</v>
      </c>
      <c r="AW276">
        <v>0</v>
      </c>
      <c r="AX276">
        <v>0</v>
      </c>
      <c r="AY276">
        <v>0</v>
      </c>
      <c r="AZ276">
        <v>0</v>
      </c>
      <c r="BA276">
        <v>0</v>
      </c>
      <c r="BB276">
        <v>0</v>
      </c>
      <c r="BC276">
        <v>0</v>
      </c>
      <c r="BD276" t="s">
        <v>309</v>
      </c>
      <c r="BE276" t="s">
        <v>750</v>
      </c>
      <c r="BF276" t="s">
        <v>287</v>
      </c>
      <c r="BG276">
        <v>1</v>
      </c>
      <c r="BH276">
        <v>0</v>
      </c>
      <c r="BI276">
        <v>0</v>
      </c>
      <c r="BJ276">
        <v>0</v>
      </c>
      <c r="BK276">
        <v>0</v>
      </c>
      <c r="BL276">
        <v>0</v>
      </c>
      <c r="BM276">
        <v>0</v>
      </c>
      <c r="BN276">
        <v>0</v>
      </c>
      <c r="BO276">
        <v>0</v>
      </c>
      <c r="BP276">
        <v>0</v>
      </c>
      <c r="BQ276" t="s">
        <v>234</v>
      </c>
      <c r="BR276" t="s">
        <v>304</v>
      </c>
      <c r="BS276" t="s">
        <v>289</v>
      </c>
      <c r="BT276" t="s">
        <v>3944</v>
      </c>
      <c r="BU276">
        <v>1</v>
      </c>
      <c r="BV276">
        <v>1</v>
      </c>
      <c r="BW276">
        <v>1</v>
      </c>
      <c r="BX276">
        <v>1</v>
      </c>
      <c r="BY276">
        <v>1</v>
      </c>
      <c r="BZ276">
        <v>1</v>
      </c>
      <c r="CA276">
        <v>1</v>
      </c>
      <c r="CB276">
        <v>0</v>
      </c>
      <c r="CC276" t="s">
        <v>1500</v>
      </c>
      <c r="CD276">
        <v>250</v>
      </c>
      <c r="CE276">
        <v>125</v>
      </c>
      <c r="CF276" t="s">
        <v>1445</v>
      </c>
      <c r="CG276">
        <v>350</v>
      </c>
      <c r="CH276">
        <v>134.61538461538399</v>
      </c>
      <c r="CI276" t="s">
        <v>1655</v>
      </c>
      <c r="CJ276">
        <v>400</v>
      </c>
      <c r="CK276" t="s">
        <v>4440</v>
      </c>
      <c r="CL276" t="s">
        <v>1655</v>
      </c>
      <c r="CM276">
        <v>400</v>
      </c>
      <c r="CN276" t="s">
        <v>3804</v>
      </c>
      <c r="CO276" t="s">
        <v>1655</v>
      </c>
      <c r="CP276">
        <v>650</v>
      </c>
      <c r="CQ276" t="s">
        <v>3918</v>
      </c>
      <c r="CR276" t="s">
        <v>1445</v>
      </c>
      <c r="CS276">
        <v>700</v>
      </c>
      <c r="CT276" t="s">
        <v>3827</v>
      </c>
      <c r="CU276" t="s">
        <v>1655</v>
      </c>
      <c r="CV276" t="s">
        <v>1507</v>
      </c>
      <c r="CW276" t="s">
        <v>1655</v>
      </c>
      <c r="CX276">
        <v>1000</v>
      </c>
      <c r="CY276" t="s">
        <v>234</v>
      </c>
      <c r="CZ276" t="s">
        <v>234</v>
      </c>
      <c r="DA276" t="s">
        <v>234</v>
      </c>
      <c r="DB276" t="s">
        <v>234</v>
      </c>
      <c r="DC276" t="s">
        <v>234</v>
      </c>
      <c r="DD276" t="s">
        <v>234</v>
      </c>
      <c r="DE276" t="s">
        <v>259</v>
      </c>
      <c r="DF276">
        <v>1000</v>
      </c>
      <c r="DG276" t="s">
        <v>1655</v>
      </c>
      <c r="DH276" t="s">
        <v>1655</v>
      </c>
      <c r="DI276" t="s">
        <v>4441</v>
      </c>
      <c r="DJ276">
        <v>0</v>
      </c>
      <c r="DK276">
        <v>1</v>
      </c>
      <c r="DL276">
        <v>0</v>
      </c>
      <c r="DM276">
        <v>0</v>
      </c>
      <c r="DN276">
        <v>1</v>
      </c>
      <c r="DO276">
        <v>0</v>
      </c>
      <c r="DP276">
        <v>0</v>
      </c>
      <c r="DQ276">
        <v>0</v>
      </c>
      <c r="DR276">
        <v>0</v>
      </c>
      <c r="DS276">
        <v>0</v>
      </c>
      <c r="DT276">
        <v>1</v>
      </c>
      <c r="DU276">
        <v>0</v>
      </c>
      <c r="DV276">
        <v>0</v>
      </c>
      <c r="DW276">
        <v>0</v>
      </c>
      <c r="DX276" t="s">
        <v>234</v>
      </c>
      <c r="DY276" t="s">
        <v>4442</v>
      </c>
      <c r="DZ276">
        <v>1</v>
      </c>
      <c r="EA276">
        <v>1</v>
      </c>
      <c r="EB276">
        <v>1</v>
      </c>
      <c r="EC276">
        <v>0</v>
      </c>
      <c r="ED276">
        <v>0</v>
      </c>
      <c r="EE276">
        <v>1</v>
      </c>
      <c r="EF276">
        <v>0</v>
      </c>
      <c r="EG276">
        <v>0</v>
      </c>
      <c r="EH276" t="s">
        <v>1655</v>
      </c>
      <c r="EI276" t="s">
        <v>1655</v>
      </c>
      <c r="EJ276" t="s">
        <v>1655</v>
      </c>
      <c r="EK276" t="s">
        <v>239</v>
      </c>
      <c r="EL276" t="s">
        <v>314</v>
      </c>
      <c r="EM276" t="s">
        <v>370</v>
      </c>
      <c r="EN276" t="s">
        <v>314</v>
      </c>
      <c r="EO276" t="s">
        <v>234</v>
      </c>
      <c r="EP276" t="s">
        <v>234</v>
      </c>
      <c r="EQ276" t="s">
        <v>234</v>
      </c>
      <c r="ER276" t="s">
        <v>234</v>
      </c>
      <c r="ES276" t="s">
        <v>234</v>
      </c>
      <c r="ET276" t="s">
        <v>234</v>
      </c>
      <c r="EU276" t="s">
        <v>234</v>
      </c>
      <c r="EV276" t="s">
        <v>234</v>
      </c>
      <c r="EW276" t="s">
        <v>234</v>
      </c>
      <c r="EX276" t="s">
        <v>234</v>
      </c>
      <c r="EY276" t="s">
        <v>234</v>
      </c>
      <c r="EZ276" t="s">
        <v>234</v>
      </c>
      <c r="FA276" t="s">
        <v>234</v>
      </c>
      <c r="FB276" t="s">
        <v>234</v>
      </c>
      <c r="FC276" t="s">
        <v>234</v>
      </c>
      <c r="FD276" t="s">
        <v>234</v>
      </c>
      <c r="FE276" t="s">
        <v>234</v>
      </c>
      <c r="FF276" t="s">
        <v>234</v>
      </c>
      <c r="FG276" t="s">
        <v>234</v>
      </c>
      <c r="FH276" t="s">
        <v>234</v>
      </c>
      <c r="FI276" t="s">
        <v>234</v>
      </c>
      <c r="FJ276" t="s">
        <v>234</v>
      </c>
      <c r="FK276" t="s">
        <v>234</v>
      </c>
      <c r="FL276" t="s">
        <v>234</v>
      </c>
      <c r="FM276" t="s">
        <v>234</v>
      </c>
      <c r="FN276" t="s">
        <v>234</v>
      </c>
      <c r="FO276" t="s">
        <v>234</v>
      </c>
      <c r="FP276" t="s">
        <v>234</v>
      </c>
      <c r="FQ276" t="s">
        <v>234</v>
      </c>
      <c r="FR276" t="s">
        <v>234</v>
      </c>
      <c r="FS276" t="s">
        <v>234</v>
      </c>
      <c r="FT276" t="s">
        <v>234</v>
      </c>
      <c r="FU276" t="s">
        <v>234</v>
      </c>
      <c r="FV276" t="s">
        <v>234</v>
      </c>
      <c r="FW276" t="s">
        <v>234</v>
      </c>
      <c r="FX276" t="s">
        <v>234</v>
      </c>
      <c r="FY276" t="s">
        <v>234</v>
      </c>
      <c r="FZ276" t="s">
        <v>234</v>
      </c>
      <c r="GA276" t="s">
        <v>234</v>
      </c>
      <c r="GB276" t="s">
        <v>234</v>
      </c>
      <c r="GC276" t="s">
        <v>234</v>
      </c>
      <c r="GD276" t="s">
        <v>234</v>
      </c>
      <c r="GE276" t="s">
        <v>234</v>
      </c>
      <c r="GF276" t="s">
        <v>234</v>
      </c>
      <c r="GG276" t="s">
        <v>234</v>
      </c>
      <c r="GH276" t="s">
        <v>234</v>
      </c>
      <c r="GI276" t="s">
        <v>234</v>
      </c>
      <c r="GJ276" t="s">
        <v>234</v>
      </c>
      <c r="GK276" t="s">
        <v>234</v>
      </c>
      <c r="GL276" t="s">
        <v>234</v>
      </c>
      <c r="GM276" t="s">
        <v>234</v>
      </c>
      <c r="GN276" t="s">
        <v>234</v>
      </c>
      <c r="GO276" t="s">
        <v>234</v>
      </c>
      <c r="GP276" t="s">
        <v>234</v>
      </c>
      <c r="GQ276" t="s">
        <v>234</v>
      </c>
      <c r="GR276" t="s">
        <v>234</v>
      </c>
      <c r="GS276" t="s">
        <v>234</v>
      </c>
      <c r="GT276" t="s">
        <v>234</v>
      </c>
      <c r="GU276" t="s">
        <v>234</v>
      </c>
      <c r="GV276" t="s">
        <v>234</v>
      </c>
      <c r="GW276" t="s">
        <v>234</v>
      </c>
      <c r="GX276" t="s">
        <v>234</v>
      </c>
      <c r="GY276" t="s">
        <v>234</v>
      </c>
      <c r="GZ276" t="s">
        <v>234</v>
      </c>
      <c r="HA276" t="s">
        <v>234</v>
      </c>
      <c r="HB276" t="s">
        <v>234</v>
      </c>
      <c r="HC276" t="s">
        <v>234</v>
      </c>
      <c r="HD276" t="s">
        <v>234</v>
      </c>
      <c r="HE276" t="s">
        <v>234</v>
      </c>
      <c r="HF276" t="s">
        <v>234</v>
      </c>
      <c r="HG276" t="s">
        <v>234</v>
      </c>
      <c r="HH276" t="s">
        <v>234</v>
      </c>
      <c r="HI276" t="s">
        <v>234</v>
      </c>
      <c r="HJ276" t="s">
        <v>234</v>
      </c>
      <c r="HK276" t="s">
        <v>234</v>
      </c>
      <c r="HL276" t="s">
        <v>234</v>
      </c>
      <c r="HM276" t="s">
        <v>234</v>
      </c>
      <c r="HN276" t="s">
        <v>234</v>
      </c>
      <c r="HO276" t="s">
        <v>234</v>
      </c>
      <c r="HP276" t="s">
        <v>234</v>
      </c>
      <c r="HQ276" t="s">
        <v>234</v>
      </c>
      <c r="HR276" t="s">
        <v>234</v>
      </c>
      <c r="HS276" t="s">
        <v>234</v>
      </c>
      <c r="HT276" t="s">
        <v>234</v>
      </c>
      <c r="HU276" t="s">
        <v>1655</v>
      </c>
      <c r="HV276" t="s">
        <v>1571</v>
      </c>
      <c r="HW276">
        <v>1</v>
      </c>
      <c r="HX276">
        <v>0</v>
      </c>
      <c r="HY276">
        <v>0</v>
      </c>
      <c r="HZ276">
        <v>0</v>
      </c>
      <c r="IA276">
        <v>0</v>
      </c>
      <c r="IB276">
        <v>0</v>
      </c>
      <c r="IC276" t="s">
        <v>234</v>
      </c>
      <c r="ID276" t="s">
        <v>4443</v>
      </c>
      <c r="IE276">
        <v>0</v>
      </c>
      <c r="IF276">
        <v>0</v>
      </c>
      <c r="IG276">
        <v>1</v>
      </c>
      <c r="IH276">
        <v>0</v>
      </c>
      <c r="II276">
        <v>1</v>
      </c>
      <c r="IJ276">
        <v>0</v>
      </c>
      <c r="IK276">
        <v>0</v>
      </c>
      <c r="IL276">
        <v>0</v>
      </c>
      <c r="IM276" t="s">
        <v>234</v>
      </c>
      <c r="IN276" t="s">
        <v>1655</v>
      </c>
      <c r="IO276" t="s">
        <v>234</v>
      </c>
      <c r="IP276" t="s">
        <v>309</v>
      </c>
      <c r="IQ276">
        <v>1</v>
      </c>
      <c r="IR276">
        <v>0</v>
      </c>
      <c r="IS276">
        <v>0</v>
      </c>
      <c r="IT276">
        <v>0</v>
      </c>
      <c r="IU276">
        <v>0</v>
      </c>
      <c r="IV276">
        <v>0</v>
      </c>
      <c r="IW276">
        <v>0</v>
      </c>
      <c r="IX276">
        <v>0</v>
      </c>
      <c r="IY276" t="s">
        <v>234</v>
      </c>
      <c r="IZ276" t="s">
        <v>234</v>
      </c>
      <c r="JA276" t="s">
        <v>234</v>
      </c>
      <c r="JB276" t="s">
        <v>234</v>
      </c>
      <c r="JC276" t="s">
        <v>234</v>
      </c>
      <c r="JD276" t="s">
        <v>234</v>
      </c>
      <c r="JE276" t="s">
        <v>234</v>
      </c>
      <c r="JF276" t="s">
        <v>234</v>
      </c>
      <c r="JG276" t="s">
        <v>234</v>
      </c>
      <c r="JH276" t="s">
        <v>234</v>
      </c>
      <c r="JI276" t="s">
        <v>234</v>
      </c>
      <c r="JJ276" t="s">
        <v>234</v>
      </c>
      <c r="JK276" t="s">
        <v>234</v>
      </c>
      <c r="JL276" t="s">
        <v>234</v>
      </c>
      <c r="JM276" t="s">
        <v>234</v>
      </c>
      <c r="JN276" t="s">
        <v>234</v>
      </c>
      <c r="JO276" t="s">
        <v>234</v>
      </c>
      <c r="JP276" t="s">
        <v>234</v>
      </c>
      <c r="JQ276" t="s">
        <v>234</v>
      </c>
      <c r="JR276" t="s">
        <v>234</v>
      </c>
      <c r="JS276" t="s">
        <v>234</v>
      </c>
      <c r="JT276" t="s">
        <v>234</v>
      </c>
      <c r="JU276" t="s">
        <v>234</v>
      </c>
      <c r="JV276" t="s">
        <v>234</v>
      </c>
      <c r="JW276" t="s">
        <v>234</v>
      </c>
      <c r="JX276" t="s">
        <v>234</v>
      </c>
      <c r="JY276" t="s">
        <v>234</v>
      </c>
      <c r="JZ276" t="s">
        <v>234</v>
      </c>
      <c r="KA276" t="s">
        <v>234</v>
      </c>
      <c r="KB276" t="s">
        <v>234</v>
      </c>
      <c r="KC276" t="s">
        <v>234</v>
      </c>
      <c r="KD276" t="s">
        <v>234</v>
      </c>
      <c r="KE276" t="s">
        <v>234</v>
      </c>
      <c r="KF276" t="s">
        <v>234</v>
      </c>
      <c r="KG276" t="s">
        <v>234</v>
      </c>
      <c r="KH276" t="s">
        <v>234</v>
      </c>
      <c r="KI276" t="s">
        <v>234</v>
      </c>
      <c r="KJ276" t="s">
        <v>234</v>
      </c>
      <c r="KK276" t="s">
        <v>234</v>
      </c>
      <c r="KL276" t="s">
        <v>234</v>
      </c>
      <c r="KM276" t="s">
        <v>234</v>
      </c>
      <c r="KN276" t="s">
        <v>234</v>
      </c>
      <c r="KO276" t="s">
        <v>234</v>
      </c>
      <c r="KP276" t="s">
        <v>234</v>
      </c>
      <c r="KQ276" t="s">
        <v>234</v>
      </c>
      <c r="KR276" t="s">
        <v>234</v>
      </c>
      <c r="KS276" t="s">
        <v>234</v>
      </c>
      <c r="KT276" t="s">
        <v>234</v>
      </c>
      <c r="KU276" t="s">
        <v>234</v>
      </c>
      <c r="KV276" t="s">
        <v>234</v>
      </c>
      <c r="KW276" t="s">
        <v>234</v>
      </c>
      <c r="KX276" t="s">
        <v>234</v>
      </c>
      <c r="KY276" t="s">
        <v>234</v>
      </c>
      <c r="KZ276" t="s">
        <v>234</v>
      </c>
      <c r="LA276" t="s">
        <v>234</v>
      </c>
      <c r="LB276" t="s">
        <v>234</v>
      </c>
      <c r="LC276" t="s">
        <v>234</v>
      </c>
      <c r="LD276" t="s">
        <v>234</v>
      </c>
      <c r="LE276" t="s">
        <v>234</v>
      </c>
      <c r="LF276" t="s">
        <v>3443</v>
      </c>
      <c r="LG276" t="s">
        <v>234</v>
      </c>
      <c r="LH276">
        <v>266856305</v>
      </c>
      <c r="LI276" t="s">
        <v>4444</v>
      </c>
      <c r="LJ276">
        <v>44624.944918981477</v>
      </c>
      <c r="LK276" t="s">
        <v>234</v>
      </c>
      <c r="LL276" t="s">
        <v>234</v>
      </c>
      <c r="LM276" t="s">
        <v>3800</v>
      </c>
      <c r="LN276" t="s">
        <v>3801</v>
      </c>
      <c r="LO276" t="s">
        <v>234</v>
      </c>
      <c r="LP276">
        <v>290</v>
      </c>
    </row>
    <row r="277" spans="1:328" x14ac:dyDescent="0.35">
      <c r="A277">
        <v>44624.41473034722</v>
      </c>
      <c r="B277">
        <v>44624.430089467591</v>
      </c>
      <c r="C277">
        <v>44624</v>
      </c>
      <c r="D277">
        <v>2.1941600529576783E-3</v>
      </c>
      <c r="E277" t="s">
        <v>234</v>
      </c>
      <c r="F277" t="s">
        <v>234</v>
      </c>
      <c r="G277" t="s">
        <v>234</v>
      </c>
      <c r="H277">
        <v>44624</v>
      </c>
      <c r="I277" t="s">
        <v>474</v>
      </c>
      <c r="J277" t="s">
        <v>234</v>
      </c>
      <c r="K277" t="s">
        <v>474</v>
      </c>
      <c r="L277" t="s">
        <v>473</v>
      </c>
      <c r="M277" t="s">
        <v>473</v>
      </c>
      <c r="N277" t="s">
        <v>1386</v>
      </c>
      <c r="O277" t="s">
        <v>234</v>
      </c>
      <c r="P277" t="s">
        <v>1386</v>
      </c>
      <c r="Q277" t="s">
        <v>1387</v>
      </c>
      <c r="R277" t="s">
        <v>1387</v>
      </c>
      <c r="S277" t="s">
        <v>505</v>
      </c>
      <c r="T277" t="s">
        <v>1851</v>
      </c>
      <c r="U277" t="s">
        <v>1850</v>
      </c>
      <c r="V277" t="s">
        <v>1852</v>
      </c>
      <c r="W277" t="s">
        <v>3270</v>
      </c>
      <c r="X277" t="s">
        <v>3269</v>
      </c>
      <c r="Y277" t="s">
        <v>3270</v>
      </c>
      <c r="Z277" t="s">
        <v>3310</v>
      </c>
      <c r="AA277" t="s">
        <v>234</v>
      </c>
      <c r="AB277" t="s">
        <v>3310</v>
      </c>
      <c r="AC277" t="s">
        <v>3311</v>
      </c>
      <c r="AD277" t="s">
        <v>3311</v>
      </c>
      <c r="AE277" t="s">
        <v>246</v>
      </c>
      <c r="AF277" t="s">
        <v>4438</v>
      </c>
      <c r="AG277" t="s">
        <v>246</v>
      </c>
      <c r="AH277" t="s">
        <v>1390</v>
      </c>
      <c r="AI277" t="s">
        <v>4439</v>
      </c>
      <c r="AJ277" t="s">
        <v>247</v>
      </c>
      <c r="AK277" t="s">
        <v>284</v>
      </c>
      <c r="AL277" t="s">
        <v>1655</v>
      </c>
      <c r="AM277" t="s">
        <v>234</v>
      </c>
      <c r="AN277" t="s">
        <v>1655</v>
      </c>
      <c r="AO277" t="s">
        <v>234</v>
      </c>
      <c r="AP277" t="s">
        <v>250</v>
      </c>
      <c r="AQ277" t="s">
        <v>234</v>
      </c>
      <c r="AR277" t="s">
        <v>234</v>
      </c>
      <c r="AS277" t="s">
        <v>308</v>
      </c>
      <c r="AT277" t="s">
        <v>234</v>
      </c>
      <c r="AU277" t="s">
        <v>3875</v>
      </c>
      <c r="AV277">
        <v>1</v>
      </c>
      <c r="AW277">
        <v>1</v>
      </c>
      <c r="AX277">
        <v>0</v>
      </c>
      <c r="AY277">
        <v>0</v>
      </c>
      <c r="AZ277">
        <v>0</v>
      </c>
      <c r="BA277">
        <v>0</v>
      </c>
      <c r="BB277">
        <v>0</v>
      </c>
      <c r="BC277">
        <v>0</v>
      </c>
      <c r="BD277" t="s">
        <v>309</v>
      </c>
      <c r="BE277" t="s">
        <v>750</v>
      </c>
      <c r="BF277" t="s">
        <v>4445</v>
      </c>
      <c r="BG277">
        <v>1</v>
      </c>
      <c r="BH277">
        <v>0</v>
      </c>
      <c r="BI277">
        <v>1</v>
      </c>
      <c r="BJ277">
        <v>0</v>
      </c>
      <c r="BK277">
        <v>0</v>
      </c>
      <c r="BL277">
        <v>0</v>
      </c>
      <c r="BM277">
        <v>1</v>
      </c>
      <c r="BN277">
        <v>0</v>
      </c>
      <c r="BO277">
        <v>0</v>
      </c>
      <c r="BP277">
        <v>0</v>
      </c>
      <c r="BQ277" t="s">
        <v>234</v>
      </c>
      <c r="BR277" t="s">
        <v>317</v>
      </c>
      <c r="BS277" t="s">
        <v>311</v>
      </c>
      <c r="BT277" t="s">
        <v>3807</v>
      </c>
      <c r="BU277">
        <v>1</v>
      </c>
      <c r="BV277">
        <v>1</v>
      </c>
      <c r="BW277">
        <v>1</v>
      </c>
      <c r="BX277">
        <v>1</v>
      </c>
      <c r="BY277">
        <v>1</v>
      </c>
      <c r="BZ277">
        <v>0</v>
      </c>
      <c r="CA277">
        <v>1</v>
      </c>
      <c r="CB277">
        <v>0</v>
      </c>
      <c r="CC277" t="s">
        <v>1500</v>
      </c>
      <c r="CD277">
        <v>240</v>
      </c>
      <c r="CE277">
        <v>120</v>
      </c>
      <c r="CF277" t="s">
        <v>1655</v>
      </c>
      <c r="CG277">
        <v>350</v>
      </c>
      <c r="CH277">
        <v>134.61538461538399</v>
      </c>
      <c r="CI277" t="s">
        <v>1655</v>
      </c>
      <c r="CJ277">
        <v>240</v>
      </c>
      <c r="CK277" t="s">
        <v>4446</v>
      </c>
      <c r="CL277" t="s">
        <v>1655</v>
      </c>
      <c r="CM277">
        <v>400</v>
      </c>
      <c r="CN277" t="s">
        <v>3804</v>
      </c>
      <c r="CO277" t="s">
        <v>1655</v>
      </c>
      <c r="CP277">
        <v>550</v>
      </c>
      <c r="CQ277" t="s">
        <v>3881</v>
      </c>
      <c r="CR277" t="s">
        <v>1445</v>
      </c>
      <c r="CS277" t="s">
        <v>234</v>
      </c>
      <c r="CT277" t="s">
        <v>234</v>
      </c>
      <c r="CU277" t="s">
        <v>234</v>
      </c>
      <c r="CV277" t="s">
        <v>1507</v>
      </c>
      <c r="CW277" t="s">
        <v>1655</v>
      </c>
      <c r="CX277">
        <v>1000</v>
      </c>
      <c r="CY277" t="s">
        <v>234</v>
      </c>
      <c r="CZ277" t="s">
        <v>234</v>
      </c>
      <c r="DA277" t="s">
        <v>234</v>
      </c>
      <c r="DB277" t="s">
        <v>234</v>
      </c>
      <c r="DC277" t="s">
        <v>234</v>
      </c>
      <c r="DD277" t="s">
        <v>234</v>
      </c>
      <c r="DE277" t="s">
        <v>259</v>
      </c>
      <c r="DF277">
        <v>1000</v>
      </c>
      <c r="DG277" t="s">
        <v>1655</v>
      </c>
      <c r="DH277" t="s">
        <v>1445</v>
      </c>
      <c r="DI277" t="s">
        <v>234</v>
      </c>
      <c r="DJ277" t="s">
        <v>234</v>
      </c>
      <c r="DK277" t="s">
        <v>234</v>
      </c>
      <c r="DL277" t="s">
        <v>234</v>
      </c>
      <c r="DM277" t="s">
        <v>234</v>
      </c>
      <c r="DN277" t="s">
        <v>234</v>
      </c>
      <c r="DO277" t="s">
        <v>234</v>
      </c>
      <c r="DP277" t="s">
        <v>234</v>
      </c>
      <c r="DQ277" t="s">
        <v>234</v>
      </c>
      <c r="DR277" t="s">
        <v>234</v>
      </c>
      <c r="DS277" t="s">
        <v>234</v>
      </c>
      <c r="DT277" t="s">
        <v>234</v>
      </c>
      <c r="DU277" t="s">
        <v>234</v>
      </c>
      <c r="DV277" t="s">
        <v>234</v>
      </c>
      <c r="DW277" t="s">
        <v>234</v>
      </c>
      <c r="DX277" t="s">
        <v>234</v>
      </c>
      <c r="DY277" t="s">
        <v>234</v>
      </c>
      <c r="DZ277" t="s">
        <v>234</v>
      </c>
      <c r="EA277" t="s">
        <v>234</v>
      </c>
      <c r="EB277" t="s">
        <v>234</v>
      </c>
      <c r="EC277" t="s">
        <v>234</v>
      </c>
      <c r="ED277" t="s">
        <v>234</v>
      </c>
      <c r="EE277" t="s">
        <v>234</v>
      </c>
      <c r="EF277" t="s">
        <v>234</v>
      </c>
      <c r="EG277" t="s">
        <v>234</v>
      </c>
      <c r="EH277" t="s">
        <v>1445</v>
      </c>
      <c r="EI277" t="s">
        <v>1655</v>
      </c>
      <c r="EJ277" t="s">
        <v>1655</v>
      </c>
      <c r="EK277" t="s">
        <v>239</v>
      </c>
      <c r="EL277" t="s">
        <v>314</v>
      </c>
      <c r="EM277" t="s">
        <v>370</v>
      </c>
      <c r="EN277" t="s">
        <v>314</v>
      </c>
      <c r="EO277" t="s">
        <v>1018</v>
      </c>
      <c r="EP277">
        <v>1</v>
      </c>
      <c r="EQ277">
        <v>0</v>
      </c>
      <c r="ER277">
        <v>0</v>
      </c>
      <c r="ES277">
        <v>0</v>
      </c>
      <c r="ET277">
        <v>0</v>
      </c>
      <c r="EU277">
        <v>0</v>
      </c>
      <c r="EV277">
        <v>0</v>
      </c>
      <c r="EW277">
        <v>0</v>
      </c>
      <c r="EX277" t="s">
        <v>1655</v>
      </c>
      <c r="EY277">
        <v>45</v>
      </c>
      <c r="EZ277" t="s">
        <v>4266</v>
      </c>
      <c r="FA277" t="s">
        <v>234</v>
      </c>
      <c r="FB277" t="s">
        <v>234</v>
      </c>
      <c r="FC277" t="s">
        <v>234</v>
      </c>
      <c r="FD277" t="s">
        <v>4266</v>
      </c>
      <c r="FE277" t="s">
        <v>1445</v>
      </c>
      <c r="FF277" t="s">
        <v>234</v>
      </c>
      <c r="FG277" t="s">
        <v>234</v>
      </c>
      <c r="FH277" t="s">
        <v>234</v>
      </c>
      <c r="FI277" t="s">
        <v>234</v>
      </c>
      <c r="FJ277" t="s">
        <v>234</v>
      </c>
      <c r="FK277" t="s">
        <v>234</v>
      </c>
      <c r="FL277" t="s">
        <v>234</v>
      </c>
      <c r="FM277" t="s">
        <v>234</v>
      </c>
      <c r="FN277" t="s">
        <v>234</v>
      </c>
      <c r="FO277" t="s">
        <v>234</v>
      </c>
      <c r="FP277" t="s">
        <v>234</v>
      </c>
      <c r="FQ277" t="s">
        <v>234</v>
      </c>
      <c r="FR277" t="s">
        <v>234</v>
      </c>
      <c r="FS277" t="s">
        <v>234</v>
      </c>
      <c r="FT277" t="s">
        <v>234</v>
      </c>
      <c r="FU277" t="s">
        <v>234</v>
      </c>
      <c r="FV277" t="s">
        <v>234</v>
      </c>
      <c r="FW277" t="s">
        <v>234</v>
      </c>
      <c r="FX277" t="s">
        <v>234</v>
      </c>
      <c r="FY277" t="s">
        <v>234</v>
      </c>
      <c r="FZ277" t="s">
        <v>234</v>
      </c>
      <c r="GA277" t="s">
        <v>234</v>
      </c>
      <c r="GB277" t="s">
        <v>234</v>
      </c>
      <c r="GC277" t="s">
        <v>234</v>
      </c>
      <c r="GD277" t="s">
        <v>234</v>
      </c>
      <c r="GE277" t="s">
        <v>234</v>
      </c>
      <c r="GF277" t="s">
        <v>234</v>
      </c>
      <c r="GG277" t="s">
        <v>234</v>
      </c>
      <c r="GH277" t="s">
        <v>234</v>
      </c>
      <c r="GI277" t="s">
        <v>234</v>
      </c>
      <c r="GJ277" t="s">
        <v>234</v>
      </c>
      <c r="GK277" t="s">
        <v>234</v>
      </c>
      <c r="GL277" t="s">
        <v>234</v>
      </c>
      <c r="GM277" t="s">
        <v>234</v>
      </c>
      <c r="GN277" t="s">
        <v>234</v>
      </c>
      <c r="GO277" t="s">
        <v>1445</v>
      </c>
      <c r="GP277" t="s">
        <v>234</v>
      </c>
      <c r="GQ277" t="s">
        <v>234</v>
      </c>
      <c r="GR277" t="s">
        <v>234</v>
      </c>
      <c r="GS277" t="s">
        <v>234</v>
      </c>
      <c r="GT277" t="s">
        <v>234</v>
      </c>
      <c r="GU277" t="s">
        <v>234</v>
      </c>
      <c r="GV277" t="s">
        <v>234</v>
      </c>
      <c r="GW277" t="s">
        <v>234</v>
      </c>
      <c r="GX277" t="s">
        <v>234</v>
      </c>
      <c r="GY277" t="s">
        <v>234</v>
      </c>
      <c r="GZ277" t="s">
        <v>234</v>
      </c>
      <c r="HA277" t="s">
        <v>234</v>
      </c>
      <c r="HB277" t="s">
        <v>234</v>
      </c>
      <c r="HC277" t="s">
        <v>234</v>
      </c>
      <c r="HD277" t="s">
        <v>234</v>
      </c>
      <c r="HE277" t="s">
        <v>234</v>
      </c>
      <c r="HF277" t="s">
        <v>234</v>
      </c>
      <c r="HG277" t="s">
        <v>234</v>
      </c>
      <c r="HH277" t="s">
        <v>234</v>
      </c>
      <c r="HI277" t="s">
        <v>234</v>
      </c>
      <c r="HJ277" t="s">
        <v>234</v>
      </c>
      <c r="HK277" t="s">
        <v>234</v>
      </c>
      <c r="HL277" t="s">
        <v>234</v>
      </c>
      <c r="HM277" t="s">
        <v>234</v>
      </c>
      <c r="HN277" t="s">
        <v>1445</v>
      </c>
      <c r="HO277" t="s">
        <v>1655</v>
      </c>
      <c r="HP277" t="s">
        <v>1655</v>
      </c>
      <c r="HQ277" t="s">
        <v>239</v>
      </c>
      <c r="HR277" t="s">
        <v>314</v>
      </c>
      <c r="HS277" t="s">
        <v>370</v>
      </c>
      <c r="HT277" t="s">
        <v>314</v>
      </c>
      <c r="HU277" t="s">
        <v>1655</v>
      </c>
      <c r="HV277" t="s">
        <v>4447</v>
      </c>
      <c r="HW277">
        <v>1</v>
      </c>
      <c r="HX277">
        <v>1</v>
      </c>
      <c r="HY277">
        <v>0</v>
      </c>
      <c r="HZ277">
        <v>0</v>
      </c>
      <c r="IA277">
        <v>0</v>
      </c>
      <c r="IB277">
        <v>0</v>
      </c>
      <c r="IC277" t="s">
        <v>234</v>
      </c>
      <c r="ID277" t="s">
        <v>3829</v>
      </c>
      <c r="IE277">
        <v>1</v>
      </c>
      <c r="IF277">
        <v>0</v>
      </c>
      <c r="IG277">
        <v>1</v>
      </c>
      <c r="IH277">
        <v>0</v>
      </c>
      <c r="II277">
        <v>0</v>
      </c>
      <c r="IJ277">
        <v>0</v>
      </c>
      <c r="IK277">
        <v>0</v>
      </c>
      <c r="IL277">
        <v>0</v>
      </c>
      <c r="IM277" t="s">
        <v>234</v>
      </c>
      <c r="IN277" t="s">
        <v>1655</v>
      </c>
      <c r="IO277" t="s">
        <v>234</v>
      </c>
      <c r="IP277" t="s">
        <v>309</v>
      </c>
      <c r="IQ277">
        <v>1</v>
      </c>
      <c r="IR277">
        <v>0</v>
      </c>
      <c r="IS277">
        <v>0</v>
      </c>
      <c r="IT277">
        <v>0</v>
      </c>
      <c r="IU277">
        <v>0</v>
      </c>
      <c r="IV277">
        <v>0</v>
      </c>
      <c r="IW277">
        <v>0</v>
      </c>
      <c r="IX277">
        <v>0</v>
      </c>
      <c r="IY277" t="s">
        <v>234</v>
      </c>
      <c r="IZ277" t="s">
        <v>234</v>
      </c>
      <c r="JA277" t="s">
        <v>234</v>
      </c>
      <c r="JB277" t="s">
        <v>234</v>
      </c>
      <c r="JC277" t="s">
        <v>234</v>
      </c>
      <c r="JD277" t="s">
        <v>234</v>
      </c>
      <c r="JE277" t="s">
        <v>234</v>
      </c>
      <c r="JF277" t="s">
        <v>234</v>
      </c>
      <c r="JG277" t="s">
        <v>234</v>
      </c>
      <c r="JH277" t="s">
        <v>234</v>
      </c>
      <c r="JI277" t="s">
        <v>234</v>
      </c>
      <c r="JJ277" t="s">
        <v>234</v>
      </c>
      <c r="JK277" t="s">
        <v>234</v>
      </c>
      <c r="JL277" t="s">
        <v>234</v>
      </c>
      <c r="JM277" t="s">
        <v>234</v>
      </c>
      <c r="JN277" t="s">
        <v>234</v>
      </c>
      <c r="JO277" t="s">
        <v>234</v>
      </c>
      <c r="JP277" t="s">
        <v>234</v>
      </c>
      <c r="JQ277" t="s">
        <v>234</v>
      </c>
      <c r="JR277" t="s">
        <v>234</v>
      </c>
      <c r="JS277" t="s">
        <v>234</v>
      </c>
      <c r="JT277" t="s">
        <v>234</v>
      </c>
      <c r="JU277" t="s">
        <v>234</v>
      </c>
      <c r="JV277" t="s">
        <v>234</v>
      </c>
      <c r="JW277" t="s">
        <v>234</v>
      </c>
      <c r="JX277" t="s">
        <v>234</v>
      </c>
      <c r="JY277" t="s">
        <v>234</v>
      </c>
      <c r="JZ277" t="s">
        <v>234</v>
      </c>
      <c r="KA277" t="s">
        <v>234</v>
      </c>
      <c r="KB277" t="s">
        <v>234</v>
      </c>
      <c r="KC277" t="s">
        <v>234</v>
      </c>
      <c r="KD277" t="s">
        <v>234</v>
      </c>
      <c r="KE277" t="s">
        <v>234</v>
      </c>
      <c r="KF277" t="s">
        <v>234</v>
      </c>
      <c r="KG277" t="s">
        <v>234</v>
      </c>
      <c r="KH277" t="s">
        <v>234</v>
      </c>
      <c r="KI277" t="s">
        <v>234</v>
      </c>
      <c r="KJ277" t="s">
        <v>234</v>
      </c>
      <c r="KK277" t="s">
        <v>234</v>
      </c>
      <c r="KL277" t="s">
        <v>234</v>
      </c>
      <c r="KM277" t="s">
        <v>234</v>
      </c>
      <c r="KN277" t="s">
        <v>234</v>
      </c>
      <c r="KO277" t="s">
        <v>234</v>
      </c>
      <c r="KP277" t="s">
        <v>234</v>
      </c>
      <c r="KQ277" t="s">
        <v>234</v>
      </c>
      <c r="KR277" t="s">
        <v>234</v>
      </c>
      <c r="KS277" t="s">
        <v>234</v>
      </c>
      <c r="KT277" t="s">
        <v>234</v>
      </c>
      <c r="KU277" t="s">
        <v>234</v>
      </c>
      <c r="KV277" t="s">
        <v>234</v>
      </c>
      <c r="KW277" t="s">
        <v>234</v>
      </c>
      <c r="KX277" t="s">
        <v>234</v>
      </c>
      <c r="KY277" t="s">
        <v>234</v>
      </c>
      <c r="KZ277" t="s">
        <v>234</v>
      </c>
      <c r="LA277" t="s">
        <v>234</v>
      </c>
      <c r="LB277" t="s">
        <v>234</v>
      </c>
      <c r="LC277" t="s">
        <v>234</v>
      </c>
      <c r="LD277" t="s">
        <v>234</v>
      </c>
      <c r="LE277" t="s">
        <v>234</v>
      </c>
      <c r="LF277" t="s">
        <v>234</v>
      </c>
      <c r="LG277" t="s">
        <v>234</v>
      </c>
      <c r="LH277">
        <v>266856308</v>
      </c>
      <c r="LI277" t="s">
        <v>4448</v>
      </c>
      <c r="LJ277">
        <v>44624.944930555554</v>
      </c>
      <c r="LK277" t="s">
        <v>234</v>
      </c>
      <c r="LL277" t="s">
        <v>234</v>
      </c>
      <c r="LM277" t="s">
        <v>3800</v>
      </c>
      <c r="LN277" t="s">
        <v>3801</v>
      </c>
      <c r="LO277" t="s">
        <v>234</v>
      </c>
      <c r="LP277">
        <v>291</v>
      </c>
    </row>
    <row r="278" spans="1:328" x14ac:dyDescent="0.35">
      <c r="A278">
        <v>44624.437091874999</v>
      </c>
      <c r="B278">
        <v>44624.448881215278</v>
      </c>
      <c r="C278">
        <v>44624</v>
      </c>
      <c r="D278">
        <v>2.3578680556965992E-3</v>
      </c>
      <c r="E278" t="s">
        <v>234</v>
      </c>
      <c r="F278" t="s">
        <v>234</v>
      </c>
      <c r="G278" t="s">
        <v>234</v>
      </c>
      <c r="H278">
        <v>44624</v>
      </c>
      <c r="I278" t="s">
        <v>474</v>
      </c>
      <c r="J278" t="s">
        <v>234</v>
      </c>
      <c r="K278" t="s">
        <v>474</v>
      </c>
      <c r="L278" t="s">
        <v>473</v>
      </c>
      <c r="M278" t="s">
        <v>473</v>
      </c>
      <c r="N278" t="s">
        <v>1386</v>
      </c>
      <c r="O278" t="s">
        <v>234</v>
      </c>
      <c r="P278" t="s">
        <v>1386</v>
      </c>
      <c r="Q278" t="s">
        <v>1387</v>
      </c>
      <c r="R278" t="s">
        <v>1387</v>
      </c>
      <c r="S278" t="s">
        <v>505</v>
      </c>
      <c r="T278" t="s">
        <v>1851</v>
      </c>
      <c r="U278" t="s">
        <v>1850</v>
      </c>
      <c r="V278" t="s">
        <v>1852</v>
      </c>
      <c r="W278" t="s">
        <v>3270</v>
      </c>
      <c r="X278" t="s">
        <v>3269</v>
      </c>
      <c r="Y278" t="s">
        <v>3270</v>
      </c>
      <c r="Z278" t="s">
        <v>3310</v>
      </c>
      <c r="AA278" t="s">
        <v>234</v>
      </c>
      <c r="AB278" t="s">
        <v>3310</v>
      </c>
      <c r="AC278" t="s">
        <v>3311</v>
      </c>
      <c r="AD278" t="s">
        <v>3311</v>
      </c>
      <c r="AE278" t="s">
        <v>246</v>
      </c>
      <c r="AF278" t="s">
        <v>4438</v>
      </c>
      <c r="AG278" t="s">
        <v>246</v>
      </c>
      <c r="AH278" t="s">
        <v>1390</v>
      </c>
      <c r="AI278" t="s">
        <v>4439</v>
      </c>
      <c r="AJ278" t="s">
        <v>247</v>
      </c>
      <c r="AK278" t="s">
        <v>284</v>
      </c>
      <c r="AL278" t="s">
        <v>1655</v>
      </c>
      <c r="AM278" t="s">
        <v>234</v>
      </c>
      <c r="AN278" t="s">
        <v>1655</v>
      </c>
      <c r="AO278" t="s">
        <v>234</v>
      </c>
      <c r="AP278" t="s">
        <v>250</v>
      </c>
      <c r="AQ278" t="s">
        <v>234</v>
      </c>
      <c r="AR278" t="s">
        <v>234</v>
      </c>
      <c r="AS278" t="s">
        <v>308</v>
      </c>
      <c r="AT278" t="s">
        <v>234</v>
      </c>
      <c r="AU278" t="s">
        <v>318</v>
      </c>
      <c r="AV278">
        <v>1</v>
      </c>
      <c r="AW278">
        <v>0</v>
      </c>
      <c r="AX278">
        <v>0</v>
      </c>
      <c r="AY278">
        <v>0</v>
      </c>
      <c r="AZ278">
        <v>0</v>
      </c>
      <c r="BA278">
        <v>0</v>
      </c>
      <c r="BB278">
        <v>0</v>
      </c>
      <c r="BC278">
        <v>0</v>
      </c>
      <c r="BD278" t="s">
        <v>309</v>
      </c>
      <c r="BE278" t="s">
        <v>750</v>
      </c>
      <c r="BF278" t="s">
        <v>4449</v>
      </c>
      <c r="BG278">
        <v>1</v>
      </c>
      <c r="BH278">
        <v>0</v>
      </c>
      <c r="BI278">
        <v>0</v>
      </c>
      <c r="BJ278">
        <v>0</v>
      </c>
      <c r="BK278">
        <v>0</v>
      </c>
      <c r="BL278">
        <v>0</v>
      </c>
      <c r="BM278">
        <v>0</v>
      </c>
      <c r="BN278">
        <v>1</v>
      </c>
      <c r="BO278">
        <v>0</v>
      </c>
      <c r="BP278">
        <v>0</v>
      </c>
      <c r="BQ278" t="s">
        <v>234</v>
      </c>
      <c r="BR278" t="s">
        <v>317</v>
      </c>
      <c r="BS278" t="s">
        <v>289</v>
      </c>
      <c r="BT278" t="s">
        <v>3851</v>
      </c>
      <c r="BU278">
        <v>1</v>
      </c>
      <c r="BV278">
        <v>1</v>
      </c>
      <c r="BW278">
        <v>1</v>
      </c>
      <c r="BX278">
        <v>1</v>
      </c>
      <c r="BY278">
        <v>0</v>
      </c>
      <c r="BZ278">
        <v>0</v>
      </c>
      <c r="CA278">
        <v>1</v>
      </c>
      <c r="CB278">
        <v>0</v>
      </c>
      <c r="CC278" t="s">
        <v>1500</v>
      </c>
      <c r="CD278">
        <v>240</v>
      </c>
      <c r="CE278">
        <v>120</v>
      </c>
      <c r="CF278" t="s">
        <v>1445</v>
      </c>
      <c r="CG278">
        <v>360</v>
      </c>
      <c r="CH278">
        <v>138.461538461538</v>
      </c>
      <c r="CI278" t="s">
        <v>1655</v>
      </c>
      <c r="CJ278">
        <v>300</v>
      </c>
      <c r="CK278" t="s">
        <v>3945</v>
      </c>
      <c r="CL278" t="s">
        <v>1655</v>
      </c>
      <c r="CM278">
        <v>350</v>
      </c>
      <c r="CN278" t="s">
        <v>3917</v>
      </c>
      <c r="CO278" t="s">
        <v>1655</v>
      </c>
      <c r="CP278" t="s">
        <v>234</v>
      </c>
      <c r="CQ278" t="s">
        <v>234</v>
      </c>
      <c r="CR278" t="s">
        <v>234</v>
      </c>
      <c r="CS278" t="s">
        <v>234</v>
      </c>
      <c r="CT278" t="s">
        <v>234</v>
      </c>
      <c r="CU278" t="s">
        <v>234</v>
      </c>
      <c r="CV278" t="s">
        <v>1507</v>
      </c>
      <c r="CW278" t="s">
        <v>1655</v>
      </c>
      <c r="CX278">
        <v>1000</v>
      </c>
      <c r="CY278" t="s">
        <v>234</v>
      </c>
      <c r="CZ278" t="s">
        <v>234</v>
      </c>
      <c r="DA278" t="s">
        <v>234</v>
      </c>
      <c r="DB278" t="s">
        <v>234</v>
      </c>
      <c r="DC278" t="s">
        <v>234</v>
      </c>
      <c r="DD278" t="s">
        <v>234</v>
      </c>
      <c r="DE278" t="s">
        <v>259</v>
      </c>
      <c r="DF278">
        <v>1000</v>
      </c>
      <c r="DG278" t="s">
        <v>1655</v>
      </c>
      <c r="DH278" t="s">
        <v>1445</v>
      </c>
      <c r="DI278" t="s">
        <v>234</v>
      </c>
      <c r="DJ278" t="s">
        <v>234</v>
      </c>
      <c r="DK278" t="s">
        <v>234</v>
      </c>
      <c r="DL278" t="s">
        <v>234</v>
      </c>
      <c r="DM278" t="s">
        <v>234</v>
      </c>
      <c r="DN278" t="s">
        <v>234</v>
      </c>
      <c r="DO278" t="s">
        <v>234</v>
      </c>
      <c r="DP278" t="s">
        <v>234</v>
      </c>
      <c r="DQ278" t="s">
        <v>234</v>
      </c>
      <c r="DR278" t="s">
        <v>234</v>
      </c>
      <c r="DS278" t="s">
        <v>234</v>
      </c>
      <c r="DT278" t="s">
        <v>234</v>
      </c>
      <c r="DU278" t="s">
        <v>234</v>
      </c>
      <c r="DV278" t="s">
        <v>234</v>
      </c>
      <c r="DW278" t="s">
        <v>234</v>
      </c>
      <c r="DX278" t="s">
        <v>234</v>
      </c>
      <c r="DY278" t="s">
        <v>234</v>
      </c>
      <c r="DZ278" t="s">
        <v>234</v>
      </c>
      <c r="EA278" t="s">
        <v>234</v>
      </c>
      <c r="EB278" t="s">
        <v>234</v>
      </c>
      <c r="EC278" t="s">
        <v>234</v>
      </c>
      <c r="ED278" t="s">
        <v>234</v>
      </c>
      <c r="EE278" t="s">
        <v>234</v>
      </c>
      <c r="EF278" t="s">
        <v>234</v>
      </c>
      <c r="EG278" t="s">
        <v>234</v>
      </c>
      <c r="EH278" t="s">
        <v>1445</v>
      </c>
      <c r="EI278" t="s">
        <v>1445</v>
      </c>
      <c r="EJ278" t="s">
        <v>1655</v>
      </c>
      <c r="EK278" t="s">
        <v>505</v>
      </c>
      <c r="EL278" t="s">
        <v>305</v>
      </c>
      <c r="EM278" t="s">
        <v>1851</v>
      </c>
      <c r="EN278" t="s">
        <v>305</v>
      </c>
      <c r="EO278" t="s">
        <v>234</v>
      </c>
      <c r="EP278" t="s">
        <v>234</v>
      </c>
      <c r="EQ278" t="s">
        <v>234</v>
      </c>
      <c r="ER278" t="s">
        <v>234</v>
      </c>
      <c r="ES278" t="s">
        <v>234</v>
      </c>
      <c r="ET278" t="s">
        <v>234</v>
      </c>
      <c r="EU278" t="s">
        <v>234</v>
      </c>
      <c r="EV278" t="s">
        <v>234</v>
      </c>
      <c r="EW278" t="s">
        <v>234</v>
      </c>
      <c r="EX278" t="s">
        <v>234</v>
      </c>
      <c r="EY278" t="s">
        <v>234</v>
      </c>
      <c r="EZ278" t="s">
        <v>234</v>
      </c>
      <c r="FA278" t="s">
        <v>234</v>
      </c>
      <c r="FB278" t="s">
        <v>234</v>
      </c>
      <c r="FC278" t="s">
        <v>234</v>
      </c>
      <c r="FD278" t="s">
        <v>234</v>
      </c>
      <c r="FE278" t="s">
        <v>234</v>
      </c>
      <c r="FF278" t="s">
        <v>234</v>
      </c>
      <c r="FG278" t="s">
        <v>234</v>
      </c>
      <c r="FH278" t="s">
        <v>234</v>
      </c>
      <c r="FI278" t="s">
        <v>234</v>
      </c>
      <c r="FJ278" t="s">
        <v>234</v>
      </c>
      <c r="FK278" t="s">
        <v>234</v>
      </c>
      <c r="FL278" t="s">
        <v>234</v>
      </c>
      <c r="FM278" t="s">
        <v>234</v>
      </c>
      <c r="FN278" t="s">
        <v>234</v>
      </c>
      <c r="FO278" t="s">
        <v>234</v>
      </c>
      <c r="FP278" t="s">
        <v>234</v>
      </c>
      <c r="FQ278" t="s">
        <v>234</v>
      </c>
      <c r="FR278" t="s">
        <v>234</v>
      </c>
      <c r="FS278" t="s">
        <v>234</v>
      </c>
      <c r="FT278" t="s">
        <v>234</v>
      </c>
      <c r="FU278" t="s">
        <v>234</v>
      </c>
      <c r="FV278" t="s">
        <v>234</v>
      </c>
      <c r="FW278" t="s">
        <v>234</v>
      </c>
      <c r="FX278" t="s">
        <v>234</v>
      </c>
      <c r="FY278" t="s">
        <v>234</v>
      </c>
      <c r="FZ278" t="s">
        <v>234</v>
      </c>
      <c r="GA278" t="s">
        <v>234</v>
      </c>
      <c r="GB278" t="s">
        <v>234</v>
      </c>
      <c r="GC278" t="s">
        <v>234</v>
      </c>
      <c r="GD278" t="s">
        <v>234</v>
      </c>
      <c r="GE278" t="s">
        <v>234</v>
      </c>
      <c r="GF278" t="s">
        <v>234</v>
      </c>
      <c r="GG278" t="s">
        <v>234</v>
      </c>
      <c r="GH278" t="s">
        <v>234</v>
      </c>
      <c r="GI278" t="s">
        <v>234</v>
      </c>
      <c r="GJ278" t="s">
        <v>234</v>
      </c>
      <c r="GK278" t="s">
        <v>234</v>
      </c>
      <c r="GL278" t="s">
        <v>234</v>
      </c>
      <c r="GM278" t="s">
        <v>234</v>
      </c>
      <c r="GN278" t="s">
        <v>234</v>
      </c>
      <c r="GO278" t="s">
        <v>234</v>
      </c>
      <c r="GP278" t="s">
        <v>234</v>
      </c>
      <c r="GQ278" t="s">
        <v>234</v>
      </c>
      <c r="GR278" t="s">
        <v>234</v>
      </c>
      <c r="GS278" t="s">
        <v>234</v>
      </c>
      <c r="GT278" t="s">
        <v>234</v>
      </c>
      <c r="GU278" t="s">
        <v>234</v>
      </c>
      <c r="GV278" t="s">
        <v>234</v>
      </c>
      <c r="GW278" t="s">
        <v>234</v>
      </c>
      <c r="GX278" t="s">
        <v>234</v>
      </c>
      <c r="GY278" t="s">
        <v>234</v>
      </c>
      <c r="GZ278" t="s">
        <v>234</v>
      </c>
      <c r="HA278" t="s">
        <v>234</v>
      </c>
      <c r="HB278" t="s">
        <v>234</v>
      </c>
      <c r="HC278" t="s">
        <v>234</v>
      </c>
      <c r="HD278" t="s">
        <v>234</v>
      </c>
      <c r="HE278" t="s">
        <v>234</v>
      </c>
      <c r="HF278" t="s">
        <v>234</v>
      </c>
      <c r="HG278" t="s">
        <v>234</v>
      </c>
      <c r="HH278" t="s">
        <v>234</v>
      </c>
      <c r="HI278" t="s">
        <v>234</v>
      </c>
      <c r="HJ278" t="s">
        <v>234</v>
      </c>
      <c r="HK278" t="s">
        <v>234</v>
      </c>
      <c r="HL278" t="s">
        <v>234</v>
      </c>
      <c r="HM278" t="s">
        <v>234</v>
      </c>
      <c r="HN278" t="s">
        <v>234</v>
      </c>
      <c r="HO278" t="s">
        <v>234</v>
      </c>
      <c r="HP278" t="s">
        <v>234</v>
      </c>
      <c r="HQ278" t="s">
        <v>234</v>
      </c>
      <c r="HR278" t="s">
        <v>234</v>
      </c>
      <c r="HS278" t="s">
        <v>234</v>
      </c>
      <c r="HT278" t="s">
        <v>234</v>
      </c>
      <c r="HU278" t="s">
        <v>1655</v>
      </c>
      <c r="HV278" t="s">
        <v>4450</v>
      </c>
      <c r="HW278">
        <v>1</v>
      </c>
      <c r="HX278">
        <v>1</v>
      </c>
      <c r="HY278">
        <v>1</v>
      </c>
      <c r="HZ278">
        <v>0</v>
      </c>
      <c r="IA278">
        <v>0</v>
      </c>
      <c r="IB278">
        <v>0</v>
      </c>
      <c r="IC278" t="s">
        <v>234</v>
      </c>
      <c r="ID278" t="s">
        <v>4451</v>
      </c>
      <c r="IE278">
        <v>1</v>
      </c>
      <c r="IF278">
        <v>0</v>
      </c>
      <c r="IG278">
        <v>1</v>
      </c>
      <c r="IH278">
        <v>1</v>
      </c>
      <c r="II278">
        <v>0</v>
      </c>
      <c r="IJ278">
        <v>0</v>
      </c>
      <c r="IK278">
        <v>0</v>
      </c>
      <c r="IL278">
        <v>0</v>
      </c>
      <c r="IM278" t="s">
        <v>234</v>
      </c>
      <c r="IN278" t="s">
        <v>1655</v>
      </c>
      <c r="IO278" t="s">
        <v>234</v>
      </c>
      <c r="IP278" t="s">
        <v>309</v>
      </c>
      <c r="IQ278">
        <v>1</v>
      </c>
      <c r="IR278">
        <v>0</v>
      </c>
      <c r="IS278">
        <v>0</v>
      </c>
      <c r="IT278">
        <v>0</v>
      </c>
      <c r="IU278">
        <v>0</v>
      </c>
      <c r="IV278">
        <v>0</v>
      </c>
      <c r="IW278">
        <v>0</v>
      </c>
      <c r="IX278">
        <v>0</v>
      </c>
      <c r="IY278" t="s">
        <v>234</v>
      </c>
      <c r="IZ278" t="s">
        <v>234</v>
      </c>
      <c r="JA278" t="s">
        <v>234</v>
      </c>
      <c r="JB278" t="s">
        <v>234</v>
      </c>
      <c r="JC278" t="s">
        <v>234</v>
      </c>
      <c r="JD278" t="s">
        <v>234</v>
      </c>
      <c r="JE278" t="s">
        <v>234</v>
      </c>
      <c r="JF278" t="s">
        <v>234</v>
      </c>
      <c r="JG278" t="s">
        <v>234</v>
      </c>
      <c r="JH278" t="s">
        <v>234</v>
      </c>
      <c r="JI278" t="s">
        <v>234</v>
      </c>
      <c r="JJ278" t="s">
        <v>234</v>
      </c>
      <c r="JK278" t="s">
        <v>234</v>
      </c>
      <c r="JL278" t="s">
        <v>234</v>
      </c>
      <c r="JM278" t="s">
        <v>234</v>
      </c>
      <c r="JN278" t="s">
        <v>234</v>
      </c>
      <c r="JO278" t="s">
        <v>234</v>
      </c>
      <c r="JP278" t="s">
        <v>234</v>
      </c>
      <c r="JQ278" t="s">
        <v>234</v>
      </c>
      <c r="JR278" t="s">
        <v>234</v>
      </c>
      <c r="JS278" t="s">
        <v>234</v>
      </c>
      <c r="JT278" t="s">
        <v>234</v>
      </c>
      <c r="JU278" t="s">
        <v>234</v>
      </c>
      <c r="JV278" t="s">
        <v>234</v>
      </c>
      <c r="JW278" t="s">
        <v>234</v>
      </c>
      <c r="JX278" t="s">
        <v>234</v>
      </c>
      <c r="JY278" t="s">
        <v>234</v>
      </c>
      <c r="JZ278" t="s">
        <v>234</v>
      </c>
      <c r="KA278" t="s">
        <v>234</v>
      </c>
      <c r="KB278" t="s">
        <v>234</v>
      </c>
      <c r="KC278" t="s">
        <v>234</v>
      </c>
      <c r="KD278" t="s">
        <v>234</v>
      </c>
      <c r="KE278" t="s">
        <v>234</v>
      </c>
      <c r="KF278" t="s">
        <v>234</v>
      </c>
      <c r="KG278" t="s">
        <v>234</v>
      </c>
      <c r="KH278" t="s">
        <v>234</v>
      </c>
      <c r="KI278" t="s">
        <v>234</v>
      </c>
      <c r="KJ278" t="s">
        <v>234</v>
      </c>
      <c r="KK278" t="s">
        <v>234</v>
      </c>
      <c r="KL278" t="s">
        <v>234</v>
      </c>
      <c r="KM278" t="s">
        <v>234</v>
      </c>
      <c r="KN278" t="s">
        <v>234</v>
      </c>
      <c r="KO278" t="s">
        <v>234</v>
      </c>
      <c r="KP278" t="s">
        <v>234</v>
      </c>
      <c r="KQ278" t="s">
        <v>234</v>
      </c>
      <c r="KR278" t="s">
        <v>234</v>
      </c>
      <c r="KS278" t="s">
        <v>234</v>
      </c>
      <c r="KT278" t="s">
        <v>234</v>
      </c>
      <c r="KU278" t="s">
        <v>234</v>
      </c>
      <c r="KV278" t="s">
        <v>234</v>
      </c>
      <c r="KW278" t="s">
        <v>234</v>
      </c>
      <c r="KX278" t="s">
        <v>234</v>
      </c>
      <c r="KY278" t="s">
        <v>234</v>
      </c>
      <c r="KZ278" t="s">
        <v>234</v>
      </c>
      <c r="LA278" t="s">
        <v>234</v>
      </c>
      <c r="LB278" t="s">
        <v>234</v>
      </c>
      <c r="LC278" t="s">
        <v>234</v>
      </c>
      <c r="LD278" t="s">
        <v>234</v>
      </c>
      <c r="LE278" t="s">
        <v>234</v>
      </c>
      <c r="LF278" t="s">
        <v>4452</v>
      </c>
      <c r="LG278" t="s">
        <v>234</v>
      </c>
      <c r="LH278">
        <v>266856311</v>
      </c>
      <c r="LI278" t="s">
        <v>4453</v>
      </c>
      <c r="LJ278">
        <v>44624.94494212963</v>
      </c>
      <c r="LK278" t="s">
        <v>234</v>
      </c>
      <c r="LL278" t="s">
        <v>234</v>
      </c>
      <c r="LM278" t="s">
        <v>3800</v>
      </c>
      <c r="LN278" t="s">
        <v>3801</v>
      </c>
      <c r="LO278" t="s">
        <v>234</v>
      </c>
      <c r="LP278">
        <v>292</v>
      </c>
    </row>
    <row r="279" spans="1:328" x14ac:dyDescent="0.35">
      <c r="A279">
        <v>44624.45682965278</v>
      </c>
      <c r="B279">
        <v>44624.461378368047</v>
      </c>
      <c r="C279">
        <v>44624</v>
      </c>
      <c r="D279">
        <v>7.5811921124113724E-4</v>
      </c>
      <c r="E279" t="s">
        <v>234</v>
      </c>
      <c r="F279" t="s">
        <v>234</v>
      </c>
      <c r="G279" t="s">
        <v>234</v>
      </c>
      <c r="H279">
        <v>44624</v>
      </c>
      <c r="I279" t="s">
        <v>474</v>
      </c>
      <c r="J279" t="s">
        <v>234</v>
      </c>
      <c r="K279" t="s">
        <v>474</v>
      </c>
      <c r="L279" t="s">
        <v>473</v>
      </c>
      <c r="M279" t="s">
        <v>473</v>
      </c>
      <c r="N279" t="s">
        <v>1386</v>
      </c>
      <c r="O279" t="s">
        <v>234</v>
      </c>
      <c r="P279" t="s">
        <v>1386</v>
      </c>
      <c r="Q279" t="s">
        <v>1387</v>
      </c>
      <c r="R279" t="s">
        <v>1387</v>
      </c>
      <c r="S279" t="s">
        <v>505</v>
      </c>
      <c r="T279" t="s">
        <v>1851</v>
      </c>
      <c r="U279" t="s">
        <v>1850</v>
      </c>
      <c r="V279" t="s">
        <v>1852</v>
      </c>
      <c r="W279" t="s">
        <v>3270</v>
      </c>
      <c r="X279" t="s">
        <v>3269</v>
      </c>
      <c r="Y279" t="s">
        <v>3270</v>
      </c>
      <c r="Z279" t="s">
        <v>3310</v>
      </c>
      <c r="AA279" t="s">
        <v>234</v>
      </c>
      <c r="AB279" t="s">
        <v>3310</v>
      </c>
      <c r="AC279" t="s">
        <v>3311</v>
      </c>
      <c r="AD279" t="s">
        <v>3311</v>
      </c>
      <c r="AE279" t="s">
        <v>246</v>
      </c>
      <c r="AF279" t="s">
        <v>4438</v>
      </c>
      <c r="AG279" t="s">
        <v>246</v>
      </c>
      <c r="AH279" t="s">
        <v>1390</v>
      </c>
      <c r="AI279" t="s">
        <v>4439</v>
      </c>
      <c r="AJ279" t="s">
        <v>247</v>
      </c>
      <c r="AK279" t="s">
        <v>284</v>
      </c>
      <c r="AL279" t="s">
        <v>1655</v>
      </c>
      <c r="AM279" t="s">
        <v>234</v>
      </c>
      <c r="AN279" t="s">
        <v>1655</v>
      </c>
      <c r="AO279" t="s">
        <v>234</v>
      </c>
      <c r="AP279" t="s">
        <v>250</v>
      </c>
      <c r="AQ279" t="s">
        <v>234</v>
      </c>
      <c r="AR279" t="s">
        <v>234</v>
      </c>
      <c r="AS279" t="s">
        <v>285</v>
      </c>
      <c r="AT279" t="s">
        <v>234</v>
      </c>
      <c r="AU279" t="s">
        <v>302</v>
      </c>
      <c r="AV279">
        <v>0</v>
      </c>
      <c r="AW279">
        <v>1</v>
      </c>
      <c r="AX279">
        <v>0</v>
      </c>
      <c r="AY279">
        <v>0</v>
      </c>
      <c r="AZ279">
        <v>0</v>
      </c>
      <c r="BA279">
        <v>0</v>
      </c>
      <c r="BB279">
        <v>0</v>
      </c>
      <c r="BC279">
        <v>0</v>
      </c>
      <c r="BD279" t="s">
        <v>303</v>
      </c>
      <c r="BE279" t="s">
        <v>752</v>
      </c>
      <c r="BF279" t="s">
        <v>287</v>
      </c>
      <c r="BG279">
        <v>1</v>
      </c>
      <c r="BH279">
        <v>0</v>
      </c>
      <c r="BI279">
        <v>0</v>
      </c>
      <c r="BJ279">
        <v>0</v>
      </c>
      <c r="BK279">
        <v>0</v>
      </c>
      <c r="BL279">
        <v>0</v>
      </c>
      <c r="BM279">
        <v>0</v>
      </c>
      <c r="BN279">
        <v>0</v>
      </c>
      <c r="BO279">
        <v>0</v>
      </c>
      <c r="BP279">
        <v>0</v>
      </c>
      <c r="BQ279" t="s">
        <v>234</v>
      </c>
      <c r="BR279" t="s">
        <v>304</v>
      </c>
      <c r="BS279" t="s">
        <v>289</v>
      </c>
      <c r="BT279" t="s">
        <v>234</v>
      </c>
      <c r="BU279" t="s">
        <v>234</v>
      </c>
      <c r="BV279" t="s">
        <v>234</v>
      </c>
      <c r="BW279" t="s">
        <v>234</v>
      </c>
      <c r="BX279" t="s">
        <v>234</v>
      </c>
      <c r="BY279" t="s">
        <v>234</v>
      </c>
      <c r="BZ279" t="s">
        <v>234</v>
      </c>
      <c r="CA279" t="s">
        <v>234</v>
      </c>
      <c r="CB279" t="s">
        <v>234</v>
      </c>
      <c r="CC279" t="s">
        <v>234</v>
      </c>
      <c r="CD279" t="s">
        <v>234</v>
      </c>
      <c r="CE279" t="s">
        <v>234</v>
      </c>
      <c r="CF279" t="s">
        <v>234</v>
      </c>
      <c r="CG279" t="s">
        <v>234</v>
      </c>
      <c r="CH279" t="s">
        <v>234</v>
      </c>
      <c r="CI279" t="s">
        <v>234</v>
      </c>
      <c r="CJ279" t="s">
        <v>234</v>
      </c>
      <c r="CK279" t="s">
        <v>234</v>
      </c>
      <c r="CL279" t="s">
        <v>234</v>
      </c>
      <c r="CM279" t="s">
        <v>234</v>
      </c>
      <c r="CN279" t="s">
        <v>234</v>
      </c>
      <c r="CO279" t="s">
        <v>234</v>
      </c>
      <c r="CP279" t="s">
        <v>234</v>
      </c>
      <c r="CQ279" t="s">
        <v>234</v>
      </c>
      <c r="CR279" t="s">
        <v>234</v>
      </c>
      <c r="CS279" t="s">
        <v>234</v>
      </c>
      <c r="CT279" t="s">
        <v>234</v>
      </c>
      <c r="CU279" t="s">
        <v>234</v>
      </c>
      <c r="CV279" t="s">
        <v>234</v>
      </c>
      <c r="CW279" t="s">
        <v>234</v>
      </c>
      <c r="CX279" t="s">
        <v>234</v>
      </c>
      <c r="CY279" t="s">
        <v>234</v>
      </c>
      <c r="CZ279" t="s">
        <v>234</v>
      </c>
      <c r="DA279" t="s">
        <v>234</v>
      </c>
      <c r="DB279" t="s">
        <v>234</v>
      </c>
      <c r="DC279" t="s">
        <v>234</v>
      </c>
      <c r="DD279" t="s">
        <v>234</v>
      </c>
      <c r="DE279" t="s">
        <v>234</v>
      </c>
      <c r="DF279" t="s">
        <v>234</v>
      </c>
      <c r="DG279" t="s">
        <v>234</v>
      </c>
      <c r="DH279" t="s">
        <v>234</v>
      </c>
      <c r="DI279" t="s">
        <v>234</v>
      </c>
      <c r="DJ279" t="s">
        <v>234</v>
      </c>
      <c r="DK279" t="s">
        <v>234</v>
      </c>
      <c r="DL279" t="s">
        <v>234</v>
      </c>
      <c r="DM279" t="s">
        <v>234</v>
      </c>
      <c r="DN279" t="s">
        <v>234</v>
      </c>
      <c r="DO279" t="s">
        <v>234</v>
      </c>
      <c r="DP279" t="s">
        <v>234</v>
      </c>
      <c r="DQ279" t="s">
        <v>234</v>
      </c>
      <c r="DR279" t="s">
        <v>234</v>
      </c>
      <c r="DS279" t="s">
        <v>234</v>
      </c>
      <c r="DT279" t="s">
        <v>234</v>
      </c>
      <c r="DU279" t="s">
        <v>234</v>
      </c>
      <c r="DV279" t="s">
        <v>234</v>
      </c>
      <c r="DW279" t="s">
        <v>234</v>
      </c>
      <c r="DX279" t="s">
        <v>234</v>
      </c>
      <c r="DY279" t="s">
        <v>234</v>
      </c>
      <c r="DZ279" t="s">
        <v>234</v>
      </c>
      <c r="EA279" t="s">
        <v>234</v>
      </c>
      <c r="EB279" t="s">
        <v>234</v>
      </c>
      <c r="EC279" t="s">
        <v>234</v>
      </c>
      <c r="ED279" t="s">
        <v>234</v>
      </c>
      <c r="EE279" t="s">
        <v>234</v>
      </c>
      <c r="EF279" t="s">
        <v>234</v>
      </c>
      <c r="EG279" t="s">
        <v>234</v>
      </c>
      <c r="EH279" t="s">
        <v>234</v>
      </c>
      <c r="EI279" t="s">
        <v>234</v>
      </c>
      <c r="EJ279" t="s">
        <v>234</v>
      </c>
      <c r="EK279" t="s">
        <v>234</v>
      </c>
      <c r="EL279" t="s">
        <v>234</v>
      </c>
      <c r="EM279" t="s">
        <v>234</v>
      </c>
      <c r="EN279" t="s">
        <v>234</v>
      </c>
      <c r="EO279" t="s">
        <v>4291</v>
      </c>
      <c r="EP279">
        <v>1</v>
      </c>
      <c r="EQ279">
        <v>1</v>
      </c>
      <c r="ER279">
        <v>1</v>
      </c>
      <c r="ES279">
        <v>1</v>
      </c>
      <c r="ET279">
        <v>1</v>
      </c>
      <c r="EU279">
        <v>0</v>
      </c>
      <c r="EV279">
        <v>1</v>
      </c>
      <c r="EW279">
        <v>0</v>
      </c>
      <c r="EX279" t="s">
        <v>1655</v>
      </c>
      <c r="EY279">
        <v>45</v>
      </c>
      <c r="EZ279" t="s">
        <v>4266</v>
      </c>
      <c r="FA279" t="s">
        <v>234</v>
      </c>
      <c r="FB279" t="s">
        <v>234</v>
      </c>
      <c r="FC279" t="s">
        <v>234</v>
      </c>
      <c r="FD279" t="s">
        <v>4266</v>
      </c>
      <c r="FE279" t="s">
        <v>1445</v>
      </c>
      <c r="FF279">
        <v>25</v>
      </c>
      <c r="FG279" t="s">
        <v>1445</v>
      </c>
      <c r="FH279">
        <v>75</v>
      </c>
      <c r="FI279" t="s">
        <v>1445</v>
      </c>
      <c r="FJ279" t="s">
        <v>1655</v>
      </c>
      <c r="FK279">
        <v>35</v>
      </c>
      <c r="FL279" t="s">
        <v>234</v>
      </c>
      <c r="FM279" t="s">
        <v>234</v>
      </c>
      <c r="FN279" t="s">
        <v>3897</v>
      </c>
      <c r="FO279" t="s">
        <v>1655</v>
      </c>
      <c r="FP279" t="s">
        <v>1655</v>
      </c>
      <c r="FQ279">
        <v>75</v>
      </c>
      <c r="FR279" t="s">
        <v>234</v>
      </c>
      <c r="FS279" t="s">
        <v>234</v>
      </c>
      <c r="FT279" t="s">
        <v>3854</v>
      </c>
      <c r="FU279" t="s">
        <v>1655</v>
      </c>
      <c r="FV279" t="s">
        <v>1655</v>
      </c>
      <c r="FW279">
        <v>100</v>
      </c>
      <c r="FX279" t="s">
        <v>234</v>
      </c>
      <c r="FY279" t="s">
        <v>234</v>
      </c>
      <c r="FZ279" t="s">
        <v>234</v>
      </c>
      <c r="GA279" t="s">
        <v>3816</v>
      </c>
      <c r="GB279" t="s">
        <v>1655</v>
      </c>
      <c r="GC279" t="s">
        <v>234</v>
      </c>
      <c r="GD279" t="s">
        <v>234</v>
      </c>
      <c r="GE279" t="s">
        <v>234</v>
      </c>
      <c r="GF279" t="s">
        <v>234</v>
      </c>
      <c r="GG279" t="s">
        <v>234</v>
      </c>
      <c r="GH279" t="s">
        <v>234</v>
      </c>
      <c r="GI279" t="s">
        <v>234</v>
      </c>
      <c r="GJ279" t="s">
        <v>234</v>
      </c>
      <c r="GK279" t="s">
        <v>234</v>
      </c>
      <c r="GL279" t="s">
        <v>234</v>
      </c>
      <c r="GM279" t="s">
        <v>234</v>
      </c>
      <c r="GN279" t="s">
        <v>234</v>
      </c>
      <c r="GO279" t="s">
        <v>1445</v>
      </c>
      <c r="GP279" t="s">
        <v>234</v>
      </c>
      <c r="GQ279" t="s">
        <v>234</v>
      </c>
      <c r="GR279" t="s">
        <v>234</v>
      </c>
      <c r="GS279" t="s">
        <v>234</v>
      </c>
      <c r="GT279" t="s">
        <v>234</v>
      </c>
      <c r="GU279" t="s">
        <v>234</v>
      </c>
      <c r="GV279" t="s">
        <v>234</v>
      </c>
      <c r="GW279" t="s">
        <v>234</v>
      </c>
      <c r="GX279" t="s">
        <v>234</v>
      </c>
      <c r="GY279" t="s">
        <v>234</v>
      </c>
      <c r="GZ279" t="s">
        <v>234</v>
      </c>
      <c r="HA279" t="s">
        <v>234</v>
      </c>
      <c r="HB279" t="s">
        <v>234</v>
      </c>
      <c r="HC279" t="s">
        <v>234</v>
      </c>
      <c r="HD279" t="s">
        <v>234</v>
      </c>
      <c r="HE279" t="s">
        <v>234</v>
      </c>
      <c r="HF279" t="s">
        <v>234</v>
      </c>
      <c r="HG279" t="s">
        <v>234</v>
      </c>
      <c r="HH279" t="s">
        <v>234</v>
      </c>
      <c r="HI279" t="s">
        <v>234</v>
      </c>
      <c r="HJ279" t="s">
        <v>234</v>
      </c>
      <c r="HK279" t="s">
        <v>234</v>
      </c>
      <c r="HL279" t="s">
        <v>234</v>
      </c>
      <c r="HM279" t="s">
        <v>234</v>
      </c>
      <c r="HN279" t="s">
        <v>1445</v>
      </c>
      <c r="HO279" t="s">
        <v>1655</v>
      </c>
      <c r="HP279" t="s">
        <v>1655</v>
      </c>
      <c r="HQ279" t="s">
        <v>505</v>
      </c>
      <c r="HR279" t="s">
        <v>305</v>
      </c>
      <c r="HS279" t="s">
        <v>1851</v>
      </c>
      <c r="HT279" t="s">
        <v>305</v>
      </c>
      <c r="HU279" t="s">
        <v>1655</v>
      </c>
      <c r="HV279" t="s">
        <v>4454</v>
      </c>
      <c r="HW279">
        <v>1</v>
      </c>
      <c r="HX279">
        <v>1</v>
      </c>
      <c r="HY279">
        <v>0</v>
      </c>
      <c r="HZ279">
        <v>0</v>
      </c>
      <c r="IA279">
        <v>0</v>
      </c>
      <c r="IB279">
        <v>0</v>
      </c>
      <c r="IC279" t="s">
        <v>234</v>
      </c>
      <c r="ID279" t="s">
        <v>4209</v>
      </c>
      <c r="IE279">
        <v>0</v>
      </c>
      <c r="IF279">
        <v>0</v>
      </c>
      <c r="IG279">
        <v>1</v>
      </c>
      <c r="IH279">
        <v>1</v>
      </c>
      <c r="II279">
        <v>0</v>
      </c>
      <c r="IJ279">
        <v>0</v>
      </c>
      <c r="IK279">
        <v>0</v>
      </c>
      <c r="IL279">
        <v>0</v>
      </c>
      <c r="IM279" t="s">
        <v>234</v>
      </c>
      <c r="IN279" t="s">
        <v>1655</v>
      </c>
      <c r="IO279" t="s">
        <v>234</v>
      </c>
      <c r="IP279" t="s">
        <v>303</v>
      </c>
      <c r="IQ279">
        <v>0</v>
      </c>
      <c r="IR279">
        <v>1</v>
      </c>
      <c r="IS279">
        <v>0</v>
      </c>
      <c r="IT279">
        <v>0</v>
      </c>
      <c r="IU279">
        <v>0</v>
      </c>
      <c r="IV279">
        <v>0</v>
      </c>
      <c r="IW279">
        <v>0</v>
      </c>
      <c r="IX279">
        <v>0</v>
      </c>
      <c r="IY279" t="s">
        <v>234</v>
      </c>
      <c r="IZ279" t="s">
        <v>234</v>
      </c>
      <c r="JA279" t="s">
        <v>234</v>
      </c>
      <c r="JB279" t="s">
        <v>234</v>
      </c>
      <c r="JC279" t="s">
        <v>234</v>
      </c>
      <c r="JD279" t="s">
        <v>234</v>
      </c>
      <c r="JE279" t="s">
        <v>234</v>
      </c>
      <c r="JF279" t="s">
        <v>234</v>
      </c>
      <c r="JG279" t="s">
        <v>234</v>
      </c>
      <c r="JH279" t="s">
        <v>234</v>
      </c>
      <c r="JI279" t="s">
        <v>234</v>
      </c>
      <c r="JJ279" t="s">
        <v>234</v>
      </c>
      <c r="JK279" t="s">
        <v>234</v>
      </c>
      <c r="JL279" t="s">
        <v>234</v>
      </c>
      <c r="JM279" t="s">
        <v>234</v>
      </c>
      <c r="JN279" t="s">
        <v>234</v>
      </c>
      <c r="JO279" t="s">
        <v>234</v>
      </c>
      <c r="JP279" t="s">
        <v>234</v>
      </c>
      <c r="JQ279" t="s">
        <v>234</v>
      </c>
      <c r="JR279" t="s">
        <v>234</v>
      </c>
      <c r="JS279" t="s">
        <v>234</v>
      </c>
      <c r="JT279" t="s">
        <v>234</v>
      </c>
      <c r="JU279" t="s">
        <v>234</v>
      </c>
      <c r="JV279" t="s">
        <v>234</v>
      </c>
      <c r="JW279" t="s">
        <v>234</v>
      </c>
      <c r="JX279" t="s">
        <v>234</v>
      </c>
      <c r="JY279" t="s">
        <v>234</v>
      </c>
      <c r="JZ279" t="s">
        <v>234</v>
      </c>
      <c r="KA279" t="s">
        <v>234</v>
      </c>
      <c r="KB279" t="s">
        <v>234</v>
      </c>
      <c r="KC279" t="s">
        <v>234</v>
      </c>
      <c r="KD279" t="s">
        <v>234</v>
      </c>
      <c r="KE279" t="s">
        <v>234</v>
      </c>
      <c r="KF279" t="s">
        <v>234</v>
      </c>
      <c r="KG279" t="s">
        <v>234</v>
      </c>
      <c r="KH279" t="s">
        <v>234</v>
      </c>
      <c r="KI279" t="s">
        <v>234</v>
      </c>
      <c r="KJ279" t="s">
        <v>234</v>
      </c>
      <c r="KK279" t="s">
        <v>234</v>
      </c>
      <c r="KL279" t="s">
        <v>234</v>
      </c>
      <c r="KM279" t="s">
        <v>234</v>
      </c>
      <c r="KN279" t="s">
        <v>234</v>
      </c>
      <c r="KO279" t="s">
        <v>234</v>
      </c>
      <c r="KP279" t="s">
        <v>234</v>
      </c>
      <c r="KQ279" t="s">
        <v>234</v>
      </c>
      <c r="KR279" t="s">
        <v>234</v>
      </c>
      <c r="KS279" t="s">
        <v>234</v>
      </c>
      <c r="KT279" t="s">
        <v>234</v>
      </c>
      <c r="KU279" t="s">
        <v>234</v>
      </c>
      <c r="KV279" t="s">
        <v>234</v>
      </c>
      <c r="KW279" t="s">
        <v>234</v>
      </c>
      <c r="KX279" t="s">
        <v>234</v>
      </c>
      <c r="KY279" t="s">
        <v>234</v>
      </c>
      <c r="KZ279" t="s">
        <v>234</v>
      </c>
      <c r="LA279" t="s">
        <v>234</v>
      </c>
      <c r="LB279" t="s">
        <v>234</v>
      </c>
      <c r="LC279" t="s">
        <v>234</v>
      </c>
      <c r="LD279" t="s">
        <v>234</v>
      </c>
      <c r="LE279" t="s">
        <v>234</v>
      </c>
      <c r="LF279" t="s">
        <v>234</v>
      </c>
      <c r="LG279" t="s">
        <v>234</v>
      </c>
      <c r="LH279">
        <v>266856315</v>
      </c>
      <c r="LI279" t="s">
        <v>4455</v>
      </c>
      <c r="LJ279">
        <v>44624.944953703707</v>
      </c>
      <c r="LK279" t="s">
        <v>234</v>
      </c>
      <c r="LL279" t="s">
        <v>234</v>
      </c>
      <c r="LM279" t="s">
        <v>3800</v>
      </c>
      <c r="LN279" t="s">
        <v>3801</v>
      </c>
      <c r="LO279" t="s">
        <v>234</v>
      </c>
      <c r="LP279">
        <v>293</v>
      </c>
    </row>
    <row r="280" spans="1:328" x14ac:dyDescent="0.35">
      <c r="A280">
        <v>44624.472970115741</v>
      </c>
      <c r="B280">
        <v>44624.489015208332</v>
      </c>
      <c r="C280">
        <v>44624</v>
      </c>
      <c r="D280">
        <v>1.2342378915771125E-3</v>
      </c>
      <c r="E280" t="s">
        <v>234</v>
      </c>
      <c r="F280" t="s">
        <v>234</v>
      </c>
      <c r="G280" t="s">
        <v>234</v>
      </c>
      <c r="H280">
        <v>44624</v>
      </c>
      <c r="I280" t="s">
        <v>474</v>
      </c>
      <c r="J280" t="s">
        <v>234</v>
      </c>
      <c r="K280" t="s">
        <v>474</v>
      </c>
      <c r="L280" t="s">
        <v>473</v>
      </c>
      <c r="M280" t="s">
        <v>473</v>
      </c>
      <c r="N280" t="s">
        <v>1386</v>
      </c>
      <c r="O280" t="s">
        <v>234</v>
      </c>
      <c r="P280" t="s">
        <v>1386</v>
      </c>
      <c r="Q280" t="s">
        <v>1387</v>
      </c>
      <c r="R280" t="s">
        <v>1387</v>
      </c>
      <c r="S280" t="s">
        <v>505</v>
      </c>
      <c r="T280" t="s">
        <v>1851</v>
      </c>
      <c r="U280" t="s">
        <v>1850</v>
      </c>
      <c r="V280" t="s">
        <v>1852</v>
      </c>
      <c r="W280" t="s">
        <v>3270</v>
      </c>
      <c r="X280" t="s">
        <v>3269</v>
      </c>
      <c r="Y280" t="s">
        <v>3270</v>
      </c>
      <c r="Z280" t="s">
        <v>3310</v>
      </c>
      <c r="AA280" t="s">
        <v>234</v>
      </c>
      <c r="AB280" t="s">
        <v>3310</v>
      </c>
      <c r="AC280" t="s">
        <v>3311</v>
      </c>
      <c r="AD280" t="s">
        <v>3311</v>
      </c>
      <c r="AE280" t="s">
        <v>246</v>
      </c>
      <c r="AF280" t="s">
        <v>4438</v>
      </c>
      <c r="AG280" t="s">
        <v>246</v>
      </c>
      <c r="AH280" t="s">
        <v>1390</v>
      </c>
      <c r="AI280" t="s">
        <v>4439</v>
      </c>
      <c r="AJ280" t="s">
        <v>247</v>
      </c>
      <c r="AK280" t="s">
        <v>284</v>
      </c>
      <c r="AL280" t="s">
        <v>1655</v>
      </c>
      <c r="AM280" t="s">
        <v>234</v>
      </c>
      <c r="AN280" t="s">
        <v>1655</v>
      </c>
      <c r="AO280" t="s">
        <v>234</v>
      </c>
      <c r="AP280" t="s">
        <v>250</v>
      </c>
      <c r="AQ280" t="s">
        <v>234</v>
      </c>
      <c r="AR280" t="s">
        <v>234</v>
      </c>
      <c r="AS280" t="s">
        <v>308</v>
      </c>
      <c r="AT280" t="s">
        <v>234</v>
      </c>
      <c r="AU280" t="s">
        <v>3875</v>
      </c>
      <c r="AV280">
        <v>1</v>
      </c>
      <c r="AW280">
        <v>1</v>
      </c>
      <c r="AX280">
        <v>0</v>
      </c>
      <c r="AY280">
        <v>0</v>
      </c>
      <c r="AZ280">
        <v>0</v>
      </c>
      <c r="BA280">
        <v>0</v>
      </c>
      <c r="BB280">
        <v>0</v>
      </c>
      <c r="BC280">
        <v>0</v>
      </c>
      <c r="BD280" t="s">
        <v>309</v>
      </c>
      <c r="BE280" t="s">
        <v>750</v>
      </c>
      <c r="BF280" t="s">
        <v>4456</v>
      </c>
      <c r="BG280">
        <v>1</v>
      </c>
      <c r="BH280">
        <v>0</v>
      </c>
      <c r="BI280">
        <v>0</v>
      </c>
      <c r="BJ280">
        <v>0</v>
      </c>
      <c r="BK280">
        <v>0</v>
      </c>
      <c r="BL280">
        <v>0</v>
      </c>
      <c r="BM280">
        <v>1</v>
      </c>
      <c r="BN280">
        <v>1</v>
      </c>
      <c r="BO280">
        <v>0</v>
      </c>
      <c r="BP280">
        <v>0</v>
      </c>
      <c r="BQ280" t="s">
        <v>234</v>
      </c>
      <c r="BR280" t="s">
        <v>304</v>
      </c>
      <c r="BS280" t="s">
        <v>311</v>
      </c>
      <c r="BT280" t="s">
        <v>4457</v>
      </c>
      <c r="BU280">
        <v>1</v>
      </c>
      <c r="BV280">
        <v>1</v>
      </c>
      <c r="BW280">
        <v>1</v>
      </c>
      <c r="BX280">
        <v>1</v>
      </c>
      <c r="BY280">
        <v>1</v>
      </c>
      <c r="BZ280">
        <v>1</v>
      </c>
      <c r="CA280">
        <v>1</v>
      </c>
      <c r="CB280">
        <v>0</v>
      </c>
      <c r="CC280" t="s">
        <v>1500</v>
      </c>
      <c r="CD280">
        <v>200</v>
      </c>
      <c r="CE280">
        <v>100</v>
      </c>
      <c r="CF280" t="s">
        <v>1445</v>
      </c>
      <c r="CG280">
        <v>300</v>
      </c>
      <c r="CH280">
        <v>115.384615384615</v>
      </c>
      <c r="CI280" t="s">
        <v>1655</v>
      </c>
      <c r="CJ280">
        <v>275</v>
      </c>
      <c r="CK280" t="s">
        <v>4181</v>
      </c>
      <c r="CL280" t="s">
        <v>1655</v>
      </c>
      <c r="CM280">
        <v>350</v>
      </c>
      <c r="CN280" t="s">
        <v>3917</v>
      </c>
      <c r="CO280" t="s">
        <v>1655</v>
      </c>
      <c r="CP280">
        <v>600</v>
      </c>
      <c r="CQ280" t="s">
        <v>3805</v>
      </c>
      <c r="CR280" t="s">
        <v>1445</v>
      </c>
      <c r="CS280">
        <v>800</v>
      </c>
      <c r="CT280" t="s">
        <v>4182</v>
      </c>
      <c r="CU280" t="s">
        <v>1655</v>
      </c>
      <c r="CV280" t="s">
        <v>1507</v>
      </c>
      <c r="CW280" t="s">
        <v>1655</v>
      </c>
      <c r="CX280">
        <v>1000</v>
      </c>
      <c r="CY280" t="s">
        <v>234</v>
      </c>
      <c r="CZ280" t="s">
        <v>234</v>
      </c>
      <c r="DA280" t="s">
        <v>234</v>
      </c>
      <c r="DB280" t="s">
        <v>234</v>
      </c>
      <c r="DC280" t="s">
        <v>234</v>
      </c>
      <c r="DD280" t="s">
        <v>234</v>
      </c>
      <c r="DE280" t="s">
        <v>259</v>
      </c>
      <c r="DF280">
        <v>1000</v>
      </c>
      <c r="DG280" t="s">
        <v>1655</v>
      </c>
      <c r="DH280" t="s">
        <v>1445</v>
      </c>
      <c r="DI280" t="s">
        <v>234</v>
      </c>
      <c r="DJ280" t="s">
        <v>234</v>
      </c>
      <c r="DK280" t="s">
        <v>234</v>
      </c>
      <c r="DL280" t="s">
        <v>234</v>
      </c>
      <c r="DM280" t="s">
        <v>234</v>
      </c>
      <c r="DN280" t="s">
        <v>234</v>
      </c>
      <c r="DO280" t="s">
        <v>234</v>
      </c>
      <c r="DP280" t="s">
        <v>234</v>
      </c>
      <c r="DQ280" t="s">
        <v>234</v>
      </c>
      <c r="DR280" t="s">
        <v>234</v>
      </c>
      <c r="DS280" t="s">
        <v>234</v>
      </c>
      <c r="DT280" t="s">
        <v>234</v>
      </c>
      <c r="DU280" t="s">
        <v>234</v>
      </c>
      <c r="DV280" t="s">
        <v>234</v>
      </c>
      <c r="DW280" t="s">
        <v>234</v>
      </c>
      <c r="DX280" t="s">
        <v>234</v>
      </c>
      <c r="DY280" t="s">
        <v>234</v>
      </c>
      <c r="DZ280" t="s">
        <v>234</v>
      </c>
      <c r="EA280" t="s">
        <v>234</v>
      </c>
      <c r="EB280" t="s">
        <v>234</v>
      </c>
      <c r="EC280" t="s">
        <v>234</v>
      </c>
      <c r="ED280" t="s">
        <v>234</v>
      </c>
      <c r="EE280" t="s">
        <v>234</v>
      </c>
      <c r="EF280" t="s">
        <v>234</v>
      </c>
      <c r="EG280" t="s">
        <v>234</v>
      </c>
      <c r="EH280" t="s">
        <v>1445</v>
      </c>
      <c r="EI280" t="s">
        <v>1655</v>
      </c>
      <c r="EJ280" t="s">
        <v>1655</v>
      </c>
      <c r="EK280" t="s">
        <v>239</v>
      </c>
      <c r="EL280" t="s">
        <v>314</v>
      </c>
      <c r="EM280" t="s">
        <v>370</v>
      </c>
      <c r="EN280" t="s">
        <v>314</v>
      </c>
      <c r="EO280" t="s">
        <v>4458</v>
      </c>
      <c r="EP280">
        <v>1</v>
      </c>
      <c r="EQ280">
        <v>0</v>
      </c>
      <c r="ER280">
        <v>1</v>
      </c>
      <c r="ES280">
        <v>1</v>
      </c>
      <c r="ET280">
        <v>1</v>
      </c>
      <c r="EU280">
        <v>1</v>
      </c>
      <c r="EV280">
        <v>1</v>
      </c>
      <c r="EW280">
        <v>0</v>
      </c>
      <c r="EX280" t="s">
        <v>1655</v>
      </c>
      <c r="EY280">
        <v>40</v>
      </c>
      <c r="EZ280" t="s">
        <v>3818</v>
      </c>
      <c r="FA280" t="s">
        <v>234</v>
      </c>
      <c r="FB280" t="s">
        <v>234</v>
      </c>
      <c r="FC280" t="s">
        <v>234</v>
      </c>
      <c r="FD280" t="s">
        <v>3818</v>
      </c>
      <c r="FE280" t="s">
        <v>1655</v>
      </c>
      <c r="FF280" t="s">
        <v>234</v>
      </c>
      <c r="FG280" t="s">
        <v>234</v>
      </c>
      <c r="FH280">
        <v>75</v>
      </c>
      <c r="FI280" t="s">
        <v>1445</v>
      </c>
      <c r="FJ280" t="s">
        <v>1655</v>
      </c>
      <c r="FK280">
        <v>75</v>
      </c>
      <c r="FL280" t="s">
        <v>234</v>
      </c>
      <c r="FM280" t="s">
        <v>234</v>
      </c>
      <c r="FN280" t="s">
        <v>3854</v>
      </c>
      <c r="FO280" t="s">
        <v>1655</v>
      </c>
      <c r="FP280" t="s">
        <v>1655</v>
      </c>
      <c r="FQ280">
        <v>125</v>
      </c>
      <c r="FR280" t="s">
        <v>234</v>
      </c>
      <c r="FS280" t="s">
        <v>234</v>
      </c>
      <c r="FT280" t="s">
        <v>3899</v>
      </c>
      <c r="FU280" t="s">
        <v>1655</v>
      </c>
      <c r="FV280" t="s">
        <v>1655</v>
      </c>
      <c r="FW280">
        <v>100</v>
      </c>
      <c r="FX280" t="s">
        <v>234</v>
      </c>
      <c r="FY280" t="s">
        <v>234</v>
      </c>
      <c r="FZ280" t="s">
        <v>234</v>
      </c>
      <c r="GA280" t="s">
        <v>3816</v>
      </c>
      <c r="GB280" t="s">
        <v>1655</v>
      </c>
      <c r="GC280" t="s">
        <v>1655</v>
      </c>
      <c r="GD280" t="s">
        <v>234</v>
      </c>
      <c r="GE280">
        <v>25</v>
      </c>
      <c r="GF280" t="s">
        <v>234</v>
      </c>
      <c r="GG280" t="s">
        <v>234</v>
      </c>
      <c r="GH280" t="s">
        <v>234</v>
      </c>
      <c r="GI280" t="s">
        <v>234</v>
      </c>
      <c r="GJ280" t="s">
        <v>234</v>
      </c>
      <c r="GK280" t="s">
        <v>234</v>
      </c>
      <c r="GL280" t="s">
        <v>1655</v>
      </c>
      <c r="GM280" t="s">
        <v>259</v>
      </c>
      <c r="GN280" t="s">
        <v>3911</v>
      </c>
      <c r="GO280" t="s">
        <v>1445</v>
      </c>
      <c r="GP280" t="s">
        <v>234</v>
      </c>
      <c r="GQ280" t="s">
        <v>234</v>
      </c>
      <c r="GR280" t="s">
        <v>234</v>
      </c>
      <c r="GS280" t="s">
        <v>234</v>
      </c>
      <c r="GT280" t="s">
        <v>234</v>
      </c>
      <c r="GU280" t="s">
        <v>234</v>
      </c>
      <c r="GV280" t="s">
        <v>234</v>
      </c>
      <c r="GW280" t="s">
        <v>234</v>
      </c>
      <c r="GX280" t="s">
        <v>234</v>
      </c>
      <c r="GY280" t="s">
        <v>234</v>
      </c>
      <c r="GZ280" t="s">
        <v>234</v>
      </c>
      <c r="HA280" t="s">
        <v>234</v>
      </c>
      <c r="HB280" t="s">
        <v>234</v>
      </c>
      <c r="HC280" t="s">
        <v>234</v>
      </c>
      <c r="HD280" t="s">
        <v>234</v>
      </c>
      <c r="HE280" t="s">
        <v>234</v>
      </c>
      <c r="HF280" t="s">
        <v>234</v>
      </c>
      <c r="HG280" t="s">
        <v>234</v>
      </c>
      <c r="HH280" t="s">
        <v>234</v>
      </c>
      <c r="HI280" t="s">
        <v>234</v>
      </c>
      <c r="HJ280" t="s">
        <v>234</v>
      </c>
      <c r="HK280" t="s">
        <v>234</v>
      </c>
      <c r="HL280" t="s">
        <v>234</v>
      </c>
      <c r="HM280" t="s">
        <v>234</v>
      </c>
      <c r="HN280" t="s">
        <v>1445</v>
      </c>
      <c r="HO280" t="s">
        <v>1655</v>
      </c>
      <c r="HP280" t="s">
        <v>1655</v>
      </c>
      <c r="HQ280" t="s">
        <v>239</v>
      </c>
      <c r="HR280" t="s">
        <v>314</v>
      </c>
      <c r="HS280" t="s">
        <v>370</v>
      </c>
      <c r="HT280" t="s">
        <v>314</v>
      </c>
      <c r="HU280" t="s">
        <v>1655</v>
      </c>
      <c r="HV280" t="s">
        <v>4447</v>
      </c>
      <c r="HW280">
        <v>1</v>
      </c>
      <c r="HX280">
        <v>1</v>
      </c>
      <c r="HY280">
        <v>0</v>
      </c>
      <c r="HZ280">
        <v>0</v>
      </c>
      <c r="IA280">
        <v>0</v>
      </c>
      <c r="IB280">
        <v>0</v>
      </c>
      <c r="IC280" t="s">
        <v>234</v>
      </c>
      <c r="ID280" t="s">
        <v>4459</v>
      </c>
      <c r="IE280">
        <v>1</v>
      </c>
      <c r="IF280">
        <v>0</v>
      </c>
      <c r="IG280">
        <v>0</v>
      </c>
      <c r="IH280">
        <v>1</v>
      </c>
      <c r="II280">
        <v>1</v>
      </c>
      <c r="IJ280">
        <v>0</v>
      </c>
      <c r="IK280">
        <v>0</v>
      </c>
      <c r="IL280">
        <v>0</v>
      </c>
      <c r="IM280" t="s">
        <v>234</v>
      </c>
      <c r="IN280" t="s">
        <v>1655</v>
      </c>
      <c r="IO280" t="s">
        <v>234</v>
      </c>
      <c r="IP280" t="s">
        <v>3878</v>
      </c>
      <c r="IQ280">
        <v>1</v>
      </c>
      <c r="IR280">
        <v>1</v>
      </c>
      <c r="IS280">
        <v>0</v>
      </c>
      <c r="IT280">
        <v>0</v>
      </c>
      <c r="IU280">
        <v>0</v>
      </c>
      <c r="IV280">
        <v>0</v>
      </c>
      <c r="IW280">
        <v>0</v>
      </c>
      <c r="IX280">
        <v>0</v>
      </c>
      <c r="IY280" t="s">
        <v>234</v>
      </c>
      <c r="IZ280" t="s">
        <v>234</v>
      </c>
      <c r="JA280" t="s">
        <v>234</v>
      </c>
      <c r="JB280" t="s">
        <v>234</v>
      </c>
      <c r="JC280" t="s">
        <v>234</v>
      </c>
      <c r="JD280" t="s">
        <v>234</v>
      </c>
      <c r="JE280" t="s">
        <v>234</v>
      </c>
      <c r="JF280" t="s">
        <v>234</v>
      </c>
      <c r="JG280" t="s">
        <v>234</v>
      </c>
      <c r="JH280" t="s">
        <v>234</v>
      </c>
      <c r="JI280" t="s">
        <v>234</v>
      </c>
      <c r="JJ280" t="s">
        <v>234</v>
      </c>
      <c r="JK280" t="s">
        <v>234</v>
      </c>
      <c r="JL280" t="s">
        <v>234</v>
      </c>
      <c r="JM280" t="s">
        <v>234</v>
      </c>
      <c r="JN280" t="s">
        <v>234</v>
      </c>
      <c r="JO280" t="s">
        <v>234</v>
      </c>
      <c r="JP280" t="s">
        <v>234</v>
      </c>
      <c r="JQ280" t="s">
        <v>234</v>
      </c>
      <c r="JR280" t="s">
        <v>234</v>
      </c>
      <c r="JS280" t="s">
        <v>234</v>
      </c>
      <c r="JT280" t="s">
        <v>234</v>
      </c>
      <c r="JU280" t="s">
        <v>234</v>
      </c>
      <c r="JV280" t="s">
        <v>234</v>
      </c>
      <c r="JW280" t="s">
        <v>234</v>
      </c>
      <c r="JX280" t="s">
        <v>234</v>
      </c>
      <c r="JY280" t="s">
        <v>234</v>
      </c>
      <c r="JZ280" t="s">
        <v>234</v>
      </c>
      <c r="KA280" t="s">
        <v>234</v>
      </c>
      <c r="KB280" t="s">
        <v>234</v>
      </c>
      <c r="KC280" t="s">
        <v>234</v>
      </c>
      <c r="KD280" t="s">
        <v>234</v>
      </c>
      <c r="KE280" t="s">
        <v>234</v>
      </c>
      <c r="KF280" t="s">
        <v>234</v>
      </c>
      <c r="KG280" t="s">
        <v>234</v>
      </c>
      <c r="KH280" t="s">
        <v>234</v>
      </c>
      <c r="KI280" t="s">
        <v>234</v>
      </c>
      <c r="KJ280" t="s">
        <v>234</v>
      </c>
      <c r="KK280" t="s">
        <v>234</v>
      </c>
      <c r="KL280" t="s">
        <v>234</v>
      </c>
      <c r="KM280" t="s">
        <v>234</v>
      </c>
      <c r="KN280" t="s">
        <v>234</v>
      </c>
      <c r="KO280" t="s">
        <v>234</v>
      </c>
      <c r="KP280" t="s">
        <v>234</v>
      </c>
      <c r="KQ280" t="s">
        <v>234</v>
      </c>
      <c r="KR280" t="s">
        <v>234</v>
      </c>
      <c r="KS280" t="s">
        <v>234</v>
      </c>
      <c r="KT280" t="s">
        <v>234</v>
      </c>
      <c r="KU280" t="s">
        <v>234</v>
      </c>
      <c r="KV280" t="s">
        <v>234</v>
      </c>
      <c r="KW280" t="s">
        <v>234</v>
      </c>
      <c r="KX280" t="s">
        <v>234</v>
      </c>
      <c r="KY280" t="s">
        <v>234</v>
      </c>
      <c r="KZ280" t="s">
        <v>234</v>
      </c>
      <c r="LA280" t="s">
        <v>234</v>
      </c>
      <c r="LB280" t="s">
        <v>234</v>
      </c>
      <c r="LC280" t="s">
        <v>234</v>
      </c>
      <c r="LD280" t="s">
        <v>234</v>
      </c>
      <c r="LE280" t="s">
        <v>234</v>
      </c>
      <c r="LF280" t="s">
        <v>3443</v>
      </c>
      <c r="LG280" t="s">
        <v>234</v>
      </c>
      <c r="LH280">
        <v>266856318</v>
      </c>
      <c r="LI280" t="s">
        <v>4460</v>
      </c>
      <c r="LJ280">
        <v>44624.944965277777</v>
      </c>
      <c r="LK280" t="s">
        <v>234</v>
      </c>
      <c r="LL280" t="s">
        <v>234</v>
      </c>
      <c r="LM280" t="s">
        <v>3800</v>
      </c>
      <c r="LN280" t="s">
        <v>3801</v>
      </c>
      <c r="LO280" t="s">
        <v>234</v>
      </c>
      <c r="LP280">
        <v>294</v>
      </c>
    </row>
    <row r="281" spans="1:328" x14ac:dyDescent="0.35">
      <c r="A281">
        <v>44624.601992673612</v>
      </c>
      <c r="B281">
        <v>44624.606916608798</v>
      </c>
      <c r="C281">
        <v>44624</v>
      </c>
      <c r="D281">
        <v>4.9239351865253411E-3</v>
      </c>
      <c r="E281" t="s">
        <v>234</v>
      </c>
      <c r="F281" t="s">
        <v>234</v>
      </c>
      <c r="G281" t="s">
        <v>234</v>
      </c>
      <c r="H281">
        <v>44624</v>
      </c>
      <c r="I281" t="s">
        <v>474</v>
      </c>
      <c r="J281" t="s">
        <v>234</v>
      </c>
      <c r="K281" t="s">
        <v>474</v>
      </c>
      <c r="L281" t="s">
        <v>473</v>
      </c>
      <c r="M281" t="s">
        <v>473</v>
      </c>
      <c r="N281" t="s">
        <v>1386</v>
      </c>
      <c r="O281" t="s">
        <v>234</v>
      </c>
      <c r="P281" t="s">
        <v>1386</v>
      </c>
      <c r="Q281" t="s">
        <v>1387</v>
      </c>
      <c r="R281" t="s">
        <v>1387</v>
      </c>
      <c r="S281" t="s">
        <v>505</v>
      </c>
      <c r="T281" t="s">
        <v>1851</v>
      </c>
      <c r="U281" t="s">
        <v>1850</v>
      </c>
      <c r="V281" t="s">
        <v>1852</v>
      </c>
      <c r="W281" t="s">
        <v>3270</v>
      </c>
      <c r="X281" t="s">
        <v>3269</v>
      </c>
      <c r="Y281" t="s">
        <v>3270</v>
      </c>
      <c r="Z281" t="s">
        <v>3310</v>
      </c>
      <c r="AA281" t="s">
        <v>234</v>
      </c>
      <c r="AB281" t="s">
        <v>3310</v>
      </c>
      <c r="AC281" t="s">
        <v>3311</v>
      </c>
      <c r="AD281" t="s">
        <v>3311</v>
      </c>
      <c r="AE281" t="s">
        <v>246</v>
      </c>
      <c r="AF281" t="s">
        <v>4438</v>
      </c>
      <c r="AG281" t="s">
        <v>246</v>
      </c>
      <c r="AH281" t="s">
        <v>1390</v>
      </c>
      <c r="AI281" t="s">
        <v>4439</v>
      </c>
      <c r="AJ281" t="s">
        <v>247</v>
      </c>
      <c r="AK281" t="s">
        <v>248</v>
      </c>
      <c r="AL281" t="s">
        <v>1655</v>
      </c>
      <c r="AM281" t="s">
        <v>234</v>
      </c>
      <c r="AN281" t="s">
        <v>1655</v>
      </c>
      <c r="AO281" t="s">
        <v>234</v>
      </c>
      <c r="AP281" t="s">
        <v>250</v>
      </c>
      <c r="AQ281" t="s">
        <v>234</v>
      </c>
      <c r="AR281" t="s">
        <v>234</v>
      </c>
      <c r="AS281" t="s">
        <v>234</v>
      </c>
      <c r="AT281" t="s">
        <v>234</v>
      </c>
      <c r="AU281" t="s">
        <v>234</v>
      </c>
      <c r="AV281" t="s">
        <v>234</v>
      </c>
      <c r="AW281" t="s">
        <v>234</v>
      </c>
      <c r="AX281" t="s">
        <v>234</v>
      </c>
      <c r="AY281" t="s">
        <v>234</v>
      </c>
      <c r="AZ281" t="s">
        <v>234</v>
      </c>
      <c r="BA281" t="s">
        <v>234</v>
      </c>
      <c r="BB281" t="s">
        <v>234</v>
      </c>
      <c r="BC281" t="s">
        <v>234</v>
      </c>
      <c r="BD281" t="s">
        <v>234</v>
      </c>
      <c r="BE281" t="s">
        <v>234</v>
      </c>
      <c r="BF281" t="s">
        <v>234</v>
      </c>
      <c r="BG281" t="s">
        <v>234</v>
      </c>
      <c r="BH281" t="s">
        <v>234</v>
      </c>
      <c r="BI281" t="s">
        <v>234</v>
      </c>
      <c r="BJ281" t="s">
        <v>234</v>
      </c>
      <c r="BK281" t="s">
        <v>234</v>
      </c>
      <c r="BL281" t="s">
        <v>234</v>
      </c>
      <c r="BM281" t="s">
        <v>234</v>
      </c>
      <c r="BN281" t="s">
        <v>234</v>
      </c>
      <c r="BO281" t="s">
        <v>234</v>
      </c>
      <c r="BP281" t="s">
        <v>234</v>
      </c>
      <c r="BQ281" t="s">
        <v>234</v>
      </c>
      <c r="BR281" t="s">
        <v>234</v>
      </c>
      <c r="BS281" t="s">
        <v>234</v>
      </c>
      <c r="BT281" t="s">
        <v>234</v>
      </c>
      <c r="BU281" t="s">
        <v>234</v>
      </c>
      <c r="BV281" t="s">
        <v>234</v>
      </c>
      <c r="BW281" t="s">
        <v>234</v>
      </c>
      <c r="BX281" t="s">
        <v>234</v>
      </c>
      <c r="BY281" t="s">
        <v>234</v>
      </c>
      <c r="BZ281" t="s">
        <v>234</v>
      </c>
      <c r="CA281" t="s">
        <v>234</v>
      </c>
      <c r="CB281" t="s">
        <v>234</v>
      </c>
      <c r="CC281" t="s">
        <v>234</v>
      </c>
      <c r="CD281" t="s">
        <v>234</v>
      </c>
      <c r="CE281" t="s">
        <v>234</v>
      </c>
      <c r="CF281" t="s">
        <v>234</v>
      </c>
      <c r="CG281" t="s">
        <v>234</v>
      </c>
      <c r="CH281" t="s">
        <v>234</v>
      </c>
      <c r="CI281" t="s">
        <v>234</v>
      </c>
      <c r="CJ281" t="s">
        <v>234</v>
      </c>
      <c r="CK281" t="s">
        <v>234</v>
      </c>
      <c r="CL281" t="s">
        <v>234</v>
      </c>
      <c r="CM281" t="s">
        <v>234</v>
      </c>
      <c r="CN281" t="s">
        <v>234</v>
      </c>
      <c r="CO281" t="s">
        <v>234</v>
      </c>
      <c r="CP281" t="s">
        <v>234</v>
      </c>
      <c r="CQ281" t="s">
        <v>234</v>
      </c>
      <c r="CR281" t="s">
        <v>234</v>
      </c>
      <c r="CS281" t="s">
        <v>234</v>
      </c>
      <c r="CT281" t="s">
        <v>234</v>
      </c>
      <c r="CU281" t="s">
        <v>234</v>
      </c>
      <c r="CV281" t="s">
        <v>234</v>
      </c>
      <c r="CW281" t="s">
        <v>234</v>
      </c>
      <c r="CX281" t="s">
        <v>234</v>
      </c>
      <c r="CY281" t="s">
        <v>234</v>
      </c>
      <c r="CZ281" t="s">
        <v>234</v>
      </c>
      <c r="DA281" t="s">
        <v>234</v>
      </c>
      <c r="DB281" t="s">
        <v>234</v>
      </c>
      <c r="DC281" t="s">
        <v>234</v>
      </c>
      <c r="DD281" t="s">
        <v>234</v>
      </c>
      <c r="DE281" t="s">
        <v>234</v>
      </c>
      <c r="DF281" t="s">
        <v>234</v>
      </c>
      <c r="DG281" t="s">
        <v>234</v>
      </c>
      <c r="DH281" t="s">
        <v>234</v>
      </c>
      <c r="DI281" t="s">
        <v>234</v>
      </c>
      <c r="DJ281" t="s">
        <v>234</v>
      </c>
      <c r="DK281" t="s">
        <v>234</v>
      </c>
      <c r="DL281" t="s">
        <v>234</v>
      </c>
      <c r="DM281" t="s">
        <v>234</v>
      </c>
      <c r="DN281" t="s">
        <v>234</v>
      </c>
      <c r="DO281" t="s">
        <v>234</v>
      </c>
      <c r="DP281" t="s">
        <v>234</v>
      </c>
      <c r="DQ281" t="s">
        <v>234</v>
      </c>
      <c r="DR281" t="s">
        <v>234</v>
      </c>
      <c r="DS281" t="s">
        <v>234</v>
      </c>
      <c r="DT281" t="s">
        <v>234</v>
      </c>
      <c r="DU281" t="s">
        <v>234</v>
      </c>
      <c r="DV281" t="s">
        <v>234</v>
      </c>
      <c r="DW281" t="s">
        <v>234</v>
      </c>
      <c r="DX281" t="s">
        <v>234</v>
      </c>
      <c r="DY281" t="s">
        <v>234</v>
      </c>
      <c r="DZ281" t="s">
        <v>234</v>
      </c>
      <c r="EA281" t="s">
        <v>234</v>
      </c>
      <c r="EB281" t="s">
        <v>234</v>
      </c>
      <c r="EC281" t="s">
        <v>234</v>
      </c>
      <c r="ED281" t="s">
        <v>234</v>
      </c>
      <c r="EE281" t="s">
        <v>234</v>
      </c>
      <c r="EF281" t="s">
        <v>234</v>
      </c>
      <c r="EG281" t="s">
        <v>234</v>
      </c>
      <c r="EH281" t="s">
        <v>234</v>
      </c>
      <c r="EI281" t="s">
        <v>234</v>
      </c>
      <c r="EJ281" t="s">
        <v>234</v>
      </c>
      <c r="EK281" t="s">
        <v>234</v>
      </c>
      <c r="EL281" t="s">
        <v>234</v>
      </c>
      <c r="EM281" t="s">
        <v>234</v>
      </c>
      <c r="EN281" t="s">
        <v>234</v>
      </c>
      <c r="EO281" t="s">
        <v>234</v>
      </c>
      <c r="EP281" t="s">
        <v>234</v>
      </c>
      <c r="EQ281" t="s">
        <v>234</v>
      </c>
      <c r="ER281" t="s">
        <v>234</v>
      </c>
      <c r="ES281" t="s">
        <v>234</v>
      </c>
      <c r="ET281" t="s">
        <v>234</v>
      </c>
      <c r="EU281" t="s">
        <v>234</v>
      </c>
      <c r="EV281" t="s">
        <v>234</v>
      </c>
      <c r="EW281" t="s">
        <v>234</v>
      </c>
      <c r="EX281" t="s">
        <v>234</v>
      </c>
      <c r="EY281" t="s">
        <v>234</v>
      </c>
      <c r="EZ281" t="s">
        <v>234</v>
      </c>
      <c r="FA281" t="s">
        <v>234</v>
      </c>
      <c r="FB281" t="s">
        <v>234</v>
      </c>
      <c r="FC281" t="s">
        <v>234</v>
      </c>
      <c r="FD281" t="s">
        <v>234</v>
      </c>
      <c r="FE281" t="s">
        <v>234</v>
      </c>
      <c r="FF281" t="s">
        <v>234</v>
      </c>
      <c r="FG281" t="s">
        <v>234</v>
      </c>
      <c r="FH281" t="s">
        <v>234</v>
      </c>
      <c r="FI281" t="s">
        <v>234</v>
      </c>
      <c r="FJ281" t="s">
        <v>234</v>
      </c>
      <c r="FK281" t="s">
        <v>234</v>
      </c>
      <c r="FL281" t="s">
        <v>234</v>
      </c>
      <c r="FM281" t="s">
        <v>234</v>
      </c>
      <c r="FN281" t="s">
        <v>234</v>
      </c>
      <c r="FO281" t="s">
        <v>234</v>
      </c>
      <c r="FP281" t="s">
        <v>234</v>
      </c>
      <c r="FQ281" t="s">
        <v>234</v>
      </c>
      <c r="FR281" t="s">
        <v>234</v>
      </c>
      <c r="FS281" t="s">
        <v>234</v>
      </c>
      <c r="FT281" t="s">
        <v>234</v>
      </c>
      <c r="FU281" t="s">
        <v>234</v>
      </c>
      <c r="FV281" t="s">
        <v>234</v>
      </c>
      <c r="FW281" t="s">
        <v>234</v>
      </c>
      <c r="FX281" t="s">
        <v>234</v>
      </c>
      <c r="FY281" t="s">
        <v>234</v>
      </c>
      <c r="FZ281" t="s">
        <v>234</v>
      </c>
      <c r="GA281" t="s">
        <v>234</v>
      </c>
      <c r="GB281" t="s">
        <v>234</v>
      </c>
      <c r="GC281" t="s">
        <v>234</v>
      </c>
      <c r="GD281" t="s">
        <v>234</v>
      </c>
      <c r="GE281" t="s">
        <v>234</v>
      </c>
      <c r="GF281" t="s">
        <v>234</v>
      </c>
      <c r="GG281" t="s">
        <v>234</v>
      </c>
      <c r="GH281" t="s">
        <v>234</v>
      </c>
      <c r="GI281" t="s">
        <v>234</v>
      </c>
      <c r="GJ281" t="s">
        <v>234</v>
      </c>
      <c r="GK281" t="s">
        <v>234</v>
      </c>
      <c r="GL281" t="s">
        <v>234</v>
      </c>
      <c r="GM281" t="s">
        <v>234</v>
      </c>
      <c r="GN281" t="s">
        <v>234</v>
      </c>
      <c r="GO281" t="s">
        <v>234</v>
      </c>
      <c r="GP281" t="s">
        <v>234</v>
      </c>
      <c r="GQ281" t="s">
        <v>234</v>
      </c>
      <c r="GR281" t="s">
        <v>234</v>
      </c>
      <c r="GS281" t="s">
        <v>234</v>
      </c>
      <c r="GT281" t="s">
        <v>234</v>
      </c>
      <c r="GU281" t="s">
        <v>234</v>
      </c>
      <c r="GV281" t="s">
        <v>234</v>
      </c>
      <c r="GW281" t="s">
        <v>234</v>
      </c>
      <c r="GX281" t="s">
        <v>234</v>
      </c>
      <c r="GY281" t="s">
        <v>234</v>
      </c>
      <c r="GZ281" t="s">
        <v>234</v>
      </c>
      <c r="HA281" t="s">
        <v>234</v>
      </c>
      <c r="HB281" t="s">
        <v>234</v>
      </c>
      <c r="HC281" t="s">
        <v>234</v>
      </c>
      <c r="HD281" t="s">
        <v>234</v>
      </c>
      <c r="HE281" t="s">
        <v>234</v>
      </c>
      <c r="HF281" t="s">
        <v>234</v>
      </c>
      <c r="HG281" t="s">
        <v>234</v>
      </c>
      <c r="HH281" t="s">
        <v>234</v>
      </c>
      <c r="HI281" t="s">
        <v>234</v>
      </c>
      <c r="HJ281" t="s">
        <v>234</v>
      </c>
      <c r="HK281" t="s">
        <v>234</v>
      </c>
      <c r="HL281" t="s">
        <v>234</v>
      </c>
      <c r="HM281" t="s">
        <v>234</v>
      </c>
      <c r="HN281" t="s">
        <v>234</v>
      </c>
      <c r="HO281" t="s">
        <v>234</v>
      </c>
      <c r="HP281" t="s">
        <v>234</v>
      </c>
      <c r="HQ281" t="s">
        <v>234</v>
      </c>
      <c r="HR281" t="s">
        <v>234</v>
      </c>
      <c r="HS281" t="s">
        <v>234</v>
      </c>
      <c r="HT281" t="s">
        <v>234</v>
      </c>
      <c r="HU281" t="s">
        <v>234</v>
      </c>
      <c r="HV281" t="s">
        <v>234</v>
      </c>
      <c r="HW281" t="s">
        <v>234</v>
      </c>
      <c r="HX281" t="s">
        <v>234</v>
      </c>
      <c r="HY281" t="s">
        <v>234</v>
      </c>
      <c r="HZ281" t="s">
        <v>234</v>
      </c>
      <c r="IA281" t="s">
        <v>234</v>
      </c>
      <c r="IB281" t="s">
        <v>234</v>
      </c>
      <c r="IC281" t="s">
        <v>234</v>
      </c>
      <c r="ID281" t="s">
        <v>234</v>
      </c>
      <c r="IE281" t="s">
        <v>234</v>
      </c>
      <c r="IF281" t="s">
        <v>234</v>
      </c>
      <c r="IG281" t="s">
        <v>234</v>
      </c>
      <c r="IH281" t="s">
        <v>234</v>
      </c>
      <c r="II281" t="s">
        <v>234</v>
      </c>
      <c r="IJ281" t="s">
        <v>234</v>
      </c>
      <c r="IK281" t="s">
        <v>234</v>
      </c>
      <c r="IL281" t="s">
        <v>234</v>
      </c>
      <c r="IM281" t="s">
        <v>234</v>
      </c>
      <c r="IN281" t="s">
        <v>234</v>
      </c>
      <c r="IO281" t="s">
        <v>234</v>
      </c>
      <c r="IP281" t="s">
        <v>234</v>
      </c>
      <c r="IQ281" t="s">
        <v>234</v>
      </c>
      <c r="IR281" t="s">
        <v>234</v>
      </c>
      <c r="IS281" t="s">
        <v>234</v>
      </c>
      <c r="IT281" t="s">
        <v>234</v>
      </c>
      <c r="IU281" t="s">
        <v>234</v>
      </c>
      <c r="IV281" t="s">
        <v>234</v>
      </c>
      <c r="IW281" t="s">
        <v>234</v>
      </c>
      <c r="IX281" t="s">
        <v>234</v>
      </c>
      <c r="IY281" t="s">
        <v>1655</v>
      </c>
      <c r="IZ281" t="s">
        <v>1713</v>
      </c>
      <c r="JA281" t="s">
        <v>252</v>
      </c>
      <c r="JB281" t="s">
        <v>234</v>
      </c>
      <c r="JC281" t="s">
        <v>253</v>
      </c>
      <c r="JD281" t="s">
        <v>254</v>
      </c>
      <c r="JE281" t="s">
        <v>254</v>
      </c>
      <c r="JF281" t="s">
        <v>275</v>
      </c>
      <c r="JG281" t="s">
        <v>234</v>
      </c>
      <c r="JH281" t="s">
        <v>325</v>
      </c>
      <c r="JI281" t="s">
        <v>258</v>
      </c>
      <c r="JJ281" t="s">
        <v>258</v>
      </c>
      <c r="JK281" t="s">
        <v>3810</v>
      </c>
      <c r="JL281" t="s">
        <v>234</v>
      </c>
      <c r="JM281" t="s">
        <v>234</v>
      </c>
      <c r="JN281" t="s">
        <v>234</v>
      </c>
      <c r="JO281" t="s">
        <v>234</v>
      </c>
      <c r="JP281" t="s">
        <v>234</v>
      </c>
      <c r="JQ281">
        <v>75</v>
      </c>
      <c r="JR281" t="s">
        <v>3819</v>
      </c>
      <c r="JS281" t="s">
        <v>234</v>
      </c>
      <c r="JT281" t="s">
        <v>259</v>
      </c>
      <c r="JU281" t="s">
        <v>3819</v>
      </c>
      <c r="JV281" t="s">
        <v>249</v>
      </c>
      <c r="JW281" t="s">
        <v>234</v>
      </c>
      <c r="JX281" t="s">
        <v>249</v>
      </c>
      <c r="JY281" t="s">
        <v>4461</v>
      </c>
      <c r="JZ281">
        <v>0</v>
      </c>
      <c r="KA281">
        <v>1</v>
      </c>
      <c r="KB281">
        <v>0</v>
      </c>
      <c r="KC281">
        <v>0</v>
      </c>
      <c r="KD281">
        <v>0</v>
      </c>
      <c r="KE281">
        <v>0</v>
      </c>
      <c r="KF281">
        <v>0</v>
      </c>
      <c r="KG281">
        <v>0</v>
      </c>
      <c r="KH281">
        <v>1</v>
      </c>
      <c r="KI281">
        <v>0</v>
      </c>
      <c r="KJ281">
        <v>0</v>
      </c>
      <c r="KK281">
        <v>0</v>
      </c>
      <c r="KL281" t="s">
        <v>234</v>
      </c>
      <c r="KM281" t="s">
        <v>261</v>
      </c>
      <c r="KN281" t="s">
        <v>234</v>
      </c>
      <c r="KO281" t="s">
        <v>234</v>
      </c>
      <c r="KP281" t="s">
        <v>234</v>
      </c>
      <c r="KQ281" t="s">
        <v>234</v>
      </c>
      <c r="KR281" t="s">
        <v>234</v>
      </c>
      <c r="KS281" t="s">
        <v>234</v>
      </c>
      <c r="KT281" t="s">
        <v>234</v>
      </c>
      <c r="KU281" t="s">
        <v>234</v>
      </c>
      <c r="KV281" t="s">
        <v>234</v>
      </c>
      <c r="KW281" t="s">
        <v>234</v>
      </c>
      <c r="KX281" t="s">
        <v>234</v>
      </c>
      <c r="KY281" t="s">
        <v>234</v>
      </c>
      <c r="KZ281" t="s">
        <v>234</v>
      </c>
      <c r="LA281" t="s">
        <v>234</v>
      </c>
      <c r="LB281" t="s">
        <v>234</v>
      </c>
      <c r="LC281" t="s">
        <v>234</v>
      </c>
      <c r="LD281" t="s">
        <v>234</v>
      </c>
      <c r="LE281" t="s">
        <v>234</v>
      </c>
      <c r="LF281" t="s">
        <v>234</v>
      </c>
      <c r="LG281" t="s">
        <v>234</v>
      </c>
      <c r="LH281">
        <v>266856321</v>
      </c>
      <c r="LI281" t="s">
        <v>4462</v>
      </c>
      <c r="LJ281">
        <v>44624.944976851853</v>
      </c>
      <c r="LK281" t="s">
        <v>234</v>
      </c>
      <c r="LL281" t="s">
        <v>234</v>
      </c>
      <c r="LM281" t="s">
        <v>3800</v>
      </c>
      <c r="LN281" t="s">
        <v>3801</v>
      </c>
      <c r="LO281" t="s">
        <v>234</v>
      </c>
      <c r="LP281">
        <v>295</v>
      </c>
    </row>
    <row r="282" spans="1:328" x14ac:dyDescent="0.35">
      <c r="A282">
        <v>44624.60983898148</v>
      </c>
      <c r="B282">
        <v>44624.621464814823</v>
      </c>
      <c r="C282">
        <v>44624</v>
      </c>
      <c r="D282">
        <v>1.1625833343714476E-2</v>
      </c>
      <c r="E282" t="s">
        <v>234</v>
      </c>
      <c r="F282" t="s">
        <v>234</v>
      </c>
      <c r="G282" t="s">
        <v>234</v>
      </c>
      <c r="H282">
        <v>44624</v>
      </c>
      <c r="I282" t="s">
        <v>474</v>
      </c>
      <c r="J282" t="s">
        <v>234</v>
      </c>
      <c r="K282" t="s">
        <v>474</v>
      </c>
      <c r="L282" t="s">
        <v>473</v>
      </c>
      <c r="M282" t="s">
        <v>473</v>
      </c>
      <c r="N282" t="s">
        <v>1386</v>
      </c>
      <c r="O282" t="s">
        <v>234</v>
      </c>
      <c r="P282" t="s">
        <v>1386</v>
      </c>
      <c r="Q282" t="s">
        <v>1387</v>
      </c>
      <c r="R282" t="s">
        <v>1387</v>
      </c>
      <c r="S282" t="s">
        <v>505</v>
      </c>
      <c r="T282" t="s">
        <v>1851</v>
      </c>
      <c r="U282" t="s">
        <v>1850</v>
      </c>
      <c r="V282" t="s">
        <v>1852</v>
      </c>
      <c r="W282" t="s">
        <v>3270</v>
      </c>
      <c r="X282" t="s">
        <v>3269</v>
      </c>
      <c r="Y282" t="s">
        <v>3270</v>
      </c>
      <c r="Z282" t="s">
        <v>3310</v>
      </c>
      <c r="AA282" t="s">
        <v>234</v>
      </c>
      <c r="AB282" t="s">
        <v>3310</v>
      </c>
      <c r="AC282" t="s">
        <v>3311</v>
      </c>
      <c r="AD282" t="s">
        <v>3311</v>
      </c>
      <c r="AE282" t="s">
        <v>246</v>
      </c>
      <c r="AF282" t="s">
        <v>4438</v>
      </c>
      <c r="AG282" t="s">
        <v>246</v>
      </c>
      <c r="AH282" t="s">
        <v>1390</v>
      </c>
      <c r="AI282" t="s">
        <v>4439</v>
      </c>
      <c r="AJ282" t="s">
        <v>247</v>
      </c>
      <c r="AK282" t="s">
        <v>248</v>
      </c>
      <c r="AL282" t="s">
        <v>1655</v>
      </c>
      <c r="AM282" t="s">
        <v>234</v>
      </c>
      <c r="AN282" t="s">
        <v>1655</v>
      </c>
      <c r="AO282" t="s">
        <v>234</v>
      </c>
      <c r="AP282" t="s">
        <v>274</v>
      </c>
      <c r="AQ282" t="s">
        <v>234</v>
      </c>
      <c r="AR282" t="s">
        <v>234</v>
      </c>
      <c r="AS282" t="s">
        <v>234</v>
      </c>
      <c r="AT282" t="s">
        <v>234</v>
      </c>
      <c r="AU282" t="s">
        <v>234</v>
      </c>
      <c r="AV282" t="s">
        <v>234</v>
      </c>
      <c r="AW282" t="s">
        <v>234</v>
      </c>
      <c r="AX282" t="s">
        <v>234</v>
      </c>
      <c r="AY282" t="s">
        <v>234</v>
      </c>
      <c r="AZ282" t="s">
        <v>234</v>
      </c>
      <c r="BA282" t="s">
        <v>234</v>
      </c>
      <c r="BB282" t="s">
        <v>234</v>
      </c>
      <c r="BC282" t="s">
        <v>234</v>
      </c>
      <c r="BD282" t="s">
        <v>234</v>
      </c>
      <c r="BE282" t="s">
        <v>234</v>
      </c>
      <c r="BF282" t="s">
        <v>234</v>
      </c>
      <c r="BG282" t="s">
        <v>234</v>
      </c>
      <c r="BH282" t="s">
        <v>234</v>
      </c>
      <c r="BI282" t="s">
        <v>234</v>
      </c>
      <c r="BJ282" t="s">
        <v>234</v>
      </c>
      <c r="BK282" t="s">
        <v>234</v>
      </c>
      <c r="BL282" t="s">
        <v>234</v>
      </c>
      <c r="BM282" t="s">
        <v>234</v>
      </c>
      <c r="BN282" t="s">
        <v>234</v>
      </c>
      <c r="BO282" t="s">
        <v>234</v>
      </c>
      <c r="BP282" t="s">
        <v>234</v>
      </c>
      <c r="BQ282" t="s">
        <v>234</v>
      </c>
      <c r="BR282" t="s">
        <v>234</v>
      </c>
      <c r="BS282" t="s">
        <v>234</v>
      </c>
      <c r="BT282" t="s">
        <v>234</v>
      </c>
      <c r="BU282" t="s">
        <v>234</v>
      </c>
      <c r="BV282" t="s">
        <v>234</v>
      </c>
      <c r="BW282" t="s">
        <v>234</v>
      </c>
      <c r="BX282" t="s">
        <v>234</v>
      </c>
      <c r="BY282" t="s">
        <v>234</v>
      </c>
      <c r="BZ282" t="s">
        <v>234</v>
      </c>
      <c r="CA282" t="s">
        <v>234</v>
      </c>
      <c r="CB282" t="s">
        <v>234</v>
      </c>
      <c r="CC282" t="s">
        <v>234</v>
      </c>
      <c r="CD282" t="s">
        <v>234</v>
      </c>
      <c r="CE282" t="s">
        <v>234</v>
      </c>
      <c r="CF282" t="s">
        <v>234</v>
      </c>
      <c r="CG282" t="s">
        <v>234</v>
      </c>
      <c r="CH282" t="s">
        <v>234</v>
      </c>
      <c r="CI282" t="s">
        <v>234</v>
      </c>
      <c r="CJ282" t="s">
        <v>234</v>
      </c>
      <c r="CK282" t="s">
        <v>234</v>
      </c>
      <c r="CL282" t="s">
        <v>234</v>
      </c>
      <c r="CM282" t="s">
        <v>234</v>
      </c>
      <c r="CN282" t="s">
        <v>234</v>
      </c>
      <c r="CO282" t="s">
        <v>234</v>
      </c>
      <c r="CP282" t="s">
        <v>234</v>
      </c>
      <c r="CQ282" t="s">
        <v>234</v>
      </c>
      <c r="CR282" t="s">
        <v>234</v>
      </c>
      <c r="CS282" t="s">
        <v>234</v>
      </c>
      <c r="CT282" t="s">
        <v>234</v>
      </c>
      <c r="CU282" t="s">
        <v>234</v>
      </c>
      <c r="CV282" t="s">
        <v>234</v>
      </c>
      <c r="CW282" t="s">
        <v>234</v>
      </c>
      <c r="CX282" t="s">
        <v>234</v>
      </c>
      <c r="CY282" t="s">
        <v>234</v>
      </c>
      <c r="CZ282" t="s">
        <v>234</v>
      </c>
      <c r="DA282" t="s">
        <v>234</v>
      </c>
      <c r="DB282" t="s">
        <v>234</v>
      </c>
      <c r="DC282" t="s">
        <v>234</v>
      </c>
      <c r="DD282" t="s">
        <v>234</v>
      </c>
      <c r="DE282" t="s">
        <v>234</v>
      </c>
      <c r="DF282" t="s">
        <v>234</v>
      </c>
      <c r="DG282" t="s">
        <v>234</v>
      </c>
      <c r="DH282" t="s">
        <v>234</v>
      </c>
      <c r="DI282" t="s">
        <v>234</v>
      </c>
      <c r="DJ282" t="s">
        <v>234</v>
      </c>
      <c r="DK282" t="s">
        <v>234</v>
      </c>
      <c r="DL282" t="s">
        <v>234</v>
      </c>
      <c r="DM282" t="s">
        <v>234</v>
      </c>
      <c r="DN282" t="s">
        <v>234</v>
      </c>
      <c r="DO282" t="s">
        <v>234</v>
      </c>
      <c r="DP282" t="s">
        <v>234</v>
      </c>
      <c r="DQ282" t="s">
        <v>234</v>
      </c>
      <c r="DR282" t="s">
        <v>234</v>
      </c>
      <c r="DS282" t="s">
        <v>234</v>
      </c>
      <c r="DT282" t="s">
        <v>234</v>
      </c>
      <c r="DU282" t="s">
        <v>234</v>
      </c>
      <c r="DV282" t="s">
        <v>234</v>
      </c>
      <c r="DW282" t="s">
        <v>234</v>
      </c>
      <c r="DX282" t="s">
        <v>234</v>
      </c>
      <c r="DY282" t="s">
        <v>234</v>
      </c>
      <c r="DZ282" t="s">
        <v>234</v>
      </c>
      <c r="EA282" t="s">
        <v>234</v>
      </c>
      <c r="EB282" t="s">
        <v>234</v>
      </c>
      <c r="EC282" t="s">
        <v>234</v>
      </c>
      <c r="ED282" t="s">
        <v>234</v>
      </c>
      <c r="EE282" t="s">
        <v>234</v>
      </c>
      <c r="EF282" t="s">
        <v>234</v>
      </c>
      <c r="EG282" t="s">
        <v>234</v>
      </c>
      <c r="EH282" t="s">
        <v>234</v>
      </c>
      <c r="EI282" t="s">
        <v>234</v>
      </c>
      <c r="EJ282" t="s">
        <v>234</v>
      </c>
      <c r="EK282" t="s">
        <v>234</v>
      </c>
      <c r="EL282" t="s">
        <v>234</v>
      </c>
      <c r="EM282" t="s">
        <v>234</v>
      </c>
      <c r="EN282" t="s">
        <v>234</v>
      </c>
      <c r="EO282" t="s">
        <v>234</v>
      </c>
      <c r="EP282" t="s">
        <v>234</v>
      </c>
      <c r="EQ282" t="s">
        <v>234</v>
      </c>
      <c r="ER282" t="s">
        <v>234</v>
      </c>
      <c r="ES282" t="s">
        <v>234</v>
      </c>
      <c r="ET282" t="s">
        <v>234</v>
      </c>
      <c r="EU282" t="s">
        <v>234</v>
      </c>
      <c r="EV282" t="s">
        <v>234</v>
      </c>
      <c r="EW282" t="s">
        <v>234</v>
      </c>
      <c r="EX282" t="s">
        <v>234</v>
      </c>
      <c r="EY282" t="s">
        <v>234</v>
      </c>
      <c r="EZ282" t="s">
        <v>234</v>
      </c>
      <c r="FA282" t="s">
        <v>234</v>
      </c>
      <c r="FB282" t="s">
        <v>234</v>
      </c>
      <c r="FC282" t="s">
        <v>234</v>
      </c>
      <c r="FD282" t="s">
        <v>234</v>
      </c>
      <c r="FE282" t="s">
        <v>234</v>
      </c>
      <c r="FF282" t="s">
        <v>234</v>
      </c>
      <c r="FG282" t="s">
        <v>234</v>
      </c>
      <c r="FH282" t="s">
        <v>234</v>
      </c>
      <c r="FI282" t="s">
        <v>234</v>
      </c>
      <c r="FJ282" t="s">
        <v>234</v>
      </c>
      <c r="FK282" t="s">
        <v>234</v>
      </c>
      <c r="FL282" t="s">
        <v>234</v>
      </c>
      <c r="FM282" t="s">
        <v>234</v>
      </c>
      <c r="FN282" t="s">
        <v>234</v>
      </c>
      <c r="FO282" t="s">
        <v>234</v>
      </c>
      <c r="FP282" t="s">
        <v>234</v>
      </c>
      <c r="FQ282" t="s">
        <v>234</v>
      </c>
      <c r="FR282" t="s">
        <v>234</v>
      </c>
      <c r="FS282" t="s">
        <v>234</v>
      </c>
      <c r="FT282" t="s">
        <v>234</v>
      </c>
      <c r="FU282" t="s">
        <v>234</v>
      </c>
      <c r="FV282" t="s">
        <v>234</v>
      </c>
      <c r="FW282" t="s">
        <v>234</v>
      </c>
      <c r="FX282" t="s">
        <v>234</v>
      </c>
      <c r="FY282" t="s">
        <v>234</v>
      </c>
      <c r="FZ282" t="s">
        <v>234</v>
      </c>
      <c r="GA282" t="s">
        <v>234</v>
      </c>
      <c r="GB282" t="s">
        <v>234</v>
      </c>
      <c r="GC282" t="s">
        <v>234</v>
      </c>
      <c r="GD282" t="s">
        <v>234</v>
      </c>
      <c r="GE282" t="s">
        <v>234</v>
      </c>
      <c r="GF282" t="s">
        <v>234</v>
      </c>
      <c r="GG282" t="s">
        <v>234</v>
      </c>
      <c r="GH282" t="s">
        <v>234</v>
      </c>
      <c r="GI282" t="s">
        <v>234</v>
      </c>
      <c r="GJ282" t="s">
        <v>234</v>
      </c>
      <c r="GK282" t="s">
        <v>234</v>
      </c>
      <c r="GL282" t="s">
        <v>234</v>
      </c>
      <c r="GM282" t="s">
        <v>234</v>
      </c>
      <c r="GN282" t="s">
        <v>234</v>
      </c>
      <c r="GO282" t="s">
        <v>234</v>
      </c>
      <c r="GP282" t="s">
        <v>234</v>
      </c>
      <c r="GQ282" t="s">
        <v>234</v>
      </c>
      <c r="GR282" t="s">
        <v>234</v>
      </c>
      <c r="GS282" t="s">
        <v>234</v>
      </c>
      <c r="GT282" t="s">
        <v>234</v>
      </c>
      <c r="GU282" t="s">
        <v>234</v>
      </c>
      <c r="GV282" t="s">
        <v>234</v>
      </c>
      <c r="GW282" t="s">
        <v>234</v>
      </c>
      <c r="GX282" t="s">
        <v>234</v>
      </c>
      <c r="GY282" t="s">
        <v>234</v>
      </c>
      <c r="GZ282" t="s">
        <v>234</v>
      </c>
      <c r="HA282" t="s">
        <v>234</v>
      </c>
      <c r="HB282" t="s">
        <v>234</v>
      </c>
      <c r="HC282" t="s">
        <v>234</v>
      </c>
      <c r="HD282" t="s">
        <v>234</v>
      </c>
      <c r="HE282" t="s">
        <v>234</v>
      </c>
      <c r="HF282" t="s">
        <v>234</v>
      </c>
      <c r="HG282" t="s">
        <v>234</v>
      </c>
      <c r="HH282" t="s">
        <v>234</v>
      </c>
      <c r="HI282" t="s">
        <v>234</v>
      </c>
      <c r="HJ282" t="s">
        <v>234</v>
      </c>
      <c r="HK282" t="s">
        <v>234</v>
      </c>
      <c r="HL282" t="s">
        <v>234</v>
      </c>
      <c r="HM282" t="s">
        <v>234</v>
      </c>
      <c r="HN282" t="s">
        <v>234</v>
      </c>
      <c r="HO282" t="s">
        <v>234</v>
      </c>
      <c r="HP282" t="s">
        <v>234</v>
      </c>
      <c r="HQ282" t="s">
        <v>234</v>
      </c>
      <c r="HR282" t="s">
        <v>234</v>
      </c>
      <c r="HS282" t="s">
        <v>234</v>
      </c>
      <c r="HT282" t="s">
        <v>234</v>
      </c>
      <c r="HU282" t="s">
        <v>234</v>
      </c>
      <c r="HV282" t="s">
        <v>234</v>
      </c>
      <c r="HW282" t="s">
        <v>234</v>
      </c>
      <c r="HX282" t="s">
        <v>234</v>
      </c>
      <c r="HY282" t="s">
        <v>234</v>
      </c>
      <c r="HZ282" t="s">
        <v>234</v>
      </c>
      <c r="IA282" t="s">
        <v>234</v>
      </c>
      <c r="IB282" t="s">
        <v>234</v>
      </c>
      <c r="IC282" t="s">
        <v>234</v>
      </c>
      <c r="ID282" t="s">
        <v>234</v>
      </c>
      <c r="IE282" t="s">
        <v>234</v>
      </c>
      <c r="IF282" t="s">
        <v>234</v>
      </c>
      <c r="IG282" t="s">
        <v>234</v>
      </c>
      <c r="IH282" t="s">
        <v>234</v>
      </c>
      <c r="II282" t="s">
        <v>234</v>
      </c>
      <c r="IJ282" t="s">
        <v>234</v>
      </c>
      <c r="IK282" t="s">
        <v>234</v>
      </c>
      <c r="IL282" t="s">
        <v>234</v>
      </c>
      <c r="IM282" t="s">
        <v>234</v>
      </c>
      <c r="IN282" t="s">
        <v>234</v>
      </c>
      <c r="IO282" t="s">
        <v>234</v>
      </c>
      <c r="IP282" t="s">
        <v>234</v>
      </c>
      <c r="IQ282" t="s">
        <v>234</v>
      </c>
      <c r="IR282" t="s">
        <v>234</v>
      </c>
      <c r="IS282" t="s">
        <v>234</v>
      </c>
      <c r="IT282" t="s">
        <v>234</v>
      </c>
      <c r="IU282" t="s">
        <v>234</v>
      </c>
      <c r="IV282" t="s">
        <v>234</v>
      </c>
      <c r="IW282" t="s">
        <v>234</v>
      </c>
      <c r="IX282" t="s">
        <v>234</v>
      </c>
      <c r="IY282" t="s">
        <v>1655</v>
      </c>
      <c r="IZ282" t="s">
        <v>1713</v>
      </c>
      <c r="JA282" t="s">
        <v>252</v>
      </c>
      <c r="JB282" t="s">
        <v>234</v>
      </c>
      <c r="JC282" t="s">
        <v>253</v>
      </c>
      <c r="JD282" t="s">
        <v>254</v>
      </c>
      <c r="JE282" t="s">
        <v>254</v>
      </c>
      <c r="JF282" t="s">
        <v>255</v>
      </c>
      <c r="JG282" t="s">
        <v>234</v>
      </c>
      <c r="JH282" t="s">
        <v>256</v>
      </c>
      <c r="JI282" t="s">
        <v>323</v>
      </c>
      <c r="JJ282" t="s">
        <v>323</v>
      </c>
      <c r="JK282" t="s">
        <v>3865</v>
      </c>
      <c r="JL282" t="s">
        <v>234</v>
      </c>
      <c r="JM282" t="s">
        <v>234</v>
      </c>
      <c r="JN282" t="s">
        <v>234</v>
      </c>
      <c r="JO282" t="s">
        <v>234</v>
      </c>
      <c r="JP282" t="s">
        <v>234</v>
      </c>
      <c r="JQ282">
        <v>10</v>
      </c>
      <c r="JR282" t="s">
        <v>3862</v>
      </c>
      <c r="JS282" t="s">
        <v>234</v>
      </c>
      <c r="JT282" t="s">
        <v>259</v>
      </c>
      <c r="JU282" t="s">
        <v>3862</v>
      </c>
      <c r="JV282" t="s">
        <v>249</v>
      </c>
      <c r="JW282" t="s">
        <v>234</v>
      </c>
      <c r="JX282" t="s">
        <v>261</v>
      </c>
      <c r="JY282" t="s">
        <v>234</v>
      </c>
      <c r="JZ282" t="s">
        <v>234</v>
      </c>
      <c r="KA282" t="s">
        <v>234</v>
      </c>
      <c r="KB282" t="s">
        <v>234</v>
      </c>
      <c r="KC282" t="s">
        <v>234</v>
      </c>
      <c r="KD282" t="s">
        <v>234</v>
      </c>
      <c r="KE282" t="s">
        <v>234</v>
      </c>
      <c r="KF282" t="s">
        <v>234</v>
      </c>
      <c r="KG282" t="s">
        <v>234</v>
      </c>
      <c r="KH282" t="s">
        <v>234</v>
      </c>
      <c r="KI282" t="s">
        <v>234</v>
      </c>
      <c r="KJ282" t="s">
        <v>234</v>
      </c>
      <c r="KK282" t="s">
        <v>234</v>
      </c>
      <c r="KL282" t="s">
        <v>234</v>
      </c>
      <c r="KM282" t="s">
        <v>249</v>
      </c>
      <c r="KN282" t="s">
        <v>1557</v>
      </c>
      <c r="KO282">
        <v>1</v>
      </c>
      <c r="KP282">
        <v>0</v>
      </c>
      <c r="KQ282">
        <v>0</v>
      </c>
      <c r="KR282" t="s">
        <v>234</v>
      </c>
      <c r="KS282" t="s">
        <v>3909</v>
      </c>
      <c r="KT282">
        <v>1</v>
      </c>
      <c r="KU282">
        <v>0</v>
      </c>
      <c r="KV282">
        <v>1</v>
      </c>
      <c r="KW282">
        <v>0</v>
      </c>
      <c r="KX282">
        <v>0</v>
      </c>
      <c r="KY282">
        <v>0</v>
      </c>
      <c r="KZ282" t="s">
        <v>234</v>
      </c>
      <c r="LA282" t="s">
        <v>234</v>
      </c>
      <c r="LB282" t="s">
        <v>234</v>
      </c>
      <c r="LC282" t="s">
        <v>234</v>
      </c>
      <c r="LD282" t="s">
        <v>234</v>
      </c>
      <c r="LE282" t="s">
        <v>234</v>
      </c>
      <c r="LF282" t="s">
        <v>234</v>
      </c>
      <c r="LG282" t="s">
        <v>234</v>
      </c>
      <c r="LH282">
        <v>266856326</v>
      </c>
      <c r="LI282" t="s">
        <v>4463</v>
      </c>
      <c r="LJ282">
        <v>44624.944988425923</v>
      </c>
      <c r="LK282" t="s">
        <v>234</v>
      </c>
      <c r="LL282" t="s">
        <v>234</v>
      </c>
      <c r="LM282" t="s">
        <v>3800</v>
      </c>
      <c r="LN282" t="s">
        <v>3801</v>
      </c>
      <c r="LO282" t="s">
        <v>234</v>
      </c>
      <c r="LP282">
        <v>296</v>
      </c>
    </row>
    <row r="283" spans="1:328" x14ac:dyDescent="0.35">
      <c r="A283">
        <v>44624.668511875003</v>
      </c>
      <c r="B283">
        <v>44624.688643159723</v>
      </c>
      <c r="C283">
        <v>44624</v>
      </c>
      <c r="D283">
        <v>2.0131284720264375E-2</v>
      </c>
      <c r="E283" t="s">
        <v>234</v>
      </c>
      <c r="F283" t="s">
        <v>234</v>
      </c>
      <c r="G283" t="s">
        <v>234</v>
      </c>
      <c r="H283">
        <v>44624</v>
      </c>
      <c r="I283" t="s">
        <v>474</v>
      </c>
      <c r="J283" t="s">
        <v>234</v>
      </c>
      <c r="K283" t="s">
        <v>474</v>
      </c>
      <c r="L283" t="s">
        <v>473</v>
      </c>
      <c r="M283" t="s">
        <v>473</v>
      </c>
      <c r="N283" t="s">
        <v>1386</v>
      </c>
      <c r="O283" t="s">
        <v>234</v>
      </c>
      <c r="P283" t="s">
        <v>1386</v>
      </c>
      <c r="Q283" t="s">
        <v>1387</v>
      </c>
      <c r="R283" t="s">
        <v>1387</v>
      </c>
      <c r="S283" t="s">
        <v>505</v>
      </c>
      <c r="T283" t="s">
        <v>1851</v>
      </c>
      <c r="U283" t="s">
        <v>1850</v>
      </c>
      <c r="V283" t="s">
        <v>1852</v>
      </c>
      <c r="W283" t="s">
        <v>3270</v>
      </c>
      <c r="X283" t="s">
        <v>3269</v>
      </c>
      <c r="Y283" t="s">
        <v>3270</v>
      </c>
      <c r="Z283" t="s">
        <v>246</v>
      </c>
      <c r="AA283" t="s">
        <v>4464</v>
      </c>
      <c r="AB283" t="s">
        <v>246</v>
      </c>
      <c r="AC283" t="s">
        <v>1390</v>
      </c>
      <c r="AD283" t="s">
        <v>3311</v>
      </c>
      <c r="AE283" t="s">
        <v>246</v>
      </c>
      <c r="AF283" t="s">
        <v>4438</v>
      </c>
      <c r="AG283" t="s">
        <v>246</v>
      </c>
      <c r="AH283" t="s">
        <v>1390</v>
      </c>
      <c r="AI283" t="s">
        <v>4439</v>
      </c>
      <c r="AJ283" t="s">
        <v>247</v>
      </c>
      <c r="AK283" t="s">
        <v>248</v>
      </c>
      <c r="AL283" t="s">
        <v>1655</v>
      </c>
      <c r="AM283" t="s">
        <v>234</v>
      </c>
      <c r="AN283" t="s">
        <v>1655</v>
      </c>
      <c r="AO283" t="s">
        <v>234</v>
      </c>
      <c r="AP283" t="s">
        <v>250</v>
      </c>
      <c r="AQ283" t="s">
        <v>234</v>
      </c>
      <c r="AR283" t="s">
        <v>234</v>
      </c>
      <c r="AS283" t="s">
        <v>234</v>
      </c>
      <c r="AT283" t="s">
        <v>234</v>
      </c>
      <c r="AU283" t="s">
        <v>234</v>
      </c>
      <c r="AV283" t="s">
        <v>234</v>
      </c>
      <c r="AW283" t="s">
        <v>234</v>
      </c>
      <c r="AX283" t="s">
        <v>234</v>
      </c>
      <c r="AY283" t="s">
        <v>234</v>
      </c>
      <c r="AZ283" t="s">
        <v>234</v>
      </c>
      <c r="BA283" t="s">
        <v>234</v>
      </c>
      <c r="BB283" t="s">
        <v>234</v>
      </c>
      <c r="BC283" t="s">
        <v>234</v>
      </c>
      <c r="BD283" t="s">
        <v>234</v>
      </c>
      <c r="BE283" t="s">
        <v>234</v>
      </c>
      <c r="BF283" t="s">
        <v>234</v>
      </c>
      <c r="BG283" t="s">
        <v>234</v>
      </c>
      <c r="BH283" t="s">
        <v>234</v>
      </c>
      <c r="BI283" t="s">
        <v>234</v>
      </c>
      <c r="BJ283" t="s">
        <v>234</v>
      </c>
      <c r="BK283" t="s">
        <v>234</v>
      </c>
      <c r="BL283" t="s">
        <v>234</v>
      </c>
      <c r="BM283" t="s">
        <v>234</v>
      </c>
      <c r="BN283" t="s">
        <v>234</v>
      </c>
      <c r="BO283" t="s">
        <v>234</v>
      </c>
      <c r="BP283" t="s">
        <v>234</v>
      </c>
      <c r="BQ283" t="s">
        <v>234</v>
      </c>
      <c r="BR283" t="s">
        <v>234</v>
      </c>
      <c r="BS283" t="s">
        <v>234</v>
      </c>
      <c r="BT283" t="s">
        <v>234</v>
      </c>
      <c r="BU283" t="s">
        <v>234</v>
      </c>
      <c r="BV283" t="s">
        <v>234</v>
      </c>
      <c r="BW283" t="s">
        <v>234</v>
      </c>
      <c r="BX283" t="s">
        <v>234</v>
      </c>
      <c r="BY283" t="s">
        <v>234</v>
      </c>
      <c r="BZ283" t="s">
        <v>234</v>
      </c>
      <c r="CA283" t="s">
        <v>234</v>
      </c>
      <c r="CB283" t="s">
        <v>234</v>
      </c>
      <c r="CC283" t="s">
        <v>234</v>
      </c>
      <c r="CD283" t="s">
        <v>234</v>
      </c>
      <c r="CE283" t="s">
        <v>234</v>
      </c>
      <c r="CF283" t="s">
        <v>234</v>
      </c>
      <c r="CG283" t="s">
        <v>234</v>
      </c>
      <c r="CH283" t="s">
        <v>234</v>
      </c>
      <c r="CI283" t="s">
        <v>234</v>
      </c>
      <c r="CJ283" t="s">
        <v>234</v>
      </c>
      <c r="CK283" t="s">
        <v>234</v>
      </c>
      <c r="CL283" t="s">
        <v>234</v>
      </c>
      <c r="CM283" t="s">
        <v>234</v>
      </c>
      <c r="CN283" t="s">
        <v>234</v>
      </c>
      <c r="CO283" t="s">
        <v>234</v>
      </c>
      <c r="CP283" t="s">
        <v>234</v>
      </c>
      <c r="CQ283" t="s">
        <v>234</v>
      </c>
      <c r="CR283" t="s">
        <v>234</v>
      </c>
      <c r="CS283" t="s">
        <v>234</v>
      </c>
      <c r="CT283" t="s">
        <v>234</v>
      </c>
      <c r="CU283" t="s">
        <v>234</v>
      </c>
      <c r="CV283" t="s">
        <v>234</v>
      </c>
      <c r="CW283" t="s">
        <v>234</v>
      </c>
      <c r="CX283" t="s">
        <v>234</v>
      </c>
      <c r="CY283" t="s">
        <v>234</v>
      </c>
      <c r="CZ283" t="s">
        <v>234</v>
      </c>
      <c r="DA283" t="s">
        <v>234</v>
      </c>
      <c r="DB283" t="s">
        <v>234</v>
      </c>
      <c r="DC283" t="s">
        <v>234</v>
      </c>
      <c r="DD283" t="s">
        <v>234</v>
      </c>
      <c r="DE283" t="s">
        <v>234</v>
      </c>
      <c r="DF283" t="s">
        <v>234</v>
      </c>
      <c r="DG283" t="s">
        <v>234</v>
      </c>
      <c r="DH283" t="s">
        <v>234</v>
      </c>
      <c r="DI283" t="s">
        <v>234</v>
      </c>
      <c r="DJ283" t="s">
        <v>234</v>
      </c>
      <c r="DK283" t="s">
        <v>234</v>
      </c>
      <c r="DL283" t="s">
        <v>234</v>
      </c>
      <c r="DM283" t="s">
        <v>234</v>
      </c>
      <c r="DN283" t="s">
        <v>234</v>
      </c>
      <c r="DO283" t="s">
        <v>234</v>
      </c>
      <c r="DP283" t="s">
        <v>234</v>
      </c>
      <c r="DQ283" t="s">
        <v>234</v>
      </c>
      <c r="DR283" t="s">
        <v>234</v>
      </c>
      <c r="DS283" t="s">
        <v>234</v>
      </c>
      <c r="DT283" t="s">
        <v>234</v>
      </c>
      <c r="DU283" t="s">
        <v>234</v>
      </c>
      <c r="DV283" t="s">
        <v>234</v>
      </c>
      <c r="DW283" t="s">
        <v>234</v>
      </c>
      <c r="DX283" t="s">
        <v>234</v>
      </c>
      <c r="DY283" t="s">
        <v>234</v>
      </c>
      <c r="DZ283" t="s">
        <v>234</v>
      </c>
      <c r="EA283" t="s">
        <v>234</v>
      </c>
      <c r="EB283" t="s">
        <v>234</v>
      </c>
      <c r="EC283" t="s">
        <v>234</v>
      </c>
      <c r="ED283" t="s">
        <v>234</v>
      </c>
      <c r="EE283" t="s">
        <v>234</v>
      </c>
      <c r="EF283" t="s">
        <v>234</v>
      </c>
      <c r="EG283" t="s">
        <v>234</v>
      </c>
      <c r="EH283" t="s">
        <v>234</v>
      </c>
      <c r="EI283" t="s">
        <v>234</v>
      </c>
      <c r="EJ283" t="s">
        <v>234</v>
      </c>
      <c r="EK283" t="s">
        <v>234</v>
      </c>
      <c r="EL283" t="s">
        <v>234</v>
      </c>
      <c r="EM283" t="s">
        <v>234</v>
      </c>
      <c r="EN283" t="s">
        <v>234</v>
      </c>
      <c r="EO283" t="s">
        <v>234</v>
      </c>
      <c r="EP283" t="s">
        <v>234</v>
      </c>
      <c r="EQ283" t="s">
        <v>234</v>
      </c>
      <c r="ER283" t="s">
        <v>234</v>
      </c>
      <c r="ES283" t="s">
        <v>234</v>
      </c>
      <c r="ET283" t="s">
        <v>234</v>
      </c>
      <c r="EU283" t="s">
        <v>234</v>
      </c>
      <c r="EV283" t="s">
        <v>234</v>
      </c>
      <c r="EW283" t="s">
        <v>234</v>
      </c>
      <c r="EX283" t="s">
        <v>234</v>
      </c>
      <c r="EY283" t="s">
        <v>234</v>
      </c>
      <c r="EZ283" t="s">
        <v>234</v>
      </c>
      <c r="FA283" t="s">
        <v>234</v>
      </c>
      <c r="FB283" t="s">
        <v>234</v>
      </c>
      <c r="FC283" t="s">
        <v>234</v>
      </c>
      <c r="FD283" t="s">
        <v>234</v>
      </c>
      <c r="FE283" t="s">
        <v>234</v>
      </c>
      <c r="FF283" t="s">
        <v>234</v>
      </c>
      <c r="FG283" t="s">
        <v>234</v>
      </c>
      <c r="FH283" t="s">
        <v>234</v>
      </c>
      <c r="FI283" t="s">
        <v>234</v>
      </c>
      <c r="FJ283" t="s">
        <v>234</v>
      </c>
      <c r="FK283" t="s">
        <v>234</v>
      </c>
      <c r="FL283" t="s">
        <v>234</v>
      </c>
      <c r="FM283" t="s">
        <v>234</v>
      </c>
      <c r="FN283" t="s">
        <v>234</v>
      </c>
      <c r="FO283" t="s">
        <v>234</v>
      </c>
      <c r="FP283" t="s">
        <v>234</v>
      </c>
      <c r="FQ283" t="s">
        <v>234</v>
      </c>
      <c r="FR283" t="s">
        <v>234</v>
      </c>
      <c r="FS283" t="s">
        <v>234</v>
      </c>
      <c r="FT283" t="s">
        <v>234</v>
      </c>
      <c r="FU283" t="s">
        <v>234</v>
      </c>
      <c r="FV283" t="s">
        <v>234</v>
      </c>
      <c r="FW283" t="s">
        <v>234</v>
      </c>
      <c r="FX283" t="s">
        <v>234</v>
      </c>
      <c r="FY283" t="s">
        <v>234</v>
      </c>
      <c r="FZ283" t="s">
        <v>234</v>
      </c>
      <c r="GA283" t="s">
        <v>234</v>
      </c>
      <c r="GB283" t="s">
        <v>234</v>
      </c>
      <c r="GC283" t="s">
        <v>234</v>
      </c>
      <c r="GD283" t="s">
        <v>234</v>
      </c>
      <c r="GE283" t="s">
        <v>234</v>
      </c>
      <c r="GF283" t="s">
        <v>234</v>
      </c>
      <c r="GG283" t="s">
        <v>234</v>
      </c>
      <c r="GH283" t="s">
        <v>234</v>
      </c>
      <c r="GI283" t="s">
        <v>234</v>
      </c>
      <c r="GJ283" t="s">
        <v>234</v>
      </c>
      <c r="GK283" t="s">
        <v>234</v>
      </c>
      <c r="GL283" t="s">
        <v>234</v>
      </c>
      <c r="GM283" t="s">
        <v>234</v>
      </c>
      <c r="GN283" t="s">
        <v>234</v>
      </c>
      <c r="GO283" t="s">
        <v>234</v>
      </c>
      <c r="GP283" t="s">
        <v>234</v>
      </c>
      <c r="GQ283" t="s">
        <v>234</v>
      </c>
      <c r="GR283" t="s">
        <v>234</v>
      </c>
      <c r="GS283" t="s">
        <v>234</v>
      </c>
      <c r="GT283" t="s">
        <v>234</v>
      </c>
      <c r="GU283" t="s">
        <v>234</v>
      </c>
      <c r="GV283" t="s">
        <v>234</v>
      </c>
      <c r="GW283" t="s">
        <v>234</v>
      </c>
      <c r="GX283" t="s">
        <v>234</v>
      </c>
      <c r="GY283" t="s">
        <v>234</v>
      </c>
      <c r="GZ283" t="s">
        <v>234</v>
      </c>
      <c r="HA283" t="s">
        <v>234</v>
      </c>
      <c r="HB283" t="s">
        <v>234</v>
      </c>
      <c r="HC283" t="s">
        <v>234</v>
      </c>
      <c r="HD283" t="s">
        <v>234</v>
      </c>
      <c r="HE283" t="s">
        <v>234</v>
      </c>
      <c r="HF283" t="s">
        <v>234</v>
      </c>
      <c r="HG283" t="s">
        <v>234</v>
      </c>
      <c r="HH283" t="s">
        <v>234</v>
      </c>
      <c r="HI283" t="s">
        <v>234</v>
      </c>
      <c r="HJ283" t="s">
        <v>234</v>
      </c>
      <c r="HK283" t="s">
        <v>234</v>
      </c>
      <c r="HL283" t="s">
        <v>234</v>
      </c>
      <c r="HM283" t="s">
        <v>234</v>
      </c>
      <c r="HN283" t="s">
        <v>234</v>
      </c>
      <c r="HO283" t="s">
        <v>234</v>
      </c>
      <c r="HP283" t="s">
        <v>234</v>
      </c>
      <c r="HQ283" t="s">
        <v>234</v>
      </c>
      <c r="HR283" t="s">
        <v>234</v>
      </c>
      <c r="HS283" t="s">
        <v>234</v>
      </c>
      <c r="HT283" t="s">
        <v>234</v>
      </c>
      <c r="HU283" t="s">
        <v>234</v>
      </c>
      <c r="HV283" t="s">
        <v>234</v>
      </c>
      <c r="HW283" t="s">
        <v>234</v>
      </c>
      <c r="HX283" t="s">
        <v>234</v>
      </c>
      <c r="HY283" t="s">
        <v>234</v>
      </c>
      <c r="HZ283" t="s">
        <v>234</v>
      </c>
      <c r="IA283" t="s">
        <v>234</v>
      </c>
      <c r="IB283" t="s">
        <v>234</v>
      </c>
      <c r="IC283" t="s">
        <v>234</v>
      </c>
      <c r="ID283" t="s">
        <v>234</v>
      </c>
      <c r="IE283" t="s">
        <v>234</v>
      </c>
      <c r="IF283" t="s">
        <v>234</v>
      </c>
      <c r="IG283" t="s">
        <v>234</v>
      </c>
      <c r="IH283" t="s">
        <v>234</v>
      </c>
      <c r="II283" t="s">
        <v>234</v>
      </c>
      <c r="IJ283" t="s">
        <v>234</v>
      </c>
      <c r="IK283" t="s">
        <v>234</v>
      </c>
      <c r="IL283" t="s">
        <v>234</v>
      </c>
      <c r="IM283" t="s">
        <v>234</v>
      </c>
      <c r="IN283" t="s">
        <v>234</v>
      </c>
      <c r="IO283" t="s">
        <v>234</v>
      </c>
      <c r="IP283" t="s">
        <v>234</v>
      </c>
      <c r="IQ283" t="s">
        <v>234</v>
      </c>
      <c r="IR283" t="s">
        <v>234</v>
      </c>
      <c r="IS283" t="s">
        <v>234</v>
      </c>
      <c r="IT283" t="s">
        <v>234</v>
      </c>
      <c r="IU283" t="s">
        <v>234</v>
      </c>
      <c r="IV283" t="s">
        <v>234</v>
      </c>
      <c r="IW283" t="s">
        <v>234</v>
      </c>
      <c r="IX283" t="s">
        <v>234</v>
      </c>
      <c r="IY283" t="s">
        <v>1655</v>
      </c>
      <c r="IZ283" t="s">
        <v>1715</v>
      </c>
      <c r="JA283" t="s">
        <v>234</v>
      </c>
      <c r="JB283" t="s">
        <v>234</v>
      </c>
      <c r="JC283" t="s">
        <v>234</v>
      </c>
      <c r="JD283" t="s">
        <v>234</v>
      </c>
      <c r="JE283" t="s">
        <v>234</v>
      </c>
      <c r="JF283" t="s">
        <v>234</v>
      </c>
      <c r="JG283" t="s">
        <v>234</v>
      </c>
      <c r="JH283" t="s">
        <v>234</v>
      </c>
      <c r="JI283" t="s">
        <v>234</v>
      </c>
      <c r="JJ283" t="s">
        <v>234</v>
      </c>
      <c r="JK283" t="s">
        <v>234</v>
      </c>
      <c r="JL283" t="s">
        <v>234</v>
      </c>
      <c r="JM283" t="s">
        <v>234</v>
      </c>
      <c r="JN283" t="s">
        <v>234</v>
      </c>
      <c r="JO283" t="s">
        <v>234</v>
      </c>
      <c r="JP283" t="s">
        <v>234</v>
      </c>
      <c r="JQ283" t="s">
        <v>234</v>
      </c>
      <c r="JR283" t="s">
        <v>234</v>
      </c>
      <c r="JS283" t="s">
        <v>234</v>
      </c>
      <c r="JT283" t="s">
        <v>234</v>
      </c>
      <c r="JU283" t="s">
        <v>234</v>
      </c>
      <c r="JV283" t="s">
        <v>234</v>
      </c>
      <c r="JW283" t="s">
        <v>234</v>
      </c>
      <c r="JX283" t="s">
        <v>234</v>
      </c>
      <c r="JY283" t="s">
        <v>234</v>
      </c>
      <c r="JZ283" t="s">
        <v>234</v>
      </c>
      <c r="KA283" t="s">
        <v>234</v>
      </c>
      <c r="KB283" t="s">
        <v>234</v>
      </c>
      <c r="KC283" t="s">
        <v>234</v>
      </c>
      <c r="KD283" t="s">
        <v>234</v>
      </c>
      <c r="KE283" t="s">
        <v>234</v>
      </c>
      <c r="KF283" t="s">
        <v>234</v>
      </c>
      <c r="KG283" t="s">
        <v>234</v>
      </c>
      <c r="KH283" t="s">
        <v>234</v>
      </c>
      <c r="KI283" t="s">
        <v>234</v>
      </c>
      <c r="KJ283" t="s">
        <v>234</v>
      </c>
      <c r="KK283" t="s">
        <v>234</v>
      </c>
      <c r="KL283" t="s">
        <v>234</v>
      </c>
      <c r="KM283" t="s">
        <v>249</v>
      </c>
      <c r="KN283" t="s">
        <v>1557</v>
      </c>
      <c r="KO283">
        <v>1</v>
      </c>
      <c r="KP283">
        <v>0</v>
      </c>
      <c r="KQ283">
        <v>0</v>
      </c>
      <c r="KR283" t="s">
        <v>234</v>
      </c>
      <c r="KS283" t="s">
        <v>4465</v>
      </c>
      <c r="KT283">
        <v>1</v>
      </c>
      <c r="KU283">
        <v>1</v>
      </c>
      <c r="KV283">
        <v>0</v>
      </c>
      <c r="KW283">
        <v>0</v>
      </c>
      <c r="KX283">
        <v>0</v>
      </c>
      <c r="KY283">
        <v>0</v>
      </c>
      <c r="KZ283" t="s">
        <v>234</v>
      </c>
      <c r="LA283" t="s">
        <v>234</v>
      </c>
      <c r="LB283" t="s">
        <v>234</v>
      </c>
      <c r="LC283" t="s">
        <v>234</v>
      </c>
      <c r="LD283" t="s">
        <v>234</v>
      </c>
      <c r="LE283" t="s">
        <v>234</v>
      </c>
      <c r="LF283" t="s">
        <v>234</v>
      </c>
      <c r="LG283" t="s">
        <v>234</v>
      </c>
      <c r="LH283">
        <v>266856331</v>
      </c>
      <c r="LI283" t="s">
        <v>4466</v>
      </c>
      <c r="LJ283">
        <v>44624.945</v>
      </c>
      <c r="LK283" t="s">
        <v>234</v>
      </c>
      <c r="LL283" t="s">
        <v>234</v>
      </c>
      <c r="LM283" t="s">
        <v>3800</v>
      </c>
      <c r="LN283" t="s">
        <v>3801</v>
      </c>
      <c r="LO283" t="s">
        <v>234</v>
      </c>
      <c r="LP283">
        <v>297</v>
      </c>
    </row>
    <row r="284" spans="1:328" x14ac:dyDescent="0.35">
      <c r="A284">
        <v>44624.688763113423</v>
      </c>
      <c r="B284">
        <v>44624.7291753588</v>
      </c>
      <c r="C284">
        <v>44624</v>
      </c>
      <c r="D284">
        <v>4.0412245376501232E-2</v>
      </c>
      <c r="E284" t="s">
        <v>234</v>
      </c>
      <c r="F284" t="s">
        <v>234</v>
      </c>
      <c r="G284" t="s">
        <v>234</v>
      </c>
      <c r="H284">
        <v>44624</v>
      </c>
      <c r="I284" t="s">
        <v>474</v>
      </c>
      <c r="J284" t="s">
        <v>234</v>
      </c>
      <c r="K284" t="s">
        <v>474</v>
      </c>
      <c r="L284" t="s">
        <v>473</v>
      </c>
      <c r="M284" t="s">
        <v>473</v>
      </c>
      <c r="N284" t="s">
        <v>1386</v>
      </c>
      <c r="O284" t="s">
        <v>234</v>
      </c>
      <c r="P284" t="s">
        <v>1386</v>
      </c>
      <c r="Q284" t="s">
        <v>1387</v>
      </c>
      <c r="R284" t="s">
        <v>1387</v>
      </c>
      <c r="S284" t="s">
        <v>505</v>
      </c>
      <c r="T284" t="s">
        <v>1851</v>
      </c>
      <c r="U284" t="s">
        <v>1850</v>
      </c>
      <c r="V284" t="s">
        <v>1852</v>
      </c>
      <c r="W284" t="s">
        <v>3270</v>
      </c>
      <c r="X284" t="s">
        <v>3269</v>
      </c>
      <c r="Y284" t="s">
        <v>3270</v>
      </c>
      <c r="Z284" t="s">
        <v>3310</v>
      </c>
      <c r="AA284" t="s">
        <v>234</v>
      </c>
      <c r="AB284" t="s">
        <v>3310</v>
      </c>
      <c r="AC284" t="s">
        <v>3311</v>
      </c>
      <c r="AD284" t="s">
        <v>3311</v>
      </c>
      <c r="AE284" t="s">
        <v>246</v>
      </c>
      <c r="AF284" t="s">
        <v>4438</v>
      </c>
      <c r="AG284" t="s">
        <v>246</v>
      </c>
      <c r="AH284" t="s">
        <v>1390</v>
      </c>
      <c r="AI284" t="s">
        <v>4439</v>
      </c>
      <c r="AJ284" t="s">
        <v>247</v>
      </c>
      <c r="AK284" t="s">
        <v>248</v>
      </c>
      <c r="AL284" t="s">
        <v>1655</v>
      </c>
      <c r="AM284" t="s">
        <v>234</v>
      </c>
      <c r="AN284" t="s">
        <v>1655</v>
      </c>
      <c r="AO284" t="s">
        <v>234</v>
      </c>
      <c r="AP284" t="s">
        <v>274</v>
      </c>
      <c r="AQ284" t="s">
        <v>234</v>
      </c>
      <c r="AR284" t="s">
        <v>234</v>
      </c>
      <c r="AS284" t="s">
        <v>234</v>
      </c>
      <c r="AT284" t="s">
        <v>234</v>
      </c>
      <c r="AU284" t="s">
        <v>234</v>
      </c>
      <c r="AV284" t="s">
        <v>234</v>
      </c>
      <c r="AW284" t="s">
        <v>234</v>
      </c>
      <c r="AX284" t="s">
        <v>234</v>
      </c>
      <c r="AY284" t="s">
        <v>234</v>
      </c>
      <c r="AZ284" t="s">
        <v>234</v>
      </c>
      <c r="BA284" t="s">
        <v>234</v>
      </c>
      <c r="BB284" t="s">
        <v>234</v>
      </c>
      <c r="BC284" t="s">
        <v>234</v>
      </c>
      <c r="BD284" t="s">
        <v>234</v>
      </c>
      <c r="BE284" t="s">
        <v>234</v>
      </c>
      <c r="BF284" t="s">
        <v>234</v>
      </c>
      <c r="BG284" t="s">
        <v>234</v>
      </c>
      <c r="BH284" t="s">
        <v>234</v>
      </c>
      <c r="BI284" t="s">
        <v>234</v>
      </c>
      <c r="BJ284" t="s">
        <v>234</v>
      </c>
      <c r="BK284" t="s">
        <v>234</v>
      </c>
      <c r="BL284" t="s">
        <v>234</v>
      </c>
      <c r="BM284" t="s">
        <v>234</v>
      </c>
      <c r="BN284" t="s">
        <v>234</v>
      </c>
      <c r="BO284" t="s">
        <v>234</v>
      </c>
      <c r="BP284" t="s">
        <v>234</v>
      </c>
      <c r="BQ284" t="s">
        <v>234</v>
      </c>
      <c r="BR284" t="s">
        <v>234</v>
      </c>
      <c r="BS284" t="s">
        <v>234</v>
      </c>
      <c r="BT284" t="s">
        <v>234</v>
      </c>
      <c r="BU284" t="s">
        <v>234</v>
      </c>
      <c r="BV284" t="s">
        <v>234</v>
      </c>
      <c r="BW284" t="s">
        <v>234</v>
      </c>
      <c r="BX284" t="s">
        <v>234</v>
      </c>
      <c r="BY284" t="s">
        <v>234</v>
      </c>
      <c r="BZ284" t="s">
        <v>234</v>
      </c>
      <c r="CA284" t="s">
        <v>234</v>
      </c>
      <c r="CB284" t="s">
        <v>234</v>
      </c>
      <c r="CC284" t="s">
        <v>234</v>
      </c>
      <c r="CD284" t="s">
        <v>234</v>
      </c>
      <c r="CE284" t="s">
        <v>234</v>
      </c>
      <c r="CF284" t="s">
        <v>234</v>
      </c>
      <c r="CG284" t="s">
        <v>234</v>
      </c>
      <c r="CH284" t="s">
        <v>234</v>
      </c>
      <c r="CI284" t="s">
        <v>234</v>
      </c>
      <c r="CJ284" t="s">
        <v>234</v>
      </c>
      <c r="CK284" t="s">
        <v>234</v>
      </c>
      <c r="CL284" t="s">
        <v>234</v>
      </c>
      <c r="CM284" t="s">
        <v>234</v>
      </c>
      <c r="CN284" t="s">
        <v>234</v>
      </c>
      <c r="CO284" t="s">
        <v>234</v>
      </c>
      <c r="CP284" t="s">
        <v>234</v>
      </c>
      <c r="CQ284" t="s">
        <v>234</v>
      </c>
      <c r="CR284" t="s">
        <v>234</v>
      </c>
      <c r="CS284" t="s">
        <v>234</v>
      </c>
      <c r="CT284" t="s">
        <v>234</v>
      </c>
      <c r="CU284" t="s">
        <v>234</v>
      </c>
      <c r="CV284" t="s">
        <v>234</v>
      </c>
      <c r="CW284" t="s">
        <v>234</v>
      </c>
      <c r="CX284" t="s">
        <v>234</v>
      </c>
      <c r="CY284" t="s">
        <v>234</v>
      </c>
      <c r="CZ284" t="s">
        <v>234</v>
      </c>
      <c r="DA284" t="s">
        <v>234</v>
      </c>
      <c r="DB284" t="s">
        <v>234</v>
      </c>
      <c r="DC284" t="s">
        <v>234</v>
      </c>
      <c r="DD284" t="s">
        <v>234</v>
      </c>
      <c r="DE284" t="s">
        <v>234</v>
      </c>
      <c r="DF284" t="s">
        <v>234</v>
      </c>
      <c r="DG284" t="s">
        <v>234</v>
      </c>
      <c r="DH284" t="s">
        <v>234</v>
      </c>
      <c r="DI284" t="s">
        <v>234</v>
      </c>
      <c r="DJ284" t="s">
        <v>234</v>
      </c>
      <c r="DK284" t="s">
        <v>234</v>
      </c>
      <c r="DL284" t="s">
        <v>234</v>
      </c>
      <c r="DM284" t="s">
        <v>234</v>
      </c>
      <c r="DN284" t="s">
        <v>234</v>
      </c>
      <c r="DO284" t="s">
        <v>234</v>
      </c>
      <c r="DP284" t="s">
        <v>234</v>
      </c>
      <c r="DQ284" t="s">
        <v>234</v>
      </c>
      <c r="DR284" t="s">
        <v>234</v>
      </c>
      <c r="DS284" t="s">
        <v>234</v>
      </c>
      <c r="DT284" t="s">
        <v>234</v>
      </c>
      <c r="DU284" t="s">
        <v>234</v>
      </c>
      <c r="DV284" t="s">
        <v>234</v>
      </c>
      <c r="DW284" t="s">
        <v>234</v>
      </c>
      <c r="DX284" t="s">
        <v>234</v>
      </c>
      <c r="DY284" t="s">
        <v>234</v>
      </c>
      <c r="DZ284" t="s">
        <v>234</v>
      </c>
      <c r="EA284" t="s">
        <v>234</v>
      </c>
      <c r="EB284" t="s">
        <v>234</v>
      </c>
      <c r="EC284" t="s">
        <v>234</v>
      </c>
      <c r="ED284" t="s">
        <v>234</v>
      </c>
      <c r="EE284" t="s">
        <v>234</v>
      </c>
      <c r="EF284" t="s">
        <v>234</v>
      </c>
      <c r="EG284" t="s">
        <v>234</v>
      </c>
      <c r="EH284" t="s">
        <v>234</v>
      </c>
      <c r="EI284" t="s">
        <v>234</v>
      </c>
      <c r="EJ284" t="s">
        <v>234</v>
      </c>
      <c r="EK284" t="s">
        <v>234</v>
      </c>
      <c r="EL284" t="s">
        <v>234</v>
      </c>
      <c r="EM284" t="s">
        <v>234</v>
      </c>
      <c r="EN284" t="s">
        <v>234</v>
      </c>
      <c r="EO284" t="s">
        <v>234</v>
      </c>
      <c r="EP284" t="s">
        <v>234</v>
      </c>
      <c r="EQ284" t="s">
        <v>234</v>
      </c>
      <c r="ER284" t="s">
        <v>234</v>
      </c>
      <c r="ES284" t="s">
        <v>234</v>
      </c>
      <c r="ET284" t="s">
        <v>234</v>
      </c>
      <c r="EU284" t="s">
        <v>234</v>
      </c>
      <c r="EV284" t="s">
        <v>234</v>
      </c>
      <c r="EW284" t="s">
        <v>234</v>
      </c>
      <c r="EX284" t="s">
        <v>234</v>
      </c>
      <c r="EY284" t="s">
        <v>234</v>
      </c>
      <c r="EZ284" t="s">
        <v>234</v>
      </c>
      <c r="FA284" t="s">
        <v>234</v>
      </c>
      <c r="FB284" t="s">
        <v>234</v>
      </c>
      <c r="FC284" t="s">
        <v>234</v>
      </c>
      <c r="FD284" t="s">
        <v>234</v>
      </c>
      <c r="FE284" t="s">
        <v>234</v>
      </c>
      <c r="FF284" t="s">
        <v>234</v>
      </c>
      <c r="FG284" t="s">
        <v>234</v>
      </c>
      <c r="FH284" t="s">
        <v>234</v>
      </c>
      <c r="FI284" t="s">
        <v>234</v>
      </c>
      <c r="FJ284" t="s">
        <v>234</v>
      </c>
      <c r="FK284" t="s">
        <v>234</v>
      </c>
      <c r="FL284" t="s">
        <v>234</v>
      </c>
      <c r="FM284" t="s">
        <v>234</v>
      </c>
      <c r="FN284" t="s">
        <v>234</v>
      </c>
      <c r="FO284" t="s">
        <v>234</v>
      </c>
      <c r="FP284" t="s">
        <v>234</v>
      </c>
      <c r="FQ284" t="s">
        <v>234</v>
      </c>
      <c r="FR284" t="s">
        <v>234</v>
      </c>
      <c r="FS284" t="s">
        <v>234</v>
      </c>
      <c r="FT284" t="s">
        <v>234</v>
      </c>
      <c r="FU284" t="s">
        <v>234</v>
      </c>
      <c r="FV284" t="s">
        <v>234</v>
      </c>
      <c r="FW284" t="s">
        <v>234</v>
      </c>
      <c r="FX284" t="s">
        <v>234</v>
      </c>
      <c r="FY284" t="s">
        <v>234</v>
      </c>
      <c r="FZ284" t="s">
        <v>234</v>
      </c>
      <c r="GA284" t="s">
        <v>234</v>
      </c>
      <c r="GB284" t="s">
        <v>234</v>
      </c>
      <c r="GC284" t="s">
        <v>234</v>
      </c>
      <c r="GD284" t="s">
        <v>234</v>
      </c>
      <c r="GE284" t="s">
        <v>234</v>
      </c>
      <c r="GF284" t="s">
        <v>234</v>
      </c>
      <c r="GG284" t="s">
        <v>234</v>
      </c>
      <c r="GH284" t="s">
        <v>234</v>
      </c>
      <c r="GI284" t="s">
        <v>234</v>
      </c>
      <c r="GJ284" t="s">
        <v>234</v>
      </c>
      <c r="GK284" t="s">
        <v>234</v>
      </c>
      <c r="GL284" t="s">
        <v>234</v>
      </c>
      <c r="GM284" t="s">
        <v>234</v>
      </c>
      <c r="GN284" t="s">
        <v>234</v>
      </c>
      <c r="GO284" t="s">
        <v>234</v>
      </c>
      <c r="GP284" t="s">
        <v>234</v>
      </c>
      <c r="GQ284" t="s">
        <v>234</v>
      </c>
      <c r="GR284" t="s">
        <v>234</v>
      </c>
      <c r="GS284" t="s">
        <v>234</v>
      </c>
      <c r="GT284" t="s">
        <v>234</v>
      </c>
      <c r="GU284" t="s">
        <v>234</v>
      </c>
      <c r="GV284" t="s">
        <v>234</v>
      </c>
      <c r="GW284" t="s">
        <v>234</v>
      </c>
      <c r="GX284" t="s">
        <v>234</v>
      </c>
      <c r="GY284" t="s">
        <v>234</v>
      </c>
      <c r="GZ284" t="s">
        <v>234</v>
      </c>
      <c r="HA284" t="s">
        <v>234</v>
      </c>
      <c r="HB284" t="s">
        <v>234</v>
      </c>
      <c r="HC284" t="s">
        <v>234</v>
      </c>
      <c r="HD284" t="s">
        <v>234</v>
      </c>
      <c r="HE284" t="s">
        <v>234</v>
      </c>
      <c r="HF284" t="s">
        <v>234</v>
      </c>
      <c r="HG284" t="s">
        <v>234</v>
      </c>
      <c r="HH284" t="s">
        <v>234</v>
      </c>
      <c r="HI284" t="s">
        <v>234</v>
      </c>
      <c r="HJ284" t="s">
        <v>234</v>
      </c>
      <c r="HK284" t="s">
        <v>234</v>
      </c>
      <c r="HL284" t="s">
        <v>234</v>
      </c>
      <c r="HM284" t="s">
        <v>234</v>
      </c>
      <c r="HN284" t="s">
        <v>234</v>
      </c>
      <c r="HO284" t="s">
        <v>234</v>
      </c>
      <c r="HP284" t="s">
        <v>234</v>
      </c>
      <c r="HQ284" t="s">
        <v>234</v>
      </c>
      <c r="HR284" t="s">
        <v>234</v>
      </c>
      <c r="HS284" t="s">
        <v>234</v>
      </c>
      <c r="HT284" t="s">
        <v>234</v>
      </c>
      <c r="HU284" t="s">
        <v>234</v>
      </c>
      <c r="HV284" t="s">
        <v>234</v>
      </c>
      <c r="HW284" t="s">
        <v>234</v>
      </c>
      <c r="HX284" t="s">
        <v>234</v>
      </c>
      <c r="HY284" t="s">
        <v>234</v>
      </c>
      <c r="HZ284" t="s">
        <v>234</v>
      </c>
      <c r="IA284" t="s">
        <v>234</v>
      </c>
      <c r="IB284" t="s">
        <v>234</v>
      </c>
      <c r="IC284" t="s">
        <v>234</v>
      </c>
      <c r="ID284" t="s">
        <v>234</v>
      </c>
      <c r="IE284" t="s">
        <v>234</v>
      </c>
      <c r="IF284" t="s">
        <v>234</v>
      </c>
      <c r="IG284" t="s">
        <v>234</v>
      </c>
      <c r="IH284" t="s">
        <v>234</v>
      </c>
      <c r="II284" t="s">
        <v>234</v>
      </c>
      <c r="IJ284" t="s">
        <v>234</v>
      </c>
      <c r="IK284" t="s">
        <v>234</v>
      </c>
      <c r="IL284" t="s">
        <v>234</v>
      </c>
      <c r="IM284" t="s">
        <v>234</v>
      </c>
      <c r="IN284" t="s">
        <v>234</v>
      </c>
      <c r="IO284" t="s">
        <v>234</v>
      </c>
      <c r="IP284" t="s">
        <v>234</v>
      </c>
      <c r="IQ284" t="s">
        <v>234</v>
      </c>
      <c r="IR284" t="s">
        <v>234</v>
      </c>
      <c r="IS284" t="s">
        <v>234</v>
      </c>
      <c r="IT284" t="s">
        <v>234</v>
      </c>
      <c r="IU284" t="s">
        <v>234</v>
      </c>
      <c r="IV284" t="s">
        <v>234</v>
      </c>
      <c r="IW284" t="s">
        <v>234</v>
      </c>
      <c r="IX284" t="s">
        <v>234</v>
      </c>
      <c r="IY284" t="s">
        <v>1655</v>
      </c>
      <c r="IZ284" t="s">
        <v>1713</v>
      </c>
      <c r="JA284" t="s">
        <v>319</v>
      </c>
      <c r="JB284" t="s">
        <v>234</v>
      </c>
      <c r="JC284" t="s">
        <v>320</v>
      </c>
      <c r="JD284" t="s">
        <v>321</v>
      </c>
      <c r="JE284" t="s">
        <v>321</v>
      </c>
      <c r="JF284" t="s">
        <v>255</v>
      </c>
      <c r="JG284" t="s">
        <v>234</v>
      </c>
      <c r="JH284" t="s">
        <v>352</v>
      </c>
      <c r="JI284" t="s">
        <v>258</v>
      </c>
      <c r="JJ284" t="s">
        <v>258</v>
      </c>
      <c r="JK284" t="s">
        <v>3810</v>
      </c>
      <c r="JL284" t="s">
        <v>234</v>
      </c>
      <c r="JM284" t="s">
        <v>234</v>
      </c>
      <c r="JN284" t="s">
        <v>234</v>
      </c>
      <c r="JO284" t="s">
        <v>234</v>
      </c>
      <c r="JP284" t="s">
        <v>234</v>
      </c>
      <c r="JQ284">
        <v>5</v>
      </c>
      <c r="JR284" t="s">
        <v>4139</v>
      </c>
      <c r="JS284" t="s">
        <v>234</v>
      </c>
      <c r="JT284" t="s">
        <v>259</v>
      </c>
      <c r="JU284" t="s">
        <v>4139</v>
      </c>
      <c r="JV284" t="s">
        <v>261</v>
      </c>
      <c r="JW284" t="s">
        <v>375</v>
      </c>
      <c r="JX284" t="s">
        <v>261</v>
      </c>
      <c r="JY284" t="s">
        <v>234</v>
      </c>
      <c r="JZ284" t="s">
        <v>234</v>
      </c>
      <c r="KA284" t="s">
        <v>234</v>
      </c>
      <c r="KB284" t="s">
        <v>234</v>
      </c>
      <c r="KC284" t="s">
        <v>234</v>
      </c>
      <c r="KD284" t="s">
        <v>234</v>
      </c>
      <c r="KE284" t="s">
        <v>234</v>
      </c>
      <c r="KF284" t="s">
        <v>234</v>
      </c>
      <c r="KG284" t="s">
        <v>234</v>
      </c>
      <c r="KH284" t="s">
        <v>234</v>
      </c>
      <c r="KI284" t="s">
        <v>234</v>
      </c>
      <c r="KJ284" t="s">
        <v>234</v>
      </c>
      <c r="KK284" t="s">
        <v>234</v>
      </c>
      <c r="KL284" t="s">
        <v>234</v>
      </c>
      <c r="KM284" t="s">
        <v>249</v>
      </c>
      <c r="KN284" t="s">
        <v>1557</v>
      </c>
      <c r="KO284">
        <v>1</v>
      </c>
      <c r="KP284">
        <v>0</v>
      </c>
      <c r="KQ284">
        <v>0</v>
      </c>
      <c r="KR284" t="s">
        <v>234</v>
      </c>
      <c r="KS284" t="s">
        <v>1563</v>
      </c>
      <c r="KT284">
        <v>1</v>
      </c>
      <c r="KU284">
        <v>0</v>
      </c>
      <c r="KV284">
        <v>0</v>
      </c>
      <c r="KW284">
        <v>0</v>
      </c>
      <c r="KX284">
        <v>0</v>
      </c>
      <c r="KY284">
        <v>0</v>
      </c>
      <c r="KZ284" t="s">
        <v>234</v>
      </c>
      <c r="LA284" t="s">
        <v>234</v>
      </c>
      <c r="LB284" t="s">
        <v>234</v>
      </c>
      <c r="LC284" t="s">
        <v>234</v>
      </c>
      <c r="LD284" t="s">
        <v>234</v>
      </c>
      <c r="LE284" t="s">
        <v>234</v>
      </c>
      <c r="LF284" t="s">
        <v>3443</v>
      </c>
      <c r="LG284" t="s">
        <v>234</v>
      </c>
      <c r="LH284">
        <v>266856334</v>
      </c>
      <c r="LI284" t="s">
        <v>4467</v>
      </c>
      <c r="LJ284">
        <v>44624.945011574076</v>
      </c>
      <c r="LK284" t="s">
        <v>234</v>
      </c>
      <c r="LL284" t="s">
        <v>234</v>
      </c>
      <c r="LM284" t="s">
        <v>3800</v>
      </c>
      <c r="LN284" t="s">
        <v>3801</v>
      </c>
      <c r="LO284" t="s">
        <v>234</v>
      </c>
      <c r="LP284">
        <v>298</v>
      </c>
    </row>
    <row r="285" spans="1:328" x14ac:dyDescent="0.35">
      <c r="A285">
        <v>44624.73018283565</v>
      </c>
      <c r="B285">
        <v>44624.735860520843</v>
      </c>
      <c r="C285">
        <v>44624</v>
      </c>
      <c r="D285">
        <v>5.6776851924951188E-3</v>
      </c>
      <c r="E285" t="s">
        <v>234</v>
      </c>
      <c r="F285" t="s">
        <v>234</v>
      </c>
      <c r="G285" t="s">
        <v>234</v>
      </c>
      <c r="H285">
        <v>44624</v>
      </c>
      <c r="I285" t="s">
        <v>474</v>
      </c>
      <c r="J285" t="s">
        <v>234</v>
      </c>
      <c r="K285" t="s">
        <v>474</v>
      </c>
      <c r="L285" t="s">
        <v>473</v>
      </c>
      <c r="M285" t="s">
        <v>473</v>
      </c>
      <c r="N285" t="s">
        <v>1386</v>
      </c>
      <c r="O285" t="s">
        <v>234</v>
      </c>
      <c r="P285" t="s">
        <v>1386</v>
      </c>
      <c r="Q285" t="s">
        <v>1387</v>
      </c>
      <c r="R285" t="s">
        <v>1387</v>
      </c>
      <c r="S285" t="s">
        <v>505</v>
      </c>
      <c r="T285" t="s">
        <v>1851</v>
      </c>
      <c r="U285" t="s">
        <v>1850</v>
      </c>
      <c r="V285" t="s">
        <v>1852</v>
      </c>
      <c r="W285" t="s">
        <v>3270</v>
      </c>
      <c r="X285" t="s">
        <v>3269</v>
      </c>
      <c r="Y285" t="s">
        <v>3270</v>
      </c>
      <c r="Z285" t="s">
        <v>3310</v>
      </c>
      <c r="AA285" t="s">
        <v>234</v>
      </c>
      <c r="AB285" t="s">
        <v>3310</v>
      </c>
      <c r="AC285" t="s">
        <v>3311</v>
      </c>
      <c r="AD285" t="s">
        <v>3311</v>
      </c>
      <c r="AE285" t="s">
        <v>246</v>
      </c>
      <c r="AF285" t="s">
        <v>4438</v>
      </c>
      <c r="AG285" t="s">
        <v>246</v>
      </c>
      <c r="AH285" t="s">
        <v>1390</v>
      </c>
      <c r="AI285" t="s">
        <v>4439</v>
      </c>
      <c r="AJ285" t="s">
        <v>247</v>
      </c>
      <c r="AK285" t="s">
        <v>248</v>
      </c>
      <c r="AL285" t="s">
        <v>1655</v>
      </c>
      <c r="AM285" t="s">
        <v>234</v>
      </c>
      <c r="AN285" t="s">
        <v>1655</v>
      </c>
      <c r="AO285" t="s">
        <v>234</v>
      </c>
      <c r="AP285" t="s">
        <v>274</v>
      </c>
      <c r="AQ285" t="s">
        <v>234</v>
      </c>
      <c r="AR285" t="s">
        <v>234</v>
      </c>
      <c r="AS285" t="s">
        <v>234</v>
      </c>
      <c r="AT285" t="s">
        <v>234</v>
      </c>
      <c r="AU285" t="s">
        <v>234</v>
      </c>
      <c r="AV285" t="s">
        <v>234</v>
      </c>
      <c r="AW285" t="s">
        <v>234</v>
      </c>
      <c r="AX285" t="s">
        <v>234</v>
      </c>
      <c r="AY285" t="s">
        <v>234</v>
      </c>
      <c r="AZ285" t="s">
        <v>234</v>
      </c>
      <c r="BA285" t="s">
        <v>234</v>
      </c>
      <c r="BB285" t="s">
        <v>234</v>
      </c>
      <c r="BC285" t="s">
        <v>234</v>
      </c>
      <c r="BD285" t="s">
        <v>234</v>
      </c>
      <c r="BE285" t="s">
        <v>234</v>
      </c>
      <c r="BF285" t="s">
        <v>234</v>
      </c>
      <c r="BG285" t="s">
        <v>234</v>
      </c>
      <c r="BH285" t="s">
        <v>234</v>
      </c>
      <c r="BI285" t="s">
        <v>234</v>
      </c>
      <c r="BJ285" t="s">
        <v>234</v>
      </c>
      <c r="BK285" t="s">
        <v>234</v>
      </c>
      <c r="BL285" t="s">
        <v>234</v>
      </c>
      <c r="BM285" t="s">
        <v>234</v>
      </c>
      <c r="BN285" t="s">
        <v>234</v>
      </c>
      <c r="BO285" t="s">
        <v>234</v>
      </c>
      <c r="BP285" t="s">
        <v>234</v>
      </c>
      <c r="BQ285" t="s">
        <v>234</v>
      </c>
      <c r="BR285" t="s">
        <v>234</v>
      </c>
      <c r="BS285" t="s">
        <v>234</v>
      </c>
      <c r="BT285" t="s">
        <v>234</v>
      </c>
      <c r="BU285" t="s">
        <v>234</v>
      </c>
      <c r="BV285" t="s">
        <v>234</v>
      </c>
      <c r="BW285" t="s">
        <v>234</v>
      </c>
      <c r="BX285" t="s">
        <v>234</v>
      </c>
      <c r="BY285" t="s">
        <v>234</v>
      </c>
      <c r="BZ285" t="s">
        <v>234</v>
      </c>
      <c r="CA285" t="s">
        <v>234</v>
      </c>
      <c r="CB285" t="s">
        <v>234</v>
      </c>
      <c r="CC285" t="s">
        <v>234</v>
      </c>
      <c r="CD285" t="s">
        <v>234</v>
      </c>
      <c r="CE285" t="s">
        <v>234</v>
      </c>
      <c r="CF285" t="s">
        <v>234</v>
      </c>
      <c r="CG285" t="s">
        <v>234</v>
      </c>
      <c r="CH285" t="s">
        <v>234</v>
      </c>
      <c r="CI285" t="s">
        <v>234</v>
      </c>
      <c r="CJ285" t="s">
        <v>234</v>
      </c>
      <c r="CK285" t="s">
        <v>234</v>
      </c>
      <c r="CL285" t="s">
        <v>234</v>
      </c>
      <c r="CM285" t="s">
        <v>234</v>
      </c>
      <c r="CN285" t="s">
        <v>234</v>
      </c>
      <c r="CO285" t="s">
        <v>234</v>
      </c>
      <c r="CP285" t="s">
        <v>234</v>
      </c>
      <c r="CQ285" t="s">
        <v>234</v>
      </c>
      <c r="CR285" t="s">
        <v>234</v>
      </c>
      <c r="CS285" t="s">
        <v>234</v>
      </c>
      <c r="CT285" t="s">
        <v>234</v>
      </c>
      <c r="CU285" t="s">
        <v>234</v>
      </c>
      <c r="CV285" t="s">
        <v>234</v>
      </c>
      <c r="CW285" t="s">
        <v>234</v>
      </c>
      <c r="CX285" t="s">
        <v>234</v>
      </c>
      <c r="CY285" t="s">
        <v>234</v>
      </c>
      <c r="CZ285" t="s">
        <v>234</v>
      </c>
      <c r="DA285" t="s">
        <v>234</v>
      </c>
      <c r="DB285" t="s">
        <v>234</v>
      </c>
      <c r="DC285" t="s">
        <v>234</v>
      </c>
      <c r="DD285" t="s">
        <v>234</v>
      </c>
      <c r="DE285" t="s">
        <v>234</v>
      </c>
      <c r="DF285" t="s">
        <v>234</v>
      </c>
      <c r="DG285" t="s">
        <v>234</v>
      </c>
      <c r="DH285" t="s">
        <v>234</v>
      </c>
      <c r="DI285" t="s">
        <v>234</v>
      </c>
      <c r="DJ285" t="s">
        <v>234</v>
      </c>
      <c r="DK285" t="s">
        <v>234</v>
      </c>
      <c r="DL285" t="s">
        <v>234</v>
      </c>
      <c r="DM285" t="s">
        <v>234</v>
      </c>
      <c r="DN285" t="s">
        <v>234</v>
      </c>
      <c r="DO285" t="s">
        <v>234</v>
      </c>
      <c r="DP285" t="s">
        <v>234</v>
      </c>
      <c r="DQ285" t="s">
        <v>234</v>
      </c>
      <c r="DR285" t="s">
        <v>234</v>
      </c>
      <c r="DS285" t="s">
        <v>234</v>
      </c>
      <c r="DT285" t="s">
        <v>234</v>
      </c>
      <c r="DU285" t="s">
        <v>234</v>
      </c>
      <c r="DV285" t="s">
        <v>234</v>
      </c>
      <c r="DW285" t="s">
        <v>234</v>
      </c>
      <c r="DX285" t="s">
        <v>234</v>
      </c>
      <c r="DY285" t="s">
        <v>234</v>
      </c>
      <c r="DZ285" t="s">
        <v>234</v>
      </c>
      <c r="EA285" t="s">
        <v>234</v>
      </c>
      <c r="EB285" t="s">
        <v>234</v>
      </c>
      <c r="EC285" t="s">
        <v>234</v>
      </c>
      <c r="ED285" t="s">
        <v>234</v>
      </c>
      <c r="EE285" t="s">
        <v>234</v>
      </c>
      <c r="EF285" t="s">
        <v>234</v>
      </c>
      <c r="EG285" t="s">
        <v>234</v>
      </c>
      <c r="EH285" t="s">
        <v>234</v>
      </c>
      <c r="EI285" t="s">
        <v>234</v>
      </c>
      <c r="EJ285" t="s">
        <v>234</v>
      </c>
      <c r="EK285" t="s">
        <v>234</v>
      </c>
      <c r="EL285" t="s">
        <v>234</v>
      </c>
      <c r="EM285" t="s">
        <v>234</v>
      </c>
      <c r="EN285" t="s">
        <v>234</v>
      </c>
      <c r="EO285" t="s">
        <v>234</v>
      </c>
      <c r="EP285" t="s">
        <v>234</v>
      </c>
      <c r="EQ285" t="s">
        <v>234</v>
      </c>
      <c r="ER285" t="s">
        <v>234</v>
      </c>
      <c r="ES285" t="s">
        <v>234</v>
      </c>
      <c r="ET285" t="s">
        <v>234</v>
      </c>
      <c r="EU285" t="s">
        <v>234</v>
      </c>
      <c r="EV285" t="s">
        <v>234</v>
      </c>
      <c r="EW285" t="s">
        <v>234</v>
      </c>
      <c r="EX285" t="s">
        <v>234</v>
      </c>
      <c r="EY285" t="s">
        <v>234</v>
      </c>
      <c r="EZ285" t="s">
        <v>234</v>
      </c>
      <c r="FA285" t="s">
        <v>234</v>
      </c>
      <c r="FB285" t="s">
        <v>234</v>
      </c>
      <c r="FC285" t="s">
        <v>234</v>
      </c>
      <c r="FD285" t="s">
        <v>234</v>
      </c>
      <c r="FE285" t="s">
        <v>234</v>
      </c>
      <c r="FF285" t="s">
        <v>234</v>
      </c>
      <c r="FG285" t="s">
        <v>234</v>
      </c>
      <c r="FH285" t="s">
        <v>234</v>
      </c>
      <c r="FI285" t="s">
        <v>234</v>
      </c>
      <c r="FJ285" t="s">
        <v>234</v>
      </c>
      <c r="FK285" t="s">
        <v>234</v>
      </c>
      <c r="FL285" t="s">
        <v>234</v>
      </c>
      <c r="FM285" t="s">
        <v>234</v>
      </c>
      <c r="FN285" t="s">
        <v>234</v>
      </c>
      <c r="FO285" t="s">
        <v>234</v>
      </c>
      <c r="FP285" t="s">
        <v>234</v>
      </c>
      <c r="FQ285" t="s">
        <v>234</v>
      </c>
      <c r="FR285" t="s">
        <v>234</v>
      </c>
      <c r="FS285" t="s">
        <v>234</v>
      </c>
      <c r="FT285" t="s">
        <v>234</v>
      </c>
      <c r="FU285" t="s">
        <v>234</v>
      </c>
      <c r="FV285" t="s">
        <v>234</v>
      </c>
      <c r="FW285" t="s">
        <v>234</v>
      </c>
      <c r="FX285" t="s">
        <v>234</v>
      </c>
      <c r="FY285" t="s">
        <v>234</v>
      </c>
      <c r="FZ285" t="s">
        <v>234</v>
      </c>
      <c r="GA285" t="s">
        <v>234</v>
      </c>
      <c r="GB285" t="s">
        <v>234</v>
      </c>
      <c r="GC285" t="s">
        <v>234</v>
      </c>
      <c r="GD285" t="s">
        <v>234</v>
      </c>
      <c r="GE285" t="s">
        <v>234</v>
      </c>
      <c r="GF285" t="s">
        <v>234</v>
      </c>
      <c r="GG285" t="s">
        <v>234</v>
      </c>
      <c r="GH285" t="s">
        <v>234</v>
      </c>
      <c r="GI285" t="s">
        <v>234</v>
      </c>
      <c r="GJ285" t="s">
        <v>234</v>
      </c>
      <c r="GK285" t="s">
        <v>234</v>
      </c>
      <c r="GL285" t="s">
        <v>234</v>
      </c>
      <c r="GM285" t="s">
        <v>234</v>
      </c>
      <c r="GN285" t="s">
        <v>234</v>
      </c>
      <c r="GO285" t="s">
        <v>234</v>
      </c>
      <c r="GP285" t="s">
        <v>234</v>
      </c>
      <c r="GQ285" t="s">
        <v>234</v>
      </c>
      <c r="GR285" t="s">
        <v>234</v>
      </c>
      <c r="GS285" t="s">
        <v>234</v>
      </c>
      <c r="GT285" t="s">
        <v>234</v>
      </c>
      <c r="GU285" t="s">
        <v>234</v>
      </c>
      <c r="GV285" t="s">
        <v>234</v>
      </c>
      <c r="GW285" t="s">
        <v>234</v>
      </c>
      <c r="GX285" t="s">
        <v>234</v>
      </c>
      <c r="GY285" t="s">
        <v>234</v>
      </c>
      <c r="GZ285" t="s">
        <v>234</v>
      </c>
      <c r="HA285" t="s">
        <v>234</v>
      </c>
      <c r="HB285" t="s">
        <v>234</v>
      </c>
      <c r="HC285" t="s">
        <v>234</v>
      </c>
      <c r="HD285" t="s">
        <v>234</v>
      </c>
      <c r="HE285" t="s">
        <v>234</v>
      </c>
      <c r="HF285" t="s">
        <v>234</v>
      </c>
      <c r="HG285" t="s">
        <v>234</v>
      </c>
      <c r="HH285" t="s">
        <v>234</v>
      </c>
      <c r="HI285" t="s">
        <v>234</v>
      </c>
      <c r="HJ285" t="s">
        <v>234</v>
      </c>
      <c r="HK285" t="s">
        <v>234</v>
      </c>
      <c r="HL285" t="s">
        <v>234</v>
      </c>
      <c r="HM285" t="s">
        <v>234</v>
      </c>
      <c r="HN285" t="s">
        <v>234</v>
      </c>
      <c r="HO285" t="s">
        <v>234</v>
      </c>
      <c r="HP285" t="s">
        <v>234</v>
      </c>
      <c r="HQ285" t="s">
        <v>234</v>
      </c>
      <c r="HR285" t="s">
        <v>234</v>
      </c>
      <c r="HS285" t="s">
        <v>234</v>
      </c>
      <c r="HT285" t="s">
        <v>234</v>
      </c>
      <c r="HU285" t="s">
        <v>234</v>
      </c>
      <c r="HV285" t="s">
        <v>234</v>
      </c>
      <c r="HW285" t="s">
        <v>234</v>
      </c>
      <c r="HX285" t="s">
        <v>234</v>
      </c>
      <c r="HY285" t="s">
        <v>234</v>
      </c>
      <c r="HZ285" t="s">
        <v>234</v>
      </c>
      <c r="IA285" t="s">
        <v>234</v>
      </c>
      <c r="IB285" t="s">
        <v>234</v>
      </c>
      <c r="IC285" t="s">
        <v>234</v>
      </c>
      <c r="ID285" t="s">
        <v>234</v>
      </c>
      <c r="IE285" t="s">
        <v>234</v>
      </c>
      <c r="IF285" t="s">
        <v>234</v>
      </c>
      <c r="IG285" t="s">
        <v>234</v>
      </c>
      <c r="IH285" t="s">
        <v>234</v>
      </c>
      <c r="II285" t="s">
        <v>234</v>
      </c>
      <c r="IJ285" t="s">
        <v>234</v>
      </c>
      <c r="IK285" t="s">
        <v>234</v>
      </c>
      <c r="IL285" t="s">
        <v>234</v>
      </c>
      <c r="IM285" t="s">
        <v>234</v>
      </c>
      <c r="IN285" t="s">
        <v>234</v>
      </c>
      <c r="IO285" t="s">
        <v>234</v>
      </c>
      <c r="IP285" t="s">
        <v>234</v>
      </c>
      <c r="IQ285" t="s">
        <v>234</v>
      </c>
      <c r="IR285" t="s">
        <v>234</v>
      </c>
      <c r="IS285" t="s">
        <v>234</v>
      </c>
      <c r="IT285" t="s">
        <v>234</v>
      </c>
      <c r="IU285" t="s">
        <v>234</v>
      </c>
      <c r="IV285" t="s">
        <v>234</v>
      </c>
      <c r="IW285" t="s">
        <v>234</v>
      </c>
      <c r="IX285" t="s">
        <v>234</v>
      </c>
      <c r="IY285" t="s">
        <v>1655</v>
      </c>
      <c r="IZ285" t="s">
        <v>1713</v>
      </c>
      <c r="JA285" t="s">
        <v>430</v>
      </c>
      <c r="JB285" t="s">
        <v>234</v>
      </c>
      <c r="JC285" t="s">
        <v>431</v>
      </c>
      <c r="JD285" t="s">
        <v>432</v>
      </c>
      <c r="JE285" t="s">
        <v>432</v>
      </c>
      <c r="JF285" t="s">
        <v>279</v>
      </c>
      <c r="JG285" t="s">
        <v>234</v>
      </c>
      <c r="JH285" t="s">
        <v>256</v>
      </c>
      <c r="JI285" t="s">
        <v>258</v>
      </c>
      <c r="JJ285" t="s">
        <v>258</v>
      </c>
      <c r="JK285" t="s">
        <v>3810</v>
      </c>
      <c r="JL285" t="s">
        <v>234</v>
      </c>
      <c r="JM285" t="s">
        <v>234</v>
      </c>
      <c r="JN285" t="s">
        <v>234</v>
      </c>
      <c r="JO285" t="s">
        <v>234</v>
      </c>
      <c r="JP285" t="s">
        <v>234</v>
      </c>
      <c r="JQ285">
        <v>15</v>
      </c>
      <c r="JR285" t="s">
        <v>4110</v>
      </c>
      <c r="JS285" t="s">
        <v>234</v>
      </c>
      <c r="JT285" t="s">
        <v>259</v>
      </c>
      <c r="JU285" t="s">
        <v>4110</v>
      </c>
      <c r="JV285" t="s">
        <v>260</v>
      </c>
      <c r="JW285" t="s">
        <v>234</v>
      </c>
      <c r="JX285" t="s">
        <v>249</v>
      </c>
      <c r="JY285" t="s">
        <v>4468</v>
      </c>
      <c r="JZ285">
        <v>0</v>
      </c>
      <c r="KA285">
        <v>0</v>
      </c>
      <c r="KB285">
        <v>0</v>
      </c>
      <c r="KC285">
        <v>1</v>
      </c>
      <c r="KD285">
        <v>0</v>
      </c>
      <c r="KE285">
        <v>0</v>
      </c>
      <c r="KF285">
        <v>0</v>
      </c>
      <c r="KG285">
        <v>0</v>
      </c>
      <c r="KH285">
        <v>0</v>
      </c>
      <c r="KI285">
        <v>0</v>
      </c>
      <c r="KJ285">
        <v>0</v>
      </c>
      <c r="KK285">
        <v>1</v>
      </c>
      <c r="KL285" t="s">
        <v>234</v>
      </c>
      <c r="KM285" t="s">
        <v>249</v>
      </c>
      <c r="KN285" t="s">
        <v>4469</v>
      </c>
      <c r="KO285">
        <v>1</v>
      </c>
      <c r="KP285">
        <v>0</v>
      </c>
      <c r="KQ285">
        <v>1</v>
      </c>
      <c r="KR285" t="s">
        <v>4470</v>
      </c>
      <c r="KS285" t="s">
        <v>1409</v>
      </c>
      <c r="KT285">
        <v>0</v>
      </c>
      <c r="KU285">
        <v>0</v>
      </c>
      <c r="KV285">
        <v>0</v>
      </c>
      <c r="KW285">
        <v>1</v>
      </c>
      <c r="KX285">
        <v>0</v>
      </c>
      <c r="KY285">
        <v>0</v>
      </c>
      <c r="KZ285" t="s">
        <v>234</v>
      </c>
      <c r="LA285" t="s">
        <v>234</v>
      </c>
      <c r="LB285" t="s">
        <v>234</v>
      </c>
      <c r="LC285" t="s">
        <v>234</v>
      </c>
      <c r="LD285" t="s">
        <v>234</v>
      </c>
      <c r="LE285" t="s">
        <v>234</v>
      </c>
      <c r="LF285" t="s">
        <v>234</v>
      </c>
      <c r="LG285" t="s">
        <v>234</v>
      </c>
      <c r="LH285">
        <v>266856337</v>
      </c>
      <c r="LI285" t="s">
        <v>4471</v>
      </c>
      <c r="LJ285">
        <v>44624.945023148153</v>
      </c>
      <c r="LK285" t="s">
        <v>234</v>
      </c>
      <c r="LL285" t="s">
        <v>234</v>
      </c>
      <c r="LM285" t="s">
        <v>3800</v>
      </c>
      <c r="LN285" t="s">
        <v>3801</v>
      </c>
      <c r="LO285" t="s">
        <v>234</v>
      </c>
      <c r="LP285">
        <v>299</v>
      </c>
    </row>
    <row r="286" spans="1:328" x14ac:dyDescent="0.35">
      <c r="A286">
        <v>44624.391741099527</v>
      </c>
      <c r="B286">
        <v>44624.406931562502</v>
      </c>
      <c r="C286">
        <v>44624</v>
      </c>
      <c r="D286">
        <v>7.5952314873575233E-3</v>
      </c>
      <c r="E286" t="s">
        <v>234</v>
      </c>
      <c r="F286" t="s">
        <v>234</v>
      </c>
      <c r="G286" t="s">
        <v>234</v>
      </c>
      <c r="H286">
        <v>44624</v>
      </c>
      <c r="I286" t="s">
        <v>474</v>
      </c>
      <c r="J286" t="s">
        <v>234</v>
      </c>
      <c r="K286" t="s">
        <v>474</v>
      </c>
      <c r="L286" t="s">
        <v>473</v>
      </c>
      <c r="M286" t="s">
        <v>473</v>
      </c>
      <c r="N286" t="s">
        <v>476</v>
      </c>
      <c r="O286" t="s">
        <v>234</v>
      </c>
      <c r="P286" t="s">
        <v>476</v>
      </c>
      <c r="Q286" t="s">
        <v>475</v>
      </c>
      <c r="R286" t="s">
        <v>475</v>
      </c>
      <c r="S286" t="s">
        <v>505</v>
      </c>
      <c r="T286" t="s">
        <v>1851</v>
      </c>
      <c r="U286" t="s">
        <v>1850</v>
      </c>
      <c r="V286" t="s">
        <v>1852</v>
      </c>
      <c r="W286" t="s">
        <v>3270</v>
      </c>
      <c r="X286" t="s">
        <v>3269</v>
      </c>
      <c r="Y286" t="s">
        <v>3270</v>
      </c>
      <c r="Z286" t="s">
        <v>3310</v>
      </c>
      <c r="AA286" t="s">
        <v>234</v>
      </c>
      <c r="AB286" t="s">
        <v>3310</v>
      </c>
      <c r="AC286" t="s">
        <v>3311</v>
      </c>
      <c r="AD286" t="s">
        <v>3311</v>
      </c>
      <c r="AE286" t="s">
        <v>246</v>
      </c>
      <c r="AF286" t="s">
        <v>4472</v>
      </c>
      <c r="AG286" t="s">
        <v>246</v>
      </c>
      <c r="AH286" t="s">
        <v>1390</v>
      </c>
      <c r="AI286" t="s">
        <v>4439</v>
      </c>
      <c r="AJ286" t="s">
        <v>247</v>
      </c>
      <c r="AK286" t="s">
        <v>284</v>
      </c>
      <c r="AL286" t="s">
        <v>1655</v>
      </c>
      <c r="AM286" t="s">
        <v>234</v>
      </c>
      <c r="AN286" t="s">
        <v>1655</v>
      </c>
      <c r="AO286" t="s">
        <v>234</v>
      </c>
      <c r="AP286" t="s">
        <v>250</v>
      </c>
      <c r="AQ286" t="s">
        <v>234</v>
      </c>
      <c r="AR286" t="s">
        <v>234</v>
      </c>
      <c r="AS286" t="s">
        <v>285</v>
      </c>
      <c r="AT286" t="s">
        <v>234</v>
      </c>
      <c r="AU286" t="s">
        <v>318</v>
      </c>
      <c r="AV286">
        <v>1</v>
      </c>
      <c r="AW286">
        <v>0</v>
      </c>
      <c r="AX286">
        <v>0</v>
      </c>
      <c r="AY286">
        <v>0</v>
      </c>
      <c r="AZ286">
        <v>0</v>
      </c>
      <c r="BA286">
        <v>0</v>
      </c>
      <c r="BB286">
        <v>0</v>
      </c>
      <c r="BC286">
        <v>0</v>
      </c>
      <c r="BD286" t="s">
        <v>309</v>
      </c>
      <c r="BE286" t="s">
        <v>750</v>
      </c>
      <c r="BF286" t="s">
        <v>287</v>
      </c>
      <c r="BG286">
        <v>1</v>
      </c>
      <c r="BH286">
        <v>0</v>
      </c>
      <c r="BI286">
        <v>0</v>
      </c>
      <c r="BJ286">
        <v>0</v>
      </c>
      <c r="BK286">
        <v>0</v>
      </c>
      <c r="BL286">
        <v>0</v>
      </c>
      <c r="BM286">
        <v>0</v>
      </c>
      <c r="BN286">
        <v>0</v>
      </c>
      <c r="BO286">
        <v>0</v>
      </c>
      <c r="BP286">
        <v>0</v>
      </c>
      <c r="BQ286" t="s">
        <v>234</v>
      </c>
      <c r="BR286" t="s">
        <v>317</v>
      </c>
      <c r="BS286" t="s">
        <v>311</v>
      </c>
      <c r="BT286" t="s">
        <v>3847</v>
      </c>
      <c r="BU286">
        <v>0</v>
      </c>
      <c r="BV286">
        <v>0</v>
      </c>
      <c r="BW286">
        <v>0</v>
      </c>
      <c r="BX286">
        <v>1</v>
      </c>
      <c r="BY286">
        <v>0</v>
      </c>
      <c r="BZ286">
        <v>0</v>
      </c>
      <c r="CA286">
        <v>1</v>
      </c>
      <c r="CB286">
        <v>0</v>
      </c>
      <c r="CC286" t="s">
        <v>1500</v>
      </c>
      <c r="CD286" t="s">
        <v>234</v>
      </c>
      <c r="CE286" t="s">
        <v>234</v>
      </c>
      <c r="CF286" t="s">
        <v>234</v>
      </c>
      <c r="CG286" t="s">
        <v>234</v>
      </c>
      <c r="CH286" t="s">
        <v>234</v>
      </c>
      <c r="CI286" t="s">
        <v>234</v>
      </c>
      <c r="CJ286" t="s">
        <v>234</v>
      </c>
      <c r="CK286" t="s">
        <v>234</v>
      </c>
      <c r="CL286" t="s">
        <v>234</v>
      </c>
      <c r="CM286">
        <v>400</v>
      </c>
      <c r="CN286">
        <v>137.93103450000001</v>
      </c>
      <c r="CO286" t="s">
        <v>1655</v>
      </c>
      <c r="CP286" t="s">
        <v>234</v>
      </c>
      <c r="CQ286" t="s">
        <v>234</v>
      </c>
      <c r="CR286" t="s">
        <v>234</v>
      </c>
      <c r="CS286" t="s">
        <v>234</v>
      </c>
      <c r="CT286" t="s">
        <v>234</v>
      </c>
      <c r="CU286" t="s">
        <v>234</v>
      </c>
      <c r="CV286" t="s">
        <v>1507</v>
      </c>
      <c r="CW286" t="s">
        <v>1655</v>
      </c>
      <c r="CX286">
        <v>1000</v>
      </c>
      <c r="CY286" t="s">
        <v>234</v>
      </c>
      <c r="CZ286" t="s">
        <v>234</v>
      </c>
      <c r="DA286" t="s">
        <v>234</v>
      </c>
      <c r="DB286" t="s">
        <v>234</v>
      </c>
      <c r="DC286" t="s">
        <v>234</v>
      </c>
      <c r="DD286" t="s">
        <v>234</v>
      </c>
      <c r="DE286" t="s">
        <v>259</v>
      </c>
      <c r="DF286">
        <v>1000</v>
      </c>
      <c r="DG286" t="s">
        <v>1655</v>
      </c>
      <c r="DH286" t="s">
        <v>1445</v>
      </c>
      <c r="DI286" t="s">
        <v>234</v>
      </c>
      <c r="DJ286" t="s">
        <v>234</v>
      </c>
      <c r="DK286" t="s">
        <v>234</v>
      </c>
      <c r="DL286" t="s">
        <v>234</v>
      </c>
      <c r="DM286" t="s">
        <v>234</v>
      </c>
      <c r="DN286" t="s">
        <v>234</v>
      </c>
      <c r="DO286" t="s">
        <v>234</v>
      </c>
      <c r="DP286" t="s">
        <v>234</v>
      </c>
      <c r="DQ286" t="s">
        <v>234</v>
      </c>
      <c r="DR286" t="s">
        <v>234</v>
      </c>
      <c r="DS286" t="s">
        <v>234</v>
      </c>
      <c r="DT286" t="s">
        <v>234</v>
      </c>
      <c r="DU286" t="s">
        <v>234</v>
      </c>
      <c r="DV286" t="s">
        <v>234</v>
      </c>
      <c r="DW286" t="s">
        <v>234</v>
      </c>
      <c r="DX286" t="s">
        <v>234</v>
      </c>
      <c r="DY286" t="s">
        <v>234</v>
      </c>
      <c r="DZ286" t="s">
        <v>234</v>
      </c>
      <c r="EA286" t="s">
        <v>234</v>
      </c>
      <c r="EB286" t="s">
        <v>234</v>
      </c>
      <c r="EC286" t="s">
        <v>234</v>
      </c>
      <c r="ED286" t="s">
        <v>234</v>
      </c>
      <c r="EE286" t="s">
        <v>234</v>
      </c>
      <c r="EF286" t="s">
        <v>234</v>
      </c>
      <c r="EG286" t="s">
        <v>234</v>
      </c>
      <c r="EH286" t="s">
        <v>1655</v>
      </c>
      <c r="EI286" t="s">
        <v>1655</v>
      </c>
      <c r="EJ286" t="s">
        <v>1655</v>
      </c>
      <c r="EK286" t="s">
        <v>239</v>
      </c>
      <c r="EL286" t="s">
        <v>314</v>
      </c>
      <c r="EM286" t="s">
        <v>294</v>
      </c>
      <c r="EN286" t="s">
        <v>314</v>
      </c>
      <c r="EO286" t="s">
        <v>234</v>
      </c>
      <c r="EP286" t="s">
        <v>234</v>
      </c>
      <c r="EQ286" t="s">
        <v>234</v>
      </c>
      <c r="ER286" t="s">
        <v>234</v>
      </c>
      <c r="ES286" t="s">
        <v>234</v>
      </c>
      <c r="ET286" t="s">
        <v>234</v>
      </c>
      <c r="EU286" t="s">
        <v>234</v>
      </c>
      <c r="EV286" t="s">
        <v>234</v>
      </c>
      <c r="EW286" t="s">
        <v>234</v>
      </c>
      <c r="EX286" t="s">
        <v>234</v>
      </c>
      <c r="EY286" t="s">
        <v>234</v>
      </c>
      <c r="EZ286" t="s">
        <v>234</v>
      </c>
      <c r="FA286" t="s">
        <v>234</v>
      </c>
      <c r="FB286" t="s">
        <v>234</v>
      </c>
      <c r="FC286" t="s">
        <v>234</v>
      </c>
      <c r="FD286" t="s">
        <v>234</v>
      </c>
      <c r="FE286" t="s">
        <v>234</v>
      </c>
      <c r="FF286" t="s">
        <v>234</v>
      </c>
      <c r="FG286" t="s">
        <v>234</v>
      </c>
      <c r="FH286" t="s">
        <v>234</v>
      </c>
      <c r="FI286" t="s">
        <v>234</v>
      </c>
      <c r="FJ286" t="s">
        <v>234</v>
      </c>
      <c r="FK286" t="s">
        <v>234</v>
      </c>
      <c r="FL286" t="s">
        <v>234</v>
      </c>
      <c r="FM286" t="s">
        <v>234</v>
      </c>
      <c r="FN286" t="s">
        <v>234</v>
      </c>
      <c r="FO286" t="s">
        <v>234</v>
      </c>
      <c r="FP286" t="s">
        <v>234</v>
      </c>
      <c r="FQ286" t="s">
        <v>234</v>
      </c>
      <c r="FR286" t="s">
        <v>234</v>
      </c>
      <c r="FS286" t="s">
        <v>234</v>
      </c>
      <c r="FT286" t="s">
        <v>234</v>
      </c>
      <c r="FU286" t="s">
        <v>234</v>
      </c>
      <c r="FV286" t="s">
        <v>234</v>
      </c>
      <c r="FW286" t="s">
        <v>234</v>
      </c>
      <c r="FX286" t="s">
        <v>234</v>
      </c>
      <c r="FY286" t="s">
        <v>234</v>
      </c>
      <c r="FZ286" t="s">
        <v>234</v>
      </c>
      <c r="GA286" t="s">
        <v>234</v>
      </c>
      <c r="GB286" t="s">
        <v>234</v>
      </c>
      <c r="GC286" t="s">
        <v>234</v>
      </c>
      <c r="GD286" t="s">
        <v>234</v>
      </c>
      <c r="GE286" t="s">
        <v>234</v>
      </c>
      <c r="GF286" t="s">
        <v>234</v>
      </c>
      <c r="GG286" t="s">
        <v>234</v>
      </c>
      <c r="GH286" t="s">
        <v>234</v>
      </c>
      <c r="GI286" t="s">
        <v>234</v>
      </c>
      <c r="GJ286" t="s">
        <v>234</v>
      </c>
      <c r="GK286" t="s">
        <v>234</v>
      </c>
      <c r="GL286" t="s">
        <v>234</v>
      </c>
      <c r="GM286" t="s">
        <v>234</v>
      </c>
      <c r="GN286" t="s">
        <v>234</v>
      </c>
      <c r="GO286" t="s">
        <v>234</v>
      </c>
      <c r="GP286" t="s">
        <v>234</v>
      </c>
      <c r="GQ286" t="s">
        <v>234</v>
      </c>
      <c r="GR286" t="s">
        <v>234</v>
      </c>
      <c r="GS286" t="s">
        <v>234</v>
      </c>
      <c r="GT286" t="s">
        <v>234</v>
      </c>
      <c r="GU286" t="s">
        <v>234</v>
      </c>
      <c r="GV286" t="s">
        <v>234</v>
      </c>
      <c r="GW286" t="s">
        <v>234</v>
      </c>
      <c r="GX286" t="s">
        <v>234</v>
      </c>
      <c r="GY286" t="s">
        <v>234</v>
      </c>
      <c r="GZ286" t="s">
        <v>234</v>
      </c>
      <c r="HA286" t="s">
        <v>234</v>
      </c>
      <c r="HB286" t="s">
        <v>234</v>
      </c>
      <c r="HC286" t="s">
        <v>234</v>
      </c>
      <c r="HD286" t="s">
        <v>234</v>
      </c>
      <c r="HE286" t="s">
        <v>234</v>
      </c>
      <c r="HF286" t="s">
        <v>234</v>
      </c>
      <c r="HG286" t="s">
        <v>234</v>
      </c>
      <c r="HH286" t="s">
        <v>234</v>
      </c>
      <c r="HI286" t="s">
        <v>234</v>
      </c>
      <c r="HJ286" t="s">
        <v>234</v>
      </c>
      <c r="HK286" t="s">
        <v>234</v>
      </c>
      <c r="HL286" t="s">
        <v>234</v>
      </c>
      <c r="HM286" t="s">
        <v>234</v>
      </c>
      <c r="HN286" t="s">
        <v>234</v>
      </c>
      <c r="HO286" t="s">
        <v>234</v>
      </c>
      <c r="HP286" t="s">
        <v>234</v>
      </c>
      <c r="HQ286" t="s">
        <v>234</v>
      </c>
      <c r="HR286" t="s">
        <v>234</v>
      </c>
      <c r="HS286" t="s">
        <v>234</v>
      </c>
      <c r="HT286" t="s">
        <v>234</v>
      </c>
      <c r="HU286" t="s">
        <v>1445</v>
      </c>
      <c r="HV286" t="s">
        <v>234</v>
      </c>
      <c r="HW286" t="s">
        <v>234</v>
      </c>
      <c r="HX286" t="s">
        <v>234</v>
      </c>
      <c r="HY286" t="s">
        <v>234</v>
      </c>
      <c r="HZ286" t="s">
        <v>234</v>
      </c>
      <c r="IA286" t="s">
        <v>234</v>
      </c>
      <c r="IB286" t="s">
        <v>234</v>
      </c>
      <c r="IC286" t="s">
        <v>234</v>
      </c>
      <c r="ID286" t="s">
        <v>3798</v>
      </c>
      <c r="IE286">
        <v>0</v>
      </c>
      <c r="IF286">
        <v>1</v>
      </c>
      <c r="IG286">
        <v>1</v>
      </c>
      <c r="IH286">
        <v>1</v>
      </c>
      <c r="II286">
        <v>0</v>
      </c>
      <c r="IJ286">
        <v>0</v>
      </c>
      <c r="IK286">
        <v>0</v>
      </c>
      <c r="IL286">
        <v>0</v>
      </c>
      <c r="IM286" t="s">
        <v>234</v>
      </c>
      <c r="IN286" t="s">
        <v>1655</v>
      </c>
      <c r="IO286" t="s">
        <v>234</v>
      </c>
      <c r="IP286" t="s">
        <v>309</v>
      </c>
      <c r="IQ286">
        <v>1</v>
      </c>
      <c r="IR286">
        <v>0</v>
      </c>
      <c r="IS286">
        <v>0</v>
      </c>
      <c r="IT286">
        <v>0</v>
      </c>
      <c r="IU286">
        <v>0</v>
      </c>
      <c r="IV286">
        <v>0</v>
      </c>
      <c r="IW286">
        <v>0</v>
      </c>
      <c r="IX286">
        <v>0</v>
      </c>
      <c r="IY286" t="s">
        <v>234</v>
      </c>
      <c r="IZ286" t="s">
        <v>234</v>
      </c>
      <c r="JA286" t="s">
        <v>234</v>
      </c>
      <c r="JB286" t="s">
        <v>234</v>
      </c>
      <c r="JC286" t="s">
        <v>234</v>
      </c>
      <c r="JD286" t="s">
        <v>234</v>
      </c>
      <c r="JE286" t="s">
        <v>234</v>
      </c>
      <c r="JF286" t="s">
        <v>234</v>
      </c>
      <c r="JG286" t="s">
        <v>234</v>
      </c>
      <c r="JH286" t="s">
        <v>234</v>
      </c>
      <c r="JI286" t="s">
        <v>234</v>
      </c>
      <c r="JJ286" t="s">
        <v>234</v>
      </c>
      <c r="JK286" t="s">
        <v>234</v>
      </c>
      <c r="JL286" t="s">
        <v>234</v>
      </c>
      <c r="JM286" t="s">
        <v>234</v>
      </c>
      <c r="JN286" t="s">
        <v>234</v>
      </c>
      <c r="JO286" t="s">
        <v>234</v>
      </c>
      <c r="JP286" t="s">
        <v>234</v>
      </c>
      <c r="JQ286" t="s">
        <v>234</v>
      </c>
      <c r="JR286" t="s">
        <v>234</v>
      </c>
      <c r="JS286" t="s">
        <v>234</v>
      </c>
      <c r="JT286" t="s">
        <v>234</v>
      </c>
      <c r="JU286" t="s">
        <v>234</v>
      </c>
      <c r="JV286" t="s">
        <v>234</v>
      </c>
      <c r="JW286" t="s">
        <v>234</v>
      </c>
      <c r="JX286" t="s">
        <v>234</v>
      </c>
      <c r="JY286" t="s">
        <v>234</v>
      </c>
      <c r="JZ286" t="s">
        <v>234</v>
      </c>
      <c r="KA286" t="s">
        <v>234</v>
      </c>
      <c r="KB286" t="s">
        <v>234</v>
      </c>
      <c r="KC286" t="s">
        <v>234</v>
      </c>
      <c r="KD286" t="s">
        <v>234</v>
      </c>
      <c r="KE286" t="s">
        <v>234</v>
      </c>
      <c r="KF286" t="s">
        <v>234</v>
      </c>
      <c r="KG286" t="s">
        <v>234</v>
      </c>
      <c r="KH286" t="s">
        <v>234</v>
      </c>
      <c r="KI286" t="s">
        <v>234</v>
      </c>
      <c r="KJ286" t="s">
        <v>234</v>
      </c>
      <c r="KK286" t="s">
        <v>234</v>
      </c>
      <c r="KL286" t="s">
        <v>234</v>
      </c>
      <c r="KM286" t="s">
        <v>234</v>
      </c>
      <c r="KN286" t="s">
        <v>234</v>
      </c>
      <c r="KO286" t="s">
        <v>234</v>
      </c>
      <c r="KP286" t="s">
        <v>234</v>
      </c>
      <c r="KQ286" t="s">
        <v>234</v>
      </c>
      <c r="KR286" t="s">
        <v>234</v>
      </c>
      <c r="KS286" t="s">
        <v>234</v>
      </c>
      <c r="KT286" t="s">
        <v>234</v>
      </c>
      <c r="KU286" t="s">
        <v>234</v>
      </c>
      <c r="KV286" t="s">
        <v>234</v>
      </c>
      <c r="KW286" t="s">
        <v>234</v>
      </c>
      <c r="KX286" t="s">
        <v>234</v>
      </c>
      <c r="KY286" t="s">
        <v>234</v>
      </c>
      <c r="KZ286" t="s">
        <v>234</v>
      </c>
      <c r="LA286" t="s">
        <v>234</v>
      </c>
      <c r="LB286" t="s">
        <v>234</v>
      </c>
      <c r="LC286" t="s">
        <v>234</v>
      </c>
      <c r="LD286" t="s">
        <v>234</v>
      </c>
      <c r="LE286" t="s">
        <v>234</v>
      </c>
      <c r="LF286" t="s">
        <v>234</v>
      </c>
      <c r="LG286" t="s">
        <v>234</v>
      </c>
      <c r="LH286">
        <v>266856355</v>
      </c>
      <c r="LI286" t="s">
        <v>4473</v>
      </c>
      <c r="LJ286">
        <v>44624.945092592592</v>
      </c>
      <c r="LK286" t="s">
        <v>234</v>
      </c>
      <c r="LL286" t="s">
        <v>234</v>
      </c>
      <c r="LM286" t="s">
        <v>3800</v>
      </c>
      <c r="LN286" t="s">
        <v>3801</v>
      </c>
      <c r="LO286" t="s">
        <v>234</v>
      </c>
      <c r="LP286">
        <v>300</v>
      </c>
    </row>
    <row r="287" spans="1:328" x14ac:dyDescent="0.35">
      <c r="A287">
        <v>44624.412655856482</v>
      </c>
      <c r="B287">
        <v>44624.425761863429</v>
      </c>
      <c r="C287">
        <v>44624</v>
      </c>
      <c r="D287">
        <v>2.6212013894109988E-3</v>
      </c>
      <c r="E287" t="s">
        <v>234</v>
      </c>
      <c r="F287" t="s">
        <v>234</v>
      </c>
      <c r="G287" t="s">
        <v>234</v>
      </c>
      <c r="H287">
        <v>44624</v>
      </c>
      <c r="I287" t="s">
        <v>474</v>
      </c>
      <c r="J287" t="s">
        <v>234</v>
      </c>
      <c r="K287" t="s">
        <v>474</v>
      </c>
      <c r="L287" t="s">
        <v>473</v>
      </c>
      <c r="M287" t="s">
        <v>473</v>
      </c>
      <c r="N287" t="s">
        <v>476</v>
      </c>
      <c r="O287" t="s">
        <v>234</v>
      </c>
      <c r="P287" t="s">
        <v>476</v>
      </c>
      <c r="Q287" t="s">
        <v>475</v>
      </c>
      <c r="R287" t="s">
        <v>475</v>
      </c>
      <c r="S287" t="s">
        <v>505</v>
      </c>
      <c r="T287" t="s">
        <v>1851</v>
      </c>
      <c r="U287" t="s">
        <v>1850</v>
      </c>
      <c r="V287" t="s">
        <v>1852</v>
      </c>
      <c r="W287" t="s">
        <v>3270</v>
      </c>
      <c r="X287" t="s">
        <v>3269</v>
      </c>
      <c r="Y287" t="s">
        <v>3270</v>
      </c>
      <c r="Z287" t="s">
        <v>3310</v>
      </c>
      <c r="AA287" t="s">
        <v>234</v>
      </c>
      <c r="AB287" t="s">
        <v>3310</v>
      </c>
      <c r="AC287" t="s">
        <v>3311</v>
      </c>
      <c r="AD287" t="s">
        <v>3311</v>
      </c>
      <c r="AE287" t="s">
        <v>246</v>
      </c>
      <c r="AF287" t="s">
        <v>4472</v>
      </c>
      <c r="AG287" t="s">
        <v>246</v>
      </c>
      <c r="AH287" t="s">
        <v>1390</v>
      </c>
      <c r="AI287" t="s">
        <v>4439</v>
      </c>
      <c r="AJ287" t="s">
        <v>247</v>
      </c>
      <c r="AK287" t="s">
        <v>284</v>
      </c>
      <c r="AL287" t="s">
        <v>1655</v>
      </c>
      <c r="AM287" t="s">
        <v>234</v>
      </c>
      <c r="AN287" t="s">
        <v>1655</v>
      </c>
      <c r="AO287" t="s">
        <v>234</v>
      </c>
      <c r="AP287" t="s">
        <v>250</v>
      </c>
      <c r="AQ287" t="s">
        <v>234</v>
      </c>
      <c r="AR287" t="s">
        <v>234</v>
      </c>
      <c r="AS287" t="s">
        <v>308</v>
      </c>
      <c r="AT287" t="s">
        <v>234</v>
      </c>
      <c r="AU287" t="s">
        <v>318</v>
      </c>
      <c r="AV287">
        <v>1</v>
      </c>
      <c r="AW287">
        <v>0</v>
      </c>
      <c r="AX287">
        <v>0</v>
      </c>
      <c r="AY287">
        <v>0</v>
      </c>
      <c r="AZ287">
        <v>0</v>
      </c>
      <c r="BA287">
        <v>0</v>
      </c>
      <c r="BB287">
        <v>0</v>
      </c>
      <c r="BC287">
        <v>0</v>
      </c>
      <c r="BD287" t="s">
        <v>309</v>
      </c>
      <c r="BE287" t="s">
        <v>750</v>
      </c>
      <c r="BF287" t="s">
        <v>4474</v>
      </c>
      <c r="BG287">
        <v>1</v>
      </c>
      <c r="BH287">
        <v>0</v>
      </c>
      <c r="BI287">
        <v>1</v>
      </c>
      <c r="BJ287">
        <v>0</v>
      </c>
      <c r="BK287">
        <v>0</v>
      </c>
      <c r="BL287">
        <v>0</v>
      </c>
      <c r="BM287">
        <v>0</v>
      </c>
      <c r="BN287">
        <v>0</v>
      </c>
      <c r="BO287">
        <v>0</v>
      </c>
      <c r="BP287">
        <v>0</v>
      </c>
      <c r="BQ287" t="s">
        <v>234</v>
      </c>
      <c r="BR287" t="s">
        <v>304</v>
      </c>
      <c r="BS287" t="s">
        <v>311</v>
      </c>
      <c r="BT287" t="s">
        <v>3851</v>
      </c>
      <c r="BU287">
        <v>1</v>
      </c>
      <c r="BV287">
        <v>1</v>
      </c>
      <c r="BW287">
        <v>1</v>
      </c>
      <c r="BX287">
        <v>1</v>
      </c>
      <c r="BY287">
        <v>0</v>
      </c>
      <c r="BZ287">
        <v>0</v>
      </c>
      <c r="CA287">
        <v>1</v>
      </c>
      <c r="CB287">
        <v>0</v>
      </c>
      <c r="CC287" t="s">
        <v>1502</v>
      </c>
      <c r="CD287" t="s">
        <v>234</v>
      </c>
      <c r="CE287" t="s">
        <v>234</v>
      </c>
      <c r="CF287" t="s">
        <v>234</v>
      </c>
      <c r="CG287" t="s">
        <v>234</v>
      </c>
      <c r="CH287" t="s">
        <v>234</v>
      </c>
      <c r="CI287" t="s">
        <v>234</v>
      </c>
      <c r="CJ287" t="s">
        <v>234</v>
      </c>
      <c r="CK287" t="s">
        <v>234</v>
      </c>
      <c r="CL287" t="s">
        <v>234</v>
      </c>
      <c r="CM287" t="s">
        <v>234</v>
      </c>
      <c r="CN287" t="s">
        <v>234</v>
      </c>
      <c r="CO287" t="s">
        <v>234</v>
      </c>
      <c r="CP287" t="s">
        <v>234</v>
      </c>
      <c r="CQ287" t="s">
        <v>234</v>
      </c>
      <c r="CR287" t="s">
        <v>234</v>
      </c>
      <c r="CS287" t="s">
        <v>234</v>
      </c>
      <c r="CT287" t="s">
        <v>234</v>
      </c>
      <c r="CU287" t="s">
        <v>234</v>
      </c>
      <c r="CV287" t="s">
        <v>1507</v>
      </c>
      <c r="CW287" t="s">
        <v>1655</v>
      </c>
      <c r="CX287">
        <v>1000</v>
      </c>
      <c r="CY287" t="s">
        <v>234</v>
      </c>
      <c r="CZ287" t="s">
        <v>234</v>
      </c>
      <c r="DA287" t="s">
        <v>234</v>
      </c>
      <c r="DB287" t="s">
        <v>234</v>
      </c>
      <c r="DC287" t="s">
        <v>234</v>
      </c>
      <c r="DD287" t="s">
        <v>234</v>
      </c>
      <c r="DE287" t="s">
        <v>259</v>
      </c>
      <c r="DF287">
        <v>1000</v>
      </c>
      <c r="DG287" t="s">
        <v>1655</v>
      </c>
      <c r="DH287" t="s">
        <v>1655</v>
      </c>
      <c r="DI287" t="s">
        <v>1545</v>
      </c>
      <c r="DJ287">
        <v>0</v>
      </c>
      <c r="DK287">
        <v>0</v>
      </c>
      <c r="DL287">
        <v>0</v>
      </c>
      <c r="DM287">
        <v>0</v>
      </c>
      <c r="DN287">
        <v>0</v>
      </c>
      <c r="DO287">
        <v>0</v>
      </c>
      <c r="DP287">
        <v>0</v>
      </c>
      <c r="DQ287">
        <v>0</v>
      </c>
      <c r="DR287">
        <v>0</v>
      </c>
      <c r="DS287">
        <v>0</v>
      </c>
      <c r="DT287">
        <v>1</v>
      </c>
      <c r="DU287">
        <v>0</v>
      </c>
      <c r="DV287">
        <v>0</v>
      </c>
      <c r="DW287">
        <v>0</v>
      </c>
      <c r="DX287" t="s">
        <v>234</v>
      </c>
      <c r="DY287" t="s">
        <v>4475</v>
      </c>
      <c r="DZ287">
        <v>1</v>
      </c>
      <c r="EA287">
        <v>1</v>
      </c>
      <c r="EB287">
        <v>0</v>
      </c>
      <c r="EC287">
        <v>0</v>
      </c>
      <c r="ED287">
        <v>0</v>
      </c>
      <c r="EE287">
        <v>0</v>
      </c>
      <c r="EF287">
        <v>1</v>
      </c>
      <c r="EG287">
        <v>0</v>
      </c>
      <c r="EH287" t="s">
        <v>1655</v>
      </c>
      <c r="EI287" t="s">
        <v>1655</v>
      </c>
      <c r="EJ287" t="s">
        <v>1655</v>
      </c>
      <c r="EK287" t="s">
        <v>505</v>
      </c>
      <c r="EL287" t="s">
        <v>305</v>
      </c>
      <c r="EM287" t="s">
        <v>1851</v>
      </c>
      <c r="EN287" t="s">
        <v>305</v>
      </c>
      <c r="EO287" t="s">
        <v>234</v>
      </c>
      <c r="EP287" t="s">
        <v>234</v>
      </c>
      <c r="EQ287" t="s">
        <v>234</v>
      </c>
      <c r="ER287" t="s">
        <v>234</v>
      </c>
      <c r="ES287" t="s">
        <v>234</v>
      </c>
      <c r="ET287" t="s">
        <v>234</v>
      </c>
      <c r="EU287" t="s">
        <v>234</v>
      </c>
      <c r="EV287" t="s">
        <v>234</v>
      </c>
      <c r="EW287" t="s">
        <v>234</v>
      </c>
      <c r="EX287" t="s">
        <v>234</v>
      </c>
      <c r="EY287" t="s">
        <v>234</v>
      </c>
      <c r="EZ287" t="s">
        <v>234</v>
      </c>
      <c r="FA287" t="s">
        <v>234</v>
      </c>
      <c r="FB287" t="s">
        <v>234</v>
      </c>
      <c r="FC287" t="s">
        <v>234</v>
      </c>
      <c r="FD287" t="s">
        <v>234</v>
      </c>
      <c r="FE287" t="s">
        <v>234</v>
      </c>
      <c r="FF287" t="s">
        <v>234</v>
      </c>
      <c r="FG287" t="s">
        <v>234</v>
      </c>
      <c r="FH287" t="s">
        <v>234</v>
      </c>
      <c r="FI287" t="s">
        <v>234</v>
      </c>
      <c r="FJ287" t="s">
        <v>234</v>
      </c>
      <c r="FK287" t="s">
        <v>234</v>
      </c>
      <c r="FL287" t="s">
        <v>234</v>
      </c>
      <c r="FM287" t="s">
        <v>234</v>
      </c>
      <c r="FN287" t="s">
        <v>234</v>
      </c>
      <c r="FO287" t="s">
        <v>234</v>
      </c>
      <c r="FP287" t="s">
        <v>234</v>
      </c>
      <c r="FQ287" t="s">
        <v>234</v>
      </c>
      <c r="FR287" t="s">
        <v>234</v>
      </c>
      <c r="FS287" t="s">
        <v>234</v>
      </c>
      <c r="FT287" t="s">
        <v>234</v>
      </c>
      <c r="FU287" t="s">
        <v>234</v>
      </c>
      <c r="FV287" t="s">
        <v>234</v>
      </c>
      <c r="FW287" t="s">
        <v>234</v>
      </c>
      <c r="FX287" t="s">
        <v>234</v>
      </c>
      <c r="FY287" t="s">
        <v>234</v>
      </c>
      <c r="FZ287" t="s">
        <v>234</v>
      </c>
      <c r="GA287" t="s">
        <v>234</v>
      </c>
      <c r="GB287" t="s">
        <v>234</v>
      </c>
      <c r="GC287" t="s">
        <v>234</v>
      </c>
      <c r="GD287" t="s">
        <v>234</v>
      </c>
      <c r="GE287" t="s">
        <v>234</v>
      </c>
      <c r="GF287" t="s">
        <v>234</v>
      </c>
      <c r="GG287" t="s">
        <v>234</v>
      </c>
      <c r="GH287" t="s">
        <v>234</v>
      </c>
      <c r="GI287" t="s">
        <v>234</v>
      </c>
      <c r="GJ287" t="s">
        <v>234</v>
      </c>
      <c r="GK287" t="s">
        <v>234</v>
      </c>
      <c r="GL287" t="s">
        <v>234</v>
      </c>
      <c r="GM287" t="s">
        <v>234</v>
      </c>
      <c r="GN287" t="s">
        <v>234</v>
      </c>
      <c r="GO287" t="s">
        <v>234</v>
      </c>
      <c r="GP287" t="s">
        <v>234</v>
      </c>
      <c r="GQ287" t="s">
        <v>234</v>
      </c>
      <c r="GR287" t="s">
        <v>234</v>
      </c>
      <c r="GS287" t="s">
        <v>234</v>
      </c>
      <c r="GT287" t="s">
        <v>234</v>
      </c>
      <c r="GU287" t="s">
        <v>234</v>
      </c>
      <c r="GV287" t="s">
        <v>234</v>
      </c>
      <c r="GW287" t="s">
        <v>234</v>
      </c>
      <c r="GX287" t="s">
        <v>234</v>
      </c>
      <c r="GY287" t="s">
        <v>234</v>
      </c>
      <c r="GZ287" t="s">
        <v>234</v>
      </c>
      <c r="HA287" t="s">
        <v>234</v>
      </c>
      <c r="HB287" t="s">
        <v>234</v>
      </c>
      <c r="HC287" t="s">
        <v>234</v>
      </c>
      <c r="HD287" t="s">
        <v>234</v>
      </c>
      <c r="HE287" t="s">
        <v>234</v>
      </c>
      <c r="HF287" t="s">
        <v>234</v>
      </c>
      <c r="HG287" t="s">
        <v>234</v>
      </c>
      <c r="HH287" t="s">
        <v>234</v>
      </c>
      <c r="HI287" t="s">
        <v>234</v>
      </c>
      <c r="HJ287" t="s">
        <v>234</v>
      </c>
      <c r="HK287" t="s">
        <v>234</v>
      </c>
      <c r="HL287" t="s">
        <v>234</v>
      </c>
      <c r="HM287" t="s">
        <v>234</v>
      </c>
      <c r="HN287" t="s">
        <v>234</v>
      </c>
      <c r="HO287" t="s">
        <v>234</v>
      </c>
      <c r="HP287" t="s">
        <v>234</v>
      </c>
      <c r="HQ287" t="s">
        <v>234</v>
      </c>
      <c r="HR287" t="s">
        <v>234</v>
      </c>
      <c r="HS287" t="s">
        <v>234</v>
      </c>
      <c r="HT287" t="s">
        <v>234</v>
      </c>
      <c r="HU287" t="s">
        <v>1655</v>
      </c>
      <c r="HV287" t="s">
        <v>1571</v>
      </c>
      <c r="HW287">
        <v>1</v>
      </c>
      <c r="HX287">
        <v>0</v>
      </c>
      <c r="HY287">
        <v>0</v>
      </c>
      <c r="HZ287">
        <v>0</v>
      </c>
      <c r="IA287">
        <v>0</v>
      </c>
      <c r="IB287">
        <v>0</v>
      </c>
      <c r="IC287" t="s">
        <v>234</v>
      </c>
      <c r="ID287" t="s">
        <v>1451</v>
      </c>
      <c r="IE287">
        <v>0</v>
      </c>
      <c r="IF287">
        <v>1</v>
      </c>
      <c r="IG287">
        <v>0</v>
      </c>
      <c r="IH287">
        <v>0</v>
      </c>
      <c r="II287">
        <v>0</v>
      </c>
      <c r="IJ287">
        <v>0</v>
      </c>
      <c r="IK287">
        <v>0</v>
      </c>
      <c r="IL287">
        <v>0</v>
      </c>
      <c r="IM287" t="s">
        <v>234</v>
      </c>
      <c r="IN287" t="s">
        <v>1655</v>
      </c>
      <c r="IO287" t="s">
        <v>234</v>
      </c>
      <c r="IP287" t="s">
        <v>309</v>
      </c>
      <c r="IQ287">
        <v>1</v>
      </c>
      <c r="IR287">
        <v>0</v>
      </c>
      <c r="IS287">
        <v>0</v>
      </c>
      <c r="IT287">
        <v>0</v>
      </c>
      <c r="IU287">
        <v>0</v>
      </c>
      <c r="IV287">
        <v>0</v>
      </c>
      <c r="IW287">
        <v>0</v>
      </c>
      <c r="IX287">
        <v>0</v>
      </c>
      <c r="IY287" t="s">
        <v>234</v>
      </c>
      <c r="IZ287" t="s">
        <v>234</v>
      </c>
      <c r="JA287" t="s">
        <v>234</v>
      </c>
      <c r="JB287" t="s">
        <v>234</v>
      </c>
      <c r="JC287" t="s">
        <v>234</v>
      </c>
      <c r="JD287" t="s">
        <v>234</v>
      </c>
      <c r="JE287" t="s">
        <v>234</v>
      </c>
      <c r="JF287" t="s">
        <v>234</v>
      </c>
      <c r="JG287" t="s">
        <v>234</v>
      </c>
      <c r="JH287" t="s">
        <v>234</v>
      </c>
      <c r="JI287" t="s">
        <v>234</v>
      </c>
      <c r="JJ287" t="s">
        <v>234</v>
      </c>
      <c r="JK287" t="s">
        <v>234</v>
      </c>
      <c r="JL287" t="s">
        <v>234</v>
      </c>
      <c r="JM287" t="s">
        <v>234</v>
      </c>
      <c r="JN287" t="s">
        <v>234</v>
      </c>
      <c r="JO287" t="s">
        <v>234</v>
      </c>
      <c r="JP287" t="s">
        <v>234</v>
      </c>
      <c r="JQ287" t="s">
        <v>234</v>
      </c>
      <c r="JR287" t="s">
        <v>234</v>
      </c>
      <c r="JS287" t="s">
        <v>234</v>
      </c>
      <c r="JT287" t="s">
        <v>234</v>
      </c>
      <c r="JU287" t="s">
        <v>234</v>
      </c>
      <c r="JV287" t="s">
        <v>234</v>
      </c>
      <c r="JW287" t="s">
        <v>234</v>
      </c>
      <c r="JX287" t="s">
        <v>234</v>
      </c>
      <c r="JY287" t="s">
        <v>234</v>
      </c>
      <c r="JZ287" t="s">
        <v>234</v>
      </c>
      <c r="KA287" t="s">
        <v>234</v>
      </c>
      <c r="KB287" t="s">
        <v>234</v>
      </c>
      <c r="KC287" t="s">
        <v>234</v>
      </c>
      <c r="KD287" t="s">
        <v>234</v>
      </c>
      <c r="KE287" t="s">
        <v>234</v>
      </c>
      <c r="KF287" t="s">
        <v>234</v>
      </c>
      <c r="KG287" t="s">
        <v>234</v>
      </c>
      <c r="KH287" t="s">
        <v>234</v>
      </c>
      <c r="KI287" t="s">
        <v>234</v>
      </c>
      <c r="KJ287" t="s">
        <v>234</v>
      </c>
      <c r="KK287" t="s">
        <v>234</v>
      </c>
      <c r="KL287" t="s">
        <v>234</v>
      </c>
      <c r="KM287" t="s">
        <v>234</v>
      </c>
      <c r="KN287" t="s">
        <v>234</v>
      </c>
      <c r="KO287" t="s">
        <v>234</v>
      </c>
      <c r="KP287" t="s">
        <v>234</v>
      </c>
      <c r="KQ287" t="s">
        <v>234</v>
      </c>
      <c r="KR287" t="s">
        <v>234</v>
      </c>
      <c r="KS287" t="s">
        <v>234</v>
      </c>
      <c r="KT287" t="s">
        <v>234</v>
      </c>
      <c r="KU287" t="s">
        <v>234</v>
      </c>
      <c r="KV287" t="s">
        <v>234</v>
      </c>
      <c r="KW287" t="s">
        <v>234</v>
      </c>
      <c r="KX287" t="s">
        <v>234</v>
      </c>
      <c r="KY287" t="s">
        <v>234</v>
      </c>
      <c r="KZ287" t="s">
        <v>234</v>
      </c>
      <c r="LA287" t="s">
        <v>234</v>
      </c>
      <c r="LB287" t="s">
        <v>234</v>
      </c>
      <c r="LC287" t="s">
        <v>234</v>
      </c>
      <c r="LD287" t="s">
        <v>234</v>
      </c>
      <c r="LE287" t="s">
        <v>234</v>
      </c>
      <c r="LF287" t="s">
        <v>3443</v>
      </c>
      <c r="LG287" t="s">
        <v>234</v>
      </c>
      <c r="LH287">
        <v>266856360</v>
      </c>
      <c r="LI287" t="s">
        <v>4476</v>
      </c>
      <c r="LJ287">
        <v>44624.945104166669</v>
      </c>
      <c r="LK287" t="s">
        <v>234</v>
      </c>
      <c r="LL287" t="s">
        <v>234</v>
      </c>
      <c r="LM287" t="s">
        <v>3800</v>
      </c>
      <c r="LN287" t="s">
        <v>3801</v>
      </c>
      <c r="LO287" t="s">
        <v>234</v>
      </c>
      <c r="LP287">
        <v>301</v>
      </c>
    </row>
    <row r="288" spans="1:328" x14ac:dyDescent="0.35">
      <c r="A288">
        <v>44624.435746400457</v>
      </c>
      <c r="B288">
        <v>44624.44652759259</v>
      </c>
      <c r="C288">
        <v>44624</v>
      </c>
      <c r="D288">
        <v>2.6952980333589949E-3</v>
      </c>
      <c r="E288" t="s">
        <v>234</v>
      </c>
      <c r="F288" t="s">
        <v>234</v>
      </c>
      <c r="G288" t="s">
        <v>234</v>
      </c>
      <c r="H288">
        <v>44624</v>
      </c>
      <c r="I288" t="s">
        <v>474</v>
      </c>
      <c r="J288" t="s">
        <v>234</v>
      </c>
      <c r="K288" t="s">
        <v>474</v>
      </c>
      <c r="L288" t="s">
        <v>473</v>
      </c>
      <c r="M288" t="s">
        <v>473</v>
      </c>
      <c r="N288" t="s">
        <v>476</v>
      </c>
      <c r="O288" t="s">
        <v>234</v>
      </c>
      <c r="P288" t="s">
        <v>476</v>
      </c>
      <c r="Q288" t="s">
        <v>475</v>
      </c>
      <c r="R288" t="s">
        <v>475</v>
      </c>
      <c r="S288" t="s">
        <v>505</v>
      </c>
      <c r="T288" t="s">
        <v>1851</v>
      </c>
      <c r="U288" t="s">
        <v>1850</v>
      </c>
      <c r="V288" t="s">
        <v>1852</v>
      </c>
      <c r="W288" t="s">
        <v>3270</v>
      </c>
      <c r="X288" t="s">
        <v>3269</v>
      </c>
      <c r="Y288" t="s">
        <v>3270</v>
      </c>
      <c r="Z288" t="s">
        <v>3310</v>
      </c>
      <c r="AA288" t="s">
        <v>234</v>
      </c>
      <c r="AB288" t="s">
        <v>3310</v>
      </c>
      <c r="AC288" t="s">
        <v>3311</v>
      </c>
      <c r="AD288" t="s">
        <v>3311</v>
      </c>
      <c r="AE288" t="s">
        <v>246</v>
      </c>
      <c r="AF288" t="s">
        <v>4472</v>
      </c>
      <c r="AG288" t="s">
        <v>246</v>
      </c>
      <c r="AH288" t="s">
        <v>1390</v>
      </c>
      <c r="AI288" t="s">
        <v>4439</v>
      </c>
      <c r="AJ288" t="s">
        <v>247</v>
      </c>
      <c r="AK288" t="s">
        <v>284</v>
      </c>
      <c r="AL288" t="s">
        <v>1655</v>
      </c>
      <c r="AM288" t="s">
        <v>234</v>
      </c>
      <c r="AN288" t="s">
        <v>1655</v>
      </c>
      <c r="AO288" t="s">
        <v>234</v>
      </c>
      <c r="AP288" t="s">
        <v>250</v>
      </c>
      <c r="AQ288" t="s">
        <v>234</v>
      </c>
      <c r="AR288" t="s">
        <v>234</v>
      </c>
      <c r="AS288" t="s">
        <v>308</v>
      </c>
      <c r="AT288" t="s">
        <v>234</v>
      </c>
      <c r="AU288" t="s">
        <v>302</v>
      </c>
      <c r="AV288">
        <v>0</v>
      </c>
      <c r="AW288">
        <v>1</v>
      </c>
      <c r="AX288">
        <v>0</v>
      </c>
      <c r="AY288">
        <v>0</v>
      </c>
      <c r="AZ288">
        <v>0</v>
      </c>
      <c r="BA288">
        <v>0</v>
      </c>
      <c r="BB288">
        <v>0</v>
      </c>
      <c r="BC288">
        <v>0</v>
      </c>
      <c r="BD288" t="s">
        <v>303</v>
      </c>
      <c r="BE288" t="s">
        <v>752</v>
      </c>
      <c r="BF288" t="s">
        <v>287</v>
      </c>
      <c r="BG288">
        <v>1</v>
      </c>
      <c r="BH288">
        <v>0</v>
      </c>
      <c r="BI288">
        <v>0</v>
      </c>
      <c r="BJ288">
        <v>0</v>
      </c>
      <c r="BK288">
        <v>0</v>
      </c>
      <c r="BL288">
        <v>0</v>
      </c>
      <c r="BM288">
        <v>0</v>
      </c>
      <c r="BN288">
        <v>0</v>
      </c>
      <c r="BO288">
        <v>0</v>
      </c>
      <c r="BP288">
        <v>0</v>
      </c>
      <c r="BQ288" t="s">
        <v>234</v>
      </c>
      <c r="BR288" t="s">
        <v>317</v>
      </c>
      <c r="BS288" t="s">
        <v>289</v>
      </c>
      <c r="BT288" t="s">
        <v>234</v>
      </c>
      <c r="BU288" t="s">
        <v>234</v>
      </c>
      <c r="BV288" t="s">
        <v>234</v>
      </c>
      <c r="BW288" t="s">
        <v>234</v>
      </c>
      <c r="BX288" t="s">
        <v>234</v>
      </c>
      <c r="BY288" t="s">
        <v>234</v>
      </c>
      <c r="BZ288" t="s">
        <v>234</v>
      </c>
      <c r="CA288" t="s">
        <v>234</v>
      </c>
      <c r="CB288" t="s">
        <v>234</v>
      </c>
      <c r="CC288" t="s">
        <v>234</v>
      </c>
      <c r="CD288" t="s">
        <v>234</v>
      </c>
      <c r="CE288" t="s">
        <v>234</v>
      </c>
      <c r="CF288" t="s">
        <v>234</v>
      </c>
      <c r="CG288" t="s">
        <v>234</v>
      </c>
      <c r="CH288" t="s">
        <v>234</v>
      </c>
      <c r="CI288" t="s">
        <v>234</v>
      </c>
      <c r="CJ288" t="s">
        <v>234</v>
      </c>
      <c r="CK288" t="s">
        <v>234</v>
      </c>
      <c r="CL288" t="s">
        <v>234</v>
      </c>
      <c r="CM288" t="s">
        <v>234</v>
      </c>
      <c r="CN288" t="s">
        <v>234</v>
      </c>
      <c r="CO288" t="s">
        <v>234</v>
      </c>
      <c r="CP288" t="s">
        <v>234</v>
      </c>
      <c r="CQ288" t="s">
        <v>234</v>
      </c>
      <c r="CR288" t="s">
        <v>234</v>
      </c>
      <c r="CS288" t="s">
        <v>234</v>
      </c>
      <c r="CT288" t="s">
        <v>234</v>
      </c>
      <c r="CU288" t="s">
        <v>234</v>
      </c>
      <c r="CV288" t="s">
        <v>234</v>
      </c>
      <c r="CW288" t="s">
        <v>234</v>
      </c>
      <c r="CX288" t="s">
        <v>234</v>
      </c>
      <c r="CY288" t="s">
        <v>234</v>
      </c>
      <c r="CZ288" t="s">
        <v>234</v>
      </c>
      <c r="DA288" t="s">
        <v>234</v>
      </c>
      <c r="DB288" t="s">
        <v>234</v>
      </c>
      <c r="DC288" t="s">
        <v>234</v>
      </c>
      <c r="DD288" t="s">
        <v>234</v>
      </c>
      <c r="DE288" t="s">
        <v>234</v>
      </c>
      <c r="DF288" t="s">
        <v>234</v>
      </c>
      <c r="DG288" t="s">
        <v>234</v>
      </c>
      <c r="DH288" t="s">
        <v>234</v>
      </c>
      <c r="DI288" t="s">
        <v>234</v>
      </c>
      <c r="DJ288" t="s">
        <v>234</v>
      </c>
      <c r="DK288" t="s">
        <v>234</v>
      </c>
      <c r="DL288" t="s">
        <v>234</v>
      </c>
      <c r="DM288" t="s">
        <v>234</v>
      </c>
      <c r="DN288" t="s">
        <v>234</v>
      </c>
      <c r="DO288" t="s">
        <v>234</v>
      </c>
      <c r="DP288" t="s">
        <v>234</v>
      </c>
      <c r="DQ288" t="s">
        <v>234</v>
      </c>
      <c r="DR288" t="s">
        <v>234</v>
      </c>
      <c r="DS288" t="s">
        <v>234</v>
      </c>
      <c r="DT288" t="s">
        <v>234</v>
      </c>
      <c r="DU288" t="s">
        <v>234</v>
      </c>
      <c r="DV288" t="s">
        <v>234</v>
      </c>
      <c r="DW288" t="s">
        <v>234</v>
      </c>
      <c r="DX288" t="s">
        <v>234</v>
      </c>
      <c r="DY288" t="s">
        <v>234</v>
      </c>
      <c r="DZ288" t="s">
        <v>234</v>
      </c>
      <c r="EA288" t="s">
        <v>234</v>
      </c>
      <c r="EB288" t="s">
        <v>234</v>
      </c>
      <c r="EC288" t="s">
        <v>234</v>
      </c>
      <c r="ED288" t="s">
        <v>234</v>
      </c>
      <c r="EE288" t="s">
        <v>234</v>
      </c>
      <c r="EF288" t="s">
        <v>234</v>
      </c>
      <c r="EG288" t="s">
        <v>234</v>
      </c>
      <c r="EH288" t="s">
        <v>234</v>
      </c>
      <c r="EI288" t="s">
        <v>234</v>
      </c>
      <c r="EJ288" t="s">
        <v>234</v>
      </c>
      <c r="EK288" t="s">
        <v>234</v>
      </c>
      <c r="EL288" t="s">
        <v>234</v>
      </c>
      <c r="EM288" t="s">
        <v>234</v>
      </c>
      <c r="EN288" t="s">
        <v>234</v>
      </c>
      <c r="EO288" t="s">
        <v>4477</v>
      </c>
      <c r="EP288">
        <v>0</v>
      </c>
      <c r="EQ288">
        <v>0</v>
      </c>
      <c r="ER288">
        <v>1</v>
      </c>
      <c r="ES288">
        <v>1</v>
      </c>
      <c r="ET288">
        <v>1</v>
      </c>
      <c r="EU288">
        <v>0</v>
      </c>
      <c r="EV288">
        <v>1</v>
      </c>
      <c r="EW288">
        <v>0</v>
      </c>
      <c r="EX288" t="s">
        <v>234</v>
      </c>
      <c r="EY288" t="s">
        <v>234</v>
      </c>
      <c r="EZ288" t="s">
        <v>234</v>
      </c>
      <c r="FA288" t="s">
        <v>234</v>
      </c>
      <c r="FB288" t="s">
        <v>234</v>
      </c>
      <c r="FC288" t="s">
        <v>234</v>
      </c>
      <c r="FD288" t="s">
        <v>234</v>
      </c>
      <c r="FE288" t="s">
        <v>234</v>
      </c>
      <c r="FF288" t="s">
        <v>234</v>
      </c>
      <c r="FG288" t="s">
        <v>234</v>
      </c>
      <c r="FH288">
        <v>50</v>
      </c>
      <c r="FI288" t="s">
        <v>1655</v>
      </c>
      <c r="FJ288" t="s">
        <v>1655</v>
      </c>
      <c r="FK288">
        <v>35</v>
      </c>
      <c r="FL288" t="s">
        <v>234</v>
      </c>
      <c r="FM288" t="s">
        <v>234</v>
      </c>
      <c r="FN288" t="s">
        <v>3897</v>
      </c>
      <c r="FO288" t="s">
        <v>1655</v>
      </c>
      <c r="FP288" t="s">
        <v>1655</v>
      </c>
      <c r="FQ288">
        <v>100</v>
      </c>
      <c r="FR288" t="s">
        <v>234</v>
      </c>
      <c r="FS288" t="s">
        <v>234</v>
      </c>
      <c r="FT288" t="s">
        <v>3816</v>
      </c>
      <c r="FU288" t="s">
        <v>1655</v>
      </c>
      <c r="FV288" t="s">
        <v>1655</v>
      </c>
      <c r="FW288">
        <v>100</v>
      </c>
      <c r="FX288" t="s">
        <v>234</v>
      </c>
      <c r="FY288" t="s">
        <v>234</v>
      </c>
      <c r="FZ288" t="s">
        <v>234</v>
      </c>
      <c r="GA288" t="s">
        <v>3816</v>
      </c>
      <c r="GB288" t="s">
        <v>1655</v>
      </c>
      <c r="GC288" t="s">
        <v>234</v>
      </c>
      <c r="GD288" t="s">
        <v>234</v>
      </c>
      <c r="GE288" t="s">
        <v>234</v>
      </c>
      <c r="GF288" t="s">
        <v>234</v>
      </c>
      <c r="GG288" t="s">
        <v>234</v>
      </c>
      <c r="GH288" t="s">
        <v>234</v>
      </c>
      <c r="GI288" t="s">
        <v>234</v>
      </c>
      <c r="GJ288" t="s">
        <v>234</v>
      </c>
      <c r="GK288" t="s">
        <v>234</v>
      </c>
      <c r="GL288" t="s">
        <v>234</v>
      </c>
      <c r="GM288" t="s">
        <v>234</v>
      </c>
      <c r="GN288" t="s">
        <v>234</v>
      </c>
      <c r="GO288" t="s">
        <v>1655</v>
      </c>
      <c r="GP288" t="s">
        <v>1536</v>
      </c>
      <c r="GQ288">
        <v>0</v>
      </c>
      <c r="GR288">
        <v>0</v>
      </c>
      <c r="GS288">
        <v>0</v>
      </c>
      <c r="GT288">
        <v>0</v>
      </c>
      <c r="GU288">
        <v>0</v>
      </c>
      <c r="GV288">
        <v>0</v>
      </c>
      <c r="GW288">
        <v>1</v>
      </c>
      <c r="GX288">
        <v>0</v>
      </c>
      <c r="GY288">
        <v>0</v>
      </c>
      <c r="GZ288">
        <v>0</v>
      </c>
      <c r="HA288">
        <v>0</v>
      </c>
      <c r="HB288">
        <v>0</v>
      </c>
      <c r="HC288">
        <v>0</v>
      </c>
      <c r="HD288" t="s">
        <v>234</v>
      </c>
      <c r="HE288" t="s">
        <v>4478</v>
      </c>
      <c r="HF288">
        <v>0</v>
      </c>
      <c r="HG288">
        <v>0</v>
      </c>
      <c r="HH288">
        <v>1</v>
      </c>
      <c r="HI288">
        <v>0</v>
      </c>
      <c r="HJ288">
        <v>1</v>
      </c>
      <c r="HK288">
        <v>0</v>
      </c>
      <c r="HL288">
        <v>1</v>
      </c>
      <c r="HM288">
        <v>0</v>
      </c>
      <c r="HN288" t="s">
        <v>269</v>
      </c>
      <c r="HO288" t="s">
        <v>1655</v>
      </c>
      <c r="HP288" t="s">
        <v>1655</v>
      </c>
      <c r="HQ288" t="s">
        <v>239</v>
      </c>
      <c r="HR288" t="s">
        <v>314</v>
      </c>
      <c r="HS288" t="s">
        <v>370</v>
      </c>
      <c r="HT288" t="s">
        <v>314</v>
      </c>
      <c r="HU288" t="s">
        <v>1655</v>
      </c>
      <c r="HV288" t="s">
        <v>1573</v>
      </c>
      <c r="HW288">
        <v>0</v>
      </c>
      <c r="HX288">
        <v>1</v>
      </c>
      <c r="HY288">
        <v>0</v>
      </c>
      <c r="HZ288">
        <v>0</v>
      </c>
      <c r="IA288">
        <v>0</v>
      </c>
      <c r="IB288">
        <v>0</v>
      </c>
      <c r="IC288" t="s">
        <v>234</v>
      </c>
      <c r="ID288" t="s">
        <v>1586</v>
      </c>
      <c r="IE288">
        <v>0</v>
      </c>
      <c r="IF288">
        <v>0</v>
      </c>
      <c r="IG288">
        <v>1</v>
      </c>
      <c r="IH288">
        <v>0</v>
      </c>
      <c r="II288">
        <v>0</v>
      </c>
      <c r="IJ288">
        <v>0</v>
      </c>
      <c r="IK288">
        <v>0</v>
      </c>
      <c r="IL288">
        <v>0</v>
      </c>
      <c r="IM288" t="s">
        <v>234</v>
      </c>
      <c r="IN288" t="s">
        <v>1655</v>
      </c>
      <c r="IO288" t="s">
        <v>234</v>
      </c>
      <c r="IP288" t="s">
        <v>303</v>
      </c>
      <c r="IQ288">
        <v>0</v>
      </c>
      <c r="IR288">
        <v>1</v>
      </c>
      <c r="IS288">
        <v>0</v>
      </c>
      <c r="IT288">
        <v>0</v>
      </c>
      <c r="IU288">
        <v>0</v>
      </c>
      <c r="IV288">
        <v>0</v>
      </c>
      <c r="IW288">
        <v>0</v>
      </c>
      <c r="IX288">
        <v>0</v>
      </c>
      <c r="IY288" t="s">
        <v>234</v>
      </c>
      <c r="IZ288" t="s">
        <v>234</v>
      </c>
      <c r="JA288" t="s">
        <v>234</v>
      </c>
      <c r="JB288" t="s">
        <v>234</v>
      </c>
      <c r="JC288" t="s">
        <v>234</v>
      </c>
      <c r="JD288" t="s">
        <v>234</v>
      </c>
      <c r="JE288" t="s">
        <v>234</v>
      </c>
      <c r="JF288" t="s">
        <v>234</v>
      </c>
      <c r="JG288" t="s">
        <v>234</v>
      </c>
      <c r="JH288" t="s">
        <v>234</v>
      </c>
      <c r="JI288" t="s">
        <v>234</v>
      </c>
      <c r="JJ288" t="s">
        <v>234</v>
      </c>
      <c r="JK288" t="s">
        <v>234</v>
      </c>
      <c r="JL288" t="s">
        <v>234</v>
      </c>
      <c r="JM288" t="s">
        <v>234</v>
      </c>
      <c r="JN288" t="s">
        <v>234</v>
      </c>
      <c r="JO288" t="s">
        <v>234</v>
      </c>
      <c r="JP288" t="s">
        <v>234</v>
      </c>
      <c r="JQ288" t="s">
        <v>234</v>
      </c>
      <c r="JR288" t="s">
        <v>234</v>
      </c>
      <c r="JS288" t="s">
        <v>234</v>
      </c>
      <c r="JT288" t="s">
        <v>234</v>
      </c>
      <c r="JU288" t="s">
        <v>234</v>
      </c>
      <c r="JV288" t="s">
        <v>234</v>
      </c>
      <c r="JW288" t="s">
        <v>234</v>
      </c>
      <c r="JX288" t="s">
        <v>234</v>
      </c>
      <c r="JY288" t="s">
        <v>234</v>
      </c>
      <c r="JZ288" t="s">
        <v>234</v>
      </c>
      <c r="KA288" t="s">
        <v>234</v>
      </c>
      <c r="KB288" t="s">
        <v>234</v>
      </c>
      <c r="KC288" t="s">
        <v>234</v>
      </c>
      <c r="KD288" t="s">
        <v>234</v>
      </c>
      <c r="KE288" t="s">
        <v>234</v>
      </c>
      <c r="KF288" t="s">
        <v>234</v>
      </c>
      <c r="KG288" t="s">
        <v>234</v>
      </c>
      <c r="KH288" t="s">
        <v>234</v>
      </c>
      <c r="KI288" t="s">
        <v>234</v>
      </c>
      <c r="KJ288" t="s">
        <v>234</v>
      </c>
      <c r="KK288" t="s">
        <v>234</v>
      </c>
      <c r="KL288" t="s">
        <v>234</v>
      </c>
      <c r="KM288" t="s">
        <v>234</v>
      </c>
      <c r="KN288" t="s">
        <v>234</v>
      </c>
      <c r="KO288" t="s">
        <v>234</v>
      </c>
      <c r="KP288" t="s">
        <v>234</v>
      </c>
      <c r="KQ288" t="s">
        <v>234</v>
      </c>
      <c r="KR288" t="s">
        <v>234</v>
      </c>
      <c r="KS288" t="s">
        <v>234</v>
      </c>
      <c r="KT288" t="s">
        <v>234</v>
      </c>
      <c r="KU288" t="s">
        <v>234</v>
      </c>
      <c r="KV288" t="s">
        <v>234</v>
      </c>
      <c r="KW288" t="s">
        <v>234</v>
      </c>
      <c r="KX288" t="s">
        <v>234</v>
      </c>
      <c r="KY288" t="s">
        <v>234</v>
      </c>
      <c r="KZ288" t="s">
        <v>234</v>
      </c>
      <c r="LA288" t="s">
        <v>234</v>
      </c>
      <c r="LB288" t="s">
        <v>234</v>
      </c>
      <c r="LC288" t="s">
        <v>234</v>
      </c>
      <c r="LD288" t="s">
        <v>234</v>
      </c>
      <c r="LE288" t="s">
        <v>234</v>
      </c>
      <c r="LF288" t="s">
        <v>4479</v>
      </c>
      <c r="LG288" t="s">
        <v>234</v>
      </c>
      <c r="LH288">
        <v>266856362</v>
      </c>
      <c r="LI288" t="s">
        <v>4480</v>
      </c>
      <c r="LJ288">
        <v>44624.945115740738</v>
      </c>
      <c r="LK288" t="s">
        <v>234</v>
      </c>
      <c r="LL288" t="s">
        <v>234</v>
      </c>
      <c r="LM288" t="s">
        <v>3800</v>
      </c>
      <c r="LN288" t="s">
        <v>3801</v>
      </c>
      <c r="LO288" t="s">
        <v>234</v>
      </c>
      <c r="LP288">
        <v>302</v>
      </c>
    </row>
    <row r="289" spans="1:328" x14ac:dyDescent="0.35">
      <c r="A289">
        <v>44624.453599652777</v>
      </c>
      <c r="B289">
        <v>44624.46098916667</v>
      </c>
      <c r="C289">
        <v>44624</v>
      </c>
      <c r="D289">
        <v>1.8473784730304033E-3</v>
      </c>
      <c r="E289" t="s">
        <v>234</v>
      </c>
      <c r="F289" t="s">
        <v>234</v>
      </c>
      <c r="G289" t="s">
        <v>234</v>
      </c>
      <c r="H289">
        <v>44624</v>
      </c>
      <c r="I289" t="s">
        <v>474</v>
      </c>
      <c r="J289" t="s">
        <v>234</v>
      </c>
      <c r="K289" t="s">
        <v>474</v>
      </c>
      <c r="L289" t="s">
        <v>473</v>
      </c>
      <c r="M289" t="s">
        <v>473</v>
      </c>
      <c r="N289" t="s">
        <v>476</v>
      </c>
      <c r="O289" t="s">
        <v>234</v>
      </c>
      <c r="P289" t="s">
        <v>476</v>
      </c>
      <c r="Q289" t="s">
        <v>475</v>
      </c>
      <c r="R289" t="s">
        <v>475</v>
      </c>
      <c r="S289" t="s">
        <v>505</v>
      </c>
      <c r="T289" t="s">
        <v>1851</v>
      </c>
      <c r="U289" t="s">
        <v>1850</v>
      </c>
      <c r="V289" t="s">
        <v>1852</v>
      </c>
      <c r="W289" t="s">
        <v>3270</v>
      </c>
      <c r="X289" t="s">
        <v>3269</v>
      </c>
      <c r="Y289" t="s">
        <v>3270</v>
      </c>
      <c r="Z289" t="s">
        <v>3310</v>
      </c>
      <c r="AA289" t="s">
        <v>234</v>
      </c>
      <c r="AB289" t="s">
        <v>3310</v>
      </c>
      <c r="AC289" t="s">
        <v>3311</v>
      </c>
      <c r="AD289" t="s">
        <v>3311</v>
      </c>
      <c r="AE289" t="s">
        <v>246</v>
      </c>
      <c r="AF289" t="s">
        <v>4472</v>
      </c>
      <c r="AG289" t="s">
        <v>246</v>
      </c>
      <c r="AH289" t="s">
        <v>1390</v>
      </c>
      <c r="AI289" t="s">
        <v>4439</v>
      </c>
      <c r="AJ289" t="s">
        <v>247</v>
      </c>
      <c r="AK289" t="s">
        <v>284</v>
      </c>
      <c r="AL289" t="s">
        <v>1655</v>
      </c>
      <c r="AM289" t="s">
        <v>234</v>
      </c>
      <c r="AN289" t="s">
        <v>1655</v>
      </c>
      <c r="AO289" t="s">
        <v>234</v>
      </c>
      <c r="AP289" t="s">
        <v>274</v>
      </c>
      <c r="AQ289" t="s">
        <v>234</v>
      </c>
      <c r="AR289" t="s">
        <v>234</v>
      </c>
      <c r="AS289" t="s">
        <v>308</v>
      </c>
      <c r="AT289" t="s">
        <v>234</v>
      </c>
      <c r="AU289" t="s">
        <v>302</v>
      </c>
      <c r="AV289">
        <v>0</v>
      </c>
      <c r="AW289">
        <v>1</v>
      </c>
      <c r="AX289">
        <v>0</v>
      </c>
      <c r="AY289">
        <v>0</v>
      </c>
      <c r="AZ289">
        <v>0</v>
      </c>
      <c r="BA289">
        <v>0</v>
      </c>
      <c r="BB289">
        <v>0</v>
      </c>
      <c r="BC289">
        <v>0</v>
      </c>
      <c r="BD289" t="s">
        <v>303</v>
      </c>
      <c r="BE289" t="s">
        <v>752</v>
      </c>
      <c r="BF289" t="s">
        <v>4474</v>
      </c>
      <c r="BG289">
        <v>1</v>
      </c>
      <c r="BH289">
        <v>0</v>
      </c>
      <c r="BI289">
        <v>1</v>
      </c>
      <c r="BJ289">
        <v>0</v>
      </c>
      <c r="BK289">
        <v>0</v>
      </c>
      <c r="BL289">
        <v>0</v>
      </c>
      <c r="BM289">
        <v>0</v>
      </c>
      <c r="BN289">
        <v>0</v>
      </c>
      <c r="BO289">
        <v>0</v>
      </c>
      <c r="BP289">
        <v>0</v>
      </c>
      <c r="BQ289" t="s">
        <v>234</v>
      </c>
      <c r="BR289" t="s">
        <v>304</v>
      </c>
      <c r="BS289" t="s">
        <v>393</v>
      </c>
      <c r="BT289" t="s">
        <v>234</v>
      </c>
      <c r="BU289" t="s">
        <v>234</v>
      </c>
      <c r="BV289" t="s">
        <v>234</v>
      </c>
      <c r="BW289" t="s">
        <v>234</v>
      </c>
      <c r="BX289" t="s">
        <v>234</v>
      </c>
      <c r="BY289" t="s">
        <v>234</v>
      </c>
      <c r="BZ289" t="s">
        <v>234</v>
      </c>
      <c r="CA289" t="s">
        <v>234</v>
      </c>
      <c r="CB289" t="s">
        <v>234</v>
      </c>
      <c r="CC289" t="s">
        <v>234</v>
      </c>
      <c r="CD289" t="s">
        <v>234</v>
      </c>
      <c r="CE289" t="s">
        <v>234</v>
      </c>
      <c r="CF289" t="s">
        <v>234</v>
      </c>
      <c r="CG289" t="s">
        <v>234</v>
      </c>
      <c r="CH289" t="s">
        <v>234</v>
      </c>
      <c r="CI289" t="s">
        <v>234</v>
      </c>
      <c r="CJ289" t="s">
        <v>234</v>
      </c>
      <c r="CK289" t="s">
        <v>234</v>
      </c>
      <c r="CL289" t="s">
        <v>234</v>
      </c>
      <c r="CM289" t="s">
        <v>234</v>
      </c>
      <c r="CN289" t="s">
        <v>234</v>
      </c>
      <c r="CO289" t="s">
        <v>234</v>
      </c>
      <c r="CP289" t="s">
        <v>234</v>
      </c>
      <c r="CQ289" t="s">
        <v>234</v>
      </c>
      <c r="CR289" t="s">
        <v>234</v>
      </c>
      <c r="CS289" t="s">
        <v>234</v>
      </c>
      <c r="CT289" t="s">
        <v>234</v>
      </c>
      <c r="CU289" t="s">
        <v>234</v>
      </c>
      <c r="CV289" t="s">
        <v>234</v>
      </c>
      <c r="CW289" t="s">
        <v>234</v>
      </c>
      <c r="CX289" t="s">
        <v>234</v>
      </c>
      <c r="CY289" t="s">
        <v>234</v>
      </c>
      <c r="CZ289" t="s">
        <v>234</v>
      </c>
      <c r="DA289" t="s">
        <v>234</v>
      </c>
      <c r="DB289" t="s">
        <v>234</v>
      </c>
      <c r="DC289" t="s">
        <v>234</v>
      </c>
      <c r="DD289" t="s">
        <v>234</v>
      </c>
      <c r="DE289" t="s">
        <v>234</v>
      </c>
      <c r="DF289" t="s">
        <v>234</v>
      </c>
      <c r="DG289" t="s">
        <v>234</v>
      </c>
      <c r="DH289" t="s">
        <v>234</v>
      </c>
      <c r="DI289" t="s">
        <v>234</v>
      </c>
      <c r="DJ289" t="s">
        <v>234</v>
      </c>
      <c r="DK289" t="s">
        <v>234</v>
      </c>
      <c r="DL289" t="s">
        <v>234</v>
      </c>
      <c r="DM289" t="s">
        <v>234</v>
      </c>
      <c r="DN289" t="s">
        <v>234</v>
      </c>
      <c r="DO289" t="s">
        <v>234</v>
      </c>
      <c r="DP289" t="s">
        <v>234</v>
      </c>
      <c r="DQ289" t="s">
        <v>234</v>
      </c>
      <c r="DR289" t="s">
        <v>234</v>
      </c>
      <c r="DS289" t="s">
        <v>234</v>
      </c>
      <c r="DT289" t="s">
        <v>234</v>
      </c>
      <c r="DU289" t="s">
        <v>234</v>
      </c>
      <c r="DV289" t="s">
        <v>234</v>
      </c>
      <c r="DW289" t="s">
        <v>234</v>
      </c>
      <c r="DX289" t="s">
        <v>234</v>
      </c>
      <c r="DY289" t="s">
        <v>234</v>
      </c>
      <c r="DZ289" t="s">
        <v>234</v>
      </c>
      <c r="EA289" t="s">
        <v>234</v>
      </c>
      <c r="EB289" t="s">
        <v>234</v>
      </c>
      <c r="EC289" t="s">
        <v>234</v>
      </c>
      <c r="ED289" t="s">
        <v>234</v>
      </c>
      <c r="EE289" t="s">
        <v>234</v>
      </c>
      <c r="EF289" t="s">
        <v>234</v>
      </c>
      <c r="EG289" t="s">
        <v>234</v>
      </c>
      <c r="EH289" t="s">
        <v>234</v>
      </c>
      <c r="EI289" t="s">
        <v>234</v>
      </c>
      <c r="EJ289" t="s">
        <v>234</v>
      </c>
      <c r="EK289" t="s">
        <v>234</v>
      </c>
      <c r="EL289" t="s">
        <v>234</v>
      </c>
      <c r="EM289" t="s">
        <v>234</v>
      </c>
      <c r="EN289" t="s">
        <v>234</v>
      </c>
      <c r="EO289" t="s">
        <v>4430</v>
      </c>
      <c r="EP289">
        <v>0</v>
      </c>
      <c r="EQ289">
        <v>1</v>
      </c>
      <c r="ER289">
        <v>1</v>
      </c>
      <c r="ES289">
        <v>1</v>
      </c>
      <c r="ET289">
        <v>0</v>
      </c>
      <c r="EU289">
        <v>0</v>
      </c>
      <c r="EV289">
        <v>1</v>
      </c>
      <c r="EW289">
        <v>0</v>
      </c>
      <c r="EX289" t="s">
        <v>234</v>
      </c>
      <c r="EY289" t="s">
        <v>234</v>
      </c>
      <c r="EZ289" t="s">
        <v>234</v>
      </c>
      <c r="FA289" t="s">
        <v>234</v>
      </c>
      <c r="FB289" t="s">
        <v>234</v>
      </c>
      <c r="FC289" t="s">
        <v>234</v>
      </c>
      <c r="FD289" t="s">
        <v>234</v>
      </c>
      <c r="FE289" t="s">
        <v>234</v>
      </c>
      <c r="FF289">
        <v>20</v>
      </c>
      <c r="FG289" t="s">
        <v>1655</v>
      </c>
      <c r="FH289">
        <v>50</v>
      </c>
      <c r="FI289" t="s">
        <v>1655</v>
      </c>
      <c r="FJ289" t="s">
        <v>1655</v>
      </c>
      <c r="FK289">
        <v>125</v>
      </c>
      <c r="FL289" t="s">
        <v>234</v>
      </c>
      <c r="FM289" t="s">
        <v>234</v>
      </c>
      <c r="FN289" t="s">
        <v>3899</v>
      </c>
      <c r="FO289" t="s">
        <v>1655</v>
      </c>
      <c r="FP289" t="s">
        <v>1655</v>
      </c>
      <c r="FQ289">
        <v>35</v>
      </c>
      <c r="FR289" t="s">
        <v>234</v>
      </c>
      <c r="FS289" t="s">
        <v>234</v>
      </c>
      <c r="FT289" t="s">
        <v>3897</v>
      </c>
      <c r="FU289" t="s">
        <v>1655</v>
      </c>
      <c r="FV289" t="s">
        <v>234</v>
      </c>
      <c r="FW289" t="s">
        <v>234</v>
      </c>
      <c r="FX289" t="s">
        <v>234</v>
      </c>
      <c r="FY289" t="s">
        <v>234</v>
      </c>
      <c r="FZ289" t="s">
        <v>234</v>
      </c>
      <c r="GA289" t="s">
        <v>234</v>
      </c>
      <c r="GB289" t="s">
        <v>234</v>
      </c>
      <c r="GC289" t="s">
        <v>234</v>
      </c>
      <c r="GD289" t="s">
        <v>234</v>
      </c>
      <c r="GE289" t="s">
        <v>234</v>
      </c>
      <c r="GF289" t="s">
        <v>234</v>
      </c>
      <c r="GG289" t="s">
        <v>234</v>
      </c>
      <c r="GH289" t="s">
        <v>234</v>
      </c>
      <c r="GI289" t="s">
        <v>234</v>
      </c>
      <c r="GJ289" t="s">
        <v>234</v>
      </c>
      <c r="GK289" t="s">
        <v>234</v>
      </c>
      <c r="GL289" t="s">
        <v>234</v>
      </c>
      <c r="GM289" t="s">
        <v>234</v>
      </c>
      <c r="GN289" t="s">
        <v>234</v>
      </c>
      <c r="GO289" t="s">
        <v>1655</v>
      </c>
      <c r="GP289" t="s">
        <v>1555</v>
      </c>
      <c r="GQ289">
        <v>0</v>
      </c>
      <c r="GR289">
        <v>0</v>
      </c>
      <c r="GS289">
        <v>0</v>
      </c>
      <c r="GT289">
        <v>0</v>
      </c>
      <c r="GU289">
        <v>0</v>
      </c>
      <c r="GV289">
        <v>0</v>
      </c>
      <c r="GW289">
        <v>0</v>
      </c>
      <c r="GX289">
        <v>0</v>
      </c>
      <c r="GY289">
        <v>0</v>
      </c>
      <c r="GZ289">
        <v>1</v>
      </c>
      <c r="HA289">
        <v>0</v>
      </c>
      <c r="HB289">
        <v>0</v>
      </c>
      <c r="HC289">
        <v>0</v>
      </c>
      <c r="HD289" t="s">
        <v>234</v>
      </c>
      <c r="HE289" t="s">
        <v>1067</v>
      </c>
      <c r="HF289">
        <v>0</v>
      </c>
      <c r="HG289">
        <v>0</v>
      </c>
      <c r="HH289">
        <v>1</v>
      </c>
      <c r="HI289">
        <v>0</v>
      </c>
      <c r="HJ289">
        <v>0</v>
      </c>
      <c r="HK289">
        <v>0</v>
      </c>
      <c r="HL289">
        <v>0</v>
      </c>
      <c r="HM289">
        <v>0</v>
      </c>
      <c r="HN289" t="s">
        <v>1655</v>
      </c>
      <c r="HO289" t="s">
        <v>1655</v>
      </c>
      <c r="HP289" t="s">
        <v>1655</v>
      </c>
      <c r="HQ289" t="s">
        <v>239</v>
      </c>
      <c r="HR289" t="s">
        <v>314</v>
      </c>
      <c r="HS289" t="s">
        <v>370</v>
      </c>
      <c r="HT289" t="s">
        <v>314</v>
      </c>
      <c r="HU289" t="s">
        <v>1655</v>
      </c>
      <c r="HV289" t="s">
        <v>1575</v>
      </c>
      <c r="HW289">
        <v>0</v>
      </c>
      <c r="HX289">
        <v>0</v>
      </c>
      <c r="HY289">
        <v>1</v>
      </c>
      <c r="HZ289">
        <v>0</v>
      </c>
      <c r="IA289">
        <v>0</v>
      </c>
      <c r="IB289">
        <v>0</v>
      </c>
      <c r="IC289" t="s">
        <v>234</v>
      </c>
      <c r="ID289" t="s">
        <v>4267</v>
      </c>
      <c r="IE289">
        <v>1</v>
      </c>
      <c r="IF289">
        <v>0</v>
      </c>
      <c r="IG289">
        <v>0</v>
      </c>
      <c r="IH289">
        <v>0</v>
      </c>
      <c r="II289">
        <v>1</v>
      </c>
      <c r="IJ289">
        <v>0</v>
      </c>
      <c r="IK289">
        <v>0</v>
      </c>
      <c r="IL289">
        <v>0</v>
      </c>
      <c r="IM289" t="s">
        <v>234</v>
      </c>
      <c r="IN289" t="s">
        <v>1445</v>
      </c>
      <c r="IO289" t="s">
        <v>234</v>
      </c>
      <c r="IP289" t="s">
        <v>234</v>
      </c>
      <c r="IQ289" t="s">
        <v>234</v>
      </c>
      <c r="IR289" t="s">
        <v>234</v>
      </c>
      <c r="IS289" t="s">
        <v>234</v>
      </c>
      <c r="IT289" t="s">
        <v>234</v>
      </c>
      <c r="IU289" t="s">
        <v>234</v>
      </c>
      <c r="IV289" t="s">
        <v>234</v>
      </c>
      <c r="IW289" t="s">
        <v>234</v>
      </c>
      <c r="IX289" t="s">
        <v>234</v>
      </c>
      <c r="IY289" t="s">
        <v>234</v>
      </c>
      <c r="IZ289" t="s">
        <v>234</v>
      </c>
      <c r="JA289" t="s">
        <v>234</v>
      </c>
      <c r="JB289" t="s">
        <v>234</v>
      </c>
      <c r="JC289" t="s">
        <v>234</v>
      </c>
      <c r="JD289" t="s">
        <v>234</v>
      </c>
      <c r="JE289" t="s">
        <v>234</v>
      </c>
      <c r="JF289" t="s">
        <v>234</v>
      </c>
      <c r="JG289" t="s">
        <v>234</v>
      </c>
      <c r="JH289" t="s">
        <v>234</v>
      </c>
      <c r="JI289" t="s">
        <v>234</v>
      </c>
      <c r="JJ289" t="s">
        <v>234</v>
      </c>
      <c r="JK289" t="s">
        <v>234</v>
      </c>
      <c r="JL289" t="s">
        <v>234</v>
      </c>
      <c r="JM289" t="s">
        <v>234</v>
      </c>
      <c r="JN289" t="s">
        <v>234</v>
      </c>
      <c r="JO289" t="s">
        <v>234</v>
      </c>
      <c r="JP289" t="s">
        <v>234</v>
      </c>
      <c r="JQ289" t="s">
        <v>234</v>
      </c>
      <c r="JR289" t="s">
        <v>234</v>
      </c>
      <c r="JS289" t="s">
        <v>234</v>
      </c>
      <c r="JT289" t="s">
        <v>234</v>
      </c>
      <c r="JU289" t="s">
        <v>234</v>
      </c>
      <c r="JV289" t="s">
        <v>234</v>
      </c>
      <c r="JW289" t="s">
        <v>234</v>
      </c>
      <c r="JX289" t="s">
        <v>234</v>
      </c>
      <c r="JY289" t="s">
        <v>234</v>
      </c>
      <c r="JZ289" t="s">
        <v>234</v>
      </c>
      <c r="KA289" t="s">
        <v>234</v>
      </c>
      <c r="KB289" t="s">
        <v>234</v>
      </c>
      <c r="KC289" t="s">
        <v>234</v>
      </c>
      <c r="KD289" t="s">
        <v>234</v>
      </c>
      <c r="KE289" t="s">
        <v>234</v>
      </c>
      <c r="KF289" t="s">
        <v>234</v>
      </c>
      <c r="KG289" t="s">
        <v>234</v>
      </c>
      <c r="KH289" t="s">
        <v>234</v>
      </c>
      <c r="KI289" t="s">
        <v>234</v>
      </c>
      <c r="KJ289" t="s">
        <v>234</v>
      </c>
      <c r="KK289" t="s">
        <v>234</v>
      </c>
      <c r="KL289" t="s">
        <v>234</v>
      </c>
      <c r="KM289" t="s">
        <v>234</v>
      </c>
      <c r="KN289" t="s">
        <v>234</v>
      </c>
      <c r="KO289" t="s">
        <v>234</v>
      </c>
      <c r="KP289" t="s">
        <v>234</v>
      </c>
      <c r="KQ289" t="s">
        <v>234</v>
      </c>
      <c r="KR289" t="s">
        <v>234</v>
      </c>
      <c r="KS289" t="s">
        <v>234</v>
      </c>
      <c r="KT289" t="s">
        <v>234</v>
      </c>
      <c r="KU289" t="s">
        <v>234</v>
      </c>
      <c r="KV289" t="s">
        <v>234</v>
      </c>
      <c r="KW289" t="s">
        <v>234</v>
      </c>
      <c r="KX289" t="s">
        <v>234</v>
      </c>
      <c r="KY289" t="s">
        <v>234</v>
      </c>
      <c r="KZ289" t="s">
        <v>234</v>
      </c>
      <c r="LA289" t="s">
        <v>234</v>
      </c>
      <c r="LB289" t="s">
        <v>234</v>
      </c>
      <c r="LC289" t="s">
        <v>234</v>
      </c>
      <c r="LD289" t="s">
        <v>234</v>
      </c>
      <c r="LE289" t="s">
        <v>234</v>
      </c>
      <c r="LF289" t="s">
        <v>3443</v>
      </c>
      <c r="LG289" t="s">
        <v>234</v>
      </c>
      <c r="LH289">
        <v>266856367</v>
      </c>
      <c r="LI289" t="s">
        <v>4481</v>
      </c>
      <c r="LJ289">
        <v>44624.945127314822</v>
      </c>
      <c r="LK289" t="s">
        <v>234</v>
      </c>
      <c r="LL289" t="s">
        <v>234</v>
      </c>
      <c r="LM289" t="s">
        <v>3800</v>
      </c>
      <c r="LN289" t="s">
        <v>3801</v>
      </c>
      <c r="LO289" t="s">
        <v>234</v>
      </c>
      <c r="LP289">
        <v>303</v>
      </c>
    </row>
    <row r="290" spans="1:328" x14ac:dyDescent="0.35">
      <c r="A290">
        <v>44624.469218460647</v>
      </c>
      <c r="B290">
        <v>44624.475997372683</v>
      </c>
      <c r="C290">
        <v>44624</v>
      </c>
      <c r="D290">
        <v>3.3894560183398426E-3</v>
      </c>
      <c r="E290" t="s">
        <v>234</v>
      </c>
      <c r="F290" t="s">
        <v>234</v>
      </c>
      <c r="G290" t="s">
        <v>234</v>
      </c>
      <c r="H290">
        <v>44624</v>
      </c>
      <c r="I290" t="s">
        <v>474</v>
      </c>
      <c r="J290" t="s">
        <v>234</v>
      </c>
      <c r="K290" t="s">
        <v>474</v>
      </c>
      <c r="L290" t="s">
        <v>473</v>
      </c>
      <c r="M290" t="s">
        <v>473</v>
      </c>
      <c r="N290" t="s">
        <v>476</v>
      </c>
      <c r="O290" t="s">
        <v>234</v>
      </c>
      <c r="P290" t="s">
        <v>476</v>
      </c>
      <c r="Q290" t="s">
        <v>475</v>
      </c>
      <c r="R290" t="s">
        <v>475</v>
      </c>
      <c r="S290" t="s">
        <v>505</v>
      </c>
      <c r="T290" t="s">
        <v>1851</v>
      </c>
      <c r="U290" t="s">
        <v>1850</v>
      </c>
      <c r="V290" t="s">
        <v>1852</v>
      </c>
      <c r="W290" t="s">
        <v>3270</v>
      </c>
      <c r="X290" t="s">
        <v>3269</v>
      </c>
      <c r="Y290" t="s">
        <v>3270</v>
      </c>
      <c r="Z290" t="s">
        <v>3310</v>
      </c>
      <c r="AA290" t="s">
        <v>234</v>
      </c>
      <c r="AB290" t="s">
        <v>3310</v>
      </c>
      <c r="AC290" t="s">
        <v>3311</v>
      </c>
      <c r="AD290" t="s">
        <v>3311</v>
      </c>
      <c r="AE290" t="s">
        <v>246</v>
      </c>
      <c r="AF290" t="s">
        <v>4472</v>
      </c>
      <c r="AG290" t="s">
        <v>246</v>
      </c>
      <c r="AH290" t="s">
        <v>1390</v>
      </c>
      <c r="AI290" t="s">
        <v>4439</v>
      </c>
      <c r="AJ290" t="s">
        <v>247</v>
      </c>
      <c r="AK290" t="s">
        <v>284</v>
      </c>
      <c r="AL290" t="s">
        <v>1655</v>
      </c>
      <c r="AM290" t="s">
        <v>234</v>
      </c>
      <c r="AN290" t="s">
        <v>1655</v>
      </c>
      <c r="AO290" t="s">
        <v>234</v>
      </c>
      <c r="AP290" t="s">
        <v>274</v>
      </c>
      <c r="AQ290" t="s">
        <v>234</v>
      </c>
      <c r="AR290" t="s">
        <v>234</v>
      </c>
      <c r="AS290" t="s">
        <v>285</v>
      </c>
      <c r="AT290" t="s">
        <v>234</v>
      </c>
      <c r="AU290" t="s">
        <v>302</v>
      </c>
      <c r="AV290">
        <v>0</v>
      </c>
      <c r="AW290">
        <v>1</v>
      </c>
      <c r="AX290">
        <v>0</v>
      </c>
      <c r="AY290">
        <v>0</v>
      </c>
      <c r="AZ290">
        <v>0</v>
      </c>
      <c r="BA290">
        <v>0</v>
      </c>
      <c r="BB290">
        <v>0</v>
      </c>
      <c r="BC290">
        <v>0</v>
      </c>
      <c r="BD290" t="s">
        <v>303</v>
      </c>
      <c r="BE290" t="s">
        <v>752</v>
      </c>
      <c r="BF290" t="s">
        <v>3880</v>
      </c>
      <c r="BG290">
        <v>1</v>
      </c>
      <c r="BH290">
        <v>0</v>
      </c>
      <c r="BI290">
        <v>0</v>
      </c>
      <c r="BJ290">
        <v>0</v>
      </c>
      <c r="BK290">
        <v>1</v>
      </c>
      <c r="BL290">
        <v>0</v>
      </c>
      <c r="BM290">
        <v>0</v>
      </c>
      <c r="BN290">
        <v>0</v>
      </c>
      <c r="BO290">
        <v>0</v>
      </c>
      <c r="BP290">
        <v>0</v>
      </c>
      <c r="BQ290" t="s">
        <v>234</v>
      </c>
      <c r="BR290" t="s">
        <v>304</v>
      </c>
      <c r="BS290" t="s">
        <v>311</v>
      </c>
      <c r="BT290" t="s">
        <v>234</v>
      </c>
      <c r="BU290" t="s">
        <v>234</v>
      </c>
      <c r="BV290" t="s">
        <v>234</v>
      </c>
      <c r="BW290" t="s">
        <v>234</v>
      </c>
      <c r="BX290" t="s">
        <v>234</v>
      </c>
      <c r="BY290" t="s">
        <v>234</v>
      </c>
      <c r="BZ290" t="s">
        <v>234</v>
      </c>
      <c r="CA290" t="s">
        <v>234</v>
      </c>
      <c r="CB290" t="s">
        <v>234</v>
      </c>
      <c r="CC290" t="s">
        <v>234</v>
      </c>
      <c r="CD290" t="s">
        <v>234</v>
      </c>
      <c r="CE290" t="s">
        <v>234</v>
      </c>
      <c r="CF290" t="s">
        <v>234</v>
      </c>
      <c r="CG290" t="s">
        <v>234</v>
      </c>
      <c r="CH290" t="s">
        <v>234</v>
      </c>
      <c r="CI290" t="s">
        <v>234</v>
      </c>
      <c r="CJ290" t="s">
        <v>234</v>
      </c>
      <c r="CK290" t="s">
        <v>234</v>
      </c>
      <c r="CL290" t="s">
        <v>234</v>
      </c>
      <c r="CM290" t="s">
        <v>234</v>
      </c>
      <c r="CN290" t="s">
        <v>234</v>
      </c>
      <c r="CO290" t="s">
        <v>234</v>
      </c>
      <c r="CP290" t="s">
        <v>234</v>
      </c>
      <c r="CQ290" t="s">
        <v>234</v>
      </c>
      <c r="CR290" t="s">
        <v>234</v>
      </c>
      <c r="CS290" t="s">
        <v>234</v>
      </c>
      <c r="CT290" t="s">
        <v>234</v>
      </c>
      <c r="CU290" t="s">
        <v>234</v>
      </c>
      <c r="CV290" t="s">
        <v>234</v>
      </c>
      <c r="CW290" t="s">
        <v>234</v>
      </c>
      <c r="CX290" t="s">
        <v>234</v>
      </c>
      <c r="CY290" t="s">
        <v>234</v>
      </c>
      <c r="CZ290" t="s">
        <v>234</v>
      </c>
      <c r="DA290" t="s">
        <v>234</v>
      </c>
      <c r="DB290" t="s">
        <v>234</v>
      </c>
      <c r="DC290" t="s">
        <v>234</v>
      </c>
      <c r="DD290" t="s">
        <v>234</v>
      </c>
      <c r="DE290" t="s">
        <v>234</v>
      </c>
      <c r="DF290" t="s">
        <v>234</v>
      </c>
      <c r="DG290" t="s">
        <v>234</v>
      </c>
      <c r="DH290" t="s">
        <v>234</v>
      </c>
      <c r="DI290" t="s">
        <v>234</v>
      </c>
      <c r="DJ290" t="s">
        <v>234</v>
      </c>
      <c r="DK290" t="s">
        <v>234</v>
      </c>
      <c r="DL290" t="s">
        <v>234</v>
      </c>
      <c r="DM290" t="s">
        <v>234</v>
      </c>
      <c r="DN290" t="s">
        <v>234</v>
      </c>
      <c r="DO290" t="s">
        <v>234</v>
      </c>
      <c r="DP290" t="s">
        <v>234</v>
      </c>
      <c r="DQ290" t="s">
        <v>234</v>
      </c>
      <c r="DR290" t="s">
        <v>234</v>
      </c>
      <c r="DS290" t="s">
        <v>234</v>
      </c>
      <c r="DT290" t="s">
        <v>234</v>
      </c>
      <c r="DU290" t="s">
        <v>234</v>
      </c>
      <c r="DV290" t="s">
        <v>234</v>
      </c>
      <c r="DW290" t="s">
        <v>234</v>
      </c>
      <c r="DX290" t="s">
        <v>234</v>
      </c>
      <c r="DY290" t="s">
        <v>234</v>
      </c>
      <c r="DZ290" t="s">
        <v>234</v>
      </c>
      <c r="EA290" t="s">
        <v>234</v>
      </c>
      <c r="EB290" t="s">
        <v>234</v>
      </c>
      <c r="EC290" t="s">
        <v>234</v>
      </c>
      <c r="ED290" t="s">
        <v>234</v>
      </c>
      <c r="EE290" t="s">
        <v>234</v>
      </c>
      <c r="EF290" t="s">
        <v>234</v>
      </c>
      <c r="EG290" t="s">
        <v>234</v>
      </c>
      <c r="EH290" t="s">
        <v>234</v>
      </c>
      <c r="EI290" t="s">
        <v>234</v>
      </c>
      <c r="EJ290" t="s">
        <v>234</v>
      </c>
      <c r="EK290" t="s">
        <v>234</v>
      </c>
      <c r="EL290" t="s">
        <v>234</v>
      </c>
      <c r="EM290" t="s">
        <v>234</v>
      </c>
      <c r="EN290" t="s">
        <v>234</v>
      </c>
      <c r="EO290" t="s">
        <v>3901</v>
      </c>
      <c r="EP290">
        <v>1</v>
      </c>
      <c r="EQ290">
        <v>0</v>
      </c>
      <c r="ER290">
        <v>0</v>
      </c>
      <c r="ES290">
        <v>1</v>
      </c>
      <c r="ET290">
        <v>0</v>
      </c>
      <c r="EU290">
        <v>0</v>
      </c>
      <c r="EV290">
        <v>0</v>
      </c>
      <c r="EW290">
        <v>0</v>
      </c>
      <c r="EX290" t="s">
        <v>1655</v>
      </c>
      <c r="EY290">
        <v>75</v>
      </c>
      <c r="EZ290" t="s">
        <v>3854</v>
      </c>
      <c r="FA290" t="s">
        <v>234</v>
      </c>
      <c r="FB290" t="s">
        <v>234</v>
      </c>
      <c r="FC290" t="s">
        <v>234</v>
      </c>
      <c r="FD290" t="s">
        <v>3854</v>
      </c>
      <c r="FE290" t="s">
        <v>1655</v>
      </c>
      <c r="FF290" t="s">
        <v>234</v>
      </c>
      <c r="FG290" t="s">
        <v>234</v>
      </c>
      <c r="FH290">
        <v>25</v>
      </c>
      <c r="FI290" t="s">
        <v>1655</v>
      </c>
      <c r="FJ290" t="s">
        <v>234</v>
      </c>
      <c r="FK290" t="s">
        <v>234</v>
      </c>
      <c r="FL290" t="s">
        <v>234</v>
      </c>
      <c r="FM290" t="s">
        <v>234</v>
      </c>
      <c r="FN290" t="s">
        <v>234</v>
      </c>
      <c r="FO290" t="s">
        <v>234</v>
      </c>
      <c r="FP290" t="s">
        <v>234</v>
      </c>
      <c r="FQ290" t="s">
        <v>234</v>
      </c>
      <c r="FR290" t="s">
        <v>234</v>
      </c>
      <c r="FS290" t="s">
        <v>234</v>
      </c>
      <c r="FT290" t="s">
        <v>234</v>
      </c>
      <c r="FU290" t="s">
        <v>234</v>
      </c>
      <c r="FV290" t="s">
        <v>234</v>
      </c>
      <c r="FW290" t="s">
        <v>234</v>
      </c>
      <c r="FX290" t="s">
        <v>234</v>
      </c>
      <c r="FY290" t="s">
        <v>234</v>
      </c>
      <c r="FZ290" t="s">
        <v>234</v>
      </c>
      <c r="GA290" t="s">
        <v>234</v>
      </c>
      <c r="GB290" t="s">
        <v>234</v>
      </c>
      <c r="GC290" t="s">
        <v>234</v>
      </c>
      <c r="GD290" t="s">
        <v>234</v>
      </c>
      <c r="GE290" t="s">
        <v>234</v>
      </c>
      <c r="GF290" t="s">
        <v>234</v>
      </c>
      <c r="GG290" t="s">
        <v>234</v>
      </c>
      <c r="GH290" t="s">
        <v>234</v>
      </c>
      <c r="GI290" t="s">
        <v>234</v>
      </c>
      <c r="GJ290" t="s">
        <v>234</v>
      </c>
      <c r="GK290" t="s">
        <v>234</v>
      </c>
      <c r="GL290" t="s">
        <v>234</v>
      </c>
      <c r="GM290" t="s">
        <v>234</v>
      </c>
      <c r="GN290" t="s">
        <v>234</v>
      </c>
      <c r="GO290" t="s">
        <v>1655</v>
      </c>
      <c r="GP290" t="s">
        <v>4482</v>
      </c>
      <c r="GQ290">
        <v>0</v>
      </c>
      <c r="GR290">
        <v>0</v>
      </c>
      <c r="GS290">
        <v>0</v>
      </c>
      <c r="GT290">
        <v>0</v>
      </c>
      <c r="GU290">
        <v>0</v>
      </c>
      <c r="GV290">
        <v>0</v>
      </c>
      <c r="GW290">
        <v>1</v>
      </c>
      <c r="GX290">
        <v>0</v>
      </c>
      <c r="GY290">
        <v>0</v>
      </c>
      <c r="GZ290">
        <v>1</v>
      </c>
      <c r="HA290">
        <v>0</v>
      </c>
      <c r="HB290">
        <v>0</v>
      </c>
      <c r="HC290">
        <v>0</v>
      </c>
      <c r="HD290" t="s">
        <v>234</v>
      </c>
      <c r="HE290" t="s">
        <v>3901</v>
      </c>
      <c r="HF290">
        <v>1</v>
      </c>
      <c r="HG290">
        <v>0</v>
      </c>
      <c r="HH290">
        <v>0</v>
      </c>
      <c r="HI290">
        <v>1</v>
      </c>
      <c r="HJ290">
        <v>0</v>
      </c>
      <c r="HK290">
        <v>0</v>
      </c>
      <c r="HL290">
        <v>0</v>
      </c>
      <c r="HM290">
        <v>0</v>
      </c>
      <c r="HN290" t="s">
        <v>1445</v>
      </c>
      <c r="HO290" t="s">
        <v>1655</v>
      </c>
      <c r="HP290" t="s">
        <v>1445</v>
      </c>
      <c r="HQ290" t="s">
        <v>234</v>
      </c>
      <c r="HR290" t="s">
        <v>314</v>
      </c>
      <c r="HS290" t="s">
        <v>234</v>
      </c>
      <c r="HT290" t="s">
        <v>314</v>
      </c>
      <c r="HU290" t="s">
        <v>1445</v>
      </c>
      <c r="HV290" t="s">
        <v>234</v>
      </c>
      <c r="HW290" t="s">
        <v>234</v>
      </c>
      <c r="HX290" t="s">
        <v>234</v>
      </c>
      <c r="HY290" t="s">
        <v>234</v>
      </c>
      <c r="HZ290" t="s">
        <v>234</v>
      </c>
      <c r="IA290" t="s">
        <v>234</v>
      </c>
      <c r="IB290" t="s">
        <v>234</v>
      </c>
      <c r="IC290" t="s">
        <v>234</v>
      </c>
      <c r="ID290" t="s">
        <v>4483</v>
      </c>
      <c r="IE290">
        <v>1</v>
      </c>
      <c r="IF290">
        <v>0</v>
      </c>
      <c r="IG290">
        <v>1</v>
      </c>
      <c r="IH290">
        <v>0</v>
      </c>
      <c r="II290">
        <v>0</v>
      </c>
      <c r="IJ290">
        <v>0</v>
      </c>
      <c r="IK290">
        <v>0</v>
      </c>
      <c r="IL290">
        <v>0</v>
      </c>
      <c r="IM290" t="s">
        <v>234</v>
      </c>
      <c r="IN290" t="s">
        <v>1655</v>
      </c>
      <c r="IO290" t="s">
        <v>234</v>
      </c>
      <c r="IP290" t="s">
        <v>303</v>
      </c>
      <c r="IQ290">
        <v>0</v>
      </c>
      <c r="IR290">
        <v>1</v>
      </c>
      <c r="IS290">
        <v>0</v>
      </c>
      <c r="IT290">
        <v>0</v>
      </c>
      <c r="IU290">
        <v>0</v>
      </c>
      <c r="IV290">
        <v>0</v>
      </c>
      <c r="IW290">
        <v>0</v>
      </c>
      <c r="IX290">
        <v>0</v>
      </c>
      <c r="IY290" t="s">
        <v>234</v>
      </c>
      <c r="IZ290" t="s">
        <v>234</v>
      </c>
      <c r="JA290" t="s">
        <v>234</v>
      </c>
      <c r="JB290" t="s">
        <v>234</v>
      </c>
      <c r="JC290" t="s">
        <v>234</v>
      </c>
      <c r="JD290" t="s">
        <v>234</v>
      </c>
      <c r="JE290" t="s">
        <v>234</v>
      </c>
      <c r="JF290" t="s">
        <v>234</v>
      </c>
      <c r="JG290" t="s">
        <v>234</v>
      </c>
      <c r="JH290" t="s">
        <v>234</v>
      </c>
      <c r="JI290" t="s">
        <v>234</v>
      </c>
      <c r="JJ290" t="s">
        <v>234</v>
      </c>
      <c r="JK290" t="s">
        <v>234</v>
      </c>
      <c r="JL290" t="s">
        <v>234</v>
      </c>
      <c r="JM290" t="s">
        <v>234</v>
      </c>
      <c r="JN290" t="s">
        <v>234</v>
      </c>
      <c r="JO290" t="s">
        <v>234</v>
      </c>
      <c r="JP290" t="s">
        <v>234</v>
      </c>
      <c r="JQ290" t="s">
        <v>234</v>
      </c>
      <c r="JR290" t="s">
        <v>234</v>
      </c>
      <c r="JS290" t="s">
        <v>234</v>
      </c>
      <c r="JT290" t="s">
        <v>234</v>
      </c>
      <c r="JU290" t="s">
        <v>234</v>
      </c>
      <c r="JV290" t="s">
        <v>234</v>
      </c>
      <c r="JW290" t="s">
        <v>234</v>
      </c>
      <c r="JX290" t="s">
        <v>234</v>
      </c>
      <c r="JY290" t="s">
        <v>234</v>
      </c>
      <c r="JZ290" t="s">
        <v>234</v>
      </c>
      <c r="KA290" t="s">
        <v>234</v>
      </c>
      <c r="KB290" t="s">
        <v>234</v>
      </c>
      <c r="KC290" t="s">
        <v>234</v>
      </c>
      <c r="KD290" t="s">
        <v>234</v>
      </c>
      <c r="KE290" t="s">
        <v>234</v>
      </c>
      <c r="KF290" t="s">
        <v>234</v>
      </c>
      <c r="KG290" t="s">
        <v>234</v>
      </c>
      <c r="KH290" t="s">
        <v>234</v>
      </c>
      <c r="KI290" t="s">
        <v>234</v>
      </c>
      <c r="KJ290" t="s">
        <v>234</v>
      </c>
      <c r="KK290" t="s">
        <v>234</v>
      </c>
      <c r="KL290" t="s">
        <v>234</v>
      </c>
      <c r="KM290" t="s">
        <v>234</v>
      </c>
      <c r="KN290" t="s">
        <v>234</v>
      </c>
      <c r="KO290" t="s">
        <v>234</v>
      </c>
      <c r="KP290" t="s">
        <v>234</v>
      </c>
      <c r="KQ290" t="s">
        <v>234</v>
      </c>
      <c r="KR290" t="s">
        <v>234</v>
      </c>
      <c r="KS290" t="s">
        <v>234</v>
      </c>
      <c r="KT290" t="s">
        <v>234</v>
      </c>
      <c r="KU290" t="s">
        <v>234</v>
      </c>
      <c r="KV290" t="s">
        <v>234</v>
      </c>
      <c r="KW290" t="s">
        <v>234</v>
      </c>
      <c r="KX290" t="s">
        <v>234</v>
      </c>
      <c r="KY290" t="s">
        <v>234</v>
      </c>
      <c r="KZ290" t="s">
        <v>234</v>
      </c>
      <c r="LA290" t="s">
        <v>234</v>
      </c>
      <c r="LB290" t="s">
        <v>234</v>
      </c>
      <c r="LC290" t="s">
        <v>234</v>
      </c>
      <c r="LD290" t="s">
        <v>234</v>
      </c>
      <c r="LE290" t="s">
        <v>234</v>
      </c>
      <c r="LF290" t="s">
        <v>4484</v>
      </c>
      <c r="LG290" t="s">
        <v>234</v>
      </c>
      <c r="LH290">
        <v>266856368</v>
      </c>
      <c r="LI290" t="s">
        <v>4485</v>
      </c>
      <c r="LJ290">
        <v>44624.945138888892</v>
      </c>
      <c r="LK290" t="s">
        <v>234</v>
      </c>
      <c r="LL290" t="s">
        <v>234</v>
      </c>
      <c r="LM290" t="s">
        <v>3800</v>
      </c>
      <c r="LN290" t="s">
        <v>3801</v>
      </c>
      <c r="LO290" t="s">
        <v>234</v>
      </c>
      <c r="LP290">
        <v>304</v>
      </c>
    </row>
    <row r="291" spans="1:328" x14ac:dyDescent="0.35">
      <c r="A291">
        <v>44622.387562662043</v>
      </c>
      <c r="B291">
        <v>44622.399797500002</v>
      </c>
      <c r="C291">
        <v>44622</v>
      </c>
      <c r="D291">
        <v>3.0587094897782663E-3</v>
      </c>
      <c r="E291" t="s">
        <v>234</v>
      </c>
      <c r="F291" t="s">
        <v>234</v>
      </c>
      <c r="G291" t="s">
        <v>234</v>
      </c>
      <c r="H291">
        <v>44622</v>
      </c>
      <c r="I291" t="s">
        <v>451</v>
      </c>
      <c r="J291" t="s">
        <v>234</v>
      </c>
      <c r="K291" t="s">
        <v>451</v>
      </c>
      <c r="L291" t="s">
        <v>450</v>
      </c>
      <c r="M291" t="s">
        <v>450</v>
      </c>
      <c r="N291" t="s">
        <v>246</v>
      </c>
      <c r="O291" t="s">
        <v>4486</v>
      </c>
      <c r="P291" t="s">
        <v>246</v>
      </c>
      <c r="Q291" t="s">
        <v>433</v>
      </c>
      <c r="R291" t="s">
        <v>4486</v>
      </c>
      <c r="S291" t="s">
        <v>441</v>
      </c>
      <c r="T291" t="s">
        <v>1922</v>
      </c>
      <c r="U291" t="s">
        <v>1921</v>
      </c>
      <c r="V291" t="s">
        <v>1923</v>
      </c>
      <c r="W291" t="s">
        <v>2278</v>
      </c>
      <c r="X291" t="s">
        <v>2277</v>
      </c>
      <c r="Y291" t="s">
        <v>2278</v>
      </c>
      <c r="Z291" t="s">
        <v>246</v>
      </c>
      <c r="AA291" t="s">
        <v>4487</v>
      </c>
      <c r="AB291" t="s">
        <v>246</v>
      </c>
      <c r="AC291" t="s">
        <v>1390</v>
      </c>
      <c r="AD291" t="s">
        <v>4487</v>
      </c>
      <c r="AE291" t="s">
        <v>246</v>
      </c>
      <c r="AF291" t="s">
        <v>4488</v>
      </c>
      <c r="AG291" t="s">
        <v>246</v>
      </c>
      <c r="AH291" t="s">
        <v>1390</v>
      </c>
      <c r="AI291" t="s">
        <v>4489</v>
      </c>
      <c r="AJ291" t="s">
        <v>366</v>
      </c>
      <c r="AK291" t="s">
        <v>284</v>
      </c>
      <c r="AL291" t="s">
        <v>1655</v>
      </c>
      <c r="AM291" t="s">
        <v>234</v>
      </c>
      <c r="AN291" t="s">
        <v>1655</v>
      </c>
      <c r="AO291" t="s">
        <v>234</v>
      </c>
      <c r="AP291" t="s">
        <v>250</v>
      </c>
      <c r="AQ291" t="s">
        <v>234</v>
      </c>
      <c r="AR291" t="s">
        <v>234</v>
      </c>
      <c r="AS291" t="s">
        <v>285</v>
      </c>
      <c r="AT291" t="s">
        <v>234</v>
      </c>
      <c r="AU291" t="s">
        <v>318</v>
      </c>
      <c r="AV291">
        <v>1</v>
      </c>
      <c r="AW291">
        <v>0</v>
      </c>
      <c r="AX291">
        <v>0</v>
      </c>
      <c r="AY291">
        <v>0</v>
      </c>
      <c r="AZ291">
        <v>0</v>
      </c>
      <c r="BA291">
        <v>0</v>
      </c>
      <c r="BB291">
        <v>0</v>
      </c>
      <c r="BC291">
        <v>0</v>
      </c>
      <c r="BD291" t="s">
        <v>309</v>
      </c>
      <c r="BE291" t="s">
        <v>750</v>
      </c>
      <c r="BF291" t="s">
        <v>287</v>
      </c>
      <c r="BG291">
        <v>1</v>
      </c>
      <c r="BH291">
        <v>0</v>
      </c>
      <c r="BI291">
        <v>0</v>
      </c>
      <c r="BJ291">
        <v>0</v>
      </c>
      <c r="BK291">
        <v>0</v>
      </c>
      <c r="BL291">
        <v>0</v>
      </c>
      <c r="BM291">
        <v>0</v>
      </c>
      <c r="BN291">
        <v>0</v>
      </c>
      <c r="BO291">
        <v>0</v>
      </c>
      <c r="BP291">
        <v>0</v>
      </c>
      <c r="BQ291" t="s">
        <v>234</v>
      </c>
      <c r="BR291" t="s">
        <v>317</v>
      </c>
      <c r="BS291" t="s">
        <v>289</v>
      </c>
      <c r="BT291" t="s">
        <v>3972</v>
      </c>
      <c r="BU291">
        <v>1</v>
      </c>
      <c r="BV291">
        <v>1</v>
      </c>
      <c r="BW291">
        <v>0</v>
      </c>
      <c r="BX291">
        <v>1</v>
      </c>
      <c r="BY291">
        <v>0</v>
      </c>
      <c r="BZ291">
        <v>0</v>
      </c>
      <c r="CA291">
        <v>1</v>
      </c>
      <c r="CB291">
        <v>0</v>
      </c>
      <c r="CC291" t="s">
        <v>1500</v>
      </c>
      <c r="CD291">
        <v>500</v>
      </c>
      <c r="CE291">
        <v>250</v>
      </c>
      <c r="CF291" t="s">
        <v>1445</v>
      </c>
      <c r="CG291">
        <v>450</v>
      </c>
      <c r="CH291">
        <v>173.07692307692301</v>
      </c>
      <c r="CI291" t="s">
        <v>1655</v>
      </c>
      <c r="CJ291" t="s">
        <v>234</v>
      </c>
      <c r="CK291" t="s">
        <v>234</v>
      </c>
      <c r="CL291" t="s">
        <v>234</v>
      </c>
      <c r="CM291">
        <v>550</v>
      </c>
      <c r="CN291" t="s">
        <v>4490</v>
      </c>
      <c r="CO291" t="s">
        <v>1655</v>
      </c>
      <c r="CP291" t="s">
        <v>234</v>
      </c>
      <c r="CQ291" t="s">
        <v>234</v>
      </c>
      <c r="CR291" t="s">
        <v>234</v>
      </c>
      <c r="CS291" t="s">
        <v>234</v>
      </c>
      <c r="CT291" t="s">
        <v>234</v>
      </c>
      <c r="CU291" t="s">
        <v>234</v>
      </c>
      <c r="CV291" t="s">
        <v>1507</v>
      </c>
      <c r="CW291" t="s">
        <v>1655</v>
      </c>
      <c r="CX291">
        <v>1200</v>
      </c>
      <c r="CY291" t="s">
        <v>234</v>
      </c>
      <c r="CZ291" t="s">
        <v>234</v>
      </c>
      <c r="DA291" t="s">
        <v>234</v>
      </c>
      <c r="DB291" t="s">
        <v>234</v>
      </c>
      <c r="DC291" t="s">
        <v>234</v>
      </c>
      <c r="DD291" t="s">
        <v>234</v>
      </c>
      <c r="DE291" t="s">
        <v>259</v>
      </c>
      <c r="DF291">
        <v>1200</v>
      </c>
      <c r="DG291" t="s">
        <v>1445</v>
      </c>
      <c r="DH291" t="s">
        <v>1655</v>
      </c>
      <c r="DI291" t="s">
        <v>3973</v>
      </c>
      <c r="DJ291">
        <v>0</v>
      </c>
      <c r="DK291">
        <v>0</v>
      </c>
      <c r="DL291">
        <v>0</v>
      </c>
      <c r="DM291">
        <v>0</v>
      </c>
      <c r="DN291">
        <v>1</v>
      </c>
      <c r="DO291">
        <v>1</v>
      </c>
      <c r="DP291">
        <v>0</v>
      </c>
      <c r="DQ291">
        <v>0</v>
      </c>
      <c r="DR291">
        <v>0</v>
      </c>
      <c r="DS291">
        <v>0</v>
      </c>
      <c r="DT291">
        <v>0</v>
      </c>
      <c r="DU291">
        <v>0</v>
      </c>
      <c r="DV291">
        <v>0</v>
      </c>
      <c r="DW291">
        <v>0</v>
      </c>
      <c r="DX291" t="s">
        <v>234</v>
      </c>
      <c r="DY291" t="s">
        <v>4308</v>
      </c>
      <c r="DZ291">
        <v>0</v>
      </c>
      <c r="EA291">
        <v>1</v>
      </c>
      <c r="EB291">
        <v>0</v>
      </c>
      <c r="EC291">
        <v>1</v>
      </c>
      <c r="ED291">
        <v>0</v>
      </c>
      <c r="EE291">
        <v>0</v>
      </c>
      <c r="EF291">
        <v>1</v>
      </c>
      <c r="EG291">
        <v>0</v>
      </c>
      <c r="EH291" t="s">
        <v>1445</v>
      </c>
      <c r="EI291" t="s">
        <v>1445</v>
      </c>
      <c r="EJ291" t="s">
        <v>1655</v>
      </c>
      <c r="EK291" t="s">
        <v>441</v>
      </c>
      <c r="EL291" t="s">
        <v>305</v>
      </c>
      <c r="EM291" t="s">
        <v>1922</v>
      </c>
      <c r="EN291" t="s">
        <v>305</v>
      </c>
      <c r="EO291" t="s">
        <v>234</v>
      </c>
      <c r="EP291" t="s">
        <v>234</v>
      </c>
      <c r="EQ291" t="s">
        <v>234</v>
      </c>
      <c r="ER291" t="s">
        <v>234</v>
      </c>
      <c r="ES291" t="s">
        <v>234</v>
      </c>
      <c r="ET291" t="s">
        <v>234</v>
      </c>
      <c r="EU291" t="s">
        <v>234</v>
      </c>
      <c r="EV291" t="s">
        <v>234</v>
      </c>
      <c r="EW291" t="s">
        <v>234</v>
      </c>
      <c r="EX291" t="s">
        <v>234</v>
      </c>
      <c r="EY291" t="s">
        <v>234</v>
      </c>
      <c r="EZ291" t="s">
        <v>234</v>
      </c>
      <c r="FA291" t="s">
        <v>234</v>
      </c>
      <c r="FB291" t="s">
        <v>234</v>
      </c>
      <c r="FC291" t="s">
        <v>234</v>
      </c>
      <c r="FD291" t="s">
        <v>234</v>
      </c>
      <c r="FE291" t="s">
        <v>234</v>
      </c>
      <c r="FF291" t="s">
        <v>234</v>
      </c>
      <c r="FG291" t="s">
        <v>234</v>
      </c>
      <c r="FH291" t="s">
        <v>234</v>
      </c>
      <c r="FI291" t="s">
        <v>234</v>
      </c>
      <c r="FJ291" t="s">
        <v>234</v>
      </c>
      <c r="FK291" t="s">
        <v>234</v>
      </c>
      <c r="FL291" t="s">
        <v>234</v>
      </c>
      <c r="FM291" t="s">
        <v>234</v>
      </c>
      <c r="FN291" t="s">
        <v>234</v>
      </c>
      <c r="FO291" t="s">
        <v>234</v>
      </c>
      <c r="FP291" t="s">
        <v>234</v>
      </c>
      <c r="FQ291" t="s">
        <v>234</v>
      </c>
      <c r="FR291" t="s">
        <v>234</v>
      </c>
      <c r="FS291" t="s">
        <v>234</v>
      </c>
      <c r="FT291" t="s">
        <v>234</v>
      </c>
      <c r="FU291" t="s">
        <v>234</v>
      </c>
      <c r="FV291" t="s">
        <v>234</v>
      </c>
      <c r="FW291" t="s">
        <v>234</v>
      </c>
      <c r="FX291" t="s">
        <v>234</v>
      </c>
      <c r="FY291" t="s">
        <v>234</v>
      </c>
      <c r="FZ291" t="s">
        <v>234</v>
      </c>
      <c r="GA291" t="s">
        <v>234</v>
      </c>
      <c r="GB291" t="s">
        <v>234</v>
      </c>
      <c r="GC291" t="s">
        <v>234</v>
      </c>
      <c r="GD291" t="s">
        <v>234</v>
      </c>
      <c r="GE291" t="s">
        <v>234</v>
      </c>
      <c r="GF291" t="s">
        <v>234</v>
      </c>
      <c r="GG291" t="s">
        <v>234</v>
      </c>
      <c r="GH291" t="s">
        <v>234</v>
      </c>
      <c r="GI291" t="s">
        <v>234</v>
      </c>
      <c r="GJ291" t="s">
        <v>234</v>
      </c>
      <c r="GK291" t="s">
        <v>234</v>
      </c>
      <c r="GL291" t="s">
        <v>234</v>
      </c>
      <c r="GM291" t="s">
        <v>234</v>
      </c>
      <c r="GN291" t="s">
        <v>234</v>
      </c>
      <c r="GO291" t="s">
        <v>234</v>
      </c>
      <c r="GP291" t="s">
        <v>234</v>
      </c>
      <c r="GQ291" t="s">
        <v>234</v>
      </c>
      <c r="GR291" t="s">
        <v>234</v>
      </c>
      <c r="GS291" t="s">
        <v>234</v>
      </c>
      <c r="GT291" t="s">
        <v>234</v>
      </c>
      <c r="GU291" t="s">
        <v>234</v>
      </c>
      <c r="GV291" t="s">
        <v>234</v>
      </c>
      <c r="GW291" t="s">
        <v>234</v>
      </c>
      <c r="GX291" t="s">
        <v>234</v>
      </c>
      <c r="GY291" t="s">
        <v>234</v>
      </c>
      <c r="GZ291" t="s">
        <v>234</v>
      </c>
      <c r="HA291" t="s">
        <v>234</v>
      </c>
      <c r="HB291" t="s">
        <v>234</v>
      </c>
      <c r="HC291" t="s">
        <v>234</v>
      </c>
      <c r="HD291" t="s">
        <v>234</v>
      </c>
      <c r="HE291" t="s">
        <v>234</v>
      </c>
      <c r="HF291" t="s">
        <v>234</v>
      </c>
      <c r="HG291" t="s">
        <v>234</v>
      </c>
      <c r="HH291" t="s">
        <v>234</v>
      </c>
      <c r="HI291" t="s">
        <v>234</v>
      </c>
      <c r="HJ291" t="s">
        <v>234</v>
      </c>
      <c r="HK291" t="s">
        <v>234</v>
      </c>
      <c r="HL291" t="s">
        <v>234</v>
      </c>
      <c r="HM291" t="s">
        <v>234</v>
      </c>
      <c r="HN291" t="s">
        <v>234</v>
      </c>
      <c r="HO291" t="s">
        <v>234</v>
      </c>
      <c r="HP291" t="s">
        <v>234</v>
      </c>
      <c r="HQ291" t="s">
        <v>234</v>
      </c>
      <c r="HR291" t="s">
        <v>234</v>
      </c>
      <c r="HS291" t="s">
        <v>234</v>
      </c>
      <c r="HT291" t="s">
        <v>234</v>
      </c>
      <c r="HU291" t="s">
        <v>1445</v>
      </c>
      <c r="HV291" t="s">
        <v>234</v>
      </c>
      <c r="HW291" t="s">
        <v>234</v>
      </c>
      <c r="HX291" t="s">
        <v>234</v>
      </c>
      <c r="HY291" t="s">
        <v>234</v>
      </c>
      <c r="HZ291" t="s">
        <v>234</v>
      </c>
      <c r="IA291" t="s">
        <v>234</v>
      </c>
      <c r="IB291" t="s">
        <v>234</v>
      </c>
      <c r="IC291" t="s">
        <v>234</v>
      </c>
      <c r="ID291" t="s">
        <v>269</v>
      </c>
      <c r="IE291">
        <v>0</v>
      </c>
      <c r="IF291">
        <v>0</v>
      </c>
      <c r="IG291">
        <v>0</v>
      </c>
      <c r="IH291">
        <v>0</v>
      </c>
      <c r="II291">
        <v>0</v>
      </c>
      <c r="IJ291">
        <v>0</v>
      </c>
      <c r="IK291">
        <v>0</v>
      </c>
      <c r="IL291">
        <v>1</v>
      </c>
      <c r="IM291" t="s">
        <v>234</v>
      </c>
      <c r="IN291" t="s">
        <v>1655</v>
      </c>
      <c r="IO291" t="s">
        <v>234</v>
      </c>
      <c r="IP291" t="s">
        <v>309</v>
      </c>
      <c r="IQ291">
        <v>1</v>
      </c>
      <c r="IR291">
        <v>0</v>
      </c>
      <c r="IS291">
        <v>0</v>
      </c>
      <c r="IT291">
        <v>0</v>
      </c>
      <c r="IU291">
        <v>0</v>
      </c>
      <c r="IV291">
        <v>0</v>
      </c>
      <c r="IW291">
        <v>0</v>
      </c>
      <c r="IX291">
        <v>0</v>
      </c>
      <c r="IY291" t="s">
        <v>234</v>
      </c>
      <c r="IZ291" t="s">
        <v>234</v>
      </c>
      <c r="JA291" t="s">
        <v>234</v>
      </c>
      <c r="JB291" t="s">
        <v>234</v>
      </c>
      <c r="JC291" t="s">
        <v>234</v>
      </c>
      <c r="JD291" t="s">
        <v>234</v>
      </c>
      <c r="JE291" t="s">
        <v>234</v>
      </c>
      <c r="JF291" t="s">
        <v>234</v>
      </c>
      <c r="JG291" t="s">
        <v>234</v>
      </c>
      <c r="JH291" t="s">
        <v>234</v>
      </c>
      <c r="JI291" t="s">
        <v>234</v>
      </c>
      <c r="JJ291" t="s">
        <v>234</v>
      </c>
      <c r="JK291" t="s">
        <v>234</v>
      </c>
      <c r="JL291" t="s">
        <v>234</v>
      </c>
      <c r="JM291" t="s">
        <v>234</v>
      </c>
      <c r="JN291" t="s">
        <v>234</v>
      </c>
      <c r="JO291" t="s">
        <v>234</v>
      </c>
      <c r="JP291" t="s">
        <v>234</v>
      </c>
      <c r="JQ291" t="s">
        <v>234</v>
      </c>
      <c r="JR291" t="s">
        <v>234</v>
      </c>
      <c r="JS291" t="s">
        <v>234</v>
      </c>
      <c r="JT291" t="s">
        <v>234</v>
      </c>
      <c r="JU291" t="s">
        <v>234</v>
      </c>
      <c r="JV291" t="s">
        <v>234</v>
      </c>
      <c r="JW291" t="s">
        <v>234</v>
      </c>
      <c r="JX291" t="s">
        <v>234</v>
      </c>
      <c r="JY291" t="s">
        <v>234</v>
      </c>
      <c r="JZ291" t="s">
        <v>234</v>
      </c>
      <c r="KA291" t="s">
        <v>234</v>
      </c>
      <c r="KB291" t="s">
        <v>234</v>
      </c>
      <c r="KC291" t="s">
        <v>234</v>
      </c>
      <c r="KD291" t="s">
        <v>234</v>
      </c>
      <c r="KE291" t="s">
        <v>234</v>
      </c>
      <c r="KF291" t="s">
        <v>234</v>
      </c>
      <c r="KG291" t="s">
        <v>234</v>
      </c>
      <c r="KH291" t="s">
        <v>234</v>
      </c>
      <c r="KI291" t="s">
        <v>234</v>
      </c>
      <c r="KJ291" t="s">
        <v>234</v>
      </c>
      <c r="KK291" t="s">
        <v>234</v>
      </c>
      <c r="KL291" t="s">
        <v>234</v>
      </c>
      <c r="KM291" t="s">
        <v>234</v>
      </c>
      <c r="KN291" t="s">
        <v>234</v>
      </c>
      <c r="KO291" t="s">
        <v>234</v>
      </c>
      <c r="KP291" t="s">
        <v>234</v>
      </c>
      <c r="KQ291" t="s">
        <v>234</v>
      </c>
      <c r="KR291" t="s">
        <v>234</v>
      </c>
      <c r="KS291" t="s">
        <v>234</v>
      </c>
      <c r="KT291" t="s">
        <v>234</v>
      </c>
      <c r="KU291" t="s">
        <v>234</v>
      </c>
      <c r="KV291" t="s">
        <v>234</v>
      </c>
      <c r="KW291" t="s">
        <v>234</v>
      </c>
      <c r="KX291" t="s">
        <v>234</v>
      </c>
      <c r="KY291" t="s">
        <v>234</v>
      </c>
      <c r="KZ291" t="s">
        <v>234</v>
      </c>
      <c r="LA291" t="s">
        <v>234</v>
      </c>
      <c r="LB291" t="s">
        <v>234</v>
      </c>
      <c r="LC291" t="s">
        <v>234</v>
      </c>
      <c r="LD291" t="s">
        <v>234</v>
      </c>
      <c r="LE291" t="s">
        <v>234</v>
      </c>
      <c r="LF291" t="s">
        <v>3443</v>
      </c>
      <c r="LG291" t="s">
        <v>234</v>
      </c>
      <c r="LH291">
        <v>267218402</v>
      </c>
      <c r="LI291" t="s">
        <v>4491</v>
      </c>
      <c r="LJ291">
        <v>44626.588877314818</v>
      </c>
      <c r="LK291" t="s">
        <v>234</v>
      </c>
      <c r="LL291" t="s">
        <v>234</v>
      </c>
      <c r="LM291" t="s">
        <v>3800</v>
      </c>
      <c r="LN291" t="s">
        <v>3801</v>
      </c>
      <c r="LO291" t="s">
        <v>234</v>
      </c>
      <c r="LP291">
        <v>305</v>
      </c>
    </row>
    <row r="292" spans="1:328" x14ac:dyDescent="0.35">
      <c r="A292">
        <v>44622.400455891213</v>
      </c>
      <c r="B292">
        <v>44622.409801793983</v>
      </c>
      <c r="C292">
        <v>44622</v>
      </c>
      <c r="D292">
        <v>3.1153009234306714E-3</v>
      </c>
      <c r="E292" t="s">
        <v>234</v>
      </c>
      <c r="F292" t="s">
        <v>234</v>
      </c>
      <c r="G292" t="s">
        <v>234</v>
      </c>
      <c r="H292">
        <v>44622</v>
      </c>
      <c r="I292" t="s">
        <v>451</v>
      </c>
      <c r="J292" t="s">
        <v>234</v>
      </c>
      <c r="K292" t="s">
        <v>451</v>
      </c>
      <c r="L292" t="s">
        <v>450</v>
      </c>
      <c r="M292" t="s">
        <v>450</v>
      </c>
      <c r="N292" t="s">
        <v>246</v>
      </c>
      <c r="O292" t="s">
        <v>4486</v>
      </c>
      <c r="P292" t="s">
        <v>246</v>
      </c>
      <c r="Q292" t="s">
        <v>433</v>
      </c>
      <c r="R292" t="s">
        <v>4486</v>
      </c>
      <c r="S292" t="s">
        <v>441</v>
      </c>
      <c r="T292" t="s">
        <v>1922</v>
      </c>
      <c r="U292" t="s">
        <v>1921</v>
      </c>
      <c r="V292" t="s">
        <v>1923</v>
      </c>
      <c r="W292" t="s">
        <v>2278</v>
      </c>
      <c r="X292" t="s">
        <v>2277</v>
      </c>
      <c r="Y292" t="s">
        <v>2278</v>
      </c>
      <c r="Z292" t="s">
        <v>246</v>
      </c>
      <c r="AA292" t="s">
        <v>4487</v>
      </c>
      <c r="AB292" t="s">
        <v>246</v>
      </c>
      <c r="AC292" t="s">
        <v>1390</v>
      </c>
      <c r="AD292" t="s">
        <v>4487</v>
      </c>
      <c r="AE292" t="s">
        <v>246</v>
      </c>
      <c r="AF292" t="s">
        <v>4488</v>
      </c>
      <c r="AG292" t="s">
        <v>246</v>
      </c>
      <c r="AH292" t="s">
        <v>1390</v>
      </c>
      <c r="AI292" t="s">
        <v>4489</v>
      </c>
      <c r="AJ292" t="s">
        <v>366</v>
      </c>
      <c r="AK292" t="s">
        <v>284</v>
      </c>
      <c r="AL292" t="s">
        <v>1655</v>
      </c>
      <c r="AM292" t="s">
        <v>234</v>
      </c>
      <c r="AN292" t="s">
        <v>1655</v>
      </c>
      <c r="AO292" t="s">
        <v>234</v>
      </c>
      <c r="AP292" t="s">
        <v>250</v>
      </c>
      <c r="AQ292" t="s">
        <v>234</v>
      </c>
      <c r="AR292" t="s">
        <v>234</v>
      </c>
      <c r="AS292" t="s">
        <v>308</v>
      </c>
      <c r="AT292" t="s">
        <v>234</v>
      </c>
      <c r="AU292" t="s">
        <v>302</v>
      </c>
      <c r="AV292">
        <v>0</v>
      </c>
      <c r="AW292">
        <v>1</v>
      </c>
      <c r="AX292">
        <v>0</v>
      </c>
      <c r="AY292">
        <v>0</v>
      </c>
      <c r="AZ292">
        <v>0</v>
      </c>
      <c r="BA292">
        <v>0</v>
      </c>
      <c r="BB292">
        <v>0</v>
      </c>
      <c r="BC292">
        <v>0</v>
      </c>
      <c r="BD292" t="s">
        <v>303</v>
      </c>
      <c r="BE292" t="s">
        <v>752</v>
      </c>
      <c r="BF292" t="s">
        <v>287</v>
      </c>
      <c r="BG292">
        <v>1</v>
      </c>
      <c r="BH292">
        <v>0</v>
      </c>
      <c r="BI292">
        <v>0</v>
      </c>
      <c r="BJ292">
        <v>0</v>
      </c>
      <c r="BK292">
        <v>0</v>
      </c>
      <c r="BL292">
        <v>0</v>
      </c>
      <c r="BM292">
        <v>0</v>
      </c>
      <c r="BN292">
        <v>0</v>
      </c>
      <c r="BO292">
        <v>0</v>
      </c>
      <c r="BP292">
        <v>0</v>
      </c>
      <c r="BQ292" t="s">
        <v>234</v>
      </c>
      <c r="BR292" t="s">
        <v>304</v>
      </c>
      <c r="BS292" t="s">
        <v>289</v>
      </c>
      <c r="BT292" t="s">
        <v>234</v>
      </c>
      <c r="BU292" t="s">
        <v>234</v>
      </c>
      <c r="BV292" t="s">
        <v>234</v>
      </c>
      <c r="BW292" t="s">
        <v>234</v>
      </c>
      <c r="BX292" t="s">
        <v>234</v>
      </c>
      <c r="BY292" t="s">
        <v>234</v>
      </c>
      <c r="BZ292" t="s">
        <v>234</v>
      </c>
      <c r="CA292" t="s">
        <v>234</v>
      </c>
      <c r="CB292" t="s">
        <v>234</v>
      </c>
      <c r="CC292" t="s">
        <v>234</v>
      </c>
      <c r="CD292" t="s">
        <v>234</v>
      </c>
      <c r="CE292" t="s">
        <v>234</v>
      </c>
      <c r="CF292" t="s">
        <v>234</v>
      </c>
      <c r="CG292" t="s">
        <v>234</v>
      </c>
      <c r="CH292" t="s">
        <v>234</v>
      </c>
      <c r="CI292" t="s">
        <v>234</v>
      </c>
      <c r="CJ292" t="s">
        <v>234</v>
      </c>
      <c r="CK292" t="s">
        <v>234</v>
      </c>
      <c r="CL292" t="s">
        <v>234</v>
      </c>
      <c r="CM292" t="s">
        <v>234</v>
      </c>
      <c r="CN292" t="s">
        <v>234</v>
      </c>
      <c r="CO292" t="s">
        <v>234</v>
      </c>
      <c r="CP292" t="s">
        <v>234</v>
      </c>
      <c r="CQ292" t="s">
        <v>234</v>
      </c>
      <c r="CR292" t="s">
        <v>234</v>
      </c>
      <c r="CS292" t="s">
        <v>234</v>
      </c>
      <c r="CT292" t="s">
        <v>234</v>
      </c>
      <c r="CU292" t="s">
        <v>234</v>
      </c>
      <c r="CV292" t="s">
        <v>234</v>
      </c>
      <c r="CW292" t="s">
        <v>234</v>
      </c>
      <c r="CX292" t="s">
        <v>234</v>
      </c>
      <c r="CY292" t="s">
        <v>234</v>
      </c>
      <c r="CZ292" t="s">
        <v>234</v>
      </c>
      <c r="DA292" t="s">
        <v>234</v>
      </c>
      <c r="DB292" t="s">
        <v>234</v>
      </c>
      <c r="DC292" t="s">
        <v>234</v>
      </c>
      <c r="DD292" t="s">
        <v>234</v>
      </c>
      <c r="DE292" t="s">
        <v>234</v>
      </c>
      <c r="DF292" t="s">
        <v>234</v>
      </c>
      <c r="DG292" t="s">
        <v>234</v>
      </c>
      <c r="DH292" t="s">
        <v>234</v>
      </c>
      <c r="DI292" t="s">
        <v>234</v>
      </c>
      <c r="DJ292" t="s">
        <v>234</v>
      </c>
      <c r="DK292" t="s">
        <v>234</v>
      </c>
      <c r="DL292" t="s">
        <v>234</v>
      </c>
      <c r="DM292" t="s">
        <v>234</v>
      </c>
      <c r="DN292" t="s">
        <v>234</v>
      </c>
      <c r="DO292" t="s">
        <v>234</v>
      </c>
      <c r="DP292" t="s">
        <v>234</v>
      </c>
      <c r="DQ292" t="s">
        <v>234</v>
      </c>
      <c r="DR292" t="s">
        <v>234</v>
      </c>
      <c r="DS292" t="s">
        <v>234</v>
      </c>
      <c r="DT292" t="s">
        <v>234</v>
      </c>
      <c r="DU292" t="s">
        <v>234</v>
      </c>
      <c r="DV292" t="s">
        <v>234</v>
      </c>
      <c r="DW292" t="s">
        <v>234</v>
      </c>
      <c r="DX292" t="s">
        <v>234</v>
      </c>
      <c r="DY292" t="s">
        <v>234</v>
      </c>
      <c r="DZ292" t="s">
        <v>234</v>
      </c>
      <c r="EA292" t="s">
        <v>234</v>
      </c>
      <c r="EB292" t="s">
        <v>234</v>
      </c>
      <c r="EC292" t="s">
        <v>234</v>
      </c>
      <c r="ED292" t="s">
        <v>234</v>
      </c>
      <c r="EE292" t="s">
        <v>234</v>
      </c>
      <c r="EF292" t="s">
        <v>234</v>
      </c>
      <c r="EG292" t="s">
        <v>234</v>
      </c>
      <c r="EH292" t="s">
        <v>234</v>
      </c>
      <c r="EI292" t="s">
        <v>234</v>
      </c>
      <c r="EJ292" t="s">
        <v>234</v>
      </c>
      <c r="EK292" t="s">
        <v>234</v>
      </c>
      <c r="EL292" t="s">
        <v>234</v>
      </c>
      <c r="EM292" t="s">
        <v>234</v>
      </c>
      <c r="EN292" t="s">
        <v>234</v>
      </c>
      <c r="EO292" t="s">
        <v>3853</v>
      </c>
      <c r="EP292">
        <v>0</v>
      </c>
      <c r="EQ292">
        <v>1</v>
      </c>
      <c r="ER292">
        <v>1</v>
      </c>
      <c r="ES292">
        <v>0</v>
      </c>
      <c r="ET292">
        <v>0</v>
      </c>
      <c r="EU292">
        <v>0</v>
      </c>
      <c r="EV292">
        <v>1</v>
      </c>
      <c r="EW292">
        <v>0</v>
      </c>
      <c r="EX292" t="s">
        <v>234</v>
      </c>
      <c r="EY292" t="s">
        <v>234</v>
      </c>
      <c r="EZ292" t="s">
        <v>234</v>
      </c>
      <c r="FA292" t="s">
        <v>234</v>
      </c>
      <c r="FB292" t="s">
        <v>234</v>
      </c>
      <c r="FC292" t="s">
        <v>234</v>
      </c>
      <c r="FD292" t="s">
        <v>234</v>
      </c>
      <c r="FE292" t="s">
        <v>234</v>
      </c>
      <c r="FF292">
        <v>25</v>
      </c>
      <c r="FG292" t="s">
        <v>1655</v>
      </c>
      <c r="FH292" t="s">
        <v>234</v>
      </c>
      <c r="FI292" t="s">
        <v>234</v>
      </c>
      <c r="FJ292" t="s">
        <v>1655</v>
      </c>
      <c r="FK292">
        <v>30</v>
      </c>
      <c r="FL292" t="s">
        <v>234</v>
      </c>
      <c r="FM292" t="s">
        <v>234</v>
      </c>
      <c r="FN292" t="s">
        <v>3898</v>
      </c>
      <c r="FO292" t="s">
        <v>1655</v>
      </c>
      <c r="FP292" t="s">
        <v>1445</v>
      </c>
      <c r="FQ292" t="s">
        <v>234</v>
      </c>
      <c r="FR292">
        <v>150</v>
      </c>
      <c r="FS292">
        <v>125</v>
      </c>
      <c r="FT292" t="s">
        <v>4237</v>
      </c>
      <c r="FU292" t="s">
        <v>1655</v>
      </c>
      <c r="FV292" t="s">
        <v>234</v>
      </c>
      <c r="FW292" t="s">
        <v>234</v>
      </c>
      <c r="FX292" t="s">
        <v>234</v>
      </c>
      <c r="FY292" t="s">
        <v>234</v>
      </c>
      <c r="FZ292" t="s">
        <v>234</v>
      </c>
      <c r="GA292" t="s">
        <v>234</v>
      </c>
      <c r="GB292" t="s">
        <v>234</v>
      </c>
      <c r="GC292" t="s">
        <v>234</v>
      </c>
      <c r="GD292" t="s">
        <v>234</v>
      </c>
      <c r="GE292" t="s">
        <v>234</v>
      </c>
      <c r="GF292" t="s">
        <v>234</v>
      </c>
      <c r="GG292" t="s">
        <v>234</v>
      </c>
      <c r="GH292" t="s">
        <v>234</v>
      </c>
      <c r="GI292" t="s">
        <v>234</v>
      </c>
      <c r="GJ292" t="s">
        <v>234</v>
      </c>
      <c r="GK292" t="s">
        <v>234</v>
      </c>
      <c r="GL292" t="s">
        <v>234</v>
      </c>
      <c r="GM292" t="s">
        <v>234</v>
      </c>
      <c r="GN292" t="s">
        <v>234</v>
      </c>
      <c r="GO292" t="s">
        <v>1655</v>
      </c>
      <c r="GP292" t="s">
        <v>1531</v>
      </c>
      <c r="GQ292">
        <v>0</v>
      </c>
      <c r="GR292">
        <v>0</v>
      </c>
      <c r="GS292">
        <v>0</v>
      </c>
      <c r="GT292">
        <v>0</v>
      </c>
      <c r="GU292">
        <v>1</v>
      </c>
      <c r="GV292">
        <v>0</v>
      </c>
      <c r="GW292">
        <v>0</v>
      </c>
      <c r="GX292">
        <v>0</v>
      </c>
      <c r="GY292">
        <v>0</v>
      </c>
      <c r="GZ292">
        <v>0</v>
      </c>
      <c r="HA292">
        <v>0</v>
      </c>
      <c r="HB292">
        <v>0</v>
      </c>
      <c r="HC292">
        <v>0</v>
      </c>
      <c r="HD292" t="s">
        <v>234</v>
      </c>
      <c r="HE292" t="s">
        <v>4492</v>
      </c>
      <c r="HF292">
        <v>0</v>
      </c>
      <c r="HG292">
        <v>1</v>
      </c>
      <c r="HH292">
        <v>0</v>
      </c>
      <c r="HI292">
        <v>0</v>
      </c>
      <c r="HJ292">
        <v>0</v>
      </c>
      <c r="HK292">
        <v>0</v>
      </c>
      <c r="HL292">
        <v>1</v>
      </c>
      <c r="HM292">
        <v>0</v>
      </c>
      <c r="HN292" t="s">
        <v>1445</v>
      </c>
      <c r="HO292" t="s">
        <v>1445</v>
      </c>
      <c r="HP292" t="s">
        <v>1655</v>
      </c>
      <c r="HQ292" t="s">
        <v>239</v>
      </c>
      <c r="HR292" t="s">
        <v>314</v>
      </c>
      <c r="HS292" t="s">
        <v>294</v>
      </c>
      <c r="HT292" t="s">
        <v>314</v>
      </c>
      <c r="HU292" t="s">
        <v>1445</v>
      </c>
      <c r="HV292" t="s">
        <v>234</v>
      </c>
      <c r="HW292" t="s">
        <v>234</v>
      </c>
      <c r="HX292" t="s">
        <v>234</v>
      </c>
      <c r="HY292" t="s">
        <v>234</v>
      </c>
      <c r="HZ292" t="s">
        <v>234</v>
      </c>
      <c r="IA292" t="s">
        <v>234</v>
      </c>
      <c r="IB292" t="s">
        <v>234</v>
      </c>
      <c r="IC292" t="s">
        <v>234</v>
      </c>
      <c r="ID292" t="s">
        <v>1588</v>
      </c>
      <c r="IE292">
        <v>0</v>
      </c>
      <c r="IF292">
        <v>0</v>
      </c>
      <c r="IG292">
        <v>0</v>
      </c>
      <c r="IH292">
        <v>1</v>
      </c>
      <c r="II292">
        <v>0</v>
      </c>
      <c r="IJ292">
        <v>0</v>
      </c>
      <c r="IK292">
        <v>0</v>
      </c>
      <c r="IL292">
        <v>0</v>
      </c>
      <c r="IM292" t="s">
        <v>234</v>
      </c>
      <c r="IN292" t="s">
        <v>1655</v>
      </c>
      <c r="IO292" t="s">
        <v>234</v>
      </c>
      <c r="IP292" t="s">
        <v>303</v>
      </c>
      <c r="IQ292">
        <v>0</v>
      </c>
      <c r="IR292">
        <v>1</v>
      </c>
      <c r="IS292">
        <v>0</v>
      </c>
      <c r="IT292">
        <v>0</v>
      </c>
      <c r="IU292">
        <v>0</v>
      </c>
      <c r="IV292">
        <v>0</v>
      </c>
      <c r="IW292">
        <v>0</v>
      </c>
      <c r="IX292">
        <v>0</v>
      </c>
      <c r="IY292" t="s">
        <v>234</v>
      </c>
      <c r="IZ292" t="s">
        <v>234</v>
      </c>
      <c r="JA292" t="s">
        <v>234</v>
      </c>
      <c r="JB292" t="s">
        <v>234</v>
      </c>
      <c r="JC292" t="s">
        <v>234</v>
      </c>
      <c r="JD292" t="s">
        <v>234</v>
      </c>
      <c r="JE292" t="s">
        <v>234</v>
      </c>
      <c r="JF292" t="s">
        <v>234</v>
      </c>
      <c r="JG292" t="s">
        <v>234</v>
      </c>
      <c r="JH292" t="s">
        <v>234</v>
      </c>
      <c r="JI292" t="s">
        <v>234</v>
      </c>
      <c r="JJ292" t="s">
        <v>234</v>
      </c>
      <c r="JK292" t="s">
        <v>234</v>
      </c>
      <c r="JL292" t="s">
        <v>234</v>
      </c>
      <c r="JM292" t="s">
        <v>234</v>
      </c>
      <c r="JN292" t="s">
        <v>234</v>
      </c>
      <c r="JO292" t="s">
        <v>234</v>
      </c>
      <c r="JP292" t="s">
        <v>234</v>
      </c>
      <c r="JQ292" t="s">
        <v>234</v>
      </c>
      <c r="JR292" t="s">
        <v>234</v>
      </c>
      <c r="JS292" t="s">
        <v>234</v>
      </c>
      <c r="JT292" t="s">
        <v>234</v>
      </c>
      <c r="JU292" t="s">
        <v>234</v>
      </c>
      <c r="JV292" t="s">
        <v>234</v>
      </c>
      <c r="JW292" t="s">
        <v>234</v>
      </c>
      <c r="JX292" t="s">
        <v>234</v>
      </c>
      <c r="JY292" t="s">
        <v>234</v>
      </c>
      <c r="JZ292" t="s">
        <v>234</v>
      </c>
      <c r="KA292" t="s">
        <v>234</v>
      </c>
      <c r="KB292" t="s">
        <v>234</v>
      </c>
      <c r="KC292" t="s">
        <v>234</v>
      </c>
      <c r="KD292" t="s">
        <v>234</v>
      </c>
      <c r="KE292" t="s">
        <v>234</v>
      </c>
      <c r="KF292" t="s">
        <v>234</v>
      </c>
      <c r="KG292" t="s">
        <v>234</v>
      </c>
      <c r="KH292" t="s">
        <v>234</v>
      </c>
      <c r="KI292" t="s">
        <v>234</v>
      </c>
      <c r="KJ292" t="s">
        <v>234</v>
      </c>
      <c r="KK292" t="s">
        <v>234</v>
      </c>
      <c r="KL292" t="s">
        <v>234</v>
      </c>
      <c r="KM292" t="s">
        <v>234</v>
      </c>
      <c r="KN292" t="s">
        <v>234</v>
      </c>
      <c r="KO292" t="s">
        <v>234</v>
      </c>
      <c r="KP292" t="s">
        <v>234</v>
      </c>
      <c r="KQ292" t="s">
        <v>234</v>
      </c>
      <c r="KR292" t="s">
        <v>234</v>
      </c>
      <c r="KS292" t="s">
        <v>234</v>
      </c>
      <c r="KT292" t="s">
        <v>234</v>
      </c>
      <c r="KU292" t="s">
        <v>234</v>
      </c>
      <c r="KV292" t="s">
        <v>234</v>
      </c>
      <c r="KW292" t="s">
        <v>234</v>
      </c>
      <c r="KX292" t="s">
        <v>234</v>
      </c>
      <c r="KY292" t="s">
        <v>234</v>
      </c>
      <c r="KZ292" t="s">
        <v>234</v>
      </c>
      <c r="LA292" t="s">
        <v>234</v>
      </c>
      <c r="LB292" t="s">
        <v>234</v>
      </c>
      <c r="LC292" t="s">
        <v>234</v>
      </c>
      <c r="LD292" t="s">
        <v>234</v>
      </c>
      <c r="LE292" t="s">
        <v>234</v>
      </c>
      <c r="LF292" t="s">
        <v>3443</v>
      </c>
      <c r="LG292" t="s">
        <v>234</v>
      </c>
      <c r="LH292">
        <v>267218405</v>
      </c>
      <c r="LI292" t="s">
        <v>4493</v>
      </c>
      <c r="LJ292">
        <v>44626.588900462957</v>
      </c>
      <c r="LK292" t="s">
        <v>234</v>
      </c>
      <c r="LL292" t="s">
        <v>234</v>
      </c>
      <c r="LM292" t="s">
        <v>3800</v>
      </c>
      <c r="LN292" t="s">
        <v>3801</v>
      </c>
      <c r="LO292" t="s">
        <v>234</v>
      </c>
      <c r="LP292">
        <v>306</v>
      </c>
    </row>
    <row r="293" spans="1:328" x14ac:dyDescent="0.35">
      <c r="A293">
        <v>44622.410044097232</v>
      </c>
      <c r="B293">
        <v>44622.418792962962</v>
      </c>
      <c r="C293">
        <v>44622</v>
      </c>
      <c r="D293">
        <v>2.1872164325031918E-3</v>
      </c>
      <c r="E293" t="s">
        <v>234</v>
      </c>
      <c r="F293" t="s">
        <v>234</v>
      </c>
      <c r="G293" t="s">
        <v>234</v>
      </c>
      <c r="H293">
        <v>44622</v>
      </c>
      <c r="I293" t="s">
        <v>451</v>
      </c>
      <c r="J293" t="s">
        <v>234</v>
      </c>
      <c r="K293" t="s">
        <v>451</v>
      </c>
      <c r="L293" t="s">
        <v>450</v>
      </c>
      <c r="M293" t="s">
        <v>450</v>
      </c>
      <c r="N293" t="s">
        <v>246</v>
      </c>
      <c r="O293" t="s">
        <v>4486</v>
      </c>
      <c r="P293" t="s">
        <v>246</v>
      </c>
      <c r="Q293" t="s">
        <v>433</v>
      </c>
      <c r="R293" t="s">
        <v>4486</v>
      </c>
      <c r="S293" t="s">
        <v>441</v>
      </c>
      <c r="T293" t="s">
        <v>1922</v>
      </c>
      <c r="U293" t="s">
        <v>1921</v>
      </c>
      <c r="V293" t="s">
        <v>1923</v>
      </c>
      <c r="W293" t="s">
        <v>2278</v>
      </c>
      <c r="X293" t="s">
        <v>2277</v>
      </c>
      <c r="Y293" t="s">
        <v>2278</v>
      </c>
      <c r="Z293" t="s">
        <v>246</v>
      </c>
      <c r="AA293" t="s">
        <v>4487</v>
      </c>
      <c r="AB293" t="s">
        <v>246</v>
      </c>
      <c r="AC293" t="s">
        <v>1390</v>
      </c>
      <c r="AD293" t="s">
        <v>4487</v>
      </c>
      <c r="AE293" t="s">
        <v>246</v>
      </c>
      <c r="AF293" t="s">
        <v>4488</v>
      </c>
      <c r="AG293" t="s">
        <v>246</v>
      </c>
      <c r="AH293" t="s">
        <v>1390</v>
      </c>
      <c r="AI293" t="s">
        <v>4489</v>
      </c>
      <c r="AJ293" t="s">
        <v>366</v>
      </c>
      <c r="AK293" t="s">
        <v>284</v>
      </c>
      <c r="AL293" t="s">
        <v>1655</v>
      </c>
      <c r="AM293" t="s">
        <v>234</v>
      </c>
      <c r="AN293" t="s">
        <v>1655</v>
      </c>
      <c r="AO293" t="s">
        <v>234</v>
      </c>
      <c r="AP293" t="s">
        <v>250</v>
      </c>
      <c r="AQ293" t="s">
        <v>234</v>
      </c>
      <c r="AR293" t="s">
        <v>234</v>
      </c>
      <c r="AS293" t="s">
        <v>285</v>
      </c>
      <c r="AT293" t="s">
        <v>234</v>
      </c>
      <c r="AU293" t="s">
        <v>302</v>
      </c>
      <c r="AV293">
        <v>0</v>
      </c>
      <c r="AW293">
        <v>1</v>
      </c>
      <c r="AX293">
        <v>0</v>
      </c>
      <c r="AY293">
        <v>0</v>
      </c>
      <c r="AZ293">
        <v>0</v>
      </c>
      <c r="BA293">
        <v>0</v>
      </c>
      <c r="BB293">
        <v>0</v>
      </c>
      <c r="BC293">
        <v>0</v>
      </c>
      <c r="BD293" t="s">
        <v>303</v>
      </c>
      <c r="BE293" t="s">
        <v>752</v>
      </c>
      <c r="BF293" t="s">
        <v>287</v>
      </c>
      <c r="BG293">
        <v>1</v>
      </c>
      <c r="BH293">
        <v>0</v>
      </c>
      <c r="BI293">
        <v>0</v>
      </c>
      <c r="BJ293">
        <v>0</v>
      </c>
      <c r="BK293">
        <v>0</v>
      </c>
      <c r="BL293">
        <v>0</v>
      </c>
      <c r="BM293">
        <v>0</v>
      </c>
      <c r="BN293">
        <v>0</v>
      </c>
      <c r="BO293">
        <v>0</v>
      </c>
      <c r="BP293">
        <v>0</v>
      </c>
      <c r="BQ293" t="s">
        <v>234</v>
      </c>
      <c r="BR293" t="s">
        <v>304</v>
      </c>
      <c r="BS293" t="s">
        <v>289</v>
      </c>
      <c r="BT293" t="s">
        <v>234</v>
      </c>
      <c r="BU293" t="s">
        <v>234</v>
      </c>
      <c r="BV293" t="s">
        <v>234</v>
      </c>
      <c r="BW293" t="s">
        <v>234</v>
      </c>
      <c r="BX293" t="s">
        <v>234</v>
      </c>
      <c r="BY293" t="s">
        <v>234</v>
      </c>
      <c r="BZ293" t="s">
        <v>234</v>
      </c>
      <c r="CA293" t="s">
        <v>234</v>
      </c>
      <c r="CB293" t="s">
        <v>234</v>
      </c>
      <c r="CC293" t="s">
        <v>234</v>
      </c>
      <c r="CD293" t="s">
        <v>234</v>
      </c>
      <c r="CE293" t="s">
        <v>234</v>
      </c>
      <c r="CF293" t="s">
        <v>234</v>
      </c>
      <c r="CG293" t="s">
        <v>234</v>
      </c>
      <c r="CH293" t="s">
        <v>234</v>
      </c>
      <c r="CI293" t="s">
        <v>234</v>
      </c>
      <c r="CJ293" t="s">
        <v>234</v>
      </c>
      <c r="CK293" t="s">
        <v>234</v>
      </c>
      <c r="CL293" t="s">
        <v>234</v>
      </c>
      <c r="CM293" t="s">
        <v>234</v>
      </c>
      <c r="CN293" t="s">
        <v>234</v>
      </c>
      <c r="CO293" t="s">
        <v>234</v>
      </c>
      <c r="CP293" t="s">
        <v>234</v>
      </c>
      <c r="CQ293" t="s">
        <v>234</v>
      </c>
      <c r="CR293" t="s">
        <v>234</v>
      </c>
      <c r="CS293" t="s">
        <v>234</v>
      </c>
      <c r="CT293" t="s">
        <v>234</v>
      </c>
      <c r="CU293" t="s">
        <v>234</v>
      </c>
      <c r="CV293" t="s">
        <v>234</v>
      </c>
      <c r="CW293" t="s">
        <v>234</v>
      </c>
      <c r="CX293" t="s">
        <v>234</v>
      </c>
      <c r="CY293" t="s">
        <v>234</v>
      </c>
      <c r="CZ293" t="s">
        <v>234</v>
      </c>
      <c r="DA293" t="s">
        <v>234</v>
      </c>
      <c r="DB293" t="s">
        <v>234</v>
      </c>
      <c r="DC293" t="s">
        <v>234</v>
      </c>
      <c r="DD293" t="s">
        <v>234</v>
      </c>
      <c r="DE293" t="s">
        <v>234</v>
      </c>
      <c r="DF293" t="s">
        <v>234</v>
      </c>
      <c r="DG293" t="s">
        <v>234</v>
      </c>
      <c r="DH293" t="s">
        <v>234</v>
      </c>
      <c r="DI293" t="s">
        <v>234</v>
      </c>
      <c r="DJ293" t="s">
        <v>234</v>
      </c>
      <c r="DK293" t="s">
        <v>234</v>
      </c>
      <c r="DL293" t="s">
        <v>234</v>
      </c>
      <c r="DM293" t="s">
        <v>234</v>
      </c>
      <c r="DN293" t="s">
        <v>234</v>
      </c>
      <c r="DO293" t="s">
        <v>234</v>
      </c>
      <c r="DP293" t="s">
        <v>234</v>
      </c>
      <c r="DQ293" t="s">
        <v>234</v>
      </c>
      <c r="DR293" t="s">
        <v>234</v>
      </c>
      <c r="DS293" t="s">
        <v>234</v>
      </c>
      <c r="DT293" t="s">
        <v>234</v>
      </c>
      <c r="DU293" t="s">
        <v>234</v>
      </c>
      <c r="DV293" t="s">
        <v>234</v>
      </c>
      <c r="DW293" t="s">
        <v>234</v>
      </c>
      <c r="DX293" t="s">
        <v>234</v>
      </c>
      <c r="DY293" t="s">
        <v>234</v>
      </c>
      <c r="DZ293" t="s">
        <v>234</v>
      </c>
      <c r="EA293" t="s">
        <v>234</v>
      </c>
      <c r="EB293" t="s">
        <v>234</v>
      </c>
      <c r="EC293" t="s">
        <v>234</v>
      </c>
      <c r="ED293" t="s">
        <v>234</v>
      </c>
      <c r="EE293" t="s">
        <v>234</v>
      </c>
      <c r="EF293" t="s">
        <v>234</v>
      </c>
      <c r="EG293" t="s">
        <v>234</v>
      </c>
      <c r="EH293" t="s">
        <v>234</v>
      </c>
      <c r="EI293" t="s">
        <v>234</v>
      </c>
      <c r="EJ293" t="s">
        <v>234</v>
      </c>
      <c r="EK293" t="s">
        <v>234</v>
      </c>
      <c r="EL293" t="s">
        <v>234</v>
      </c>
      <c r="EM293" t="s">
        <v>234</v>
      </c>
      <c r="EN293" t="s">
        <v>234</v>
      </c>
      <c r="EO293" t="s">
        <v>3857</v>
      </c>
      <c r="EP293">
        <v>0</v>
      </c>
      <c r="EQ293">
        <v>1</v>
      </c>
      <c r="ER293">
        <v>1</v>
      </c>
      <c r="ES293">
        <v>0</v>
      </c>
      <c r="ET293">
        <v>1</v>
      </c>
      <c r="EU293">
        <v>0</v>
      </c>
      <c r="EV293">
        <v>1</v>
      </c>
      <c r="EW293">
        <v>0</v>
      </c>
      <c r="EX293" t="s">
        <v>234</v>
      </c>
      <c r="EY293" t="s">
        <v>234</v>
      </c>
      <c r="EZ293" t="s">
        <v>234</v>
      </c>
      <c r="FA293" t="s">
        <v>234</v>
      </c>
      <c r="FB293" t="s">
        <v>234</v>
      </c>
      <c r="FC293" t="s">
        <v>234</v>
      </c>
      <c r="FD293" t="s">
        <v>234</v>
      </c>
      <c r="FE293" t="s">
        <v>234</v>
      </c>
      <c r="FF293">
        <v>25</v>
      </c>
      <c r="FG293" t="s">
        <v>1655</v>
      </c>
      <c r="FH293" t="s">
        <v>234</v>
      </c>
      <c r="FI293" t="s">
        <v>234</v>
      </c>
      <c r="FJ293" t="s">
        <v>1655</v>
      </c>
      <c r="FK293">
        <v>25</v>
      </c>
      <c r="FL293" t="s">
        <v>234</v>
      </c>
      <c r="FM293" t="s">
        <v>234</v>
      </c>
      <c r="FN293" t="s">
        <v>3911</v>
      </c>
      <c r="FO293" t="s">
        <v>1655</v>
      </c>
      <c r="FP293" t="s">
        <v>1445</v>
      </c>
      <c r="FQ293" t="s">
        <v>234</v>
      </c>
      <c r="FR293">
        <v>150</v>
      </c>
      <c r="FS293">
        <v>100</v>
      </c>
      <c r="FT293" t="s">
        <v>4272</v>
      </c>
      <c r="FU293" t="s">
        <v>1655</v>
      </c>
      <c r="FV293" t="s">
        <v>1655</v>
      </c>
      <c r="FW293">
        <v>75</v>
      </c>
      <c r="FX293" t="s">
        <v>234</v>
      </c>
      <c r="FY293" t="s">
        <v>234</v>
      </c>
      <c r="FZ293" t="s">
        <v>234</v>
      </c>
      <c r="GA293" t="s">
        <v>3854</v>
      </c>
      <c r="GB293" t="s">
        <v>1655</v>
      </c>
      <c r="GC293" t="s">
        <v>234</v>
      </c>
      <c r="GD293" t="s">
        <v>234</v>
      </c>
      <c r="GE293" t="s">
        <v>234</v>
      </c>
      <c r="GF293" t="s">
        <v>234</v>
      </c>
      <c r="GG293" t="s">
        <v>234</v>
      </c>
      <c r="GH293" t="s">
        <v>234</v>
      </c>
      <c r="GI293" t="s">
        <v>234</v>
      </c>
      <c r="GJ293" t="s">
        <v>234</v>
      </c>
      <c r="GK293" t="s">
        <v>234</v>
      </c>
      <c r="GL293" t="s">
        <v>234</v>
      </c>
      <c r="GM293" t="s">
        <v>234</v>
      </c>
      <c r="GN293" t="s">
        <v>234</v>
      </c>
      <c r="GO293" t="s">
        <v>1655</v>
      </c>
      <c r="GP293" t="s">
        <v>1519</v>
      </c>
      <c r="GQ293">
        <v>0</v>
      </c>
      <c r="GR293">
        <v>1</v>
      </c>
      <c r="GS293">
        <v>0</v>
      </c>
      <c r="GT293">
        <v>0</v>
      </c>
      <c r="GU293">
        <v>0</v>
      </c>
      <c r="GV293">
        <v>0</v>
      </c>
      <c r="GW293">
        <v>0</v>
      </c>
      <c r="GX293">
        <v>0</v>
      </c>
      <c r="GY293">
        <v>0</v>
      </c>
      <c r="GZ293">
        <v>0</v>
      </c>
      <c r="HA293">
        <v>0</v>
      </c>
      <c r="HB293">
        <v>0</v>
      </c>
      <c r="HC293">
        <v>0</v>
      </c>
      <c r="HD293" t="s">
        <v>234</v>
      </c>
      <c r="HE293" t="s">
        <v>1053</v>
      </c>
      <c r="HF293">
        <v>0</v>
      </c>
      <c r="HG293">
        <v>0</v>
      </c>
      <c r="HH293">
        <v>0</v>
      </c>
      <c r="HI293">
        <v>0</v>
      </c>
      <c r="HJ293">
        <v>0</v>
      </c>
      <c r="HK293">
        <v>0</v>
      </c>
      <c r="HL293">
        <v>1</v>
      </c>
      <c r="HM293">
        <v>0</v>
      </c>
      <c r="HN293" t="s">
        <v>1655</v>
      </c>
      <c r="HO293" t="s">
        <v>1655</v>
      </c>
      <c r="HP293" t="s">
        <v>1655</v>
      </c>
      <c r="HQ293" t="s">
        <v>239</v>
      </c>
      <c r="HR293" t="s">
        <v>314</v>
      </c>
      <c r="HS293" t="s">
        <v>294</v>
      </c>
      <c r="HT293" t="s">
        <v>314</v>
      </c>
      <c r="HU293" t="s">
        <v>1445</v>
      </c>
      <c r="HV293" t="s">
        <v>234</v>
      </c>
      <c r="HW293" t="s">
        <v>234</v>
      </c>
      <c r="HX293" t="s">
        <v>234</v>
      </c>
      <c r="HY293" t="s">
        <v>234</v>
      </c>
      <c r="HZ293" t="s">
        <v>234</v>
      </c>
      <c r="IA293" t="s">
        <v>234</v>
      </c>
      <c r="IB293" t="s">
        <v>234</v>
      </c>
      <c r="IC293" t="s">
        <v>234</v>
      </c>
      <c r="ID293" t="s">
        <v>1591</v>
      </c>
      <c r="IE293">
        <v>0</v>
      </c>
      <c r="IF293">
        <v>0</v>
      </c>
      <c r="IG293">
        <v>0</v>
      </c>
      <c r="IH293">
        <v>0</v>
      </c>
      <c r="II293">
        <v>0</v>
      </c>
      <c r="IJ293">
        <v>1</v>
      </c>
      <c r="IK293">
        <v>0</v>
      </c>
      <c r="IL293">
        <v>0</v>
      </c>
      <c r="IM293" t="s">
        <v>234</v>
      </c>
      <c r="IN293" t="s">
        <v>1655</v>
      </c>
      <c r="IO293" t="s">
        <v>234</v>
      </c>
      <c r="IP293" t="s">
        <v>303</v>
      </c>
      <c r="IQ293">
        <v>0</v>
      </c>
      <c r="IR293">
        <v>1</v>
      </c>
      <c r="IS293">
        <v>0</v>
      </c>
      <c r="IT293">
        <v>0</v>
      </c>
      <c r="IU293">
        <v>0</v>
      </c>
      <c r="IV293">
        <v>0</v>
      </c>
      <c r="IW293">
        <v>0</v>
      </c>
      <c r="IX293">
        <v>0</v>
      </c>
      <c r="IY293" t="s">
        <v>234</v>
      </c>
      <c r="IZ293" t="s">
        <v>234</v>
      </c>
      <c r="JA293" t="s">
        <v>234</v>
      </c>
      <c r="JB293" t="s">
        <v>234</v>
      </c>
      <c r="JC293" t="s">
        <v>234</v>
      </c>
      <c r="JD293" t="s">
        <v>234</v>
      </c>
      <c r="JE293" t="s">
        <v>234</v>
      </c>
      <c r="JF293" t="s">
        <v>234</v>
      </c>
      <c r="JG293" t="s">
        <v>234</v>
      </c>
      <c r="JH293" t="s">
        <v>234</v>
      </c>
      <c r="JI293" t="s">
        <v>234</v>
      </c>
      <c r="JJ293" t="s">
        <v>234</v>
      </c>
      <c r="JK293" t="s">
        <v>234</v>
      </c>
      <c r="JL293" t="s">
        <v>234</v>
      </c>
      <c r="JM293" t="s">
        <v>234</v>
      </c>
      <c r="JN293" t="s">
        <v>234</v>
      </c>
      <c r="JO293" t="s">
        <v>234</v>
      </c>
      <c r="JP293" t="s">
        <v>234</v>
      </c>
      <c r="JQ293" t="s">
        <v>234</v>
      </c>
      <c r="JR293" t="s">
        <v>234</v>
      </c>
      <c r="JS293" t="s">
        <v>234</v>
      </c>
      <c r="JT293" t="s">
        <v>234</v>
      </c>
      <c r="JU293" t="s">
        <v>234</v>
      </c>
      <c r="JV293" t="s">
        <v>234</v>
      </c>
      <c r="JW293" t="s">
        <v>234</v>
      </c>
      <c r="JX293" t="s">
        <v>234</v>
      </c>
      <c r="JY293" t="s">
        <v>234</v>
      </c>
      <c r="JZ293" t="s">
        <v>234</v>
      </c>
      <c r="KA293" t="s">
        <v>234</v>
      </c>
      <c r="KB293" t="s">
        <v>234</v>
      </c>
      <c r="KC293" t="s">
        <v>234</v>
      </c>
      <c r="KD293" t="s">
        <v>234</v>
      </c>
      <c r="KE293" t="s">
        <v>234</v>
      </c>
      <c r="KF293" t="s">
        <v>234</v>
      </c>
      <c r="KG293" t="s">
        <v>234</v>
      </c>
      <c r="KH293" t="s">
        <v>234</v>
      </c>
      <c r="KI293" t="s">
        <v>234</v>
      </c>
      <c r="KJ293" t="s">
        <v>234</v>
      </c>
      <c r="KK293" t="s">
        <v>234</v>
      </c>
      <c r="KL293" t="s">
        <v>234</v>
      </c>
      <c r="KM293" t="s">
        <v>234</v>
      </c>
      <c r="KN293" t="s">
        <v>234</v>
      </c>
      <c r="KO293" t="s">
        <v>234</v>
      </c>
      <c r="KP293" t="s">
        <v>234</v>
      </c>
      <c r="KQ293" t="s">
        <v>234</v>
      </c>
      <c r="KR293" t="s">
        <v>234</v>
      </c>
      <c r="KS293" t="s">
        <v>234</v>
      </c>
      <c r="KT293" t="s">
        <v>234</v>
      </c>
      <c r="KU293" t="s">
        <v>234</v>
      </c>
      <c r="KV293" t="s">
        <v>234</v>
      </c>
      <c r="KW293" t="s">
        <v>234</v>
      </c>
      <c r="KX293" t="s">
        <v>234</v>
      </c>
      <c r="KY293" t="s">
        <v>234</v>
      </c>
      <c r="KZ293" t="s">
        <v>234</v>
      </c>
      <c r="LA293" t="s">
        <v>234</v>
      </c>
      <c r="LB293" t="s">
        <v>234</v>
      </c>
      <c r="LC293" t="s">
        <v>234</v>
      </c>
      <c r="LD293" t="s">
        <v>234</v>
      </c>
      <c r="LE293" t="s">
        <v>234</v>
      </c>
      <c r="LF293" t="s">
        <v>3443</v>
      </c>
      <c r="LG293" t="s">
        <v>234</v>
      </c>
      <c r="LH293">
        <v>267218408</v>
      </c>
      <c r="LI293" t="s">
        <v>4494</v>
      </c>
      <c r="LJ293">
        <v>44626.588912037027</v>
      </c>
      <c r="LK293" t="s">
        <v>234</v>
      </c>
      <c r="LL293" t="s">
        <v>234</v>
      </c>
      <c r="LM293" t="s">
        <v>3800</v>
      </c>
      <c r="LN293" t="s">
        <v>3801</v>
      </c>
      <c r="LO293" t="s">
        <v>234</v>
      </c>
      <c r="LP293">
        <v>307</v>
      </c>
    </row>
    <row r="294" spans="1:328" x14ac:dyDescent="0.35">
      <c r="A294">
        <v>44622.418839363418</v>
      </c>
      <c r="B294">
        <v>44622.432413865739</v>
      </c>
      <c r="C294">
        <v>44622</v>
      </c>
      <c r="D294">
        <v>2.7149004643433729E-3</v>
      </c>
      <c r="E294" t="s">
        <v>234</v>
      </c>
      <c r="F294" t="s">
        <v>234</v>
      </c>
      <c r="G294" t="s">
        <v>234</v>
      </c>
      <c r="H294">
        <v>44622</v>
      </c>
      <c r="I294" t="s">
        <v>451</v>
      </c>
      <c r="J294" t="s">
        <v>234</v>
      </c>
      <c r="K294" t="s">
        <v>451</v>
      </c>
      <c r="L294" t="s">
        <v>450</v>
      </c>
      <c r="M294" t="s">
        <v>450</v>
      </c>
      <c r="N294" t="s">
        <v>246</v>
      </c>
      <c r="O294" t="s">
        <v>4486</v>
      </c>
      <c r="P294" t="s">
        <v>246</v>
      </c>
      <c r="Q294" t="s">
        <v>433</v>
      </c>
      <c r="R294" t="s">
        <v>4486</v>
      </c>
      <c r="S294" t="s">
        <v>441</v>
      </c>
      <c r="T294" t="s">
        <v>1922</v>
      </c>
      <c r="U294" t="s">
        <v>1921</v>
      </c>
      <c r="V294" t="s">
        <v>1923</v>
      </c>
      <c r="W294" t="s">
        <v>2278</v>
      </c>
      <c r="X294" t="s">
        <v>2277</v>
      </c>
      <c r="Y294" t="s">
        <v>2278</v>
      </c>
      <c r="Z294" t="s">
        <v>246</v>
      </c>
      <c r="AA294" t="s">
        <v>4487</v>
      </c>
      <c r="AB294" t="s">
        <v>246</v>
      </c>
      <c r="AC294" t="s">
        <v>1390</v>
      </c>
      <c r="AD294" t="s">
        <v>4487</v>
      </c>
      <c r="AE294" t="s">
        <v>246</v>
      </c>
      <c r="AF294" t="s">
        <v>4488</v>
      </c>
      <c r="AG294" t="s">
        <v>246</v>
      </c>
      <c r="AH294" t="s">
        <v>1390</v>
      </c>
      <c r="AI294" t="s">
        <v>4489</v>
      </c>
      <c r="AJ294" t="s">
        <v>366</v>
      </c>
      <c r="AK294" t="s">
        <v>284</v>
      </c>
      <c r="AL294" t="s">
        <v>1655</v>
      </c>
      <c r="AM294" t="s">
        <v>234</v>
      </c>
      <c r="AN294" t="s">
        <v>1655</v>
      </c>
      <c r="AO294" t="s">
        <v>234</v>
      </c>
      <c r="AP294" t="s">
        <v>250</v>
      </c>
      <c r="AQ294" t="s">
        <v>234</v>
      </c>
      <c r="AR294" t="s">
        <v>234</v>
      </c>
      <c r="AS294" t="s">
        <v>285</v>
      </c>
      <c r="AT294" t="s">
        <v>234</v>
      </c>
      <c r="AU294" t="s">
        <v>3875</v>
      </c>
      <c r="AV294">
        <v>1</v>
      </c>
      <c r="AW294">
        <v>1</v>
      </c>
      <c r="AX294">
        <v>0</v>
      </c>
      <c r="AY294">
        <v>0</v>
      </c>
      <c r="AZ294">
        <v>0</v>
      </c>
      <c r="BA294">
        <v>0</v>
      </c>
      <c r="BB294">
        <v>0</v>
      </c>
      <c r="BC294">
        <v>0</v>
      </c>
      <c r="BD294" t="s">
        <v>309</v>
      </c>
      <c r="BE294" t="s">
        <v>750</v>
      </c>
      <c r="BF294" t="s">
        <v>287</v>
      </c>
      <c r="BG294">
        <v>1</v>
      </c>
      <c r="BH294">
        <v>0</v>
      </c>
      <c r="BI294">
        <v>0</v>
      </c>
      <c r="BJ294">
        <v>0</v>
      </c>
      <c r="BK294">
        <v>0</v>
      </c>
      <c r="BL294">
        <v>0</v>
      </c>
      <c r="BM294">
        <v>0</v>
      </c>
      <c r="BN294">
        <v>0</v>
      </c>
      <c r="BO294">
        <v>0</v>
      </c>
      <c r="BP294">
        <v>0</v>
      </c>
      <c r="BQ294" t="s">
        <v>234</v>
      </c>
      <c r="BR294" t="s">
        <v>288</v>
      </c>
      <c r="BS294" t="s">
        <v>289</v>
      </c>
      <c r="BT294" t="s">
        <v>4495</v>
      </c>
      <c r="BU294">
        <v>0</v>
      </c>
      <c r="BV294">
        <v>1</v>
      </c>
      <c r="BW294">
        <v>1</v>
      </c>
      <c r="BX294">
        <v>1</v>
      </c>
      <c r="BY294">
        <v>0</v>
      </c>
      <c r="BZ294">
        <v>0</v>
      </c>
      <c r="CA294">
        <v>1</v>
      </c>
      <c r="CB294">
        <v>0</v>
      </c>
      <c r="CC294" t="s">
        <v>1500</v>
      </c>
      <c r="CD294" t="s">
        <v>234</v>
      </c>
      <c r="CE294" t="s">
        <v>234</v>
      </c>
      <c r="CF294" t="s">
        <v>234</v>
      </c>
      <c r="CG294">
        <v>325</v>
      </c>
      <c r="CH294">
        <v>125</v>
      </c>
      <c r="CI294" t="s">
        <v>1655</v>
      </c>
      <c r="CJ294">
        <v>300</v>
      </c>
      <c r="CK294" t="s">
        <v>3945</v>
      </c>
      <c r="CL294" t="s">
        <v>1655</v>
      </c>
      <c r="CM294">
        <v>500</v>
      </c>
      <c r="CN294" t="s">
        <v>4309</v>
      </c>
      <c r="CO294" t="s">
        <v>1655</v>
      </c>
      <c r="CP294" t="s">
        <v>234</v>
      </c>
      <c r="CQ294" t="s">
        <v>234</v>
      </c>
      <c r="CR294" t="s">
        <v>234</v>
      </c>
      <c r="CS294" t="s">
        <v>234</v>
      </c>
      <c r="CT294" t="s">
        <v>234</v>
      </c>
      <c r="CU294" t="s">
        <v>234</v>
      </c>
      <c r="CV294" t="s">
        <v>1507</v>
      </c>
      <c r="CW294" t="s">
        <v>1655</v>
      </c>
      <c r="CX294">
        <v>1200</v>
      </c>
      <c r="CY294" t="s">
        <v>234</v>
      </c>
      <c r="CZ294" t="s">
        <v>234</v>
      </c>
      <c r="DA294" t="s">
        <v>234</v>
      </c>
      <c r="DB294" t="s">
        <v>234</v>
      </c>
      <c r="DC294" t="s">
        <v>234</v>
      </c>
      <c r="DD294" t="s">
        <v>234</v>
      </c>
      <c r="DE294" t="s">
        <v>259</v>
      </c>
      <c r="DF294">
        <v>1200</v>
      </c>
      <c r="DG294" t="s">
        <v>1655</v>
      </c>
      <c r="DH294" t="s">
        <v>1655</v>
      </c>
      <c r="DI294" t="s">
        <v>3891</v>
      </c>
      <c r="DJ294">
        <v>0</v>
      </c>
      <c r="DK294">
        <v>0</v>
      </c>
      <c r="DL294">
        <v>0</v>
      </c>
      <c r="DM294">
        <v>0</v>
      </c>
      <c r="DN294">
        <v>1</v>
      </c>
      <c r="DO294">
        <v>1</v>
      </c>
      <c r="DP294">
        <v>0</v>
      </c>
      <c r="DQ294">
        <v>0</v>
      </c>
      <c r="DR294">
        <v>0</v>
      </c>
      <c r="DS294">
        <v>0</v>
      </c>
      <c r="DT294">
        <v>0</v>
      </c>
      <c r="DU294">
        <v>0</v>
      </c>
      <c r="DV294">
        <v>0</v>
      </c>
      <c r="DW294">
        <v>0</v>
      </c>
      <c r="DX294" t="s">
        <v>234</v>
      </c>
      <c r="DY294" t="s">
        <v>3797</v>
      </c>
      <c r="DZ294">
        <v>0</v>
      </c>
      <c r="EA294">
        <v>1</v>
      </c>
      <c r="EB294">
        <v>0</v>
      </c>
      <c r="EC294">
        <v>1</v>
      </c>
      <c r="ED294">
        <v>0</v>
      </c>
      <c r="EE294">
        <v>0</v>
      </c>
      <c r="EF294">
        <v>0</v>
      </c>
      <c r="EG294">
        <v>0</v>
      </c>
      <c r="EH294" t="s">
        <v>1655</v>
      </c>
      <c r="EI294" t="s">
        <v>1445</v>
      </c>
      <c r="EJ294" t="s">
        <v>1655</v>
      </c>
      <c r="EK294" t="s">
        <v>441</v>
      </c>
      <c r="EL294" t="s">
        <v>305</v>
      </c>
      <c r="EM294" t="s">
        <v>1922</v>
      </c>
      <c r="EN294" t="s">
        <v>305</v>
      </c>
      <c r="EO294" t="s">
        <v>1018</v>
      </c>
      <c r="EP294">
        <v>1</v>
      </c>
      <c r="EQ294">
        <v>0</v>
      </c>
      <c r="ER294">
        <v>0</v>
      </c>
      <c r="ES294">
        <v>0</v>
      </c>
      <c r="ET294">
        <v>0</v>
      </c>
      <c r="EU294">
        <v>0</v>
      </c>
      <c r="EV294">
        <v>0</v>
      </c>
      <c r="EW294">
        <v>0</v>
      </c>
      <c r="EX294" t="s">
        <v>1655</v>
      </c>
      <c r="EY294">
        <v>35</v>
      </c>
      <c r="EZ294" t="s">
        <v>3897</v>
      </c>
      <c r="FA294" t="s">
        <v>234</v>
      </c>
      <c r="FB294" t="s">
        <v>234</v>
      </c>
      <c r="FC294" t="s">
        <v>234</v>
      </c>
      <c r="FD294" t="s">
        <v>3897</v>
      </c>
      <c r="FE294" t="s">
        <v>1445</v>
      </c>
      <c r="FF294" t="s">
        <v>234</v>
      </c>
      <c r="FG294" t="s">
        <v>234</v>
      </c>
      <c r="FH294" t="s">
        <v>234</v>
      </c>
      <c r="FI294" t="s">
        <v>234</v>
      </c>
      <c r="FJ294" t="s">
        <v>234</v>
      </c>
      <c r="FK294" t="s">
        <v>234</v>
      </c>
      <c r="FL294" t="s">
        <v>234</v>
      </c>
      <c r="FM294" t="s">
        <v>234</v>
      </c>
      <c r="FN294" t="s">
        <v>234</v>
      </c>
      <c r="FO294" t="s">
        <v>234</v>
      </c>
      <c r="FP294" t="s">
        <v>234</v>
      </c>
      <c r="FQ294" t="s">
        <v>234</v>
      </c>
      <c r="FR294" t="s">
        <v>234</v>
      </c>
      <c r="FS294" t="s">
        <v>234</v>
      </c>
      <c r="FT294" t="s">
        <v>234</v>
      </c>
      <c r="FU294" t="s">
        <v>234</v>
      </c>
      <c r="FV294" t="s">
        <v>234</v>
      </c>
      <c r="FW294" t="s">
        <v>234</v>
      </c>
      <c r="FX294" t="s">
        <v>234</v>
      </c>
      <c r="FY294" t="s">
        <v>234</v>
      </c>
      <c r="FZ294" t="s">
        <v>234</v>
      </c>
      <c r="GA294" t="s">
        <v>234</v>
      </c>
      <c r="GB294" t="s">
        <v>234</v>
      </c>
      <c r="GC294" t="s">
        <v>234</v>
      </c>
      <c r="GD294" t="s">
        <v>234</v>
      </c>
      <c r="GE294" t="s">
        <v>234</v>
      </c>
      <c r="GF294" t="s">
        <v>234</v>
      </c>
      <c r="GG294" t="s">
        <v>234</v>
      </c>
      <c r="GH294" t="s">
        <v>234</v>
      </c>
      <c r="GI294" t="s">
        <v>234</v>
      </c>
      <c r="GJ294" t="s">
        <v>234</v>
      </c>
      <c r="GK294" t="s">
        <v>234</v>
      </c>
      <c r="GL294" t="s">
        <v>234</v>
      </c>
      <c r="GM294" t="s">
        <v>234</v>
      </c>
      <c r="GN294" t="s">
        <v>234</v>
      </c>
      <c r="GO294" t="s">
        <v>1655</v>
      </c>
      <c r="GP294" t="s">
        <v>1531</v>
      </c>
      <c r="GQ294">
        <v>0</v>
      </c>
      <c r="GR294">
        <v>0</v>
      </c>
      <c r="GS294">
        <v>0</v>
      </c>
      <c r="GT294">
        <v>0</v>
      </c>
      <c r="GU294">
        <v>1</v>
      </c>
      <c r="GV294">
        <v>0</v>
      </c>
      <c r="GW294">
        <v>0</v>
      </c>
      <c r="GX294">
        <v>0</v>
      </c>
      <c r="GY294">
        <v>0</v>
      </c>
      <c r="GZ294">
        <v>0</v>
      </c>
      <c r="HA294">
        <v>0</v>
      </c>
      <c r="HB294">
        <v>0</v>
      </c>
      <c r="HC294">
        <v>0</v>
      </c>
      <c r="HD294" t="s">
        <v>234</v>
      </c>
      <c r="HE294" t="s">
        <v>1018</v>
      </c>
      <c r="HF294">
        <v>1</v>
      </c>
      <c r="HG294">
        <v>0</v>
      </c>
      <c r="HH294">
        <v>0</v>
      </c>
      <c r="HI294">
        <v>0</v>
      </c>
      <c r="HJ294">
        <v>0</v>
      </c>
      <c r="HK294">
        <v>0</v>
      </c>
      <c r="HL294">
        <v>0</v>
      </c>
      <c r="HM294">
        <v>0</v>
      </c>
      <c r="HN294" t="s">
        <v>1445</v>
      </c>
      <c r="HO294" t="s">
        <v>1445</v>
      </c>
      <c r="HP294" t="s">
        <v>1655</v>
      </c>
      <c r="HQ294" t="s">
        <v>441</v>
      </c>
      <c r="HR294" t="s">
        <v>305</v>
      </c>
      <c r="HS294" t="s">
        <v>1922</v>
      </c>
      <c r="HT294" t="s">
        <v>305</v>
      </c>
      <c r="HU294" t="s">
        <v>1445</v>
      </c>
      <c r="HV294" t="s">
        <v>234</v>
      </c>
      <c r="HW294" t="s">
        <v>234</v>
      </c>
      <c r="HX294" t="s">
        <v>234</v>
      </c>
      <c r="HY294" t="s">
        <v>234</v>
      </c>
      <c r="HZ294" t="s">
        <v>234</v>
      </c>
      <c r="IA294" t="s">
        <v>234</v>
      </c>
      <c r="IB294" t="s">
        <v>234</v>
      </c>
      <c r="IC294" t="s">
        <v>234</v>
      </c>
      <c r="ID294" t="s">
        <v>269</v>
      </c>
      <c r="IE294">
        <v>0</v>
      </c>
      <c r="IF294">
        <v>0</v>
      </c>
      <c r="IG294">
        <v>0</v>
      </c>
      <c r="IH294">
        <v>0</v>
      </c>
      <c r="II294">
        <v>0</v>
      </c>
      <c r="IJ294">
        <v>0</v>
      </c>
      <c r="IK294">
        <v>0</v>
      </c>
      <c r="IL294">
        <v>1</v>
      </c>
      <c r="IM294" t="s">
        <v>234</v>
      </c>
      <c r="IN294" t="s">
        <v>1445</v>
      </c>
      <c r="IO294" t="s">
        <v>234</v>
      </c>
      <c r="IP294" t="s">
        <v>234</v>
      </c>
      <c r="IQ294" t="s">
        <v>234</v>
      </c>
      <c r="IR294" t="s">
        <v>234</v>
      </c>
      <c r="IS294" t="s">
        <v>234</v>
      </c>
      <c r="IT294" t="s">
        <v>234</v>
      </c>
      <c r="IU294" t="s">
        <v>234</v>
      </c>
      <c r="IV294" t="s">
        <v>234</v>
      </c>
      <c r="IW294" t="s">
        <v>234</v>
      </c>
      <c r="IX294" t="s">
        <v>234</v>
      </c>
      <c r="IY294" t="s">
        <v>234</v>
      </c>
      <c r="IZ294" t="s">
        <v>234</v>
      </c>
      <c r="JA294" t="s">
        <v>234</v>
      </c>
      <c r="JB294" t="s">
        <v>234</v>
      </c>
      <c r="JC294" t="s">
        <v>234</v>
      </c>
      <c r="JD294" t="s">
        <v>234</v>
      </c>
      <c r="JE294" t="s">
        <v>234</v>
      </c>
      <c r="JF294" t="s">
        <v>234</v>
      </c>
      <c r="JG294" t="s">
        <v>234</v>
      </c>
      <c r="JH294" t="s">
        <v>234</v>
      </c>
      <c r="JI294" t="s">
        <v>234</v>
      </c>
      <c r="JJ294" t="s">
        <v>234</v>
      </c>
      <c r="JK294" t="s">
        <v>234</v>
      </c>
      <c r="JL294" t="s">
        <v>234</v>
      </c>
      <c r="JM294" t="s">
        <v>234</v>
      </c>
      <c r="JN294" t="s">
        <v>234</v>
      </c>
      <c r="JO294" t="s">
        <v>234</v>
      </c>
      <c r="JP294" t="s">
        <v>234</v>
      </c>
      <c r="JQ294" t="s">
        <v>234</v>
      </c>
      <c r="JR294" t="s">
        <v>234</v>
      </c>
      <c r="JS294" t="s">
        <v>234</v>
      </c>
      <c r="JT294" t="s">
        <v>234</v>
      </c>
      <c r="JU294" t="s">
        <v>234</v>
      </c>
      <c r="JV294" t="s">
        <v>234</v>
      </c>
      <c r="JW294" t="s">
        <v>234</v>
      </c>
      <c r="JX294" t="s">
        <v>234</v>
      </c>
      <c r="JY294" t="s">
        <v>234</v>
      </c>
      <c r="JZ294" t="s">
        <v>234</v>
      </c>
      <c r="KA294" t="s">
        <v>234</v>
      </c>
      <c r="KB294" t="s">
        <v>234</v>
      </c>
      <c r="KC294" t="s">
        <v>234</v>
      </c>
      <c r="KD294" t="s">
        <v>234</v>
      </c>
      <c r="KE294" t="s">
        <v>234</v>
      </c>
      <c r="KF294" t="s">
        <v>234</v>
      </c>
      <c r="KG294" t="s">
        <v>234</v>
      </c>
      <c r="KH294" t="s">
        <v>234</v>
      </c>
      <c r="KI294" t="s">
        <v>234</v>
      </c>
      <c r="KJ294" t="s">
        <v>234</v>
      </c>
      <c r="KK294" t="s">
        <v>234</v>
      </c>
      <c r="KL294" t="s">
        <v>234</v>
      </c>
      <c r="KM294" t="s">
        <v>234</v>
      </c>
      <c r="KN294" t="s">
        <v>234</v>
      </c>
      <c r="KO294" t="s">
        <v>234</v>
      </c>
      <c r="KP294" t="s">
        <v>234</v>
      </c>
      <c r="KQ294" t="s">
        <v>234</v>
      </c>
      <c r="KR294" t="s">
        <v>234</v>
      </c>
      <c r="KS294" t="s">
        <v>234</v>
      </c>
      <c r="KT294" t="s">
        <v>234</v>
      </c>
      <c r="KU294" t="s">
        <v>234</v>
      </c>
      <c r="KV294" t="s">
        <v>234</v>
      </c>
      <c r="KW294" t="s">
        <v>234</v>
      </c>
      <c r="KX294" t="s">
        <v>234</v>
      </c>
      <c r="KY294" t="s">
        <v>234</v>
      </c>
      <c r="KZ294" t="s">
        <v>234</v>
      </c>
      <c r="LA294" t="s">
        <v>234</v>
      </c>
      <c r="LB294" t="s">
        <v>234</v>
      </c>
      <c r="LC294" t="s">
        <v>234</v>
      </c>
      <c r="LD294" t="s">
        <v>234</v>
      </c>
      <c r="LE294" t="s">
        <v>234</v>
      </c>
      <c r="LF294" t="s">
        <v>3443</v>
      </c>
      <c r="LG294" t="s">
        <v>234</v>
      </c>
      <c r="LH294">
        <v>267218410</v>
      </c>
      <c r="LI294" t="s">
        <v>4496</v>
      </c>
      <c r="LJ294">
        <v>44626.588935185187</v>
      </c>
      <c r="LK294" t="s">
        <v>234</v>
      </c>
      <c r="LL294" t="s">
        <v>234</v>
      </c>
      <c r="LM294" t="s">
        <v>3800</v>
      </c>
      <c r="LN294" t="s">
        <v>3801</v>
      </c>
      <c r="LO294" t="s">
        <v>234</v>
      </c>
      <c r="LP294">
        <v>308</v>
      </c>
    </row>
    <row r="295" spans="1:328" x14ac:dyDescent="0.35">
      <c r="A295">
        <v>44622.432464861107</v>
      </c>
      <c r="B295">
        <v>44622.452812569441</v>
      </c>
      <c r="C295">
        <v>44622</v>
      </c>
      <c r="D295">
        <v>1.4534077381540556E-3</v>
      </c>
      <c r="E295" t="s">
        <v>234</v>
      </c>
      <c r="F295" t="s">
        <v>234</v>
      </c>
      <c r="G295" t="s">
        <v>234</v>
      </c>
      <c r="H295">
        <v>44622</v>
      </c>
      <c r="I295" t="s">
        <v>451</v>
      </c>
      <c r="J295" t="s">
        <v>234</v>
      </c>
      <c r="K295" t="s">
        <v>451</v>
      </c>
      <c r="L295" t="s">
        <v>450</v>
      </c>
      <c r="M295" t="s">
        <v>450</v>
      </c>
      <c r="N295" t="s">
        <v>246</v>
      </c>
      <c r="O295" t="s">
        <v>4486</v>
      </c>
      <c r="P295" t="s">
        <v>246</v>
      </c>
      <c r="Q295" t="s">
        <v>433</v>
      </c>
      <c r="R295" t="s">
        <v>4486</v>
      </c>
      <c r="S295" t="s">
        <v>441</v>
      </c>
      <c r="T295" t="s">
        <v>1922</v>
      </c>
      <c r="U295" t="s">
        <v>1921</v>
      </c>
      <c r="V295" t="s">
        <v>1923</v>
      </c>
      <c r="W295" t="s">
        <v>2278</v>
      </c>
      <c r="X295" t="s">
        <v>2277</v>
      </c>
      <c r="Y295" t="s">
        <v>2278</v>
      </c>
      <c r="Z295" t="s">
        <v>246</v>
      </c>
      <c r="AA295" t="s">
        <v>4487</v>
      </c>
      <c r="AB295" t="s">
        <v>246</v>
      </c>
      <c r="AC295" t="s">
        <v>1390</v>
      </c>
      <c r="AD295" t="s">
        <v>4487</v>
      </c>
      <c r="AE295" t="s">
        <v>246</v>
      </c>
      <c r="AF295" t="s">
        <v>4488</v>
      </c>
      <c r="AG295" t="s">
        <v>246</v>
      </c>
      <c r="AH295" t="s">
        <v>1390</v>
      </c>
      <c r="AI295" t="s">
        <v>4489</v>
      </c>
      <c r="AJ295" t="s">
        <v>366</v>
      </c>
      <c r="AK295" t="s">
        <v>284</v>
      </c>
      <c r="AL295" t="s">
        <v>1655</v>
      </c>
      <c r="AM295" t="s">
        <v>234</v>
      </c>
      <c r="AN295" t="s">
        <v>1655</v>
      </c>
      <c r="AO295" t="s">
        <v>234</v>
      </c>
      <c r="AP295" t="s">
        <v>250</v>
      </c>
      <c r="AQ295" t="s">
        <v>234</v>
      </c>
      <c r="AR295" t="s">
        <v>234</v>
      </c>
      <c r="AS295" t="s">
        <v>285</v>
      </c>
      <c r="AT295" t="s">
        <v>234</v>
      </c>
      <c r="AU295" t="s">
        <v>3875</v>
      </c>
      <c r="AV295">
        <v>1</v>
      </c>
      <c r="AW295">
        <v>1</v>
      </c>
      <c r="AX295">
        <v>0</v>
      </c>
      <c r="AY295">
        <v>0</v>
      </c>
      <c r="AZ295">
        <v>0</v>
      </c>
      <c r="BA295">
        <v>0</v>
      </c>
      <c r="BB295">
        <v>0</v>
      </c>
      <c r="BC295">
        <v>0</v>
      </c>
      <c r="BD295" t="s">
        <v>309</v>
      </c>
      <c r="BE295" t="s">
        <v>750</v>
      </c>
      <c r="BF295" t="s">
        <v>287</v>
      </c>
      <c r="BG295">
        <v>1</v>
      </c>
      <c r="BH295">
        <v>0</v>
      </c>
      <c r="BI295">
        <v>0</v>
      </c>
      <c r="BJ295">
        <v>0</v>
      </c>
      <c r="BK295">
        <v>0</v>
      </c>
      <c r="BL295">
        <v>0</v>
      </c>
      <c r="BM295">
        <v>0</v>
      </c>
      <c r="BN295">
        <v>0</v>
      </c>
      <c r="BO295">
        <v>0</v>
      </c>
      <c r="BP295">
        <v>0</v>
      </c>
      <c r="BQ295" t="s">
        <v>234</v>
      </c>
      <c r="BR295" t="s">
        <v>304</v>
      </c>
      <c r="BS295" t="s">
        <v>311</v>
      </c>
      <c r="BT295" t="s">
        <v>3944</v>
      </c>
      <c r="BU295">
        <v>1</v>
      </c>
      <c r="BV295">
        <v>1</v>
      </c>
      <c r="BW295">
        <v>1</v>
      </c>
      <c r="BX295">
        <v>1</v>
      </c>
      <c r="BY295">
        <v>1</v>
      </c>
      <c r="BZ295">
        <v>1</v>
      </c>
      <c r="CA295">
        <v>1</v>
      </c>
      <c r="CB295">
        <v>0</v>
      </c>
      <c r="CC295" t="s">
        <v>1500</v>
      </c>
      <c r="CD295">
        <v>500</v>
      </c>
      <c r="CE295">
        <v>250</v>
      </c>
      <c r="CF295" t="s">
        <v>1445</v>
      </c>
      <c r="CG295">
        <v>550</v>
      </c>
      <c r="CH295">
        <v>211.53846153846101</v>
      </c>
      <c r="CI295" t="s">
        <v>1655</v>
      </c>
      <c r="CJ295">
        <v>200</v>
      </c>
      <c r="CK295" t="s">
        <v>4101</v>
      </c>
      <c r="CL295" t="s">
        <v>1445</v>
      </c>
      <c r="CM295">
        <v>500</v>
      </c>
      <c r="CN295" t="s">
        <v>4309</v>
      </c>
      <c r="CO295" t="s">
        <v>1655</v>
      </c>
      <c r="CP295">
        <v>600</v>
      </c>
      <c r="CQ295" t="s">
        <v>3805</v>
      </c>
      <c r="CR295" t="s">
        <v>1445</v>
      </c>
      <c r="CS295">
        <v>750</v>
      </c>
      <c r="CT295" t="s">
        <v>4072</v>
      </c>
      <c r="CU295" t="s">
        <v>1445</v>
      </c>
      <c r="CV295" t="s">
        <v>1507</v>
      </c>
      <c r="CW295" t="s">
        <v>1655</v>
      </c>
      <c r="CX295">
        <v>1250</v>
      </c>
      <c r="CY295" t="s">
        <v>234</v>
      </c>
      <c r="CZ295" t="s">
        <v>234</v>
      </c>
      <c r="DA295" t="s">
        <v>234</v>
      </c>
      <c r="DB295" t="s">
        <v>234</v>
      </c>
      <c r="DC295" t="s">
        <v>234</v>
      </c>
      <c r="DD295" t="s">
        <v>234</v>
      </c>
      <c r="DE295" t="s">
        <v>259</v>
      </c>
      <c r="DF295">
        <v>1250</v>
      </c>
      <c r="DG295" t="s">
        <v>1655</v>
      </c>
      <c r="DH295" t="s">
        <v>1655</v>
      </c>
      <c r="DI295" t="s">
        <v>1533</v>
      </c>
      <c r="DJ295">
        <v>0</v>
      </c>
      <c r="DK295">
        <v>0</v>
      </c>
      <c r="DL295">
        <v>0</v>
      </c>
      <c r="DM295">
        <v>0</v>
      </c>
      <c r="DN295">
        <v>0</v>
      </c>
      <c r="DO295">
        <v>0</v>
      </c>
      <c r="DP295">
        <v>1</v>
      </c>
      <c r="DQ295">
        <v>0</v>
      </c>
      <c r="DR295">
        <v>0</v>
      </c>
      <c r="DS295">
        <v>0</v>
      </c>
      <c r="DT295">
        <v>0</v>
      </c>
      <c r="DU295">
        <v>0</v>
      </c>
      <c r="DV295">
        <v>0</v>
      </c>
      <c r="DW295">
        <v>0</v>
      </c>
      <c r="DX295" t="s">
        <v>234</v>
      </c>
      <c r="DY295" t="s">
        <v>4497</v>
      </c>
      <c r="DZ295">
        <v>0</v>
      </c>
      <c r="EA295">
        <v>1</v>
      </c>
      <c r="EB295">
        <v>1</v>
      </c>
      <c r="EC295">
        <v>1</v>
      </c>
      <c r="ED295">
        <v>0</v>
      </c>
      <c r="EE295">
        <v>0</v>
      </c>
      <c r="EF295">
        <v>1</v>
      </c>
      <c r="EG295">
        <v>0</v>
      </c>
      <c r="EH295" t="s">
        <v>1655</v>
      </c>
      <c r="EI295" t="s">
        <v>1655</v>
      </c>
      <c r="EJ295" t="s">
        <v>1655</v>
      </c>
      <c r="EK295" t="s">
        <v>239</v>
      </c>
      <c r="EL295" t="s">
        <v>314</v>
      </c>
      <c r="EM295" t="s">
        <v>370</v>
      </c>
      <c r="EN295" t="s">
        <v>314</v>
      </c>
      <c r="EO295" t="s">
        <v>3813</v>
      </c>
      <c r="EP295">
        <v>1</v>
      </c>
      <c r="EQ295">
        <v>1</v>
      </c>
      <c r="ER295">
        <v>1</v>
      </c>
      <c r="ES295">
        <v>1</v>
      </c>
      <c r="ET295">
        <v>1</v>
      </c>
      <c r="EU295">
        <v>1</v>
      </c>
      <c r="EV295">
        <v>1</v>
      </c>
      <c r="EW295">
        <v>0</v>
      </c>
      <c r="EX295" t="s">
        <v>1655</v>
      </c>
      <c r="EY295">
        <v>50</v>
      </c>
      <c r="EZ295" t="s">
        <v>3814</v>
      </c>
      <c r="FA295" t="s">
        <v>234</v>
      </c>
      <c r="FB295" t="s">
        <v>234</v>
      </c>
      <c r="FC295" t="s">
        <v>234</v>
      </c>
      <c r="FD295" t="s">
        <v>3814</v>
      </c>
      <c r="FE295" t="s">
        <v>1445</v>
      </c>
      <c r="FF295">
        <v>25</v>
      </c>
      <c r="FG295" t="s">
        <v>1655</v>
      </c>
      <c r="FH295">
        <v>75</v>
      </c>
      <c r="FI295" t="s">
        <v>1445</v>
      </c>
      <c r="FJ295" t="s">
        <v>1655</v>
      </c>
      <c r="FK295">
        <v>20</v>
      </c>
      <c r="FL295" t="s">
        <v>234</v>
      </c>
      <c r="FM295" t="s">
        <v>234</v>
      </c>
      <c r="FN295" t="s">
        <v>3920</v>
      </c>
      <c r="FO295" t="s">
        <v>1445</v>
      </c>
      <c r="FP295" t="s">
        <v>1445</v>
      </c>
      <c r="FQ295" t="s">
        <v>234</v>
      </c>
      <c r="FR295">
        <v>150</v>
      </c>
      <c r="FS295">
        <v>100</v>
      </c>
      <c r="FT295" t="s">
        <v>4272</v>
      </c>
      <c r="FU295" t="s">
        <v>1655</v>
      </c>
      <c r="FV295" t="s">
        <v>1655</v>
      </c>
      <c r="FW295">
        <v>125</v>
      </c>
      <c r="FX295" t="s">
        <v>234</v>
      </c>
      <c r="FY295" t="s">
        <v>234</v>
      </c>
      <c r="FZ295" t="s">
        <v>234</v>
      </c>
      <c r="GA295" t="s">
        <v>3899</v>
      </c>
      <c r="GB295" t="s">
        <v>1655</v>
      </c>
      <c r="GC295" t="s">
        <v>1655</v>
      </c>
      <c r="GD295" t="s">
        <v>234</v>
      </c>
      <c r="GE295">
        <v>10</v>
      </c>
      <c r="GF295" t="s">
        <v>234</v>
      </c>
      <c r="GG295" t="s">
        <v>234</v>
      </c>
      <c r="GH295" t="s">
        <v>234</v>
      </c>
      <c r="GI295" t="s">
        <v>234</v>
      </c>
      <c r="GJ295" t="s">
        <v>234</v>
      </c>
      <c r="GK295" t="s">
        <v>234</v>
      </c>
      <c r="GL295" t="s">
        <v>1655</v>
      </c>
      <c r="GM295" t="s">
        <v>259</v>
      </c>
      <c r="GN295" t="s">
        <v>3862</v>
      </c>
      <c r="GO295" t="s">
        <v>1445</v>
      </c>
      <c r="GP295" t="s">
        <v>234</v>
      </c>
      <c r="GQ295" t="s">
        <v>234</v>
      </c>
      <c r="GR295" t="s">
        <v>234</v>
      </c>
      <c r="GS295" t="s">
        <v>234</v>
      </c>
      <c r="GT295" t="s">
        <v>234</v>
      </c>
      <c r="GU295" t="s">
        <v>234</v>
      </c>
      <c r="GV295" t="s">
        <v>234</v>
      </c>
      <c r="GW295" t="s">
        <v>234</v>
      </c>
      <c r="GX295" t="s">
        <v>234</v>
      </c>
      <c r="GY295" t="s">
        <v>234</v>
      </c>
      <c r="GZ295" t="s">
        <v>234</v>
      </c>
      <c r="HA295" t="s">
        <v>234</v>
      </c>
      <c r="HB295" t="s">
        <v>234</v>
      </c>
      <c r="HC295" t="s">
        <v>234</v>
      </c>
      <c r="HD295" t="s">
        <v>234</v>
      </c>
      <c r="HE295" t="s">
        <v>234</v>
      </c>
      <c r="HF295" t="s">
        <v>234</v>
      </c>
      <c r="HG295" t="s">
        <v>234</v>
      </c>
      <c r="HH295" t="s">
        <v>234</v>
      </c>
      <c r="HI295" t="s">
        <v>234</v>
      </c>
      <c r="HJ295" t="s">
        <v>234</v>
      </c>
      <c r="HK295" t="s">
        <v>234</v>
      </c>
      <c r="HL295" t="s">
        <v>234</v>
      </c>
      <c r="HM295" t="s">
        <v>234</v>
      </c>
      <c r="HN295" t="s">
        <v>1655</v>
      </c>
      <c r="HO295" t="s">
        <v>1655</v>
      </c>
      <c r="HP295" t="s">
        <v>1655</v>
      </c>
      <c r="HQ295" t="s">
        <v>239</v>
      </c>
      <c r="HR295" t="s">
        <v>314</v>
      </c>
      <c r="HS295" t="s">
        <v>370</v>
      </c>
      <c r="HT295" t="s">
        <v>314</v>
      </c>
      <c r="HU295" t="s">
        <v>1445</v>
      </c>
      <c r="HV295" t="s">
        <v>234</v>
      </c>
      <c r="HW295" t="s">
        <v>234</v>
      </c>
      <c r="HX295" t="s">
        <v>234</v>
      </c>
      <c r="HY295" t="s">
        <v>234</v>
      </c>
      <c r="HZ295" t="s">
        <v>234</v>
      </c>
      <c r="IA295" t="s">
        <v>234</v>
      </c>
      <c r="IB295" t="s">
        <v>234</v>
      </c>
      <c r="IC295" t="s">
        <v>234</v>
      </c>
      <c r="ID295" t="s">
        <v>1591</v>
      </c>
      <c r="IE295">
        <v>0</v>
      </c>
      <c r="IF295">
        <v>0</v>
      </c>
      <c r="IG295">
        <v>0</v>
      </c>
      <c r="IH295">
        <v>0</v>
      </c>
      <c r="II295">
        <v>0</v>
      </c>
      <c r="IJ295">
        <v>1</v>
      </c>
      <c r="IK295">
        <v>0</v>
      </c>
      <c r="IL295">
        <v>0</v>
      </c>
      <c r="IM295" t="s">
        <v>234</v>
      </c>
      <c r="IN295" t="s">
        <v>269</v>
      </c>
      <c r="IO295" t="s">
        <v>234</v>
      </c>
      <c r="IP295" t="s">
        <v>234</v>
      </c>
      <c r="IQ295" t="s">
        <v>234</v>
      </c>
      <c r="IR295" t="s">
        <v>234</v>
      </c>
      <c r="IS295" t="s">
        <v>234</v>
      </c>
      <c r="IT295" t="s">
        <v>234</v>
      </c>
      <c r="IU295" t="s">
        <v>234</v>
      </c>
      <c r="IV295" t="s">
        <v>234</v>
      </c>
      <c r="IW295" t="s">
        <v>234</v>
      </c>
      <c r="IX295" t="s">
        <v>234</v>
      </c>
      <c r="IY295" t="s">
        <v>234</v>
      </c>
      <c r="IZ295" t="s">
        <v>234</v>
      </c>
      <c r="JA295" t="s">
        <v>234</v>
      </c>
      <c r="JB295" t="s">
        <v>234</v>
      </c>
      <c r="JC295" t="s">
        <v>234</v>
      </c>
      <c r="JD295" t="s">
        <v>234</v>
      </c>
      <c r="JE295" t="s">
        <v>234</v>
      </c>
      <c r="JF295" t="s">
        <v>234</v>
      </c>
      <c r="JG295" t="s">
        <v>234</v>
      </c>
      <c r="JH295" t="s">
        <v>234</v>
      </c>
      <c r="JI295" t="s">
        <v>234</v>
      </c>
      <c r="JJ295" t="s">
        <v>234</v>
      </c>
      <c r="JK295" t="s">
        <v>234</v>
      </c>
      <c r="JL295" t="s">
        <v>234</v>
      </c>
      <c r="JM295" t="s">
        <v>234</v>
      </c>
      <c r="JN295" t="s">
        <v>234</v>
      </c>
      <c r="JO295" t="s">
        <v>234</v>
      </c>
      <c r="JP295" t="s">
        <v>234</v>
      </c>
      <c r="JQ295" t="s">
        <v>234</v>
      </c>
      <c r="JR295" t="s">
        <v>234</v>
      </c>
      <c r="JS295" t="s">
        <v>234</v>
      </c>
      <c r="JT295" t="s">
        <v>234</v>
      </c>
      <c r="JU295" t="s">
        <v>234</v>
      </c>
      <c r="JV295" t="s">
        <v>234</v>
      </c>
      <c r="JW295" t="s">
        <v>234</v>
      </c>
      <c r="JX295" t="s">
        <v>234</v>
      </c>
      <c r="JY295" t="s">
        <v>234</v>
      </c>
      <c r="JZ295" t="s">
        <v>234</v>
      </c>
      <c r="KA295" t="s">
        <v>234</v>
      </c>
      <c r="KB295" t="s">
        <v>234</v>
      </c>
      <c r="KC295" t="s">
        <v>234</v>
      </c>
      <c r="KD295" t="s">
        <v>234</v>
      </c>
      <c r="KE295" t="s">
        <v>234</v>
      </c>
      <c r="KF295" t="s">
        <v>234</v>
      </c>
      <c r="KG295" t="s">
        <v>234</v>
      </c>
      <c r="KH295" t="s">
        <v>234</v>
      </c>
      <c r="KI295" t="s">
        <v>234</v>
      </c>
      <c r="KJ295" t="s">
        <v>234</v>
      </c>
      <c r="KK295" t="s">
        <v>234</v>
      </c>
      <c r="KL295" t="s">
        <v>234</v>
      </c>
      <c r="KM295" t="s">
        <v>234</v>
      </c>
      <c r="KN295" t="s">
        <v>234</v>
      </c>
      <c r="KO295" t="s">
        <v>234</v>
      </c>
      <c r="KP295" t="s">
        <v>234</v>
      </c>
      <c r="KQ295" t="s">
        <v>234</v>
      </c>
      <c r="KR295" t="s">
        <v>234</v>
      </c>
      <c r="KS295" t="s">
        <v>234</v>
      </c>
      <c r="KT295" t="s">
        <v>234</v>
      </c>
      <c r="KU295" t="s">
        <v>234</v>
      </c>
      <c r="KV295" t="s">
        <v>234</v>
      </c>
      <c r="KW295" t="s">
        <v>234</v>
      </c>
      <c r="KX295" t="s">
        <v>234</v>
      </c>
      <c r="KY295" t="s">
        <v>234</v>
      </c>
      <c r="KZ295" t="s">
        <v>234</v>
      </c>
      <c r="LA295" t="s">
        <v>234</v>
      </c>
      <c r="LB295" t="s">
        <v>234</v>
      </c>
      <c r="LC295" t="s">
        <v>234</v>
      </c>
      <c r="LD295" t="s">
        <v>234</v>
      </c>
      <c r="LE295" t="s">
        <v>234</v>
      </c>
      <c r="LF295" t="s">
        <v>3443</v>
      </c>
      <c r="LG295" t="s">
        <v>234</v>
      </c>
      <c r="LH295">
        <v>267218417</v>
      </c>
      <c r="LI295" t="s">
        <v>4498</v>
      </c>
      <c r="LJ295">
        <v>44626.588958333326</v>
      </c>
      <c r="LK295" t="s">
        <v>234</v>
      </c>
      <c r="LL295" t="s">
        <v>234</v>
      </c>
      <c r="LM295" t="s">
        <v>3800</v>
      </c>
      <c r="LN295" t="s">
        <v>3801</v>
      </c>
      <c r="LO295" t="s">
        <v>234</v>
      </c>
      <c r="LP295">
        <v>309</v>
      </c>
    </row>
    <row r="296" spans="1:328" x14ac:dyDescent="0.35">
      <c r="A296">
        <v>44622.452889456021</v>
      </c>
      <c r="B296">
        <v>44622.461378541673</v>
      </c>
      <c r="C296">
        <v>44622</v>
      </c>
      <c r="D296">
        <v>1.6978171304799616E-3</v>
      </c>
      <c r="E296" t="s">
        <v>234</v>
      </c>
      <c r="F296" t="s">
        <v>234</v>
      </c>
      <c r="G296" t="s">
        <v>234</v>
      </c>
      <c r="H296">
        <v>44622</v>
      </c>
      <c r="I296" t="s">
        <v>451</v>
      </c>
      <c r="J296" t="s">
        <v>234</v>
      </c>
      <c r="K296" t="s">
        <v>451</v>
      </c>
      <c r="L296" t="s">
        <v>450</v>
      </c>
      <c r="M296" t="s">
        <v>450</v>
      </c>
      <c r="N296" t="s">
        <v>246</v>
      </c>
      <c r="O296" t="s">
        <v>4486</v>
      </c>
      <c r="P296" t="s">
        <v>246</v>
      </c>
      <c r="Q296" t="s">
        <v>433</v>
      </c>
      <c r="R296" t="s">
        <v>4486</v>
      </c>
      <c r="S296" t="s">
        <v>441</v>
      </c>
      <c r="T296" t="s">
        <v>1922</v>
      </c>
      <c r="U296" t="s">
        <v>1921</v>
      </c>
      <c r="V296" t="s">
        <v>1923</v>
      </c>
      <c r="W296" t="s">
        <v>2278</v>
      </c>
      <c r="X296" t="s">
        <v>2277</v>
      </c>
      <c r="Y296" t="s">
        <v>2278</v>
      </c>
      <c r="Z296" t="s">
        <v>246</v>
      </c>
      <c r="AA296" t="s">
        <v>4487</v>
      </c>
      <c r="AB296" t="s">
        <v>246</v>
      </c>
      <c r="AC296" t="s">
        <v>1390</v>
      </c>
      <c r="AD296" t="s">
        <v>4487</v>
      </c>
      <c r="AE296" t="s">
        <v>246</v>
      </c>
      <c r="AF296" t="s">
        <v>4488</v>
      </c>
      <c r="AG296" t="s">
        <v>246</v>
      </c>
      <c r="AH296" t="s">
        <v>1390</v>
      </c>
      <c r="AI296" t="s">
        <v>4489</v>
      </c>
      <c r="AJ296" t="s">
        <v>366</v>
      </c>
      <c r="AK296" t="s">
        <v>284</v>
      </c>
      <c r="AL296" t="s">
        <v>1655</v>
      </c>
      <c r="AM296" t="s">
        <v>234</v>
      </c>
      <c r="AN296" t="s">
        <v>1655</v>
      </c>
      <c r="AO296" t="s">
        <v>234</v>
      </c>
      <c r="AP296" t="s">
        <v>250</v>
      </c>
      <c r="AQ296" t="s">
        <v>234</v>
      </c>
      <c r="AR296" t="s">
        <v>234</v>
      </c>
      <c r="AS296" t="s">
        <v>285</v>
      </c>
      <c r="AT296" t="s">
        <v>234</v>
      </c>
      <c r="AU296" t="s">
        <v>302</v>
      </c>
      <c r="AV296">
        <v>0</v>
      </c>
      <c r="AW296">
        <v>1</v>
      </c>
      <c r="AX296">
        <v>0</v>
      </c>
      <c r="AY296">
        <v>0</v>
      </c>
      <c r="AZ296">
        <v>0</v>
      </c>
      <c r="BA296">
        <v>0</v>
      </c>
      <c r="BB296">
        <v>0</v>
      </c>
      <c r="BC296">
        <v>0</v>
      </c>
      <c r="BD296" t="s">
        <v>303</v>
      </c>
      <c r="BE296" t="s">
        <v>752</v>
      </c>
      <c r="BF296" t="s">
        <v>287</v>
      </c>
      <c r="BG296">
        <v>1</v>
      </c>
      <c r="BH296">
        <v>0</v>
      </c>
      <c r="BI296">
        <v>0</v>
      </c>
      <c r="BJ296">
        <v>0</v>
      </c>
      <c r="BK296">
        <v>0</v>
      </c>
      <c r="BL296">
        <v>0</v>
      </c>
      <c r="BM296">
        <v>0</v>
      </c>
      <c r="BN296">
        <v>0</v>
      </c>
      <c r="BO296">
        <v>0</v>
      </c>
      <c r="BP296">
        <v>0</v>
      </c>
      <c r="BQ296" t="s">
        <v>234</v>
      </c>
      <c r="BR296" t="s">
        <v>348</v>
      </c>
      <c r="BS296" t="s">
        <v>289</v>
      </c>
      <c r="BT296" t="s">
        <v>234</v>
      </c>
      <c r="BU296" t="s">
        <v>234</v>
      </c>
      <c r="BV296" t="s">
        <v>234</v>
      </c>
      <c r="BW296" t="s">
        <v>234</v>
      </c>
      <c r="BX296" t="s">
        <v>234</v>
      </c>
      <c r="BY296" t="s">
        <v>234</v>
      </c>
      <c r="BZ296" t="s">
        <v>234</v>
      </c>
      <c r="CA296" t="s">
        <v>234</v>
      </c>
      <c r="CB296" t="s">
        <v>234</v>
      </c>
      <c r="CC296" t="s">
        <v>234</v>
      </c>
      <c r="CD296" t="s">
        <v>234</v>
      </c>
      <c r="CE296" t="s">
        <v>234</v>
      </c>
      <c r="CF296" t="s">
        <v>234</v>
      </c>
      <c r="CG296" t="s">
        <v>234</v>
      </c>
      <c r="CH296" t="s">
        <v>234</v>
      </c>
      <c r="CI296" t="s">
        <v>234</v>
      </c>
      <c r="CJ296" t="s">
        <v>234</v>
      </c>
      <c r="CK296" t="s">
        <v>234</v>
      </c>
      <c r="CL296" t="s">
        <v>234</v>
      </c>
      <c r="CM296" t="s">
        <v>234</v>
      </c>
      <c r="CN296" t="s">
        <v>234</v>
      </c>
      <c r="CO296" t="s">
        <v>234</v>
      </c>
      <c r="CP296" t="s">
        <v>234</v>
      </c>
      <c r="CQ296" t="s">
        <v>234</v>
      </c>
      <c r="CR296" t="s">
        <v>234</v>
      </c>
      <c r="CS296" t="s">
        <v>234</v>
      </c>
      <c r="CT296" t="s">
        <v>234</v>
      </c>
      <c r="CU296" t="s">
        <v>234</v>
      </c>
      <c r="CV296" t="s">
        <v>234</v>
      </c>
      <c r="CW296" t="s">
        <v>234</v>
      </c>
      <c r="CX296" t="s">
        <v>234</v>
      </c>
      <c r="CY296" t="s">
        <v>234</v>
      </c>
      <c r="CZ296" t="s">
        <v>234</v>
      </c>
      <c r="DA296" t="s">
        <v>234</v>
      </c>
      <c r="DB296" t="s">
        <v>234</v>
      </c>
      <c r="DC296" t="s">
        <v>234</v>
      </c>
      <c r="DD296" t="s">
        <v>234</v>
      </c>
      <c r="DE296" t="s">
        <v>234</v>
      </c>
      <c r="DF296" t="s">
        <v>234</v>
      </c>
      <c r="DG296" t="s">
        <v>234</v>
      </c>
      <c r="DH296" t="s">
        <v>234</v>
      </c>
      <c r="DI296" t="s">
        <v>234</v>
      </c>
      <c r="DJ296" t="s">
        <v>234</v>
      </c>
      <c r="DK296" t="s">
        <v>234</v>
      </c>
      <c r="DL296" t="s">
        <v>234</v>
      </c>
      <c r="DM296" t="s">
        <v>234</v>
      </c>
      <c r="DN296" t="s">
        <v>234</v>
      </c>
      <c r="DO296" t="s">
        <v>234</v>
      </c>
      <c r="DP296" t="s">
        <v>234</v>
      </c>
      <c r="DQ296" t="s">
        <v>234</v>
      </c>
      <c r="DR296" t="s">
        <v>234</v>
      </c>
      <c r="DS296" t="s">
        <v>234</v>
      </c>
      <c r="DT296" t="s">
        <v>234</v>
      </c>
      <c r="DU296" t="s">
        <v>234</v>
      </c>
      <c r="DV296" t="s">
        <v>234</v>
      </c>
      <c r="DW296" t="s">
        <v>234</v>
      </c>
      <c r="DX296" t="s">
        <v>234</v>
      </c>
      <c r="DY296" t="s">
        <v>234</v>
      </c>
      <c r="DZ296" t="s">
        <v>234</v>
      </c>
      <c r="EA296" t="s">
        <v>234</v>
      </c>
      <c r="EB296" t="s">
        <v>234</v>
      </c>
      <c r="EC296" t="s">
        <v>234</v>
      </c>
      <c r="ED296" t="s">
        <v>234</v>
      </c>
      <c r="EE296" t="s">
        <v>234</v>
      </c>
      <c r="EF296" t="s">
        <v>234</v>
      </c>
      <c r="EG296" t="s">
        <v>234</v>
      </c>
      <c r="EH296" t="s">
        <v>234</v>
      </c>
      <c r="EI296" t="s">
        <v>234</v>
      </c>
      <c r="EJ296" t="s">
        <v>234</v>
      </c>
      <c r="EK296" t="s">
        <v>234</v>
      </c>
      <c r="EL296" t="s">
        <v>234</v>
      </c>
      <c r="EM296" t="s">
        <v>234</v>
      </c>
      <c r="EN296" t="s">
        <v>234</v>
      </c>
      <c r="EO296" t="s">
        <v>4082</v>
      </c>
      <c r="EP296">
        <v>0</v>
      </c>
      <c r="EQ296">
        <v>1</v>
      </c>
      <c r="ER296">
        <v>1</v>
      </c>
      <c r="ES296">
        <v>1</v>
      </c>
      <c r="ET296">
        <v>1</v>
      </c>
      <c r="EU296">
        <v>0</v>
      </c>
      <c r="EV296">
        <v>1</v>
      </c>
      <c r="EW296">
        <v>0</v>
      </c>
      <c r="EX296" t="s">
        <v>234</v>
      </c>
      <c r="EY296" t="s">
        <v>234</v>
      </c>
      <c r="EZ296" t="s">
        <v>234</v>
      </c>
      <c r="FA296" t="s">
        <v>234</v>
      </c>
      <c r="FB296" t="s">
        <v>234</v>
      </c>
      <c r="FC296" t="s">
        <v>234</v>
      </c>
      <c r="FD296" t="s">
        <v>234</v>
      </c>
      <c r="FE296" t="s">
        <v>234</v>
      </c>
      <c r="FF296">
        <v>25</v>
      </c>
      <c r="FG296" t="s">
        <v>1655</v>
      </c>
      <c r="FH296">
        <v>50</v>
      </c>
      <c r="FI296" t="s">
        <v>1445</v>
      </c>
      <c r="FJ296" t="s">
        <v>1655</v>
      </c>
      <c r="FK296">
        <v>20</v>
      </c>
      <c r="FL296" t="s">
        <v>234</v>
      </c>
      <c r="FM296" t="s">
        <v>234</v>
      </c>
      <c r="FN296" t="s">
        <v>3920</v>
      </c>
      <c r="FO296" t="s">
        <v>1655</v>
      </c>
      <c r="FP296" t="s">
        <v>1445</v>
      </c>
      <c r="FQ296" t="s">
        <v>234</v>
      </c>
      <c r="FR296">
        <v>150</v>
      </c>
      <c r="FS296">
        <v>100</v>
      </c>
      <c r="FT296" t="s">
        <v>4272</v>
      </c>
      <c r="FU296" t="s">
        <v>1655</v>
      </c>
      <c r="FV296" t="s">
        <v>1655</v>
      </c>
      <c r="FW296">
        <v>100</v>
      </c>
      <c r="FX296" t="s">
        <v>234</v>
      </c>
      <c r="FY296" t="s">
        <v>234</v>
      </c>
      <c r="FZ296" t="s">
        <v>234</v>
      </c>
      <c r="GA296" t="s">
        <v>3816</v>
      </c>
      <c r="GB296" t="s">
        <v>1655</v>
      </c>
      <c r="GC296" t="s">
        <v>234</v>
      </c>
      <c r="GD296" t="s">
        <v>234</v>
      </c>
      <c r="GE296" t="s">
        <v>234</v>
      </c>
      <c r="GF296" t="s">
        <v>234</v>
      </c>
      <c r="GG296" t="s">
        <v>234</v>
      </c>
      <c r="GH296" t="s">
        <v>234</v>
      </c>
      <c r="GI296" t="s">
        <v>234</v>
      </c>
      <c r="GJ296" t="s">
        <v>234</v>
      </c>
      <c r="GK296" t="s">
        <v>234</v>
      </c>
      <c r="GL296" t="s">
        <v>234</v>
      </c>
      <c r="GM296" t="s">
        <v>234</v>
      </c>
      <c r="GN296" t="s">
        <v>234</v>
      </c>
      <c r="GO296" t="s">
        <v>1445</v>
      </c>
      <c r="GP296" t="s">
        <v>234</v>
      </c>
      <c r="GQ296" t="s">
        <v>234</v>
      </c>
      <c r="GR296" t="s">
        <v>234</v>
      </c>
      <c r="GS296" t="s">
        <v>234</v>
      </c>
      <c r="GT296" t="s">
        <v>234</v>
      </c>
      <c r="GU296" t="s">
        <v>234</v>
      </c>
      <c r="GV296" t="s">
        <v>234</v>
      </c>
      <c r="GW296" t="s">
        <v>234</v>
      </c>
      <c r="GX296" t="s">
        <v>234</v>
      </c>
      <c r="GY296" t="s">
        <v>234</v>
      </c>
      <c r="GZ296" t="s">
        <v>234</v>
      </c>
      <c r="HA296" t="s">
        <v>234</v>
      </c>
      <c r="HB296" t="s">
        <v>234</v>
      </c>
      <c r="HC296" t="s">
        <v>234</v>
      </c>
      <c r="HD296" t="s">
        <v>234</v>
      </c>
      <c r="HE296" t="s">
        <v>234</v>
      </c>
      <c r="HF296" t="s">
        <v>234</v>
      </c>
      <c r="HG296" t="s">
        <v>234</v>
      </c>
      <c r="HH296" t="s">
        <v>234</v>
      </c>
      <c r="HI296" t="s">
        <v>234</v>
      </c>
      <c r="HJ296" t="s">
        <v>234</v>
      </c>
      <c r="HK296" t="s">
        <v>234</v>
      </c>
      <c r="HL296" t="s">
        <v>234</v>
      </c>
      <c r="HM296" t="s">
        <v>234</v>
      </c>
      <c r="HN296" t="s">
        <v>1655</v>
      </c>
      <c r="HO296" t="s">
        <v>1445</v>
      </c>
      <c r="HP296" t="s">
        <v>1655</v>
      </c>
      <c r="HQ296" t="s">
        <v>239</v>
      </c>
      <c r="HR296" t="s">
        <v>314</v>
      </c>
      <c r="HS296" t="s">
        <v>294</v>
      </c>
      <c r="HT296" t="s">
        <v>314</v>
      </c>
      <c r="HU296" t="s">
        <v>1445</v>
      </c>
      <c r="HV296" t="s">
        <v>234</v>
      </c>
      <c r="HW296" t="s">
        <v>234</v>
      </c>
      <c r="HX296" t="s">
        <v>234</v>
      </c>
      <c r="HY296" t="s">
        <v>234</v>
      </c>
      <c r="HZ296" t="s">
        <v>234</v>
      </c>
      <c r="IA296" t="s">
        <v>234</v>
      </c>
      <c r="IB296" t="s">
        <v>234</v>
      </c>
      <c r="IC296" t="s">
        <v>234</v>
      </c>
      <c r="ID296" t="s">
        <v>1591</v>
      </c>
      <c r="IE296">
        <v>0</v>
      </c>
      <c r="IF296">
        <v>0</v>
      </c>
      <c r="IG296">
        <v>0</v>
      </c>
      <c r="IH296">
        <v>0</v>
      </c>
      <c r="II296">
        <v>0</v>
      </c>
      <c r="IJ296">
        <v>1</v>
      </c>
      <c r="IK296">
        <v>0</v>
      </c>
      <c r="IL296">
        <v>0</v>
      </c>
      <c r="IM296" t="s">
        <v>234</v>
      </c>
      <c r="IN296" t="s">
        <v>1655</v>
      </c>
      <c r="IO296" t="s">
        <v>234</v>
      </c>
      <c r="IP296" t="s">
        <v>303</v>
      </c>
      <c r="IQ296">
        <v>0</v>
      </c>
      <c r="IR296">
        <v>1</v>
      </c>
      <c r="IS296">
        <v>0</v>
      </c>
      <c r="IT296">
        <v>0</v>
      </c>
      <c r="IU296">
        <v>0</v>
      </c>
      <c r="IV296">
        <v>0</v>
      </c>
      <c r="IW296">
        <v>0</v>
      </c>
      <c r="IX296">
        <v>0</v>
      </c>
      <c r="IY296" t="s">
        <v>234</v>
      </c>
      <c r="IZ296" t="s">
        <v>234</v>
      </c>
      <c r="JA296" t="s">
        <v>234</v>
      </c>
      <c r="JB296" t="s">
        <v>234</v>
      </c>
      <c r="JC296" t="s">
        <v>234</v>
      </c>
      <c r="JD296" t="s">
        <v>234</v>
      </c>
      <c r="JE296" t="s">
        <v>234</v>
      </c>
      <c r="JF296" t="s">
        <v>234</v>
      </c>
      <c r="JG296" t="s">
        <v>234</v>
      </c>
      <c r="JH296" t="s">
        <v>234</v>
      </c>
      <c r="JI296" t="s">
        <v>234</v>
      </c>
      <c r="JJ296" t="s">
        <v>234</v>
      </c>
      <c r="JK296" t="s">
        <v>234</v>
      </c>
      <c r="JL296" t="s">
        <v>234</v>
      </c>
      <c r="JM296" t="s">
        <v>234</v>
      </c>
      <c r="JN296" t="s">
        <v>234</v>
      </c>
      <c r="JO296" t="s">
        <v>234</v>
      </c>
      <c r="JP296" t="s">
        <v>234</v>
      </c>
      <c r="JQ296" t="s">
        <v>234</v>
      </c>
      <c r="JR296" t="s">
        <v>234</v>
      </c>
      <c r="JS296" t="s">
        <v>234</v>
      </c>
      <c r="JT296" t="s">
        <v>234</v>
      </c>
      <c r="JU296" t="s">
        <v>234</v>
      </c>
      <c r="JV296" t="s">
        <v>234</v>
      </c>
      <c r="JW296" t="s">
        <v>234</v>
      </c>
      <c r="JX296" t="s">
        <v>234</v>
      </c>
      <c r="JY296" t="s">
        <v>234</v>
      </c>
      <c r="JZ296" t="s">
        <v>234</v>
      </c>
      <c r="KA296" t="s">
        <v>234</v>
      </c>
      <c r="KB296" t="s">
        <v>234</v>
      </c>
      <c r="KC296" t="s">
        <v>234</v>
      </c>
      <c r="KD296" t="s">
        <v>234</v>
      </c>
      <c r="KE296" t="s">
        <v>234</v>
      </c>
      <c r="KF296" t="s">
        <v>234</v>
      </c>
      <c r="KG296" t="s">
        <v>234</v>
      </c>
      <c r="KH296" t="s">
        <v>234</v>
      </c>
      <c r="KI296" t="s">
        <v>234</v>
      </c>
      <c r="KJ296" t="s">
        <v>234</v>
      </c>
      <c r="KK296" t="s">
        <v>234</v>
      </c>
      <c r="KL296" t="s">
        <v>234</v>
      </c>
      <c r="KM296" t="s">
        <v>234</v>
      </c>
      <c r="KN296" t="s">
        <v>234</v>
      </c>
      <c r="KO296" t="s">
        <v>234</v>
      </c>
      <c r="KP296" t="s">
        <v>234</v>
      </c>
      <c r="KQ296" t="s">
        <v>234</v>
      </c>
      <c r="KR296" t="s">
        <v>234</v>
      </c>
      <c r="KS296" t="s">
        <v>234</v>
      </c>
      <c r="KT296" t="s">
        <v>234</v>
      </c>
      <c r="KU296" t="s">
        <v>234</v>
      </c>
      <c r="KV296" t="s">
        <v>234</v>
      </c>
      <c r="KW296" t="s">
        <v>234</v>
      </c>
      <c r="KX296" t="s">
        <v>234</v>
      </c>
      <c r="KY296" t="s">
        <v>234</v>
      </c>
      <c r="KZ296" t="s">
        <v>234</v>
      </c>
      <c r="LA296" t="s">
        <v>234</v>
      </c>
      <c r="LB296" t="s">
        <v>234</v>
      </c>
      <c r="LC296" t="s">
        <v>234</v>
      </c>
      <c r="LD296" t="s">
        <v>234</v>
      </c>
      <c r="LE296" t="s">
        <v>234</v>
      </c>
      <c r="LF296" t="s">
        <v>3443</v>
      </c>
      <c r="LG296" t="s">
        <v>234</v>
      </c>
      <c r="LH296">
        <v>267218422</v>
      </c>
      <c r="LI296" t="s">
        <v>4499</v>
      </c>
      <c r="LJ296">
        <v>44626.58898148148</v>
      </c>
      <c r="LK296" t="s">
        <v>234</v>
      </c>
      <c r="LL296" t="s">
        <v>234</v>
      </c>
      <c r="LM296" t="s">
        <v>3800</v>
      </c>
      <c r="LN296" t="s">
        <v>3801</v>
      </c>
      <c r="LO296" t="s">
        <v>234</v>
      </c>
      <c r="LP296">
        <v>310</v>
      </c>
    </row>
    <row r="297" spans="1:328" x14ac:dyDescent="0.35">
      <c r="A297">
        <v>44622.461429409719</v>
      </c>
      <c r="B297">
        <v>44622.470031851852</v>
      </c>
      <c r="C297">
        <v>44622</v>
      </c>
      <c r="D297">
        <v>2.8674807108473033E-3</v>
      </c>
      <c r="E297" t="s">
        <v>234</v>
      </c>
      <c r="F297" t="s">
        <v>234</v>
      </c>
      <c r="G297" t="s">
        <v>234</v>
      </c>
      <c r="H297">
        <v>44622</v>
      </c>
      <c r="I297" t="s">
        <v>451</v>
      </c>
      <c r="J297" t="s">
        <v>234</v>
      </c>
      <c r="K297" t="s">
        <v>451</v>
      </c>
      <c r="L297" t="s">
        <v>450</v>
      </c>
      <c r="M297" t="s">
        <v>450</v>
      </c>
      <c r="N297" t="s">
        <v>246</v>
      </c>
      <c r="O297" t="s">
        <v>4486</v>
      </c>
      <c r="P297" t="s">
        <v>246</v>
      </c>
      <c r="Q297" t="s">
        <v>433</v>
      </c>
      <c r="R297" t="s">
        <v>4486</v>
      </c>
      <c r="S297" t="s">
        <v>441</v>
      </c>
      <c r="T297" t="s">
        <v>1922</v>
      </c>
      <c r="U297" t="s">
        <v>1921</v>
      </c>
      <c r="V297" t="s">
        <v>1923</v>
      </c>
      <c r="W297" t="s">
        <v>2278</v>
      </c>
      <c r="X297" t="s">
        <v>2277</v>
      </c>
      <c r="Y297" t="s">
        <v>2278</v>
      </c>
      <c r="Z297" t="s">
        <v>246</v>
      </c>
      <c r="AA297" t="s">
        <v>4487</v>
      </c>
      <c r="AB297" t="s">
        <v>246</v>
      </c>
      <c r="AC297" t="s">
        <v>1390</v>
      </c>
      <c r="AD297" t="s">
        <v>4487</v>
      </c>
      <c r="AE297" t="s">
        <v>246</v>
      </c>
      <c r="AF297" t="s">
        <v>4488</v>
      </c>
      <c r="AG297" t="s">
        <v>246</v>
      </c>
      <c r="AH297" t="s">
        <v>1390</v>
      </c>
      <c r="AI297" t="s">
        <v>4489</v>
      </c>
      <c r="AJ297" t="s">
        <v>366</v>
      </c>
      <c r="AK297" t="s">
        <v>284</v>
      </c>
      <c r="AL297" t="s">
        <v>1655</v>
      </c>
      <c r="AM297" t="s">
        <v>234</v>
      </c>
      <c r="AN297" t="s">
        <v>1655</v>
      </c>
      <c r="AO297" t="s">
        <v>234</v>
      </c>
      <c r="AP297" t="s">
        <v>250</v>
      </c>
      <c r="AQ297" t="s">
        <v>234</v>
      </c>
      <c r="AR297" t="s">
        <v>234</v>
      </c>
      <c r="AS297" t="s">
        <v>285</v>
      </c>
      <c r="AT297" t="s">
        <v>234</v>
      </c>
      <c r="AU297" t="s">
        <v>302</v>
      </c>
      <c r="AV297">
        <v>0</v>
      </c>
      <c r="AW297">
        <v>1</v>
      </c>
      <c r="AX297">
        <v>0</v>
      </c>
      <c r="AY297">
        <v>0</v>
      </c>
      <c r="AZ297">
        <v>0</v>
      </c>
      <c r="BA297">
        <v>0</v>
      </c>
      <c r="BB297">
        <v>0</v>
      </c>
      <c r="BC297">
        <v>0</v>
      </c>
      <c r="BD297" t="s">
        <v>303</v>
      </c>
      <c r="BE297" t="s">
        <v>752</v>
      </c>
      <c r="BF297" t="s">
        <v>287</v>
      </c>
      <c r="BG297">
        <v>1</v>
      </c>
      <c r="BH297">
        <v>0</v>
      </c>
      <c r="BI297">
        <v>0</v>
      </c>
      <c r="BJ297">
        <v>0</v>
      </c>
      <c r="BK297">
        <v>0</v>
      </c>
      <c r="BL297">
        <v>0</v>
      </c>
      <c r="BM297">
        <v>0</v>
      </c>
      <c r="BN297">
        <v>0</v>
      </c>
      <c r="BO297">
        <v>0</v>
      </c>
      <c r="BP297">
        <v>0</v>
      </c>
      <c r="BQ297" t="s">
        <v>234</v>
      </c>
      <c r="BR297" t="s">
        <v>317</v>
      </c>
      <c r="BS297" t="s">
        <v>289</v>
      </c>
      <c r="BT297" t="s">
        <v>234</v>
      </c>
      <c r="BU297" t="s">
        <v>234</v>
      </c>
      <c r="BV297" t="s">
        <v>234</v>
      </c>
      <c r="BW297" t="s">
        <v>234</v>
      </c>
      <c r="BX297" t="s">
        <v>234</v>
      </c>
      <c r="BY297" t="s">
        <v>234</v>
      </c>
      <c r="BZ297" t="s">
        <v>234</v>
      </c>
      <c r="CA297" t="s">
        <v>234</v>
      </c>
      <c r="CB297" t="s">
        <v>234</v>
      </c>
      <c r="CC297" t="s">
        <v>234</v>
      </c>
      <c r="CD297" t="s">
        <v>234</v>
      </c>
      <c r="CE297" t="s">
        <v>234</v>
      </c>
      <c r="CF297" t="s">
        <v>234</v>
      </c>
      <c r="CG297" t="s">
        <v>234</v>
      </c>
      <c r="CH297" t="s">
        <v>234</v>
      </c>
      <c r="CI297" t="s">
        <v>234</v>
      </c>
      <c r="CJ297" t="s">
        <v>234</v>
      </c>
      <c r="CK297" t="s">
        <v>234</v>
      </c>
      <c r="CL297" t="s">
        <v>234</v>
      </c>
      <c r="CM297" t="s">
        <v>234</v>
      </c>
      <c r="CN297" t="s">
        <v>234</v>
      </c>
      <c r="CO297" t="s">
        <v>234</v>
      </c>
      <c r="CP297" t="s">
        <v>234</v>
      </c>
      <c r="CQ297" t="s">
        <v>234</v>
      </c>
      <c r="CR297" t="s">
        <v>234</v>
      </c>
      <c r="CS297" t="s">
        <v>234</v>
      </c>
      <c r="CT297" t="s">
        <v>234</v>
      </c>
      <c r="CU297" t="s">
        <v>234</v>
      </c>
      <c r="CV297" t="s">
        <v>234</v>
      </c>
      <c r="CW297" t="s">
        <v>234</v>
      </c>
      <c r="CX297" t="s">
        <v>234</v>
      </c>
      <c r="CY297" t="s">
        <v>234</v>
      </c>
      <c r="CZ297" t="s">
        <v>234</v>
      </c>
      <c r="DA297" t="s">
        <v>234</v>
      </c>
      <c r="DB297" t="s">
        <v>234</v>
      </c>
      <c r="DC297" t="s">
        <v>234</v>
      </c>
      <c r="DD297" t="s">
        <v>234</v>
      </c>
      <c r="DE297" t="s">
        <v>234</v>
      </c>
      <c r="DF297" t="s">
        <v>234</v>
      </c>
      <c r="DG297" t="s">
        <v>234</v>
      </c>
      <c r="DH297" t="s">
        <v>234</v>
      </c>
      <c r="DI297" t="s">
        <v>234</v>
      </c>
      <c r="DJ297" t="s">
        <v>234</v>
      </c>
      <c r="DK297" t="s">
        <v>234</v>
      </c>
      <c r="DL297" t="s">
        <v>234</v>
      </c>
      <c r="DM297" t="s">
        <v>234</v>
      </c>
      <c r="DN297" t="s">
        <v>234</v>
      </c>
      <c r="DO297" t="s">
        <v>234</v>
      </c>
      <c r="DP297" t="s">
        <v>234</v>
      </c>
      <c r="DQ297" t="s">
        <v>234</v>
      </c>
      <c r="DR297" t="s">
        <v>234</v>
      </c>
      <c r="DS297" t="s">
        <v>234</v>
      </c>
      <c r="DT297" t="s">
        <v>234</v>
      </c>
      <c r="DU297" t="s">
        <v>234</v>
      </c>
      <c r="DV297" t="s">
        <v>234</v>
      </c>
      <c r="DW297" t="s">
        <v>234</v>
      </c>
      <c r="DX297" t="s">
        <v>234</v>
      </c>
      <c r="DY297" t="s">
        <v>234</v>
      </c>
      <c r="DZ297" t="s">
        <v>234</v>
      </c>
      <c r="EA297" t="s">
        <v>234</v>
      </c>
      <c r="EB297" t="s">
        <v>234</v>
      </c>
      <c r="EC297" t="s">
        <v>234</v>
      </c>
      <c r="ED297" t="s">
        <v>234</v>
      </c>
      <c r="EE297" t="s">
        <v>234</v>
      </c>
      <c r="EF297" t="s">
        <v>234</v>
      </c>
      <c r="EG297" t="s">
        <v>234</v>
      </c>
      <c r="EH297" t="s">
        <v>234</v>
      </c>
      <c r="EI297" t="s">
        <v>234</v>
      </c>
      <c r="EJ297" t="s">
        <v>234</v>
      </c>
      <c r="EK297" t="s">
        <v>234</v>
      </c>
      <c r="EL297" t="s">
        <v>234</v>
      </c>
      <c r="EM297" t="s">
        <v>234</v>
      </c>
      <c r="EN297" t="s">
        <v>234</v>
      </c>
      <c r="EO297" t="s">
        <v>3853</v>
      </c>
      <c r="EP297">
        <v>0</v>
      </c>
      <c r="EQ297">
        <v>1</v>
      </c>
      <c r="ER297">
        <v>1</v>
      </c>
      <c r="ES297">
        <v>0</v>
      </c>
      <c r="ET297">
        <v>0</v>
      </c>
      <c r="EU297">
        <v>0</v>
      </c>
      <c r="EV297">
        <v>1</v>
      </c>
      <c r="EW297">
        <v>0</v>
      </c>
      <c r="EX297" t="s">
        <v>234</v>
      </c>
      <c r="EY297" t="s">
        <v>234</v>
      </c>
      <c r="EZ297" t="s">
        <v>234</v>
      </c>
      <c r="FA297" t="s">
        <v>234</v>
      </c>
      <c r="FB297" t="s">
        <v>234</v>
      </c>
      <c r="FC297" t="s">
        <v>234</v>
      </c>
      <c r="FD297" t="s">
        <v>234</v>
      </c>
      <c r="FE297" t="s">
        <v>234</v>
      </c>
      <c r="FF297">
        <v>20</v>
      </c>
      <c r="FG297" t="s">
        <v>1655</v>
      </c>
      <c r="FH297" t="s">
        <v>234</v>
      </c>
      <c r="FI297" t="s">
        <v>234</v>
      </c>
      <c r="FJ297" t="s">
        <v>1655</v>
      </c>
      <c r="FK297">
        <v>35</v>
      </c>
      <c r="FL297" t="s">
        <v>234</v>
      </c>
      <c r="FM297" t="s">
        <v>234</v>
      </c>
      <c r="FN297" t="s">
        <v>3897</v>
      </c>
      <c r="FO297" t="s">
        <v>1655</v>
      </c>
      <c r="FP297" t="s">
        <v>1445</v>
      </c>
      <c r="FQ297" t="s">
        <v>234</v>
      </c>
      <c r="FR297">
        <v>145</v>
      </c>
      <c r="FS297">
        <v>100</v>
      </c>
      <c r="FT297" t="s">
        <v>4500</v>
      </c>
      <c r="FU297" t="s">
        <v>1655</v>
      </c>
      <c r="FV297" t="s">
        <v>234</v>
      </c>
      <c r="FW297" t="s">
        <v>234</v>
      </c>
      <c r="FX297" t="s">
        <v>234</v>
      </c>
      <c r="FY297" t="s">
        <v>234</v>
      </c>
      <c r="FZ297" t="s">
        <v>234</v>
      </c>
      <c r="GA297" t="s">
        <v>234</v>
      </c>
      <c r="GB297" t="s">
        <v>234</v>
      </c>
      <c r="GC297" t="s">
        <v>234</v>
      </c>
      <c r="GD297" t="s">
        <v>234</v>
      </c>
      <c r="GE297" t="s">
        <v>234</v>
      </c>
      <c r="GF297" t="s">
        <v>234</v>
      </c>
      <c r="GG297" t="s">
        <v>234</v>
      </c>
      <c r="GH297" t="s">
        <v>234</v>
      </c>
      <c r="GI297" t="s">
        <v>234</v>
      </c>
      <c r="GJ297" t="s">
        <v>234</v>
      </c>
      <c r="GK297" t="s">
        <v>234</v>
      </c>
      <c r="GL297" t="s">
        <v>234</v>
      </c>
      <c r="GM297" t="s">
        <v>234</v>
      </c>
      <c r="GN297" t="s">
        <v>234</v>
      </c>
      <c r="GO297" t="s">
        <v>1655</v>
      </c>
      <c r="GP297" t="s">
        <v>3900</v>
      </c>
      <c r="GQ297">
        <v>0</v>
      </c>
      <c r="GR297">
        <v>1</v>
      </c>
      <c r="GS297">
        <v>0</v>
      </c>
      <c r="GT297">
        <v>0</v>
      </c>
      <c r="GU297">
        <v>1</v>
      </c>
      <c r="GV297">
        <v>0</v>
      </c>
      <c r="GW297">
        <v>0</v>
      </c>
      <c r="GX297">
        <v>0</v>
      </c>
      <c r="GY297">
        <v>0</v>
      </c>
      <c r="GZ297">
        <v>0</v>
      </c>
      <c r="HA297">
        <v>0</v>
      </c>
      <c r="HB297">
        <v>0</v>
      </c>
      <c r="HC297">
        <v>0</v>
      </c>
      <c r="HD297" t="s">
        <v>234</v>
      </c>
      <c r="HE297" t="s">
        <v>1053</v>
      </c>
      <c r="HF297">
        <v>0</v>
      </c>
      <c r="HG297">
        <v>0</v>
      </c>
      <c r="HH297">
        <v>0</v>
      </c>
      <c r="HI297">
        <v>0</v>
      </c>
      <c r="HJ297">
        <v>0</v>
      </c>
      <c r="HK297">
        <v>0</v>
      </c>
      <c r="HL297">
        <v>1</v>
      </c>
      <c r="HM297">
        <v>0</v>
      </c>
      <c r="HN297" t="s">
        <v>1655</v>
      </c>
      <c r="HO297" t="s">
        <v>1445</v>
      </c>
      <c r="HP297" t="s">
        <v>1655</v>
      </c>
      <c r="HQ297" t="s">
        <v>441</v>
      </c>
      <c r="HR297" t="s">
        <v>305</v>
      </c>
      <c r="HS297" t="s">
        <v>2151</v>
      </c>
      <c r="HT297" t="s">
        <v>314</v>
      </c>
      <c r="HU297" t="s">
        <v>1445</v>
      </c>
      <c r="HV297" t="s">
        <v>234</v>
      </c>
      <c r="HW297" t="s">
        <v>234</v>
      </c>
      <c r="HX297" t="s">
        <v>234</v>
      </c>
      <c r="HY297" t="s">
        <v>234</v>
      </c>
      <c r="HZ297" t="s">
        <v>234</v>
      </c>
      <c r="IA297" t="s">
        <v>234</v>
      </c>
      <c r="IB297" t="s">
        <v>234</v>
      </c>
      <c r="IC297" t="s">
        <v>234</v>
      </c>
      <c r="ID297" t="s">
        <v>246</v>
      </c>
      <c r="IE297">
        <v>0</v>
      </c>
      <c r="IF297">
        <v>0</v>
      </c>
      <c r="IG297">
        <v>0</v>
      </c>
      <c r="IH297">
        <v>0</v>
      </c>
      <c r="II297">
        <v>0</v>
      </c>
      <c r="IJ297">
        <v>0</v>
      </c>
      <c r="IK297">
        <v>1</v>
      </c>
      <c r="IL297">
        <v>0</v>
      </c>
      <c r="IM297" t="s">
        <v>4501</v>
      </c>
      <c r="IN297" t="s">
        <v>1655</v>
      </c>
      <c r="IO297" t="s">
        <v>234</v>
      </c>
      <c r="IP297" t="s">
        <v>303</v>
      </c>
      <c r="IQ297">
        <v>0</v>
      </c>
      <c r="IR297">
        <v>1</v>
      </c>
      <c r="IS297">
        <v>0</v>
      </c>
      <c r="IT297">
        <v>0</v>
      </c>
      <c r="IU297">
        <v>0</v>
      </c>
      <c r="IV297">
        <v>0</v>
      </c>
      <c r="IW297">
        <v>0</v>
      </c>
      <c r="IX297">
        <v>0</v>
      </c>
      <c r="IY297" t="s">
        <v>234</v>
      </c>
      <c r="IZ297" t="s">
        <v>234</v>
      </c>
      <c r="JA297" t="s">
        <v>234</v>
      </c>
      <c r="JB297" t="s">
        <v>234</v>
      </c>
      <c r="JC297" t="s">
        <v>234</v>
      </c>
      <c r="JD297" t="s">
        <v>234</v>
      </c>
      <c r="JE297" t="s">
        <v>234</v>
      </c>
      <c r="JF297" t="s">
        <v>234</v>
      </c>
      <c r="JG297" t="s">
        <v>234</v>
      </c>
      <c r="JH297" t="s">
        <v>234</v>
      </c>
      <c r="JI297" t="s">
        <v>234</v>
      </c>
      <c r="JJ297" t="s">
        <v>234</v>
      </c>
      <c r="JK297" t="s">
        <v>234</v>
      </c>
      <c r="JL297" t="s">
        <v>234</v>
      </c>
      <c r="JM297" t="s">
        <v>234</v>
      </c>
      <c r="JN297" t="s">
        <v>234</v>
      </c>
      <c r="JO297" t="s">
        <v>234</v>
      </c>
      <c r="JP297" t="s">
        <v>234</v>
      </c>
      <c r="JQ297" t="s">
        <v>234</v>
      </c>
      <c r="JR297" t="s">
        <v>234</v>
      </c>
      <c r="JS297" t="s">
        <v>234</v>
      </c>
      <c r="JT297" t="s">
        <v>234</v>
      </c>
      <c r="JU297" t="s">
        <v>234</v>
      </c>
      <c r="JV297" t="s">
        <v>234</v>
      </c>
      <c r="JW297" t="s">
        <v>234</v>
      </c>
      <c r="JX297" t="s">
        <v>234</v>
      </c>
      <c r="JY297" t="s">
        <v>234</v>
      </c>
      <c r="JZ297" t="s">
        <v>234</v>
      </c>
      <c r="KA297" t="s">
        <v>234</v>
      </c>
      <c r="KB297" t="s">
        <v>234</v>
      </c>
      <c r="KC297" t="s">
        <v>234</v>
      </c>
      <c r="KD297" t="s">
        <v>234</v>
      </c>
      <c r="KE297" t="s">
        <v>234</v>
      </c>
      <c r="KF297" t="s">
        <v>234</v>
      </c>
      <c r="KG297" t="s">
        <v>234</v>
      </c>
      <c r="KH297" t="s">
        <v>234</v>
      </c>
      <c r="KI297" t="s">
        <v>234</v>
      </c>
      <c r="KJ297" t="s">
        <v>234</v>
      </c>
      <c r="KK297" t="s">
        <v>234</v>
      </c>
      <c r="KL297" t="s">
        <v>234</v>
      </c>
      <c r="KM297" t="s">
        <v>234</v>
      </c>
      <c r="KN297" t="s">
        <v>234</v>
      </c>
      <c r="KO297" t="s">
        <v>234</v>
      </c>
      <c r="KP297" t="s">
        <v>234</v>
      </c>
      <c r="KQ297" t="s">
        <v>234</v>
      </c>
      <c r="KR297" t="s">
        <v>234</v>
      </c>
      <c r="KS297" t="s">
        <v>234</v>
      </c>
      <c r="KT297" t="s">
        <v>234</v>
      </c>
      <c r="KU297" t="s">
        <v>234</v>
      </c>
      <c r="KV297" t="s">
        <v>234</v>
      </c>
      <c r="KW297" t="s">
        <v>234</v>
      </c>
      <c r="KX297" t="s">
        <v>234</v>
      </c>
      <c r="KY297" t="s">
        <v>234</v>
      </c>
      <c r="KZ297" t="s">
        <v>234</v>
      </c>
      <c r="LA297" t="s">
        <v>234</v>
      </c>
      <c r="LB297" t="s">
        <v>234</v>
      </c>
      <c r="LC297" t="s">
        <v>234</v>
      </c>
      <c r="LD297" t="s">
        <v>234</v>
      </c>
      <c r="LE297" t="s">
        <v>234</v>
      </c>
      <c r="LF297" t="s">
        <v>3443</v>
      </c>
      <c r="LG297" t="s">
        <v>234</v>
      </c>
      <c r="LH297">
        <v>267218429</v>
      </c>
      <c r="LI297" t="s">
        <v>4502</v>
      </c>
      <c r="LJ297">
        <v>44626.589016203703</v>
      </c>
      <c r="LK297" t="s">
        <v>234</v>
      </c>
      <c r="LL297" t="s">
        <v>234</v>
      </c>
      <c r="LM297" t="s">
        <v>3800</v>
      </c>
      <c r="LN297" t="s">
        <v>3801</v>
      </c>
      <c r="LO297" t="s">
        <v>234</v>
      </c>
      <c r="LP297">
        <v>311</v>
      </c>
    </row>
    <row r="298" spans="1:328" x14ac:dyDescent="0.35">
      <c r="A298">
        <v>44622.470313576392</v>
      </c>
      <c r="B298">
        <v>44622.475976099537</v>
      </c>
      <c r="C298">
        <v>44622</v>
      </c>
      <c r="D298">
        <v>5.662523144565057E-3</v>
      </c>
      <c r="E298" t="s">
        <v>234</v>
      </c>
      <c r="F298" t="s">
        <v>234</v>
      </c>
      <c r="G298" t="s">
        <v>234</v>
      </c>
      <c r="H298">
        <v>44622</v>
      </c>
      <c r="I298" t="s">
        <v>451</v>
      </c>
      <c r="J298" t="s">
        <v>234</v>
      </c>
      <c r="K298" t="s">
        <v>451</v>
      </c>
      <c r="L298" t="s">
        <v>450</v>
      </c>
      <c r="M298" t="s">
        <v>450</v>
      </c>
      <c r="N298" t="s">
        <v>246</v>
      </c>
      <c r="O298" t="s">
        <v>4486</v>
      </c>
      <c r="P298" t="s">
        <v>246</v>
      </c>
      <c r="Q298" t="s">
        <v>433</v>
      </c>
      <c r="R298" t="s">
        <v>4486</v>
      </c>
      <c r="S298" t="s">
        <v>441</v>
      </c>
      <c r="T298" t="s">
        <v>1922</v>
      </c>
      <c r="U298" t="s">
        <v>1921</v>
      </c>
      <c r="V298" t="s">
        <v>1923</v>
      </c>
      <c r="W298" t="s">
        <v>2278</v>
      </c>
      <c r="X298" t="s">
        <v>2277</v>
      </c>
      <c r="Y298" t="s">
        <v>2278</v>
      </c>
      <c r="Z298" t="s">
        <v>246</v>
      </c>
      <c r="AA298" t="s">
        <v>4487</v>
      </c>
      <c r="AB298" t="s">
        <v>246</v>
      </c>
      <c r="AC298" t="s">
        <v>1390</v>
      </c>
      <c r="AD298" t="s">
        <v>4487</v>
      </c>
      <c r="AE298" t="s">
        <v>246</v>
      </c>
      <c r="AF298" t="s">
        <v>4488</v>
      </c>
      <c r="AG298" t="s">
        <v>246</v>
      </c>
      <c r="AH298" t="s">
        <v>1390</v>
      </c>
      <c r="AI298" t="s">
        <v>4489</v>
      </c>
      <c r="AJ298" t="s">
        <v>366</v>
      </c>
      <c r="AK298" t="s">
        <v>284</v>
      </c>
      <c r="AL298" t="s">
        <v>1655</v>
      </c>
      <c r="AM298" t="s">
        <v>234</v>
      </c>
      <c r="AN298" t="s">
        <v>1655</v>
      </c>
      <c r="AO298" t="s">
        <v>234</v>
      </c>
      <c r="AP298" t="s">
        <v>250</v>
      </c>
      <c r="AQ298" t="s">
        <v>234</v>
      </c>
      <c r="AR298" t="s">
        <v>234</v>
      </c>
      <c r="AS298" t="s">
        <v>285</v>
      </c>
      <c r="AT298" t="s">
        <v>234</v>
      </c>
      <c r="AU298" t="s">
        <v>302</v>
      </c>
      <c r="AV298">
        <v>0</v>
      </c>
      <c r="AW298">
        <v>1</v>
      </c>
      <c r="AX298">
        <v>0</v>
      </c>
      <c r="AY298">
        <v>0</v>
      </c>
      <c r="AZ298">
        <v>0</v>
      </c>
      <c r="BA298">
        <v>0</v>
      </c>
      <c r="BB298">
        <v>0</v>
      </c>
      <c r="BC298">
        <v>0</v>
      </c>
      <c r="BD298" t="s">
        <v>303</v>
      </c>
      <c r="BE298" t="s">
        <v>752</v>
      </c>
      <c r="BF298" t="s">
        <v>287</v>
      </c>
      <c r="BG298">
        <v>1</v>
      </c>
      <c r="BH298">
        <v>0</v>
      </c>
      <c r="BI298">
        <v>0</v>
      </c>
      <c r="BJ298">
        <v>0</v>
      </c>
      <c r="BK298">
        <v>0</v>
      </c>
      <c r="BL298">
        <v>0</v>
      </c>
      <c r="BM298">
        <v>0</v>
      </c>
      <c r="BN298">
        <v>0</v>
      </c>
      <c r="BO298">
        <v>0</v>
      </c>
      <c r="BP298">
        <v>0</v>
      </c>
      <c r="BQ298" t="s">
        <v>234</v>
      </c>
      <c r="BR298" t="s">
        <v>288</v>
      </c>
      <c r="BS298" t="s">
        <v>311</v>
      </c>
      <c r="BT298" t="s">
        <v>234</v>
      </c>
      <c r="BU298" t="s">
        <v>234</v>
      </c>
      <c r="BV298" t="s">
        <v>234</v>
      </c>
      <c r="BW298" t="s">
        <v>234</v>
      </c>
      <c r="BX298" t="s">
        <v>234</v>
      </c>
      <c r="BY298" t="s">
        <v>234</v>
      </c>
      <c r="BZ298" t="s">
        <v>234</v>
      </c>
      <c r="CA298" t="s">
        <v>234</v>
      </c>
      <c r="CB298" t="s">
        <v>234</v>
      </c>
      <c r="CC298" t="s">
        <v>234</v>
      </c>
      <c r="CD298" t="s">
        <v>234</v>
      </c>
      <c r="CE298" t="s">
        <v>234</v>
      </c>
      <c r="CF298" t="s">
        <v>234</v>
      </c>
      <c r="CG298" t="s">
        <v>234</v>
      </c>
      <c r="CH298" t="s">
        <v>234</v>
      </c>
      <c r="CI298" t="s">
        <v>234</v>
      </c>
      <c r="CJ298" t="s">
        <v>234</v>
      </c>
      <c r="CK298" t="s">
        <v>234</v>
      </c>
      <c r="CL298" t="s">
        <v>234</v>
      </c>
      <c r="CM298" t="s">
        <v>234</v>
      </c>
      <c r="CN298" t="s">
        <v>234</v>
      </c>
      <c r="CO298" t="s">
        <v>234</v>
      </c>
      <c r="CP298" t="s">
        <v>234</v>
      </c>
      <c r="CQ298" t="s">
        <v>234</v>
      </c>
      <c r="CR298" t="s">
        <v>234</v>
      </c>
      <c r="CS298" t="s">
        <v>234</v>
      </c>
      <c r="CT298" t="s">
        <v>234</v>
      </c>
      <c r="CU298" t="s">
        <v>234</v>
      </c>
      <c r="CV298" t="s">
        <v>234</v>
      </c>
      <c r="CW298" t="s">
        <v>234</v>
      </c>
      <c r="CX298" t="s">
        <v>234</v>
      </c>
      <c r="CY298" t="s">
        <v>234</v>
      </c>
      <c r="CZ298" t="s">
        <v>234</v>
      </c>
      <c r="DA298" t="s">
        <v>234</v>
      </c>
      <c r="DB298" t="s">
        <v>234</v>
      </c>
      <c r="DC298" t="s">
        <v>234</v>
      </c>
      <c r="DD298" t="s">
        <v>234</v>
      </c>
      <c r="DE298" t="s">
        <v>234</v>
      </c>
      <c r="DF298" t="s">
        <v>234</v>
      </c>
      <c r="DG298" t="s">
        <v>234</v>
      </c>
      <c r="DH298" t="s">
        <v>234</v>
      </c>
      <c r="DI298" t="s">
        <v>234</v>
      </c>
      <c r="DJ298" t="s">
        <v>234</v>
      </c>
      <c r="DK298" t="s">
        <v>234</v>
      </c>
      <c r="DL298" t="s">
        <v>234</v>
      </c>
      <c r="DM298" t="s">
        <v>234</v>
      </c>
      <c r="DN298" t="s">
        <v>234</v>
      </c>
      <c r="DO298" t="s">
        <v>234</v>
      </c>
      <c r="DP298" t="s">
        <v>234</v>
      </c>
      <c r="DQ298" t="s">
        <v>234</v>
      </c>
      <c r="DR298" t="s">
        <v>234</v>
      </c>
      <c r="DS298" t="s">
        <v>234</v>
      </c>
      <c r="DT298" t="s">
        <v>234</v>
      </c>
      <c r="DU298" t="s">
        <v>234</v>
      </c>
      <c r="DV298" t="s">
        <v>234</v>
      </c>
      <c r="DW298" t="s">
        <v>234</v>
      </c>
      <c r="DX298" t="s">
        <v>234</v>
      </c>
      <c r="DY298" t="s">
        <v>234</v>
      </c>
      <c r="DZ298" t="s">
        <v>234</v>
      </c>
      <c r="EA298" t="s">
        <v>234</v>
      </c>
      <c r="EB298" t="s">
        <v>234</v>
      </c>
      <c r="EC298" t="s">
        <v>234</v>
      </c>
      <c r="ED298" t="s">
        <v>234</v>
      </c>
      <c r="EE298" t="s">
        <v>234</v>
      </c>
      <c r="EF298" t="s">
        <v>234</v>
      </c>
      <c r="EG298" t="s">
        <v>234</v>
      </c>
      <c r="EH298" t="s">
        <v>234</v>
      </c>
      <c r="EI298" t="s">
        <v>234</v>
      </c>
      <c r="EJ298" t="s">
        <v>234</v>
      </c>
      <c r="EK298" t="s">
        <v>234</v>
      </c>
      <c r="EL298" t="s">
        <v>234</v>
      </c>
      <c r="EM298" t="s">
        <v>234</v>
      </c>
      <c r="EN298" t="s">
        <v>234</v>
      </c>
      <c r="EO298" t="s">
        <v>1018</v>
      </c>
      <c r="EP298">
        <v>1</v>
      </c>
      <c r="EQ298">
        <v>0</v>
      </c>
      <c r="ER298">
        <v>0</v>
      </c>
      <c r="ES298">
        <v>0</v>
      </c>
      <c r="ET298">
        <v>0</v>
      </c>
      <c r="EU298">
        <v>0</v>
      </c>
      <c r="EV298">
        <v>0</v>
      </c>
      <c r="EW298">
        <v>0</v>
      </c>
      <c r="EX298" t="s">
        <v>1655</v>
      </c>
      <c r="EY298">
        <v>15</v>
      </c>
      <c r="EZ298" t="s">
        <v>3819</v>
      </c>
      <c r="FA298" t="s">
        <v>234</v>
      </c>
      <c r="FB298" t="s">
        <v>234</v>
      </c>
      <c r="FC298" t="s">
        <v>234</v>
      </c>
      <c r="FD298" t="s">
        <v>3819</v>
      </c>
      <c r="FE298" t="s">
        <v>1655</v>
      </c>
      <c r="FF298" t="s">
        <v>234</v>
      </c>
      <c r="FG298" t="s">
        <v>234</v>
      </c>
      <c r="FH298" t="s">
        <v>234</v>
      </c>
      <c r="FI298" t="s">
        <v>234</v>
      </c>
      <c r="FJ298" t="s">
        <v>234</v>
      </c>
      <c r="FK298" t="s">
        <v>234</v>
      </c>
      <c r="FL298" t="s">
        <v>234</v>
      </c>
      <c r="FM298" t="s">
        <v>234</v>
      </c>
      <c r="FN298" t="s">
        <v>234</v>
      </c>
      <c r="FO298" t="s">
        <v>234</v>
      </c>
      <c r="FP298" t="s">
        <v>234</v>
      </c>
      <c r="FQ298" t="s">
        <v>234</v>
      </c>
      <c r="FR298" t="s">
        <v>234</v>
      </c>
      <c r="FS298" t="s">
        <v>234</v>
      </c>
      <c r="FT298" t="s">
        <v>234</v>
      </c>
      <c r="FU298" t="s">
        <v>234</v>
      </c>
      <c r="FV298" t="s">
        <v>234</v>
      </c>
      <c r="FW298" t="s">
        <v>234</v>
      </c>
      <c r="FX298" t="s">
        <v>234</v>
      </c>
      <c r="FY298" t="s">
        <v>234</v>
      </c>
      <c r="FZ298" t="s">
        <v>234</v>
      </c>
      <c r="GA298" t="s">
        <v>234</v>
      </c>
      <c r="GB298" t="s">
        <v>234</v>
      </c>
      <c r="GC298" t="s">
        <v>234</v>
      </c>
      <c r="GD298" t="s">
        <v>234</v>
      </c>
      <c r="GE298" t="s">
        <v>234</v>
      </c>
      <c r="GF298" t="s">
        <v>234</v>
      </c>
      <c r="GG298" t="s">
        <v>234</v>
      </c>
      <c r="GH298" t="s">
        <v>234</v>
      </c>
      <c r="GI298" t="s">
        <v>234</v>
      </c>
      <c r="GJ298" t="s">
        <v>234</v>
      </c>
      <c r="GK298" t="s">
        <v>234</v>
      </c>
      <c r="GL298" t="s">
        <v>234</v>
      </c>
      <c r="GM298" t="s">
        <v>234</v>
      </c>
      <c r="GN298" t="s">
        <v>234</v>
      </c>
      <c r="GO298" t="s">
        <v>1655</v>
      </c>
      <c r="GP298" t="s">
        <v>1531</v>
      </c>
      <c r="GQ298">
        <v>0</v>
      </c>
      <c r="GR298">
        <v>0</v>
      </c>
      <c r="GS298">
        <v>0</v>
      </c>
      <c r="GT298">
        <v>0</v>
      </c>
      <c r="GU298">
        <v>1</v>
      </c>
      <c r="GV298">
        <v>0</v>
      </c>
      <c r="GW298">
        <v>0</v>
      </c>
      <c r="GX298">
        <v>0</v>
      </c>
      <c r="GY298">
        <v>0</v>
      </c>
      <c r="GZ298">
        <v>0</v>
      </c>
      <c r="HA298">
        <v>0</v>
      </c>
      <c r="HB298">
        <v>0</v>
      </c>
      <c r="HC298">
        <v>0</v>
      </c>
      <c r="HD298" t="s">
        <v>234</v>
      </c>
      <c r="HE298" t="s">
        <v>1018</v>
      </c>
      <c r="HF298">
        <v>1</v>
      </c>
      <c r="HG298">
        <v>0</v>
      </c>
      <c r="HH298">
        <v>0</v>
      </c>
      <c r="HI298">
        <v>0</v>
      </c>
      <c r="HJ298">
        <v>0</v>
      </c>
      <c r="HK298">
        <v>0</v>
      </c>
      <c r="HL298">
        <v>0</v>
      </c>
      <c r="HM298">
        <v>0</v>
      </c>
      <c r="HN298" t="s">
        <v>1655</v>
      </c>
      <c r="HO298" t="s">
        <v>1445</v>
      </c>
      <c r="HP298" t="s">
        <v>1655</v>
      </c>
      <c r="HQ298" t="s">
        <v>441</v>
      </c>
      <c r="HR298" t="s">
        <v>305</v>
      </c>
      <c r="HS298" t="s">
        <v>2151</v>
      </c>
      <c r="HT298" t="s">
        <v>314</v>
      </c>
      <c r="HU298" t="s">
        <v>1445</v>
      </c>
      <c r="HV298" t="s">
        <v>234</v>
      </c>
      <c r="HW298" t="s">
        <v>234</v>
      </c>
      <c r="HX298" t="s">
        <v>234</v>
      </c>
      <c r="HY298" t="s">
        <v>234</v>
      </c>
      <c r="HZ298" t="s">
        <v>234</v>
      </c>
      <c r="IA298" t="s">
        <v>234</v>
      </c>
      <c r="IB298" t="s">
        <v>234</v>
      </c>
      <c r="IC298" t="s">
        <v>234</v>
      </c>
      <c r="ID298" t="s">
        <v>1591</v>
      </c>
      <c r="IE298">
        <v>0</v>
      </c>
      <c r="IF298">
        <v>0</v>
      </c>
      <c r="IG298">
        <v>0</v>
      </c>
      <c r="IH298">
        <v>0</v>
      </c>
      <c r="II298">
        <v>0</v>
      </c>
      <c r="IJ298">
        <v>1</v>
      </c>
      <c r="IK298">
        <v>0</v>
      </c>
      <c r="IL298">
        <v>0</v>
      </c>
      <c r="IM298" t="s">
        <v>234</v>
      </c>
      <c r="IN298" t="s">
        <v>1655</v>
      </c>
      <c r="IO298" t="s">
        <v>234</v>
      </c>
      <c r="IP298" t="s">
        <v>303</v>
      </c>
      <c r="IQ298">
        <v>0</v>
      </c>
      <c r="IR298">
        <v>1</v>
      </c>
      <c r="IS298">
        <v>0</v>
      </c>
      <c r="IT298">
        <v>0</v>
      </c>
      <c r="IU298">
        <v>0</v>
      </c>
      <c r="IV298">
        <v>0</v>
      </c>
      <c r="IW298">
        <v>0</v>
      </c>
      <c r="IX298">
        <v>0</v>
      </c>
      <c r="IY298" t="s">
        <v>234</v>
      </c>
      <c r="IZ298" t="s">
        <v>234</v>
      </c>
      <c r="JA298" t="s">
        <v>234</v>
      </c>
      <c r="JB298" t="s">
        <v>234</v>
      </c>
      <c r="JC298" t="s">
        <v>234</v>
      </c>
      <c r="JD298" t="s">
        <v>234</v>
      </c>
      <c r="JE298" t="s">
        <v>234</v>
      </c>
      <c r="JF298" t="s">
        <v>234</v>
      </c>
      <c r="JG298" t="s">
        <v>234</v>
      </c>
      <c r="JH298" t="s">
        <v>234</v>
      </c>
      <c r="JI298" t="s">
        <v>234</v>
      </c>
      <c r="JJ298" t="s">
        <v>234</v>
      </c>
      <c r="JK298" t="s">
        <v>234</v>
      </c>
      <c r="JL298" t="s">
        <v>234</v>
      </c>
      <c r="JM298" t="s">
        <v>234</v>
      </c>
      <c r="JN298" t="s">
        <v>234</v>
      </c>
      <c r="JO298" t="s">
        <v>234</v>
      </c>
      <c r="JP298" t="s">
        <v>234</v>
      </c>
      <c r="JQ298" t="s">
        <v>234</v>
      </c>
      <c r="JR298" t="s">
        <v>234</v>
      </c>
      <c r="JS298" t="s">
        <v>234</v>
      </c>
      <c r="JT298" t="s">
        <v>234</v>
      </c>
      <c r="JU298" t="s">
        <v>234</v>
      </c>
      <c r="JV298" t="s">
        <v>234</v>
      </c>
      <c r="JW298" t="s">
        <v>234</v>
      </c>
      <c r="JX298" t="s">
        <v>234</v>
      </c>
      <c r="JY298" t="s">
        <v>234</v>
      </c>
      <c r="JZ298" t="s">
        <v>234</v>
      </c>
      <c r="KA298" t="s">
        <v>234</v>
      </c>
      <c r="KB298" t="s">
        <v>234</v>
      </c>
      <c r="KC298" t="s">
        <v>234</v>
      </c>
      <c r="KD298" t="s">
        <v>234</v>
      </c>
      <c r="KE298" t="s">
        <v>234</v>
      </c>
      <c r="KF298" t="s">
        <v>234</v>
      </c>
      <c r="KG298" t="s">
        <v>234</v>
      </c>
      <c r="KH298" t="s">
        <v>234</v>
      </c>
      <c r="KI298" t="s">
        <v>234</v>
      </c>
      <c r="KJ298" t="s">
        <v>234</v>
      </c>
      <c r="KK298" t="s">
        <v>234</v>
      </c>
      <c r="KL298" t="s">
        <v>234</v>
      </c>
      <c r="KM298" t="s">
        <v>234</v>
      </c>
      <c r="KN298" t="s">
        <v>234</v>
      </c>
      <c r="KO298" t="s">
        <v>234</v>
      </c>
      <c r="KP298" t="s">
        <v>234</v>
      </c>
      <c r="KQ298" t="s">
        <v>234</v>
      </c>
      <c r="KR298" t="s">
        <v>234</v>
      </c>
      <c r="KS298" t="s">
        <v>234</v>
      </c>
      <c r="KT298" t="s">
        <v>234</v>
      </c>
      <c r="KU298" t="s">
        <v>234</v>
      </c>
      <c r="KV298" t="s">
        <v>234</v>
      </c>
      <c r="KW298" t="s">
        <v>234</v>
      </c>
      <c r="KX298" t="s">
        <v>234</v>
      </c>
      <c r="KY298" t="s">
        <v>234</v>
      </c>
      <c r="KZ298" t="s">
        <v>234</v>
      </c>
      <c r="LA298" t="s">
        <v>234</v>
      </c>
      <c r="LB298" t="s">
        <v>234</v>
      </c>
      <c r="LC298" t="s">
        <v>234</v>
      </c>
      <c r="LD298" t="s">
        <v>234</v>
      </c>
      <c r="LE298" t="s">
        <v>234</v>
      </c>
      <c r="LF298" t="s">
        <v>3443</v>
      </c>
      <c r="LG298" t="s">
        <v>234</v>
      </c>
      <c r="LH298">
        <v>267218438</v>
      </c>
      <c r="LI298" t="s">
        <v>4503</v>
      </c>
      <c r="LJ298">
        <v>44626.589050925933</v>
      </c>
      <c r="LK298" t="s">
        <v>234</v>
      </c>
      <c r="LL298" t="s">
        <v>234</v>
      </c>
      <c r="LM298" t="s">
        <v>3800</v>
      </c>
      <c r="LN298" t="s">
        <v>3801</v>
      </c>
      <c r="LO298" t="s">
        <v>234</v>
      </c>
      <c r="LP298">
        <v>312</v>
      </c>
    </row>
    <row r="299" spans="1:328" x14ac:dyDescent="0.35">
      <c r="A299">
        <v>44622.476032627317</v>
      </c>
      <c r="B299">
        <v>44622.490717569453</v>
      </c>
      <c r="C299">
        <v>44622</v>
      </c>
      <c r="D299">
        <v>2.9369884272455239E-3</v>
      </c>
      <c r="E299" t="s">
        <v>234</v>
      </c>
      <c r="F299" t="s">
        <v>234</v>
      </c>
      <c r="G299" t="s">
        <v>234</v>
      </c>
      <c r="H299">
        <v>44622</v>
      </c>
      <c r="I299" t="s">
        <v>451</v>
      </c>
      <c r="J299" t="s">
        <v>234</v>
      </c>
      <c r="K299" t="s">
        <v>451</v>
      </c>
      <c r="L299" t="s">
        <v>450</v>
      </c>
      <c r="M299" t="s">
        <v>450</v>
      </c>
      <c r="N299" t="s">
        <v>246</v>
      </c>
      <c r="O299" t="s">
        <v>4486</v>
      </c>
      <c r="P299" t="s">
        <v>246</v>
      </c>
      <c r="Q299" t="s">
        <v>433</v>
      </c>
      <c r="R299" t="s">
        <v>4486</v>
      </c>
      <c r="S299" t="s">
        <v>441</v>
      </c>
      <c r="T299" t="s">
        <v>1922</v>
      </c>
      <c r="U299" t="s">
        <v>1921</v>
      </c>
      <c r="V299" t="s">
        <v>1923</v>
      </c>
      <c r="W299" t="s">
        <v>2278</v>
      </c>
      <c r="X299" t="s">
        <v>2277</v>
      </c>
      <c r="Y299" t="s">
        <v>2278</v>
      </c>
      <c r="Z299" t="s">
        <v>246</v>
      </c>
      <c r="AA299" t="s">
        <v>4487</v>
      </c>
      <c r="AB299" t="s">
        <v>246</v>
      </c>
      <c r="AC299" t="s">
        <v>1390</v>
      </c>
      <c r="AD299" t="s">
        <v>4487</v>
      </c>
      <c r="AE299" t="s">
        <v>246</v>
      </c>
      <c r="AF299" t="s">
        <v>4487</v>
      </c>
      <c r="AG299" t="s">
        <v>246</v>
      </c>
      <c r="AH299" t="s">
        <v>1390</v>
      </c>
      <c r="AI299" t="s">
        <v>4489</v>
      </c>
      <c r="AJ299" t="s">
        <v>366</v>
      </c>
      <c r="AK299" t="s">
        <v>284</v>
      </c>
      <c r="AL299" t="s">
        <v>1655</v>
      </c>
      <c r="AM299" t="s">
        <v>234</v>
      </c>
      <c r="AN299" t="s">
        <v>1655</v>
      </c>
      <c r="AO299" t="s">
        <v>234</v>
      </c>
      <c r="AP299" t="s">
        <v>250</v>
      </c>
      <c r="AQ299" t="s">
        <v>234</v>
      </c>
      <c r="AR299" t="s">
        <v>234</v>
      </c>
      <c r="AS299" t="s">
        <v>285</v>
      </c>
      <c r="AT299" t="s">
        <v>234</v>
      </c>
      <c r="AU299" t="s">
        <v>3875</v>
      </c>
      <c r="AV299">
        <v>1</v>
      </c>
      <c r="AW299">
        <v>1</v>
      </c>
      <c r="AX299">
        <v>0</v>
      </c>
      <c r="AY299">
        <v>0</v>
      </c>
      <c r="AZ299">
        <v>0</v>
      </c>
      <c r="BA299">
        <v>0</v>
      </c>
      <c r="BB299">
        <v>0</v>
      </c>
      <c r="BC299">
        <v>0</v>
      </c>
      <c r="BD299" t="s">
        <v>309</v>
      </c>
      <c r="BE299" t="s">
        <v>750</v>
      </c>
      <c r="BF299" t="s">
        <v>287</v>
      </c>
      <c r="BG299">
        <v>1</v>
      </c>
      <c r="BH299">
        <v>0</v>
      </c>
      <c r="BI299">
        <v>0</v>
      </c>
      <c r="BJ299">
        <v>0</v>
      </c>
      <c r="BK299">
        <v>0</v>
      </c>
      <c r="BL299">
        <v>0</v>
      </c>
      <c r="BM299">
        <v>0</v>
      </c>
      <c r="BN299">
        <v>0</v>
      </c>
      <c r="BO299">
        <v>0</v>
      </c>
      <c r="BP299">
        <v>0</v>
      </c>
      <c r="BQ299" t="s">
        <v>234</v>
      </c>
      <c r="BR299" t="s">
        <v>317</v>
      </c>
      <c r="BS299" t="s">
        <v>311</v>
      </c>
      <c r="BT299" t="s">
        <v>3972</v>
      </c>
      <c r="BU299">
        <v>1</v>
      </c>
      <c r="BV299">
        <v>1</v>
      </c>
      <c r="BW299">
        <v>0</v>
      </c>
      <c r="BX299">
        <v>1</v>
      </c>
      <c r="BY299">
        <v>0</v>
      </c>
      <c r="BZ299">
        <v>0</v>
      </c>
      <c r="CA299">
        <v>1</v>
      </c>
      <c r="CB299">
        <v>0</v>
      </c>
      <c r="CC299" t="s">
        <v>1500</v>
      </c>
      <c r="CD299">
        <v>500</v>
      </c>
      <c r="CE299">
        <v>250</v>
      </c>
      <c r="CF299" t="s">
        <v>1655</v>
      </c>
      <c r="CG299">
        <v>450</v>
      </c>
      <c r="CH299">
        <v>173.07692307692301</v>
      </c>
      <c r="CI299" t="s">
        <v>1655</v>
      </c>
      <c r="CJ299" t="s">
        <v>234</v>
      </c>
      <c r="CK299" t="s">
        <v>234</v>
      </c>
      <c r="CL299" t="s">
        <v>234</v>
      </c>
      <c r="CM299">
        <v>500</v>
      </c>
      <c r="CN299" t="s">
        <v>4309</v>
      </c>
      <c r="CO299" t="s">
        <v>1655</v>
      </c>
      <c r="CP299" t="s">
        <v>234</v>
      </c>
      <c r="CQ299" t="s">
        <v>234</v>
      </c>
      <c r="CR299" t="s">
        <v>234</v>
      </c>
      <c r="CS299" t="s">
        <v>234</v>
      </c>
      <c r="CT299" t="s">
        <v>234</v>
      </c>
      <c r="CU299" t="s">
        <v>234</v>
      </c>
      <c r="CV299" t="s">
        <v>1507</v>
      </c>
      <c r="CW299" t="s">
        <v>1655</v>
      </c>
      <c r="CX299">
        <v>1200</v>
      </c>
      <c r="CY299" t="s">
        <v>234</v>
      </c>
      <c r="CZ299" t="s">
        <v>234</v>
      </c>
      <c r="DA299" t="s">
        <v>234</v>
      </c>
      <c r="DB299" t="s">
        <v>234</v>
      </c>
      <c r="DC299" t="s">
        <v>234</v>
      </c>
      <c r="DD299" t="s">
        <v>234</v>
      </c>
      <c r="DE299" t="s">
        <v>259</v>
      </c>
      <c r="DF299">
        <v>1200</v>
      </c>
      <c r="DG299" t="s">
        <v>1655</v>
      </c>
      <c r="DH299" t="s">
        <v>1445</v>
      </c>
      <c r="DI299" t="s">
        <v>234</v>
      </c>
      <c r="DJ299" t="s">
        <v>234</v>
      </c>
      <c r="DK299" t="s">
        <v>234</v>
      </c>
      <c r="DL299" t="s">
        <v>234</v>
      </c>
      <c r="DM299" t="s">
        <v>234</v>
      </c>
      <c r="DN299" t="s">
        <v>234</v>
      </c>
      <c r="DO299" t="s">
        <v>234</v>
      </c>
      <c r="DP299" t="s">
        <v>234</v>
      </c>
      <c r="DQ299" t="s">
        <v>234</v>
      </c>
      <c r="DR299" t="s">
        <v>234</v>
      </c>
      <c r="DS299" t="s">
        <v>234</v>
      </c>
      <c r="DT299" t="s">
        <v>234</v>
      </c>
      <c r="DU299" t="s">
        <v>234</v>
      </c>
      <c r="DV299" t="s">
        <v>234</v>
      </c>
      <c r="DW299" t="s">
        <v>234</v>
      </c>
      <c r="DX299" t="s">
        <v>234</v>
      </c>
      <c r="DY299" t="s">
        <v>234</v>
      </c>
      <c r="DZ299" t="s">
        <v>234</v>
      </c>
      <c r="EA299" t="s">
        <v>234</v>
      </c>
      <c r="EB299" t="s">
        <v>234</v>
      </c>
      <c r="EC299" t="s">
        <v>234</v>
      </c>
      <c r="ED299" t="s">
        <v>234</v>
      </c>
      <c r="EE299" t="s">
        <v>234</v>
      </c>
      <c r="EF299" t="s">
        <v>234</v>
      </c>
      <c r="EG299" t="s">
        <v>234</v>
      </c>
      <c r="EH299" t="s">
        <v>1655</v>
      </c>
      <c r="EI299" t="s">
        <v>1445</v>
      </c>
      <c r="EJ299" t="s">
        <v>1655</v>
      </c>
      <c r="EK299" t="s">
        <v>441</v>
      </c>
      <c r="EL299" t="s">
        <v>305</v>
      </c>
      <c r="EM299" t="s">
        <v>2151</v>
      </c>
      <c r="EN299" t="s">
        <v>314</v>
      </c>
      <c r="EO299" t="s">
        <v>1018</v>
      </c>
      <c r="EP299">
        <v>1</v>
      </c>
      <c r="EQ299">
        <v>0</v>
      </c>
      <c r="ER299">
        <v>0</v>
      </c>
      <c r="ES299">
        <v>0</v>
      </c>
      <c r="ET299">
        <v>0</v>
      </c>
      <c r="EU299">
        <v>0</v>
      </c>
      <c r="EV299">
        <v>0</v>
      </c>
      <c r="EW299">
        <v>0</v>
      </c>
      <c r="EX299" t="s">
        <v>1655</v>
      </c>
      <c r="EY299">
        <v>15</v>
      </c>
      <c r="EZ299" t="s">
        <v>3819</v>
      </c>
      <c r="FA299" t="s">
        <v>234</v>
      </c>
      <c r="FB299" t="s">
        <v>234</v>
      </c>
      <c r="FC299" t="s">
        <v>234</v>
      </c>
      <c r="FD299" t="s">
        <v>3819</v>
      </c>
      <c r="FE299" t="s">
        <v>1655</v>
      </c>
      <c r="FF299" t="s">
        <v>234</v>
      </c>
      <c r="FG299" t="s">
        <v>234</v>
      </c>
      <c r="FH299" t="s">
        <v>234</v>
      </c>
      <c r="FI299" t="s">
        <v>234</v>
      </c>
      <c r="FJ299" t="s">
        <v>234</v>
      </c>
      <c r="FK299" t="s">
        <v>234</v>
      </c>
      <c r="FL299" t="s">
        <v>234</v>
      </c>
      <c r="FM299" t="s">
        <v>234</v>
      </c>
      <c r="FN299" t="s">
        <v>234</v>
      </c>
      <c r="FO299" t="s">
        <v>234</v>
      </c>
      <c r="FP299" t="s">
        <v>234</v>
      </c>
      <c r="FQ299" t="s">
        <v>234</v>
      </c>
      <c r="FR299" t="s">
        <v>234</v>
      </c>
      <c r="FS299" t="s">
        <v>234</v>
      </c>
      <c r="FT299" t="s">
        <v>234</v>
      </c>
      <c r="FU299" t="s">
        <v>234</v>
      </c>
      <c r="FV299" t="s">
        <v>234</v>
      </c>
      <c r="FW299" t="s">
        <v>234</v>
      </c>
      <c r="FX299" t="s">
        <v>234</v>
      </c>
      <c r="FY299" t="s">
        <v>234</v>
      </c>
      <c r="FZ299" t="s">
        <v>234</v>
      </c>
      <c r="GA299" t="s">
        <v>234</v>
      </c>
      <c r="GB299" t="s">
        <v>234</v>
      </c>
      <c r="GC299" t="s">
        <v>234</v>
      </c>
      <c r="GD299" t="s">
        <v>234</v>
      </c>
      <c r="GE299" t="s">
        <v>234</v>
      </c>
      <c r="GF299" t="s">
        <v>234</v>
      </c>
      <c r="GG299" t="s">
        <v>234</v>
      </c>
      <c r="GH299" t="s">
        <v>234</v>
      </c>
      <c r="GI299" t="s">
        <v>234</v>
      </c>
      <c r="GJ299" t="s">
        <v>234</v>
      </c>
      <c r="GK299" t="s">
        <v>234</v>
      </c>
      <c r="GL299" t="s">
        <v>234</v>
      </c>
      <c r="GM299" t="s">
        <v>234</v>
      </c>
      <c r="GN299" t="s">
        <v>234</v>
      </c>
      <c r="GO299" t="s">
        <v>1445</v>
      </c>
      <c r="GP299" t="s">
        <v>234</v>
      </c>
      <c r="GQ299" t="s">
        <v>234</v>
      </c>
      <c r="GR299" t="s">
        <v>234</v>
      </c>
      <c r="GS299" t="s">
        <v>234</v>
      </c>
      <c r="GT299" t="s">
        <v>234</v>
      </c>
      <c r="GU299" t="s">
        <v>234</v>
      </c>
      <c r="GV299" t="s">
        <v>234</v>
      </c>
      <c r="GW299" t="s">
        <v>234</v>
      </c>
      <c r="GX299" t="s">
        <v>234</v>
      </c>
      <c r="GY299" t="s">
        <v>234</v>
      </c>
      <c r="GZ299" t="s">
        <v>234</v>
      </c>
      <c r="HA299" t="s">
        <v>234</v>
      </c>
      <c r="HB299" t="s">
        <v>234</v>
      </c>
      <c r="HC299" t="s">
        <v>234</v>
      </c>
      <c r="HD299" t="s">
        <v>234</v>
      </c>
      <c r="HE299" t="s">
        <v>234</v>
      </c>
      <c r="HF299" t="s">
        <v>234</v>
      </c>
      <c r="HG299" t="s">
        <v>234</v>
      </c>
      <c r="HH299" t="s">
        <v>234</v>
      </c>
      <c r="HI299" t="s">
        <v>234</v>
      </c>
      <c r="HJ299" t="s">
        <v>234</v>
      </c>
      <c r="HK299" t="s">
        <v>234</v>
      </c>
      <c r="HL299" t="s">
        <v>234</v>
      </c>
      <c r="HM299" t="s">
        <v>234</v>
      </c>
      <c r="HN299" t="s">
        <v>1655</v>
      </c>
      <c r="HO299" t="s">
        <v>1445</v>
      </c>
      <c r="HP299" t="s">
        <v>1655</v>
      </c>
      <c r="HQ299" t="s">
        <v>441</v>
      </c>
      <c r="HR299" t="s">
        <v>305</v>
      </c>
      <c r="HS299" t="s">
        <v>2151</v>
      </c>
      <c r="HT299" t="s">
        <v>314</v>
      </c>
      <c r="HU299" t="s">
        <v>1445</v>
      </c>
      <c r="HV299" t="s">
        <v>234</v>
      </c>
      <c r="HW299" t="s">
        <v>234</v>
      </c>
      <c r="HX299" t="s">
        <v>234</v>
      </c>
      <c r="HY299" t="s">
        <v>234</v>
      </c>
      <c r="HZ299" t="s">
        <v>234</v>
      </c>
      <c r="IA299" t="s">
        <v>234</v>
      </c>
      <c r="IB299" t="s">
        <v>234</v>
      </c>
      <c r="IC299" t="s">
        <v>234</v>
      </c>
      <c r="ID299" t="s">
        <v>1586</v>
      </c>
      <c r="IE299">
        <v>0</v>
      </c>
      <c r="IF299">
        <v>0</v>
      </c>
      <c r="IG299">
        <v>1</v>
      </c>
      <c r="IH299">
        <v>0</v>
      </c>
      <c r="II299">
        <v>0</v>
      </c>
      <c r="IJ299">
        <v>0</v>
      </c>
      <c r="IK299">
        <v>0</v>
      </c>
      <c r="IL299">
        <v>0</v>
      </c>
      <c r="IM299" t="s">
        <v>234</v>
      </c>
      <c r="IN299" t="s">
        <v>1655</v>
      </c>
      <c r="IO299" t="s">
        <v>234</v>
      </c>
      <c r="IP299" t="s">
        <v>4504</v>
      </c>
      <c r="IQ299">
        <v>1</v>
      </c>
      <c r="IR299">
        <v>1</v>
      </c>
      <c r="IS299">
        <v>0</v>
      </c>
      <c r="IT299">
        <v>0</v>
      </c>
      <c r="IU299">
        <v>0</v>
      </c>
      <c r="IV299">
        <v>0</v>
      </c>
      <c r="IW299">
        <v>0</v>
      </c>
      <c r="IX299">
        <v>0</v>
      </c>
      <c r="IY299" t="s">
        <v>234</v>
      </c>
      <c r="IZ299" t="s">
        <v>234</v>
      </c>
      <c r="JA299" t="s">
        <v>234</v>
      </c>
      <c r="JB299" t="s">
        <v>234</v>
      </c>
      <c r="JC299" t="s">
        <v>234</v>
      </c>
      <c r="JD299" t="s">
        <v>234</v>
      </c>
      <c r="JE299" t="s">
        <v>234</v>
      </c>
      <c r="JF299" t="s">
        <v>234</v>
      </c>
      <c r="JG299" t="s">
        <v>234</v>
      </c>
      <c r="JH299" t="s">
        <v>234</v>
      </c>
      <c r="JI299" t="s">
        <v>234</v>
      </c>
      <c r="JJ299" t="s">
        <v>234</v>
      </c>
      <c r="JK299" t="s">
        <v>234</v>
      </c>
      <c r="JL299" t="s">
        <v>234</v>
      </c>
      <c r="JM299" t="s">
        <v>234</v>
      </c>
      <c r="JN299" t="s">
        <v>234</v>
      </c>
      <c r="JO299" t="s">
        <v>234</v>
      </c>
      <c r="JP299" t="s">
        <v>234</v>
      </c>
      <c r="JQ299" t="s">
        <v>234</v>
      </c>
      <c r="JR299" t="s">
        <v>234</v>
      </c>
      <c r="JS299" t="s">
        <v>234</v>
      </c>
      <c r="JT299" t="s">
        <v>234</v>
      </c>
      <c r="JU299" t="s">
        <v>234</v>
      </c>
      <c r="JV299" t="s">
        <v>234</v>
      </c>
      <c r="JW299" t="s">
        <v>234</v>
      </c>
      <c r="JX299" t="s">
        <v>234</v>
      </c>
      <c r="JY299" t="s">
        <v>234</v>
      </c>
      <c r="JZ299" t="s">
        <v>234</v>
      </c>
      <c r="KA299" t="s">
        <v>234</v>
      </c>
      <c r="KB299" t="s">
        <v>234</v>
      </c>
      <c r="KC299" t="s">
        <v>234</v>
      </c>
      <c r="KD299" t="s">
        <v>234</v>
      </c>
      <c r="KE299" t="s">
        <v>234</v>
      </c>
      <c r="KF299" t="s">
        <v>234</v>
      </c>
      <c r="KG299" t="s">
        <v>234</v>
      </c>
      <c r="KH299" t="s">
        <v>234</v>
      </c>
      <c r="KI299" t="s">
        <v>234</v>
      </c>
      <c r="KJ299" t="s">
        <v>234</v>
      </c>
      <c r="KK299" t="s">
        <v>234</v>
      </c>
      <c r="KL299" t="s">
        <v>234</v>
      </c>
      <c r="KM299" t="s">
        <v>234</v>
      </c>
      <c r="KN299" t="s">
        <v>234</v>
      </c>
      <c r="KO299" t="s">
        <v>234</v>
      </c>
      <c r="KP299" t="s">
        <v>234</v>
      </c>
      <c r="KQ299" t="s">
        <v>234</v>
      </c>
      <c r="KR299" t="s">
        <v>234</v>
      </c>
      <c r="KS299" t="s">
        <v>234</v>
      </c>
      <c r="KT299" t="s">
        <v>234</v>
      </c>
      <c r="KU299" t="s">
        <v>234</v>
      </c>
      <c r="KV299" t="s">
        <v>234</v>
      </c>
      <c r="KW299" t="s">
        <v>234</v>
      </c>
      <c r="KX299" t="s">
        <v>234</v>
      </c>
      <c r="KY299" t="s">
        <v>234</v>
      </c>
      <c r="KZ299" t="s">
        <v>234</v>
      </c>
      <c r="LA299" t="s">
        <v>234</v>
      </c>
      <c r="LB299" t="s">
        <v>234</v>
      </c>
      <c r="LC299" t="s">
        <v>234</v>
      </c>
      <c r="LD299" t="s">
        <v>234</v>
      </c>
      <c r="LE299" t="s">
        <v>234</v>
      </c>
      <c r="LF299" t="s">
        <v>3443</v>
      </c>
      <c r="LG299" t="s">
        <v>234</v>
      </c>
      <c r="LH299">
        <v>267218448</v>
      </c>
      <c r="LI299" t="s">
        <v>4505</v>
      </c>
      <c r="LJ299">
        <v>44626.589085648149</v>
      </c>
      <c r="LK299" t="s">
        <v>234</v>
      </c>
      <c r="LL299" t="s">
        <v>234</v>
      </c>
      <c r="LM299" t="s">
        <v>3800</v>
      </c>
      <c r="LN299" t="s">
        <v>3801</v>
      </c>
      <c r="LO299" t="s">
        <v>234</v>
      </c>
      <c r="LP299">
        <v>313</v>
      </c>
    </row>
    <row r="300" spans="1:328" x14ac:dyDescent="0.35">
      <c r="A300">
        <v>44622.490948344908</v>
      </c>
      <c r="B300">
        <v>44622.498625219909</v>
      </c>
      <c r="C300">
        <v>44622</v>
      </c>
      <c r="D300">
        <v>7.6768750004703179E-3</v>
      </c>
      <c r="E300" t="s">
        <v>234</v>
      </c>
      <c r="F300" t="s">
        <v>234</v>
      </c>
      <c r="G300" t="s">
        <v>234</v>
      </c>
      <c r="H300">
        <v>44622</v>
      </c>
      <c r="I300" t="s">
        <v>451</v>
      </c>
      <c r="J300" t="s">
        <v>234</v>
      </c>
      <c r="K300" t="s">
        <v>451</v>
      </c>
      <c r="L300" t="s">
        <v>450</v>
      </c>
      <c r="M300" t="s">
        <v>450</v>
      </c>
      <c r="N300" t="s">
        <v>246</v>
      </c>
      <c r="O300" t="s">
        <v>4486</v>
      </c>
      <c r="P300" t="s">
        <v>246</v>
      </c>
      <c r="Q300" t="s">
        <v>433</v>
      </c>
      <c r="R300" t="s">
        <v>4486</v>
      </c>
      <c r="S300" t="s">
        <v>441</v>
      </c>
      <c r="T300" t="s">
        <v>1922</v>
      </c>
      <c r="U300" t="s">
        <v>1921</v>
      </c>
      <c r="V300" t="s">
        <v>1923</v>
      </c>
      <c r="W300" t="s">
        <v>2278</v>
      </c>
      <c r="X300" t="s">
        <v>2277</v>
      </c>
      <c r="Y300" t="s">
        <v>2278</v>
      </c>
      <c r="Z300" t="s">
        <v>246</v>
      </c>
      <c r="AA300" t="s">
        <v>4487</v>
      </c>
      <c r="AB300" t="s">
        <v>246</v>
      </c>
      <c r="AC300" t="s">
        <v>1390</v>
      </c>
      <c r="AD300" t="s">
        <v>4487</v>
      </c>
      <c r="AE300" t="s">
        <v>246</v>
      </c>
      <c r="AF300" t="s">
        <v>4488</v>
      </c>
      <c r="AG300" t="s">
        <v>246</v>
      </c>
      <c r="AH300" t="s">
        <v>1390</v>
      </c>
      <c r="AI300" t="s">
        <v>4489</v>
      </c>
      <c r="AJ300" t="s">
        <v>366</v>
      </c>
      <c r="AK300" t="s">
        <v>284</v>
      </c>
      <c r="AL300" t="s">
        <v>1655</v>
      </c>
      <c r="AM300" t="s">
        <v>234</v>
      </c>
      <c r="AN300" t="s">
        <v>1655</v>
      </c>
      <c r="AO300" t="s">
        <v>234</v>
      </c>
      <c r="AP300" t="s">
        <v>250</v>
      </c>
      <c r="AQ300" t="s">
        <v>234</v>
      </c>
      <c r="AR300" t="s">
        <v>234</v>
      </c>
      <c r="AS300" t="s">
        <v>285</v>
      </c>
      <c r="AT300" t="s">
        <v>234</v>
      </c>
      <c r="AU300" t="s">
        <v>318</v>
      </c>
      <c r="AV300">
        <v>1</v>
      </c>
      <c r="AW300">
        <v>0</v>
      </c>
      <c r="AX300">
        <v>0</v>
      </c>
      <c r="AY300">
        <v>0</v>
      </c>
      <c r="AZ300">
        <v>0</v>
      </c>
      <c r="BA300">
        <v>0</v>
      </c>
      <c r="BB300">
        <v>0</v>
      </c>
      <c r="BC300">
        <v>0</v>
      </c>
      <c r="BD300" t="s">
        <v>309</v>
      </c>
      <c r="BE300" t="s">
        <v>750</v>
      </c>
      <c r="BF300" t="s">
        <v>287</v>
      </c>
      <c r="BG300">
        <v>1</v>
      </c>
      <c r="BH300">
        <v>0</v>
      </c>
      <c r="BI300">
        <v>0</v>
      </c>
      <c r="BJ300">
        <v>0</v>
      </c>
      <c r="BK300">
        <v>0</v>
      </c>
      <c r="BL300">
        <v>0</v>
      </c>
      <c r="BM300">
        <v>0</v>
      </c>
      <c r="BN300">
        <v>0</v>
      </c>
      <c r="BO300">
        <v>0</v>
      </c>
      <c r="BP300">
        <v>0</v>
      </c>
      <c r="BQ300" t="s">
        <v>234</v>
      </c>
      <c r="BR300" t="s">
        <v>317</v>
      </c>
      <c r="BS300" t="s">
        <v>289</v>
      </c>
      <c r="BT300" t="s">
        <v>1470</v>
      </c>
      <c r="BU300">
        <v>0</v>
      </c>
      <c r="BV300">
        <v>0</v>
      </c>
      <c r="BW300">
        <v>0</v>
      </c>
      <c r="BX300">
        <v>0</v>
      </c>
      <c r="BY300">
        <v>0</v>
      </c>
      <c r="BZ300">
        <v>1</v>
      </c>
      <c r="CA300">
        <v>0</v>
      </c>
      <c r="CB300">
        <v>0</v>
      </c>
      <c r="CC300" t="s">
        <v>1500</v>
      </c>
      <c r="CD300" t="s">
        <v>234</v>
      </c>
      <c r="CE300" t="s">
        <v>234</v>
      </c>
      <c r="CF300" t="s">
        <v>234</v>
      </c>
      <c r="CG300" t="s">
        <v>234</v>
      </c>
      <c r="CH300" t="s">
        <v>234</v>
      </c>
      <c r="CI300" t="s">
        <v>234</v>
      </c>
      <c r="CJ300" t="s">
        <v>234</v>
      </c>
      <c r="CK300" t="s">
        <v>234</v>
      </c>
      <c r="CL300" t="s">
        <v>234</v>
      </c>
      <c r="CM300" t="s">
        <v>234</v>
      </c>
      <c r="CN300" t="s">
        <v>234</v>
      </c>
      <c r="CO300" t="s">
        <v>234</v>
      </c>
      <c r="CP300" t="s">
        <v>234</v>
      </c>
      <c r="CQ300" t="s">
        <v>234</v>
      </c>
      <c r="CR300" t="s">
        <v>234</v>
      </c>
      <c r="CS300">
        <v>500</v>
      </c>
      <c r="CT300" t="s">
        <v>3948</v>
      </c>
      <c r="CU300" t="s">
        <v>1445</v>
      </c>
      <c r="CV300" t="s">
        <v>234</v>
      </c>
      <c r="CW300" t="s">
        <v>234</v>
      </c>
      <c r="CX300" t="s">
        <v>234</v>
      </c>
      <c r="CY300" t="s">
        <v>234</v>
      </c>
      <c r="CZ300" t="s">
        <v>234</v>
      </c>
      <c r="DA300" t="s">
        <v>234</v>
      </c>
      <c r="DB300" t="s">
        <v>234</v>
      </c>
      <c r="DC300" t="s">
        <v>234</v>
      </c>
      <c r="DD300" t="s">
        <v>234</v>
      </c>
      <c r="DE300" t="s">
        <v>234</v>
      </c>
      <c r="DF300" t="s">
        <v>234</v>
      </c>
      <c r="DG300" t="s">
        <v>234</v>
      </c>
      <c r="DH300" t="s">
        <v>1655</v>
      </c>
      <c r="DI300" t="s">
        <v>246</v>
      </c>
      <c r="DJ300">
        <v>0</v>
      </c>
      <c r="DK300">
        <v>0</v>
      </c>
      <c r="DL300">
        <v>0</v>
      </c>
      <c r="DM300">
        <v>0</v>
      </c>
      <c r="DN300">
        <v>0</v>
      </c>
      <c r="DO300">
        <v>0</v>
      </c>
      <c r="DP300">
        <v>0</v>
      </c>
      <c r="DQ300">
        <v>0</v>
      </c>
      <c r="DR300">
        <v>0</v>
      </c>
      <c r="DS300">
        <v>0</v>
      </c>
      <c r="DT300">
        <v>0</v>
      </c>
      <c r="DU300">
        <v>0</v>
      </c>
      <c r="DV300">
        <v>1</v>
      </c>
      <c r="DW300">
        <v>0</v>
      </c>
      <c r="DX300" t="s">
        <v>4506</v>
      </c>
      <c r="DY300" t="s">
        <v>1470</v>
      </c>
      <c r="DZ300">
        <v>0</v>
      </c>
      <c r="EA300">
        <v>0</v>
      </c>
      <c r="EB300">
        <v>0</v>
      </c>
      <c r="EC300">
        <v>0</v>
      </c>
      <c r="ED300">
        <v>0</v>
      </c>
      <c r="EE300">
        <v>1</v>
      </c>
      <c r="EF300">
        <v>0</v>
      </c>
      <c r="EG300">
        <v>0</v>
      </c>
      <c r="EH300" t="s">
        <v>1445</v>
      </c>
      <c r="EI300" t="s">
        <v>1445</v>
      </c>
      <c r="EJ300" t="s">
        <v>1655</v>
      </c>
      <c r="EK300" t="s">
        <v>441</v>
      </c>
      <c r="EL300" t="s">
        <v>305</v>
      </c>
      <c r="EM300" t="s">
        <v>1922</v>
      </c>
      <c r="EN300" t="s">
        <v>305</v>
      </c>
      <c r="EO300" t="s">
        <v>234</v>
      </c>
      <c r="EP300" t="s">
        <v>234</v>
      </c>
      <c r="EQ300" t="s">
        <v>234</v>
      </c>
      <c r="ER300" t="s">
        <v>234</v>
      </c>
      <c r="ES300" t="s">
        <v>234</v>
      </c>
      <c r="ET300" t="s">
        <v>234</v>
      </c>
      <c r="EU300" t="s">
        <v>234</v>
      </c>
      <c r="EV300" t="s">
        <v>234</v>
      </c>
      <c r="EW300" t="s">
        <v>234</v>
      </c>
      <c r="EX300" t="s">
        <v>234</v>
      </c>
      <c r="EY300" t="s">
        <v>234</v>
      </c>
      <c r="EZ300" t="s">
        <v>234</v>
      </c>
      <c r="FA300" t="s">
        <v>234</v>
      </c>
      <c r="FB300" t="s">
        <v>234</v>
      </c>
      <c r="FC300" t="s">
        <v>234</v>
      </c>
      <c r="FD300" t="s">
        <v>234</v>
      </c>
      <c r="FE300" t="s">
        <v>234</v>
      </c>
      <c r="FF300" t="s">
        <v>234</v>
      </c>
      <c r="FG300" t="s">
        <v>234</v>
      </c>
      <c r="FH300" t="s">
        <v>234</v>
      </c>
      <c r="FI300" t="s">
        <v>234</v>
      </c>
      <c r="FJ300" t="s">
        <v>234</v>
      </c>
      <c r="FK300" t="s">
        <v>234</v>
      </c>
      <c r="FL300" t="s">
        <v>234</v>
      </c>
      <c r="FM300" t="s">
        <v>234</v>
      </c>
      <c r="FN300" t="s">
        <v>234</v>
      </c>
      <c r="FO300" t="s">
        <v>234</v>
      </c>
      <c r="FP300" t="s">
        <v>234</v>
      </c>
      <c r="FQ300" t="s">
        <v>234</v>
      </c>
      <c r="FR300" t="s">
        <v>234</v>
      </c>
      <c r="FS300" t="s">
        <v>234</v>
      </c>
      <c r="FT300" t="s">
        <v>234</v>
      </c>
      <c r="FU300" t="s">
        <v>234</v>
      </c>
      <c r="FV300" t="s">
        <v>234</v>
      </c>
      <c r="FW300" t="s">
        <v>234</v>
      </c>
      <c r="FX300" t="s">
        <v>234</v>
      </c>
      <c r="FY300" t="s">
        <v>234</v>
      </c>
      <c r="FZ300" t="s">
        <v>234</v>
      </c>
      <c r="GA300" t="s">
        <v>234</v>
      </c>
      <c r="GB300" t="s">
        <v>234</v>
      </c>
      <c r="GC300" t="s">
        <v>234</v>
      </c>
      <c r="GD300" t="s">
        <v>234</v>
      </c>
      <c r="GE300" t="s">
        <v>234</v>
      </c>
      <c r="GF300" t="s">
        <v>234</v>
      </c>
      <c r="GG300" t="s">
        <v>234</v>
      </c>
      <c r="GH300" t="s">
        <v>234</v>
      </c>
      <c r="GI300" t="s">
        <v>234</v>
      </c>
      <c r="GJ300" t="s">
        <v>234</v>
      </c>
      <c r="GK300" t="s">
        <v>234</v>
      </c>
      <c r="GL300" t="s">
        <v>234</v>
      </c>
      <c r="GM300" t="s">
        <v>234</v>
      </c>
      <c r="GN300" t="s">
        <v>234</v>
      </c>
      <c r="GO300" t="s">
        <v>234</v>
      </c>
      <c r="GP300" t="s">
        <v>234</v>
      </c>
      <c r="GQ300" t="s">
        <v>234</v>
      </c>
      <c r="GR300" t="s">
        <v>234</v>
      </c>
      <c r="GS300" t="s">
        <v>234</v>
      </c>
      <c r="GT300" t="s">
        <v>234</v>
      </c>
      <c r="GU300" t="s">
        <v>234</v>
      </c>
      <c r="GV300" t="s">
        <v>234</v>
      </c>
      <c r="GW300" t="s">
        <v>234</v>
      </c>
      <c r="GX300" t="s">
        <v>234</v>
      </c>
      <c r="GY300" t="s">
        <v>234</v>
      </c>
      <c r="GZ300" t="s">
        <v>234</v>
      </c>
      <c r="HA300" t="s">
        <v>234</v>
      </c>
      <c r="HB300" t="s">
        <v>234</v>
      </c>
      <c r="HC300" t="s">
        <v>234</v>
      </c>
      <c r="HD300" t="s">
        <v>234</v>
      </c>
      <c r="HE300" t="s">
        <v>234</v>
      </c>
      <c r="HF300" t="s">
        <v>234</v>
      </c>
      <c r="HG300" t="s">
        <v>234</v>
      </c>
      <c r="HH300" t="s">
        <v>234</v>
      </c>
      <c r="HI300" t="s">
        <v>234</v>
      </c>
      <c r="HJ300" t="s">
        <v>234</v>
      </c>
      <c r="HK300" t="s">
        <v>234</v>
      </c>
      <c r="HL300" t="s">
        <v>234</v>
      </c>
      <c r="HM300" t="s">
        <v>234</v>
      </c>
      <c r="HN300" t="s">
        <v>234</v>
      </c>
      <c r="HO300" t="s">
        <v>234</v>
      </c>
      <c r="HP300" t="s">
        <v>234</v>
      </c>
      <c r="HQ300" t="s">
        <v>234</v>
      </c>
      <c r="HR300" t="s">
        <v>234</v>
      </c>
      <c r="HS300" t="s">
        <v>234</v>
      </c>
      <c r="HT300" t="s">
        <v>234</v>
      </c>
      <c r="HU300" t="s">
        <v>1445</v>
      </c>
      <c r="HV300" t="s">
        <v>234</v>
      </c>
      <c r="HW300" t="s">
        <v>234</v>
      </c>
      <c r="HX300" t="s">
        <v>234</v>
      </c>
      <c r="HY300" t="s">
        <v>234</v>
      </c>
      <c r="HZ300" t="s">
        <v>234</v>
      </c>
      <c r="IA300" t="s">
        <v>234</v>
      </c>
      <c r="IB300" t="s">
        <v>234</v>
      </c>
      <c r="IC300" t="s">
        <v>234</v>
      </c>
      <c r="ID300" t="s">
        <v>1591</v>
      </c>
      <c r="IE300">
        <v>0</v>
      </c>
      <c r="IF300">
        <v>0</v>
      </c>
      <c r="IG300">
        <v>0</v>
      </c>
      <c r="IH300">
        <v>0</v>
      </c>
      <c r="II300">
        <v>0</v>
      </c>
      <c r="IJ300">
        <v>1</v>
      </c>
      <c r="IK300">
        <v>0</v>
      </c>
      <c r="IL300">
        <v>0</v>
      </c>
      <c r="IM300" t="s">
        <v>234</v>
      </c>
      <c r="IN300" t="s">
        <v>1655</v>
      </c>
      <c r="IO300" t="s">
        <v>234</v>
      </c>
      <c r="IP300" t="s">
        <v>309</v>
      </c>
      <c r="IQ300">
        <v>1</v>
      </c>
      <c r="IR300">
        <v>0</v>
      </c>
      <c r="IS300">
        <v>0</v>
      </c>
      <c r="IT300">
        <v>0</v>
      </c>
      <c r="IU300">
        <v>0</v>
      </c>
      <c r="IV300">
        <v>0</v>
      </c>
      <c r="IW300">
        <v>0</v>
      </c>
      <c r="IX300">
        <v>0</v>
      </c>
      <c r="IY300" t="s">
        <v>234</v>
      </c>
      <c r="IZ300" t="s">
        <v>234</v>
      </c>
      <c r="JA300" t="s">
        <v>234</v>
      </c>
      <c r="JB300" t="s">
        <v>234</v>
      </c>
      <c r="JC300" t="s">
        <v>234</v>
      </c>
      <c r="JD300" t="s">
        <v>234</v>
      </c>
      <c r="JE300" t="s">
        <v>234</v>
      </c>
      <c r="JF300" t="s">
        <v>234</v>
      </c>
      <c r="JG300" t="s">
        <v>234</v>
      </c>
      <c r="JH300" t="s">
        <v>234</v>
      </c>
      <c r="JI300" t="s">
        <v>234</v>
      </c>
      <c r="JJ300" t="s">
        <v>234</v>
      </c>
      <c r="JK300" t="s">
        <v>234</v>
      </c>
      <c r="JL300" t="s">
        <v>234</v>
      </c>
      <c r="JM300" t="s">
        <v>234</v>
      </c>
      <c r="JN300" t="s">
        <v>234</v>
      </c>
      <c r="JO300" t="s">
        <v>234</v>
      </c>
      <c r="JP300" t="s">
        <v>234</v>
      </c>
      <c r="JQ300" t="s">
        <v>234</v>
      </c>
      <c r="JR300" t="s">
        <v>234</v>
      </c>
      <c r="JS300" t="s">
        <v>234</v>
      </c>
      <c r="JT300" t="s">
        <v>234</v>
      </c>
      <c r="JU300" t="s">
        <v>234</v>
      </c>
      <c r="JV300" t="s">
        <v>234</v>
      </c>
      <c r="JW300" t="s">
        <v>234</v>
      </c>
      <c r="JX300" t="s">
        <v>234</v>
      </c>
      <c r="JY300" t="s">
        <v>234</v>
      </c>
      <c r="JZ300" t="s">
        <v>234</v>
      </c>
      <c r="KA300" t="s">
        <v>234</v>
      </c>
      <c r="KB300" t="s">
        <v>234</v>
      </c>
      <c r="KC300" t="s">
        <v>234</v>
      </c>
      <c r="KD300" t="s">
        <v>234</v>
      </c>
      <c r="KE300" t="s">
        <v>234</v>
      </c>
      <c r="KF300" t="s">
        <v>234</v>
      </c>
      <c r="KG300" t="s">
        <v>234</v>
      </c>
      <c r="KH300" t="s">
        <v>234</v>
      </c>
      <c r="KI300" t="s">
        <v>234</v>
      </c>
      <c r="KJ300" t="s">
        <v>234</v>
      </c>
      <c r="KK300" t="s">
        <v>234</v>
      </c>
      <c r="KL300" t="s">
        <v>234</v>
      </c>
      <c r="KM300" t="s">
        <v>234</v>
      </c>
      <c r="KN300" t="s">
        <v>234</v>
      </c>
      <c r="KO300" t="s">
        <v>234</v>
      </c>
      <c r="KP300" t="s">
        <v>234</v>
      </c>
      <c r="KQ300" t="s">
        <v>234</v>
      </c>
      <c r="KR300" t="s">
        <v>234</v>
      </c>
      <c r="KS300" t="s">
        <v>234</v>
      </c>
      <c r="KT300" t="s">
        <v>234</v>
      </c>
      <c r="KU300" t="s">
        <v>234</v>
      </c>
      <c r="KV300" t="s">
        <v>234</v>
      </c>
      <c r="KW300" t="s">
        <v>234</v>
      </c>
      <c r="KX300" t="s">
        <v>234</v>
      </c>
      <c r="KY300" t="s">
        <v>234</v>
      </c>
      <c r="KZ300" t="s">
        <v>234</v>
      </c>
      <c r="LA300" t="s">
        <v>234</v>
      </c>
      <c r="LB300" t="s">
        <v>234</v>
      </c>
      <c r="LC300" t="s">
        <v>234</v>
      </c>
      <c r="LD300" t="s">
        <v>234</v>
      </c>
      <c r="LE300" t="s">
        <v>234</v>
      </c>
      <c r="LF300" t="s">
        <v>3443</v>
      </c>
      <c r="LG300" t="s">
        <v>234</v>
      </c>
      <c r="LH300">
        <v>267218463</v>
      </c>
      <c r="LI300" t="s">
        <v>4507</v>
      </c>
      <c r="LJ300">
        <v>44626.589143518519</v>
      </c>
      <c r="LK300" t="s">
        <v>234</v>
      </c>
      <c r="LL300" t="s">
        <v>234</v>
      </c>
      <c r="LM300" t="s">
        <v>3800</v>
      </c>
      <c r="LN300" t="s">
        <v>3801</v>
      </c>
      <c r="LO300" t="s">
        <v>234</v>
      </c>
      <c r="LP300">
        <v>314</v>
      </c>
    </row>
    <row r="301" spans="1:328" x14ac:dyDescent="0.35">
      <c r="A301">
        <v>44622.499289687497</v>
      </c>
      <c r="B301">
        <v>44622.506377245372</v>
      </c>
      <c r="C301">
        <v>44622</v>
      </c>
      <c r="D301">
        <v>2.3625192916369997E-3</v>
      </c>
      <c r="E301" t="s">
        <v>234</v>
      </c>
      <c r="F301" t="s">
        <v>234</v>
      </c>
      <c r="G301" t="s">
        <v>3811</v>
      </c>
      <c r="H301">
        <v>44622</v>
      </c>
      <c r="I301" t="s">
        <v>451</v>
      </c>
      <c r="J301" t="s">
        <v>234</v>
      </c>
      <c r="K301" t="s">
        <v>451</v>
      </c>
      <c r="L301" t="s">
        <v>450</v>
      </c>
      <c r="M301" t="s">
        <v>450</v>
      </c>
      <c r="N301" t="s">
        <v>246</v>
      </c>
      <c r="O301" t="s">
        <v>4486</v>
      </c>
      <c r="P301" t="s">
        <v>246</v>
      </c>
      <c r="Q301" t="s">
        <v>433</v>
      </c>
      <c r="R301" t="s">
        <v>4486</v>
      </c>
      <c r="S301" t="s">
        <v>441</v>
      </c>
      <c r="T301" t="s">
        <v>1922</v>
      </c>
      <c r="U301" t="s">
        <v>1921</v>
      </c>
      <c r="V301" t="s">
        <v>1923</v>
      </c>
      <c r="W301" t="s">
        <v>2278</v>
      </c>
      <c r="X301" t="s">
        <v>2277</v>
      </c>
      <c r="Y301" t="s">
        <v>2278</v>
      </c>
      <c r="Z301" t="s">
        <v>246</v>
      </c>
      <c r="AA301" t="s">
        <v>4487</v>
      </c>
      <c r="AB301" t="s">
        <v>246</v>
      </c>
      <c r="AC301" t="s">
        <v>1390</v>
      </c>
      <c r="AD301" t="s">
        <v>4487</v>
      </c>
      <c r="AE301" t="s">
        <v>246</v>
      </c>
      <c r="AF301" t="s">
        <v>4488</v>
      </c>
      <c r="AG301" t="s">
        <v>246</v>
      </c>
      <c r="AH301" t="s">
        <v>1390</v>
      </c>
      <c r="AI301" t="s">
        <v>4489</v>
      </c>
      <c r="AJ301" t="s">
        <v>366</v>
      </c>
      <c r="AK301" t="s">
        <v>284</v>
      </c>
      <c r="AL301" t="s">
        <v>1655</v>
      </c>
      <c r="AM301" t="s">
        <v>234</v>
      </c>
      <c r="AN301" t="s">
        <v>1655</v>
      </c>
      <c r="AO301" t="s">
        <v>234</v>
      </c>
      <c r="AP301" t="s">
        <v>250</v>
      </c>
      <c r="AQ301" t="s">
        <v>234</v>
      </c>
      <c r="AR301" t="s">
        <v>234</v>
      </c>
      <c r="AS301" t="s">
        <v>285</v>
      </c>
      <c r="AT301" t="s">
        <v>234</v>
      </c>
      <c r="AU301" t="s">
        <v>318</v>
      </c>
      <c r="AV301">
        <v>1</v>
      </c>
      <c r="AW301">
        <v>0</v>
      </c>
      <c r="AX301">
        <v>0</v>
      </c>
      <c r="AY301">
        <v>0</v>
      </c>
      <c r="AZ301">
        <v>0</v>
      </c>
      <c r="BA301">
        <v>0</v>
      </c>
      <c r="BB301">
        <v>0</v>
      </c>
      <c r="BC301">
        <v>0</v>
      </c>
      <c r="BD301" t="s">
        <v>309</v>
      </c>
      <c r="BE301" t="s">
        <v>750</v>
      </c>
      <c r="BF301" t="s">
        <v>287</v>
      </c>
      <c r="BG301">
        <v>1</v>
      </c>
      <c r="BH301">
        <v>0</v>
      </c>
      <c r="BI301">
        <v>0</v>
      </c>
      <c r="BJ301">
        <v>0</v>
      </c>
      <c r="BK301">
        <v>0</v>
      </c>
      <c r="BL301">
        <v>0</v>
      </c>
      <c r="BM301">
        <v>0</v>
      </c>
      <c r="BN301">
        <v>0</v>
      </c>
      <c r="BO301">
        <v>0</v>
      </c>
      <c r="BP301">
        <v>0</v>
      </c>
      <c r="BQ301" t="s">
        <v>234</v>
      </c>
      <c r="BR301" t="s">
        <v>288</v>
      </c>
      <c r="BS301" t="s">
        <v>289</v>
      </c>
      <c r="BT301" t="s">
        <v>4019</v>
      </c>
      <c r="BU301">
        <v>1</v>
      </c>
      <c r="BV301">
        <v>1</v>
      </c>
      <c r="BW301">
        <v>0</v>
      </c>
      <c r="BX301">
        <v>1</v>
      </c>
      <c r="BY301">
        <v>0</v>
      </c>
      <c r="BZ301">
        <v>0</v>
      </c>
      <c r="CA301">
        <v>0</v>
      </c>
      <c r="CB301">
        <v>0</v>
      </c>
      <c r="CC301" t="s">
        <v>1500</v>
      </c>
      <c r="CD301">
        <v>550</v>
      </c>
      <c r="CE301">
        <v>275</v>
      </c>
      <c r="CF301" t="s">
        <v>1655</v>
      </c>
      <c r="CG301">
        <v>350</v>
      </c>
      <c r="CH301">
        <v>134.61538461538399</v>
      </c>
      <c r="CI301" t="s">
        <v>1655</v>
      </c>
      <c r="CJ301" t="s">
        <v>234</v>
      </c>
      <c r="CK301" t="s">
        <v>234</v>
      </c>
      <c r="CL301" t="s">
        <v>234</v>
      </c>
      <c r="CM301">
        <v>500</v>
      </c>
      <c r="CN301" t="s">
        <v>4309</v>
      </c>
      <c r="CO301" t="s">
        <v>1655</v>
      </c>
      <c r="CP301" t="s">
        <v>234</v>
      </c>
      <c r="CQ301" t="s">
        <v>234</v>
      </c>
      <c r="CR301" t="s">
        <v>234</v>
      </c>
      <c r="CS301" t="s">
        <v>234</v>
      </c>
      <c r="CT301" t="s">
        <v>234</v>
      </c>
      <c r="CU301" t="s">
        <v>234</v>
      </c>
      <c r="CV301" t="s">
        <v>234</v>
      </c>
      <c r="CW301" t="s">
        <v>234</v>
      </c>
      <c r="CX301" t="s">
        <v>234</v>
      </c>
      <c r="CY301" t="s">
        <v>234</v>
      </c>
      <c r="CZ301" t="s">
        <v>234</v>
      </c>
      <c r="DA301" t="s">
        <v>234</v>
      </c>
      <c r="DB301" t="s">
        <v>234</v>
      </c>
      <c r="DC301" t="s">
        <v>234</v>
      </c>
      <c r="DD301" t="s">
        <v>234</v>
      </c>
      <c r="DE301" t="s">
        <v>234</v>
      </c>
      <c r="DF301" t="s">
        <v>234</v>
      </c>
      <c r="DG301" t="s">
        <v>234</v>
      </c>
      <c r="DH301" t="s">
        <v>1445</v>
      </c>
      <c r="DI301" t="s">
        <v>234</v>
      </c>
      <c r="DJ301" t="s">
        <v>234</v>
      </c>
      <c r="DK301" t="s">
        <v>234</v>
      </c>
      <c r="DL301" t="s">
        <v>234</v>
      </c>
      <c r="DM301" t="s">
        <v>234</v>
      </c>
      <c r="DN301" t="s">
        <v>234</v>
      </c>
      <c r="DO301" t="s">
        <v>234</v>
      </c>
      <c r="DP301" t="s">
        <v>234</v>
      </c>
      <c r="DQ301" t="s">
        <v>234</v>
      </c>
      <c r="DR301" t="s">
        <v>234</v>
      </c>
      <c r="DS301" t="s">
        <v>234</v>
      </c>
      <c r="DT301" t="s">
        <v>234</v>
      </c>
      <c r="DU301" t="s">
        <v>234</v>
      </c>
      <c r="DV301" t="s">
        <v>234</v>
      </c>
      <c r="DW301" t="s">
        <v>234</v>
      </c>
      <c r="DX301" t="s">
        <v>234</v>
      </c>
      <c r="DY301" t="s">
        <v>234</v>
      </c>
      <c r="DZ301" t="s">
        <v>234</v>
      </c>
      <c r="EA301" t="s">
        <v>234</v>
      </c>
      <c r="EB301" t="s">
        <v>234</v>
      </c>
      <c r="EC301" t="s">
        <v>234</v>
      </c>
      <c r="ED301" t="s">
        <v>234</v>
      </c>
      <c r="EE301" t="s">
        <v>234</v>
      </c>
      <c r="EF301" t="s">
        <v>234</v>
      </c>
      <c r="EG301" t="s">
        <v>234</v>
      </c>
      <c r="EH301" t="s">
        <v>1655</v>
      </c>
      <c r="EI301" t="s">
        <v>1445</v>
      </c>
      <c r="EJ301" t="s">
        <v>1655</v>
      </c>
      <c r="EK301" t="s">
        <v>441</v>
      </c>
      <c r="EL301" t="s">
        <v>305</v>
      </c>
      <c r="EM301" t="s">
        <v>1922</v>
      </c>
      <c r="EN301" t="s">
        <v>305</v>
      </c>
      <c r="EO301" t="s">
        <v>234</v>
      </c>
      <c r="EP301" t="s">
        <v>234</v>
      </c>
      <c r="EQ301" t="s">
        <v>234</v>
      </c>
      <c r="ER301" t="s">
        <v>234</v>
      </c>
      <c r="ES301" t="s">
        <v>234</v>
      </c>
      <c r="ET301" t="s">
        <v>234</v>
      </c>
      <c r="EU301" t="s">
        <v>234</v>
      </c>
      <c r="EV301" t="s">
        <v>234</v>
      </c>
      <c r="EW301" t="s">
        <v>234</v>
      </c>
      <c r="EX301" t="s">
        <v>234</v>
      </c>
      <c r="EY301" t="s">
        <v>234</v>
      </c>
      <c r="EZ301" t="s">
        <v>234</v>
      </c>
      <c r="FA301" t="s">
        <v>234</v>
      </c>
      <c r="FB301" t="s">
        <v>234</v>
      </c>
      <c r="FC301" t="s">
        <v>234</v>
      </c>
      <c r="FD301" t="s">
        <v>234</v>
      </c>
      <c r="FE301" t="s">
        <v>234</v>
      </c>
      <c r="FF301" t="s">
        <v>234</v>
      </c>
      <c r="FG301" t="s">
        <v>234</v>
      </c>
      <c r="FH301" t="s">
        <v>234</v>
      </c>
      <c r="FI301" t="s">
        <v>234</v>
      </c>
      <c r="FJ301" t="s">
        <v>234</v>
      </c>
      <c r="FK301" t="s">
        <v>234</v>
      </c>
      <c r="FL301" t="s">
        <v>234</v>
      </c>
      <c r="FM301" t="s">
        <v>234</v>
      </c>
      <c r="FN301" t="s">
        <v>234</v>
      </c>
      <c r="FO301" t="s">
        <v>234</v>
      </c>
      <c r="FP301" t="s">
        <v>234</v>
      </c>
      <c r="FQ301" t="s">
        <v>234</v>
      </c>
      <c r="FR301" t="s">
        <v>234</v>
      </c>
      <c r="FS301" t="s">
        <v>234</v>
      </c>
      <c r="FT301" t="s">
        <v>234</v>
      </c>
      <c r="FU301" t="s">
        <v>234</v>
      </c>
      <c r="FV301" t="s">
        <v>234</v>
      </c>
      <c r="FW301" t="s">
        <v>234</v>
      </c>
      <c r="FX301" t="s">
        <v>234</v>
      </c>
      <c r="FY301" t="s">
        <v>234</v>
      </c>
      <c r="FZ301" t="s">
        <v>234</v>
      </c>
      <c r="GA301" t="s">
        <v>234</v>
      </c>
      <c r="GB301" t="s">
        <v>234</v>
      </c>
      <c r="GC301" t="s">
        <v>234</v>
      </c>
      <c r="GD301" t="s">
        <v>234</v>
      </c>
      <c r="GE301" t="s">
        <v>234</v>
      </c>
      <c r="GF301" t="s">
        <v>234</v>
      </c>
      <c r="GG301" t="s">
        <v>234</v>
      </c>
      <c r="GH301" t="s">
        <v>234</v>
      </c>
      <c r="GI301" t="s">
        <v>234</v>
      </c>
      <c r="GJ301" t="s">
        <v>234</v>
      </c>
      <c r="GK301" t="s">
        <v>234</v>
      </c>
      <c r="GL301" t="s">
        <v>234</v>
      </c>
      <c r="GM301" t="s">
        <v>234</v>
      </c>
      <c r="GN301" t="s">
        <v>234</v>
      </c>
      <c r="GO301" t="s">
        <v>234</v>
      </c>
      <c r="GP301" t="s">
        <v>234</v>
      </c>
      <c r="GQ301" t="s">
        <v>234</v>
      </c>
      <c r="GR301" t="s">
        <v>234</v>
      </c>
      <c r="GS301" t="s">
        <v>234</v>
      </c>
      <c r="GT301" t="s">
        <v>234</v>
      </c>
      <c r="GU301" t="s">
        <v>234</v>
      </c>
      <c r="GV301" t="s">
        <v>234</v>
      </c>
      <c r="GW301" t="s">
        <v>234</v>
      </c>
      <c r="GX301" t="s">
        <v>234</v>
      </c>
      <c r="GY301" t="s">
        <v>234</v>
      </c>
      <c r="GZ301" t="s">
        <v>234</v>
      </c>
      <c r="HA301" t="s">
        <v>234</v>
      </c>
      <c r="HB301" t="s">
        <v>234</v>
      </c>
      <c r="HC301" t="s">
        <v>234</v>
      </c>
      <c r="HD301" t="s">
        <v>234</v>
      </c>
      <c r="HE301" t="s">
        <v>234</v>
      </c>
      <c r="HF301" t="s">
        <v>234</v>
      </c>
      <c r="HG301" t="s">
        <v>234</v>
      </c>
      <c r="HH301" t="s">
        <v>234</v>
      </c>
      <c r="HI301" t="s">
        <v>234</v>
      </c>
      <c r="HJ301" t="s">
        <v>234</v>
      </c>
      <c r="HK301" t="s">
        <v>234</v>
      </c>
      <c r="HL301" t="s">
        <v>234</v>
      </c>
      <c r="HM301" t="s">
        <v>234</v>
      </c>
      <c r="HN301" t="s">
        <v>234</v>
      </c>
      <c r="HO301" t="s">
        <v>234</v>
      </c>
      <c r="HP301" t="s">
        <v>234</v>
      </c>
      <c r="HQ301" t="s">
        <v>234</v>
      </c>
      <c r="HR301" t="s">
        <v>234</v>
      </c>
      <c r="HS301" t="s">
        <v>234</v>
      </c>
      <c r="HT301" t="s">
        <v>234</v>
      </c>
      <c r="HU301" t="s">
        <v>1445</v>
      </c>
      <c r="HV301" t="s">
        <v>234</v>
      </c>
      <c r="HW301" t="s">
        <v>234</v>
      </c>
      <c r="HX301" t="s">
        <v>234</v>
      </c>
      <c r="HY301" t="s">
        <v>234</v>
      </c>
      <c r="HZ301" t="s">
        <v>234</v>
      </c>
      <c r="IA301" t="s">
        <v>234</v>
      </c>
      <c r="IB301" t="s">
        <v>234</v>
      </c>
      <c r="IC301" t="s">
        <v>234</v>
      </c>
      <c r="ID301" t="s">
        <v>1591</v>
      </c>
      <c r="IE301">
        <v>0</v>
      </c>
      <c r="IF301">
        <v>0</v>
      </c>
      <c r="IG301">
        <v>0</v>
      </c>
      <c r="IH301">
        <v>0</v>
      </c>
      <c r="II301">
        <v>0</v>
      </c>
      <c r="IJ301">
        <v>1</v>
      </c>
      <c r="IK301">
        <v>0</v>
      </c>
      <c r="IL301">
        <v>0</v>
      </c>
      <c r="IM301" t="s">
        <v>234</v>
      </c>
      <c r="IN301" t="s">
        <v>1655</v>
      </c>
      <c r="IO301" t="s">
        <v>234</v>
      </c>
      <c r="IP301" t="s">
        <v>309</v>
      </c>
      <c r="IQ301">
        <v>1</v>
      </c>
      <c r="IR301">
        <v>0</v>
      </c>
      <c r="IS301">
        <v>0</v>
      </c>
      <c r="IT301">
        <v>0</v>
      </c>
      <c r="IU301">
        <v>0</v>
      </c>
      <c r="IV301">
        <v>0</v>
      </c>
      <c r="IW301">
        <v>0</v>
      </c>
      <c r="IX301">
        <v>0</v>
      </c>
      <c r="IY301" t="s">
        <v>234</v>
      </c>
      <c r="IZ301" t="s">
        <v>234</v>
      </c>
      <c r="JA301" t="s">
        <v>234</v>
      </c>
      <c r="JB301" t="s">
        <v>234</v>
      </c>
      <c r="JC301" t="s">
        <v>234</v>
      </c>
      <c r="JD301" t="s">
        <v>234</v>
      </c>
      <c r="JE301" t="s">
        <v>234</v>
      </c>
      <c r="JF301" t="s">
        <v>234</v>
      </c>
      <c r="JG301" t="s">
        <v>234</v>
      </c>
      <c r="JH301" t="s">
        <v>234</v>
      </c>
      <c r="JI301" t="s">
        <v>234</v>
      </c>
      <c r="JJ301" t="s">
        <v>234</v>
      </c>
      <c r="JK301" t="s">
        <v>234</v>
      </c>
      <c r="JL301" t="s">
        <v>234</v>
      </c>
      <c r="JM301" t="s">
        <v>234</v>
      </c>
      <c r="JN301" t="s">
        <v>234</v>
      </c>
      <c r="JO301" t="s">
        <v>234</v>
      </c>
      <c r="JP301" t="s">
        <v>234</v>
      </c>
      <c r="JQ301" t="s">
        <v>234</v>
      </c>
      <c r="JR301" t="s">
        <v>234</v>
      </c>
      <c r="JS301" t="s">
        <v>234</v>
      </c>
      <c r="JT301" t="s">
        <v>234</v>
      </c>
      <c r="JU301" t="s">
        <v>234</v>
      </c>
      <c r="JV301" t="s">
        <v>234</v>
      </c>
      <c r="JW301" t="s">
        <v>234</v>
      </c>
      <c r="JX301" t="s">
        <v>234</v>
      </c>
      <c r="JY301" t="s">
        <v>234</v>
      </c>
      <c r="JZ301" t="s">
        <v>234</v>
      </c>
      <c r="KA301" t="s">
        <v>234</v>
      </c>
      <c r="KB301" t="s">
        <v>234</v>
      </c>
      <c r="KC301" t="s">
        <v>234</v>
      </c>
      <c r="KD301" t="s">
        <v>234</v>
      </c>
      <c r="KE301" t="s">
        <v>234</v>
      </c>
      <c r="KF301" t="s">
        <v>234</v>
      </c>
      <c r="KG301" t="s">
        <v>234</v>
      </c>
      <c r="KH301" t="s">
        <v>234</v>
      </c>
      <c r="KI301" t="s">
        <v>234</v>
      </c>
      <c r="KJ301" t="s">
        <v>234</v>
      </c>
      <c r="KK301" t="s">
        <v>234</v>
      </c>
      <c r="KL301" t="s">
        <v>234</v>
      </c>
      <c r="KM301" t="s">
        <v>234</v>
      </c>
      <c r="KN301" t="s">
        <v>234</v>
      </c>
      <c r="KO301" t="s">
        <v>234</v>
      </c>
      <c r="KP301" t="s">
        <v>234</v>
      </c>
      <c r="KQ301" t="s">
        <v>234</v>
      </c>
      <c r="KR301" t="s">
        <v>234</v>
      </c>
      <c r="KS301" t="s">
        <v>234</v>
      </c>
      <c r="KT301" t="s">
        <v>234</v>
      </c>
      <c r="KU301" t="s">
        <v>234</v>
      </c>
      <c r="KV301" t="s">
        <v>234</v>
      </c>
      <c r="KW301" t="s">
        <v>234</v>
      </c>
      <c r="KX301" t="s">
        <v>234</v>
      </c>
      <c r="KY301" t="s">
        <v>234</v>
      </c>
      <c r="KZ301" t="s">
        <v>234</v>
      </c>
      <c r="LA301" t="s">
        <v>234</v>
      </c>
      <c r="LB301" t="s">
        <v>234</v>
      </c>
      <c r="LC301" t="s">
        <v>234</v>
      </c>
      <c r="LD301" t="s">
        <v>234</v>
      </c>
      <c r="LE301" t="s">
        <v>234</v>
      </c>
      <c r="LF301" t="s">
        <v>4508</v>
      </c>
      <c r="LG301" t="s">
        <v>234</v>
      </c>
      <c r="LH301">
        <v>267218513</v>
      </c>
      <c r="LI301" t="s">
        <v>4509</v>
      </c>
      <c r="LJ301">
        <v>44626.589305555557</v>
      </c>
      <c r="LK301" t="s">
        <v>234</v>
      </c>
      <c r="LL301" t="s">
        <v>234</v>
      </c>
      <c r="LM301" t="s">
        <v>3800</v>
      </c>
      <c r="LN301" t="s">
        <v>3801</v>
      </c>
      <c r="LO301" t="s">
        <v>234</v>
      </c>
      <c r="LP301">
        <v>315</v>
      </c>
    </row>
    <row r="302" spans="1:328" x14ac:dyDescent="0.35">
      <c r="A302">
        <v>44622.506420196762</v>
      </c>
      <c r="B302">
        <v>44622.513519328713</v>
      </c>
      <c r="C302">
        <v>44622</v>
      </c>
      <c r="D302">
        <v>1.7747829879226629E-3</v>
      </c>
      <c r="E302" t="s">
        <v>234</v>
      </c>
      <c r="F302" t="s">
        <v>234</v>
      </c>
      <c r="G302" t="s">
        <v>234</v>
      </c>
      <c r="H302">
        <v>44622</v>
      </c>
      <c r="I302" t="s">
        <v>451</v>
      </c>
      <c r="J302" t="s">
        <v>234</v>
      </c>
      <c r="K302" t="s">
        <v>451</v>
      </c>
      <c r="L302" t="s">
        <v>450</v>
      </c>
      <c r="M302" t="s">
        <v>450</v>
      </c>
      <c r="N302" t="s">
        <v>246</v>
      </c>
      <c r="O302" t="s">
        <v>4486</v>
      </c>
      <c r="P302" t="s">
        <v>246</v>
      </c>
      <c r="Q302" t="s">
        <v>433</v>
      </c>
      <c r="R302" t="s">
        <v>4486</v>
      </c>
      <c r="S302" t="s">
        <v>441</v>
      </c>
      <c r="T302" t="s">
        <v>1922</v>
      </c>
      <c r="U302" t="s">
        <v>1921</v>
      </c>
      <c r="V302" t="s">
        <v>1923</v>
      </c>
      <c r="W302" t="s">
        <v>2278</v>
      </c>
      <c r="X302" t="s">
        <v>2277</v>
      </c>
      <c r="Y302" t="s">
        <v>2278</v>
      </c>
      <c r="Z302" t="s">
        <v>246</v>
      </c>
      <c r="AA302" t="s">
        <v>4487</v>
      </c>
      <c r="AB302" t="s">
        <v>246</v>
      </c>
      <c r="AC302" t="s">
        <v>1390</v>
      </c>
      <c r="AD302" t="s">
        <v>4487</v>
      </c>
      <c r="AE302" t="s">
        <v>246</v>
      </c>
      <c r="AF302" t="s">
        <v>4488</v>
      </c>
      <c r="AG302" t="s">
        <v>246</v>
      </c>
      <c r="AH302" t="s">
        <v>1390</v>
      </c>
      <c r="AI302" t="s">
        <v>4489</v>
      </c>
      <c r="AJ302" t="s">
        <v>366</v>
      </c>
      <c r="AK302" t="s">
        <v>284</v>
      </c>
      <c r="AL302" t="s">
        <v>1655</v>
      </c>
      <c r="AM302" t="s">
        <v>234</v>
      </c>
      <c r="AN302" t="s">
        <v>1655</v>
      </c>
      <c r="AO302" t="s">
        <v>234</v>
      </c>
      <c r="AP302" t="s">
        <v>250</v>
      </c>
      <c r="AQ302" t="s">
        <v>234</v>
      </c>
      <c r="AR302" t="s">
        <v>234</v>
      </c>
      <c r="AS302" t="s">
        <v>285</v>
      </c>
      <c r="AT302" t="s">
        <v>234</v>
      </c>
      <c r="AU302" t="s">
        <v>318</v>
      </c>
      <c r="AV302">
        <v>1</v>
      </c>
      <c r="AW302">
        <v>0</v>
      </c>
      <c r="AX302">
        <v>0</v>
      </c>
      <c r="AY302">
        <v>0</v>
      </c>
      <c r="AZ302">
        <v>0</v>
      </c>
      <c r="BA302">
        <v>0</v>
      </c>
      <c r="BB302">
        <v>0</v>
      </c>
      <c r="BC302">
        <v>0</v>
      </c>
      <c r="BD302" t="s">
        <v>309</v>
      </c>
      <c r="BE302" t="s">
        <v>750</v>
      </c>
      <c r="BF302" t="s">
        <v>287</v>
      </c>
      <c r="BG302">
        <v>1</v>
      </c>
      <c r="BH302">
        <v>0</v>
      </c>
      <c r="BI302">
        <v>0</v>
      </c>
      <c r="BJ302">
        <v>0</v>
      </c>
      <c r="BK302">
        <v>0</v>
      </c>
      <c r="BL302">
        <v>0</v>
      </c>
      <c r="BM302">
        <v>0</v>
      </c>
      <c r="BN302">
        <v>0</v>
      </c>
      <c r="BO302">
        <v>0</v>
      </c>
      <c r="BP302">
        <v>0</v>
      </c>
      <c r="BQ302" t="s">
        <v>234</v>
      </c>
      <c r="BR302" t="s">
        <v>317</v>
      </c>
      <c r="BS302" t="s">
        <v>289</v>
      </c>
      <c r="BT302" t="s">
        <v>3972</v>
      </c>
      <c r="BU302">
        <v>1</v>
      </c>
      <c r="BV302">
        <v>1</v>
      </c>
      <c r="BW302">
        <v>0</v>
      </c>
      <c r="BX302">
        <v>1</v>
      </c>
      <c r="BY302">
        <v>0</v>
      </c>
      <c r="BZ302">
        <v>0</v>
      </c>
      <c r="CA302">
        <v>1</v>
      </c>
      <c r="CB302">
        <v>0</v>
      </c>
      <c r="CC302" t="s">
        <v>1500</v>
      </c>
      <c r="CD302">
        <v>550</v>
      </c>
      <c r="CE302">
        <v>275</v>
      </c>
      <c r="CF302" t="s">
        <v>1655</v>
      </c>
      <c r="CG302">
        <v>350</v>
      </c>
      <c r="CH302">
        <v>134.61538461538399</v>
      </c>
      <c r="CI302" t="s">
        <v>1655</v>
      </c>
      <c r="CJ302" t="s">
        <v>234</v>
      </c>
      <c r="CK302" t="s">
        <v>234</v>
      </c>
      <c r="CL302" t="s">
        <v>234</v>
      </c>
      <c r="CM302">
        <v>500</v>
      </c>
      <c r="CN302" t="s">
        <v>4309</v>
      </c>
      <c r="CO302" t="s">
        <v>1655</v>
      </c>
      <c r="CP302" t="s">
        <v>234</v>
      </c>
      <c r="CQ302" t="s">
        <v>234</v>
      </c>
      <c r="CR302" t="s">
        <v>234</v>
      </c>
      <c r="CS302" t="s">
        <v>234</v>
      </c>
      <c r="CT302" t="s">
        <v>234</v>
      </c>
      <c r="CU302" t="s">
        <v>234</v>
      </c>
      <c r="CV302" t="s">
        <v>1507</v>
      </c>
      <c r="CW302" t="s">
        <v>1655</v>
      </c>
      <c r="CX302">
        <v>1200</v>
      </c>
      <c r="CY302" t="s">
        <v>234</v>
      </c>
      <c r="CZ302" t="s">
        <v>234</v>
      </c>
      <c r="DA302" t="s">
        <v>234</v>
      </c>
      <c r="DB302" t="s">
        <v>234</v>
      </c>
      <c r="DC302" t="s">
        <v>234</v>
      </c>
      <c r="DD302" t="s">
        <v>234</v>
      </c>
      <c r="DE302" t="s">
        <v>259</v>
      </c>
      <c r="DF302">
        <v>1200</v>
      </c>
      <c r="DG302" t="s">
        <v>1655</v>
      </c>
      <c r="DH302" t="s">
        <v>1445</v>
      </c>
      <c r="DI302" t="s">
        <v>234</v>
      </c>
      <c r="DJ302" t="s">
        <v>234</v>
      </c>
      <c r="DK302" t="s">
        <v>234</v>
      </c>
      <c r="DL302" t="s">
        <v>234</v>
      </c>
      <c r="DM302" t="s">
        <v>234</v>
      </c>
      <c r="DN302" t="s">
        <v>234</v>
      </c>
      <c r="DO302" t="s">
        <v>234</v>
      </c>
      <c r="DP302" t="s">
        <v>234</v>
      </c>
      <c r="DQ302" t="s">
        <v>234</v>
      </c>
      <c r="DR302" t="s">
        <v>234</v>
      </c>
      <c r="DS302" t="s">
        <v>234</v>
      </c>
      <c r="DT302" t="s">
        <v>234</v>
      </c>
      <c r="DU302" t="s">
        <v>234</v>
      </c>
      <c r="DV302" t="s">
        <v>234</v>
      </c>
      <c r="DW302" t="s">
        <v>234</v>
      </c>
      <c r="DX302" t="s">
        <v>234</v>
      </c>
      <c r="DY302" t="s">
        <v>234</v>
      </c>
      <c r="DZ302" t="s">
        <v>234</v>
      </c>
      <c r="EA302" t="s">
        <v>234</v>
      </c>
      <c r="EB302" t="s">
        <v>234</v>
      </c>
      <c r="EC302" t="s">
        <v>234</v>
      </c>
      <c r="ED302" t="s">
        <v>234</v>
      </c>
      <c r="EE302" t="s">
        <v>234</v>
      </c>
      <c r="EF302" t="s">
        <v>234</v>
      </c>
      <c r="EG302" t="s">
        <v>234</v>
      </c>
      <c r="EH302" t="s">
        <v>1655</v>
      </c>
      <c r="EI302" t="s">
        <v>1445</v>
      </c>
      <c r="EJ302" t="s">
        <v>1655</v>
      </c>
      <c r="EK302" t="s">
        <v>441</v>
      </c>
      <c r="EL302" t="s">
        <v>305</v>
      </c>
      <c r="EM302" t="s">
        <v>1922</v>
      </c>
      <c r="EN302" t="s">
        <v>305</v>
      </c>
      <c r="EO302" t="s">
        <v>234</v>
      </c>
      <c r="EP302" t="s">
        <v>234</v>
      </c>
      <c r="EQ302" t="s">
        <v>234</v>
      </c>
      <c r="ER302" t="s">
        <v>234</v>
      </c>
      <c r="ES302" t="s">
        <v>234</v>
      </c>
      <c r="ET302" t="s">
        <v>234</v>
      </c>
      <c r="EU302" t="s">
        <v>234</v>
      </c>
      <c r="EV302" t="s">
        <v>234</v>
      </c>
      <c r="EW302" t="s">
        <v>234</v>
      </c>
      <c r="EX302" t="s">
        <v>234</v>
      </c>
      <c r="EY302" t="s">
        <v>234</v>
      </c>
      <c r="EZ302" t="s">
        <v>234</v>
      </c>
      <c r="FA302" t="s">
        <v>234</v>
      </c>
      <c r="FB302" t="s">
        <v>234</v>
      </c>
      <c r="FC302" t="s">
        <v>234</v>
      </c>
      <c r="FD302" t="s">
        <v>234</v>
      </c>
      <c r="FE302" t="s">
        <v>234</v>
      </c>
      <c r="FF302" t="s">
        <v>234</v>
      </c>
      <c r="FG302" t="s">
        <v>234</v>
      </c>
      <c r="FH302" t="s">
        <v>234</v>
      </c>
      <c r="FI302" t="s">
        <v>234</v>
      </c>
      <c r="FJ302" t="s">
        <v>234</v>
      </c>
      <c r="FK302" t="s">
        <v>234</v>
      </c>
      <c r="FL302" t="s">
        <v>234</v>
      </c>
      <c r="FM302" t="s">
        <v>234</v>
      </c>
      <c r="FN302" t="s">
        <v>234</v>
      </c>
      <c r="FO302" t="s">
        <v>234</v>
      </c>
      <c r="FP302" t="s">
        <v>234</v>
      </c>
      <c r="FQ302" t="s">
        <v>234</v>
      </c>
      <c r="FR302" t="s">
        <v>234</v>
      </c>
      <c r="FS302" t="s">
        <v>234</v>
      </c>
      <c r="FT302" t="s">
        <v>234</v>
      </c>
      <c r="FU302" t="s">
        <v>234</v>
      </c>
      <c r="FV302" t="s">
        <v>234</v>
      </c>
      <c r="FW302" t="s">
        <v>234</v>
      </c>
      <c r="FX302" t="s">
        <v>234</v>
      </c>
      <c r="FY302" t="s">
        <v>234</v>
      </c>
      <c r="FZ302" t="s">
        <v>234</v>
      </c>
      <c r="GA302" t="s">
        <v>234</v>
      </c>
      <c r="GB302" t="s">
        <v>234</v>
      </c>
      <c r="GC302" t="s">
        <v>234</v>
      </c>
      <c r="GD302" t="s">
        <v>234</v>
      </c>
      <c r="GE302" t="s">
        <v>234</v>
      </c>
      <c r="GF302" t="s">
        <v>234</v>
      </c>
      <c r="GG302" t="s">
        <v>234</v>
      </c>
      <c r="GH302" t="s">
        <v>234</v>
      </c>
      <c r="GI302" t="s">
        <v>234</v>
      </c>
      <c r="GJ302" t="s">
        <v>234</v>
      </c>
      <c r="GK302" t="s">
        <v>234</v>
      </c>
      <c r="GL302" t="s">
        <v>234</v>
      </c>
      <c r="GM302" t="s">
        <v>234</v>
      </c>
      <c r="GN302" t="s">
        <v>234</v>
      </c>
      <c r="GO302" t="s">
        <v>234</v>
      </c>
      <c r="GP302" t="s">
        <v>234</v>
      </c>
      <c r="GQ302" t="s">
        <v>234</v>
      </c>
      <c r="GR302" t="s">
        <v>234</v>
      </c>
      <c r="GS302" t="s">
        <v>234</v>
      </c>
      <c r="GT302" t="s">
        <v>234</v>
      </c>
      <c r="GU302" t="s">
        <v>234</v>
      </c>
      <c r="GV302" t="s">
        <v>234</v>
      </c>
      <c r="GW302" t="s">
        <v>234</v>
      </c>
      <c r="GX302" t="s">
        <v>234</v>
      </c>
      <c r="GY302" t="s">
        <v>234</v>
      </c>
      <c r="GZ302" t="s">
        <v>234</v>
      </c>
      <c r="HA302" t="s">
        <v>234</v>
      </c>
      <c r="HB302" t="s">
        <v>234</v>
      </c>
      <c r="HC302" t="s">
        <v>234</v>
      </c>
      <c r="HD302" t="s">
        <v>234</v>
      </c>
      <c r="HE302" t="s">
        <v>234</v>
      </c>
      <c r="HF302" t="s">
        <v>234</v>
      </c>
      <c r="HG302" t="s">
        <v>234</v>
      </c>
      <c r="HH302" t="s">
        <v>234</v>
      </c>
      <c r="HI302" t="s">
        <v>234</v>
      </c>
      <c r="HJ302" t="s">
        <v>234</v>
      </c>
      <c r="HK302" t="s">
        <v>234</v>
      </c>
      <c r="HL302" t="s">
        <v>234</v>
      </c>
      <c r="HM302" t="s">
        <v>234</v>
      </c>
      <c r="HN302" t="s">
        <v>234</v>
      </c>
      <c r="HO302" t="s">
        <v>234</v>
      </c>
      <c r="HP302" t="s">
        <v>234</v>
      </c>
      <c r="HQ302" t="s">
        <v>234</v>
      </c>
      <c r="HR302" t="s">
        <v>234</v>
      </c>
      <c r="HS302" t="s">
        <v>234</v>
      </c>
      <c r="HT302" t="s">
        <v>234</v>
      </c>
      <c r="HU302" t="s">
        <v>1445</v>
      </c>
      <c r="HV302" t="s">
        <v>234</v>
      </c>
      <c r="HW302" t="s">
        <v>234</v>
      </c>
      <c r="HX302" t="s">
        <v>234</v>
      </c>
      <c r="HY302" t="s">
        <v>234</v>
      </c>
      <c r="HZ302" t="s">
        <v>234</v>
      </c>
      <c r="IA302" t="s">
        <v>234</v>
      </c>
      <c r="IB302" t="s">
        <v>234</v>
      </c>
      <c r="IC302" t="s">
        <v>234</v>
      </c>
      <c r="ID302" t="s">
        <v>1591</v>
      </c>
      <c r="IE302">
        <v>0</v>
      </c>
      <c r="IF302">
        <v>0</v>
      </c>
      <c r="IG302">
        <v>0</v>
      </c>
      <c r="IH302">
        <v>0</v>
      </c>
      <c r="II302">
        <v>0</v>
      </c>
      <c r="IJ302">
        <v>1</v>
      </c>
      <c r="IK302">
        <v>0</v>
      </c>
      <c r="IL302">
        <v>0</v>
      </c>
      <c r="IM302" t="s">
        <v>234</v>
      </c>
      <c r="IN302" t="s">
        <v>1655</v>
      </c>
      <c r="IO302" t="s">
        <v>234</v>
      </c>
      <c r="IP302" t="s">
        <v>309</v>
      </c>
      <c r="IQ302">
        <v>1</v>
      </c>
      <c r="IR302">
        <v>0</v>
      </c>
      <c r="IS302">
        <v>0</v>
      </c>
      <c r="IT302">
        <v>0</v>
      </c>
      <c r="IU302">
        <v>0</v>
      </c>
      <c r="IV302">
        <v>0</v>
      </c>
      <c r="IW302">
        <v>0</v>
      </c>
      <c r="IX302">
        <v>0</v>
      </c>
      <c r="IY302" t="s">
        <v>234</v>
      </c>
      <c r="IZ302" t="s">
        <v>234</v>
      </c>
      <c r="JA302" t="s">
        <v>234</v>
      </c>
      <c r="JB302" t="s">
        <v>234</v>
      </c>
      <c r="JC302" t="s">
        <v>234</v>
      </c>
      <c r="JD302" t="s">
        <v>234</v>
      </c>
      <c r="JE302" t="s">
        <v>234</v>
      </c>
      <c r="JF302" t="s">
        <v>234</v>
      </c>
      <c r="JG302" t="s">
        <v>234</v>
      </c>
      <c r="JH302" t="s">
        <v>234</v>
      </c>
      <c r="JI302" t="s">
        <v>234</v>
      </c>
      <c r="JJ302" t="s">
        <v>234</v>
      </c>
      <c r="JK302" t="s">
        <v>234</v>
      </c>
      <c r="JL302" t="s">
        <v>234</v>
      </c>
      <c r="JM302" t="s">
        <v>234</v>
      </c>
      <c r="JN302" t="s">
        <v>234</v>
      </c>
      <c r="JO302" t="s">
        <v>234</v>
      </c>
      <c r="JP302" t="s">
        <v>234</v>
      </c>
      <c r="JQ302" t="s">
        <v>234</v>
      </c>
      <c r="JR302" t="s">
        <v>234</v>
      </c>
      <c r="JS302" t="s">
        <v>234</v>
      </c>
      <c r="JT302" t="s">
        <v>234</v>
      </c>
      <c r="JU302" t="s">
        <v>234</v>
      </c>
      <c r="JV302" t="s">
        <v>234</v>
      </c>
      <c r="JW302" t="s">
        <v>234</v>
      </c>
      <c r="JX302" t="s">
        <v>234</v>
      </c>
      <c r="JY302" t="s">
        <v>234</v>
      </c>
      <c r="JZ302" t="s">
        <v>234</v>
      </c>
      <c r="KA302" t="s">
        <v>234</v>
      </c>
      <c r="KB302" t="s">
        <v>234</v>
      </c>
      <c r="KC302" t="s">
        <v>234</v>
      </c>
      <c r="KD302" t="s">
        <v>234</v>
      </c>
      <c r="KE302" t="s">
        <v>234</v>
      </c>
      <c r="KF302" t="s">
        <v>234</v>
      </c>
      <c r="KG302" t="s">
        <v>234</v>
      </c>
      <c r="KH302" t="s">
        <v>234</v>
      </c>
      <c r="KI302" t="s">
        <v>234</v>
      </c>
      <c r="KJ302" t="s">
        <v>234</v>
      </c>
      <c r="KK302" t="s">
        <v>234</v>
      </c>
      <c r="KL302" t="s">
        <v>234</v>
      </c>
      <c r="KM302" t="s">
        <v>234</v>
      </c>
      <c r="KN302" t="s">
        <v>234</v>
      </c>
      <c r="KO302" t="s">
        <v>234</v>
      </c>
      <c r="KP302" t="s">
        <v>234</v>
      </c>
      <c r="KQ302" t="s">
        <v>234</v>
      </c>
      <c r="KR302" t="s">
        <v>234</v>
      </c>
      <c r="KS302" t="s">
        <v>234</v>
      </c>
      <c r="KT302" t="s">
        <v>234</v>
      </c>
      <c r="KU302" t="s">
        <v>234</v>
      </c>
      <c r="KV302" t="s">
        <v>234</v>
      </c>
      <c r="KW302" t="s">
        <v>234</v>
      </c>
      <c r="KX302" t="s">
        <v>234</v>
      </c>
      <c r="KY302" t="s">
        <v>234</v>
      </c>
      <c r="KZ302" t="s">
        <v>234</v>
      </c>
      <c r="LA302" t="s">
        <v>234</v>
      </c>
      <c r="LB302" t="s">
        <v>234</v>
      </c>
      <c r="LC302" t="s">
        <v>234</v>
      </c>
      <c r="LD302" t="s">
        <v>234</v>
      </c>
      <c r="LE302" t="s">
        <v>234</v>
      </c>
      <c r="LF302" t="s">
        <v>3443</v>
      </c>
      <c r="LG302" t="s">
        <v>234</v>
      </c>
      <c r="LH302">
        <v>267218529</v>
      </c>
      <c r="LI302" t="s">
        <v>4510</v>
      </c>
      <c r="LJ302">
        <v>44626.58935185185</v>
      </c>
      <c r="LK302" t="s">
        <v>234</v>
      </c>
      <c r="LL302" t="s">
        <v>234</v>
      </c>
      <c r="LM302" t="s">
        <v>3800</v>
      </c>
      <c r="LN302" t="s">
        <v>3801</v>
      </c>
      <c r="LO302" t="s">
        <v>234</v>
      </c>
      <c r="LP302">
        <v>316</v>
      </c>
    </row>
    <row r="303" spans="1:328" x14ac:dyDescent="0.35">
      <c r="A303">
        <v>44622.514616273147</v>
      </c>
      <c r="B303">
        <v>44622.522154224527</v>
      </c>
      <c r="C303">
        <v>44622</v>
      </c>
      <c r="D303">
        <v>1.8844878450181568E-3</v>
      </c>
      <c r="E303" t="s">
        <v>234</v>
      </c>
      <c r="F303" t="s">
        <v>234</v>
      </c>
      <c r="G303" t="s">
        <v>234</v>
      </c>
      <c r="H303">
        <v>44622</v>
      </c>
      <c r="I303" t="s">
        <v>451</v>
      </c>
      <c r="J303" t="s">
        <v>234</v>
      </c>
      <c r="K303" t="s">
        <v>451</v>
      </c>
      <c r="L303" t="s">
        <v>450</v>
      </c>
      <c r="M303" t="s">
        <v>450</v>
      </c>
      <c r="N303" t="s">
        <v>246</v>
      </c>
      <c r="O303" t="s">
        <v>4486</v>
      </c>
      <c r="P303" t="s">
        <v>246</v>
      </c>
      <c r="Q303" t="s">
        <v>433</v>
      </c>
      <c r="R303" t="s">
        <v>4486</v>
      </c>
      <c r="S303" t="s">
        <v>441</v>
      </c>
      <c r="T303" t="s">
        <v>1922</v>
      </c>
      <c r="U303" t="s">
        <v>1921</v>
      </c>
      <c r="V303" t="s">
        <v>1923</v>
      </c>
      <c r="W303" t="s">
        <v>2278</v>
      </c>
      <c r="X303" t="s">
        <v>2277</v>
      </c>
      <c r="Y303" t="s">
        <v>2278</v>
      </c>
      <c r="Z303" t="s">
        <v>246</v>
      </c>
      <c r="AA303" t="s">
        <v>4487</v>
      </c>
      <c r="AB303" t="s">
        <v>246</v>
      </c>
      <c r="AC303" t="s">
        <v>1390</v>
      </c>
      <c r="AD303" t="s">
        <v>4487</v>
      </c>
      <c r="AE303" t="s">
        <v>246</v>
      </c>
      <c r="AF303" t="s">
        <v>4488</v>
      </c>
      <c r="AG303" t="s">
        <v>246</v>
      </c>
      <c r="AH303" t="s">
        <v>1390</v>
      </c>
      <c r="AI303" t="s">
        <v>4489</v>
      </c>
      <c r="AJ303" t="s">
        <v>366</v>
      </c>
      <c r="AK303" t="s">
        <v>284</v>
      </c>
      <c r="AL303" t="s">
        <v>1655</v>
      </c>
      <c r="AM303" t="s">
        <v>234</v>
      </c>
      <c r="AN303" t="s">
        <v>1655</v>
      </c>
      <c r="AO303" t="s">
        <v>234</v>
      </c>
      <c r="AP303" t="s">
        <v>250</v>
      </c>
      <c r="AQ303" t="s">
        <v>234</v>
      </c>
      <c r="AR303" t="s">
        <v>234</v>
      </c>
      <c r="AS303" t="s">
        <v>285</v>
      </c>
      <c r="AT303" t="s">
        <v>234</v>
      </c>
      <c r="AU303" t="s">
        <v>302</v>
      </c>
      <c r="AV303">
        <v>0</v>
      </c>
      <c r="AW303">
        <v>1</v>
      </c>
      <c r="AX303">
        <v>0</v>
      </c>
      <c r="AY303">
        <v>0</v>
      </c>
      <c r="AZ303">
        <v>0</v>
      </c>
      <c r="BA303">
        <v>0</v>
      </c>
      <c r="BB303">
        <v>0</v>
      </c>
      <c r="BC303">
        <v>0</v>
      </c>
      <c r="BD303" t="s">
        <v>303</v>
      </c>
      <c r="BE303" t="s">
        <v>752</v>
      </c>
      <c r="BF303" t="s">
        <v>287</v>
      </c>
      <c r="BG303">
        <v>1</v>
      </c>
      <c r="BH303">
        <v>0</v>
      </c>
      <c r="BI303">
        <v>0</v>
      </c>
      <c r="BJ303">
        <v>0</v>
      </c>
      <c r="BK303">
        <v>0</v>
      </c>
      <c r="BL303">
        <v>0</v>
      </c>
      <c r="BM303">
        <v>0</v>
      </c>
      <c r="BN303">
        <v>0</v>
      </c>
      <c r="BO303">
        <v>0</v>
      </c>
      <c r="BP303">
        <v>0</v>
      </c>
      <c r="BQ303" t="s">
        <v>234</v>
      </c>
      <c r="BR303" t="s">
        <v>317</v>
      </c>
      <c r="BS303" t="s">
        <v>348</v>
      </c>
      <c r="BT303" t="s">
        <v>234</v>
      </c>
      <c r="BU303" t="s">
        <v>234</v>
      </c>
      <c r="BV303" t="s">
        <v>234</v>
      </c>
      <c r="BW303" t="s">
        <v>234</v>
      </c>
      <c r="BX303" t="s">
        <v>234</v>
      </c>
      <c r="BY303" t="s">
        <v>234</v>
      </c>
      <c r="BZ303" t="s">
        <v>234</v>
      </c>
      <c r="CA303" t="s">
        <v>234</v>
      </c>
      <c r="CB303" t="s">
        <v>234</v>
      </c>
      <c r="CC303" t="s">
        <v>234</v>
      </c>
      <c r="CD303" t="s">
        <v>234</v>
      </c>
      <c r="CE303" t="s">
        <v>234</v>
      </c>
      <c r="CF303" t="s">
        <v>234</v>
      </c>
      <c r="CG303" t="s">
        <v>234</v>
      </c>
      <c r="CH303" t="s">
        <v>234</v>
      </c>
      <c r="CI303" t="s">
        <v>234</v>
      </c>
      <c r="CJ303" t="s">
        <v>234</v>
      </c>
      <c r="CK303" t="s">
        <v>234</v>
      </c>
      <c r="CL303" t="s">
        <v>234</v>
      </c>
      <c r="CM303" t="s">
        <v>234</v>
      </c>
      <c r="CN303" t="s">
        <v>234</v>
      </c>
      <c r="CO303" t="s">
        <v>234</v>
      </c>
      <c r="CP303" t="s">
        <v>234</v>
      </c>
      <c r="CQ303" t="s">
        <v>234</v>
      </c>
      <c r="CR303" t="s">
        <v>234</v>
      </c>
      <c r="CS303" t="s">
        <v>234</v>
      </c>
      <c r="CT303" t="s">
        <v>234</v>
      </c>
      <c r="CU303" t="s">
        <v>234</v>
      </c>
      <c r="CV303" t="s">
        <v>234</v>
      </c>
      <c r="CW303" t="s">
        <v>234</v>
      </c>
      <c r="CX303" t="s">
        <v>234</v>
      </c>
      <c r="CY303" t="s">
        <v>234</v>
      </c>
      <c r="CZ303" t="s">
        <v>234</v>
      </c>
      <c r="DA303" t="s">
        <v>234</v>
      </c>
      <c r="DB303" t="s">
        <v>234</v>
      </c>
      <c r="DC303" t="s">
        <v>234</v>
      </c>
      <c r="DD303" t="s">
        <v>234</v>
      </c>
      <c r="DE303" t="s">
        <v>234</v>
      </c>
      <c r="DF303" t="s">
        <v>234</v>
      </c>
      <c r="DG303" t="s">
        <v>234</v>
      </c>
      <c r="DH303" t="s">
        <v>234</v>
      </c>
      <c r="DI303" t="s">
        <v>234</v>
      </c>
      <c r="DJ303" t="s">
        <v>234</v>
      </c>
      <c r="DK303" t="s">
        <v>234</v>
      </c>
      <c r="DL303" t="s">
        <v>234</v>
      </c>
      <c r="DM303" t="s">
        <v>234</v>
      </c>
      <c r="DN303" t="s">
        <v>234</v>
      </c>
      <c r="DO303" t="s">
        <v>234</v>
      </c>
      <c r="DP303" t="s">
        <v>234</v>
      </c>
      <c r="DQ303" t="s">
        <v>234</v>
      </c>
      <c r="DR303" t="s">
        <v>234</v>
      </c>
      <c r="DS303" t="s">
        <v>234</v>
      </c>
      <c r="DT303" t="s">
        <v>234</v>
      </c>
      <c r="DU303" t="s">
        <v>234</v>
      </c>
      <c r="DV303" t="s">
        <v>234</v>
      </c>
      <c r="DW303" t="s">
        <v>234</v>
      </c>
      <c r="DX303" t="s">
        <v>234</v>
      </c>
      <c r="DY303" t="s">
        <v>234</v>
      </c>
      <c r="DZ303" t="s">
        <v>234</v>
      </c>
      <c r="EA303" t="s">
        <v>234</v>
      </c>
      <c r="EB303" t="s">
        <v>234</v>
      </c>
      <c r="EC303" t="s">
        <v>234</v>
      </c>
      <c r="ED303" t="s">
        <v>234</v>
      </c>
      <c r="EE303" t="s">
        <v>234</v>
      </c>
      <c r="EF303" t="s">
        <v>234</v>
      </c>
      <c r="EG303" t="s">
        <v>234</v>
      </c>
      <c r="EH303" t="s">
        <v>234</v>
      </c>
      <c r="EI303" t="s">
        <v>234</v>
      </c>
      <c r="EJ303" t="s">
        <v>234</v>
      </c>
      <c r="EK303" t="s">
        <v>234</v>
      </c>
      <c r="EL303" t="s">
        <v>234</v>
      </c>
      <c r="EM303" t="s">
        <v>234</v>
      </c>
      <c r="EN303" t="s">
        <v>234</v>
      </c>
      <c r="EO303" t="s">
        <v>3857</v>
      </c>
      <c r="EP303">
        <v>0</v>
      </c>
      <c r="EQ303">
        <v>1</v>
      </c>
      <c r="ER303">
        <v>1</v>
      </c>
      <c r="ES303">
        <v>0</v>
      </c>
      <c r="ET303">
        <v>1</v>
      </c>
      <c r="EU303">
        <v>0</v>
      </c>
      <c r="EV303">
        <v>1</v>
      </c>
      <c r="EW303">
        <v>0</v>
      </c>
      <c r="EX303" t="s">
        <v>234</v>
      </c>
      <c r="EY303" t="s">
        <v>234</v>
      </c>
      <c r="EZ303" t="s">
        <v>234</v>
      </c>
      <c r="FA303" t="s">
        <v>234</v>
      </c>
      <c r="FB303" t="s">
        <v>234</v>
      </c>
      <c r="FC303" t="s">
        <v>234</v>
      </c>
      <c r="FD303" t="s">
        <v>234</v>
      </c>
      <c r="FE303" t="s">
        <v>234</v>
      </c>
      <c r="FF303">
        <v>25</v>
      </c>
      <c r="FG303" t="s">
        <v>1655</v>
      </c>
      <c r="FH303" t="s">
        <v>234</v>
      </c>
      <c r="FI303" t="s">
        <v>234</v>
      </c>
      <c r="FJ303" t="s">
        <v>1655</v>
      </c>
      <c r="FK303">
        <v>25</v>
      </c>
      <c r="FL303" t="s">
        <v>234</v>
      </c>
      <c r="FM303" t="s">
        <v>234</v>
      </c>
      <c r="FN303" t="s">
        <v>3911</v>
      </c>
      <c r="FO303" t="s">
        <v>1655</v>
      </c>
      <c r="FP303" t="s">
        <v>1445</v>
      </c>
      <c r="FQ303" t="s">
        <v>234</v>
      </c>
      <c r="FR303">
        <v>150</v>
      </c>
      <c r="FS303">
        <v>100</v>
      </c>
      <c r="FT303" t="s">
        <v>4272</v>
      </c>
      <c r="FU303" t="s">
        <v>1655</v>
      </c>
      <c r="FV303" t="s">
        <v>1655</v>
      </c>
      <c r="FW303">
        <v>100</v>
      </c>
      <c r="FX303" t="s">
        <v>234</v>
      </c>
      <c r="FY303" t="s">
        <v>234</v>
      </c>
      <c r="FZ303" t="s">
        <v>234</v>
      </c>
      <c r="GA303" t="s">
        <v>3816</v>
      </c>
      <c r="GB303" t="s">
        <v>1655</v>
      </c>
      <c r="GC303" t="s">
        <v>234</v>
      </c>
      <c r="GD303" t="s">
        <v>234</v>
      </c>
      <c r="GE303" t="s">
        <v>234</v>
      </c>
      <c r="GF303" t="s">
        <v>234</v>
      </c>
      <c r="GG303" t="s">
        <v>234</v>
      </c>
      <c r="GH303" t="s">
        <v>234</v>
      </c>
      <c r="GI303" t="s">
        <v>234</v>
      </c>
      <c r="GJ303" t="s">
        <v>234</v>
      </c>
      <c r="GK303" t="s">
        <v>234</v>
      </c>
      <c r="GL303" t="s">
        <v>234</v>
      </c>
      <c r="GM303" t="s">
        <v>234</v>
      </c>
      <c r="GN303" t="s">
        <v>234</v>
      </c>
      <c r="GO303" t="s">
        <v>1445</v>
      </c>
      <c r="GP303" t="s">
        <v>234</v>
      </c>
      <c r="GQ303" t="s">
        <v>234</v>
      </c>
      <c r="GR303" t="s">
        <v>234</v>
      </c>
      <c r="GS303" t="s">
        <v>234</v>
      </c>
      <c r="GT303" t="s">
        <v>234</v>
      </c>
      <c r="GU303" t="s">
        <v>234</v>
      </c>
      <c r="GV303" t="s">
        <v>234</v>
      </c>
      <c r="GW303" t="s">
        <v>234</v>
      </c>
      <c r="GX303" t="s">
        <v>234</v>
      </c>
      <c r="GY303" t="s">
        <v>234</v>
      </c>
      <c r="GZ303" t="s">
        <v>234</v>
      </c>
      <c r="HA303" t="s">
        <v>234</v>
      </c>
      <c r="HB303" t="s">
        <v>234</v>
      </c>
      <c r="HC303" t="s">
        <v>234</v>
      </c>
      <c r="HD303" t="s">
        <v>234</v>
      </c>
      <c r="HE303" t="s">
        <v>234</v>
      </c>
      <c r="HF303" t="s">
        <v>234</v>
      </c>
      <c r="HG303" t="s">
        <v>234</v>
      </c>
      <c r="HH303" t="s">
        <v>234</v>
      </c>
      <c r="HI303" t="s">
        <v>234</v>
      </c>
      <c r="HJ303" t="s">
        <v>234</v>
      </c>
      <c r="HK303" t="s">
        <v>234</v>
      </c>
      <c r="HL303" t="s">
        <v>234</v>
      </c>
      <c r="HM303" t="s">
        <v>234</v>
      </c>
      <c r="HN303" t="s">
        <v>1445</v>
      </c>
      <c r="HO303" t="s">
        <v>1445</v>
      </c>
      <c r="HP303" t="s">
        <v>1655</v>
      </c>
      <c r="HQ303" t="s">
        <v>239</v>
      </c>
      <c r="HR303" t="s">
        <v>314</v>
      </c>
      <c r="HS303" t="s">
        <v>294</v>
      </c>
      <c r="HT303" t="s">
        <v>314</v>
      </c>
      <c r="HU303" t="s">
        <v>1445</v>
      </c>
      <c r="HV303" t="s">
        <v>234</v>
      </c>
      <c r="HW303" t="s">
        <v>234</v>
      </c>
      <c r="HX303" t="s">
        <v>234</v>
      </c>
      <c r="HY303" t="s">
        <v>234</v>
      </c>
      <c r="HZ303" t="s">
        <v>234</v>
      </c>
      <c r="IA303" t="s">
        <v>234</v>
      </c>
      <c r="IB303" t="s">
        <v>234</v>
      </c>
      <c r="IC303" t="s">
        <v>234</v>
      </c>
      <c r="ID303" t="s">
        <v>1591</v>
      </c>
      <c r="IE303">
        <v>0</v>
      </c>
      <c r="IF303">
        <v>0</v>
      </c>
      <c r="IG303">
        <v>0</v>
      </c>
      <c r="IH303">
        <v>0</v>
      </c>
      <c r="II303">
        <v>0</v>
      </c>
      <c r="IJ303">
        <v>1</v>
      </c>
      <c r="IK303">
        <v>0</v>
      </c>
      <c r="IL303">
        <v>0</v>
      </c>
      <c r="IM303" t="s">
        <v>234</v>
      </c>
      <c r="IN303" t="s">
        <v>1655</v>
      </c>
      <c r="IO303" t="s">
        <v>234</v>
      </c>
      <c r="IP303" t="s">
        <v>303</v>
      </c>
      <c r="IQ303">
        <v>0</v>
      </c>
      <c r="IR303">
        <v>1</v>
      </c>
      <c r="IS303">
        <v>0</v>
      </c>
      <c r="IT303">
        <v>0</v>
      </c>
      <c r="IU303">
        <v>0</v>
      </c>
      <c r="IV303">
        <v>0</v>
      </c>
      <c r="IW303">
        <v>0</v>
      </c>
      <c r="IX303">
        <v>0</v>
      </c>
      <c r="IY303" t="s">
        <v>234</v>
      </c>
      <c r="IZ303" t="s">
        <v>234</v>
      </c>
      <c r="JA303" t="s">
        <v>234</v>
      </c>
      <c r="JB303" t="s">
        <v>234</v>
      </c>
      <c r="JC303" t="s">
        <v>234</v>
      </c>
      <c r="JD303" t="s">
        <v>234</v>
      </c>
      <c r="JE303" t="s">
        <v>234</v>
      </c>
      <c r="JF303" t="s">
        <v>234</v>
      </c>
      <c r="JG303" t="s">
        <v>234</v>
      </c>
      <c r="JH303" t="s">
        <v>234</v>
      </c>
      <c r="JI303" t="s">
        <v>234</v>
      </c>
      <c r="JJ303" t="s">
        <v>234</v>
      </c>
      <c r="JK303" t="s">
        <v>234</v>
      </c>
      <c r="JL303" t="s">
        <v>234</v>
      </c>
      <c r="JM303" t="s">
        <v>234</v>
      </c>
      <c r="JN303" t="s">
        <v>234</v>
      </c>
      <c r="JO303" t="s">
        <v>234</v>
      </c>
      <c r="JP303" t="s">
        <v>234</v>
      </c>
      <c r="JQ303" t="s">
        <v>234</v>
      </c>
      <c r="JR303" t="s">
        <v>234</v>
      </c>
      <c r="JS303" t="s">
        <v>234</v>
      </c>
      <c r="JT303" t="s">
        <v>234</v>
      </c>
      <c r="JU303" t="s">
        <v>234</v>
      </c>
      <c r="JV303" t="s">
        <v>234</v>
      </c>
      <c r="JW303" t="s">
        <v>234</v>
      </c>
      <c r="JX303" t="s">
        <v>234</v>
      </c>
      <c r="JY303" t="s">
        <v>234</v>
      </c>
      <c r="JZ303" t="s">
        <v>234</v>
      </c>
      <c r="KA303" t="s">
        <v>234</v>
      </c>
      <c r="KB303" t="s">
        <v>234</v>
      </c>
      <c r="KC303" t="s">
        <v>234</v>
      </c>
      <c r="KD303" t="s">
        <v>234</v>
      </c>
      <c r="KE303" t="s">
        <v>234</v>
      </c>
      <c r="KF303" t="s">
        <v>234</v>
      </c>
      <c r="KG303" t="s">
        <v>234</v>
      </c>
      <c r="KH303" t="s">
        <v>234</v>
      </c>
      <c r="KI303" t="s">
        <v>234</v>
      </c>
      <c r="KJ303" t="s">
        <v>234</v>
      </c>
      <c r="KK303" t="s">
        <v>234</v>
      </c>
      <c r="KL303" t="s">
        <v>234</v>
      </c>
      <c r="KM303" t="s">
        <v>234</v>
      </c>
      <c r="KN303" t="s">
        <v>234</v>
      </c>
      <c r="KO303" t="s">
        <v>234</v>
      </c>
      <c r="KP303" t="s">
        <v>234</v>
      </c>
      <c r="KQ303" t="s">
        <v>234</v>
      </c>
      <c r="KR303" t="s">
        <v>234</v>
      </c>
      <c r="KS303" t="s">
        <v>234</v>
      </c>
      <c r="KT303" t="s">
        <v>234</v>
      </c>
      <c r="KU303" t="s">
        <v>234</v>
      </c>
      <c r="KV303" t="s">
        <v>234</v>
      </c>
      <c r="KW303" t="s">
        <v>234</v>
      </c>
      <c r="KX303" t="s">
        <v>234</v>
      </c>
      <c r="KY303" t="s">
        <v>234</v>
      </c>
      <c r="KZ303" t="s">
        <v>234</v>
      </c>
      <c r="LA303" t="s">
        <v>234</v>
      </c>
      <c r="LB303" t="s">
        <v>234</v>
      </c>
      <c r="LC303" t="s">
        <v>234</v>
      </c>
      <c r="LD303" t="s">
        <v>234</v>
      </c>
      <c r="LE303" t="s">
        <v>234</v>
      </c>
      <c r="LF303" t="s">
        <v>3443</v>
      </c>
      <c r="LG303" t="s">
        <v>234</v>
      </c>
      <c r="LH303">
        <v>267218537</v>
      </c>
      <c r="LI303" t="s">
        <v>4511</v>
      </c>
      <c r="LJ303">
        <v>44626.589375000003</v>
      </c>
      <c r="LK303" t="s">
        <v>234</v>
      </c>
      <c r="LL303" t="s">
        <v>234</v>
      </c>
      <c r="LM303" t="s">
        <v>3800</v>
      </c>
      <c r="LN303" t="s">
        <v>3801</v>
      </c>
      <c r="LO303" t="s">
        <v>234</v>
      </c>
      <c r="LP303">
        <v>317</v>
      </c>
    </row>
    <row r="304" spans="1:328" x14ac:dyDescent="0.35">
      <c r="A304">
        <v>44622.524396909721</v>
      </c>
      <c r="B304">
        <v>44622.532228148149</v>
      </c>
      <c r="C304">
        <v>44622</v>
      </c>
      <c r="D304">
        <v>1.5662476856959985E-3</v>
      </c>
      <c r="E304" t="s">
        <v>234</v>
      </c>
      <c r="F304" t="s">
        <v>234</v>
      </c>
      <c r="G304" t="s">
        <v>234</v>
      </c>
      <c r="H304">
        <v>44622</v>
      </c>
      <c r="I304" t="s">
        <v>451</v>
      </c>
      <c r="J304" t="s">
        <v>234</v>
      </c>
      <c r="K304" t="s">
        <v>451</v>
      </c>
      <c r="L304" t="s">
        <v>450</v>
      </c>
      <c r="M304" t="s">
        <v>450</v>
      </c>
      <c r="N304" t="s">
        <v>246</v>
      </c>
      <c r="O304" t="s">
        <v>4486</v>
      </c>
      <c r="P304" t="s">
        <v>246</v>
      </c>
      <c r="Q304" t="s">
        <v>433</v>
      </c>
      <c r="R304" t="s">
        <v>4486</v>
      </c>
      <c r="S304" t="s">
        <v>441</v>
      </c>
      <c r="T304" t="s">
        <v>1922</v>
      </c>
      <c r="U304" t="s">
        <v>1921</v>
      </c>
      <c r="V304" t="s">
        <v>1923</v>
      </c>
      <c r="W304" t="s">
        <v>2278</v>
      </c>
      <c r="X304" t="s">
        <v>2277</v>
      </c>
      <c r="Y304" t="s">
        <v>2278</v>
      </c>
      <c r="Z304" t="s">
        <v>246</v>
      </c>
      <c r="AA304" t="s">
        <v>4487</v>
      </c>
      <c r="AB304" t="s">
        <v>246</v>
      </c>
      <c r="AC304" t="s">
        <v>1390</v>
      </c>
      <c r="AD304" t="s">
        <v>4487</v>
      </c>
      <c r="AE304" t="s">
        <v>246</v>
      </c>
      <c r="AF304" t="s">
        <v>4488</v>
      </c>
      <c r="AG304" t="s">
        <v>246</v>
      </c>
      <c r="AH304" t="s">
        <v>1390</v>
      </c>
      <c r="AI304" t="s">
        <v>4489</v>
      </c>
      <c r="AJ304" t="s">
        <v>366</v>
      </c>
      <c r="AK304" t="s">
        <v>284</v>
      </c>
      <c r="AL304" t="s">
        <v>1655</v>
      </c>
      <c r="AM304" t="s">
        <v>234</v>
      </c>
      <c r="AN304" t="s">
        <v>1655</v>
      </c>
      <c r="AO304" t="s">
        <v>234</v>
      </c>
      <c r="AP304" t="s">
        <v>250</v>
      </c>
      <c r="AQ304" t="s">
        <v>234</v>
      </c>
      <c r="AR304" t="s">
        <v>234</v>
      </c>
      <c r="AS304" t="s">
        <v>285</v>
      </c>
      <c r="AT304" t="s">
        <v>234</v>
      </c>
      <c r="AU304" t="s">
        <v>302</v>
      </c>
      <c r="AV304">
        <v>0</v>
      </c>
      <c r="AW304">
        <v>1</v>
      </c>
      <c r="AX304">
        <v>0</v>
      </c>
      <c r="AY304">
        <v>0</v>
      </c>
      <c r="AZ304">
        <v>0</v>
      </c>
      <c r="BA304">
        <v>0</v>
      </c>
      <c r="BB304">
        <v>0</v>
      </c>
      <c r="BC304">
        <v>0</v>
      </c>
      <c r="BD304" t="s">
        <v>303</v>
      </c>
      <c r="BE304" t="s">
        <v>752</v>
      </c>
      <c r="BF304" t="s">
        <v>287</v>
      </c>
      <c r="BG304">
        <v>1</v>
      </c>
      <c r="BH304">
        <v>0</v>
      </c>
      <c r="BI304">
        <v>0</v>
      </c>
      <c r="BJ304">
        <v>0</v>
      </c>
      <c r="BK304">
        <v>0</v>
      </c>
      <c r="BL304">
        <v>0</v>
      </c>
      <c r="BM304">
        <v>0</v>
      </c>
      <c r="BN304">
        <v>0</v>
      </c>
      <c r="BO304">
        <v>0</v>
      </c>
      <c r="BP304">
        <v>0</v>
      </c>
      <c r="BQ304" t="s">
        <v>234</v>
      </c>
      <c r="BR304" t="s">
        <v>317</v>
      </c>
      <c r="BS304" t="s">
        <v>289</v>
      </c>
      <c r="BT304" t="s">
        <v>234</v>
      </c>
      <c r="BU304" t="s">
        <v>234</v>
      </c>
      <c r="BV304" t="s">
        <v>234</v>
      </c>
      <c r="BW304" t="s">
        <v>234</v>
      </c>
      <c r="BX304" t="s">
        <v>234</v>
      </c>
      <c r="BY304" t="s">
        <v>234</v>
      </c>
      <c r="BZ304" t="s">
        <v>234</v>
      </c>
      <c r="CA304" t="s">
        <v>234</v>
      </c>
      <c r="CB304" t="s">
        <v>234</v>
      </c>
      <c r="CC304" t="s">
        <v>234</v>
      </c>
      <c r="CD304" t="s">
        <v>234</v>
      </c>
      <c r="CE304" t="s">
        <v>234</v>
      </c>
      <c r="CF304" t="s">
        <v>234</v>
      </c>
      <c r="CG304" t="s">
        <v>234</v>
      </c>
      <c r="CH304" t="s">
        <v>234</v>
      </c>
      <c r="CI304" t="s">
        <v>234</v>
      </c>
      <c r="CJ304" t="s">
        <v>234</v>
      </c>
      <c r="CK304" t="s">
        <v>234</v>
      </c>
      <c r="CL304" t="s">
        <v>234</v>
      </c>
      <c r="CM304" t="s">
        <v>234</v>
      </c>
      <c r="CN304" t="s">
        <v>234</v>
      </c>
      <c r="CO304" t="s">
        <v>234</v>
      </c>
      <c r="CP304" t="s">
        <v>234</v>
      </c>
      <c r="CQ304" t="s">
        <v>234</v>
      </c>
      <c r="CR304" t="s">
        <v>234</v>
      </c>
      <c r="CS304" t="s">
        <v>234</v>
      </c>
      <c r="CT304" t="s">
        <v>234</v>
      </c>
      <c r="CU304" t="s">
        <v>234</v>
      </c>
      <c r="CV304" t="s">
        <v>234</v>
      </c>
      <c r="CW304" t="s">
        <v>234</v>
      </c>
      <c r="CX304" t="s">
        <v>234</v>
      </c>
      <c r="CY304" t="s">
        <v>234</v>
      </c>
      <c r="CZ304" t="s">
        <v>234</v>
      </c>
      <c r="DA304" t="s">
        <v>234</v>
      </c>
      <c r="DB304" t="s">
        <v>234</v>
      </c>
      <c r="DC304" t="s">
        <v>234</v>
      </c>
      <c r="DD304" t="s">
        <v>234</v>
      </c>
      <c r="DE304" t="s">
        <v>234</v>
      </c>
      <c r="DF304" t="s">
        <v>234</v>
      </c>
      <c r="DG304" t="s">
        <v>234</v>
      </c>
      <c r="DH304" t="s">
        <v>234</v>
      </c>
      <c r="DI304" t="s">
        <v>234</v>
      </c>
      <c r="DJ304" t="s">
        <v>234</v>
      </c>
      <c r="DK304" t="s">
        <v>234</v>
      </c>
      <c r="DL304" t="s">
        <v>234</v>
      </c>
      <c r="DM304" t="s">
        <v>234</v>
      </c>
      <c r="DN304" t="s">
        <v>234</v>
      </c>
      <c r="DO304" t="s">
        <v>234</v>
      </c>
      <c r="DP304" t="s">
        <v>234</v>
      </c>
      <c r="DQ304" t="s">
        <v>234</v>
      </c>
      <c r="DR304" t="s">
        <v>234</v>
      </c>
      <c r="DS304" t="s">
        <v>234</v>
      </c>
      <c r="DT304" t="s">
        <v>234</v>
      </c>
      <c r="DU304" t="s">
        <v>234</v>
      </c>
      <c r="DV304" t="s">
        <v>234</v>
      </c>
      <c r="DW304" t="s">
        <v>234</v>
      </c>
      <c r="DX304" t="s">
        <v>234</v>
      </c>
      <c r="DY304" t="s">
        <v>234</v>
      </c>
      <c r="DZ304" t="s">
        <v>234</v>
      </c>
      <c r="EA304" t="s">
        <v>234</v>
      </c>
      <c r="EB304" t="s">
        <v>234</v>
      </c>
      <c r="EC304" t="s">
        <v>234</v>
      </c>
      <c r="ED304" t="s">
        <v>234</v>
      </c>
      <c r="EE304" t="s">
        <v>234</v>
      </c>
      <c r="EF304" t="s">
        <v>234</v>
      </c>
      <c r="EG304" t="s">
        <v>234</v>
      </c>
      <c r="EH304" t="s">
        <v>234</v>
      </c>
      <c r="EI304" t="s">
        <v>234</v>
      </c>
      <c r="EJ304" t="s">
        <v>234</v>
      </c>
      <c r="EK304" t="s">
        <v>234</v>
      </c>
      <c r="EL304" t="s">
        <v>234</v>
      </c>
      <c r="EM304" t="s">
        <v>234</v>
      </c>
      <c r="EN304" t="s">
        <v>234</v>
      </c>
      <c r="EO304" t="s">
        <v>4512</v>
      </c>
      <c r="EP304">
        <v>0</v>
      </c>
      <c r="EQ304">
        <v>1</v>
      </c>
      <c r="ER304">
        <v>1</v>
      </c>
      <c r="ES304">
        <v>1</v>
      </c>
      <c r="ET304">
        <v>1</v>
      </c>
      <c r="EU304">
        <v>0</v>
      </c>
      <c r="EV304">
        <v>1</v>
      </c>
      <c r="EW304">
        <v>0</v>
      </c>
      <c r="EX304" t="s">
        <v>234</v>
      </c>
      <c r="EY304" t="s">
        <v>234</v>
      </c>
      <c r="EZ304" t="s">
        <v>234</v>
      </c>
      <c r="FA304" t="s">
        <v>234</v>
      </c>
      <c r="FB304" t="s">
        <v>234</v>
      </c>
      <c r="FC304" t="s">
        <v>234</v>
      </c>
      <c r="FD304" t="s">
        <v>234</v>
      </c>
      <c r="FE304" t="s">
        <v>234</v>
      </c>
      <c r="FF304">
        <v>40</v>
      </c>
      <c r="FG304" t="s">
        <v>1655</v>
      </c>
      <c r="FH304">
        <v>50</v>
      </c>
      <c r="FI304" t="s">
        <v>1655</v>
      </c>
      <c r="FJ304" t="s">
        <v>1655</v>
      </c>
      <c r="FK304">
        <v>50</v>
      </c>
      <c r="FL304" t="s">
        <v>234</v>
      </c>
      <c r="FM304" t="s">
        <v>234</v>
      </c>
      <c r="FN304" t="s">
        <v>3814</v>
      </c>
      <c r="FO304" t="s">
        <v>1655</v>
      </c>
      <c r="FP304" t="s">
        <v>1445</v>
      </c>
      <c r="FQ304" t="s">
        <v>234</v>
      </c>
      <c r="FR304">
        <v>150</v>
      </c>
      <c r="FS304">
        <v>150</v>
      </c>
      <c r="FT304" t="s">
        <v>4275</v>
      </c>
      <c r="FU304" t="s">
        <v>1655</v>
      </c>
      <c r="FV304" t="s">
        <v>1655</v>
      </c>
      <c r="FW304">
        <v>125</v>
      </c>
      <c r="FX304" t="s">
        <v>234</v>
      </c>
      <c r="FY304" t="s">
        <v>234</v>
      </c>
      <c r="FZ304" t="s">
        <v>234</v>
      </c>
      <c r="GA304" t="s">
        <v>3899</v>
      </c>
      <c r="GB304" t="s">
        <v>1655</v>
      </c>
      <c r="GC304" t="s">
        <v>234</v>
      </c>
      <c r="GD304" t="s">
        <v>234</v>
      </c>
      <c r="GE304" t="s">
        <v>234</v>
      </c>
      <c r="GF304" t="s">
        <v>234</v>
      </c>
      <c r="GG304" t="s">
        <v>234</v>
      </c>
      <c r="GH304" t="s">
        <v>234</v>
      </c>
      <c r="GI304" t="s">
        <v>234</v>
      </c>
      <c r="GJ304" t="s">
        <v>234</v>
      </c>
      <c r="GK304" t="s">
        <v>234</v>
      </c>
      <c r="GL304" t="s">
        <v>234</v>
      </c>
      <c r="GM304" t="s">
        <v>234</v>
      </c>
      <c r="GN304" t="s">
        <v>234</v>
      </c>
      <c r="GO304" t="s">
        <v>1655</v>
      </c>
      <c r="GP304" t="s">
        <v>1531</v>
      </c>
      <c r="GQ304">
        <v>0</v>
      </c>
      <c r="GR304">
        <v>0</v>
      </c>
      <c r="GS304">
        <v>0</v>
      </c>
      <c r="GT304">
        <v>0</v>
      </c>
      <c r="GU304">
        <v>1</v>
      </c>
      <c r="GV304">
        <v>0</v>
      </c>
      <c r="GW304">
        <v>0</v>
      </c>
      <c r="GX304">
        <v>0</v>
      </c>
      <c r="GY304">
        <v>0</v>
      </c>
      <c r="GZ304">
        <v>0</v>
      </c>
      <c r="HA304">
        <v>0</v>
      </c>
      <c r="HB304">
        <v>0</v>
      </c>
      <c r="HC304">
        <v>0</v>
      </c>
      <c r="HD304" t="s">
        <v>234</v>
      </c>
      <c r="HE304" t="s">
        <v>4513</v>
      </c>
      <c r="HF304">
        <v>0</v>
      </c>
      <c r="HG304">
        <v>0</v>
      </c>
      <c r="HH304">
        <v>1</v>
      </c>
      <c r="HI304">
        <v>1</v>
      </c>
      <c r="HJ304">
        <v>1</v>
      </c>
      <c r="HK304">
        <v>0</v>
      </c>
      <c r="HL304">
        <v>0</v>
      </c>
      <c r="HM304">
        <v>0</v>
      </c>
      <c r="HN304" t="s">
        <v>1445</v>
      </c>
      <c r="HO304" t="s">
        <v>1445</v>
      </c>
      <c r="HP304" t="s">
        <v>1655</v>
      </c>
      <c r="HQ304" t="s">
        <v>239</v>
      </c>
      <c r="HR304" t="s">
        <v>314</v>
      </c>
      <c r="HS304" t="s">
        <v>294</v>
      </c>
      <c r="HT304" t="s">
        <v>314</v>
      </c>
      <c r="HU304" t="s">
        <v>1445</v>
      </c>
      <c r="HV304" t="s">
        <v>234</v>
      </c>
      <c r="HW304" t="s">
        <v>234</v>
      </c>
      <c r="HX304" t="s">
        <v>234</v>
      </c>
      <c r="HY304" t="s">
        <v>234</v>
      </c>
      <c r="HZ304" t="s">
        <v>234</v>
      </c>
      <c r="IA304" t="s">
        <v>234</v>
      </c>
      <c r="IB304" t="s">
        <v>234</v>
      </c>
      <c r="IC304" t="s">
        <v>234</v>
      </c>
      <c r="ID304" t="s">
        <v>1451</v>
      </c>
      <c r="IE304">
        <v>0</v>
      </c>
      <c r="IF304">
        <v>1</v>
      </c>
      <c r="IG304">
        <v>0</v>
      </c>
      <c r="IH304">
        <v>0</v>
      </c>
      <c r="II304">
        <v>0</v>
      </c>
      <c r="IJ304">
        <v>0</v>
      </c>
      <c r="IK304">
        <v>0</v>
      </c>
      <c r="IL304">
        <v>0</v>
      </c>
      <c r="IM304" t="s">
        <v>234</v>
      </c>
      <c r="IN304" t="s">
        <v>1655</v>
      </c>
      <c r="IO304" t="s">
        <v>234</v>
      </c>
      <c r="IP304" t="s">
        <v>303</v>
      </c>
      <c r="IQ304">
        <v>0</v>
      </c>
      <c r="IR304">
        <v>1</v>
      </c>
      <c r="IS304">
        <v>0</v>
      </c>
      <c r="IT304">
        <v>0</v>
      </c>
      <c r="IU304">
        <v>0</v>
      </c>
      <c r="IV304">
        <v>0</v>
      </c>
      <c r="IW304">
        <v>0</v>
      </c>
      <c r="IX304">
        <v>0</v>
      </c>
      <c r="IY304" t="s">
        <v>234</v>
      </c>
      <c r="IZ304" t="s">
        <v>234</v>
      </c>
      <c r="JA304" t="s">
        <v>234</v>
      </c>
      <c r="JB304" t="s">
        <v>234</v>
      </c>
      <c r="JC304" t="s">
        <v>234</v>
      </c>
      <c r="JD304" t="s">
        <v>234</v>
      </c>
      <c r="JE304" t="s">
        <v>234</v>
      </c>
      <c r="JF304" t="s">
        <v>234</v>
      </c>
      <c r="JG304" t="s">
        <v>234</v>
      </c>
      <c r="JH304" t="s">
        <v>234</v>
      </c>
      <c r="JI304" t="s">
        <v>234</v>
      </c>
      <c r="JJ304" t="s">
        <v>234</v>
      </c>
      <c r="JK304" t="s">
        <v>234</v>
      </c>
      <c r="JL304" t="s">
        <v>234</v>
      </c>
      <c r="JM304" t="s">
        <v>234</v>
      </c>
      <c r="JN304" t="s">
        <v>234</v>
      </c>
      <c r="JO304" t="s">
        <v>234</v>
      </c>
      <c r="JP304" t="s">
        <v>234</v>
      </c>
      <c r="JQ304" t="s">
        <v>234</v>
      </c>
      <c r="JR304" t="s">
        <v>234</v>
      </c>
      <c r="JS304" t="s">
        <v>234</v>
      </c>
      <c r="JT304" t="s">
        <v>234</v>
      </c>
      <c r="JU304" t="s">
        <v>234</v>
      </c>
      <c r="JV304" t="s">
        <v>234</v>
      </c>
      <c r="JW304" t="s">
        <v>234</v>
      </c>
      <c r="JX304" t="s">
        <v>234</v>
      </c>
      <c r="JY304" t="s">
        <v>234</v>
      </c>
      <c r="JZ304" t="s">
        <v>234</v>
      </c>
      <c r="KA304" t="s">
        <v>234</v>
      </c>
      <c r="KB304" t="s">
        <v>234</v>
      </c>
      <c r="KC304" t="s">
        <v>234</v>
      </c>
      <c r="KD304" t="s">
        <v>234</v>
      </c>
      <c r="KE304" t="s">
        <v>234</v>
      </c>
      <c r="KF304" t="s">
        <v>234</v>
      </c>
      <c r="KG304" t="s">
        <v>234</v>
      </c>
      <c r="KH304" t="s">
        <v>234</v>
      </c>
      <c r="KI304" t="s">
        <v>234</v>
      </c>
      <c r="KJ304" t="s">
        <v>234</v>
      </c>
      <c r="KK304" t="s">
        <v>234</v>
      </c>
      <c r="KL304" t="s">
        <v>234</v>
      </c>
      <c r="KM304" t="s">
        <v>234</v>
      </c>
      <c r="KN304" t="s">
        <v>234</v>
      </c>
      <c r="KO304" t="s">
        <v>234</v>
      </c>
      <c r="KP304" t="s">
        <v>234</v>
      </c>
      <c r="KQ304" t="s">
        <v>234</v>
      </c>
      <c r="KR304" t="s">
        <v>234</v>
      </c>
      <c r="KS304" t="s">
        <v>234</v>
      </c>
      <c r="KT304" t="s">
        <v>234</v>
      </c>
      <c r="KU304" t="s">
        <v>234</v>
      </c>
      <c r="KV304" t="s">
        <v>234</v>
      </c>
      <c r="KW304" t="s">
        <v>234</v>
      </c>
      <c r="KX304" t="s">
        <v>234</v>
      </c>
      <c r="KY304" t="s">
        <v>234</v>
      </c>
      <c r="KZ304" t="s">
        <v>234</v>
      </c>
      <c r="LA304" t="s">
        <v>234</v>
      </c>
      <c r="LB304" t="s">
        <v>234</v>
      </c>
      <c r="LC304" t="s">
        <v>234</v>
      </c>
      <c r="LD304" t="s">
        <v>234</v>
      </c>
      <c r="LE304" t="s">
        <v>234</v>
      </c>
      <c r="LF304" t="s">
        <v>3443</v>
      </c>
      <c r="LG304" t="s">
        <v>234</v>
      </c>
      <c r="LH304">
        <v>267218543</v>
      </c>
      <c r="LI304" t="s">
        <v>4514</v>
      </c>
      <c r="LJ304">
        <v>44626.589386574073</v>
      </c>
      <c r="LK304" t="s">
        <v>234</v>
      </c>
      <c r="LL304" t="s">
        <v>234</v>
      </c>
      <c r="LM304" t="s">
        <v>3800</v>
      </c>
      <c r="LN304" t="s">
        <v>3801</v>
      </c>
      <c r="LO304" t="s">
        <v>234</v>
      </c>
      <c r="LP304">
        <v>318</v>
      </c>
    </row>
    <row r="305" spans="1:328" x14ac:dyDescent="0.35">
      <c r="A305">
        <v>44622.532271388889</v>
      </c>
      <c r="B305">
        <v>44622.54118537037</v>
      </c>
      <c r="C305">
        <v>44622</v>
      </c>
      <c r="D305">
        <v>2.2284953702182975E-3</v>
      </c>
      <c r="E305" t="s">
        <v>234</v>
      </c>
      <c r="F305" t="s">
        <v>234</v>
      </c>
      <c r="G305" t="s">
        <v>234</v>
      </c>
      <c r="H305">
        <v>44622</v>
      </c>
      <c r="I305" t="s">
        <v>451</v>
      </c>
      <c r="J305" t="s">
        <v>234</v>
      </c>
      <c r="K305" t="s">
        <v>451</v>
      </c>
      <c r="L305" t="s">
        <v>450</v>
      </c>
      <c r="M305" t="s">
        <v>450</v>
      </c>
      <c r="N305" t="s">
        <v>246</v>
      </c>
      <c r="O305" t="s">
        <v>4486</v>
      </c>
      <c r="P305" t="s">
        <v>246</v>
      </c>
      <c r="Q305" t="s">
        <v>433</v>
      </c>
      <c r="R305" t="s">
        <v>4486</v>
      </c>
      <c r="S305" t="s">
        <v>441</v>
      </c>
      <c r="T305" t="s">
        <v>1922</v>
      </c>
      <c r="U305" t="s">
        <v>1921</v>
      </c>
      <c r="V305" t="s">
        <v>1923</v>
      </c>
      <c r="W305" t="s">
        <v>2278</v>
      </c>
      <c r="X305" t="s">
        <v>2277</v>
      </c>
      <c r="Y305" t="s">
        <v>2278</v>
      </c>
      <c r="Z305" t="s">
        <v>246</v>
      </c>
      <c r="AA305" t="s">
        <v>4487</v>
      </c>
      <c r="AB305" t="s">
        <v>246</v>
      </c>
      <c r="AC305" t="s">
        <v>1390</v>
      </c>
      <c r="AD305" t="s">
        <v>4487</v>
      </c>
      <c r="AE305" t="s">
        <v>246</v>
      </c>
      <c r="AF305" t="s">
        <v>4488</v>
      </c>
      <c r="AG305" t="s">
        <v>246</v>
      </c>
      <c r="AH305" t="s">
        <v>1390</v>
      </c>
      <c r="AI305" t="s">
        <v>4489</v>
      </c>
      <c r="AJ305" t="s">
        <v>366</v>
      </c>
      <c r="AK305" t="s">
        <v>284</v>
      </c>
      <c r="AL305" t="s">
        <v>1655</v>
      </c>
      <c r="AM305" t="s">
        <v>234</v>
      </c>
      <c r="AN305" t="s">
        <v>1655</v>
      </c>
      <c r="AO305" t="s">
        <v>234</v>
      </c>
      <c r="AP305" t="s">
        <v>250</v>
      </c>
      <c r="AQ305" t="s">
        <v>234</v>
      </c>
      <c r="AR305" t="s">
        <v>234</v>
      </c>
      <c r="AS305" t="s">
        <v>285</v>
      </c>
      <c r="AT305" t="s">
        <v>234</v>
      </c>
      <c r="AU305" t="s">
        <v>302</v>
      </c>
      <c r="AV305">
        <v>0</v>
      </c>
      <c r="AW305">
        <v>1</v>
      </c>
      <c r="AX305">
        <v>0</v>
      </c>
      <c r="AY305">
        <v>0</v>
      </c>
      <c r="AZ305">
        <v>0</v>
      </c>
      <c r="BA305">
        <v>0</v>
      </c>
      <c r="BB305">
        <v>0</v>
      </c>
      <c r="BC305">
        <v>0</v>
      </c>
      <c r="BD305" t="s">
        <v>303</v>
      </c>
      <c r="BE305" t="s">
        <v>752</v>
      </c>
      <c r="BF305" t="s">
        <v>287</v>
      </c>
      <c r="BG305">
        <v>1</v>
      </c>
      <c r="BH305">
        <v>0</v>
      </c>
      <c r="BI305">
        <v>0</v>
      </c>
      <c r="BJ305">
        <v>0</v>
      </c>
      <c r="BK305">
        <v>0</v>
      </c>
      <c r="BL305">
        <v>0</v>
      </c>
      <c r="BM305">
        <v>0</v>
      </c>
      <c r="BN305">
        <v>0</v>
      </c>
      <c r="BO305">
        <v>0</v>
      </c>
      <c r="BP305">
        <v>0</v>
      </c>
      <c r="BQ305" t="s">
        <v>234</v>
      </c>
      <c r="BR305" t="s">
        <v>317</v>
      </c>
      <c r="BS305" t="s">
        <v>289</v>
      </c>
      <c r="BT305" t="s">
        <v>234</v>
      </c>
      <c r="BU305" t="s">
        <v>234</v>
      </c>
      <c r="BV305" t="s">
        <v>234</v>
      </c>
      <c r="BW305" t="s">
        <v>234</v>
      </c>
      <c r="BX305" t="s">
        <v>234</v>
      </c>
      <c r="BY305" t="s">
        <v>234</v>
      </c>
      <c r="BZ305" t="s">
        <v>234</v>
      </c>
      <c r="CA305" t="s">
        <v>234</v>
      </c>
      <c r="CB305" t="s">
        <v>234</v>
      </c>
      <c r="CC305" t="s">
        <v>234</v>
      </c>
      <c r="CD305" t="s">
        <v>234</v>
      </c>
      <c r="CE305" t="s">
        <v>234</v>
      </c>
      <c r="CF305" t="s">
        <v>234</v>
      </c>
      <c r="CG305" t="s">
        <v>234</v>
      </c>
      <c r="CH305" t="s">
        <v>234</v>
      </c>
      <c r="CI305" t="s">
        <v>234</v>
      </c>
      <c r="CJ305" t="s">
        <v>234</v>
      </c>
      <c r="CK305" t="s">
        <v>234</v>
      </c>
      <c r="CL305" t="s">
        <v>234</v>
      </c>
      <c r="CM305" t="s">
        <v>234</v>
      </c>
      <c r="CN305" t="s">
        <v>234</v>
      </c>
      <c r="CO305" t="s">
        <v>234</v>
      </c>
      <c r="CP305" t="s">
        <v>234</v>
      </c>
      <c r="CQ305" t="s">
        <v>234</v>
      </c>
      <c r="CR305" t="s">
        <v>234</v>
      </c>
      <c r="CS305" t="s">
        <v>234</v>
      </c>
      <c r="CT305" t="s">
        <v>234</v>
      </c>
      <c r="CU305" t="s">
        <v>234</v>
      </c>
      <c r="CV305" t="s">
        <v>234</v>
      </c>
      <c r="CW305" t="s">
        <v>234</v>
      </c>
      <c r="CX305" t="s">
        <v>234</v>
      </c>
      <c r="CY305" t="s">
        <v>234</v>
      </c>
      <c r="CZ305" t="s">
        <v>234</v>
      </c>
      <c r="DA305" t="s">
        <v>234</v>
      </c>
      <c r="DB305" t="s">
        <v>234</v>
      </c>
      <c r="DC305" t="s">
        <v>234</v>
      </c>
      <c r="DD305" t="s">
        <v>234</v>
      </c>
      <c r="DE305" t="s">
        <v>234</v>
      </c>
      <c r="DF305" t="s">
        <v>234</v>
      </c>
      <c r="DG305" t="s">
        <v>234</v>
      </c>
      <c r="DH305" t="s">
        <v>234</v>
      </c>
      <c r="DI305" t="s">
        <v>234</v>
      </c>
      <c r="DJ305" t="s">
        <v>234</v>
      </c>
      <c r="DK305" t="s">
        <v>234</v>
      </c>
      <c r="DL305" t="s">
        <v>234</v>
      </c>
      <c r="DM305" t="s">
        <v>234</v>
      </c>
      <c r="DN305" t="s">
        <v>234</v>
      </c>
      <c r="DO305" t="s">
        <v>234</v>
      </c>
      <c r="DP305" t="s">
        <v>234</v>
      </c>
      <c r="DQ305" t="s">
        <v>234</v>
      </c>
      <c r="DR305" t="s">
        <v>234</v>
      </c>
      <c r="DS305" t="s">
        <v>234</v>
      </c>
      <c r="DT305" t="s">
        <v>234</v>
      </c>
      <c r="DU305" t="s">
        <v>234</v>
      </c>
      <c r="DV305" t="s">
        <v>234</v>
      </c>
      <c r="DW305" t="s">
        <v>234</v>
      </c>
      <c r="DX305" t="s">
        <v>234</v>
      </c>
      <c r="DY305" t="s">
        <v>234</v>
      </c>
      <c r="DZ305" t="s">
        <v>234</v>
      </c>
      <c r="EA305" t="s">
        <v>234</v>
      </c>
      <c r="EB305" t="s">
        <v>234</v>
      </c>
      <c r="EC305" t="s">
        <v>234</v>
      </c>
      <c r="ED305" t="s">
        <v>234</v>
      </c>
      <c r="EE305" t="s">
        <v>234</v>
      </c>
      <c r="EF305" t="s">
        <v>234</v>
      </c>
      <c r="EG305" t="s">
        <v>234</v>
      </c>
      <c r="EH305" t="s">
        <v>234</v>
      </c>
      <c r="EI305" t="s">
        <v>234</v>
      </c>
      <c r="EJ305" t="s">
        <v>234</v>
      </c>
      <c r="EK305" t="s">
        <v>234</v>
      </c>
      <c r="EL305" t="s">
        <v>234</v>
      </c>
      <c r="EM305" t="s">
        <v>234</v>
      </c>
      <c r="EN305" t="s">
        <v>234</v>
      </c>
      <c r="EO305" t="s">
        <v>4515</v>
      </c>
      <c r="EP305">
        <v>0</v>
      </c>
      <c r="EQ305">
        <v>1</v>
      </c>
      <c r="ER305">
        <v>1</v>
      </c>
      <c r="ES305">
        <v>1</v>
      </c>
      <c r="ET305">
        <v>1</v>
      </c>
      <c r="EU305">
        <v>0</v>
      </c>
      <c r="EV305">
        <v>0</v>
      </c>
      <c r="EW305">
        <v>0</v>
      </c>
      <c r="EX305" t="s">
        <v>234</v>
      </c>
      <c r="EY305" t="s">
        <v>234</v>
      </c>
      <c r="EZ305" t="s">
        <v>234</v>
      </c>
      <c r="FA305" t="s">
        <v>234</v>
      </c>
      <c r="FB305" t="s">
        <v>234</v>
      </c>
      <c r="FC305" t="s">
        <v>234</v>
      </c>
      <c r="FD305" t="s">
        <v>234</v>
      </c>
      <c r="FE305" t="s">
        <v>234</v>
      </c>
      <c r="FF305">
        <v>25</v>
      </c>
      <c r="FG305" t="s">
        <v>1655</v>
      </c>
      <c r="FH305">
        <v>40</v>
      </c>
      <c r="FI305" t="s">
        <v>1655</v>
      </c>
      <c r="FJ305" t="s">
        <v>234</v>
      </c>
      <c r="FK305" t="s">
        <v>234</v>
      </c>
      <c r="FL305" t="s">
        <v>234</v>
      </c>
      <c r="FM305" t="s">
        <v>234</v>
      </c>
      <c r="FN305" t="s">
        <v>234</v>
      </c>
      <c r="FO305" t="s">
        <v>234</v>
      </c>
      <c r="FP305" t="s">
        <v>1445</v>
      </c>
      <c r="FQ305" t="s">
        <v>234</v>
      </c>
      <c r="FR305">
        <v>150</v>
      </c>
      <c r="FS305">
        <v>100</v>
      </c>
      <c r="FT305" t="s">
        <v>4272</v>
      </c>
      <c r="FU305" t="s">
        <v>1655</v>
      </c>
      <c r="FV305" t="s">
        <v>1655</v>
      </c>
      <c r="FW305">
        <v>125</v>
      </c>
      <c r="FX305" t="s">
        <v>234</v>
      </c>
      <c r="FY305" t="s">
        <v>234</v>
      </c>
      <c r="FZ305" t="s">
        <v>234</v>
      </c>
      <c r="GA305" t="s">
        <v>3899</v>
      </c>
      <c r="GB305" t="s">
        <v>1655</v>
      </c>
      <c r="GC305" t="s">
        <v>234</v>
      </c>
      <c r="GD305" t="s">
        <v>234</v>
      </c>
      <c r="GE305" t="s">
        <v>234</v>
      </c>
      <c r="GF305" t="s">
        <v>234</v>
      </c>
      <c r="GG305" t="s">
        <v>234</v>
      </c>
      <c r="GH305" t="s">
        <v>234</v>
      </c>
      <c r="GI305" t="s">
        <v>234</v>
      </c>
      <c r="GJ305" t="s">
        <v>234</v>
      </c>
      <c r="GK305" t="s">
        <v>234</v>
      </c>
      <c r="GL305" t="s">
        <v>234</v>
      </c>
      <c r="GM305" t="s">
        <v>234</v>
      </c>
      <c r="GN305" t="s">
        <v>234</v>
      </c>
      <c r="GO305" t="s">
        <v>1655</v>
      </c>
      <c r="GP305" t="s">
        <v>1531</v>
      </c>
      <c r="GQ305">
        <v>0</v>
      </c>
      <c r="GR305">
        <v>0</v>
      </c>
      <c r="GS305">
        <v>0</v>
      </c>
      <c r="GT305">
        <v>0</v>
      </c>
      <c r="GU305">
        <v>1</v>
      </c>
      <c r="GV305">
        <v>0</v>
      </c>
      <c r="GW305">
        <v>0</v>
      </c>
      <c r="GX305">
        <v>0</v>
      </c>
      <c r="GY305">
        <v>0</v>
      </c>
      <c r="GZ305">
        <v>0</v>
      </c>
      <c r="HA305">
        <v>0</v>
      </c>
      <c r="HB305">
        <v>0</v>
      </c>
      <c r="HC305">
        <v>0</v>
      </c>
      <c r="HD305" t="s">
        <v>234</v>
      </c>
      <c r="HE305" t="s">
        <v>4513</v>
      </c>
      <c r="HF305">
        <v>0</v>
      </c>
      <c r="HG305">
        <v>0</v>
      </c>
      <c r="HH305">
        <v>1</v>
      </c>
      <c r="HI305">
        <v>1</v>
      </c>
      <c r="HJ305">
        <v>1</v>
      </c>
      <c r="HK305">
        <v>0</v>
      </c>
      <c r="HL305">
        <v>0</v>
      </c>
      <c r="HM305">
        <v>0</v>
      </c>
      <c r="HN305" t="s">
        <v>1655</v>
      </c>
      <c r="HO305" t="s">
        <v>1445</v>
      </c>
      <c r="HP305" t="s">
        <v>1655</v>
      </c>
      <c r="HQ305" t="s">
        <v>239</v>
      </c>
      <c r="HR305" t="s">
        <v>314</v>
      </c>
      <c r="HS305" t="s">
        <v>294</v>
      </c>
      <c r="HT305" t="s">
        <v>314</v>
      </c>
      <c r="HU305" t="s">
        <v>1445</v>
      </c>
      <c r="HV305" t="s">
        <v>234</v>
      </c>
      <c r="HW305" t="s">
        <v>234</v>
      </c>
      <c r="HX305" t="s">
        <v>234</v>
      </c>
      <c r="HY305" t="s">
        <v>234</v>
      </c>
      <c r="HZ305" t="s">
        <v>234</v>
      </c>
      <c r="IA305" t="s">
        <v>234</v>
      </c>
      <c r="IB305" t="s">
        <v>234</v>
      </c>
      <c r="IC305" t="s">
        <v>234</v>
      </c>
      <c r="ID305" t="s">
        <v>246</v>
      </c>
      <c r="IE305">
        <v>0</v>
      </c>
      <c r="IF305">
        <v>0</v>
      </c>
      <c r="IG305">
        <v>0</v>
      </c>
      <c r="IH305">
        <v>0</v>
      </c>
      <c r="II305">
        <v>0</v>
      </c>
      <c r="IJ305">
        <v>0</v>
      </c>
      <c r="IK305">
        <v>1</v>
      </c>
      <c r="IL305">
        <v>0</v>
      </c>
      <c r="IM305" t="s">
        <v>4516</v>
      </c>
      <c r="IN305" t="s">
        <v>1655</v>
      </c>
      <c r="IO305" t="s">
        <v>234</v>
      </c>
      <c r="IP305" t="s">
        <v>303</v>
      </c>
      <c r="IQ305">
        <v>0</v>
      </c>
      <c r="IR305">
        <v>1</v>
      </c>
      <c r="IS305">
        <v>0</v>
      </c>
      <c r="IT305">
        <v>0</v>
      </c>
      <c r="IU305">
        <v>0</v>
      </c>
      <c r="IV305">
        <v>0</v>
      </c>
      <c r="IW305">
        <v>0</v>
      </c>
      <c r="IX305">
        <v>0</v>
      </c>
      <c r="IY305" t="s">
        <v>234</v>
      </c>
      <c r="IZ305" t="s">
        <v>234</v>
      </c>
      <c r="JA305" t="s">
        <v>234</v>
      </c>
      <c r="JB305" t="s">
        <v>234</v>
      </c>
      <c r="JC305" t="s">
        <v>234</v>
      </c>
      <c r="JD305" t="s">
        <v>234</v>
      </c>
      <c r="JE305" t="s">
        <v>234</v>
      </c>
      <c r="JF305" t="s">
        <v>234</v>
      </c>
      <c r="JG305" t="s">
        <v>234</v>
      </c>
      <c r="JH305" t="s">
        <v>234</v>
      </c>
      <c r="JI305" t="s">
        <v>234</v>
      </c>
      <c r="JJ305" t="s">
        <v>234</v>
      </c>
      <c r="JK305" t="s">
        <v>234</v>
      </c>
      <c r="JL305" t="s">
        <v>234</v>
      </c>
      <c r="JM305" t="s">
        <v>234</v>
      </c>
      <c r="JN305" t="s">
        <v>234</v>
      </c>
      <c r="JO305" t="s">
        <v>234</v>
      </c>
      <c r="JP305" t="s">
        <v>234</v>
      </c>
      <c r="JQ305" t="s">
        <v>234</v>
      </c>
      <c r="JR305" t="s">
        <v>234</v>
      </c>
      <c r="JS305" t="s">
        <v>234</v>
      </c>
      <c r="JT305" t="s">
        <v>234</v>
      </c>
      <c r="JU305" t="s">
        <v>234</v>
      </c>
      <c r="JV305" t="s">
        <v>234</v>
      </c>
      <c r="JW305" t="s">
        <v>234</v>
      </c>
      <c r="JX305" t="s">
        <v>234</v>
      </c>
      <c r="JY305" t="s">
        <v>234</v>
      </c>
      <c r="JZ305" t="s">
        <v>234</v>
      </c>
      <c r="KA305" t="s">
        <v>234</v>
      </c>
      <c r="KB305" t="s">
        <v>234</v>
      </c>
      <c r="KC305" t="s">
        <v>234</v>
      </c>
      <c r="KD305" t="s">
        <v>234</v>
      </c>
      <c r="KE305" t="s">
        <v>234</v>
      </c>
      <c r="KF305" t="s">
        <v>234</v>
      </c>
      <c r="KG305" t="s">
        <v>234</v>
      </c>
      <c r="KH305" t="s">
        <v>234</v>
      </c>
      <c r="KI305" t="s">
        <v>234</v>
      </c>
      <c r="KJ305" t="s">
        <v>234</v>
      </c>
      <c r="KK305" t="s">
        <v>234</v>
      </c>
      <c r="KL305" t="s">
        <v>234</v>
      </c>
      <c r="KM305" t="s">
        <v>234</v>
      </c>
      <c r="KN305" t="s">
        <v>234</v>
      </c>
      <c r="KO305" t="s">
        <v>234</v>
      </c>
      <c r="KP305" t="s">
        <v>234</v>
      </c>
      <c r="KQ305" t="s">
        <v>234</v>
      </c>
      <c r="KR305" t="s">
        <v>234</v>
      </c>
      <c r="KS305" t="s">
        <v>234</v>
      </c>
      <c r="KT305" t="s">
        <v>234</v>
      </c>
      <c r="KU305" t="s">
        <v>234</v>
      </c>
      <c r="KV305" t="s">
        <v>234</v>
      </c>
      <c r="KW305" t="s">
        <v>234</v>
      </c>
      <c r="KX305" t="s">
        <v>234</v>
      </c>
      <c r="KY305" t="s">
        <v>234</v>
      </c>
      <c r="KZ305" t="s">
        <v>234</v>
      </c>
      <c r="LA305" t="s">
        <v>234</v>
      </c>
      <c r="LB305" t="s">
        <v>234</v>
      </c>
      <c r="LC305" t="s">
        <v>234</v>
      </c>
      <c r="LD305" t="s">
        <v>234</v>
      </c>
      <c r="LE305" t="s">
        <v>234</v>
      </c>
      <c r="LF305" t="s">
        <v>3443</v>
      </c>
      <c r="LG305" t="s">
        <v>234</v>
      </c>
      <c r="LH305">
        <v>267218549</v>
      </c>
      <c r="LI305" t="s">
        <v>4517</v>
      </c>
      <c r="LJ305">
        <v>44626.589398148149</v>
      </c>
      <c r="LK305" t="s">
        <v>234</v>
      </c>
      <c r="LL305" t="s">
        <v>234</v>
      </c>
      <c r="LM305" t="s">
        <v>3800</v>
      </c>
      <c r="LN305" t="s">
        <v>3801</v>
      </c>
      <c r="LO305" t="s">
        <v>234</v>
      </c>
      <c r="LP305">
        <v>319</v>
      </c>
    </row>
    <row r="306" spans="1:328" x14ac:dyDescent="0.35">
      <c r="A306">
        <v>44622.541347118058</v>
      </c>
      <c r="B306">
        <v>44622.547300763887</v>
      </c>
      <c r="C306">
        <v>44622</v>
      </c>
      <c r="D306">
        <v>1.9845486094709486E-3</v>
      </c>
      <c r="E306" t="s">
        <v>234</v>
      </c>
      <c r="F306" t="s">
        <v>234</v>
      </c>
      <c r="G306" t="s">
        <v>234</v>
      </c>
      <c r="H306">
        <v>44622</v>
      </c>
      <c r="I306" t="s">
        <v>451</v>
      </c>
      <c r="J306" t="s">
        <v>234</v>
      </c>
      <c r="K306" t="s">
        <v>451</v>
      </c>
      <c r="L306" t="s">
        <v>450</v>
      </c>
      <c r="M306" t="s">
        <v>450</v>
      </c>
      <c r="N306" t="s">
        <v>246</v>
      </c>
      <c r="O306" t="s">
        <v>4486</v>
      </c>
      <c r="P306" t="s">
        <v>246</v>
      </c>
      <c r="Q306" t="s">
        <v>433</v>
      </c>
      <c r="R306" t="s">
        <v>4486</v>
      </c>
      <c r="S306" t="s">
        <v>441</v>
      </c>
      <c r="T306" t="s">
        <v>1922</v>
      </c>
      <c r="U306" t="s">
        <v>1921</v>
      </c>
      <c r="V306" t="s">
        <v>1923</v>
      </c>
      <c r="W306" t="s">
        <v>2278</v>
      </c>
      <c r="X306" t="s">
        <v>2277</v>
      </c>
      <c r="Y306" t="s">
        <v>2278</v>
      </c>
      <c r="Z306" t="s">
        <v>246</v>
      </c>
      <c r="AA306" t="s">
        <v>4487</v>
      </c>
      <c r="AB306" t="s">
        <v>246</v>
      </c>
      <c r="AC306" t="s">
        <v>1390</v>
      </c>
      <c r="AD306" t="s">
        <v>4487</v>
      </c>
      <c r="AE306" t="s">
        <v>246</v>
      </c>
      <c r="AF306" t="s">
        <v>4488</v>
      </c>
      <c r="AG306" t="s">
        <v>246</v>
      </c>
      <c r="AH306" t="s">
        <v>1390</v>
      </c>
      <c r="AI306" t="s">
        <v>4489</v>
      </c>
      <c r="AJ306" t="s">
        <v>366</v>
      </c>
      <c r="AK306" t="s">
        <v>284</v>
      </c>
      <c r="AL306" t="s">
        <v>1655</v>
      </c>
      <c r="AM306" t="s">
        <v>234</v>
      </c>
      <c r="AN306" t="s">
        <v>1655</v>
      </c>
      <c r="AO306" t="s">
        <v>234</v>
      </c>
      <c r="AP306" t="s">
        <v>250</v>
      </c>
      <c r="AQ306" t="s">
        <v>234</v>
      </c>
      <c r="AR306" t="s">
        <v>234</v>
      </c>
      <c r="AS306" t="s">
        <v>285</v>
      </c>
      <c r="AT306" t="s">
        <v>234</v>
      </c>
      <c r="AU306" t="s">
        <v>318</v>
      </c>
      <c r="AV306">
        <v>1</v>
      </c>
      <c r="AW306">
        <v>0</v>
      </c>
      <c r="AX306">
        <v>0</v>
      </c>
      <c r="AY306">
        <v>0</v>
      </c>
      <c r="AZ306">
        <v>0</v>
      </c>
      <c r="BA306">
        <v>0</v>
      </c>
      <c r="BB306">
        <v>0</v>
      </c>
      <c r="BC306">
        <v>0</v>
      </c>
      <c r="BD306" t="s">
        <v>309</v>
      </c>
      <c r="BE306" t="s">
        <v>750</v>
      </c>
      <c r="BF306" t="s">
        <v>287</v>
      </c>
      <c r="BG306">
        <v>1</v>
      </c>
      <c r="BH306">
        <v>0</v>
      </c>
      <c r="BI306">
        <v>0</v>
      </c>
      <c r="BJ306">
        <v>0</v>
      </c>
      <c r="BK306">
        <v>0</v>
      </c>
      <c r="BL306">
        <v>0</v>
      </c>
      <c r="BM306">
        <v>0</v>
      </c>
      <c r="BN306">
        <v>0</v>
      </c>
      <c r="BO306">
        <v>0</v>
      </c>
      <c r="BP306">
        <v>0</v>
      </c>
      <c r="BQ306" t="s">
        <v>234</v>
      </c>
      <c r="BR306" t="s">
        <v>348</v>
      </c>
      <c r="BS306" t="s">
        <v>348</v>
      </c>
      <c r="BT306" t="s">
        <v>3925</v>
      </c>
      <c r="BU306">
        <v>1</v>
      </c>
      <c r="BV306">
        <v>1</v>
      </c>
      <c r="BW306">
        <v>1</v>
      </c>
      <c r="BX306">
        <v>0</v>
      </c>
      <c r="BY306">
        <v>0</v>
      </c>
      <c r="BZ306">
        <v>0</v>
      </c>
      <c r="CA306">
        <v>0</v>
      </c>
      <c r="CB306">
        <v>0</v>
      </c>
      <c r="CC306" t="s">
        <v>1500</v>
      </c>
      <c r="CD306">
        <v>400</v>
      </c>
      <c r="CE306">
        <v>200</v>
      </c>
      <c r="CF306" t="s">
        <v>1655</v>
      </c>
      <c r="CG306">
        <v>275</v>
      </c>
      <c r="CH306">
        <v>105.76923076923001</v>
      </c>
      <c r="CI306" t="s">
        <v>1655</v>
      </c>
      <c r="CJ306">
        <v>250</v>
      </c>
      <c r="CK306" t="s">
        <v>3803</v>
      </c>
      <c r="CL306" t="s">
        <v>1655</v>
      </c>
      <c r="CM306" t="s">
        <v>234</v>
      </c>
      <c r="CN306" t="s">
        <v>234</v>
      </c>
      <c r="CO306" t="s">
        <v>234</v>
      </c>
      <c r="CP306" t="s">
        <v>234</v>
      </c>
      <c r="CQ306" t="s">
        <v>234</v>
      </c>
      <c r="CR306" t="s">
        <v>234</v>
      </c>
      <c r="CS306" t="s">
        <v>234</v>
      </c>
      <c r="CT306" t="s">
        <v>234</v>
      </c>
      <c r="CU306" t="s">
        <v>234</v>
      </c>
      <c r="CV306" t="s">
        <v>234</v>
      </c>
      <c r="CW306" t="s">
        <v>234</v>
      </c>
      <c r="CX306" t="s">
        <v>234</v>
      </c>
      <c r="CY306" t="s">
        <v>234</v>
      </c>
      <c r="CZ306" t="s">
        <v>234</v>
      </c>
      <c r="DA306" t="s">
        <v>234</v>
      </c>
      <c r="DB306" t="s">
        <v>234</v>
      </c>
      <c r="DC306" t="s">
        <v>234</v>
      </c>
      <c r="DD306" t="s">
        <v>234</v>
      </c>
      <c r="DE306" t="s">
        <v>234</v>
      </c>
      <c r="DF306" t="s">
        <v>234</v>
      </c>
      <c r="DG306" t="s">
        <v>234</v>
      </c>
      <c r="DH306" t="s">
        <v>1445</v>
      </c>
      <c r="DI306" t="s">
        <v>234</v>
      </c>
      <c r="DJ306" t="s">
        <v>234</v>
      </c>
      <c r="DK306" t="s">
        <v>234</v>
      </c>
      <c r="DL306" t="s">
        <v>234</v>
      </c>
      <c r="DM306" t="s">
        <v>234</v>
      </c>
      <c r="DN306" t="s">
        <v>234</v>
      </c>
      <c r="DO306" t="s">
        <v>234</v>
      </c>
      <c r="DP306" t="s">
        <v>234</v>
      </c>
      <c r="DQ306" t="s">
        <v>234</v>
      </c>
      <c r="DR306" t="s">
        <v>234</v>
      </c>
      <c r="DS306" t="s">
        <v>234</v>
      </c>
      <c r="DT306" t="s">
        <v>234</v>
      </c>
      <c r="DU306" t="s">
        <v>234</v>
      </c>
      <c r="DV306" t="s">
        <v>234</v>
      </c>
      <c r="DW306" t="s">
        <v>234</v>
      </c>
      <c r="DX306" t="s">
        <v>234</v>
      </c>
      <c r="DY306" t="s">
        <v>234</v>
      </c>
      <c r="DZ306" t="s">
        <v>234</v>
      </c>
      <c r="EA306" t="s">
        <v>234</v>
      </c>
      <c r="EB306" t="s">
        <v>234</v>
      </c>
      <c r="EC306" t="s">
        <v>234</v>
      </c>
      <c r="ED306" t="s">
        <v>234</v>
      </c>
      <c r="EE306" t="s">
        <v>234</v>
      </c>
      <c r="EF306" t="s">
        <v>234</v>
      </c>
      <c r="EG306" t="s">
        <v>234</v>
      </c>
      <c r="EH306" t="s">
        <v>1655</v>
      </c>
      <c r="EI306" t="s">
        <v>1445</v>
      </c>
      <c r="EJ306" t="s">
        <v>1655</v>
      </c>
      <c r="EK306" t="s">
        <v>441</v>
      </c>
      <c r="EL306" t="s">
        <v>305</v>
      </c>
      <c r="EM306" t="s">
        <v>2151</v>
      </c>
      <c r="EN306" t="s">
        <v>314</v>
      </c>
      <c r="EO306" t="s">
        <v>234</v>
      </c>
      <c r="EP306" t="s">
        <v>234</v>
      </c>
      <c r="EQ306" t="s">
        <v>234</v>
      </c>
      <c r="ER306" t="s">
        <v>234</v>
      </c>
      <c r="ES306" t="s">
        <v>234</v>
      </c>
      <c r="ET306" t="s">
        <v>234</v>
      </c>
      <c r="EU306" t="s">
        <v>234</v>
      </c>
      <c r="EV306" t="s">
        <v>234</v>
      </c>
      <c r="EW306" t="s">
        <v>234</v>
      </c>
      <c r="EX306" t="s">
        <v>234</v>
      </c>
      <c r="EY306" t="s">
        <v>234</v>
      </c>
      <c r="EZ306" t="s">
        <v>234</v>
      </c>
      <c r="FA306" t="s">
        <v>234</v>
      </c>
      <c r="FB306" t="s">
        <v>234</v>
      </c>
      <c r="FC306" t="s">
        <v>234</v>
      </c>
      <c r="FD306" t="s">
        <v>234</v>
      </c>
      <c r="FE306" t="s">
        <v>234</v>
      </c>
      <c r="FF306" t="s">
        <v>234</v>
      </c>
      <c r="FG306" t="s">
        <v>234</v>
      </c>
      <c r="FH306" t="s">
        <v>234</v>
      </c>
      <c r="FI306" t="s">
        <v>234</v>
      </c>
      <c r="FJ306" t="s">
        <v>234</v>
      </c>
      <c r="FK306" t="s">
        <v>234</v>
      </c>
      <c r="FL306" t="s">
        <v>234</v>
      </c>
      <c r="FM306" t="s">
        <v>234</v>
      </c>
      <c r="FN306" t="s">
        <v>234</v>
      </c>
      <c r="FO306" t="s">
        <v>234</v>
      </c>
      <c r="FP306" t="s">
        <v>234</v>
      </c>
      <c r="FQ306" t="s">
        <v>234</v>
      </c>
      <c r="FR306" t="s">
        <v>234</v>
      </c>
      <c r="FS306" t="s">
        <v>234</v>
      </c>
      <c r="FT306" t="s">
        <v>234</v>
      </c>
      <c r="FU306" t="s">
        <v>234</v>
      </c>
      <c r="FV306" t="s">
        <v>234</v>
      </c>
      <c r="FW306" t="s">
        <v>234</v>
      </c>
      <c r="FX306" t="s">
        <v>234</v>
      </c>
      <c r="FY306" t="s">
        <v>234</v>
      </c>
      <c r="FZ306" t="s">
        <v>234</v>
      </c>
      <c r="GA306" t="s">
        <v>234</v>
      </c>
      <c r="GB306" t="s">
        <v>234</v>
      </c>
      <c r="GC306" t="s">
        <v>234</v>
      </c>
      <c r="GD306" t="s">
        <v>234</v>
      </c>
      <c r="GE306" t="s">
        <v>234</v>
      </c>
      <c r="GF306" t="s">
        <v>234</v>
      </c>
      <c r="GG306" t="s">
        <v>234</v>
      </c>
      <c r="GH306" t="s">
        <v>234</v>
      </c>
      <c r="GI306" t="s">
        <v>234</v>
      </c>
      <c r="GJ306" t="s">
        <v>234</v>
      </c>
      <c r="GK306" t="s">
        <v>234</v>
      </c>
      <c r="GL306" t="s">
        <v>234</v>
      </c>
      <c r="GM306" t="s">
        <v>234</v>
      </c>
      <c r="GN306" t="s">
        <v>234</v>
      </c>
      <c r="GO306" t="s">
        <v>234</v>
      </c>
      <c r="GP306" t="s">
        <v>234</v>
      </c>
      <c r="GQ306" t="s">
        <v>234</v>
      </c>
      <c r="GR306" t="s">
        <v>234</v>
      </c>
      <c r="GS306" t="s">
        <v>234</v>
      </c>
      <c r="GT306" t="s">
        <v>234</v>
      </c>
      <c r="GU306" t="s">
        <v>234</v>
      </c>
      <c r="GV306" t="s">
        <v>234</v>
      </c>
      <c r="GW306" t="s">
        <v>234</v>
      </c>
      <c r="GX306" t="s">
        <v>234</v>
      </c>
      <c r="GY306" t="s">
        <v>234</v>
      </c>
      <c r="GZ306" t="s">
        <v>234</v>
      </c>
      <c r="HA306" t="s">
        <v>234</v>
      </c>
      <c r="HB306" t="s">
        <v>234</v>
      </c>
      <c r="HC306" t="s">
        <v>234</v>
      </c>
      <c r="HD306" t="s">
        <v>234</v>
      </c>
      <c r="HE306" t="s">
        <v>234</v>
      </c>
      <c r="HF306" t="s">
        <v>234</v>
      </c>
      <c r="HG306" t="s">
        <v>234</v>
      </c>
      <c r="HH306" t="s">
        <v>234</v>
      </c>
      <c r="HI306" t="s">
        <v>234</v>
      </c>
      <c r="HJ306" t="s">
        <v>234</v>
      </c>
      <c r="HK306" t="s">
        <v>234</v>
      </c>
      <c r="HL306" t="s">
        <v>234</v>
      </c>
      <c r="HM306" t="s">
        <v>234</v>
      </c>
      <c r="HN306" t="s">
        <v>234</v>
      </c>
      <c r="HO306" t="s">
        <v>234</v>
      </c>
      <c r="HP306" t="s">
        <v>234</v>
      </c>
      <c r="HQ306" t="s">
        <v>234</v>
      </c>
      <c r="HR306" t="s">
        <v>234</v>
      </c>
      <c r="HS306" t="s">
        <v>234</v>
      </c>
      <c r="HT306" t="s">
        <v>234</v>
      </c>
      <c r="HU306" t="s">
        <v>1445</v>
      </c>
      <c r="HV306" t="s">
        <v>234</v>
      </c>
      <c r="HW306" t="s">
        <v>234</v>
      </c>
      <c r="HX306" t="s">
        <v>234</v>
      </c>
      <c r="HY306" t="s">
        <v>234</v>
      </c>
      <c r="HZ306" t="s">
        <v>234</v>
      </c>
      <c r="IA306" t="s">
        <v>234</v>
      </c>
      <c r="IB306" t="s">
        <v>234</v>
      </c>
      <c r="IC306" t="s">
        <v>234</v>
      </c>
      <c r="ID306" t="s">
        <v>1591</v>
      </c>
      <c r="IE306">
        <v>0</v>
      </c>
      <c r="IF306">
        <v>0</v>
      </c>
      <c r="IG306">
        <v>0</v>
      </c>
      <c r="IH306">
        <v>0</v>
      </c>
      <c r="II306">
        <v>0</v>
      </c>
      <c r="IJ306">
        <v>1</v>
      </c>
      <c r="IK306">
        <v>0</v>
      </c>
      <c r="IL306">
        <v>0</v>
      </c>
      <c r="IM306" t="s">
        <v>234</v>
      </c>
      <c r="IN306" t="s">
        <v>1655</v>
      </c>
      <c r="IO306" t="s">
        <v>234</v>
      </c>
      <c r="IP306" t="s">
        <v>309</v>
      </c>
      <c r="IQ306">
        <v>1</v>
      </c>
      <c r="IR306">
        <v>0</v>
      </c>
      <c r="IS306">
        <v>0</v>
      </c>
      <c r="IT306">
        <v>0</v>
      </c>
      <c r="IU306">
        <v>0</v>
      </c>
      <c r="IV306">
        <v>0</v>
      </c>
      <c r="IW306">
        <v>0</v>
      </c>
      <c r="IX306">
        <v>0</v>
      </c>
      <c r="IY306" t="s">
        <v>234</v>
      </c>
      <c r="IZ306" t="s">
        <v>234</v>
      </c>
      <c r="JA306" t="s">
        <v>234</v>
      </c>
      <c r="JB306" t="s">
        <v>234</v>
      </c>
      <c r="JC306" t="s">
        <v>234</v>
      </c>
      <c r="JD306" t="s">
        <v>234</v>
      </c>
      <c r="JE306" t="s">
        <v>234</v>
      </c>
      <c r="JF306" t="s">
        <v>234</v>
      </c>
      <c r="JG306" t="s">
        <v>234</v>
      </c>
      <c r="JH306" t="s">
        <v>234</v>
      </c>
      <c r="JI306" t="s">
        <v>234</v>
      </c>
      <c r="JJ306" t="s">
        <v>234</v>
      </c>
      <c r="JK306" t="s">
        <v>234</v>
      </c>
      <c r="JL306" t="s">
        <v>234</v>
      </c>
      <c r="JM306" t="s">
        <v>234</v>
      </c>
      <c r="JN306" t="s">
        <v>234</v>
      </c>
      <c r="JO306" t="s">
        <v>234</v>
      </c>
      <c r="JP306" t="s">
        <v>234</v>
      </c>
      <c r="JQ306" t="s">
        <v>234</v>
      </c>
      <c r="JR306" t="s">
        <v>234</v>
      </c>
      <c r="JS306" t="s">
        <v>234</v>
      </c>
      <c r="JT306" t="s">
        <v>234</v>
      </c>
      <c r="JU306" t="s">
        <v>234</v>
      </c>
      <c r="JV306" t="s">
        <v>234</v>
      </c>
      <c r="JW306" t="s">
        <v>234</v>
      </c>
      <c r="JX306" t="s">
        <v>234</v>
      </c>
      <c r="JY306" t="s">
        <v>234</v>
      </c>
      <c r="JZ306" t="s">
        <v>234</v>
      </c>
      <c r="KA306" t="s">
        <v>234</v>
      </c>
      <c r="KB306" t="s">
        <v>234</v>
      </c>
      <c r="KC306" t="s">
        <v>234</v>
      </c>
      <c r="KD306" t="s">
        <v>234</v>
      </c>
      <c r="KE306" t="s">
        <v>234</v>
      </c>
      <c r="KF306" t="s">
        <v>234</v>
      </c>
      <c r="KG306" t="s">
        <v>234</v>
      </c>
      <c r="KH306" t="s">
        <v>234</v>
      </c>
      <c r="KI306" t="s">
        <v>234</v>
      </c>
      <c r="KJ306" t="s">
        <v>234</v>
      </c>
      <c r="KK306" t="s">
        <v>234</v>
      </c>
      <c r="KL306" t="s">
        <v>234</v>
      </c>
      <c r="KM306" t="s">
        <v>234</v>
      </c>
      <c r="KN306" t="s">
        <v>234</v>
      </c>
      <c r="KO306" t="s">
        <v>234</v>
      </c>
      <c r="KP306" t="s">
        <v>234</v>
      </c>
      <c r="KQ306" t="s">
        <v>234</v>
      </c>
      <c r="KR306" t="s">
        <v>234</v>
      </c>
      <c r="KS306" t="s">
        <v>234</v>
      </c>
      <c r="KT306" t="s">
        <v>234</v>
      </c>
      <c r="KU306" t="s">
        <v>234</v>
      </c>
      <c r="KV306" t="s">
        <v>234</v>
      </c>
      <c r="KW306" t="s">
        <v>234</v>
      </c>
      <c r="KX306" t="s">
        <v>234</v>
      </c>
      <c r="KY306" t="s">
        <v>234</v>
      </c>
      <c r="KZ306" t="s">
        <v>234</v>
      </c>
      <c r="LA306" t="s">
        <v>234</v>
      </c>
      <c r="LB306" t="s">
        <v>234</v>
      </c>
      <c r="LC306" t="s">
        <v>234</v>
      </c>
      <c r="LD306" t="s">
        <v>234</v>
      </c>
      <c r="LE306" t="s">
        <v>234</v>
      </c>
      <c r="LF306" t="s">
        <v>3443</v>
      </c>
      <c r="LG306" t="s">
        <v>234</v>
      </c>
      <c r="LH306">
        <v>267218558</v>
      </c>
      <c r="LI306" t="s">
        <v>4518</v>
      </c>
      <c r="LJ306">
        <v>44626.589421296303</v>
      </c>
      <c r="LK306" t="s">
        <v>234</v>
      </c>
      <c r="LL306" t="s">
        <v>234</v>
      </c>
      <c r="LM306" t="s">
        <v>3800</v>
      </c>
      <c r="LN306" t="s">
        <v>3801</v>
      </c>
      <c r="LO306" t="s">
        <v>234</v>
      </c>
      <c r="LP306">
        <v>320</v>
      </c>
    </row>
    <row r="307" spans="1:328" x14ac:dyDescent="0.35">
      <c r="A307">
        <v>44622.547350358793</v>
      </c>
      <c r="B307">
        <v>44622.55307170139</v>
      </c>
      <c r="C307">
        <v>44622</v>
      </c>
      <c r="D307">
        <v>5.7213425970985554E-3</v>
      </c>
      <c r="E307" t="s">
        <v>234</v>
      </c>
      <c r="F307" t="s">
        <v>234</v>
      </c>
      <c r="G307" t="s">
        <v>234</v>
      </c>
      <c r="H307">
        <v>44622</v>
      </c>
      <c r="I307" t="s">
        <v>451</v>
      </c>
      <c r="J307" t="s">
        <v>234</v>
      </c>
      <c r="K307" t="s">
        <v>451</v>
      </c>
      <c r="L307" t="s">
        <v>450</v>
      </c>
      <c r="M307" t="s">
        <v>450</v>
      </c>
      <c r="N307" t="s">
        <v>246</v>
      </c>
      <c r="O307" t="s">
        <v>4486</v>
      </c>
      <c r="P307" t="s">
        <v>246</v>
      </c>
      <c r="Q307" t="s">
        <v>433</v>
      </c>
      <c r="R307" t="s">
        <v>4486</v>
      </c>
      <c r="S307" t="s">
        <v>441</v>
      </c>
      <c r="T307" t="s">
        <v>1922</v>
      </c>
      <c r="U307" t="s">
        <v>1921</v>
      </c>
      <c r="V307" t="s">
        <v>1923</v>
      </c>
      <c r="W307" t="s">
        <v>2278</v>
      </c>
      <c r="X307" t="s">
        <v>2277</v>
      </c>
      <c r="Y307" t="s">
        <v>2278</v>
      </c>
      <c r="Z307" t="s">
        <v>246</v>
      </c>
      <c r="AA307" t="s">
        <v>4487</v>
      </c>
      <c r="AB307" t="s">
        <v>246</v>
      </c>
      <c r="AC307" t="s">
        <v>1390</v>
      </c>
      <c r="AD307" t="s">
        <v>4487</v>
      </c>
      <c r="AE307" t="s">
        <v>246</v>
      </c>
      <c r="AF307" t="s">
        <v>4488</v>
      </c>
      <c r="AG307" t="s">
        <v>246</v>
      </c>
      <c r="AH307" t="s">
        <v>1390</v>
      </c>
      <c r="AI307" t="s">
        <v>4489</v>
      </c>
      <c r="AJ307" t="s">
        <v>366</v>
      </c>
      <c r="AK307" t="s">
        <v>284</v>
      </c>
      <c r="AL307" t="s">
        <v>1655</v>
      </c>
      <c r="AM307" t="s">
        <v>234</v>
      </c>
      <c r="AN307" t="s">
        <v>1655</v>
      </c>
      <c r="AO307" t="s">
        <v>234</v>
      </c>
      <c r="AP307" t="s">
        <v>250</v>
      </c>
      <c r="AQ307" t="s">
        <v>234</v>
      </c>
      <c r="AR307" t="s">
        <v>234</v>
      </c>
      <c r="AS307" t="s">
        <v>285</v>
      </c>
      <c r="AT307" t="s">
        <v>234</v>
      </c>
      <c r="AU307" t="s">
        <v>318</v>
      </c>
      <c r="AV307">
        <v>1</v>
      </c>
      <c r="AW307">
        <v>0</v>
      </c>
      <c r="AX307">
        <v>0</v>
      </c>
      <c r="AY307">
        <v>0</v>
      </c>
      <c r="AZ307">
        <v>0</v>
      </c>
      <c r="BA307">
        <v>0</v>
      </c>
      <c r="BB307">
        <v>0</v>
      </c>
      <c r="BC307">
        <v>0</v>
      </c>
      <c r="BD307" t="s">
        <v>309</v>
      </c>
      <c r="BE307" t="s">
        <v>750</v>
      </c>
      <c r="BF307" t="s">
        <v>287</v>
      </c>
      <c r="BG307">
        <v>1</v>
      </c>
      <c r="BH307">
        <v>0</v>
      </c>
      <c r="BI307">
        <v>0</v>
      </c>
      <c r="BJ307">
        <v>0</v>
      </c>
      <c r="BK307">
        <v>0</v>
      </c>
      <c r="BL307">
        <v>0</v>
      </c>
      <c r="BM307">
        <v>0</v>
      </c>
      <c r="BN307">
        <v>0</v>
      </c>
      <c r="BO307">
        <v>0</v>
      </c>
      <c r="BP307">
        <v>0</v>
      </c>
      <c r="BQ307" t="s">
        <v>234</v>
      </c>
      <c r="BR307" t="s">
        <v>304</v>
      </c>
      <c r="BS307" t="s">
        <v>289</v>
      </c>
      <c r="BT307" t="s">
        <v>1470</v>
      </c>
      <c r="BU307">
        <v>0</v>
      </c>
      <c r="BV307">
        <v>0</v>
      </c>
      <c r="BW307">
        <v>0</v>
      </c>
      <c r="BX307">
        <v>0</v>
      </c>
      <c r="BY307">
        <v>0</v>
      </c>
      <c r="BZ307">
        <v>1</v>
      </c>
      <c r="CA307">
        <v>0</v>
      </c>
      <c r="CB307">
        <v>0</v>
      </c>
      <c r="CC307" t="s">
        <v>1500</v>
      </c>
      <c r="CD307" t="s">
        <v>234</v>
      </c>
      <c r="CE307" t="s">
        <v>234</v>
      </c>
      <c r="CF307" t="s">
        <v>234</v>
      </c>
      <c r="CG307" t="s">
        <v>234</v>
      </c>
      <c r="CH307" t="s">
        <v>234</v>
      </c>
      <c r="CI307" t="s">
        <v>234</v>
      </c>
      <c r="CJ307" t="s">
        <v>234</v>
      </c>
      <c r="CK307" t="s">
        <v>234</v>
      </c>
      <c r="CL307" t="s">
        <v>234</v>
      </c>
      <c r="CM307" t="s">
        <v>234</v>
      </c>
      <c r="CN307" t="s">
        <v>234</v>
      </c>
      <c r="CO307" t="s">
        <v>234</v>
      </c>
      <c r="CP307" t="s">
        <v>234</v>
      </c>
      <c r="CQ307" t="s">
        <v>234</v>
      </c>
      <c r="CR307" t="s">
        <v>234</v>
      </c>
      <c r="CS307">
        <v>600</v>
      </c>
      <c r="CT307" t="s">
        <v>3805</v>
      </c>
      <c r="CU307" t="s">
        <v>1445</v>
      </c>
      <c r="CV307" t="s">
        <v>234</v>
      </c>
      <c r="CW307" t="s">
        <v>234</v>
      </c>
      <c r="CX307" t="s">
        <v>234</v>
      </c>
      <c r="CY307" t="s">
        <v>234</v>
      </c>
      <c r="CZ307" t="s">
        <v>234</v>
      </c>
      <c r="DA307" t="s">
        <v>234</v>
      </c>
      <c r="DB307" t="s">
        <v>234</v>
      </c>
      <c r="DC307" t="s">
        <v>234</v>
      </c>
      <c r="DD307" t="s">
        <v>234</v>
      </c>
      <c r="DE307" t="s">
        <v>234</v>
      </c>
      <c r="DF307" t="s">
        <v>234</v>
      </c>
      <c r="DG307" t="s">
        <v>234</v>
      </c>
      <c r="DH307" t="s">
        <v>1445</v>
      </c>
      <c r="DI307" t="s">
        <v>234</v>
      </c>
      <c r="DJ307" t="s">
        <v>234</v>
      </c>
      <c r="DK307" t="s">
        <v>234</v>
      </c>
      <c r="DL307" t="s">
        <v>234</v>
      </c>
      <c r="DM307" t="s">
        <v>234</v>
      </c>
      <c r="DN307" t="s">
        <v>234</v>
      </c>
      <c r="DO307" t="s">
        <v>234</v>
      </c>
      <c r="DP307" t="s">
        <v>234</v>
      </c>
      <c r="DQ307" t="s">
        <v>234</v>
      </c>
      <c r="DR307" t="s">
        <v>234</v>
      </c>
      <c r="DS307" t="s">
        <v>234</v>
      </c>
      <c r="DT307" t="s">
        <v>234</v>
      </c>
      <c r="DU307" t="s">
        <v>234</v>
      </c>
      <c r="DV307" t="s">
        <v>234</v>
      </c>
      <c r="DW307" t="s">
        <v>234</v>
      </c>
      <c r="DX307" t="s">
        <v>234</v>
      </c>
      <c r="DY307" t="s">
        <v>234</v>
      </c>
      <c r="DZ307" t="s">
        <v>234</v>
      </c>
      <c r="EA307" t="s">
        <v>234</v>
      </c>
      <c r="EB307" t="s">
        <v>234</v>
      </c>
      <c r="EC307" t="s">
        <v>234</v>
      </c>
      <c r="ED307" t="s">
        <v>234</v>
      </c>
      <c r="EE307" t="s">
        <v>234</v>
      </c>
      <c r="EF307" t="s">
        <v>234</v>
      </c>
      <c r="EG307" t="s">
        <v>234</v>
      </c>
      <c r="EH307" t="s">
        <v>1655</v>
      </c>
      <c r="EI307" t="s">
        <v>1655</v>
      </c>
      <c r="EJ307" t="s">
        <v>1655</v>
      </c>
      <c r="EK307" t="s">
        <v>441</v>
      </c>
      <c r="EL307" t="s">
        <v>305</v>
      </c>
      <c r="EM307" t="s">
        <v>2151</v>
      </c>
      <c r="EN307" t="s">
        <v>314</v>
      </c>
      <c r="EO307" t="s">
        <v>234</v>
      </c>
      <c r="EP307" t="s">
        <v>234</v>
      </c>
      <c r="EQ307" t="s">
        <v>234</v>
      </c>
      <c r="ER307" t="s">
        <v>234</v>
      </c>
      <c r="ES307" t="s">
        <v>234</v>
      </c>
      <c r="ET307" t="s">
        <v>234</v>
      </c>
      <c r="EU307" t="s">
        <v>234</v>
      </c>
      <c r="EV307" t="s">
        <v>234</v>
      </c>
      <c r="EW307" t="s">
        <v>234</v>
      </c>
      <c r="EX307" t="s">
        <v>234</v>
      </c>
      <c r="EY307" t="s">
        <v>234</v>
      </c>
      <c r="EZ307" t="s">
        <v>234</v>
      </c>
      <c r="FA307" t="s">
        <v>234</v>
      </c>
      <c r="FB307" t="s">
        <v>234</v>
      </c>
      <c r="FC307" t="s">
        <v>234</v>
      </c>
      <c r="FD307" t="s">
        <v>234</v>
      </c>
      <c r="FE307" t="s">
        <v>234</v>
      </c>
      <c r="FF307" t="s">
        <v>234</v>
      </c>
      <c r="FG307" t="s">
        <v>234</v>
      </c>
      <c r="FH307" t="s">
        <v>234</v>
      </c>
      <c r="FI307" t="s">
        <v>234</v>
      </c>
      <c r="FJ307" t="s">
        <v>234</v>
      </c>
      <c r="FK307" t="s">
        <v>234</v>
      </c>
      <c r="FL307" t="s">
        <v>234</v>
      </c>
      <c r="FM307" t="s">
        <v>234</v>
      </c>
      <c r="FN307" t="s">
        <v>234</v>
      </c>
      <c r="FO307" t="s">
        <v>234</v>
      </c>
      <c r="FP307" t="s">
        <v>234</v>
      </c>
      <c r="FQ307" t="s">
        <v>234</v>
      </c>
      <c r="FR307" t="s">
        <v>234</v>
      </c>
      <c r="FS307" t="s">
        <v>234</v>
      </c>
      <c r="FT307" t="s">
        <v>234</v>
      </c>
      <c r="FU307" t="s">
        <v>234</v>
      </c>
      <c r="FV307" t="s">
        <v>234</v>
      </c>
      <c r="FW307" t="s">
        <v>234</v>
      </c>
      <c r="FX307" t="s">
        <v>234</v>
      </c>
      <c r="FY307" t="s">
        <v>234</v>
      </c>
      <c r="FZ307" t="s">
        <v>234</v>
      </c>
      <c r="GA307" t="s">
        <v>234</v>
      </c>
      <c r="GB307" t="s">
        <v>234</v>
      </c>
      <c r="GC307" t="s">
        <v>234</v>
      </c>
      <c r="GD307" t="s">
        <v>234</v>
      </c>
      <c r="GE307" t="s">
        <v>234</v>
      </c>
      <c r="GF307" t="s">
        <v>234</v>
      </c>
      <c r="GG307" t="s">
        <v>234</v>
      </c>
      <c r="GH307" t="s">
        <v>234</v>
      </c>
      <c r="GI307" t="s">
        <v>234</v>
      </c>
      <c r="GJ307" t="s">
        <v>234</v>
      </c>
      <c r="GK307" t="s">
        <v>234</v>
      </c>
      <c r="GL307" t="s">
        <v>234</v>
      </c>
      <c r="GM307" t="s">
        <v>234</v>
      </c>
      <c r="GN307" t="s">
        <v>234</v>
      </c>
      <c r="GO307" t="s">
        <v>234</v>
      </c>
      <c r="GP307" t="s">
        <v>234</v>
      </c>
      <c r="GQ307" t="s">
        <v>234</v>
      </c>
      <c r="GR307" t="s">
        <v>234</v>
      </c>
      <c r="GS307" t="s">
        <v>234</v>
      </c>
      <c r="GT307" t="s">
        <v>234</v>
      </c>
      <c r="GU307" t="s">
        <v>234</v>
      </c>
      <c r="GV307" t="s">
        <v>234</v>
      </c>
      <c r="GW307" t="s">
        <v>234</v>
      </c>
      <c r="GX307" t="s">
        <v>234</v>
      </c>
      <c r="GY307" t="s">
        <v>234</v>
      </c>
      <c r="GZ307" t="s">
        <v>234</v>
      </c>
      <c r="HA307" t="s">
        <v>234</v>
      </c>
      <c r="HB307" t="s">
        <v>234</v>
      </c>
      <c r="HC307" t="s">
        <v>234</v>
      </c>
      <c r="HD307" t="s">
        <v>234</v>
      </c>
      <c r="HE307" t="s">
        <v>234</v>
      </c>
      <c r="HF307" t="s">
        <v>234</v>
      </c>
      <c r="HG307" t="s">
        <v>234</v>
      </c>
      <c r="HH307" t="s">
        <v>234</v>
      </c>
      <c r="HI307" t="s">
        <v>234</v>
      </c>
      <c r="HJ307" t="s">
        <v>234</v>
      </c>
      <c r="HK307" t="s">
        <v>234</v>
      </c>
      <c r="HL307" t="s">
        <v>234</v>
      </c>
      <c r="HM307" t="s">
        <v>234</v>
      </c>
      <c r="HN307" t="s">
        <v>234</v>
      </c>
      <c r="HO307" t="s">
        <v>234</v>
      </c>
      <c r="HP307" t="s">
        <v>234</v>
      </c>
      <c r="HQ307" t="s">
        <v>234</v>
      </c>
      <c r="HR307" t="s">
        <v>234</v>
      </c>
      <c r="HS307" t="s">
        <v>234</v>
      </c>
      <c r="HT307" t="s">
        <v>234</v>
      </c>
      <c r="HU307" t="s">
        <v>1445</v>
      </c>
      <c r="HV307" t="s">
        <v>234</v>
      </c>
      <c r="HW307" t="s">
        <v>234</v>
      </c>
      <c r="HX307" t="s">
        <v>234</v>
      </c>
      <c r="HY307" t="s">
        <v>234</v>
      </c>
      <c r="HZ307" t="s">
        <v>234</v>
      </c>
      <c r="IA307" t="s">
        <v>234</v>
      </c>
      <c r="IB307" t="s">
        <v>234</v>
      </c>
      <c r="IC307" t="s">
        <v>234</v>
      </c>
      <c r="ID307" t="s">
        <v>1591</v>
      </c>
      <c r="IE307">
        <v>0</v>
      </c>
      <c r="IF307">
        <v>0</v>
      </c>
      <c r="IG307">
        <v>0</v>
      </c>
      <c r="IH307">
        <v>0</v>
      </c>
      <c r="II307">
        <v>0</v>
      </c>
      <c r="IJ307">
        <v>1</v>
      </c>
      <c r="IK307">
        <v>0</v>
      </c>
      <c r="IL307">
        <v>0</v>
      </c>
      <c r="IM307" t="s">
        <v>234</v>
      </c>
      <c r="IN307" t="s">
        <v>1445</v>
      </c>
      <c r="IO307" t="s">
        <v>234</v>
      </c>
      <c r="IP307" t="s">
        <v>234</v>
      </c>
      <c r="IQ307" t="s">
        <v>234</v>
      </c>
      <c r="IR307" t="s">
        <v>234</v>
      </c>
      <c r="IS307" t="s">
        <v>234</v>
      </c>
      <c r="IT307" t="s">
        <v>234</v>
      </c>
      <c r="IU307" t="s">
        <v>234</v>
      </c>
      <c r="IV307" t="s">
        <v>234</v>
      </c>
      <c r="IW307" t="s">
        <v>234</v>
      </c>
      <c r="IX307" t="s">
        <v>234</v>
      </c>
      <c r="IY307" t="s">
        <v>234</v>
      </c>
      <c r="IZ307" t="s">
        <v>234</v>
      </c>
      <c r="JA307" t="s">
        <v>234</v>
      </c>
      <c r="JB307" t="s">
        <v>234</v>
      </c>
      <c r="JC307" t="s">
        <v>234</v>
      </c>
      <c r="JD307" t="s">
        <v>234</v>
      </c>
      <c r="JE307" t="s">
        <v>234</v>
      </c>
      <c r="JF307" t="s">
        <v>234</v>
      </c>
      <c r="JG307" t="s">
        <v>234</v>
      </c>
      <c r="JH307" t="s">
        <v>234</v>
      </c>
      <c r="JI307" t="s">
        <v>234</v>
      </c>
      <c r="JJ307" t="s">
        <v>234</v>
      </c>
      <c r="JK307" t="s">
        <v>234</v>
      </c>
      <c r="JL307" t="s">
        <v>234</v>
      </c>
      <c r="JM307" t="s">
        <v>234</v>
      </c>
      <c r="JN307" t="s">
        <v>234</v>
      </c>
      <c r="JO307" t="s">
        <v>234</v>
      </c>
      <c r="JP307" t="s">
        <v>234</v>
      </c>
      <c r="JQ307" t="s">
        <v>234</v>
      </c>
      <c r="JR307" t="s">
        <v>234</v>
      </c>
      <c r="JS307" t="s">
        <v>234</v>
      </c>
      <c r="JT307" t="s">
        <v>234</v>
      </c>
      <c r="JU307" t="s">
        <v>234</v>
      </c>
      <c r="JV307" t="s">
        <v>234</v>
      </c>
      <c r="JW307" t="s">
        <v>234</v>
      </c>
      <c r="JX307" t="s">
        <v>234</v>
      </c>
      <c r="JY307" t="s">
        <v>234</v>
      </c>
      <c r="JZ307" t="s">
        <v>234</v>
      </c>
      <c r="KA307" t="s">
        <v>234</v>
      </c>
      <c r="KB307" t="s">
        <v>234</v>
      </c>
      <c r="KC307" t="s">
        <v>234</v>
      </c>
      <c r="KD307" t="s">
        <v>234</v>
      </c>
      <c r="KE307" t="s">
        <v>234</v>
      </c>
      <c r="KF307" t="s">
        <v>234</v>
      </c>
      <c r="KG307" t="s">
        <v>234</v>
      </c>
      <c r="KH307" t="s">
        <v>234</v>
      </c>
      <c r="KI307" t="s">
        <v>234</v>
      </c>
      <c r="KJ307" t="s">
        <v>234</v>
      </c>
      <c r="KK307" t="s">
        <v>234</v>
      </c>
      <c r="KL307" t="s">
        <v>234</v>
      </c>
      <c r="KM307" t="s">
        <v>234</v>
      </c>
      <c r="KN307" t="s">
        <v>234</v>
      </c>
      <c r="KO307" t="s">
        <v>234</v>
      </c>
      <c r="KP307" t="s">
        <v>234</v>
      </c>
      <c r="KQ307" t="s">
        <v>234</v>
      </c>
      <c r="KR307" t="s">
        <v>234</v>
      </c>
      <c r="KS307" t="s">
        <v>234</v>
      </c>
      <c r="KT307" t="s">
        <v>234</v>
      </c>
      <c r="KU307" t="s">
        <v>234</v>
      </c>
      <c r="KV307" t="s">
        <v>234</v>
      </c>
      <c r="KW307" t="s">
        <v>234</v>
      </c>
      <c r="KX307" t="s">
        <v>234</v>
      </c>
      <c r="KY307" t="s">
        <v>234</v>
      </c>
      <c r="KZ307" t="s">
        <v>234</v>
      </c>
      <c r="LA307" t="s">
        <v>234</v>
      </c>
      <c r="LB307" t="s">
        <v>234</v>
      </c>
      <c r="LC307" t="s">
        <v>234</v>
      </c>
      <c r="LD307" t="s">
        <v>234</v>
      </c>
      <c r="LE307" t="s">
        <v>234</v>
      </c>
      <c r="LF307" t="s">
        <v>3443</v>
      </c>
      <c r="LG307" t="s">
        <v>234</v>
      </c>
      <c r="LH307">
        <v>267218566</v>
      </c>
      <c r="LI307" t="s">
        <v>4519</v>
      </c>
      <c r="LJ307">
        <v>44626.589444444442</v>
      </c>
      <c r="LK307" t="s">
        <v>234</v>
      </c>
      <c r="LL307" t="s">
        <v>234</v>
      </c>
      <c r="LM307" t="s">
        <v>3800</v>
      </c>
      <c r="LN307" t="s">
        <v>3801</v>
      </c>
      <c r="LO307" t="s">
        <v>234</v>
      </c>
      <c r="LP307">
        <v>321</v>
      </c>
    </row>
    <row r="308" spans="1:328" x14ac:dyDescent="0.35">
      <c r="A308">
        <v>44622.553111250003</v>
      </c>
      <c r="B308">
        <v>44622.558443252317</v>
      </c>
      <c r="C308">
        <v>44622</v>
      </c>
      <c r="D308">
        <v>5.3320023143896833E-3</v>
      </c>
      <c r="E308" t="s">
        <v>234</v>
      </c>
      <c r="F308" t="s">
        <v>234</v>
      </c>
      <c r="G308" t="s">
        <v>234</v>
      </c>
      <c r="H308">
        <v>44622</v>
      </c>
      <c r="I308" t="s">
        <v>451</v>
      </c>
      <c r="J308" t="s">
        <v>234</v>
      </c>
      <c r="K308" t="s">
        <v>451</v>
      </c>
      <c r="L308" t="s">
        <v>450</v>
      </c>
      <c r="M308" t="s">
        <v>450</v>
      </c>
      <c r="N308" t="s">
        <v>246</v>
      </c>
      <c r="O308" t="s">
        <v>4486</v>
      </c>
      <c r="P308" t="s">
        <v>246</v>
      </c>
      <c r="Q308" t="s">
        <v>433</v>
      </c>
      <c r="R308" t="s">
        <v>4486</v>
      </c>
      <c r="S308" t="s">
        <v>441</v>
      </c>
      <c r="T308" t="s">
        <v>1922</v>
      </c>
      <c r="U308" t="s">
        <v>1921</v>
      </c>
      <c r="V308" t="s">
        <v>1923</v>
      </c>
      <c r="W308" t="s">
        <v>2278</v>
      </c>
      <c r="X308" t="s">
        <v>2277</v>
      </c>
      <c r="Y308" t="s">
        <v>2278</v>
      </c>
      <c r="Z308" t="s">
        <v>246</v>
      </c>
      <c r="AA308" t="s">
        <v>4487</v>
      </c>
      <c r="AB308" t="s">
        <v>246</v>
      </c>
      <c r="AC308" t="s">
        <v>1390</v>
      </c>
      <c r="AD308" t="s">
        <v>4487</v>
      </c>
      <c r="AE308" t="s">
        <v>246</v>
      </c>
      <c r="AF308" t="s">
        <v>4488</v>
      </c>
      <c r="AG308" t="s">
        <v>246</v>
      </c>
      <c r="AH308" t="s">
        <v>1390</v>
      </c>
      <c r="AI308" t="s">
        <v>4489</v>
      </c>
      <c r="AJ308" t="s">
        <v>366</v>
      </c>
      <c r="AK308" t="s">
        <v>248</v>
      </c>
      <c r="AL308" t="s">
        <v>1655</v>
      </c>
      <c r="AM308" t="s">
        <v>234</v>
      </c>
      <c r="AN308" t="s">
        <v>1655</v>
      </c>
      <c r="AO308" t="s">
        <v>234</v>
      </c>
      <c r="AP308" t="s">
        <v>250</v>
      </c>
      <c r="AQ308" t="s">
        <v>234</v>
      </c>
      <c r="AR308" t="s">
        <v>234</v>
      </c>
      <c r="AS308" t="s">
        <v>234</v>
      </c>
      <c r="AT308" t="s">
        <v>234</v>
      </c>
      <c r="AU308" t="s">
        <v>234</v>
      </c>
      <c r="AV308" t="s">
        <v>234</v>
      </c>
      <c r="AW308" t="s">
        <v>234</v>
      </c>
      <c r="AX308" t="s">
        <v>234</v>
      </c>
      <c r="AY308" t="s">
        <v>234</v>
      </c>
      <c r="AZ308" t="s">
        <v>234</v>
      </c>
      <c r="BA308" t="s">
        <v>234</v>
      </c>
      <c r="BB308" t="s">
        <v>234</v>
      </c>
      <c r="BC308" t="s">
        <v>234</v>
      </c>
      <c r="BD308" t="s">
        <v>234</v>
      </c>
      <c r="BE308" t="s">
        <v>234</v>
      </c>
      <c r="BF308" t="s">
        <v>234</v>
      </c>
      <c r="BG308" t="s">
        <v>234</v>
      </c>
      <c r="BH308" t="s">
        <v>234</v>
      </c>
      <c r="BI308" t="s">
        <v>234</v>
      </c>
      <c r="BJ308" t="s">
        <v>234</v>
      </c>
      <c r="BK308" t="s">
        <v>234</v>
      </c>
      <c r="BL308" t="s">
        <v>234</v>
      </c>
      <c r="BM308" t="s">
        <v>234</v>
      </c>
      <c r="BN308" t="s">
        <v>234</v>
      </c>
      <c r="BO308" t="s">
        <v>234</v>
      </c>
      <c r="BP308" t="s">
        <v>234</v>
      </c>
      <c r="BQ308" t="s">
        <v>234</v>
      </c>
      <c r="BR308" t="s">
        <v>234</v>
      </c>
      <c r="BS308" t="s">
        <v>234</v>
      </c>
      <c r="BT308" t="s">
        <v>234</v>
      </c>
      <c r="BU308" t="s">
        <v>234</v>
      </c>
      <c r="BV308" t="s">
        <v>234</v>
      </c>
      <c r="BW308" t="s">
        <v>234</v>
      </c>
      <c r="BX308" t="s">
        <v>234</v>
      </c>
      <c r="BY308" t="s">
        <v>234</v>
      </c>
      <c r="BZ308" t="s">
        <v>234</v>
      </c>
      <c r="CA308" t="s">
        <v>234</v>
      </c>
      <c r="CB308" t="s">
        <v>234</v>
      </c>
      <c r="CC308" t="s">
        <v>234</v>
      </c>
      <c r="CD308" t="s">
        <v>234</v>
      </c>
      <c r="CE308" t="s">
        <v>234</v>
      </c>
      <c r="CF308" t="s">
        <v>234</v>
      </c>
      <c r="CG308" t="s">
        <v>234</v>
      </c>
      <c r="CH308" t="s">
        <v>234</v>
      </c>
      <c r="CI308" t="s">
        <v>234</v>
      </c>
      <c r="CJ308" t="s">
        <v>234</v>
      </c>
      <c r="CK308" t="s">
        <v>234</v>
      </c>
      <c r="CL308" t="s">
        <v>234</v>
      </c>
      <c r="CM308" t="s">
        <v>234</v>
      </c>
      <c r="CN308" t="s">
        <v>234</v>
      </c>
      <c r="CO308" t="s">
        <v>234</v>
      </c>
      <c r="CP308" t="s">
        <v>234</v>
      </c>
      <c r="CQ308" t="s">
        <v>234</v>
      </c>
      <c r="CR308" t="s">
        <v>234</v>
      </c>
      <c r="CS308" t="s">
        <v>234</v>
      </c>
      <c r="CT308" t="s">
        <v>234</v>
      </c>
      <c r="CU308" t="s">
        <v>234</v>
      </c>
      <c r="CV308" t="s">
        <v>234</v>
      </c>
      <c r="CW308" t="s">
        <v>234</v>
      </c>
      <c r="CX308" t="s">
        <v>234</v>
      </c>
      <c r="CY308" t="s">
        <v>234</v>
      </c>
      <c r="CZ308" t="s">
        <v>234</v>
      </c>
      <c r="DA308" t="s">
        <v>234</v>
      </c>
      <c r="DB308" t="s">
        <v>234</v>
      </c>
      <c r="DC308" t="s">
        <v>234</v>
      </c>
      <c r="DD308" t="s">
        <v>234</v>
      </c>
      <c r="DE308" t="s">
        <v>234</v>
      </c>
      <c r="DF308" t="s">
        <v>234</v>
      </c>
      <c r="DG308" t="s">
        <v>234</v>
      </c>
      <c r="DH308" t="s">
        <v>234</v>
      </c>
      <c r="DI308" t="s">
        <v>234</v>
      </c>
      <c r="DJ308" t="s">
        <v>234</v>
      </c>
      <c r="DK308" t="s">
        <v>234</v>
      </c>
      <c r="DL308" t="s">
        <v>234</v>
      </c>
      <c r="DM308" t="s">
        <v>234</v>
      </c>
      <c r="DN308" t="s">
        <v>234</v>
      </c>
      <c r="DO308" t="s">
        <v>234</v>
      </c>
      <c r="DP308" t="s">
        <v>234</v>
      </c>
      <c r="DQ308" t="s">
        <v>234</v>
      </c>
      <c r="DR308" t="s">
        <v>234</v>
      </c>
      <c r="DS308" t="s">
        <v>234</v>
      </c>
      <c r="DT308" t="s">
        <v>234</v>
      </c>
      <c r="DU308" t="s">
        <v>234</v>
      </c>
      <c r="DV308" t="s">
        <v>234</v>
      </c>
      <c r="DW308" t="s">
        <v>234</v>
      </c>
      <c r="DX308" t="s">
        <v>234</v>
      </c>
      <c r="DY308" t="s">
        <v>234</v>
      </c>
      <c r="DZ308" t="s">
        <v>234</v>
      </c>
      <c r="EA308" t="s">
        <v>234</v>
      </c>
      <c r="EB308" t="s">
        <v>234</v>
      </c>
      <c r="EC308" t="s">
        <v>234</v>
      </c>
      <c r="ED308" t="s">
        <v>234</v>
      </c>
      <c r="EE308" t="s">
        <v>234</v>
      </c>
      <c r="EF308" t="s">
        <v>234</v>
      </c>
      <c r="EG308" t="s">
        <v>234</v>
      </c>
      <c r="EH308" t="s">
        <v>234</v>
      </c>
      <c r="EI308" t="s">
        <v>234</v>
      </c>
      <c r="EJ308" t="s">
        <v>234</v>
      </c>
      <c r="EK308" t="s">
        <v>234</v>
      </c>
      <c r="EL308" t="s">
        <v>234</v>
      </c>
      <c r="EM308" t="s">
        <v>234</v>
      </c>
      <c r="EN308" t="s">
        <v>234</v>
      </c>
      <c r="EO308" t="s">
        <v>234</v>
      </c>
      <c r="EP308" t="s">
        <v>234</v>
      </c>
      <c r="EQ308" t="s">
        <v>234</v>
      </c>
      <c r="ER308" t="s">
        <v>234</v>
      </c>
      <c r="ES308" t="s">
        <v>234</v>
      </c>
      <c r="ET308" t="s">
        <v>234</v>
      </c>
      <c r="EU308" t="s">
        <v>234</v>
      </c>
      <c r="EV308" t="s">
        <v>234</v>
      </c>
      <c r="EW308" t="s">
        <v>234</v>
      </c>
      <c r="EX308" t="s">
        <v>234</v>
      </c>
      <c r="EY308" t="s">
        <v>234</v>
      </c>
      <c r="EZ308" t="s">
        <v>234</v>
      </c>
      <c r="FA308" t="s">
        <v>234</v>
      </c>
      <c r="FB308" t="s">
        <v>234</v>
      </c>
      <c r="FC308" t="s">
        <v>234</v>
      </c>
      <c r="FD308" t="s">
        <v>234</v>
      </c>
      <c r="FE308" t="s">
        <v>234</v>
      </c>
      <c r="FF308" t="s">
        <v>234</v>
      </c>
      <c r="FG308" t="s">
        <v>234</v>
      </c>
      <c r="FH308" t="s">
        <v>234</v>
      </c>
      <c r="FI308" t="s">
        <v>234</v>
      </c>
      <c r="FJ308" t="s">
        <v>234</v>
      </c>
      <c r="FK308" t="s">
        <v>234</v>
      </c>
      <c r="FL308" t="s">
        <v>234</v>
      </c>
      <c r="FM308" t="s">
        <v>234</v>
      </c>
      <c r="FN308" t="s">
        <v>234</v>
      </c>
      <c r="FO308" t="s">
        <v>234</v>
      </c>
      <c r="FP308" t="s">
        <v>234</v>
      </c>
      <c r="FQ308" t="s">
        <v>234</v>
      </c>
      <c r="FR308" t="s">
        <v>234</v>
      </c>
      <c r="FS308" t="s">
        <v>234</v>
      </c>
      <c r="FT308" t="s">
        <v>234</v>
      </c>
      <c r="FU308" t="s">
        <v>234</v>
      </c>
      <c r="FV308" t="s">
        <v>234</v>
      </c>
      <c r="FW308" t="s">
        <v>234</v>
      </c>
      <c r="FX308" t="s">
        <v>234</v>
      </c>
      <c r="FY308" t="s">
        <v>234</v>
      </c>
      <c r="FZ308" t="s">
        <v>234</v>
      </c>
      <c r="GA308" t="s">
        <v>234</v>
      </c>
      <c r="GB308" t="s">
        <v>234</v>
      </c>
      <c r="GC308" t="s">
        <v>234</v>
      </c>
      <c r="GD308" t="s">
        <v>234</v>
      </c>
      <c r="GE308" t="s">
        <v>234</v>
      </c>
      <c r="GF308" t="s">
        <v>234</v>
      </c>
      <c r="GG308" t="s">
        <v>234</v>
      </c>
      <c r="GH308" t="s">
        <v>234</v>
      </c>
      <c r="GI308" t="s">
        <v>234</v>
      </c>
      <c r="GJ308" t="s">
        <v>234</v>
      </c>
      <c r="GK308" t="s">
        <v>234</v>
      </c>
      <c r="GL308" t="s">
        <v>234</v>
      </c>
      <c r="GM308" t="s">
        <v>234</v>
      </c>
      <c r="GN308" t="s">
        <v>234</v>
      </c>
      <c r="GO308" t="s">
        <v>234</v>
      </c>
      <c r="GP308" t="s">
        <v>234</v>
      </c>
      <c r="GQ308" t="s">
        <v>234</v>
      </c>
      <c r="GR308" t="s">
        <v>234</v>
      </c>
      <c r="GS308" t="s">
        <v>234</v>
      </c>
      <c r="GT308" t="s">
        <v>234</v>
      </c>
      <c r="GU308" t="s">
        <v>234</v>
      </c>
      <c r="GV308" t="s">
        <v>234</v>
      </c>
      <c r="GW308" t="s">
        <v>234</v>
      </c>
      <c r="GX308" t="s">
        <v>234</v>
      </c>
      <c r="GY308" t="s">
        <v>234</v>
      </c>
      <c r="GZ308" t="s">
        <v>234</v>
      </c>
      <c r="HA308" t="s">
        <v>234</v>
      </c>
      <c r="HB308" t="s">
        <v>234</v>
      </c>
      <c r="HC308" t="s">
        <v>234</v>
      </c>
      <c r="HD308" t="s">
        <v>234</v>
      </c>
      <c r="HE308" t="s">
        <v>234</v>
      </c>
      <c r="HF308" t="s">
        <v>234</v>
      </c>
      <c r="HG308" t="s">
        <v>234</v>
      </c>
      <c r="HH308" t="s">
        <v>234</v>
      </c>
      <c r="HI308" t="s">
        <v>234</v>
      </c>
      <c r="HJ308" t="s">
        <v>234</v>
      </c>
      <c r="HK308" t="s">
        <v>234</v>
      </c>
      <c r="HL308" t="s">
        <v>234</v>
      </c>
      <c r="HM308" t="s">
        <v>234</v>
      </c>
      <c r="HN308" t="s">
        <v>234</v>
      </c>
      <c r="HO308" t="s">
        <v>234</v>
      </c>
      <c r="HP308" t="s">
        <v>234</v>
      </c>
      <c r="HQ308" t="s">
        <v>234</v>
      </c>
      <c r="HR308" t="s">
        <v>234</v>
      </c>
      <c r="HS308" t="s">
        <v>234</v>
      </c>
      <c r="HT308" t="s">
        <v>234</v>
      </c>
      <c r="HU308" t="s">
        <v>234</v>
      </c>
      <c r="HV308" t="s">
        <v>234</v>
      </c>
      <c r="HW308" t="s">
        <v>234</v>
      </c>
      <c r="HX308" t="s">
        <v>234</v>
      </c>
      <c r="HY308" t="s">
        <v>234</v>
      </c>
      <c r="HZ308" t="s">
        <v>234</v>
      </c>
      <c r="IA308" t="s">
        <v>234</v>
      </c>
      <c r="IB308" t="s">
        <v>234</v>
      </c>
      <c r="IC308" t="s">
        <v>234</v>
      </c>
      <c r="ID308" t="s">
        <v>234</v>
      </c>
      <c r="IE308" t="s">
        <v>234</v>
      </c>
      <c r="IF308" t="s">
        <v>234</v>
      </c>
      <c r="IG308" t="s">
        <v>234</v>
      </c>
      <c r="IH308" t="s">
        <v>234</v>
      </c>
      <c r="II308" t="s">
        <v>234</v>
      </c>
      <c r="IJ308" t="s">
        <v>234</v>
      </c>
      <c r="IK308" t="s">
        <v>234</v>
      </c>
      <c r="IL308" t="s">
        <v>234</v>
      </c>
      <c r="IM308" t="s">
        <v>234</v>
      </c>
      <c r="IN308" t="s">
        <v>234</v>
      </c>
      <c r="IO308" t="s">
        <v>234</v>
      </c>
      <c r="IP308" t="s">
        <v>234</v>
      </c>
      <c r="IQ308" t="s">
        <v>234</v>
      </c>
      <c r="IR308" t="s">
        <v>234</v>
      </c>
      <c r="IS308" t="s">
        <v>234</v>
      </c>
      <c r="IT308" t="s">
        <v>234</v>
      </c>
      <c r="IU308" t="s">
        <v>234</v>
      </c>
      <c r="IV308" t="s">
        <v>234</v>
      </c>
      <c r="IW308" t="s">
        <v>234</v>
      </c>
      <c r="IX308" t="s">
        <v>234</v>
      </c>
      <c r="IY308" t="s">
        <v>1655</v>
      </c>
      <c r="IZ308" t="s">
        <v>1713</v>
      </c>
      <c r="JA308" t="s">
        <v>344</v>
      </c>
      <c r="JB308" t="s">
        <v>234</v>
      </c>
      <c r="JC308" t="s">
        <v>345</v>
      </c>
      <c r="JD308" t="s">
        <v>3809</v>
      </c>
      <c r="JE308" t="s">
        <v>3809</v>
      </c>
      <c r="JF308" t="s">
        <v>279</v>
      </c>
      <c r="JG308" t="s">
        <v>234</v>
      </c>
      <c r="JH308" t="s">
        <v>347</v>
      </c>
      <c r="JI308" t="s">
        <v>258</v>
      </c>
      <c r="JJ308" t="s">
        <v>258</v>
      </c>
      <c r="JK308" t="s">
        <v>3810</v>
      </c>
      <c r="JL308" t="s">
        <v>234</v>
      </c>
      <c r="JM308" t="s">
        <v>234</v>
      </c>
      <c r="JN308" t="s">
        <v>234</v>
      </c>
      <c r="JO308" t="s">
        <v>234</v>
      </c>
      <c r="JP308" t="s">
        <v>234</v>
      </c>
      <c r="JQ308">
        <v>0</v>
      </c>
      <c r="JR308" t="s">
        <v>3811</v>
      </c>
      <c r="JS308" t="s">
        <v>234</v>
      </c>
      <c r="JT308" t="s">
        <v>259</v>
      </c>
      <c r="JU308" t="s">
        <v>3811</v>
      </c>
      <c r="JV308" t="s">
        <v>261</v>
      </c>
      <c r="JW308" t="s">
        <v>280</v>
      </c>
      <c r="JX308" t="s">
        <v>249</v>
      </c>
      <c r="JY308" t="s">
        <v>1723</v>
      </c>
      <c r="JZ308">
        <v>0</v>
      </c>
      <c r="KA308">
        <v>0</v>
      </c>
      <c r="KB308">
        <v>0</v>
      </c>
      <c r="KC308">
        <v>1</v>
      </c>
      <c r="KD308">
        <v>0</v>
      </c>
      <c r="KE308">
        <v>0</v>
      </c>
      <c r="KF308">
        <v>0</v>
      </c>
      <c r="KG308">
        <v>0</v>
      </c>
      <c r="KH308">
        <v>0</v>
      </c>
      <c r="KI308">
        <v>0</v>
      </c>
      <c r="KJ308">
        <v>0</v>
      </c>
      <c r="KK308">
        <v>0</v>
      </c>
      <c r="KL308" t="s">
        <v>234</v>
      </c>
      <c r="KM308" t="s">
        <v>249</v>
      </c>
      <c r="KN308" t="s">
        <v>1557</v>
      </c>
      <c r="KO308">
        <v>1</v>
      </c>
      <c r="KP308">
        <v>0</v>
      </c>
      <c r="KQ308">
        <v>0</v>
      </c>
      <c r="KR308" t="s">
        <v>234</v>
      </c>
      <c r="KS308" t="s">
        <v>1567</v>
      </c>
      <c r="KT308">
        <v>0</v>
      </c>
      <c r="KU308">
        <v>0</v>
      </c>
      <c r="KV308">
        <v>1</v>
      </c>
      <c r="KW308">
        <v>0</v>
      </c>
      <c r="KX308">
        <v>0</v>
      </c>
      <c r="KY308">
        <v>0</v>
      </c>
      <c r="KZ308" t="s">
        <v>234</v>
      </c>
      <c r="LA308" t="s">
        <v>234</v>
      </c>
      <c r="LB308" t="s">
        <v>234</v>
      </c>
      <c r="LC308" t="s">
        <v>234</v>
      </c>
      <c r="LD308" t="s">
        <v>234</v>
      </c>
      <c r="LE308" t="s">
        <v>234</v>
      </c>
      <c r="LF308" t="s">
        <v>3443</v>
      </c>
      <c r="LG308" t="s">
        <v>234</v>
      </c>
      <c r="LH308">
        <v>267218578</v>
      </c>
      <c r="LI308" t="s">
        <v>4520</v>
      </c>
      <c r="LJ308">
        <v>44626.589456018519</v>
      </c>
      <c r="LK308" t="s">
        <v>234</v>
      </c>
      <c r="LL308" t="s">
        <v>234</v>
      </c>
      <c r="LM308" t="s">
        <v>3800</v>
      </c>
      <c r="LN308" t="s">
        <v>3801</v>
      </c>
      <c r="LO308" t="s">
        <v>234</v>
      </c>
      <c r="LP308">
        <v>322</v>
      </c>
    </row>
    <row r="309" spans="1:328" x14ac:dyDescent="0.35">
      <c r="A309">
        <v>44622.558671203697</v>
      </c>
      <c r="B309">
        <v>44622.562270324073</v>
      </c>
      <c r="C309">
        <v>44622</v>
      </c>
      <c r="D309">
        <v>3.5991203767480329E-3</v>
      </c>
      <c r="E309" t="s">
        <v>234</v>
      </c>
      <c r="F309" t="s">
        <v>234</v>
      </c>
      <c r="G309" t="s">
        <v>234</v>
      </c>
      <c r="H309">
        <v>44622</v>
      </c>
      <c r="I309" t="s">
        <v>451</v>
      </c>
      <c r="J309" t="s">
        <v>234</v>
      </c>
      <c r="K309" t="s">
        <v>451</v>
      </c>
      <c r="L309" t="s">
        <v>450</v>
      </c>
      <c r="M309" t="s">
        <v>450</v>
      </c>
      <c r="N309" t="s">
        <v>246</v>
      </c>
      <c r="O309" t="s">
        <v>4486</v>
      </c>
      <c r="P309" t="s">
        <v>246</v>
      </c>
      <c r="Q309" t="s">
        <v>433</v>
      </c>
      <c r="R309" t="s">
        <v>4486</v>
      </c>
      <c r="S309" t="s">
        <v>441</v>
      </c>
      <c r="T309" t="s">
        <v>1922</v>
      </c>
      <c r="U309" t="s">
        <v>1921</v>
      </c>
      <c r="V309" t="s">
        <v>1923</v>
      </c>
      <c r="W309" t="s">
        <v>2278</v>
      </c>
      <c r="X309" t="s">
        <v>2277</v>
      </c>
      <c r="Y309" t="s">
        <v>2278</v>
      </c>
      <c r="Z309" t="s">
        <v>246</v>
      </c>
      <c r="AA309" t="s">
        <v>4487</v>
      </c>
      <c r="AB309" t="s">
        <v>246</v>
      </c>
      <c r="AC309" t="s">
        <v>1390</v>
      </c>
      <c r="AD309" t="s">
        <v>4487</v>
      </c>
      <c r="AE309" t="s">
        <v>246</v>
      </c>
      <c r="AF309" t="s">
        <v>4488</v>
      </c>
      <c r="AG309" t="s">
        <v>246</v>
      </c>
      <c r="AH309" t="s">
        <v>1390</v>
      </c>
      <c r="AI309" t="s">
        <v>4489</v>
      </c>
      <c r="AJ309" t="s">
        <v>366</v>
      </c>
      <c r="AK309" t="s">
        <v>284</v>
      </c>
      <c r="AL309" t="s">
        <v>1655</v>
      </c>
      <c r="AM309" t="s">
        <v>234</v>
      </c>
      <c r="AN309" t="s">
        <v>1655</v>
      </c>
      <c r="AO309" t="s">
        <v>234</v>
      </c>
      <c r="AP309" t="s">
        <v>250</v>
      </c>
      <c r="AQ309" t="s">
        <v>234</v>
      </c>
      <c r="AR309" t="s">
        <v>234</v>
      </c>
      <c r="AS309" t="s">
        <v>285</v>
      </c>
      <c r="AT309" t="s">
        <v>234</v>
      </c>
      <c r="AU309" t="s">
        <v>318</v>
      </c>
      <c r="AV309">
        <v>1</v>
      </c>
      <c r="AW309">
        <v>0</v>
      </c>
      <c r="AX309">
        <v>0</v>
      </c>
      <c r="AY309">
        <v>0</v>
      </c>
      <c r="AZ309">
        <v>0</v>
      </c>
      <c r="BA309">
        <v>0</v>
      </c>
      <c r="BB309">
        <v>0</v>
      </c>
      <c r="BC309">
        <v>0</v>
      </c>
      <c r="BD309" t="s">
        <v>309</v>
      </c>
      <c r="BE309" t="s">
        <v>750</v>
      </c>
      <c r="BF309" t="s">
        <v>287</v>
      </c>
      <c r="BG309">
        <v>1</v>
      </c>
      <c r="BH309">
        <v>0</v>
      </c>
      <c r="BI309">
        <v>0</v>
      </c>
      <c r="BJ309">
        <v>0</v>
      </c>
      <c r="BK309">
        <v>0</v>
      </c>
      <c r="BL309">
        <v>0</v>
      </c>
      <c r="BM309">
        <v>0</v>
      </c>
      <c r="BN309">
        <v>0</v>
      </c>
      <c r="BO309">
        <v>0</v>
      </c>
      <c r="BP309">
        <v>0</v>
      </c>
      <c r="BQ309" t="s">
        <v>234</v>
      </c>
      <c r="BR309" t="s">
        <v>304</v>
      </c>
      <c r="BS309" t="s">
        <v>289</v>
      </c>
      <c r="BT309" t="s">
        <v>1468</v>
      </c>
      <c r="BU309">
        <v>0</v>
      </c>
      <c r="BV309">
        <v>0</v>
      </c>
      <c r="BW309">
        <v>0</v>
      </c>
      <c r="BX309">
        <v>0</v>
      </c>
      <c r="BY309">
        <v>1</v>
      </c>
      <c r="BZ309">
        <v>0</v>
      </c>
      <c r="CA309">
        <v>0</v>
      </c>
      <c r="CB309">
        <v>0</v>
      </c>
      <c r="CC309" t="s">
        <v>1500</v>
      </c>
      <c r="CD309" t="s">
        <v>234</v>
      </c>
      <c r="CE309" t="s">
        <v>234</v>
      </c>
      <c r="CF309" t="s">
        <v>234</v>
      </c>
      <c r="CG309" t="s">
        <v>234</v>
      </c>
      <c r="CH309" t="s">
        <v>234</v>
      </c>
      <c r="CI309" t="s">
        <v>234</v>
      </c>
      <c r="CJ309" t="s">
        <v>234</v>
      </c>
      <c r="CK309" t="s">
        <v>234</v>
      </c>
      <c r="CL309" t="s">
        <v>234</v>
      </c>
      <c r="CM309" t="s">
        <v>234</v>
      </c>
      <c r="CN309" t="s">
        <v>234</v>
      </c>
      <c r="CO309" t="s">
        <v>234</v>
      </c>
      <c r="CP309">
        <v>600</v>
      </c>
      <c r="CQ309" t="s">
        <v>3805</v>
      </c>
      <c r="CR309" t="s">
        <v>1445</v>
      </c>
      <c r="CS309" t="s">
        <v>234</v>
      </c>
      <c r="CT309" t="s">
        <v>234</v>
      </c>
      <c r="CU309" t="s">
        <v>234</v>
      </c>
      <c r="CV309" t="s">
        <v>234</v>
      </c>
      <c r="CW309" t="s">
        <v>234</v>
      </c>
      <c r="CX309" t="s">
        <v>234</v>
      </c>
      <c r="CY309" t="s">
        <v>234</v>
      </c>
      <c r="CZ309" t="s">
        <v>234</v>
      </c>
      <c r="DA309" t="s">
        <v>234</v>
      </c>
      <c r="DB309" t="s">
        <v>234</v>
      </c>
      <c r="DC309" t="s">
        <v>234</v>
      </c>
      <c r="DD309" t="s">
        <v>234</v>
      </c>
      <c r="DE309" t="s">
        <v>234</v>
      </c>
      <c r="DF309" t="s">
        <v>234</v>
      </c>
      <c r="DG309" t="s">
        <v>234</v>
      </c>
      <c r="DH309" t="s">
        <v>1655</v>
      </c>
      <c r="DI309" t="s">
        <v>1528</v>
      </c>
      <c r="DJ309">
        <v>0</v>
      </c>
      <c r="DK309">
        <v>0</v>
      </c>
      <c r="DL309">
        <v>0</v>
      </c>
      <c r="DM309">
        <v>0</v>
      </c>
      <c r="DN309">
        <v>1</v>
      </c>
      <c r="DO309">
        <v>0</v>
      </c>
      <c r="DP309">
        <v>0</v>
      </c>
      <c r="DQ309">
        <v>0</v>
      </c>
      <c r="DR309">
        <v>0</v>
      </c>
      <c r="DS309">
        <v>0</v>
      </c>
      <c r="DT309">
        <v>0</v>
      </c>
      <c r="DU309">
        <v>0</v>
      </c>
      <c r="DV309">
        <v>0</v>
      </c>
      <c r="DW309">
        <v>0</v>
      </c>
      <c r="DX309" t="s">
        <v>234</v>
      </c>
      <c r="DY309" t="s">
        <v>1468</v>
      </c>
      <c r="DZ309">
        <v>0</v>
      </c>
      <c r="EA309">
        <v>0</v>
      </c>
      <c r="EB309">
        <v>0</v>
      </c>
      <c r="EC309">
        <v>0</v>
      </c>
      <c r="ED309">
        <v>1</v>
      </c>
      <c r="EE309">
        <v>0</v>
      </c>
      <c r="EF309">
        <v>0</v>
      </c>
      <c r="EG309">
        <v>0</v>
      </c>
      <c r="EH309" t="s">
        <v>1445</v>
      </c>
      <c r="EI309" t="s">
        <v>1655</v>
      </c>
      <c r="EJ309" t="s">
        <v>1655</v>
      </c>
      <c r="EK309" t="s">
        <v>441</v>
      </c>
      <c r="EL309" t="s">
        <v>305</v>
      </c>
      <c r="EM309" t="s">
        <v>1922</v>
      </c>
      <c r="EN309" t="s">
        <v>305</v>
      </c>
      <c r="EO309" t="s">
        <v>234</v>
      </c>
      <c r="EP309" t="s">
        <v>234</v>
      </c>
      <c r="EQ309" t="s">
        <v>234</v>
      </c>
      <c r="ER309" t="s">
        <v>234</v>
      </c>
      <c r="ES309" t="s">
        <v>234</v>
      </c>
      <c r="ET309" t="s">
        <v>234</v>
      </c>
      <c r="EU309" t="s">
        <v>234</v>
      </c>
      <c r="EV309" t="s">
        <v>234</v>
      </c>
      <c r="EW309" t="s">
        <v>234</v>
      </c>
      <c r="EX309" t="s">
        <v>234</v>
      </c>
      <c r="EY309" t="s">
        <v>234</v>
      </c>
      <c r="EZ309" t="s">
        <v>234</v>
      </c>
      <c r="FA309" t="s">
        <v>234</v>
      </c>
      <c r="FB309" t="s">
        <v>234</v>
      </c>
      <c r="FC309" t="s">
        <v>234</v>
      </c>
      <c r="FD309" t="s">
        <v>234</v>
      </c>
      <c r="FE309" t="s">
        <v>234</v>
      </c>
      <c r="FF309" t="s">
        <v>234</v>
      </c>
      <c r="FG309" t="s">
        <v>234</v>
      </c>
      <c r="FH309" t="s">
        <v>234</v>
      </c>
      <c r="FI309" t="s">
        <v>234</v>
      </c>
      <c r="FJ309" t="s">
        <v>234</v>
      </c>
      <c r="FK309" t="s">
        <v>234</v>
      </c>
      <c r="FL309" t="s">
        <v>234</v>
      </c>
      <c r="FM309" t="s">
        <v>234</v>
      </c>
      <c r="FN309" t="s">
        <v>234</v>
      </c>
      <c r="FO309" t="s">
        <v>234</v>
      </c>
      <c r="FP309" t="s">
        <v>234</v>
      </c>
      <c r="FQ309" t="s">
        <v>234</v>
      </c>
      <c r="FR309" t="s">
        <v>234</v>
      </c>
      <c r="FS309" t="s">
        <v>234</v>
      </c>
      <c r="FT309" t="s">
        <v>234</v>
      </c>
      <c r="FU309" t="s">
        <v>234</v>
      </c>
      <c r="FV309" t="s">
        <v>234</v>
      </c>
      <c r="FW309" t="s">
        <v>234</v>
      </c>
      <c r="FX309" t="s">
        <v>234</v>
      </c>
      <c r="FY309" t="s">
        <v>234</v>
      </c>
      <c r="FZ309" t="s">
        <v>234</v>
      </c>
      <c r="GA309" t="s">
        <v>234</v>
      </c>
      <c r="GB309" t="s">
        <v>234</v>
      </c>
      <c r="GC309" t="s">
        <v>234</v>
      </c>
      <c r="GD309" t="s">
        <v>234</v>
      </c>
      <c r="GE309" t="s">
        <v>234</v>
      </c>
      <c r="GF309" t="s">
        <v>234</v>
      </c>
      <c r="GG309" t="s">
        <v>234</v>
      </c>
      <c r="GH309" t="s">
        <v>234</v>
      </c>
      <c r="GI309" t="s">
        <v>234</v>
      </c>
      <c r="GJ309" t="s">
        <v>234</v>
      </c>
      <c r="GK309" t="s">
        <v>234</v>
      </c>
      <c r="GL309" t="s">
        <v>234</v>
      </c>
      <c r="GM309" t="s">
        <v>234</v>
      </c>
      <c r="GN309" t="s">
        <v>234</v>
      </c>
      <c r="GO309" t="s">
        <v>234</v>
      </c>
      <c r="GP309" t="s">
        <v>234</v>
      </c>
      <c r="GQ309" t="s">
        <v>234</v>
      </c>
      <c r="GR309" t="s">
        <v>234</v>
      </c>
      <c r="GS309" t="s">
        <v>234</v>
      </c>
      <c r="GT309" t="s">
        <v>234</v>
      </c>
      <c r="GU309" t="s">
        <v>234</v>
      </c>
      <c r="GV309" t="s">
        <v>234</v>
      </c>
      <c r="GW309" t="s">
        <v>234</v>
      </c>
      <c r="GX309" t="s">
        <v>234</v>
      </c>
      <c r="GY309" t="s">
        <v>234</v>
      </c>
      <c r="GZ309" t="s">
        <v>234</v>
      </c>
      <c r="HA309" t="s">
        <v>234</v>
      </c>
      <c r="HB309" t="s">
        <v>234</v>
      </c>
      <c r="HC309" t="s">
        <v>234</v>
      </c>
      <c r="HD309" t="s">
        <v>234</v>
      </c>
      <c r="HE309" t="s">
        <v>234</v>
      </c>
      <c r="HF309" t="s">
        <v>234</v>
      </c>
      <c r="HG309" t="s">
        <v>234</v>
      </c>
      <c r="HH309" t="s">
        <v>234</v>
      </c>
      <c r="HI309" t="s">
        <v>234</v>
      </c>
      <c r="HJ309" t="s">
        <v>234</v>
      </c>
      <c r="HK309" t="s">
        <v>234</v>
      </c>
      <c r="HL309" t="s">
        <v>234</v>
      </c>
      <c r="HM309" t="s">
        <v>234</v>
      </c>
      <c r="HN309" t="s">
        <v>234</v>
      </c>
      <c r="HO309" t="s">
        <v>234</v>
      </c>
      <c r="HP309" t="s">
        <v>234</v>
      </c>
      <c r="HQ309" t="s">
        <v>234</v>
      </c>
      <c r="HR309" t="s">
        <v>234</v>
      </c>
      <c r="HS309" t="s">
        <v>234</v>
      </c>
      <c r="HT309" t="s">
        <v>234</v>
      </c>
      <c r="HU309" t="s">
        <v>1445</v>
      </c>
      <c r="HV309" t="s">
        <v>234</v>
      </c>
      <c r="HW309" t="s">
        <v>234</v>
      </c>
      <c r="HX309" t="s">
        <v>234</v>
      </c>
      <c r="HY309" t="s">
        <v>234</v>
      </c>
      <c r="HZ309" t="s">
        <v>234</v>
      </c>
      <c r="IA309" t="s">
        <v>234</v>
      </c>
      <c r="IB309" t="s">
        <v>234</v>
      </c>
      <c r="IC309" t="s">
        <v>234</v>
      </c>
      <c r="ID309" t="s">
        <v>1591</v>
      </c>
      <c r="IE309">
        <v>0</v>
      </c>
      <c r="IF309">
        <v>0</v>
      </c>
      <c r="IG309">
        <v>0</v>
      </c>
      <c r="IH309">
        <v>0</v>
      </c>
      <c r="II309">
        <v>0</v>
      </c>
      <c r="IJ309">
        <v>1</v>
      </c>
      <c r="IK309">
        <v>0</v>
      </c>
      <c r="IL309">
        <v>0</v>
      </c>
      <c r="IM309" t="s">
        <v>234</v>
      </c>
      <c r="IN309" t="s">
        <v>1445</v>
      </c>
      <c r="IO309" t="s">
        <v>234</v>
      </c>
      <c r="IP309" t="s">
        <v>234</v>
      </c>
      <c r="IQ309" t="s">
        <v>234</v>
      </c>
      <c r="IR309" t="s">
        <v>234</v>
      </c>
      <c r="IS309" t="s">
        <v>234</v>
      </c>
      <c r="IT309" t="s">
        <v>234</v>
      </c>
      <c r="IU309" t="s">
        <v>234</v>
      </c>
      <c r="IV309" t="s">
        <v>234</v>
      </c>
      <c r="IW309" t="s">
        <v>234</v>
      </c>
      <c r="IX309" t="s">
        <v>234</v>
      </c>
      <c r="IY309" t="s">
        <v>234</v>
      </c>
      <c r="IZ309" t="s">
        <v>234</v>
      </c>
      <c r="JA309" t="s">
        <v>234</v>
      </c>
      <c r="JB309" t="s">
        <v>234</v>
      </c>
      <c r="JC309" t="s">
        <v>234</v>
      </c>
      <c r="JD309" t="s">
        <v>234</v>
      </c>
      <c r="JE309" t="s">
        <v>234</v>
      </c>
      <c r="JF309" t="s">
        <v>234</v>
      </c>
      <c r="JG309" t="s">
        <v>234</v>
      </c>
      <c r="JH309" t="s">
        <v>234</v>
      </c>
      <c r="JI309" t="s">
        <v>234</v>
      </c>
      <c r="JJ309" t="s">
        <v>234</v>
      </c>
      <c r="JK309" t="s">
        <v>234</v>
      </c>
      <c r="JL309" t="s">
        <v>234</v>
      </c>
      <c r="JM309" t="s">
        <v>234</v>
      </c>
      <c r="JN309" t="s">
        <v>234</v>
      </c>
      <c r="JO309" t="s">
        <v>234</v>
      </c>
      <c r="JP309" t="s">
        <v>234</v>
      </c>
      <c r="JQ309" t="s">
        <v>234</v>
      </c>
      <c r="JR309" t="s">
        <v>234</v>
      </c>
      <c r="JS309" t="s">
        <v>234</v>
      </c>
      <c r="JT309" t="s">
        <v>234</v>
      </c>
      <c r="JU309" t="s">
        <v>234</v>
      </c>
      <c r="JV309" t="s">
        <v>234</v>
      </c>
      <c r="JW309" t="s">
        <v>234</v>
      </c>
      <c r="JX309" t="s">
        <v>234</v>
      </c>
      <c r="JY309" t="s">
        <v>234</v>
      </c>
      <c r="JZ309" t="s">
        <v>234</v>
      </c>
      <c r="KA309" t="s">
        <v>234</v>
      </c>
      <c r="KB309" t="s">
        <v>234</v>
      </c>
      <c r="KC309" t="s">
        <v>234</v>
      </c>
      <c r="KD309" t="s">
        <v>234</v>
      </c>
      <c r="KE309" t="s">
        <v>234</v>
      </c>
      <c r="KF309" t="s">
        <v>234</v>
      </c>
      <c r="KG309" t="s">
        <v>234</v>
      </c>
      <c r="KH309" t="s">
        <v>234</v>
      </c>
      <c r="KI309" t="s">
        <v>234</v>
      </c>
      <c r="KJ309" t="s">
        <v>234</v>
      </c>
      <c r="KK309" t="s">
        <v>234</v>
      </c>
      <c r="KL309" t="s">
        <v>234</v>
      </c>
      <c r="KM309" t="s">
        <v>234</v>
      </c>
      <c r="KN309" t="s">
        <v>234</v>
      </c>
      <c r="KO309" t="s">
        <v>234</v>
      </c>
      <c r="KP309" t="s">
        <v>234</v>
      </c>
      <c r="KQ309" t="s">
        <v>234</v>
      </c>
      <c r="KR309" t="s">
        <v>234</v>
      </c>
      <c r="KS309" t="s">
        <v>234</v>
      </c>
      <c r="KT309" t="s">
        <v>234</v>
      </c>
      <c r="KU309" t="s">
        <v>234</v>
      </c>
      <c r="KV309" t="s">
        <v>234</v>
      </c>
      <c r="KW309" t="s">
        <v>234</v>
      </c>
      <c r="KX309" t="s">
        <v>234</v>
      </c>
      <c r="KY309" t="s">
        <v>234</v>
      </c>
      <c r="KZ309" t="s">
        <v>234</v>
      </c>
      <c r="LA309" t="s">
        <v>234</v>
      </c>
      <c r="LB309" t="s">
        <v>234</v>
      </c>
      <c r="LC309" t="s">
        <v>234</v>
      </c>
      <c r="LD309" t="s">
        <v>234</v>
      </c>
      <c r="LE309" t="s">
        <v>234</v>
      </c>
      <c r="LF309" t="s">
        <v>3443</v>
      </c>
      <c r="LG309" t="s">
        <v>234</v>
      </c>
      <c r="LH309">
        <v>267218593</v>
      </c>
      <c r="LI309" t="s">
        <v>4521</v>
      </c>
      <c r="LJ309">
        <v>44626.589479166672</v>
      </c>
      <c r="LK309" t="s">
        <v>234</v>
      </c>
      <c r="LL309" t="s">
        <v>234</v>
      </c>
      <c r="LM309" t="s">
        <v>3800</v>
      </c>
      <c r="LN309" t="s">
        <v>3801</v>
      </c>
      <c r="LO309" t="s">
        <v>234</v>
      </c>
      <c r="LP309">
        <v>323</v>
      </c>
    </row>
    <row r="310" spans="1:328" x14ac:dyDescent="0.35">
      <c r="A310">
        <v>44622.562437685177</v>
      </c>
      <c r="B310">
        <v>44622.567689664349</v>
      </c>
      <c r="C310">
        <v>44622</v>
      </c>
      <c r="D310">
        <v>5.2519791715894826E-3</v>
      </c>
      <c r="E310" t="s">
        <v>234</v>
      </c>
      <c r="F310" t="s">
        <v>234</v>
      </c>
      <c r="G310" t="s">
        <v>234</v>
      </c>
      <c r="H310">
        <v>44622</v>
      </c>
      <c r="I310" t="s">
        <v>451</v>
      </c>
      <c r="J310" t="s">
        <v>234</v>
      </c>
      <c r="K310" t="s">
        <v>451</v>
      </c>
      <c r="L310" t="s">
        <v>450</v>
      </c>
      <c r="M310" t="s">
        <v>450</v>
      </c>
      <c r="N310" t="s">
        <v>246</v>
      </c>
      <c r="O310" t="s">
        <v>4486</v>
      </c>
      <c r="P310" t="s">
        <v>246</v>
      </c>
      <c r="Q310" t="s">
        <v>433</v>
      </c>
      <c r="R310" t="s">
        <v>4486</v>
      </c>
      <c r="S310" t="s">
        <v>441</v>
      </c>
      <c r="T310" t="s">
        <v>1922</v>
      </c>
      <c r="U310" t="s">
        <v>1921</v>
      </c>
      <c r="V310" t="s">
        <v>1923</v>
      </c>
      <c r="W310" t="s">
        <v>2278</v>
      </c>
      <c r="X310" t="s">
        <v>2277</v>
      </c>
      <c r="Y310" t="s">
        <v>2278</v>
      </c>
      <c r="Z310" t="s">
        <v>246</v>
      </c>
      <c r="AA310" t="s">
        <v>4487</v>
      </c>
      <c r="AB310" t="s">
        <v>246</v>
      </c>
      <c r="AC310" t="s">
        <v>1390</v>
      </c>
      <c r="AD310" t="s">
        <v>4487</v>
      </c>
      <c r="AE310" t="s">
        <v>246</v>
      </c>
      <c r="AF310" t="s">
        <v>4488</v>
      </c>
      <c r="AG310" t="s">
        <v>246</v>
      </c>
      <c r="AH310" t="s">
        <v>1390</v>
      </c>
      <c r="AI310" t="s">
        <v>4489</v>
      </c>
      <c r="AJ310" t="s">
        <v>366</v>
      </c>
      <c r="AK310" t="s">
        <v>284</v>
      </c>
      <c r="AL310" t="s">
        <v>1655</v>
      </c>
      <c r="AM310" t="s">
        <v>234</v>
      </c>
      <c r="AN310" t="s">
        <v>1655</v>
      </c>
      <c r="AO310" t="s">
        <v>234</v>
      </c>
      <c r="AP310" t="s">
        <v>274</v>
      </c>
      <c r="AQ310" t="s">
        <v>234</v>
      </c>
      <c r="AR310" t="s">
        <v>234</v>
      </c>
      <c r="AS310" t="s">
        <v>285</v>
      </c>
      <c r="AT310" t="s">
        <v>234</v>
      </c>
      <c r="AU310" t="s">
        <v>318</v>
      </c>
      <c r="AV310">
        <v>1</v>
      </c>
      <c r="AW310">
        <v>0</v>
      </c>
      <c r="AX310">
        <v>0</v>
      </c>
      <c r="AY310">
        <v>0</v>
      </c>
      <c r="AZ310">
        <v>0</v>
      </c>
      <c r="BA310">
        <v>0</v>
      </c>
      <c r="BB310">
        <v>0</v>
      </c>
      <c r="BC310">
        <v>0</v>
      </c>
      <c r="BD310" t="s">
        <v>309</v>
      </c>
      <c r="BE310" t="s">
        <v>750</v>
      </c>
      <c r="BF310" t="s">
        <v>287</v>
      </c>
      <c r="BG310">
        <v>1</v>
      </c>
      <c r="BH310">
        <v>0</v>
      </c>
      <c r="BI310">
        <v>0</v>
      </c>
      <c r="BJ310">
        <v>0</v>
      </c>
      <c r="BK310">
        <v>0</v>
      </c>
      <c r="BL310">
        <v>0</v>
      </c>
      <c r="BM310">
        <v>0</v>
      </c>
      <c r="BN310">
        <v>0</v>
      </c>
      <c r="BO310">
        <v>0</v>
      </c>
      <c r="BP310">
        <v>0</v>
      </c>
      <c r="BQ310" t="s">
        <v>234</v>
      </c>
      <c r="BR310" t="s">
        <v>317</v>
      </c>
      <c r="BS310" t="s">
        <v>311</v>
      </c>
      <c r="BT310" t="s">
        <v>1468</v>
      </c>
      <c r="BU310">
        <v>0</v>
      </c>
      <c r="BV310">
        <v>0</v>
      </c>
      <c r="BW310">
        <v>0</v>
      </c>
      <c r="BX310">
        <v>0</v>
      </c>
      <c r="BY310">
        <v>1</v>
      </c>
      <c r="BZ310">
        <v>0</v>
      </c>
      <c r="CA310">
        <v>0</v>
      </c>
      <c r="CB310">
        <v>0</v>
      </c>
      <c r="CC310" t="s">
        <v>1500</v>
      </c>
      <c r="CD310" t="s">
        <v>234</v>
      </c>
      <c r="CE310" t="s">
        <v>234</v>
      </c>
      <c r="CF310" t="s">
        <v>234</v>
      </c>
      <c r="CG310" t="s">
        <v>234</v>
      </c>
      <c r="CH310" t="s">
        <v>234</v>
      </c>
      <c r="CI310" t="s">
        <v>234</v>
      </c>
      <c r="CJ310" t="s">
        <v>234</v>
      </c>
      <c r="CK310" t="s">
        <v>234</v>
      </c>
      <c r="CL310" t="s">
        <v>234</v>
      </c>
      <c r="CM310" t="s">
        <v>234</v>
      </c>
      <c r="CN310" t="s">
        <v>234</v>
      </c>
      <c r="CO310" t="s">
        <v>234</v>
      </c>
      <c r="CP310">
        <v>550</v>
      </c>
      <c r="CQ310" t="s">
        <v>3881</v>
      </c>
      <c r="CR310" t="s">
        <v>1445</v>
      </c>
      <c r="CS310" t="s">
        <v>234</v>
      </c>
      <c r="CT310" t="s">
        <v>234</v>
      </c>
      <c r="CU310" t="s">
        <v>234</v>
      </c>
      <c r="CV310" t="s">
        <v>234</v>
      </c>
      <c r="CW310" t="s">
        <v>234</v>
      </c>
      <c r="CX310" t="s">
        <v>234</v>
      </c>
      <c r="CY310" t="s">
        <v>234</v>
      </c>
      <c r="CZ310" t="s">
        <v>234</v>
      </c>
      <c r="DA310" t="s">
        <v>234</v>
      </c>
      <c r="DB310" t="s">
        <v>234</v>
      </c>
      <c r="DC310" t="s">
        <v>234</v>
      </c>
      <c r="DD310" t="s">
        <v>234</v>
      </c>
      <c r="DE310" t="s">
        <v>234</v>
      </c>
      <c r="DF310" t="s">
        <v>234</v>
      </c>
      <c r="DG310" t="s">
        <v>234</v>
      </c>
      <c r="DH310" t="s">
        <v>1445</v>
      </c>
      <c r="DI310" t="s">
        <v>234</v>
      </c>
      <c r="DJ310" t="s">
        <v>234</v>
      </c>
      <c r="DK310" t="s">
        <v>234</v>
      </c>
      <c r="DL310" t="s">
        <v>234</v>
      </c>
      <c r="DM310" t="s">
        <v>234</v>
      </c>
      <c r="DN310" t="s">
        <v>234</v>
      </c>
      <c r="DO310" t="s">
        <v>234</v>
      </c>
      <c r="DP310" t="s">
        <v>234</v>
      </c>
      <c r="DQ310" t="s">
        <v>234</v>
      </c>
      <c r="DR310" t="s">
        <v>234</v>
      </c>
      <c r="DS310" t="s">
        <v>234</v>
      </c>
      <c r="DT310" t="s">
        <v>234</v>
      </c>
      <c r="DU310" t="s">
        <v>234</v>
      </c>
      <c r="DV310" t="s">
        <v>234</v>
      </c>
      <c r="DW310" t="s">
        <v>234</v>
      </c>
      <c r="DX310" t="s">
        <v>234</v>
      </c>
      <c r="DY310" t="s">
        <v>234</v>
      </c>
      <c r="DZ310" t="s">
        <v>234</v>
      </c>
      <c r="EA310" t="s">
        <v>234</v>
      </c>
      <c r="EB310" t="s">
        <v>234</v>
      </c>
      <c r="EC310" t="s">
        <v>234</v>
      </c>
      <c r="ED310" t="s">
        <v>234</v>
      </c>
      <c r="EE310" t="s">
        <v>234</v>
      </c>
      <c r="EF310" t="s">
        <v>234</v>
      </c>
      <c r="EG310" t="s">
        <v>234</v>
      </c>
      <c r="EH310" t="s">
        <v>1445</v>
      </c>
      <c r="EI310" t="s">
        <v>1445</v>
      </c>
      <c r="EJ310" t="s">
        <v>1655</v>
      </c>
      <c r="EK310" t="s">
        <v>441</v>
      </c>
      <c r="EL310" t="s">
        <v>305</v>
      </c>
      <c r="EM310" t="s">
        <v>1922</v>
      </c>
      <c r="EN310" t="s">
        <v>305</v>
      </c>
      <c r="EO310" t="s">
        <v>234</v>
      </c>
      <c r="EP310" t="s">
        <v>234</v>
      </c>
      <c r="EQ310" t="s">
        <v>234</v>
      </c>
      <c r="ER310" t="s">
        <v>234</v>
      </c>
      <c r="ES310" t="s">
        <v>234</v>
      </c>
      <c r="ET310" t="s">
        <v>234</v>
      </c>
      <c r="EU310" t="s">
        <v>234</v>
      </c>
      <c r="EV310" t="s">
        <v>234</v>
      </c>
      <c r="EW310" t="s">
        <v>234</v>
      </c>
      <c r="EX310" t="s">
        <v>234</v>
      </c>
      <c r="EY310" t="s">
        <v>234</v>
      </c>
      <c r="EZ310" t="s">
        <v>234</v>
      </c>
      <c r="FA310" t="s">
        <v>234</v>
      </c>
      <c r="FB310" t="s">
        <v>234</v>
      </c>
      <c r="FC310" t="s">
        <v>234</v>
      </c>
      <c r="FD310" t="s">
        <v>234</v>
      </c>
      <c r="FE310" t="s">
        <v>234</v>
      </c>
      <c r="FF310" t="s">
        <v>234</v>
      </c>
      <c r="FG310" t="s">
        <v>234</v>
      </c>
      <c r="FH310" t="s">
        <v>234</v>
      </c>
      <c r="FI310" t="s">
        <v>234</v>
      </c>
      <c r="FJ310" t="s">
        <v>234</v>
      </c>
      <c r="FK310" t="s">
        <v>234</v>
      </c>
      <c r="FL310" t="s">
        <v>234</v>
      </c>
      <c r="FM310" t="s">
        <v>234</v>
      </c>
      <c r="FN310" t="s">
        <v>234</v>
      </c>
      <c r="FO310" t="s">
        <v>234</v>
      </c>
      <c r="FP310" t="s">
        <v>234</v>
      </c>
      <c r="FQ310" t="s">
        <v>234</v>
      </c>
      <c r="FR310" t="s">
        <v>234</v>
      </c>
      <c r="FS310" t="s">
        <v>234</v>
      </c>
      <c r="FT310" t="s">
        <v>234</v>
      </c>
      <c r="FU310" t="s">
        <v>234</v>
      </c>
      <c r="FV310" t="s">
        <v>234</v>
      </c>
      <c r="FW310" t="s">
        <v>234</v>
      </c>
      <c r="FX310" t="s">
        <v>234</v>
      </c>
      <c r="FY310" t="s">
        <v>234</v>
      </c>
      <c r="FZ310" t="s">
        <v>234</v>
      </c>
      <c r="GA310" t="s">
        <v>234</v>
      </c>
      <c r="GB310" t="s">
        <v>234</v>
      </c>
      <c r="GC310" t="s">
        <v>234</v>
      </c>
      <c r="GD310" t="s">
        <v>234</v>
      </c>
      <c r="GE310" t="s">
        <v>234</v>
      </c>
      <c r="GF310" t="s">
        <v>234</v>
      </c>
      <c r="GG310" t="s">
        <v>234</v>
      </c>
      <c r="GH310" t="s">
        <v>234</v>
      </c>
      <c r="GI310" t="s">
        <v>234</v>
      </c>
      <c r="GJ310" t="s">
        <v>234</v>
      </c>
      <c r="GK310" t="s">
        <v>234</v>
      </c>
      <c r="GL310" t="s">
        <v>234</v>
      </c>
      <c r="GM310" t="s">
        <v>234</v>
      </c>
      <c r="GN310" t="s">
        <v>234</v>
      </c>
      <c r="GO310" t="s">
        <v>234</v>
      </c>
      <c r="GP310" t="s">
        <v>234</v>
      </c>
      <c r="GQ310" t="s">
        <v>234</v>
      </c>
      <c r="GR310" t="s">
        <v>234</v>
      </c>
      <c r="GS310" t="s">
        <v>234</v>
      </c>
      <c r="GT310" t="s">
        <v>234</v>
      </c>
      <c r="GU310" t="s">
        <v>234</v>
      </c>
      <c r="GV310" t="s">
        <v>234</v>
      </c>
      <c r="GW310" t="s">
        <v>234</v>
      </c>
      <c r="GX310" t="s">
        <v>234</v>
      </c>
      <c r="GY310" t="s">
        <v>234</v>
      </c>
      <c r="GZ310" t="s">
        <v>234</v>
      </c>
      <c r="HA310" t="s">
        <v>234</v>
      </c>
      <c r="HB310" t="s">
        <v>234</v>
      </c>
      <c r="HC310" t="s">
        <v>234</v>
      </c>
      <c r="HD310" t="s">
        <v>234</v>
      </c>
      <c r="HE310" t="s">
        <v>234</v>
      </c>
      <c r="HF310" t="s">
        <v>234</v>
      </c>
      <c r="HG310" t="s">
        <v>234</v>
      </c>
      <c r="HH310" t="s">
        <v>234</v>
      </c>
      <c r="HI310" t="s">
        <v>234</v>
      </c>
      <c r="HJ310" t="s">
        <v>234</v>
      </c>
      <c r="HK310" t="s">
        <v>234</v>
      </c>
      <c r="HL310" t="s">
        <v>234</v>
      </c>
      <c r="HM310" t="s">
        <v>234</v>
      </c>
      <c r="HN310" t="s">
        <v>234</v>
      </c>
      <c r="HO310" t="s">
        <v>234</v>
      </c>
      <c r="HP310" t="s">
        <v>234</v>
      </c>
      <c r="HQ310" t="s">
        <v>234</v>
      </c>
      <c r="HR310" t="s">
        <v>234</v>
      </c>
      <c r="HS310" t="s">
        <v>234</v>
      </c>
      <c r="HT310" t="s">
        <v>234</v>
      </c>
      <c r="HU310" t="s">
        <v>1445</v>
      </c>
      <c r="HV310" t="s">
        <v>234</v>
      </c>
      <c r="HW310" t="s">
        <v>234</v>
      </c>
      <c r="HX310" t="s">
        <v>234</v>
      </c>
      <c r="HY310" t="s">
        <v>234</v>
      </c>
      <c r="HZ310" t="s">
        <v>234</v>
      </c>
      <c r="IA310" t="s">
        <v>234</v>
      </c>
      <c r="IB310" t="s">
        <v>234</v>
      </c>
      <c r="IC310" t="s">
        <v>234</v>
      </c>
      <c r="ID310" t="s">
        <v>1591</v>
      </c>
      <c r="IE310">
        <v>0</v>
      </c>
      <c r="IF310">
        <v>0</v>
      </c>
      <c r="IG310">
        <v>0</v>
      </c>
      <c r="IH310">
        <v>0</v>
      </c>
      <c r="II310">
        <v>0</v>
      </c>
      <c r="IJ310">
        <v>1</v>
      </c>
      <c r="IK310">
        <v>0</v>
      </c>
      <c r="IL310">
        <v>0</v>
      </c>
      <c r="IM310" t="s">
        <v>234</v>
      </c>
      <c r="IN310" t="s">
        <v>1445</v>
      </c>
      <c r="IO310" t="s">
        <v>234</v>
      </c>
      <c r="IP310" t="s">
        <v>234</v>
      </c>
      <c r="IQ310" t="s">
        <v>234</v>
      </c>
      <c r="IR310" t="s">
        <v>234</v>
      </c>
      <c r="IS310" t="s">
        <v>234</v>
      </c>
      <c r="IT310" t="s">
        <v>234</v>
      </c>
      <c r="IU310" t="s">
        <v>234</v>
      </c>
      <c r="IV310" t="s">
        <v>234</v>
      </c>
      <c r="IW310" t="s">
        <v>234</v>
      </c>
      <c r="IX310" t="s">
        <v>234</v>
      </c>
      <c r="IY310" t="s">
        <v>234</v>
      </c>
      <c r="IZ310" t="s">
        <v>234</v>
      </c>
      <c r="JA310" t="s">
        <v>234</v>
      </c>
      <c r="JB310" t="s">
        <v>234</v>
      </c>
      <c r="JC310" t="s">
        <v>234</v>
      </c>
      <c r="JD310" t="s">
        <v>234</v>
      </c>
      <c r="JE310" t="s">
        <v>234</v>
      </c>
      <c r="JF310" t="s">
        <v>234</v>
      </c>
      <c r="JG310" t="s">
        <v>234</v>
      </c>
      <c r="JH310" t="s">
        <v>234</v>
      </c>
      <c r="JI310" t="s">
        <v>234</v>
      </c>
      <c r="JJ310" t="s">
        <v>234</v>
      </c>
      <c r="JK310" t="s">
        <v>234</v>
      </c>
      <c r="JL310" t="s">
        <v>234</v>
      </c>
      <c r="JM310" t="s">
        <v>234</v>
      </c>
      <c r="JN310" t="s">
        <v>234</v>
      </c>
      <c r="JO310" t="s">
        <v>234</v>
      </c>
      <c r="JP310" t="s">
        <v>234</v>
      </c>
      <c r="JQ310" t="s">
        <v>234</v>
      </c>
      <c r="JR310" t="s">
        <v>234</v>
      </c>
      <c r="JS310" t="s">
        <v>234</v>
      </c>
      <c r="JT310" t="s">
        <v>234</v>
      </c>
      <c r="JU310" t="s">
        <v>234</v>
      </c>
      <c r="JV310" t="s">
        <v>234</v>
      </c>
      <c r="JW310" t="s">
        <v>234</v>
      </c>
      <c r="JX310" t="s">
        <v>234</v>
      </c>
      <c r="JY310" t="s">
        <v>234</v>
      </c>
      <c r="JZ310" t="s">
        <v>234</v>
      </c>
      <c r="KA310" t="s">
        <v>234</v>
      </c>
      <c r="KB310" t="s">
        <v>234</v>
      </c>
      <c r="KC310" t="s">
        <v>234</v>
      </c>
      <c r="KD310" t="s">
        <v>234</v>
      </c>
      <c r="KE310" t="s">
        <v>234</v>
      </c>
      <c r="KF310" t="s">
        <v>234</v>
      </c>
      <c r="KG310" t="s">
        <v>234</v>
      </c>
      <c r="KH310" t="s">
        <v>234</v>
      </c>
      <c r="KI310" t="s">
        <v>234</v>
      </c>
      <c r="KJ310" t="s">
        <v>234</v>
      </c>
      <c r="KK310" t="s">
        <v>234</v>
      </c>
      <c r="KL310" t="s">
        <v>234</v>
      </c>
      <c r="KM310" t="s">
        <v>234</v>
      </c>
      <c r="KN310" t="s">
        <v>234</v>
      </c>
      <c r="KO310" t="s">
        <v>234</v>
      </c>
      <c r="KP310" t="s">
        <v>234</v>
      </c>
      <c r="KQ310" t="s">
        <v>234</v>
      </c>
      <c r="KR310" t="s">
        <v>234</v>
      </c>
      <c r="KS310" t="s">
        <v>234</v>
      </c>
      <c r="KT310" t="s">
        <v>234</v>
      </c>
      <c r="KU310" t="s">
        <v>234</v>
      </c>
      <c r="KV310" t="s">
        <v>234</v>
      </c>
      <c r="KW310" t="s">
        <v>234</v>
      </c>
      <c r="KX310" t="s">
        <v>234</v>
      </c>
      <c r="KY310" t="s">
        <v>234</v>
      </c>
      <c r="KZ310" t="s">
        <v>234</v>
      </c>
      <c r="LA310" t="s">
        <v>234</v>
      </c>
      <c r="LB310" t="s">
        <v>234</v>
      </c>
      <c r="LC310" t="s">
        <v>234</v>
      </c>
      <c r="LD310" t="s">
        <v>234</v>
      </c>
      <c r="LE310" t="s">
        <v>234</v>
      </c>
      <c r="LF310" t="s">
        <v>3443</v>
      </c>
      <c r="LG310" t="s">
        <v>234</v>
      </c>
      <c r="LH310">
        <v>267218606</v>
      </c>
      <c r="LI310" t="s">
        <v>4522</v>
      </c>
      <c r="LJ310">
        <v>44626.589502314811</v>
      </c>
      <c r="LK310" t="s">
        <v>234</v>
      </c>
      <c r="LL310" t="s">
        <v>234</v>
      </c>
      <c r="LM310" t="s">
        <v>3800</v>
      </c>
      <c r="LN310" t="s">
        <v>3801</v>
      </c>
      <c r="LO310" t="s">
        <v>234</v>
      </c>
      <c r="LP310">
        <v>324</v>
      </c>
    </row>
    <row r="311" spans="1:328" x14ac:dyDescent="0.35">
      <c r="A311">
        <v>44622.567808576387</v>
      </c>
      <c r="B311">
        <v>44622.574445196762</v>
      </c>
      <c r="C311">
        <v>44622</v>
      </c>
      <c r="D311">
        <v>6.6366203755023889E-3</v>
      </c>
      <c r="E311" t="s">
        <v>234</v>
      </c>
      <c r="F311" t="s">
        <v>234</v>
      </c>
      <c r="G311" t="s">
        <v>234</v>
      </c>
      <c r="H311">
        <v>44622</v>
      </c>
      <c r="I311" t="s">
        <v>451</v>
      </c>
      <c r="J311" t="s">
        <v>234</v>
      </c>
      <c r="K311" t="s">
        <v>451</v>
      </c>
      <c r="L311" t="s">
        <v>450</v>
      </c>
      <c r="M311" t="s">
        <v>450</v>
      </c>
      <c r="N311" t="s">
        <v>246</v>
      </c>
      <c r="O311" t="s">
        <v>4486</v>
      </c>
      <c r="P311" t="s">
        <v>246</v>
      </c>
      <c r="Q311" t="s">
        <v>433</v>
      </c>
      <c r="R311" t="s">
        <v>4486</v>
      </c>
      <c r="S311" t="s">
        <v>441</v>
      </c>
      <c r="T311" t="s">
        <v>1922</v>
      </c>
      <c r="U311" t="s">
        <v>1921</v>
      </c>
      <c r="V311" t="s">
        <v>1923</v>
      </c>
      <c r="W311" t="s">
        <v>2278</v>
      </c>
      <c r="X311" t="s">
        <v>2277</v>
      </c>
      <c r="Y311" t="s">
        <v>2278</v>
      </c>
      <c r="Z311" t="s">
        <v>246</v>
      </c>
      <c r="AA311" t="s">
        <v>4487</v>
      </c>
      <c r="AB311" t="s">
        <v>246</v>
      </c>
      <c r="AC311" t="s">
        <v>1390</v>
      </c>
      <c r="AD311" t="s">
        <v>4487</v>
      </c>
      <c r="AE311" t="s">
        <v>246</v>
      </c>
      <c r="AF311" t="s">
        <v>4488</v>
      </c>
      <c r="AG311" t="s">
        <v>246</v>
      </c>
      <c r="AH311" t="s">
        <v>1390</v>
      </c>
      <c r="AI311" t="s">
        <v>4489</v>
      </c>
      <c r="AJ311" t="s">
        <v>366</v>
      </c>
      <c r="AK311" t="s">
        <v>284</v>
      </c>
      <c r="AL311" t="s">
        <v>1655</v>
      </c>
      <c r="AM311" t="s">
        <v>234</v>
      </c>
      <c r="AN311" t="s">
        <v>1655</v>
      </c>
      <c r="AO311" t="s">
        <v>234</v>
      </c>
      <c r="AP311" t="s">
        <v>250</v>
      </c>
      <c r="AQ311" t="s">
        <v>234</v>
      </c>
      <c r="AR311" t="s">
        <v>234</v>
      </c>
      <c r="AS311" t="s">
        <v>285</v>
      </c>
      <c r="AT311" t="s">
        <v>234</v>
      </c>
      <c r="AU311" t="s">
        <v>318</v>
      </c>
      <c r="AV311">
        <v>1</v>
      </c>
      <c r="AW311">
        <v>0</v>
      </c>
      <c r="AX311">
        <v>0</v>
      </c>
      <c r="AY311">
        <v>0</v>
      </c>
      <c r="AZ311">
        <v>0</v>
      </c>
      <c r="BA311">
        <v>0</v>
      </c>
      <c r="BB311">
        <v>0</v>
      </c>
      <c r="BC311">
        <v>0</v>
      </c>
      <c r="BD311" t="s">
        <v>309</v>
      </c>
      <c r="BE311" t="s">
        <v>750</v>
      </c>
      <c r="BF311" t="s">
        <v>287</v>
      </c>
      <c r="BG311">
        <v>1</v>
      </c>
      <c r="BH311">
        <v>0</v>
      </c>
      <c r="BI311">
        <v>0</v>
      </c>
      <c r="BJ311">
        <v>0</v>
      </c>
      <c r="BK311">
        <v>0</v>
      </c>
      <c r="BL311">
        <v>0</v>
      </c>
      <c r="BM311">
        <v>0</v>
      </c>
      <c r="BN311">
        <v>0</v>
      </c>
      <c r="BO311">
        <v>0</v>
      </c>
      <c r="BP311">
        <v>0</v>
      </c>
      <c r="BQ311" t="s">
        <v>234</v>
      </c>
      <c r="BR311" t="s">
        <v>348</v>
      </c>
      <c r="BS311" t="s">
        <v>289</v>
      </c>
      <c r="BT311" t="s">
        <v>1468</v>
      </c>
      <c r="BU311">
        <v>0</v>
      </c>
      <c r="BV311">
        <v>0</v>
      </c>
      <c r="BW311">
        <v>0</v>
      </c>
      <c r="BX311">
        <v>0</v>
      </c>
      <c r="BY311">
        <v>1</v>
      </c>
      <c r="BZ311">
        <v>0</v>
      </c>
      <c r="CA311">
        <v>0</v>
      </c>
      <c r="CB311">
        <v>0</v>
      </c>
      <c r="CC311" t="s">
        <v>1500</v>
      </c>
      <c r="CD311" t="s">
        <v>234</v>
      </c>
      <c r="CE311" t="s">
        <v>234</v>
      </c>
      <c r="CF311" t="s">
        <v>234</v>
      </c>
      <c r="CG311" t="s">
        <v>234</v>
      </c>
      <c r="CH311" t="s">
        <v>234</v>
      </c>
      <c r="CI311" t="s">
        <v>234</v>
      </c>
      <c r="CJ311" t="s">
        <v>234</v>
      </c>
      <c r="CK311" t="s">
        <v>234</v>
      </c>
      <c r="CL311" t="s">
        <v>234</v>
      </c>
      <c r="CM311" t="s">
        <v>234</v>
      </c>
      <c r="CN311" t="s">
        <v>234</v>
      </c>
      <c r="CO311" t="s">
        <v>234</v>
      </c>
      <c r="CP311">
        <v>600</v>
      </c>
      <c r="CQ311" t="s">
        <v>3805</v>
      </c>
      <c r="CR311" t="s">
        <v>1655</v>
      </c>
      <c r="CS311" t="s">
        <v>234</v>
      </c>
      <c r="CT311" t="s">
        <v>234</v>
      </c>
      <c r="CU311" t="s">
        <v>234</v>
      </c>
      <c r="CV311" t="s">
        <v>234</v>
      </c>
      <c r="CW311" t="s">
        <v>234</v>
      </c>
      <c r="CX311" t="s">
        <v>234</v>
      </c>
      <c r="CY311" t="s">
        <v>234</v>
      </c>
      <c r="CZ311" t="s">
        <v>234</v>
      </c>
      <c r="DA311" t="s">
        <v>234</v>
      </c>
      <c r="DB311" t="s">
        <v>234</v>
      </c>
      <c r="DC311" t="s">
        <v>234</v>
      </c>
      <c r="DD311" t="s">
        <v>234</v>
      </c>
      <c r="DE311" t="s">
        <v>234</v>
      </c>
      <c r="DF311" t="s">
        <v>234</v>
      </c>
      <c r="DG311" t="s">
        <v>234</v>
      </c>
      <c r="DH311" t="s">
        <v>1445</v>
      </c>
      <c r="DI311" t="s">
        <v>234</v>
      </c>
      <c r="DJ311" t="s">
        <v>234</v>
      </c>
      <c r="DK311" t="s">
        <v>234</v>
      </c>
      <c r="DL311" t="s">
        <v>234</v>
      </c>
      <c r="DM311" t="s">
        <v>234</v>
      </c>
      <c r="DN311" t="s">
        <v>234</v>
      </c>
      <c r="DO311" t="s">
        <v>234</v>
      </c>
      <c r="DP311" t="s">
        <v>234</v>
      </c>
      <c r="DQ311" t="s">
        <v>234</v>
      </c>
      <c r="DR311" t="s">
        <v>234</v>
      </c>
      <c r="DS311" t="s">
        <v>234</v>
      </c>
      <c r="DT311" t="s">
        <v>234</v>
      </c>
      <c r="DU311" t="s">
        <v>234</v>
      </c>
      <c r="DV311" t="s">
        <v>234</v>
      </c>
      <c r="DW311" t="s">
        <v>234</v>
      </c>
      <c r="DX311" t="s">
        <v>234</v>
      </c>
      <c r="DY311" t="s">
        <v>234</v>
      </c>
      <c r="DZ311" t="s">
        <v>234</v>
      </c>
      <c r="EA311" t="s">
        <v>234</v>
      </c>
      <c r="EB311" t="s">
        <v>234</v>
      </c>
      <c r="EC311" t="s">
        <v>234</v>
      </c>
      <c r="ED311" t="s">
        <v>234</v>
      </c>
      <c r="EE311" t="s">
        <v>234</v>
      </c>
      <c r="EF311" t="s">
        <v>234</v>
      </c>
      <c r="EG311" t="s">
        <v>234</v>
      </c>
      <c r="EH311" t="s">
        <v>1445</v>
      </c>
      <c r="EI311" t="s">
        <v>1445</v>
      </c>
      <c r="EJ311" t="s">
        <v>1655</v>
      </c>
      <c r="EK311" t="s">
        <v>441</v>
      </c>
      <c r="EL311" t="s">
        <v>305</v>
      </c>
      <c r="EM311" t="s">
        <v>2151</v>
      </c>
      <c r="EN311" t="s">
        <v>314</v>
      </c>
      <c r="EO311" t="s">
        <v>234</v>
      </c>
      <c r="EP311" t="s">
        <v>234</v>
      </c>
      <c r="EQ311" t="s">
        <v>234</v>
      </c>
      <c r="ER311" t="s">
        <v>234</v>
      </c>
      <c r="ES311" t="s">
        <v>234</v>
      </c>
      <c r="ET311" t="s">
        <v>234</v>
      </c>
      <c r="EU311" t="s">
        <v>234</v>
      </c>
      <c r="EV311" t="s">
        <v>234</v>
      </c>
      <c r="EW311" t="s">
        <v>234</v>
      </c>
      <c r="EX311" t="s">
        <v>234</v>
      </c>
      <c r="EY311" t="s">
        <v>234</v>
      </c>
      <c r="EZ311" t="s">
        <v>234</v>
      </c>
      <c r="FA311" t="s">
        <v>234</v>
      </c>
      <c r="FB311" t="s">
        <v>234</v>
      </c>
      <c r="FC311" t="s">
        <v>234</v>
      </c>
      <c r="FD311" t="s">
        <v>234</v>
      </c>
      <c r="FE311" t="s">
        <v>234</v>
      </c>
      <c r="FF311" t="s">
        <v>234</v>
      </c>
      <c r="FG311" t="s">
        <v>234</v>
      </c>
      <c r="FH311" t="s">
        <v>234</v>
      </c>
      <c r="FI311" t="s">
        <v>234</v>
      </c>
      <c r="FJ311" t="s">
        <v>234</v>
      </c>
      <c r="FK311" t="s">
        <v>234</v>
      </c>
      <c r="FL311" t="s">
        <v>234</v>
      </c>
      <c r="FM311" t="s">
        <v>234</v>
      </c>
      <c r="FN311" t="s">
        <v>234</v>
      </c>
      <c r="FO311" t="s">
        <v>234</v>
      </c>
      <c r="FP311" t="s">
        <v>234</v>
      </c>
      <c r="FQ311" t="s">
        <v>234</v>
      </c>
      <c r="FR311" t="s">
        <v>234</v>
      </c>
      <c r="FS311" t="s">
        <v>234</v>
      </c>
      <c r="FT311" t="s">
        <v>234</v>
      </c>
      <c r="FU311" t="s">
        <v>234</v>
      </c>
      <c r="FV311" t="s">
        <v>234</v>
      </c>
      <c r="FW311" t="s">
        <v>234</v>
      </c>
      <c r="FX311" t="s">
        <v>234</v>
      </c>
      <c r="FY311" t="s">
        <v>234</v>
      </c>
      <c r="FZ311" t="s">
        <v>234</v>
      </c>
      <c r="GA311" t="s">
        <v>234</v>
      </c>
      <c r="GB311" t="s">
        <v>234</v>
      </c>
      <c r="GC311" t="s">
        <v>234</v>
      </c>
      <c r="GD311" t="s">
        <v>234</v>
      </c>
      <c r="GE311" t="s">
        <v>234</v>
      </c>
      <c r="GF311" t="s">
        <v>234</v>
      </c>
      <c r="GG311" t="s">
        <v>234</v>
      </c>
      <c r="GH311" t="s">
        <v>234</v>
      </c>
      <c r="GI311" t="s">
        <v>234</v>
      </c>
      <c r="GJ311" t="s">
        <v>234</v>
      </c>
      <c r="GK311" t="s">
        <v>234</v>
      </c>
      <c r="GL311" t="s">
        <v>234</v>
      </c>
      <c r="GM311" t="s">
        <v>234</v>
      </c>
      <c r="GN311" t="s">
        <v>234</v>
      </c>
      <c r="GO311" t="s">
        <v>234</v>
      </c>
      <c r="GP311" t="s">
        <v>234</v>
      </c>
      <c r="GQ311" t="s">
        <v>234</v>
      </c>
      <c r="GR311" t="s">
        <v>234</v>
      </c>
      <c r="GS311" t="s">
        <v>234</v>
      </c>
      <c r="GT311" t="s">
        <v>234</v>
      </c>
      <c r="GU311" t="s">
        <v>234</v>
      </c>
      <c r="GV311" t="s">
        <v>234</v>
      </c>
      <c r="GW311" t="s">
        <v>234</v>
      </c>
      <c r="GX311" t="s">
        <v>234</v>
      </c>
      <c r="GY311" t="s">
        <v>234</v>
      </c>
      <c r="GZ311" t="s">
        <v>234</v>
      </c>
      <c r="HA311" t="s">
        <v>234</v>
      </c>
      <c r="HB311" t="s">
        <v>234</v>
      </c>
      <c r="HC311" t="s">
        <v>234</v>
      </c>
      <c r="HD311" t="s">
        <v>234</v>
      </c>
      <c r="HE311" t="s">
        <v>234</v>
      </c>
      <c r="HF311" t="s">
        <v>234</v>
      </c>
      <c r="HG311" t="s">
        <v>234</v>
      </c>
      <c r="HH311" t="s">
        <v>234</v>
      </c>
      <c r="HI311" t="s">
        <v>234</v>
      </c>
      <c r="HJ311" t="s">
        <v>234</v>
      </c>
      <c r="HK311" t="s">
        <v>234</v>
      </c>
      <c r="HL311" t="s">
        <v>234</v>
      </c>
      <c r="HM311" t="s">
        <v>234</v>
      </c>
      <c r="HN311" t="s">
        <v>234</v>
      </c>
      <c r="HO311" t="s">
        <v>234</v>
      </c>
      <c r="HP311" t="s">
        <v>234</v>
      </c>
      <c r="HQ311" t="s">
        <v>234</v>
      </c>
      <c r="HR311" t="s">
        <v>234</v>
      </c>
      <c r="HS311" t="s">
        <v>234</v>
      </c>
      <c r="HT311" t="s">
        <v>234</v>
      </c>
      <c r="HU311" t="s">
        <v>1445</v>
      </c>
      <c r="HV311" t="s">
        <v>234</v>
      </c>
      <c r="HW311" t="s">
        <v>234</v>
      </c>
      <c r="HX311" t="s">
        <v>234</v>
      </c>
      <c r="HY311" t="s">
        <v>234</v>
      </c>
      <c r="HZ311" t="s">
        <v>234</v>
      </c>
      <c r="IA311" t="s">
        <v>234</v>
      </c>
      <c r="IB311" t="s">
        <v>234</v>
      </c>
      <c r="IC311" t="s">
        <v>234</v>
      </c>
      <c r="ID311" t="s">
        <v>1591</v>
      </c>
      <c r="IE311">
        <v>0</v>
      </c>
      <c r="IF311">
        <v>0</v>
      </c>
      <c r="IG311">
        <v>0</v>
      </c>
      <c r="IH311">
        <v>0</v>
      </c>
      <c r="II311">
        <v>0</v>
      </c>
      <c r="IJ311">
        <v>1</v>
      </c>
      <c r="IK311">
        <v>0</v>
      </c>
      <c r="IL311">
        <v>0</v>
      </c>
      <c r="IM311" t="s">
        <v>234</v>
      </c>
      <c r="IN311" t="s">
        <v>1445</v>
      </c>
      <c r="IO311" t="s">
        <v>234</v>
      </c>
      <c r="IP311" t="s">
        <v>234</v>
      </c>
      <c r="IQ311" t="s">
        <v>234</v>
      </c>
      <c r="IR311" t="s">
        <v>234</v>
      </c>
      <c r="IS311" t="s">
        <v>234</v>
      </c>
      <c r="IT311" t="s">
        <v>234</v>
      </c>
      <c r="IU311" t="s">
        <v>234</v>
      </c>
      <c r="IV311" t="s">
        <v>234</v>
      </c>
      <c r="IW311" t="s">
        <v>234</v>
      </c>
      <c r="IX311" t="s">
        <v>234</v>
      </c>
      <c r="IY311" t="s">
        <v>234</v>
      </c>
      <c r="IZ311" t="s">
        <v>234</v>
      </c>
      <c r="JA311" t="s">
        <v>234</v>
      </c>
      <c r="JB311" t="s">
        <v>234</v>
      </c>
      <c r="JC311" t="s">
        <v>234</v>
      </c>
      <c r="JD311" t="s">
        <v>234</v>
      </c>
      <c r="JE311" t="s">
        <v>234</v>
      </c>
      <c r="JF311" t="s">
        <v>234</v>
      </c>
      <c r="JG311" t="s">
        <v>234</v>
      </c>
      <c r="JH311" t="s">
        <v>234</v>
      </c>
      <c r="JI311" t="s">
        <v>234</v>
      </c>
      <c r="JJ311" t="s">
        <v>234</v>
      </c>
      <c r="JK311" t="s">
        <v>234</v>
      </c>
      <c r="JL311" t="s">
        <v>234</v>
      </c>
      <c r="JM311" t="s">
        <v>234</v>
      </c>
      <c r="JN311" t="s">
        <v>234</v>
      </c>
      <c r="JO311" t="s">
        <v>234</v>
      </c>
      <c r="JP311" t="s">
        <v>234</v>
      </c>
      <c r="JQ311" t="s">
        <v>234</v>
      </c>
      <c r="JR311" t="s">
        <v>234</v>
      </c>
      <c r="JS311" t="s">
        <v>234</v>
      </c>
      <c r="JT311" t="s">
        <v>234</v>
      </c>
      <c r="JU311" t="s">
        <v>234</v>
      </c>
      <c r="JV311" t="s">
        <v>234</v>
      </c>
      <c r="JW311" t="s">
        <v>234</v>
      </c>
      <c r="JX311" t="s">
        <v>234</v>
      </c>
      <c r="JY311" t="s">
        <v>234</v>
      </c>
      <c r="JZ311" t="s">
        <v>234</v>
      </c>
      <c r="KA311" t="s">
        <v>234</v>
      </c>
      <c r="KB311" t="s">
        <v>234</v>
      </c>
      <c r="KC311" t="s">
        <v>234</v>
      </c>
      <c r="KD311" t="s">
        <v>234</v>
      </c>
      <c r="KE311" t="s">
        <v>234</v>
      </c>
      <c r="KF311" t="s">
        <v>234</v>
      </c>
      <c r="KG311" t="s">
        <v>234</v>
      </c>
      <c r="KH311" t="s">
        <v>234</v>
      </c>
      <c r="KI311" t="s">
        <v>234</v>
      </c>
      <c r="KJ311" t="s">
        <v>234</v>
      </c>
      <c r="KK311" t="s">
        <v>234</v>
      </c>
      <c r="KL311" t="s">
        <v>234</v>
      </c>
      <c r="KM311" t="s">
        <v>234</v>
      </c>
      <c r="KN311" t="s">
        <v>234</v>
      </c>
      <c r="KO311" t="s">
        <v>234</v>
      </c>
      <c r="KP311" t="s">
        <v>234</v>
      </c>
      <c r="KQ311" t="s">
        <v>234</v>
      </c>
      <c r="KR311" t="s">
        <v>234</v>
      </c>
      <c r="KS311" t="s">
        <v>234</v>
      </c>
      <c r="KT311" t="s">
        <v>234</v>
      </c>
      <c r="KU311" t="s">
        <v>234</v>
      </c>
      <c r="KV311" t="s">
        <v>234</v>
      </c>
      <c r="KW311" t="s">
        <v>234</v>
      </c>
      <c r="KX311" t="s">
        <v>234</v>
      </c>
      <c r="KY311" t="s">
        <v>234</v>
      </c>
      <c r="KZ311" t="s">
        <v>234</v>
      </c>
      <c r="LA311" t="s">
        <v>234</v>
      </c>
      <c r="LB311" t="s">
        <v>234</v>
      </c>
      <c r="LC311" t="s">
        <v>234</v>
      </c>
      <c r="LD311" t="s">
        <v>234</v>
      </c>
      <c r="LE311" t="s">
        <v>234</v>
      </c>
      <c r="LF311" t="s">
        <v>3443</v>
      </c>
      <c r="LG311" t="s">
        <v>234</v>
      </c>
      <c r="LH311">
        <v>267218618</v>
      </c>
      <c r="LI311" t="s">
        <v>4523</v>
      </c>
      <c r="LJ311">
        <v>44626.589525462958</v>
      </c>
      <c r="LK311" t="s">
        <v>234</v>
      </c>
      <c r="LL311" t="s">
        <v>234</v>
      </c>
      <c r="LM311" t="s">
        <v>3800</v>
      </c>
      <c r="LN311" t="s">
        <v>3801</v>
      </c>
      <c r="LO311" t="s">
        <v>234</v>
      </c>
      <c r="LP311">
        <v>325</v>
      </c>
    </row>
    <row r="312" spans="1:328" x14ac:dyDescent="0.35">
      <c r="A312">
        <v>44622.574612696757</v>
      </c>
      <c r="B312">
        <v>44622.583227164352</v>
      </c>
      <c r="C312">
        <v>44622</v>
      </c>
      <c r="D312">
        <v>4.3072337975900155E-3</v>
      </c>
      <c r="E312" t="s">
        <v>234</v>
      </c>
      <c r="F312" t="s">
        <v>234</v>
      </c>
      <c r="G312" t="s">
        <v>234</v>
      </c>
      <c r="H312">
        <v>44622</v>
      </c>
      <c r="I312" t="s">
        <v>451</v>
      </c>
      <c r="J312" t="s">
        <v>234</v>
      </c>
      <c r="K312" t="s">
        <v>451</v>
      </c>
      <c r="L312" t="s">
        <v>450</v>
      </c>
      <c r="M312" t="s">
        <v>450</v>
      </c>
      <c r="N312" t="s">
        <v>246</v>
      </c>
      <c r="O312" t="s">
        <v>4486</v>
      </c>
      <c r="P312" t="s">
        <v>246</v>
      </c>
      <c r="Q312" t="s">
        <v>433</v>
      </c>
      <c r="R312" t="s">
        <v>4486</v>
      </c>
      <c r="S312" t="s">
        <v>441</v>
      </c>
      <c r="T312" t="s">
        <v>1922</v>
      </c>
      <c r="U312" t="s">
        <v>1921</v>
      </c>
      <c r="V312" t="s">
        <v>1923</v>
      </c>
      <c r="W312" t="s">
        <v>2278</v>
      </c>
      <c r="X312" t="s">
        <v>2277</v>
      </c>
      <c r="Y312" t="s">
        <v>2278</v>
      </c>
      <c r="Z312" t="s">
        <v>246</v>
      </c>
      <c r="AA312" t="s">
        <v>4487</v>
      </c>
      <c r="AB312" t="s">
        <v>246</v>
      </c>
      <c r="AC312" t="s">
        <v>1390</v>
      </c>
      <c r="AD312" t="s">
        <v>4487</v>
      </c>
      <c r="AE312" t="s">
        <v>246</v>
      </c>
      <c r="AF312" t="s">
        <v>4488</v>
      </c>
      <c r="AG312" t="s">
        <v>246</v>
      </c>
      <c r="AH312" t="s">
        <v>1390</v>
      </c>
      <c r="AI312" t="s">
        <v>4489</v>
      </c>
      <c r="AJ312" t="s">
        <v>366</v>
      </c>
      <c r="AK312" t="s">
        <v>284</v>
      </c>
      <c r="AL312" t="s">
        <v>1655</v>
      </c>
      <c r="AM312" t="s">
        <v>234</v>
      </c>
      <c r="AN312" t="s">
        <v>1655</v>
      </c>
      <c r="AO312" t="s">
        <v>234</v>
      </c>
      <c r="AP312" t="s">
        <v>250</v>
      </c>
      <c r="AQ312" t="s">
        <v>234</v>
      </c>
      <c r="AR312" t="s">
        <v>234</v>
      </c>
      <c r="AS312" t="s">
        <v>285</v>
      </c>
      <c r="AT312" t="s">
        <v>234</v>
      </c>
      <c r="AU312" t="s">
        <v>318</v>
      </c>
      <c r="AV312">
        <v>1</v>
      </c>
      <c r="AW312">
        <v>0</v>
      </c>
      <c r="AX312">
        <v>0</v>
      </c>
      <c r="AY312">
        <v>0</v>
      </c>
      <c r="AZ312">
        <v>0</v>
      </c>
      <c r="BA312">
        <v>0</v>
      </c>
      <c r="BB312">
        <v>0</v>
      </c>
      <c r="BC312">
        <v>0</v>
      </c>
      <c r="BD312" t="s">
        <v>309</v>
      </c>
      <c r="BE312" t="s">
        <v>750</v>
      </c>
      <c r="BF312" t="s">
        <v>287</v>
      </c>
      <c r="BG312">
        <v>1</v>
      </c>
      <c r="BH312">
        <v>0</v>
      </c>
      <c r="BI312">
        <v>0</v>
      </c>
      <c r="BJ312">
        <v>0</v>
      </c>
      <c r="BK312">
        <v>0</v>
      </c>
      <c r="BL312">
        <v>0</v>
      </c>
      <c r="BM312">
        <v>0</v>
      </c>
      <c r="BN312">
        <v>0</v>
      </c>
      <c r="BO312">
        <v>0</v>
      </c>
      <c r="BP312">
        <v>0</v>
      </c>
      <c r="BQ312" t="s">
        <v>234</v>
      </c>
      <c r="BR312" t="s">
        <v>317</v>
      </c>
      <c r="BS312" t="s">
        <v>348</v>
      </c>
      <c r="BT312" t="s">
        <v>4524</v>
      </c>
      <c r="BU312">
        <v>0</v>
      </c>
      <c r="BV312">
        <v>1</v>
      </c>
      <c r="BW312">
        <v>1</v>
      </c>
      <c r="BX312">
        <v>0</v>
      </c>
      <c r="BY312">
        <v>0</v>
      </c>
      <c r="BZ312">
        <v>0</v>
      </c>
      <c r="CA312">
        <v>0</v>
      </c>
      <c r="CB312">
        <v>0</v>
      </c>
      <c r="CC312" t="s">
        <v>1500</v>
      </c>
      <c r="CD312" t="s">
        <v>234</v>
      </c>
      <c r="CE312" t="s">
        <v>234</v>
      </c>
      <c r="CF312" t="s">
        <v>234</v>
      </c>
      <c r="CG312">
        <v>450</v>
      </c>
      <c r="CH312">
        <v>173.07692307692301</v>
      </c>
      <c r="CI312" t="s">
        <v>1655</v>
      </c>
      <c r="CJ312">
        <v>300</v>
      </c>
      <c r="CK312" t="s">
        <v>3945</v>
      </c>
      <c r="CL312" t="s">
        <v>1655</v>
      </c>
      <c r="CM312" t="s">
        <v>234</v>
      </c>
      <c r="CN312" t="s">
        <v>234</v>
      </c>
      <c r="CO312" t="s">
        <v>234</v>
      </c>
      <c r="CP312" t="s">
        <v>234</v>
      </c>
      <c r="CQ312" t="s">
        <v>234</v>
      </c>
      <c r="CR312" t="s">
        <v>234</v>
      </c>
      <c r="CS312" t="s">
        <v>234</v>
      </c>
      <c r="CT312" t="s">
        <v>234</v>
      </c>
      <c r="CU312" t="s">
        <v>234</v>
      </c>
      <c r="CV312" t="s">
        <v>234</v>
      </c>
      <c r="CW312" t="s">
        <v>234</v>
      </c>
      <c r="CX312" t="s">
        <v>234</v>
      </c>
      <c r="CY312" t="s">
        <v>234</v>
      </c>
      <c r="CZ312" t="s">
        <v>234</v>
      </c>
      <c r="DA312" t="s">
        <v>234</v>
      </c>
      <c r="DB312" t="s">
        <v>234</v>
      </c>
      <c r="DC312" t="s">
        <v>234</v>
      </c>
      <c r="DD312" t="s">
        <v>234</v>
      </c>
      <c r="DE312" t="s">
        <v>234</v>
      </c>
      <c r="DF312" t="s">
        <v>234</v>
      </c>
      <c r="DG312" t="s">
        <v>234</v>
      </c>
      <c r="DH312" t="s">
        <v>1655</v>
      </c>
      <c r="DI312" t="s">
        <v>1531</v>
      </c>
      <c r="DJ312">
        <v>0</v>
      </c>
      <c r="DK312">
        <v>0</v>
      </c>
      <c r="DL312">
        <v>0</v>
      </c>
      <c r="DM312">
        <v>0</v>
      </c>
      <c r="DN312">
        <v>0</v>
      </c>
      <c r="DO312">
        <v>1</v>
      </c>
      <c r="DP312">
        <v>0</v>
      </c>
      <c r="DQ312">
        <v>0</v>
      </c>
      <c r="DR312">
        <v>0</v>
      </c>
      <c r="DS312">
        <v>0</v>
      </c>
      <c r="DT312">
        <v>0</v>
      </c>
      <c r="DU312">
        <v>0</v>
      </c>
      <c r="DV312">
        <v>0</v>
      </c>
      <c r="DW312">
        <v>0</v>
      </c>
      <c r="DX312" t="s">
        <v>234</v>
      </c>
      <c r="DY312" t="s">
        <v>4524</v>
      </c>
      <c r="DZ312">
        <v>0</v>
      </c>
      <c r="EA312">
        <v>1</v>
      </c>
      <c r="EB312">
        <v>1</v>
      </c>
      <c r="EC312">
        <v>0</v>
      </c>
      <c r="ED312">
        <v>0</v>
      </c>
      <c r="EE312">
        <v>0</v>
      </c>
      <c r="EF312">
        <v>0</v>
      </c>
      <c r="EG312">
        <v>0</v>
      </c>
      <c r="EH312" t="s">
        <v>1655</v>
      </c>
      <c r="EI312" t="s">
        <v>1445</v>
      </c>
      <c r="EJ312" t="s">
        <v>1655</v>
      </c>
      <c r="EK312" t="s">
        <v>441</v>
      </c>
      <c r="EL312" t="s">
        <v>305</v>
      </c>
      <c r="EM312" t="s">
        <v>1922</v>
      </c>
      <c r="EN312" t="s">
        <v>305</v>
      </c>
      <c r="EO312" t="s">
        <v>234</v>
      </c>
      <c r="EP312" t="s">
        <v>234</v>
      </c>
      <c r="EQ312" t="s">
        <v>234</v>
      </c>
      <c r="ER312" t="s">
        <v>234</v>
      </c>
      <c r="ES312" t="s">
        <v>234</v>
      </c>
      <c r="ET312" t="s">
        <v>234</v>
      </c>
      <c r="EU312" t="s">
        <v>234</v>
      </c>
      <c r="EV312" t="s">
        <v>234</v>
      </c>
      <c r="EW312" t="s">
        <v>234</v>
      </c>
      <c r="EX312" t="s">
        <v>234</v>
      </c>
      <c r="EY312" t="s">
        <v>234</v>
      </c>
      <c r="EZ312" t="s">
        <v>234</v>
      </c>
      <c r="FA312" t="s">
        <v>234</v>
      </c>
      <c r="FB312" t="s">
        <v>234</v>
      </c>
      <c r="FC312" t="s">
        <v>234</v>
      </c>
      <c r="FD312" t="s">
        <v>234</v>
      </c>
      <c r="FE312" t="s">
        <v>234</v>
      </c>
      <c r="FF312" t="s">
        <v>234</v>
      </c>
      <c r="FG312" t="s">
        <v>234</v>
      </c>
      <c r="FH312" t="s">
        <v>234</v>
      </c>
      <c r="FI312" t="s">
        <v>234</v>
      </c>
      <c r="FJ312" t="s">
        <v>234</v>
      </c>
      <c r="FK312" t="s">
        <v>234</v>
      </c>
      <c r="FL312" t="s">
        <v>234</v>
      </c>
      <c r="FM312" t="s">
        <v>234</v>
      </c>
      <c r="FN312" t="s">
        <v>234</v>
      </c>
      <c r="FO312" t="s">
        <v>234</v>
      </c>
      <c r="FP312" t="s">
        <v>234</v>
      </c>
      <c r="FQ312" t="s">
        <v>234</v>
      </c>
      <c r="FR312" t="s">
        <v>234</v>
      </c>
      <c r="FS312" t="s">
        <v>234</v>
      </c>
      <c r="FT312" t="s">
        <v>234</v>
      </c>
      <c r="FU312" t="s">
        <v>234</v>
      </c>
      <c r="FV312" t="s">
        <v>234</v>
      </c>
      <c r="FW312" t="s">
        <v>234</v>
      </c>
      <c r="FX312" t="s">
        <v>234</v>
      </c>
      <c r="FY312" t="s">
        <v>234</v>
      </c>
      <c r="FZ312" t="s">
        <v>234</v>
      </c>
      <c r="GA312" t="s">
        <v>234</v>
      </c>
      <c r="GB312" t="s">
        <v>234</v>
      </c>
      <c r="GC312" t="s">
        <v>234</v>
      </c>
      <c r="GD312" t="s">
        <v>234</v>
      </c>
      <c r="GE312" t="s">
        <v>234</v>
      </c>
      <c r="GF312" t="s">
        <v>234</v>
      </c>
      <c r="GG312" t="s">
        <v>234</v>
      </c>
      <c r="GH312" t="s">
        <v>234</v>
      </c>
      <c r="GI312" t="s">
        <v>234</v>
      </c>
      <c r="GJ312" t="s">
        <v>234</v>
      </c>
      <c r="GK312" t="s">
        <v>234</v>
      </c>
      <c r="GL312" t="s">
        <v>234</v>
      </c>
      <c r="GM312" t="s">
        <v>234</v>
      </c>
      <c r="GN312" t="s">
        <v>234</v>
      </c>
      <c r="GO312" t="s">
        <v>234</v>
      </c>
      <c r="GP312" t="s">
        <v>234</v>
      </c>
      <c r="GQ312" t="s">
        <v>234</v>
      </c>
      <c r="GR312" t="s">
        <v>234</v>
      </c>
      <c r="GS312" t="s">
        <v>234</v>
      </c>
      <c r="GT312" t="s">
        <v>234</v>
      </c>
      <c r="GU312" t="s">
        <v>234</v>
      </c>
      <c r="GV312" t="s">
        <v>234</v>
      </c>
      <c r="GW312" t="s">
        <v>234</v>
      </c>
      <c r="GX312" t="s">
        <v>234</v>
      </c>
      <c r="GY312" t="s">
        <v>234</v>
      </c>
      <c r="GZ312" t="s">
        <v>234</v>
      </c>
      <c r="HA312" t="s">
        <v>234</v>
      </c>
      <c r="HB312" t="s">
        <v>234</v>
      </c>
      <c r="HC312" t="s">
        <v>234</v>
      </c>
      <c r="HD312" t="s">
        <v>234</v>
      </c>
      <c r="HE312" t="s">
        <v>234</v>
      </c>
      <c r="HF312" t="s">
        <v>234</v>
      </c>
      <c r="HG312" t="s">
        <v>234</v>
      </c>
      <c r="HH312" t="s">
        <v>234</v>
      </c>
      <c r="HI312" t="s">
        <v>234</v>
      </c>
      <c r="HJ312" t="s">
        <v>234</v>
      </c>
      <c r="HK312" t="s">
        <v>234</v>
      </c>
      <c r="HL312" t="s">
        <v>234</v>
      </c>
      <c r="HM312" t="s">
        <v>234</v>
      </c>
      <c r="HN312" t="s">
        <v>234</v>
      </c>
      <c r="HO312" t="s">
        <v>234</v>
      </c>
      <c r="HP312" t="s">
        <v>234</v>
      </c>
      <c r="HQ312" t="s">
        <v>234</v>
      </c>
      <c r="HR312" t="s">
        <v>234</v>
      </c>
      <c r="HS312" t="s">
        <v>234</v>
      </c>
      <c r="HT312" t="s">
        <v>234</v>
      </c>
      <c r="HU312" t="s">
        <v>1445</v>
      </c>
      <c r="HV312" t="s">
        <v>234</v>
      </c>
      <c r="HW312" t="s">
        <v>234</v>
      </c>
      <c r="HX312" t="s">
        <v>234</v>
      </c>
      <c r="HY312" t="s">
        <v>234</v>
      </c>
      <c r="HZ312" t="s">
        <v>234</v>
      </c>
      <c r="IA312" t="s">
        <v>234</v>
      </c>
      <c r="IB312" t="s">
        <v>234</v>
      </c>
      <c r="IC312" t="s">
        <v>234</v>
      </c>
      <c r="ID312" t="s">
        <v>3923</v>
      </c>
      <c r="IE312">
        <v>0</v>
      </c>
      <c r="IF312">
        <v>1</v>
      </c>
      <c r="IG312">
        <v>1</v>
      </c>
      <c r="IH312">
        <v>0</v>
      </c>
      <c r="II312">
        <v>0</v>
      </c>
      <c r="IJ312">
        <v>0</v>
      </c>
      <c r="IK312">
        <v>0</v>
      </c>
      <c r="IL312">
        <v>0</v>
      </c>
      <c r="IM312" t="s">
        <v>234</v>
      </c>
      <c r="IN312" t="s">
        <v>1655</v>
      </c>
      <c r="IO312" t="s">
        <v>234</v>
      </c>
      <c r="IP312" t="s">
        <v>309</v>
      </c>
      <c r="IQ312">
        <v>1</v>
      </c>
      <c r="IR312">
        <v>0</v>
      </c>
      <c r="IS312">
        <v>0</v>
      </c>
      <c r="IT312">
        <v>0</v>
      </c>
      <c r="IU312">
        <v>0</v>
      </c>
      <c r="IV312">
        <v>0</v>
      </c>
      <c r="IW312">
        <v>0</v>
      </c>
      <c r="IX312">
        <v>0</v>
      </c>
      <c r="IY312" t="s">
        <v>234</v>
      </c>
      <c r="IZ312" t="s">
        <v>234</v>
      </c>
      <c r="JA312" t="s">
        <v>234</v>
      </c>
      <c r="JB312" t="s">
        <v>234</v>
      </c>
      <c r="JC312" t="s">
        <v>234</v>
      </c>
      <c r="JD312" t="s">
        <v>234</v>
      </c>
      <c r="JE312" t="s">
        <v>234</v>
      </c>
      <c r="JF312" t="s">
        <v>234</v>
      </c>
      <c r="JG312" t="s">
        <v>234</v>
      </c>
      <c r="JH312" t="s">
        <v>234</v>
      </c>
      <c r="JI312" t="s">
        <v>234</v>
      </c>
      <c r="JJ312" t="s">
        <v>234</v>
      </c>
      <c r="JK312" t="s">
        <v>234</v>
      </c>
      <c r="JL312" t="s">
        <v>234</v>
      </c>
      <c r="JM312" t="s">
        <v>234</v>
      </c>
      <c r="JN312" t="s">
        <v>234</v>
      </c>
      <c r="JO312" t="s">
        <v>234</v>
      </c>
      <c r="JP312" t="s">
        <v>234</v>
      </c>
      <c r="JQ312" t="s">
        <v>234</v>
      </c>
      <c r="JR312" t="s">
        <v>234</v>
      </c>
      <c r="JS312" t="s">
        <v>234</v>
      </c>
      <c r="JT312" t="s">
        <v>234</v>
      </c>
      <c r="JU312" t="s">
        <v>234</v>
      </c>
      <c r="JV312" t="s">
        <v>234</v>
      </c>
      <c r="JW312" t="s">
        <v>234</v>
      </c>
      <c r="JX312" t="s">
        <v>234</v>
      </c>
      <c r="JY312" t="s">
        <v>234</v>
      </c>
      <c r="JZ312" t="s">
        <v>234</v>
      </c>
      <c r="KA312" t="s">
        <v>234</v>
      </c>
      <c r="KB312" t="s">
        <v>234</v>
      </c>
      <c r="KC312" t="s">
        <v>234</v>
      </c>
      <c r="KD312" t="s">
        <v>234</v>
      </c>
      <c r="KE312" t="s">
        <v>234</v>
      </c>
      <c r="KF312" t="s">
        <v>234</v>
      </c>
      <c r="KG312" t="s">
        <v>234</v>
      </c>
      <c r="KH312" t="s">
        <v>234</v>
      </c>
      <c r="KI312" t="s">
        <v>234</v>
      </c>
      <c r="KJ312" t="s">
        <v>234</v>
      </c>
      <c r="KK312" t="s">
        <v>234</v>
      </c>
      <c r="KL312" t="s">
        <v>234</v>
      </c>
      <c r="KM312" t="s">
        <v>234</v>
      </c>
      <c r="KN312" t="s">
        <v>234</v>
      </c>
      <c r="KO312" t="s">
        <v>234</v>
      </c>
      <c r="KP312" t="s">
        <v>234</v>
      </c>
      <c r="KQ312" t="s">
        <v>234</v>
      </c>
      <c r="KR312" t="s">
        <v>234</v>
      </c>
      <c r="KS312" t="s">
        <v>234</v>
      </c>
      <c r="KT312" t="s">
        <v>234</v>
      </c>
      <c r="KU312" t="s">
        <v>234</v>
      </c>
      <c r="KV312" t="s">
        <v>234</v>
      </c>
      <c r="KW312" t="s">
        <v>234</v>
      </c>
      <c r="KX312" t="s">
        <v>234</v>
      </c>
      <c r="KY312" t="s">
        <v>234</v>
      </c>
      <c r="KZ312" t="s">
        <v>234</v>
      </c>
      <c r="LA312" t="s">
        <v>234</v>
      </c>
      <c r="LB312" t="s">
        <v>234</v>
      </c>
      <c r="LC312" t="s">
        <v>234</v>
      </c>
      <c r="LD312" t="s">
        <v>234</v>
      </c>
      <c r="LE312" t="s">
        <v>234</v>
      </c>
      <c r="LF312" t="s">
        <v>3443</v>
      </c>
      <c r="LG312" t="s">
        <v>234</v>
      </c>
      <c r="LH312">
        <v>267218630</v>
      </c>
      <c r="LI312" t="s">
        <v>4525</v>
      </c>
      <c r="LJ312">
        <v>44626.589548611111</v>
      </c>
      <c r="LK312" t="s">
        <v>234</v>
      </c>
      <c r="LL312" t="s">
        <v>234</v>
      </c>
      <c r="LM312" t="s">
        <v>3800</v>
      </c>
      <c r="LN312" t="s">
        <v>3801</v>
      </c>
      <c r="LO312" t="s">
        <v>234</v>
      </c>
      <c r="LP312">
        <v>326</v>
      </c>
    </row>
    <row r="313" spans="1:328" x14ac:dyDescent="0.35">
      <c r="A313">
        <v>44622.583273518518</v>
      </c>
      <c r="B313">
        <v>44622.590814918978</v>
      </c>
      <c r="C313">
        <v>44622</v>
      </c>
      <c r="D313">
        <v>7.5414004604681395E-3</v>
      </c>
      <c r="E313" t="s">
        <v>234</v>
      </c>
      <c r="F313" t="s">
        <v>234</v>
      </c>
      <c r="G313" t="s">
        <v>234</v>
      </c>
      <c r="H313">
        <v>44622</v>
      </c>
      <c r="I313" t="s">
        <v>451</v>
      </c>
      <c r="J313" t="s">
        <v>234</v>
      </c>
      <c r="K313" t="s">
        <v>451</v>
      </c>
      <c r="L313" t="s">
        <v>450</v>
      </c>
      <c r="M313" t="s">
        <v>450</v>
      </c>
      <c r="N313" t="s">
        <v>246</v>
      </c>
      <c r="O313" t="s">
        <v>4486</v>
      </c>
      <c r="P313" t="s">
        <v>246</v>
      </c>
      <c r="Q313" t="s">
        <v>433</v>
      </c>
      <c r="R313" t="s">
        <v>4486</v>
      </c>
      <c r="S313" t="s">
        <v>441</v>
      </c>
      <c r="T313" t="s">
        <v>1922</v>
      </c>
      <c r="U313" t="s">
        <v>1921</v>
      </c>
      <c r="V313" t="s">
        <v>1923</v>
      </c>
      <c r="W313" t="s">
        <v>2278</v>
      </c>
      <c r="X313" t="s">
        <v>2277</v>
      </c>
      <c r="Y313" t="s">
        <v>2278</v>
      </c>
      <c r="Z313" t="s">
        <v>246</v>
      </c>
      <c r="AA313" t="s">
        <v>4487</v>
      </c>
      <c r="AB313" t="s">
        <v>246</v>
      </c>
      <c r="AC313" t="s">
        <v>1390</v>
      </c>
      <c r="AD313" t="s">
        <v>4487</v>
      </c>
      <c r="AE313" t="s">
        <v>246</v>
      </c>
      <c r="AF313" t="s">
        <v>4488</v>
      </c>
      <c r="AG313" t="s">
        <v>246</v>
      </c>
      <c r="AH313" t="s">
        <v>1390</v>
      </c>
      <c r="AI313" t="s">
        <v>4489</v>
      </c>
      <c r="AJ313" t="s">
        <v>366</v>
      </c>
      <c r="AK313" t="s">
        <v>284</v>
      </c>
      <c r="AL313" t="s">
        <v>1655</v>
      </c>
      <c r="AM313" t="s">
        <v>234</v>
      </c>
      <c r="AN313" t="s">
        <v>1655</v>
      </c>
      <c r="AO313" t="s">
        <v>234</v>
      </c>
      <c r="AP313" t="s">
        <v>250</v>
      </c>
      <c r="AQ313" t="s">
        <v>234</v>
      </c>
      <c r="AR313" t="s">
        <v>234</v>
      </c>
      <c r="AS313" t="s">
        <v>285</v>
      </c>
      <c r="AT313" t="s">
        <v>234</v>
      </c>
      <c r="AU313" t="s">
        <v>318</v>
      </c>
      <c r="AV313">
        <v>1</v>
      </c>
      <c r="AW313">
        <v>0</v>
      </c>
      <c r="AX313">
        <v>0</v>
      </c>
      <c r="AY313">
        <v>0</v>
      </c>
      <c r="AZ313">
        <v>0</v>
      </c>
      <c r="BA313">
        <v>0</v>
      </c>
      <c r="BB313">
        <v>0</v>
      </c>
      <c r="BC313">
        <v>0</v>
      </c>
      <c r="BD313" t="s">
        <v>309</v>
      </c>
      <c r="BE313" t="s">
        <v>750</v>
      </c>
      <c r="BF313" t="s">
        <v>287</v>
      </c>
      <c r="BG313">
        <v>1</v>
      </c>
      <c r="BH313">
        <v>0</v>
      </c>
      <c r="BI313">
        <v>0</v>
      </c>
      <c r="BJ313">
        <v>0</v>
      </c>
      <c r="BK313">
        <v>0</v>
      </c>
      <c r="BL313">
        <v>0</v>
      </c>
      <c r="BM313">
        <v>0</v>
      </c>
      <c r="BN313">
        <v>0</v>
      </c>
      <c r="BO313">
        <v>0</v>
      </c>
      <c r="BP313">
        <v>0</v>
      </c>
      <c r="BQ313" t="s">
        <v>234</v>
      </c>
      <c r="BR313" t="s">
        <v>317</v>
      </c>
      <c r="BS313" t="s">
        <v>289</v>
      </c>
      <c r="BT313" t="s">
        <v>1463</v>
      </c>
      <c r="BU313">
        <v>0</v>
      </c>
      <c r="BV313">
        <v>0</v>
      </c>
      <c r="BW313">
        <v>1</v>
      </c>
      <c r="BX313">
        <v>0</v>
      </c>
      <c r="BY313">
        <v>0</v>
      </c>
      <c r="BZ313">
        <v>0</v>
      </c>
      <c r="CA313">
        <v>0</v>
      </c>
      <c r="CB313">
        <v>0</v>
      </c>
      <c r="CC313" t="s">
        <v>1500</v>
      </c>
      <c r="CD313" t="s">
        <v>234</v>
      </c>
      <c r="CE313" t="s">
        <v>234</v>
      </c>
      <c r="CF313" t="s">
        <v>234</v>
      </c>
      <c r="CG313" t="s">
        <v>234</v>
      </c>
      <c r="CH313" t="s">
        <v>234</v>
      </c>
      <c r="CI313" t="s">
        <v>234</v>
      </c>
      <c r="CJ313">
        <v>300</v>
      </c>
      <c r="CK313" t="s">
        <v>3945</v>
      </c>
      <c r="CL313" t="s">
        <v>1655</v>
      </c>
      <c r="CM313" t="s">
        <v>234</v>
      </c>
      <c r="CN313" t="s">
        <v>234</v>
      </c>
      <c r="CO313" t="s">
        <v>234</v>
      </c>
      <c r="CP313" t="s">
        <v>234</v>
      </c>
      <c r="CQ313" t="s">
        <v>234</v>
      </c>
      <c r="CR313" t="s">
        <v>234</v>
      </c>
      <c r="CS313" t="s">
        <v>234</v>
      </c>
      <c r="CT313" t="s">
        <v>234</v>
      </c>
      <c r="CU313" t="s">
        <v>234</v>
      </c>
      <c r="CV313" t="s">
        <v>234</v>
      </c>
      <c r="CW313" t="s">
        <v>234</v>
      </c>
      <c r="CX313" t="s">
        <v>234</v>
      </c>
      <c r="CY313" t="s">
        <v>234</v>
      </c>
      <c r="CZ313" t="s">
        <v>234</v>
      </c>
      <c r="DA313" t="s">
        <v>234</v>
      </c>
      <c r="DB313" t="s">
        <v>234</v>
      </c>
      <c r="DC313" t="s">
        <v>234</v>
      </c>
      <c r="DD313" t="s">
        <v>234</v>
      </c>
      <c r="DE313" t="s">
        <v>234</v>
      </c>
      <c r="DF313" t="s">
        <v>234</v>
      </c>
      <c r="DG313" t="s">
        <v>234</v>
      </c>
      <c r="DH313" t="s">
        <v>1445</v>
      </c>
      <c r="DI313" t="s">
        <v>234</v>
      </c>
      <c r="DJ313" t="s">
        <v>234</v>
      </c>
      <c r="DK313" t="s">
        <v>234</v>
      </c>
      <c r="DL313" t="s">
        <v>234</v>
      </c>
      <c r="DM313" t="s">
        <v>234</v>
      </c>
      <c r="DN313" t="s">
        <v>234</v>
      </c>
      <c r="DO313" t="s">
        <v>234</v>
      </c>
      <c r="DP313" t="s">
        <v>234</v>
      </c>
      <c r="DQ313" t="s">
        <v>234</v>
      </c>
      <c r="DR313" t="s">
        <v>234</v>
      </c>
      <c r="DS313" t="s">
        <v>234</v>
      </c>
      <c r="DT313" t="s">
        <v>234</v>
      </c>
      <c r="DU313" t="s">
        <v>234</v>
      </c>
      <c r="DV313" t="s">
        <v>234</v>
      </c>
      <c r="DW313" t="s">
        <v>234</v>
      </c>
      <c r="DX313" t="s">
        <v>234</v>
      </c>
      <c r="DY313" t="s">
        <v>234</v>
      </c>
      <c r="DZ313" t="s">
        <v>234</v>
      </c>
      <c r="EA313" t="s">
        <v>234</v>
      </c>
      <c r="EB313" t="s">
        <v>234</v>
      </c>
      <c r="EC313" t="s">
        <v>234</v>
      </c>
      <c r="ED313" t="s">
        <v>234</v>
      </c>
      <c r="EE313" t="s">
        <v>234</v>
      </c>
      <c r="EF313" t="s">
        <v>234</v>
      </c>
      <c r="EG313" t="s">
        <v>234</v>
      </c>
      <c r="EH313" t="s">
        <v>1655</v>
      </c>
      <c r="EI313" t="s">
        <v>1445</v>
      </c>
      <c r="EJ313" t="s">
        <v>1655</v>
      </c>
      <c r="EK313" t="s">
        <v>441</v>
      </c>
      <c r="EL313" t="s">
        <v>305</v>
      </c>
      <c r="EM313" t="s">
        <v>2151</v>
      </c>
      <c r="EN313" t="s">
        <v>314</v>
      </c>
      <c r="EO313" t="s">
        <v>234</v>
      </c>
      <c r="EP313" t="s">
        <v>234</v>
      </c>
      <c r="EQ313" t="s">
        <v>234</v>
      </c>
      <c r="ER313" t="s">
        <v>234</v>
      </c>
      <c r="ES313" t="s">
        <v>234</v>
      </c>
      <c r="ET313" t="s">
        <v>234</v>
      </c>
      <c r="EU313" t="s">
        <v>234</v>
      </c>
      <c r="EV313" t="s">
        <v>234</v>
      </c>
      <c r="EW313" t="s">
        <v>234</v>
      </c>
      <c r="EX313" t="s">
        <v>234</v>
      </c>
      <c r="EY313" t="s">
        <v>234</v>
      </c>
      <c r="EZ313" t="s">
        <v>234</v>
      </c>
      <c r="FA313" t="s">
        <v>234</v>
      </c>
      <c r="FB313" t="s">
        <v>234</v>
      </c>
      <c r="FC313" t="s">
        <v>234</v>
      </c>
      <c r="FD313" t="s">
        <v>234</v>
      </c>
      <c r="FE313" t="s">
        <v>234</v>
      </c>
      <c r="FF313" t="s">
        <v>234</v>
      </c>
      <c r="FG313" t="s">
        <v>234</v>
      </c>
      <c r="FH313" t="s">
        <v>234</v>
      </c>
      <c r="FI313" t="s">
        <v>234</v>
      </c>
      <c r="FJ313" t="s">
        <v>234</v>
      </c>
      <c r="FK313" t="s">
        <v>234</v>
      </c>
      <c r="FL313" t="s">
        <v>234</v>
      </c>
      <c r="FM313" t="s">
        <v>234</v>
      </c>
      <c r="FN313" t="s">
        <v>234</v>
      </c>
      <c r="FO313" t="s">
        <v>234</v>
      </c>
      <c r="FP313" t="s">
        <v>234</v>
      </c>
      <c r="FQ313" t="s">
        <v>234</v>
      </c>
      <c r="FR313" t="s">
        <v>234</v>
      </c>
      <c r="FS313" t="s">
        <v>234</v>
      </c>
      <c r="FT313" t="s">
        <v>234</v>
      </c>
      <c r="FU313" t="s">
        <v>234</v>
      </c>
      <c r="FV313" t="s">
        <v>234</v>
      </c>
      <c r="FW313" t="s">
        <v>234</v>
      </c>
      <c r="FX313" t="s">
        <v>234</v>
      </c>
      <c r="FY313" t="s">
        <v>234</v>
      </c>
      <c r="FZ313" t="s">
        <v>234</v>
      </c>
      <c r="GA313" t="s">
        <v>234</v>
      </c>
      <c r="GB313" t="s">
        <v>234</v>
      </c>
      <c r="GC313" t="s">
        <v>234</v>
      </c>
      <c r="GD313" t="s">
        <v>234</v>
      </c>
      <c r="GE313" t="s">
        <v>234</v>
      </c>
      <c r="GF313" t="s">
        <v>234</v>
      </c>
      <c r="GG313" t="s">
        <v>234</v>
      </c>
      <c r="GH313" t="s">
        <v>234</v>
      </c>
      <c r="GI313" t="s">
        <v>234</v>
      </c>
      <c r="GJ313" t="s">
        <v>234</v>
      </c>
      <c r="GK313" t="s">
        <v>234</v>
      </c>
      <c r="GL313" t="s">
        <v>234</v>
      </c>
      <c r="GM313" t="s">
        <v>234</v>
      </c>
      <c r="GN313" t="s">
        <v>234</v>
      </c>
      <c r="GO313" t="s">
        <v>234</v>
      </c>
      <c r="GP313" t="s">
        <v>234</v>
      </c>
      <c r="GQ313" t="s">
        <v>234</v>
      </c>
      <c r="GR313" t="s">
        <v>234</v>
      </c>
      <c r="GS313" t="s">
        <v>234</v>
      </c>
      <c r="GT313" t="s">
        <v>234</v>
      </c>
      <c r="GU313" t="s">
        <v>234</v>
      </c>
      <c r="GV313" t="s">
        <v>234</v>
      </c>
      <c r="GW313" t="s">
        <v>234</v>
      </c>
      <c r="GX313" t="s">
        <v>234</v>
      </c>
      <c r="GY313" t="s">
        <v>234</v>
      </c>
      <c r="GZ313" t="s">
        <v>234</v>
      </c>
      <c r="HA313" t="s">
        <v>234</v>
      </c>
      <c r="HB313" t="s">
        <v>234</v>
      </c>
      <c r="HC313" t="s">
        <v>234</v>
      </c>
      <c r="HD313" t="s">
        <v>234</v>
      </c>
      <c r="HE313" t="s">
        <v>234</v>
      </c>
      <c r="HF313" t="s">
        <v>234</v>
      </c>
      <c r="HG313" t="s">
        <v>234</v>
      </c>
      <c r="HH313" t="s">
        <v>234</v>
      </c>
      <c r="HI313" t="s">
        <v>234</v>
      </c>
      <c r="HJ313" t="s">
        <v>234</v>
      </c>
      <c r="HK313" t="s">
        <v>234</v>
      </c>
      <c r="HL313" t="s">
        <v>234</v>
      </c>
      <c r="HM313" t="s">
        <v>234</v>
      </c>
      <c r="HN313" t="s">
        <v>234</v>
      </c>
      <c r="HO313" t="s">
        <v>234</v>
      </c>
      <c r="HP313" t="s">
        <v>234</v>
      </c>
      <c r="HQ313" t="s">
        <v>234</v>
      </c>
      <c r="HR313" t="s">
        <v>234</v>
      </c>
      <c r="HS313" t="s">
        <v>234</v>
      </c>
      <c r="HT313" t="s">
        <v>234</v>
      </c>
      <c r="HU313" t="s">
        <v>1445</v>
      </c>
      <c r="HV313" t="s">
        <v>234</v>
      </c>
      <c r="HW313" t="s">
        <v>234</v>
      </c>
      <c r="HX313" t="s">
        <v>234</v>
      </c>
      <c r="HY313" t="s">
        <v>234</v>
      </c>
      <c r="HZ313" t="s">
        <v>234</v>
      </c>
      <c r="IA313" t="s">
        <v>234</v>
      </c>
      <c r="IB313" t="s">
        <v>234</v>
      </c>
      <c r="IC313" t="s">
        <v>234</v>
      </c>
      <c r="ID313" t="s">
        <v>1588</v>
      </c>
      <c r="IE313">
        <v>0</v>
      </c>
      <c r="IF313">
        <v>0</v>
      </c>
      <c r="IG313">
        <v>0</v>
      </c>
      <c r="IH313">
        <v>1</v>
      </c>
      <c r="II313">
        <v>0</v>
      </c>
      <c r="IJ313">
        <v>0</v>
      </c>
      <c r="IK313">
        <v>0</v>
      </c>
      <c r="IL313">
        <v>0</v>
      </c>
      <c r="IM313" t="s">
        <v>234</v>
      </c>
      <c r="IN313" t="s">
        <v>1445</v>
      </c>
      <c r="IO313" t="s">
        <v>234</v>
      </c>
      <c r="IP313" t="s">
        <v>234</v>
      </c>
      <c r="IQ313" t="s">
        <v>234</v>
      </c>
      <c r="IR313" t="s">
        <v>234</v>
      </c>
      <c r="IS313" t="s">
        <v>234</v>
      </c>
      <c r="IT313" t="s">
        <v>234</v>
      </c>
      <c r="IU313" t="s">
        <v>234</v>
      </c>
      <c r="IV313" t="s">
        <v>234</v>
      </c>
      <c r="IW313" t="s">
        <v>234</v>
      </c>
      <c r="IX313" t="s">
        <v>234</v>
      </c>
      <c r="IY313" t="s">
        <v>234</v>
      </c>
      <c r="IZ313" t="s">
        <v>234</v>
      </c>
      <c r="JA313" t="s">
        <v>234</v>
      </c>
      <c r="JB313" t="s">
        <v>234</v>
      </c>
      <c r="JC313" t="s">
        <v>234</v>
      </c>
      <c r="JD313" t="s">
        <v>234</v>
      </c>
      <c r="JE313" t="s">
        <v>234</v>
      </c>
      <c r="JF313" t="s">
        <v>234</v>
      </c>
      <c r="JG313" t="s">
        <v>234</v>
      </c>
      <c r="JH313" t="s">
        <v>234</v>
      </c>
      <c r="JI313" t="s">
        <v>234</v>
      </c>
      <c r="JJ313" t="s">
        <v>234</v>
      </c>
      <c r="JK313" t="s">
        <v>234</v>
      </c>
      <c r="JL313" t="s">
        <v>234</v>
      </c>
      <c r="JM313" t="s">
        <v>234</v>
      </c>
      <c r="JN313" t="s">
        <v>234</v>
      </c>
      <c r="JO313" t="s">
        <v>234</v>
      </c>
      <c r="JP313" t="s">
        <v>234</v>
      </c>
      <c r="JQ313" t="s">
        <v>234</v>
      </c>
      <c r="JR313" t="s">
        <v>234</v>
      </c>
      <c r="JS313" t="s">
        <v>234</v>
      </c>
      <c r="JT313" t="s">
        <v>234</v>
      </c>
      <c r="JU313" t="s">
        <v>234</v>
      </c>
      <c r="JV313" t="s">
        <v>234</v>
      </c>
      <c r="JW313" t="s">
        <v>234</v>
      </c>
      <c r="JX313" t="s">
        <v>234</v>
      </c>
      <c r="JY313" t="s">
        <v>234</v>
      </c>
      <c r="JZ313" t="s">
        <v>234</v>
      </c>
      <c r="KA313" t="s">
        <v>234</v>
      </c>
      <c r="KB313" t="s">
        <v>234</v>
      </c>
      <c r="KC313" t="s">
        <v>234</v>
      </c>
      <c r="KD313" t="s">
        <v>234</v>
      </c>
      <c r="KE313" t="s">
        <v>234</v>
      </c>
      <c r="KF313" t="s">
        <v>234</v>
      </c>
      <c r="KG313" t="s">
        <v>234</v>
      </c>
      <c r="KH313" t="s">
        <v>234</v>
      </c>
      <c r="KI313" t="s">
        <v>234</v>
      </c>
      <c r="KJ313" t="s">
        <v>234</v>
      </c>
      <c r="KK313" t="s">
        <v>234</v>
      </c>
      <c r="KL313" t="s">
        <v>234</v>
      </c>
      <c r="KM313" t="s">
        <v>234</v>
      </c>
      <c r="KN313" t="s">
        <v>234</v>
      </c>
      <c r="KO313" t="s">
        <v>234</v>
      </c>
      <c r="KP313" t="s">
        <v>234</v>
      </c>
      <c r="KQ313" t="s">
        <v>234</v>
      </c>
      <c r="KR313" t="s">
        <v>234</v>
      </c>
      <c r="KS313" t="s">
        <v>234</v>
      </c>
      <c r="KT313" t="s">
        <v>234</v>
      </c>
      <c r="KU313" t="s">
        <v>234</v>
      </c>
      <c r="KV313" t="s">
        <v>234</v>
      </c>
      <c r="KW313" t="s">
        <v>234</v>
      </c>
      <c r="KX313" t="s">
        <v>234</v>
      </c>
      <c r="KY313" t="s">
        <v>234</v>
      </c>
      <c r="KZ313" t="s">
        <v>234</v>
      </c>
      <c r="LA313" t="s">
        <v>234</v>
      </c>
      <c r="LB313" t="s">
        <v>234</v>
      </c>
      <c r="LC313" t="s">
        <v>234</v>
      </c>
      <c r="LD313" t="s">
        <v>234</v>
      </c>
      <c r="LE313" t="s">
        <v>234</v>
      </c>
      <c r="LF313" t="s">
        <v>3443</v>
      </c>
      <c r="LG313" t="s">
        <v>234</v>
      </c>
      <c r="LH313">
        <v>267218637</v>
      </c>
      <c r="LI313" t="s">
        <v>4526</v>
      </c>
      <c r="LJ313">
        <v>44626.589571759258</v>
      </c>
      <c r="LK313" t="s">
        <v>234</v>
      </c>
      <c r="LL313" t="s">
        <v>234</v>
      </c>
      <c r="LM313" t="s">
        <v>3800</v>
      </c>
      <c r="LN313" t="s">
        <v>3801</v>
      </c>
      <c r="LO313" t="s">
        <v>234</v>
      </c>
      <c r="LP313">
        <v>327</v>
      </c>
    </row>
    <row r="314" spans="1:328" x14ac:dyDescent="0.35">
      <c r="A314">
        <v>44622.591577696759</v>
      </c>
      <c r="B314">
        <v>44622.597512534718</v>
      </c>
      <c r="C314">
        <v>44622</v>
      </c>
      <c r="D314">
        <v>5.9348379581933841E-3</v>
      </c>
      <c r="E314" t="s">
        <v>234</v>
      </c>
      <c r="F314" t="s">
        <v>234</v>
      </c>
      <c r="G314" t="s">
        <v>234</v>
      </c>
      <c r="H314">
        <v>44622</v>
      </c>
      <c r="I314" t="s">
        <v>451</v>
      </c>
      <c r="J314" t="s">
        <v>234</v>
      </c>
      <c r="K314" t="s">
        <v>451</v>
      </c>
      <c r="L314" t="s">
        <v>450</v>
      </c>
      <c r="M314" t="s">
        <v>450</v>
      </c>
      <c r="N314" t="s">
        <v>246</v>
      </c>
      <c r="O314" t="s">
        <v>4486</v>
      </c>
      <c r="P314" t="s">
        <v>246</v>
      </c>
      <c r="Q314" t="s">
        <v>433</v>
      </c>
      <c r="R314" t="s">
        <v>4486</v>
      </c>
      <c r="S314" t="s">
        <v>441</v>
      </c>
      <c r="T314" t="s">
        <v>1922</v>
      </c>
      <c r="U314" t="s">
        <v>1921</v>
      </c>
      <c r="V314" t="s">
        <v>1923</v>
      </c>
      <c r="W314" t="s">
        <v>2278</v>
      </c>
      <c r="X314" t="s">
        <v>2277</v>
      </c>
      <c r="Y314" t="s">
        <v>2278</v>
      </c>
      <c r="Z314" t="s">
        <v>246</v>
      </c>
      <c r="AA314" t="s">
        <v>4487</v>
      </c>
      <c r="AB314" t="s">
        <v>246</v>
      </c>
      <c r="AC314" t="s">
        <v>1390</v>
      </c>
      <c r="AD314" t="s">
        <v>4487</v>
      </c>
      <c r="AE314" t="s">
        <v>246</v>
      </c>
      <c r="AF314" t="s">
        <v>4488</v>
      </c>
      <c r="AG314" t="s">
        <v>246</v>
      </c>
      <c r="AH314" t="s">
        <v>1390</v>
      </c>
      <c r="AI314" t="s">
        <v>4489</v>
      </c>
      <c r="AJ314" t="s">
        <v>366</v>
      </c>
      <c r="AK314" t="s">
        <v>284</v>
      </c>
      <c r="AL314" t="s">
        <v>1655</v>
      </c>
      <c r="AM314" t="s">
        <v>234</v>
      </c>
      <c r="AN314" t="s">
        <v>1655</v>
      </c>
      <c r="AO314" t="s">
        <v>234</v>
      </c>
      <c r="AP314" t="s">
        <v>250</v>
      </c>
      <c r="AQ314" t="s">
        <v>234</v>
      </c>
      <c r="AR314" t="s">
        <v>234</v>
      </c>
      <c r="AS314" t="s">
        <v>285</v>
      </c>
      <c r="AT314" t="s">
        <v>234</v>
      </c>
      <c r="AU314" t="s">
        <v>318</v>
      </c>
      <c r="AV314">
        <v>1</v>
      </c>
      <c r="AW314">
        <v>0</v>
      </c>
      <c r="AX314">
        <v>0</v>
      </c>
      <c r="AY314">
        <v>0</v>
      </c>
      <c r="AZ314">
        <v>0</v>
      </c>
      <c r="BA314">
        <v>0</v>
      </c>
      <c r="BB314">
        <v>0</v>
      </c>
      <c r="BC314">
        <v>0</v>
      </c>
      <c r="BD314" t="s">
        <v>309</v>
      </c>
      <c r="BE314" t="s">
        <v>750</v>
      </c>
      <c r="BF314" t="s">
        <v>287</v>
      </c>
      <c r="BG314">
        <v>1</v>
      </c>
      <c r="BH314">
        <v>0</v>
      </c>
      <c r="BI314">
        <v>0</v>
      </c>
      <c r="BJ314">
        <v>0</v>
      </c>
      <c r="BK314">
        <v>0</v>
      </c>
      <c r="BL314">
        <v>0</v>
      </c>
      <c r="BM314">
        <v>0</v>
      </c>
      <c r="BN314">
        <v>0</v>
      </c>
      <c r="BO314">
        <v>0</v>
      </c>
      <c r="BP314">
        <v>0</v>
      </c>
      <c r="BQ314" t="s">
        <v>234</v>
      </c>
      <c r="BR314" t="s">
        <v>348</v>
      </c>
      <c r="BS314" t="s">
        <v>289</v>
      </c>
      <c r="BT314" t="s">
        <v>1468</v>
      </c>
      <c r="BU314">
        <v>0</v>
      </c>
      <c r="BV314">
        <v>0</v>
      </c>
      <c r="BW314">
        <v>0</v>
      </c>
      <c r="BX314">
        <v>0</v>
      </c>
      <c r="BY314">
        <v>1</v>
      </c>
      <c r="BZ314">
        <v>0</v>
      </c>
      <c r="CA314">
        <v>0</v>
      </c>
      <c r="CB314">
        <v>0</v>
      </c>
      <c r="CC314" t="s">
        <v>1500</v>
      </c>
      <c r="CD314" t="s">
        <v>234</v>
      </c>
      <c r="CE314" t="s">
        <v>234</v>
      </c>
      <c r="CF314" t="s">
        <v>234</v>
      </c>
      <c r="CG314" t="s">
        <v>234</v>
      </c>
      <c r="CH314" t="s">
        <v>234</v>
      </c>
      <c r="CI314" t="s">
        <v>234</v>
      </c>
      <c r="CJ314" t="s">
        <v>234</v>
      </c>
      <c r="CK314" t="s">
        <v>234</v>
      </c>
      <c r="CL314" t="s">
        <v>234</v>
      </c>
      <c r="CM314" t="s">
        <v>234</v>
      </c>
      <c r="CN314" t="s">
        <v>234</v>
      </c>
      <c r="CO314" t="s">
        <v>234</v>
      </c>
      <c r="CP314">
        <v>500</v>
      </c>
      <c r="CQ314" t="s">
        <v>3948</v>
      </c>
      <c r="CR314" t="s">
        <v>1445</v>
      </c>
      <c r="CS314" t="s">
        <v>234</v>
      </c>
      <c r="CT314" t="s">
        <v>234</v>
      </c>
      <c r="CU314" t="s">
        <v>234</v>
      </c>
      <c r="CV314" t="s">
        <v>234</v>
      </c>
      <c r="CW314" t="s">
        <v>234</v>
      </c>
      <c r="CX314" t="s">
        <v>234</v>
      </c>
      <c r="CY314" t="s">
        <v>234</v>
      </c>
      <c r="CZ314" t="s">
        <v>234</v>
      </c>
      <c r="DA314" t="s">
        <v>234</v>
      </c>
      <c r="DB314" t="s">
        <v>234</v>
      </c>
      <c r="DC314" t="s">
        <v>234</v>
      </c>
      <c r="DD314" t="s">
        <v>234</v>
      </c>
      <c r="DE314" t="s">
        <v>234</v>
      </c>
      <c r="DF314" t="s">
        <v>234</v>
      </c>
      <c r="DG314" t="s">
        <v>234</v>
      </c>
      <c r="DH314" t="s">
        <v>1445</v>
      </c>
      <c r="DI314" t="s">
        <v>234</v>
      </c>
      <c r="DJ314" t="s">
        <v>234</v>
      </c>
      <c r="DK314" t="s">
        <v>234</v>
      </c>
      <c r="DL314" t="s">
        <v>234</v>
      </c>
      <c r="DM314" t="s">
        <v>234</v>
      </c>
      <c r="DN314" t="s">
        <v>234</v>
      </c>
      <c r="DO314" t="s">
        <v>234</v>
      </c>
      <c r="DP314" t="s">
        <v>234</v>
      </c>
      <c r="DQ314" t="s">
        <v>234</v>
      </c>
      <c r="DR314" t="s">
        <v>234</v>
      </c>
      <c r="DS314" t="s">
        <v>234</v>
      </c>
      <c r="DT314" t="s">
        <v>234</v>
      </c>
      <c r="DU314" t="s">
        <v>234</v>
      </c>
      <c r="DV314" t="s">
        <v>234</v>
      </c>
      <c r="DW314" t="s">
        <v>234</v>
      </c>
      <c r="DX314" t="s">
        <v>234</v>
      </c>
      <c r="DY314" t="s">
        <v>234</v>
      </c>
      <c r="DZ314" t="s">
        <v>234</v>
      </c>
      <c r="EA314" t="s">
        <v>234</v>
      </c>
      <c r="EB314" t="s">
        <v>234</v>
      </c>
      <c r="EC314" t="s">
        <v>234</v>
      </c>
      <c r="ED314" t="s">
        <v>234</v>
      </c>
      <c r="EE314" t="s">
        <v>234</v>
      </c>
      <c r="EF314" t="s">
        <v>234</v>
      </c>
      <c r="EG314" t="s">
        <v>234</v>
      </c>
      <c r="EH314" t="s">
        <v>1445</v>
      </c>
      <c r="EI314" t="s">
        <v>1445</v>
      </c>
      <c r="EJ314" t="s">
        <v>1655</v>
      </c>
      <c r="EK314" t="s">
        <v>441</v>
      </c>
      <c r="EL314" t="s">
        <v>305</v>
      </c>
      <c r="EM314" t="s">
        <v>2151</v>
      </c>
      <c r="EN314" t="s">
        <v>314</v>
      </c>
      <c r="EO314" t="s">
        <v>234</v>
      </c>
      <c r="EP314" t="s">
        <v>234</v>
      </c>
      <c r="EQ314" t="s">
        <v>234</v>
      </c>
      <c r="ER314" t="s">
        <v>234</v>
      </c>
      <c r="ES314" t="s">
        <v>234</v>
      </c>
      <c r="ET314" t="s">
        <v>234</v>
      </c>
      <c r="EU314" t="s">
        <v>234</v>
      </c>
      <c r="EV314" t="s">
        <v>234</v>
      </c>
      <c r="EW314" t="s">
        <v>234</v>
      </c>
      <c r="EX314" t="s">
        <v>234</v>
      </c>
      <c r="EY314" t="s">
        <v>234</v>
      </c>
      <c r="EZ314" t="s">
        <v>234</v>
      </c>
      <c r="FA314" t="s">
        <v>234</v>
      </c>
      <c r="FB314" t="s">
        <v>234</v>
      </c>
      <c r="FC314" t="s">
        <v>234</v>
      </c>
      <c r="FD314" t="s">
        <v>234</v>
      </c>
      <c r="FE314" t="s">
        <v>234</v>
      </c>
      <c r="FF314" t="s">
        <v>234</v>
      </c>
      <c r="FG314" t="s">
        <v>234</v>
      </c>
      <c r="FH314" t="s">
        <v>234</v>
      </c>
      <c r="FI314" t="s">
        <v>234</v>
      </c>
      <c r="FJ314" t="s">
        <v>234</v>
      </c>
      <c r="FK314" t="s">
        <v>234</v>
      </c>
      <c r="FL314" t="s">
        <v>234</v>
      </c>
      <c r="FM314" t="s">
        <v>234</v>
      </c>
      <c r="FN314" t="s">
        <v>234</v>
      </c>
      <c r="FO314" t="s">
        <v>234</v>
      </c>
      <c r="FP314" t="s">
        <v>234</v>
      </c>
      <c r="FQ314" t="s">
        <v>234</v>
      </c>
      <c r="FR314" t="s">
        <v>234</v>
      </c>
      <c r="FS314" t="s">
        <v>234</v>
      </c>
      <c r="FT314" t="s">
        <v>234</v>
      </c>
      <c r="FU314" t="s">
        <v>234</v>
      </c>
      <c r="FV314" t="s">
        <v>234</v>
      </c>
      <c r="FW314" t="s">
        <v>234</v>
      </c>
      <c r="FX314" t="s">
        <v>234</v>
      </c>
      <c r="FY314" t="s">
        <v>234</v>
      </c>
      <c r="FZ314" t="s">
        <v>234</v>
      </c>
      <c r="GA314" t="s">
        <v>234</v>
      </c>
      <c r="GB314" t="s">
        <v>234</v>
      </c>
      <c r="GC314" t="s">
        <v>234</v>
      </c>
      <c r="GD314" t="s">
        <v>234</v>
      </c>
      <c r="GE314" t="s">
        <v>234</v>
      </c>
      <c r="GF314" t="s">
        <v>234</v>
      </c>
      <c r="GG314" t="s">
        <v>234</v>
      </c>
      <c r="GH314" t="s">
        <v>234</v>
      </c>
      <c r="GI314" t="s">
        <v>234</v>
      </c>
      <c r="GJ314" t="s">
        <v>234</v>
      </c>
      <c r="GK314" t="s">
        <v>234</v>
      </c>
      <c r="GL314" t="s">
        <v>234</v>
      </c>
      <c r="GM314" t="s">
        <v>234</v>
      </c>
      <c r="GN314" t="s">
        <v>234</v>
      </c>
      <c r="GO314" t="s">
        <v>234</v>
      </c>
      <c r="GP314" t="s">
        <v>234</v>
      </c>
      <c r="GQ314" t="s">
        <v>234</v>
      </c>
      <c r="GR314" t="s">
        <v>234</v>
      </c>
      <c r="GS314" t="s">
        <v>234</v>
      </c>
      <c r="GT314" t="s">
        <v>234</v>
      </c>
      <c r="GU314" t="s">
        <v>234</v>
      </c>
      <c r="GV314" t="s">
        <v>234</v>
      </c>
      <c r="GW314" t="s">
        <v>234</v>
      </c>
      <c r="GX314" t="s">
        <v>234</v>
      </c>
      <c r="GY314" t="s">
        <v>234</v>
      </c>
      <c r="GZ314" t="s">
        <v>234</v>
      </c>
      <c r="HA314" t="s">
        <v>234</v>
      </c>
      <c r="HB314" t="s">
        <v>234</v>
      </c>
      <c r="HC314" t="s">
        <v>234</v>
      </c>
      <c r="HD314" t="s">
        <v>234</v>
      </c>
      <c r="HE314" t="s">
        <v>234</v>
      </c>
      <c r="HF314" t="s">
        <v>234</v>
      </c>
      <c r="HG314" t="s">
        <v>234</v>
      </c>
      <c r="HH314" t="s">
        <v>234</v>
      </c>
      <c r="HI314" t="s">
        <v>234</v>
      </c>
      <c r="HJ314" t="s">
        <v>234</v>
      </c>
      <c r="HK314" t="s">
        <v>234</v>
      </c>
      <c r="HL314" t="s">
        <v>234</v>
      </c>
      <c r="HM314" t="s">
        <v>234</v>
      </c>
      <c r="HN314" t="s">
        <v>234</v>
      </c>
      <c r="HO314" t="s">
        <v>234</v>
      </c>
      <c r="HP314" t="s">
        <v>234</v>
      </c>
      <c r="HQ314" t="s">
        <v>234</v>
      </c>
      <c r="HR314" t="s">
        <v>234</v>
      </c>
      <c r="HS314" t="s">
        <v>234</v>
      </c>
      <c r="HT314" t="s">
        <v>234</v>
      </c>
      <c r="HU314" t="s">
        <v>1445</v>
      </c>
      <c r="HV314" t="s">
        <v>234</v>
      </c>
      <c r="HW314" t="s">
        <v>234</v>
      </c>
      <c r="HX314" t="s">
        <v>234</v>
      </c>
      <c r="HY314" t="s">
        <v>234</v>
      </c>
      <c r="HZ314" t="s">
        <v>234</v>
      </c>
      <c r="IA314" t="s">
        <v>234</v>
      </c>
      <c r="IB314" t="s">
        <v>234</v>
      </c>
      <c r="IC314" t="s">
        <v>234</v>
      </c>
      <c r="ID314" t="s">
        <v>1591</v>
      </c>
      <c r="IE314">
        <v>0</v>
      </c>
      <c r="IF314">
        <v>0</v>
      </c>
      <c r="IG314">
        <v>0</v>
      </c>
      <c r="IH314">
        <v>0</v>
      </c>
      <c r="II314">
        <v>0</v>
      </c>
      <c r="IJ314">
        <v>1</v>
      </c>
      <c r="IK314">
        <v>0</v>
      </c>
      <c r="IL314">
        <v>0</v>
      </c>
      <c r="IM314" t="s">
        <v>234</v>
      </c>
      <c r="IN314" t="s">
        <v>1445</v>
      </c>
      <c r="IO314" t="s">
        <v>234</v>
      </c>
      <c r="IP314" t="s">
        <v>234</v>
      </c>
      <c r="IQ314" t="s">
        <v>234</v>
      </c>
      <c r="IR314" t="s">
        <v>234</v>
      </c>
      <c r="IS314" t="s">
        <v>234</v>
      </c>
      <c r="IT314" t="s">
        <v>234</v>
      </c>
      <c r="IU314" t="s">
        <v>234</v>
      </c>
      <c r="IV314" t="s">
        <v>234</v>
      </c>
      <c r="IW314" t="s">
        <v>234</v>
      </c>
      <c r="IX314" t="s">
        <v>234</v>
      </c>
      <c r="IY314" t="s">
        <v>234</v>
      </c>
      <c r="IZ314" t="s">
        <v>234</v>
      </c>
      <c r="JA314" t="s">
        <v>234</v>
      </c>
      <c r="JB314" t="s">
        <v>234</v>
      </c>
      <c r="JC314" t="s">
        <v>234</v>
      </c>
      <c r="JD314" t="s">
        <v>234</v>
      </c>
      <c r="JE314" t="s">
        <v>234</v>
      </c>
      <c r="JF314" t="s">
        <v>234</v>
      </c>
      <c r="JG314" t="s">
        <v>234</v>
      </c>
      <c r="JH314" t="s">
        <v>234</v>
      </c>
      <c r="JI314" t="s">
        <v>234</v>
      </c>
      <c r="JJ314" t="s">
        <v>234</v>
      </c>
      <c r="JK314" t="s">
        <v>234</v>
      </c>
      <c r="JL314" t="s">
        <v>234</v>
      </c>
      <c r="JM314" t="s">
        <v>234</v>
      </c>
      <c r="JN314" t="s">
        <v>234</v>
      </c>
      <c r="JO314" t="s">
        <v>234</v>
      </c>
      <c r="JP314" t="s">
        <v>234</v>
      </c>
      <c r="JQ314" t="s">
        <v>234</v>
      </c>
      <c r="JR314" t="s">
        <v>234</v>
      </c>
      <c r="JS314" t="s">
        <v>234</v>
      </c>
      <c r="JT314" t="s">
        <v>234</v>
      </c>
      <c r="JU314" t="s">
        <v>234</v>
      </c>
      <c r="JV314" t="s">
        <v>234</v>
      </c>
      <c r="JW314" t="s">
        <v>234</v>
      </c>
      <c r="JX314" t="s">
        <v>234</v>
      </c>
      <c r="JY314" t="s">
        <v>234</v>
      </c>
      <c r="JZ314" t="s">
        <v>234</v>
      </c>
      <c r="KA314" t="s">
        <v>234</v>
      </c>
      <c r="KB314" t="s">
        <v>234</v>
      </c>
      <c r="KC314" t="s">
        <v>234</v>
      </c>
      <c r="KD314" t="s">
        <v>234</v>
      </c>
      <c r="KE314" t="s">
        <v>234</v>
      </c>
      <c r="KF314" t="s">
        <v>234</v>
      </c>
      <c r="KG314" t="s">
        <v>234</v>
      </c>
      <c r="KH314" t="s">
        <v>234</v>
      </c>
      <c r="KI314" t="s">
        <v>234</v>
      </c>
      <c r="KJ314" t="s">
        <v>234</v>
      </c>
      <c r="KK314" t="s">
        <v>234</v>
      </c>
      <c r="KL314" t="s">
        <v>234</v>
      </c>
      <c r="KM314" t="s">
        <v>234</v>
      </c>
      <c r="KN314" t="s">
        <v>234</v>
      </c>
      <c r="KO314" t="s">
        <v>234</v>
      </c>
      <c r="KP314" t="s">
        <v>234</v>
      </c>
      <c r="KQ314" t="s">
        <v>234</v>
      </c>
      <c r="KR314" t="s">
        <v>234</v>
      </c>
      <c r="KS314" t="s">
        <v>234</v>
      </c>
      <c r="KT314" t="s">
        <v>234</v>
      </c>
      <c r="KU314" t="s">
        <v>234</v>
      </c>
      <c r="KV314" t="s">
        <v>234</v>
      </c>
      <c r="KW314" t="s">
        <v>234</v>
      </c>
      <c r="KX314" t="s">
        <v>234</v>
      </c>
      <c r="KY314" t="s">
        <v>234</v>
      </c>
      <c r="KZ314" t="s">
        <v>234</v>
      </c>
      <c r="LA314" t="s">
        <v>234</v>
      </c>
      <c r="LB314" t="s">
        <v>234</v>
      </c>
      <c r="LC314" t="s">
        <v>234</v>
      </c>
      <c r="LD314" t="s">
        <v>234</v>
      </c>
      <c r="LE314" t="s">
        <v>234</v>
      </c>
      <c r="LF314" t="s">
        <v>3443</v>
      </c>
      <c r="LG314" t="s">
        <v>234</v>
      </c>
      <c r="LH314">
        <v>267218652</v>
      </c>
      <c r="LI314" t="s">
        <v>4527</v>
      </c>
      <c r="LJ314">
        <v>44626.589594907397</v>
      </c>
      <c r="LK314" t="s">
        <v>234</v>
      </c>
      <c r="LL314" t="s">
        <v>234</v>
      </c>
      <c r="LM314" t="s">
        <v>3800</v>
      </c>
      <c r="LN314" t="s">
        <v>3801</v>
      </c>
      <c r="LO314" t="s">
        <v>234</v>
      </c>
      <c r="LP314">
        <v>328</v>
      </c>
    </row>
    <row r="315" spans="1:328" x14ac:dyDescent="0.35">
      <c r="A315">
        <v>44622.59755564815</v>
      </c>
      <c r="B315">
        <v>44622.606853437501</v>
      </c>
      <c r="C315">
        <v>44622</v>
      </c>
      <c r="D315">
        <v>9.2977893509669229E-3</v>
      </c>
      <c r="E315" t="s">
        <v>234</v>
      </c>
      <c r="F315" t="s">
        <v>234</v>
      </c>
      <c r="G315" t="s">
        <v>234</v>
      </c>
      <c r="H315">
        <v>44622</v>
      </c>
      <c r="I315" t="s">
        <v>451</v>
      </c>
      <c r="J315" t="s">
        <v>234</v>
      </c>
      <c r="K315" t="s">
        <v>451</v>
      </c>
      <c r="L315" t="s">
        <v>450</v>
      </c>
      <c r="M315" t="s">
        <v>450</v>
      </c>
      <c r="N315" t="s">
        <v>246</v>
      </c>
      <c r="O315" t="s">
        <v>4486</v>
      </c>
      <c r="P315" t="s">
        <v>246</v>
      </c>
      <c r="Q315" t="s">
        <v>433</v>
      </c>
      <c r="R315" t="s">
        <v>4486</v>
      </c>
      <c r="S315" t="s">
        <v>441</v>
      </c>
      <c r="T315" t="s">
        <v>1922</v>
      </c>
      <c r="U315" t="s">
        <v>1921</v>
      </c>
      <c r="V315" t="s">
        <v>1923</v>
      </c>
      <c r="W315" t="s">
        <v>2278</v>
      </c>
      <c r="X315" t="s">
        <v>2277</v>
      </c>
      <c r="Y315" t="s">
        <v>2278</v>
      </c>
      <c r="Z315" t="s">
        <v>246</v>
      </c>
      <c r="AA315" t="s">
        <v>4487</v>
      </c>
      <c r="AB315" t="s">
        <v>246</v>
      </c>
      <c r="AC315" t="s">
        <v>1390</v>
      </c>
      <c r="AD315" t="s">
        <v>4487</v>
      </c>
      <c r="AE315" t="s">
        <v>246</v>
      </c>
      <c r="AF315" t="s">
        <v>4488</v>
      </c>
      <c r="AG315" t="s">
        <v>246</v>
      </c>
      <c r="AH315" t="s">
        <v>1390</v>
      </c>
      <c r="AI315" t="s">
        <v>4489</v>
      </c>
      <c r="AJ315" t="s">
        <v>366</v>
      </c>
      <c r="AK315" t="s">
        <v>248</v>
      </c>
      <c r="AL315" t="s">
        <v>1655</v>
      </c>
      <c r="AM315" t="s">
        <v>234</v>
      </c>
      <c r="AN315" t="s">
        <v>1655</v>
      </c>
      <c r="AO315" t="s">
        <v>234</v>
      </c>
      <c r="AP315" t="s">
        <v>274</v>
      </c>
      <c r="AQ315" t="s">
        <v>234</v>
      </c>
      <c r="AR315" t="s">
        <v>234</v>
      </c>
      <c r="AS315" t="s">
        <v>234</v>
      </c>
      <c r="AT315" t="s">
        <v>234</v>
      </c>
      <c r="AU315" t="s">
        <v>234</v>
      </c>
      <c r="AV315" t="s">
        <v>234</v>
      </c>
      <c r="AW315" t="s">
        <v>234</v>
      </c>
      <c r="AX315" t="s">
        <v>234</v>
      </c>
      <c r="AY315" t="s">
        <v>234</v>
      </c>
      <c r="AZ315" t="s">
        <v>234</v>
      </c>
      <c r="BA315" t="s">
        <v>234</v>
      </c>
      <c r="BB315" t="s">
        <v>234</v>
      </c>
      <c r="BC315" t="s">
        <v>234</v>
      </c>
      <c r="BD315" t="s">
        <v>234</v>
      </c>
      <c r="BE315" t="s">
        <v>234</v>
      </c>
      <c r="BF315" t="s">
        <v>234</v>
      </c>
      <c r="BG315" t="s">
        <v>234</v>
      </c>
      <c r="BH315" t="s">
        <v>234</v>
      </c>
      <c r="BI315" t="s">
        <v>234</v>
      </c>
      <c r="BJ315" t="s">
        <v>234</v>
      </c>
      <c r="BK315" t="s">
        <v>234</v>
      </c>
      <c r="BL315" t="s">
        <v>234</v>
      </c>
      <c r="BM315" t="s">
        <v>234</v>
      </c>
      <c r="BN315" t="s">
        <v>234</v>
      </c>
      <c r="BO315" t="s">
        <v>234</v>
      </c>
      <c r="BP315" t="s">
        <v>234</v>
      </c>
      <c r="BQ315" t="s">
        <v>234</v>
      </c>
      <c r="BR315" t="s">
        <v>234</v>
      </c>
      <c r="BS315" t="s">
        <v>234</v>
      </c>
      <c r="BT315" t="s">
        <v>234</v>
      </c>
      <c r="BU315" t="s">
        <v>234</v>
      </c>
      <c r="BV315" t="s">
        <v>234</v>
      </c>
      <c r="BW315" t="s">
        <v>234</v>
      </c>
      <c r="BX315" t="s">
        <v>234</v>
      </c>
      <c r="BY315" t="s">
        <v>234</v>
      </c>
      <c r="BZ315" t="s">
        <v>234</v>
      </c>
      <c r="CA315" t="s">
        <v>234</v>
      </c>
      <c r="CB315" t="s">
        <v>234</v>
      </c>
      <c r="CC315" t="s">
        <v>234</v>
      </c>
      <c r="CD315" t="s">
        <v>234</v>
      </c>
      <c r="CE315" t="s">
        <v>234</v>
      </c>
      <c r="CF315" t="s">
        <v>234</v>
      </c>
      <c r="CG315" t="s">
        <v>234</v>
      </c>
      <c r="CH315" t="s">
        <v>234</v>
      </c>
      <c r="CI315" t="s">
        <v>234</v>
      </c>
      <c r="CJ315" t="s">
        <v>234</v>
      </c>
      <c r="CK315" t="s">
        <v>234</v>
      </c>
      <c r="CL315" t="s">
        <v>234</v>
      </c>
      <c r="CM315" t="s">
        <v>234</v>
      </c>
      <c r="CN315" t="s">
        <v>234</v>
      </c>
      <c r="CO315" t="s">
        <v>234</v>
      </c>
      <c r="CP315" t="s">
        <v>234</v>
      </c>
      <c r="CQ315" t="s">
        <v>234</v>
      </c>
      <c r="CR315" t="s">
        <v>234</v>
      </c>
      <c r="CS315" t="s">
        <v>234</v>
      </c>
      <c r="CT315" t="s">
        <v>234</v>
      </c>
      <c r="CU315" t="s">
        <v>234</v>
      </c>
      <c r="CV315" t="s">
        <v>234</v>
      </c>
      <c r="CW315" t="s">
        <v>234</v>
      </c>
      <c r="CX315" t="s">
        <v>234</v>
      </c>
      <c r="CY315" t="s">
        <v>234</v>
      </c>
      <c r="CZ315" t="s">
        <v>234</v>
      </c>
      <c r="DA315" t="s">
        <v>234</v>
      </c>
      <c r="DB315" t="s">
        <v>234</v>
      </c>
      <c r="DC315" t="s">
        <v>234</v>
      </c>
      <c r="DD315" t="s">
        <v>234</v>
      </c>
      <c r="DE315" t="s">
        <v>234</v>
      </c>
      <c r="DF315" t="s">
        <v>234</v>
      </c>
      <c r="DG315" t="s">
        <v>234</v>
      </c>
      <c r="DH315" t="s">
        <v>234</v>
      </c>
      <c r="DI315" t="s">
        <v>234</v>
      </c>
      <c r="DJ315" t="s">
        <v>234</v>
      </c>
      <c r="DK315" t="s">
        <v>234</v>
      </c>
      <c r="DL315" t="s">
        <v>234</v>
      </c>
      <c r="DM315" t="s">
        <v>234</v>
      </c>
      <c r="DN315" t="s">
        <v>234</v>
      </c>
      <c r="DO315" t="s">
        <v>234</v>
      </c>
      <c r="DP315" t="s">
        <v>234</v>
      </c>
      <c r="DQ315" t="s">
        <v>234</v>
      </c>
      <c r="DR315" t="s">
        <v>234</v>
      </c>
      <c r="DS315" t="s">
        <v>234</v>
      </c>
      <c r="DT315" t="s">
        <v>234</v>
      </c>
      <c r="DU315" t="s">
        <v>234</v>
      </c>
      <c r="DV315" t="s">
        <v>234</v>
      </c>
      <c r="DW315" t="s">
        <v>234</v>
      </c>
      <c r="DX315" t="s">
        <v>234</v>
      </c>
      <c r="DY315" t="s">
        <v>234</v>
      </c>
      <c r="DZ315" t="s">
        <v>234</v>
      </c>
      <c r="EA315" t="s">
        <v>234</v>
      </c>
      <c r="EB315" t="s">
        <v>234</v>
      </c>
      <c r="EC315" t="s">
        <v>234</v>
      </c>
      <c r="ED315" t="s">
        <v>234</v>
      </c>
      <c r="EE315" t="s">
        <v>234</v>
      </c>
      <c r="EF315" t="s">
        <v>234</v>
      </c>
      <c r="EG315" t="s">
        <v>234</v>
      </c>
      <c r="EH315" t="s">
        <v>234</v>
      </c>
      <c r="EI315" t="s">
        <v>234</v>
      </c>
      <c r="EJ315" t="s">
        <v>234</v>
      </c>
      <c r="EK315" t="s">
        <v>234</v>
      </c>
      <c r="EL315" t="s">
        <v>234</v>
      </c>
      <c r="EM315" t="s">
        <v>234</v>
      </c>
      <c r="EN315" t="s">
        <v>234</v>
      </c>
      <c r="EO315" t="s">
        <v>234</v>
      </c>
      <c r="EP315" t="s">
        <v>234</v>
      </c>
      <c r="EQ315" t="s">
        <v>234</v>
      </c>
      <c r="ER315" t="s">
        <v>234</v>
      </c>
      <c r="ES315" t="s">
        <v>234</v>
      </c>
      <c r="ET315" t="s">
        <v>234</v>
      </c>
      <c r="EU315" t="s">
        <v>234</v>
      </c>
      <c r="EV315" t="s">
        <v>234</v>
      </c>
      <c r="EW315" t="s">
        <v>234</v>
      </c>
      <c r="EX315" t="s">
        <v>234</v>
      </c>
      <c r="EY315" t="s">
        <v>234</v>
      </c>
      <c r="EZ315" t="s">
        <v>234</v>
      </c>
      <c r="FA315" t="s">
        <v>234</v>
      </c>
      <c r="FB315" t="s">
        <v>234</v>
      </c>
      <c r="FC315" t="s">
        <v>234</v>
      </c>
      <c r="FD315" t="s">
        <v>234</v>
      </c>
      <c r="FE315" t="s">
        <v>234</v>
      </c>
      <c r="FF315" t="s">
        <v>234</v>
      </c>
      <c r="FG315" t="s">
        <v>234</v>
      </c>
      <c r="FH315" t="s">
        <v>234</v>
      </c>
      <c r="FI315" t="s">
        <v>234</v>
      </c>
      <c r="FJ315" t="s">
        <v>234</v>
      </c>
      <c r="FK315" t="s">
        <v>234</v>
      </c>
      <c r="FL315" t="s">
        <v>234</v>
      </c>
      <c r="FM315" t="s">
        <v>234</v>
      </c>
      <c r="FN315" t="s">
        <v>234</v>
      </c>
      <c r="FO315" t="s">
        <v>234</v>
      </c>
      <c r="FP315" t="s">
        <v>234</v>
      </c>
      <c r="FQ315" t="s">
        <v>234</v>
      </c>
      <c r="FR315" t="s">
        <v>234</v>
      </c>
      <c r="FS315" t="s">
        <v>234</v>
      </c>
      <c r="FT315" t="s">
        <v>234</v>
      </c>
      <c r="FU315" t="s">
        <v>234</v>
      </c>
      <c r="FV315" t="s">
        <v>234</v>
      </c>
      <c r="FW315" t="s">
        <v>234</v>
      </c>
      <c r="FX315" t="s">
        <v>234</v>
      </c>
      <c r="FY315" t="s">
        <v>234</v>
      </c>
      <c r="FZ315" t="s">
        <v>234</v>
      </c>
      <c r="GA315" t="s">
        <v>234</v>
      </c>
      <c r="GB315" t="s">
        <v>234</v>
      </c>
      <c r="GC315" t="s">
        <v>234</v>
      </c>
      <c r="GD315" t="s">
        <v>234</v>
      </c>
      <c r="GE315" t="s">
        <v>234</v>
      </c>
      <c r="GF315" t="s">
        <v>234</v>
      </c>
      <c r="GG315" t="s">
        <v>234</v>
      </c>
      <c r="GH315" t="s">
        <v>234</v>
      </c>
      <c r="GI315" t="s">
        <v>234</v>
      </c>
      <c r="GJ315" t="s">
        <v>234</v>
      </c>
      <c r="GK315" t="s">
        <v>234</v>
      </c>
      <c r="GL315" t="s">
        <v>234</v>
      </c>
      <c r="GM315" t="s">
        <v>234</v>
      </c>
      <c r="GN315" t="s">
        <v>234</v>
      </c>
      <c r="GO315" t="s">
        <v>234</v>
      </c>
      <c r="GP315" t="s">
        <v>234</v>
      </c>
      <c r="GQ315" t="s">
        <v>234</v>
      </c>
      <c r="GR315" t="s">
        <v>234</v>
      </c>
      <c r="GS315" t="s">
        <v>234</v>
      </c>
      <c r="GT315" t="s">
        <v>234</v>
      </c>
      <c r="GU315" t="s">
        <v>234</v>
      </c>
      <c r="GV315" t="s">
        <v>234</v>
      </c>
      <c r="GW315" t="s">
        <v>234</v>
      </c>
      <c r="GX315" t="s">
        <v>234</v>
      </c>
      <c r="GY315" t="s">
        <v>234</v>
      </c>
      <c r="GZ315" t="s">
        <v>234</v>
      </c>
      <c r="HA315" t="s">
        <v>234</v>
      </c>
      <c r="HB315" t="s">
        <v>234</v>
      </c>
      <c r="HC315" t="s">
        <v>234</v>
      </c>
      <c r="HD315" t="s">
        <v>234</v>
      </c>
      <c r="HE315" t="s">
        <v>234</v>
      </c>
      <c r="HF315" t="s">
        <v>234</v>
      </c>
      <c r="HG315" t="s">
        <v>234</v>
      </c>
      <c r="HH315" t="s">
        <v>234</v>
      </c>
      <c r="HI315" t="s">
        <v>234</v>
      </c>
      <c r="HJ315" t="s">
        <v>234</v>
      </c>
      <c r="HK315" t="s">
        <v>234</v>
      </c>
      <c r="HL315" t="s">
        <v>234</v>
      </c>
      <c r="HM315" t="s">
        <v>234</v>
      </c>
      <c r="HN315" t="s">
        <v>234</v>
      </c>
      <c r="HO315" t="s">
        <v>234</v>
      </c>
      <c r="HP315" t="s">
        <v>234</v>
      </c>
      <c r="HQ315" t="s">
        <v>234</v>
      </c>
      <c r="HR315" t="s">
        <v>234</v>
      </c>
      <c r="HS315" t="s">
        <v>234</v>
      </c>
      <c r="HT315" t="s">
        <v>234</v>
      </c>
      <c r="HU315" t="s">
        <v>234</v>
      </c>
      <c r="HV315" t="s">
        <v>234</v>
      </c>
      <c r="HW315" t="s">
        <v>234</v>
      </c>
      <c r="HX315" t="s">
        <v>234</v>
      </c>
      <c r="HY315" t="s">
        <v>234</v>
      </c>
      <c r="HZ315" t="s">
        <v>234</v>
      </c>
      <c r="IA315" t="s">
        <v>234</v>
      </c>
      <c r="IB315" t="s">
        <v>234</v>
      </c>
      <c r="IC315" t="s">
        <v>234</v>
      </c>
      <c r="ID315" t="s">
        <v>234</v>
      </c>
      <c r="IE315" t="s">
        <v>234</v>
      </c>
      <c r="IF315" t="s">
        <v>234</v>
      </c>
      <c r="IG315" t="s">
        <v>234</v>
      </c>
      <c r="IH315" t="s">
        <v>234</v>
      </c>
      <c r="II315" t="s">
        <v>234</v>
      </c>
      <c r="IJ315" t="s">
        <v>234</v>
      </c>
      <c r="IK315" t="s">
        <v>234</v>
      </c>
      <c r="IL315" t="s">
        <v>234</v>
      </c>
      <c r="IM315" t="s">
        <v>234</v>
      </c>
      <c r="IN315" t="s">
        <v>234</v>
      </c>
      <c r="IO315" t="s">
        <v>234</v>
      </c>
      <c r="IP315" t="s">
        <v>234</v>
      </c>
      <c r="IQ315" t="s">
        <v>234</v>
      </c>
      <c r="IR315" t="s">
        <v>234</v>
      </c>
      <c r="IS315" t="s">
        <v>234</v>
      </c>
      <c r="IT315" t="s">
        <v>234</v>
      </c>
      <c r="IU315" t="s">
        <v>234</v>
      </c>
      <c r="IV315" t="s">
        <v>234</v>
      </c>
      <c r="IW315" t="s">
        <v>234</v>
      </c>
      <c r="IX315" t="s">
        <v>234</v>
      </c>
      <c r="IY315" t="s">
        <v>1655</v>
      </c>
      <c r="IZ315" t="s">
        <v>1713</v>
      </c>
      <c r="JA315" t="s">
        <v>430</v>
      </c>
      <c r="JB315" t="s">
        <v>234</v>
      </c>
      <c r="JC315" t="s">
        <v>431</v>
      </c>
      <c r="JD315" t="s">
        <v>432</v>
      </c>
      <c r="JE315" t="s">
        <v>432</v>
      </c>
      <c r="JF315" t="s">
        <v>255</v>
      </c>
      <c r="JG315" t="s">
        <v>234</v>
      </c>
      <c r="JH315" t="s">
        <v>325</v>
      </c>
      <c r="JI315" t="s">
        <v>258</v>
      </c>
      <c r="JJ315" t="s">
        <v>258</v>
      </c>
      <c r="JK315" t="s">
        <v>3810</v>
      </c>
      <c r="JL315" t="s">
        <v>234</v>
      </c>
      <c r="JM315" t="s">
        <v>234</v>
      </c>
      <c r="JN315" t="s">
        <v>234</v>
      </c>
      <c r="JO315" t="s">
        <v>234</v>
      </c>
      <c r="JP315" t="s">
        <v>234</v>
      </c>
      <c r="JQ315">
        <v>2</v>
      </c>
      <c r="JR315" t="s">
        <v>4193</v>
      </c>
      <c r="JS315" t="s">
        <v>234</v>
      </c>
      <c r="JT315" t="s">
        <v>259</v>
      </c>
      <c r="JU315" t="s">
        <v>4193</v>
      </c>
      <c r="JV315" t="s">
        <v>261</v>
      </c>
      <c r="JW315" t="s">
        <v>280</v>
      </c>
      <c r="JX315" t="s">
        <v>261</v>
      </c>
      <c r="JY315" t="s">
        <v>234</v>
      </c>
      <c r="JZ315" t="s">
        <v>234</v>
      </c>
      <c r="KA315" t="s">
        <v>234</v>
      </c>
      <c r="KB315" t="s">
        <v>234</v>
      </c>
      <c r="KC315" t="s">
        <v>234</v>
      </c>
      <c r="KD315" t="s">
        <v>234</v>
      </c>
      <c r="KE315" t="s">
        <v>234</v>
      </c>
      <c r="KF315" t="s">
        <v>234</v>
      </c>
      <c r="KG315" t="s">
        <v>234</v>
      </c>
      <c r="KH315" t="s">
        <v>234</v>
      </c>
      <c r="KI315" t="s">
        <v>234</v>
      </c>
      <c r="KJ315" t="s">
        <v>234</v>
      </c>
      <c r="KK315" t="s">
        <v>234</v>
      </c>
      <c r="KL315" t="s">
        <v>234</v>
      </c>
      <c r="KM315" t="s">
        <v>261</v>
      </c>
      <c r="KN315" t="s">
        <v>234</v>
      </c>
      <c r="KO315" t="s">
        <v>234</v>
      </c>
      <c r="KP315" t="s">
        <v>234</v>
      </c>
      <c r="KQ315" t="s">
        <v>234</v>
      </c>
      <c r="KR315" t="s">
        <v>234</v>
      </c>
      <c r="KS315" t="s">
        <v>234</v>
      </c>
      <c r="KT315" t="s">
        <v>234</v>
      </c>
      <c r="KU315" t="s">
        <v>234</v>
      </c>
      <c r="KV315" t="s">
        <v>234</v>
      </c>
      <c r="KW315" t="s">
        <v>234</v>
      </c>
      <c r="KX315" t="s">
        <v>234</v>
      </c>
      <c r="KY315" t="s">
        <v>234</v>
      </c>
      <c r="KZ315" t="s">
        <v>234</v>
      </c>
      <c r="LA315" t="s">
        <v>234</v>
      </c>
      <c r="LB315" t="s">
        <v>234</v>
      </c>
      <c r="LC315" t="s">
        <v>234</v>
      </c>
      <c r="LD315" t="s">
        <v>234</v>
      </c>
      <c r="LE315" t="s">
        <v>234</v>
      </c>
      <c r="LF315" t="s">
        <v>3443</v>
      </c>
      <c r="LG315" t="s">
        <v>234</v>
      </c>
      <c r="LH315">
        <v>267218658</v>
      </c>
      <c r="LI315" t="s">
        <v>4528</v>
      </c>
      <c r="LJ315">
        <v>44626.589606481481</v>
      </c>
      <c r="LK315" t="s">
        <v>234</v>
      </c>
      <c r="LL315" t="s">
        <v>234</v>
      </c>
      <c r="LM315" t="s">
        <v>3800</v>
      </c>
      <c r="LN315" t="s">
        <v>3801</v>
      </c>
      <c r="LO315" t="s">
        <v>234</v>
      </c>
      <c r="LP315">
        <v>329</v>
      </c>
    </row>
    <row r="316" spans="1:328" x14ac:dyDescent="0.35">
      <c r="A316">
        <v>44622.607385555559</v>
      </c>
      <c r="B316">
        <v>44622.612998599543</v>
      </c>
      <c r="C316">
        <v>44622</v>
      </c>
      <c r="D316">
        <v>5.6130439843400382E-3</v>
      </c>
      <c r="E316" t="s">
        <v>234</v>
      </c>
      <c r="F316" t="s">
        <v>234</v>
      </c>
      <c r="G316" t="s">
        <v>234</v>
      </c>
      <c r="H316">
        <v>44622</v>
      </c>
      <c r="I316" t="s">
        <v>451</v>
      </c>
      <c r="J316" t="s">
        <v>234</v>
      </c>
      <c r="K316" t="s">
        <v>451</v>
      </c>
      <c r="L316" t="s">
        <v>450</v>
      </c>
      <c r="M316" t="s">
        <v>450</v>
      </c>
      <c r="N316" t="s">
        <v>246</v>
      </c>
      <c r="O316" t="s">
        <v>4486</v>
      </c>
      <c r="P316" t="s">
        <v>246</v>
      </c>
      <c r="Q316" t="s">
        <v>433</v>
      </c>
      <c r="R316" t="s">
        <v>4486</v>
      </c>
      <c r="S316" t="s">
        <v>441</v>
      </c>
      <c r="T316" t="s">
        <v>1922</v>
      </c>
      <c r="U316" t="s">
        <v>1921</v>
      </c>
      <c r="V316" t="s">
        <v>1923</v>
      </c>
      <c r="W316" t="s">
        <v>2278</v>
      </c>
      <c r="X316" t="s">
        <v>2277</v>
      </c>
      <c r="Y316" t="s">
        <v>2278</v>
      </c>
      <c r="Z316" t="s">
        <v>246</v>
      </c>
      <c r="AA316" t="s">
        <v>4487</v>
      </c>
      <c r="AB316" t="s">
        <v>246</v>
      </c>
      <c r="AC316" t="s">
        <v>1390</v>
      </c>
      <c r="AD316" t="s">
        <v>4487</v>
      </c>
      <c r="AE316" t="s">
        <v>246</v>
      </c>
      <c r="AF316" t="s">
        <v>4488</v>
      </c>
      <c r="AG316" t="s">
        <v>246</v>
      </c>
      <c r="AH316" t="s">
        <v>1390</v>
      </c>
      <c r="AI316" t="s">
        <v>4489</v>
      </c>
      <c r="AJ316" t="s">
        <v>366</v>
      </c>
      <c r="AK316" t="s">
        <v>248</v>
      </c>
      <c r="AL316" t="s">
        <v>1655</v>
      </c>
      <c r="AM316" t="s">
        <v>234</v>
      </c>
      <c r="AN316" t="s">
        <v>1445</v>
      </c>
      <c r="AO316" t="s">
        <v>234</v>
      </c>
      <c r="AP316" t="s">
        <v>250</v>
      </c>
      <c r="AQ316" t="s">
        <v>234</v>
      </c>
      <c r="AR316" t="s">
        <v>234</v>
      </c>
      <c r="AS316" t="s">
        <v>234</v>
      </c>
      <c r="AT316" t="s">
        <v>234</v>
      </c>
      <c r="AU316" t="s">
        <v>234</v>
      </c>
      <c r="AV316" t="s">
        <v>234</v>
      </c>
      <c r="AW316" t="s">
        <v>234</v>
      </c>
      <c r="AX316" t="s">
        <v>234</v>
      </c>
      <c r="AY316" t="s">
        <v>234</v>
      </c>
      <c r="AZ316" t="s">
        <v>234</v>
      </c>
      <c r="BA316" t="s">
        <v>234</v>
      </c>
      <c r="BB316" t="s">
        <v>234</v>
      </c>
      <c r="BC316" t="s">
        <v>234</v>
      </c>
      <c r="BD316" t="s">
        <v>234</v>
      </c>
      <c r="BE316" t="s">
        <v>234</v>
      </c>
      <c r="BF316" t="s">
        <v>234</v>
      </c>
      <c r="BG316" t="s">
        <v>234</v>
      </c>
      <c r="BH316" t="s">
        <v>234</v>
      </c>
      <c r="BI316" t="s">
        <v>234</v>
      </c>
      <c r="BJ316" t="s">
        <v>234</v>
      </c>
      <c r="BK316" t="s">
        <v>234</v>
      </c>
      <c r="BL316" t="s">
        <v>234</v>
      </c>
      <c r="BM316" t="s">
        <v>234</v>
      </c>
      <c r="BN316" t="s">
        <v>234</v>
      </c>
      <c r="BO316" t="s">
        <v>234</v>
      </c>
      <c r="BP316" t="s">
        <v>234</v>
      </c>
      <c r="BQ316" t="s">
        <v>234</v>
      </c>
      <c r="BR316" t="s">
        <v>234</v>
      </c>
      <c r="BS316" t="s">
        <v>234</v>
      </c>
      <c r="BT316" t="s">
        <v>234</v>
      </c>
      <c r="BU316" t="s">
        <v>234</v>
      </c>
      <c r="BV316" t="s">
        <v>234</v>
      </c>
      <c r="BW316" t="s">
        <v>234</v>
      </c>
      <c r="BX316" t="s">
        <v>234</v>
      </c>
      <c r="BY316" t="s">
        <v>234</v>
      </c>
      <c r="BZ316" t="s">
        <v>234</v>
      </c>
      <c r="CA316" t="s">
        <v>234</v>
      </c>
      <c r="CB316" t="s">
        <v>234</v>
      </c>
      <c r="CC316" t="s">
        <v>234</v>
      </c>
      <c r="CD316" t="s">
        <v>234</v>
      </c>
      <c r="CE316" t="s">
        <v>234</v>
      </c>
      <c r="CF316" t="s">
        <v>234</v>
      </c>
      <c r="CG316" t="s">
        <v>234</v>
      </c>
      <c r="CH316" t="s">
        <v>234</v>
      </c>
      <c r="CI316" t="s">
        <v>234</v>
      </c>
      <c r="CJ316" t="s">
        <v>234</v>
      </c>
      <c r="CK316" t="s">
        <v>234</v>
      </c>
      <c r="CL316" t="s">
        <v>234</v>
      </c>
      <c r="CM316" t="s">
        <v>234</v>
      </c>
      <c r="CN316" t="s">
        <v>234</v>
      </c>
      <c r="CO316" t="s">
        <v>234</v>
      </c>
      <c r="CP316" t="s">
        <v>234</v>
      </c>
      <c r="CQ316" t="s">
        <v>234</v>
      </c>
      <c r="CR316" t="s">
        <v>234</v>
      </c>
      <c r="CS316" t="s">
        <v>234</v>
      </c>
      <c r="CT316" t="s">
        <v>234</v>
      </c>
      <c r="CU316" t="s">
        <v>234</v>
      </c>
      <c r="CV316" t="s">
        <v>234</v>
      </c>
      <c r="CW316" t="s">
        <v>234</v>
      </c>
      <c r="CX316" t="s">
        <v>234</v>
      </c>
      <c r="CY316" t="s">
        <v>234</v>
      </c>
      <c r="CZ316" t="s">
        <v>234</v>
      </c>
      <c r="DA316" t="s">
        <v>234</v>
      </c>
      <c r="DB316" t="s">
        <v>234</v>
      </c>
      <c r="DC316" t="s">
        <v>234</v>
      </c>
      <c r="DD316" t="s">
        <v>234</v>
      </c>
      <c r="DE316" t="s">
        <v>234</v>
      </c>
      <c r="DF316" t="s">
        <v>234</v>
      </c>
      <c r="DG316" t="s">
        <v>234</v>
      </c>
      <c r="DH316" t="s">
        <v>234</v>
      </c>
      <c r="DI316" t="s">
        <v>234</v>
      </c>
      <c r="DJ316" t="s">
        <v>234</v>
      </c>
      <c r="DK316" t="s">
        <v>234</v>
      </c>
      <c r="DL316" t="s">
        <v>234</v>
      </c>
      <c r="DM316" t="s">
        <v>234</v>
      </c>
      <c r="DN316" t="s">
        <v>234</v>
      </c>
      <c r="DO316" t="s">
        <v>234</v>
      </c>
      <c r="DP316" t="s">
        <v>234</v>
      </c>
      <c r="DQ316" t="s">
        <v>234</v>
      </c>
      <c r="DR316" t="s">
        <v>234</v>
      </c>
      <c r="DS316" t="s">
        <v>234</v>
      </c>
      <c r="DT316" t="s">
        <v>234</v>
      </c>
      <c r="DU316" t="s">
        <v>234</v>
      </c>
      <c r="DV316" t="s">
        <v>234</v>
      </c>
      <c r="DW316" t="s">
        <v>234</v>
      </c>
      <c r="DX316" t="s">
        <v>234</v>
      </c>
      <c r="DY316" t="s">
        <v>234</v>
      </c>
      <c r="DZ316" t="s">
        <v>234</v>
      </c>
      <c r="EA316" t="s">
        <v>234</v>
      </c>
      <c r="EB316" t="s">
        <v>234</v>
      </c>
      <c r="EC316" t="s">
        <v>234</v>
      </c>
      <c r="ED316" t="s">
        <v>234</v>
      </c>
      <c r="EE316" t="s">
        <v>234</v>
      </c>
      <c r="EF316" t="s">
        <v>234</v>
      </c>
      <c r="EG316" t="s">
        <v>234</v>
      </c>
      <c r="EH316" t="s">
        <v>234</v>
      </c>
      <c r="EI316" t="s">
        <v>234</v>
      </c>
      <c r="EJ316" t="s">
        <v>234</v>
      </c>
      <c r="EK316" t="s">
        <v>234</v>
      </c>
      <c r="EL316" t="s">
        <v>234</v>
      </c>
      <c r="EM316" t="s">
        <v>234</v>
      </c>
      <c r="EN316" t="s">
        <v>234</v>
      </c>
      <c r="EO316" t="s">
        <v>234</v>
      </c>
      <c r="EP316" t="s">
        <v>234</v>
      </c>
      <c r="EQ316" t="s">
        <v>234</v>
      </c>
      <c r="ER316" t="s">
        <v>234</v>
      </c>
      <c r="ES316" t="s">
        <v>234</v>
      </c>
      <c r="ET316" t="s">
        <v>234</v>
      </c>
      <c r="EU316" t="s">
        <v>234</v>
      </c>
      <c r="EV316" t="s">
        <v>234</v>
      </c>
      <c r="EW316" t="s">
        <v>234</v>
      </c>
      <c r="EX316" t="s">
        <v>234</v>
      </c>
      <c r="EY316" t="s">
        <v>234</v>
      </c>
      <c r="EZ316" t="s">
        <v>234</v>
      </c>
      <c r="FA316" t="s">
        <v>234</v>
      </c>
      <c r="FB316" t="s">
        <v>234</v>
      </c>
      <c r="FC316" t="s">
        <v>234</v>
      </c>
      <c r="FD316" t="s">
        <v>234</v>
      </c>
      <c r="FE316" t="s">
        <v>234</v>
      </c>
      <c r="FF316" t="s">
        <v>234</v>
      </c>
      <c r="FG316" t="s">
        <v>234</v>
      </c>
      <c r="FH316" t="s">
        <v>234</v>
      </c>
      <c r="FI316" t="s">
        <v>234</v>
      </c>
      <c r="FJ316" t="s">
        <v>234</v>
      </c>
      <c r="FK316" t="s">
        <v>234</v>
      </c>
      <c r="FL316" t="s">
        <v>234</v>
      </c>
      <c r="FM316" t="s">
        <v>234</v>
      </c>
      <c r="FN316" t="s">
        <v>234</v>
      </c>
      <c r="FO316" t="s">
        <v>234</v>
      </c>
      <c r="FP316" t="s">
        <v>234</v>
      </c>
      <c r="FQ316" t="s">
        <v>234</v>
      </c>
      <c r="FR316" t="s">
        <v>234</v>
      </c>
      <c r="FS316" t="s">
        <v>234</v>
      </c>
      <c r="FT316" t="s">
        <v>234</v>
      </c>
      <c r="FU316" t="s">
        <v>234</v>
      </c>
      <c r="FV316" t="s">
        <v>234</v>
      </c>
      <c r="FW316" t="s">
        <v>234</v>
      </c>
      <c r="FX316" t="s">
        <v>234</v>
      </c>
      <c r="FY316" t="s">
        <v>234</v>
      </c>
      <c r="FZ316" t="s">
        <v>234</v>
      </c>
      <c r="GA316" t="s">
        <v>234</v>
      </c>
      <c r="GB316" t="s">
        <v>234</v>
      </c>
      <c r="GC316" t="s">
        <v>234</v>
      </c>
      <c r="GD316" t="s">
        <v>234</v>
      </c>
      <c r="GE316" t="s">
        <v>234</v>
      </c>
      <c r="GF316" t="s">
        <v>234</v>
      </c>
      <c r="GG316" t="s">
        <v>234</v>
      </c>
      <c r="GH316" t="s">
        <v>234</v>
      </c>
      <c r="GI316" t="s">
        <v>234</v>
      </c>
      <c r="GJ316" t="s">
        <v>234</v>
      </c>
      <c r="GK316" t="s">
        <v>234</v>
      </c>
      <c r="GL316" t="s">
        <v>234</v>
      </c>
      <c r="GM316" t="s">
        <v>234</v>
      </c>
      <c r="GN316" t="s">
        <v>234</v>
      </c>
      <c r="GO316" t="s">
        <v>234</v>
      </c>
      <c r="GP316" t="s">
        <v>234</v>
      </c>
      <c r="GQ316" t="s">
        <v>234</v>
      </c>
      <c r="GR316" t="s">
        <v>234</v>
      </c>
      <c r="GS316" t="s">
        <v>234</v>
      </c>
      <c r="GT316" t="s">
        <v>234</v>
      </c>
      <c r="GU316" t="s">
        <v>234</v>
      </c>
      <c r="GV316" t="s">
        <v>234</v>
      </c>
      <c r="GW316" t="s">
        <v>234</v>
      </c>
      <c r="GX316" t="s">
        <v>234</v>
      </c>
      <c r="GY316" t="s">
        <v>234</v>
      </c>
      <c r="GZ316" t="s">
        <v>234</v>
      </c>
      <c r="HA316" t="s">
        <v>234</v>
      </c>
      <c r="HB316" t="s">
        <v>234</v>
      </c>
      <c r="HC316" t="s">
        <v>234</v>
      </c>
      <c r="HD316" t="s">
        <v>234</v>
      </c>
      <c r="HE316" t="s">
        <v>234</v>
      </c>
      <c r="HF316" t="s">
        <v>234</v>
      </c>
      <c r="HG316" t="s">
        <v>234</v>
      </c>
      <c r="HH316" t="s">
        <v>234</v>
      </c>
      <c r="HI316" t="s">
        <v>234</v>
      </c>
      <c r="HJ316" t="s">
        <v>234</v>
      </c>
      <c r="HK316" t="s">
        <v>234</v>
      </c>
      <c r="HL316" t="s">
        <v>234</v>
      </c>
      <c r="HM316" t="s">
        <v>234</v>
      </c>
      <c r="HN316" t="s">
        <v>234</v>
      </c>
      <c r="HO316" t="s">
        <v>234</v>
      </c>
      <c r="HP316" t="s">
        <v>234</v>
      </c>
      <c r="HQ316" t="s">
        <v>234</v>
      </c>
      <c r="HR316" t="s">
        <v>234</v>
      </c>
      <c r="HS316" t="s">
        <v>234</v>
      </c>
      <c r="HT316" t="s">
        <v>234</v>
      </c>
      <c r="HU316" t="s">
        <v>234</v>
      </c>
      <c r="HV316" t="s">
        <v>234</v>
      </c>
      <c r="HW316" t="s">
        <v>234</v>
      </c>
      <c r="HX316" t="s">
        <v>234</v>
      </c>
      <c r="HY316" t="s">
        <v>234</v>
      </c>
      <c r="HZ316" t="s">
        <v>234</v>
      </c>
      <c r="IA316" t="s">
        <v>234</v>
      </c>
      <c r="IB316" t="s">
        <v>234</v>
      </c>
      <c r="IC316" t="s">
        <v>234</v>
      </c>
      <c r="ID316" t="s">
        <v>234</v>
      </c>
      <c r="IE316" t="s">
        <v>234</v>
      </c>
      <c r="IF316" t="s">
        <v>234</v>
      </c>
      <c r="IG316" t="s">
        <v>234</v>
      </c>
      <c r="IH316" t="s">
        <v>234</v>
      </c>
      <c r="II316" t="s">
        <v>234</v>
      </c>
      <c r="IJ316" t="s">
        <v>234</v>
      </c>
      <c r="IK316" t="s">
        <v>234</v>
      </c>
      <c r="IL316" t="s">
        <v>234</v>
      </c>
      <c r="IM316" t="s">
        <v>234</v>
      </c>
      <c r="IN316" t="s">
        <v>234</v>
      </c>
      <c r="IO316" t="s">
        <v>234</v>
      </c>
      <c r="IP316" t="s">
        <v>234</v>
      </c>
      <c r="IQ316" t="s">
        <v>234</v>
      </c>
      <c r="IR316" t="s">
        <v>234</v>
      </c>
      <c r="IS316" t="s">
        <v>234</v>
      </c>
      <c r="IT316" t="s">
        <v>234</v>
      </c>
      <c r="IU316" t="s">
        <v>234</v>
      </c>
      <c r="IV316" t="s">
        <v>234</v>
      </c>
      <c r="IW316" t="s">
        <v>234</v>
      </c>
      <c r="IX316" t="s">
        <v>234</v>
      </c>
      <c r="IY316" t="s">
        <v>234</v>
      </c>
      <c r="IZ316" t="s">
        <v>234</v>
      </c>
      <c r="JA316" t="s">
        <v>234</v>
      </c>
      <c r="JB316" t="s">
        <v>234</v>
      </c>
      <c r="JC316" t="s">
        <v>234</v>
      </c>
      <c r="JD316" t="s">
        <v>234</v>
      </c>
      <c r="JE316" t="s">
        <v>234</v>
      </c>
      <c r="JF316" t="s">
        <v>234</v>
      </c>
      <c r="JG316" t="s">
        <v>234</v>
      </c>
      <c r="JH316" t="s">
        <v>234</v>
      </c>
      <c r="JI316" t="s">
        <v>234</v>
      </c>
      <c r="JJ316" t="s">
        <v>234</v>
      </c>
      <c r="JK316" t="s">
        <v>234</v>
      </c>
      <c r="JL316" t="s">
        <v>234</v>
      </c>
      <c r="JM316" t="s">
        <v>234</v>
      </c>
      <c r="JN316" t="s">
        <v>234</v>
      </c>
      <c r="JO316" t="s">
        <v>234</v>
      </c>
      <c r="JP316" t="s">
        <v>234</v>
      </c>
      <c r="JQ316" t="s">
        <v>234</v>
      </c>
      <c r="JR316" t="s">
        <v>234</v>
      </c>
      <c r="JS316" t="s">
        <v>234</v>
      </c>
      <c r="JT316" t="s">
        <v>234</v>
      </c>
      <c r="JU316" t="s">
        <v>234</v>
      </c>
      <c r="JV316" t="s">
        <v>234</v>
      </c>
      <c r="JW316" t="s">
        <v>234</v>
      </c>
      <c r="JX316" t="s">
        <v>234</v>
      </c>
      <c r="JY316" t="s">
        <v>234</v>
      </c>
      <c r="JZ316" t="s">
        <v>234</v>
      </c>
      <c r="KA316" t="s">
        <v>234</v>
      </c>
      <c r="KB316" t="s">
        <v>234</v>
      </c>
      <c r="KC316" t="s">
        <v>234</v>
      </c>
      <c r="KD316" t="s">
        <v>234</v>
      </c>
      <c r="KE316" t="s">
        <v>234</v>
      </c>
      <c r="KF316" t="s">
        <v>234</v>
      </c>
      <c r="KG316" t="s">
        <v>234</v>
      </c>
      <c r="KH316" t="s">
        <v>234</v>
      </c>
      <c r="KI316" t="s">
        <v>234</v>
      </c>
      <c r="KJ316" t="s">
        <v>234</v>
      </c>
      <c r="KK316" t="s">
        <v>234</v>
      </c>
      <c r="KL316" t="s">
        <v>234</v>
      </c>
      <c r="KM316" t="s">
        <v>234</v>
      </c>
      <c r="KN316" t="s">
        <v>234</v>
      </c>
      <c r="KO316" t="s">
        <v>234</v>
      </c>
      <c r="KP316" t="s">
        <v>234</v>
      </c>
      <c r="KQ316" t="s">
        <v>234</v>
      </c>
      <c r="KR316" t="s">
        <v>234</v>
      </c>
      <c r="KS316" t="s">
        <v>234</v>
      </c>
      <c r="KT316" t="s">
        <v>234</v>
      </c>
      <c r="KU316" t="s">
        <v>234</v>
      </c>
      <c r="KV316" t="s">
        <v>234</v>
      </c>
      <c r="KW316" t="s">
        <v>234</v>
      </c>
      <c r="KX316" t="s">
        <v>234</v>
      </c>
      <c r="KY316" t="s">
        <v>234</v>
      </c>
      <c r="KZ316" t="s">
        <v>234</v>
      </c>
      <c r="LA316" t="s">
        <v>234</v>
      </c>
      <c r="LB316" t="s">
        <v>234</v>
      </c>
      <c r="LC316" t="s">
        <v>234</v>
      </c>
      <c r="LD316" t="s">
        <v>234</v>
      </c>
      <c r="LE316" t="s">
        <v>234</v>
      </c>
      <c r="LF316" t="s">
        <v>3443</v>
      </c>
      <c r="LG316" t="s">
        <v>234</v>
      </c>
      <c r="LH316">
        <v>267218666</v>
      </c>
      <c r="LI316" t="s">
        <v>4529</v>
      </c>
      <c r="LJ316">
        <v>44626.589618055557</v>
      </c>
      <c r="LK316" t="s">
        <v>234</v>
      </c>
      <c r="LL316" t="s">
        <v>234</v>
      </c>
      <c r="LM316" t="s">
        <v>3800</v>
      </c>
      <c r="LN316" t="s">
        <v>3801</v>
      </c>
      <c r="LO316" t="s">
        <v>234</v>
      </c>
      <c r="LP316">
        <v>330</v>
      </c>
    </row>
    <row r="317" spans="1:328" x14ac:dyDescent="0.35">
      <c r="A317">
        <v>44622.613036122682</v>
      </c>
      <c r="B317">
        <v>44622.621025891203</v>
      </c>
      <c r="C317">
        <v>44622</v>
      </c>
      <c r="D317">
        <v>7.9897685209289193E-3</v>
      </c>
      <c r="E317" t="s">
        <v>234</v>
      </c>
      <c r="F317" t="s">
        <v>234</v>
      </c>
      <c r="G317" t="s">
        <v>234</v>
      </c>
      <c r="H317">
        <v>44622</v>
      </c>
      <c r="I317" t="s">
        <v>451</v>
      </c>
      <c r="J317" t="s">
        <v>234</v>
      </c>
      <c r="K317" t="s">
        <v>451</v>
      </c>
      <c r="L317" t="s">
        <v>450</v>
      </c>
      <c r="M317" t="s">
        <v>450</v>
      </c>
      <c r="N317" t="s">
        <v>246</v>
      </c>
      <c r="O317" t="s">
        <v>4486</v>
      </c>
      <c r="P317" t="s">
        <v>246</v>
      </c>
      <c r="Q317" t="s">
        <v>433</v>
      </c>
      <c r="R317" t="s">
        <v>4486</v>
      </c>
      <c r="S317" t="s">
        <v>441</v>
      </c>
      <c r="T317" t="s">
        <v>1922</v>
      </c>
      <c r="U317" t="s">
        <v>1921</v>
      </c>
      <c r="V317" t="s">
        <v>1923</v>
      </c>
      <c r="W317" t="s">
        <v>2278</v>
      </c>
      <c r="X317" t="s">
        <v>2277</v>
      </c>
      <c r="Y317" t="s">
        <v>2278</v>
      </c>
      <c r="Z317" t="s">
        <v>246</v>
      </c>
      <c r="AA317" t="s">
        <v>4487</v>
      </c>
      <c r="AB317" t="s">
        <v>246</v>
      </c>
      <c r="AC317" t="s">
        <v>1390</v>
      </c>
      <c r="AD317" t="s">
        <v>4487</v>
      </c>
      <c r="AE317" t="s">
        <v>246</v>
      </c>
      <c r="AF317" t="s">
        <v>4488</v>
      </c>
      <c r="AG317" t="s">
        <v>246</v>
      </c>
      <c r="AH317" t="s">
        <v>1390</v>
      </c>
      <c r="AI317" t="s">
        <v>4489</v>
      </c>
      <c r="AJ317" t="s">
        <v>366</v>
      </c>
      <c r="AK317" t="s">
        <v>248</v>
      </c>
      <c r="AL317" t="s">
        <v>1655</v>
      </c>
      <c r="AM317" t="s">
        <v>234</v>
      </c>
      <c r="AN317" t="s">
        <v>1655</v>
      </c>
      <c r="AO317" t="s">
        <v>234</v>
      </c>
      <c r="AP317" t="s">
        <v>250</v>
      </c>
      <c r="AQ317" t="s">
        <v>234</v>
      </c>
      <c r="AR317" t="s">
        <v>234</v>
      </c>
      <c r="AS317" t="s">
        <v>234</v>
      </c>
      <c r="AT317" t="s">
        <v>234</v>
      </c>
      <c r="AU317" t="s">
        <v>234</v>
      </c>
      <c r="AV317" t="s">
        <v>234</v>
      </c>
      <c r="AW317" t="s">
        <v>234</v>
      </c>
      <c r="AX317" t="s">
        <v>234</v>
      </c>
      <c r="AY317" t="s">
        <v>234</v>
      </c>
      <c r="AZ317" t="s">
        <v>234</v>
      </c>
      <c r="BA317" t="s">
        <v>234</v>
      </c>
      <c r="BB317" t="s">
        <v>234</v>
      </c>
      <c r="BC317" t="s">
        <v>234</v>
      </c>
      <c r="BD317" t="s">
        <v>234</v>
      </c>
      <c r="BE317" t="s">
        <v>234</v>
      </c>
      <c r="BF317" t="s">
        <v>234</v>
      </c>
      <c r="BG317" t="s">
        <v>234</v>
      </c>
      <c r="BH317" t="s">
        <v>234</v>
      </c>
      <c r="BI317" t="s">
        <v>234</v>
      </c>
      <c r="BJ317" t="s">
        <v>234</v>
      </c>
      <c r="BK317" t="s">
        <v>234</v>
      </c>
      <c r="BL317" t="s">
        <v>234</v>
      </c>
      <c r="BM317" t="s">
        <v>234</v>
      </c>
      <c r="BN317" t="s">
        <v>234</v>
      </c>
      <c r="BO317" t="s">
        <v>234</v>
      </c>
      <c r="BP317" t="s">
        <v>234</v>
      </c>
      <c r="BQ317" t="s">
        <v>234</v>
      </c>
      <c r="BR317" t="s">
        <v>234</v>
      </c>
      <c r="BS317" t="s">
        <v>234</v>
      </c>
      <c r="BT317" t="s">
        <v>234</v>
      </c>
      <c r="BU317" t="s">
        <v>234</v>
      </c>
      <c r="BV317" t="s">
        <v>234</v>
      </c>
      <c r="BW317" t="s">
        <v>234</v>
      </c>
      <c r="BX317" t="s">
        <v>234</v>
      </c>
      <c r="BY317" t="s">
        <v>234</v>
      </c>
      <c r="BZ317" t="s">
        <v>234</v>
      </c>
      <c r="CA317" t="s">
        <v>234</v>
      </c>
      <c r="CB317" t="s">
        <v>234</v>
      </c>
      <c r="CC317" t="s">
        <v>234</v>
      </c>
      <c r="CD317" t="s">
        <v>234</v>
      </c>
      <c r="CE317" t="s">
        <v>234</v>
      </c>
      <c r="CF317" t="s">
        <v>234</v>
      </c>
      <c r="CG317" t="s">
        <v>234</v>
      </c>
      <c r="CH317" t="s">
        <v>234</v>
      </c>
      <c r="CI317" t="s">
        <v>234</v>
      </c>
      <c r="CJ317" t="s">
        <v>234</v>
      </c>
      <c r="CK317" t="s">
        <v>234</v>
      </c>
      <c r="CL317" t="s">
        <v>234</v>
      </c>
      <c r="CM317" t="s">
        <v>234</v>
      </c>
      <c r="CN317" t="s">
        <v>234</v>
      </c>
      <c r="CO317" t="s">
        <v>234</v>
      </c>
      <c r="CP317" t="s">
        <v>234</v>
      </c>
      <c r="CQ317" t="s">
        <v>234</v>
      </c>
      <c r="CR317" t="s">
        <v>234</v>
      </c>
      <c r="CS317" t="s">
        <v>234</v>
      </c>
      <c r="CT317" t="s">
        <v>234</v>
      </c>
      <c r="CU317" t="s">
        <v>234</v>
      </c>
      <c r="CV317" t="s">
        <v>234</v>
      </c>
      <c r="CW317" t="s">
        <v>234</v>
      </c>
      <c r="CX317" t="s">
        <v>234</v>
      </c>
      <c r="CY317" t="s">
        <v>234</v>
      </c>
      <c r="CZ317" t="s">
        <v>234</v>
      </c>
      <c r="DA317" t="s">
        <v>234</v>
      </c>
      <c r="DB317" t="s">
        <v>234</v>
      </c>
      <c r="DC317" t="s">
        <v>234</v>
      </c>
      <c r="DD317" t="s">
        <v>234</v>
      </c>
      <c r="DE317" t="s">
        <v>234</v>
      </c>
      <c r="DF317" t="s">
        <v>234</v>
      </c>
      <c r="DG317" t="s">
        <v>234</v>
      </c>
      <c r="DH317" t="s">
        <v>234</v>
      </c>
      <c r="DI317" t="s">
        <v>234</v>
      </c>
      <c r="DJ317" t="s">
        <v>234</v>
      </c>
      <c r="DK317" t="s">
        <v>234</v>
      </c>
      <c r="DL317" t="s">
        <v>234</v>
      </c>
      <c r="DM317" t="s">
        <v>234</v>
      </c>
      <c r="DN317" t="s">
        <v>234</v>
      </c>
      <c r="DO317" t="s">
        <v>234</v>
      </c>
      <c r="DP317" t="s">
        <v>234</v>
      </c>
      <c r="DQ317" t="s">
        <v>234</v>
      </c>
      <c r="DR317" t="s">
        <v>234</v>
      </c>
      <c r="DS317" t="s">
        <v>234</v>
      </c>
      <c r="DT317" t="s">
        <v>234</v>
      </c>
      <c r="DU317" t="s">
        <v>234</v>
      </c>
      <c r="DV317" t="s">
        <v>234</v>
      </c>
      <c r="DW317" t="s">
        <v>234</v>
      </c>
      <c r="DX317" t="s">
        <v>234</v>
      </c>
      <c r="DY317" t="s">
        <v>234</v>
      </c>
      <c r="DZ317" t="s">
        <v>234</v>
      </c>
      <c r="EA317" t="s">
        <v>234</v>
      </c>
      <c r="EB317" t="s">
        <v>234</v>
      </c>
      <c r="EC317" t="s">
        <v>234</v>
      </c>
      <c r="ED317" t="s">
        <v>234</v>
      </c>
      <c r="EE317" t="s">
        <v>234</v>
      </c>
      <c r="EF317" t="s">
        <v>234</v>
      </c>
      <c r="EG317" t="s">
        <v>234</v>
      </c>
      <c r="EH317" t="s">
        <v>234</v>
      </c>
      <c r="EI317" t="s">
        <v>234</v>
      </c>
      <c r="EJ317" t="s">
        <v>234</v>
      </c>
      <c r="EK317" t="s">
        <v>234</v>
      </c>
      <c r="EL317" t="s">
        <v>234</v>
      </c>
      <c r="EM317" t="s">
        <v>234</v>
      </c>
      <c r="EN317" t="s">
        <v>234</v>
      </c>
      <c r="EO317" t="s">
        <v>234</v>
      </c>
      <c r="EP317" t="s">
        <v>234</v>
      </c>
      <c r="EQ317" t="s">
        <v>234</v>
      </c>
      <c r="ER317" t="s">
        <v>234</v>
      </c>
      <c r="ES317" t="s">
        <v>234</v>
      </c>
      <c r="ET317" t="s">
        <v>234</v>
      </c>
      <c r="EU317" t="s">
        <v>234</v>
      </c>
      <c r="EV317" t="s">
        <v>234</v>
      </c>
      <c r="EW317" t="s">
        <v>234</v>
      </c>
      <c r="EX317" t="s">
        <v>234</v>
      </c>
      <c r="EY317" t="s">
        <v>234</v>
      </c>
      <c r="EZ317" t="s">
        <v>234</v>
      </c>
      <c r="FA317" t="s">
        <v>234</v>
      </c>
      <c r="FB317" t="s">
        <v>234</v>
      </c>
      <c r="FC317" t="s">
        <v>234</v>
      </c>
      <c r="FD317" t="s">
        <v>234</v>
      </c>
      <c r="FE317" t="s">
        <v>234</v>
      </c>
      <c r="FF317" t="s">
        <v>234</v>
      </c>
      <c r="FG317" t="s">
        <v>234</v>
      </c>
      <c r="FH317" t="s">
        <v>234</v>
      </c>
      <c r="FI317" t="s">
        <v>234</v>
      </c>
      <c r="FJ317" t="s">
        <v>234</v>
      </c>
      <c r="FK317" t="s">
        <v>234</v>
      </c>
      <c r="FL317" t="s">
        <v>234</v>
      </c>
      <c r="FM317" t="s">
        <v>234</v>
      </c>
      <c r="FN317" t="s">
        <v>234</v>
      </c>
      <c r="FO317" t="s">
        <v>234</v>
      </c>
      <c r="FP317" t="s">
        <v>234</v>
      </c>
      <c r="FQ317" t="s">
        <v>234</v>
      </c>
      <c r="FR317" t="s">
        <v>234</v>
      </c>
      <c r="FS317" t="s">
        <v>234</v>
      </c>
      <c r="FT317" t="s">
        <v>234</v>
      </c>
      <c r="FU317" t="s">
        <v>234</v>
      </c>
      <c r="FV317" t="s">
        <v>234</v>
      </c>
      <c r="FW317" t="s">
        <v>234</v>
      </c>
      <c r="FX317" t="s">
        <v>234</v>
      </c>
      <c r="FY317" t="s">
        <v>234</v>
      </c>
      <c r="FZ317" t="s">
        <v>234</v>
      </c>
      <c r="GA317" t="s">
        <v>234</v>
      </c>
      <c r="GB317" t="s">
        <v>234</v>
      </c>
      <c r="GC317" t="s">
        <v>234</v>
      </c>
      <c r="GD317" t="s">
        <v>234</v>
      </c>
      <c r="GE317" t="s">
        <v>234</v>
      </c>
      <c r="GF317" t="s">
        <v>234</v>
      </c>
      <c r="GG317" t="s">
        <v>234</v>
      </c>
      <c r="GH317" t="s">
        <v>234</v>
      </c>
      <c r="GI317" t="s">
        <v>234</v>
      </c>
      <c r="GJ317" t="s">
        <v>234</v>
      </c>
      <c r="GK317" t="s">
        <v>234</v>
      </c>
      <c r="GL317" t="s">
        <v>234</v>
      </c>
      <c r="GM317" t="s">
        <v>234</v>
      </c>
      <c r="GN317" t="s">
        <v>234</v>
      </c>
      <c r="GO317" t="s">
        <v>234</v>
      </c>
      <c r="GP317" t="s">
        <v>234</v>
      </c>
      <c r="GQ317" t="s">
        <v>234</v>
      </c>
      <c r="GR317" t="s">
        <v>234</v>
      </c>
      <c r="GS317" t="s">
        <v>234</v>
      </c>
      <c r="GT317" t="s">
        <v>234</v>
      </c>
      <c r="GU317" t="s">
        <v>234</v>
      </c>
      <c r="GV317" t="s">
        <v>234</v>
      </c>
      <c r="GW317" t="s">
        <v>234</v>
      </c>
      <c r="GX317" t="s">
        <v>234</v>
      </c>
      <c r="GY317" t="s">
        <v>234</v>
      </c>
      <c r="GZ317" t="s">
        <v>234</v>
      </c>
      <c r="HA317" t="s">
        <v>234</v>
      </c>
      <c r="HB317" t="s">
        <v>234</v>
      </c>
      <c r="HC317" t="s">
        <v>234</v>
      </c>
      <c r="HD317" t="s">
        <v>234</v>
      </c>
      <c r="HE317" t="s">
        <v>234</v>
      </c>
      <c r="HF317" t="s">
        <v>234</v>
      </c>
      <c r="HG317" t="s">
        <v>234</v>
      </c>
      <c r="HH317" t="s">
        <v>234</v>
      </c>
      <c r="HI317" t="s">
        <v>234</v>
      </c>
      <c r="HJ317" t="s">
        <v>234</v>
      </c>
      <c r="HK317" t="s">
        <v>234</v>
      </c>
      <c r="HL317" t="s">
        <v>234</v>
      </c>
      <c r="HM317" t="s">
        <v>234</v>
      </c>
      <c r="HN317" t="s">
        <v>234</v>
      </c>
      <c r="HO317" t="s">
        <v>234</v>
      </c>
      <c r="HP317" t="s">
        <v>234</v>
      </c>
      <c r="HQ317" t="s">
        <v>234</v>
      </c>
      <c r="HR317" t="s">
        <v>234</v>
      </c>
      <c r="HS317" t="s">
        <v>234</v>
      </c>
      <c r="HT317" t="s">
        <v>234</v>
      </c>
      <c r="HU317" t="s">
        <v>234</v>
      </c>
      <c r="HV317" t="s">
        <v>234</v>
      </c>
      <c r="HW317" t="s">
        <v>234</v>
      </c>
      <c r="HX317" t="s">
        <v>234</v>
      </c>
      <c r="HY317" t="s">
        <v>234</v>
      </c>
      <c r="HZ317" t="s">
        <v>234</v>
      </c>
      <c r="IA317" t="s">
        <v>234</v>
      </c>
      <c r="IB317" t="s">
        <v>234</v>
      </c>
      <c r="IC317" t="s">
        <v>234</v>
      </c>
      <c r="ID317" t="s">
        <v>234</v>
      </c>
      <c r="IE317" t="s">
        <v>234</v>
      </c>
      <c r="IF317" t="s">
        <v>234</v>
      </c>
      <c r="IG317" t="s">
        <v>234</v>
      </c>
      <c r="IH317" t="s">
        <v>234</v>
      </c>
      <c r="II317" t="s">
        <v>234</v>
      </c>
      <c r="IJ317" t="s">
        <v>234</v>
      </c>
      <c r="IK317" t="s">
        <v>234</v>
      </c>
      <c r="IL317" t="s">
        <v>234</v>
      </c>
      <c r="IM317" t="s">
        <v>234</v>
      </c>
      <c r="IN317" t="s">
        <v>234</v>
      </c>
      <c r="IO317" t="s">
        <v>234</v>
      </c>
      <c r="IP317" t="s">
        <v>234</v>
      </c>
      <c r="IQ317" t="s">
        <v>234</v>
      </c>
      <c r="IR317" t="s">
        <v>234</v>
      </c>
      <c r="IS317" t="s">
        <v>234</v>
      </c>
      <c r="IT317" t="s">
        <v>234</v>
      </c>
      <c r="IU317" t="s">
        <v>234</v>
      </c>
      <c r="IV317" t="s">
        <v>234</v>
      </c>
      <c r="IW317" t="s">
        <v>234</v>
      </c>
      <c r="IX317" t="s">
        <v>234</v>
      </c>
      <c r="IY317" t="s">
        <v>1655</v>
      </c>
      <c r="IZ317" t="s">
        <v>1713</v>
      </c>
      <c r="JA317" t="s">
        <v>319</v>
      </c>
      <c r="JB317" t="s">
        <v>234</v>
      </c>
      <c r="JC317" t="s">
        <v>320</v>
      </c>
      <c r="JD317" t="s">
        <v>321</v>
      </c>
      <c r="JE317" t="s">
        <v>321</v>
      </c>
      <c r="JF317" t="s">
        <v>255</v>
      </c>
      <c r="JG317" t="s">
        <v>234</v>
      </c>
      <c r="JH317" t="s">
        <v>347</v>
      </c>
      <c r="JI317" t="s">
        <v>258</v>
      </c>
      <c r="JJ317" t="s">
        <v>258</v>
      </c>
      <c r="JK317" t="s">
        <v>3810</v>
      </c>
      <c r="JL317" t="s">
        <v>234</v>
      </c>
      <c r="JM317" t="s">
        <v>234</v>
      </c>
      <c r="JN317" t="s">
        <v>234</v>
      </c>
      <c r="JO317" t="s">
        <v>234</v>
      </c>
      <c r="JP317" t="s">
        <v>234</v>
      </c>
      <c r="JQ317">
        <v>2</v>
      </c>
      <c r="JR317">
        <v>0.4</v>
      </c>
      <c r="JS317" t="s">
        <v>234</v>
      </c>
      <c r="JT317" t="s">
        <v>259</v>
      </c>
      <c r="JU317">
        <v>0.4</v>
      </c>
      <c r="JV317" t="s">
        <v>261</v>
      </c>
      <c r="JW317" t="s">
        <v>3859</v>
      </c>
      <c r="JX317" t="s">
        <v>249</v>
      </c>
      <c r="JY317" t="s">
        <v>246</v>
      </c>
      <c r="JZ317">
        <v>0</v>
      </c>
      <c r="KA317">
        <v>0</v>
      </c>
      <c r="KB317">
        <v>0</v>
      </c>
      <c r="KC317">
        <v>0</v>
      </c>
      <c r="KD317">
        <v>0</v>
      </c>
      <c r="KE317">
        <v>0</v>
      </c>
      <c r="KF317">
        <v>0</v>
      </c>
      <c r="KG317">
        <v>0</v>
      </c>
      <c r="KH317">
        <v>0</v>
      </c>
      <c r="KI317">
        <v>0</v>
      </c>
      <c r="KJ317">
        <v>1</v>
      </c>
      <c r="KK317">
        <v>0</v>
      </c>
      <c r="KL317" t="s">
        <v>4530</v>
      </c>
      <c r="KM317" t="s">
        <v>261</v>
      </c>
      <c r="KN317" t="s">
        <v>234</v>
      </c>
      <c r="KO317" t="s">
        <v>234</v>
      </c>
      <c r="KP317" t="s">
        <v>234</v>
      </c>
      <c r="KQ317" t="s">
        <v>234</v>
      </c>
      <c r="KR317" t="s">
        <v>234</v>
      </c>
      <c r="KS317" t="s">
        <v>234</v>
      </c>
      <c r="KT317" t="s">
        <v>234</v>
      </c>
      <c r="KU317" t="s">
        <v>234</v>
      </c>
      <c r="KV317" t="s">
        <v>234</v>
      </c>
      <c r="KW317" t="s">
        <v>234</v>
      </c>
      <c r="KX317" t="s">
        <v>234</v>
      </c>
      <c r="KY317" t="s">
        <v>234</v>
      </c>
      <c r="KZ317" t="s">
        <v>234</v>
      </c>
      <c r="LA317" t="s">
        <v>234</v>
      </c>
      <c r="LB317" t="s">
        <v>234</v>
      </c>
      <c r="LC317" t="s">
        <v>234</v>
      </c>
      <c r="LD317" t="s">
        <v>234</v>
      </c>
      <c r="LE317" t="s">
        <v>234</v>
      </c>
      <c r="LF317" t="s">
        <v>3443</v>
      </c>
      <c r="LG317" t="s">
        <v>234</v>
      </c>
      <c r="LH317">
        <v>267218673</v>
      </c>
      <c r="LI317" t="s">
        <v>4531</v>
      </c>
      <c r="LJ317">
        <v>44626.589629629627</v>
      </c>
      <c r="LK317" t="s">
        <v>234</v>
      </c>
      <c r="LL317" t="s">
        <v>234</v>
      </c>
      <c r="LM317" t="s">
        <v>3800</v>
      </c>
      <c r="LN317" t="s">
        <v>3801</v>
      </c>
      <c r="LO317" t="s">
        <v>234</v>
      </c>
      <c r="LP317">
        <v>331</v>
      </c>
    </row>
    <row r="318" spans="1:328" x14ac:dyDescent="0.35">
      <c r="A318">
        <v>44622.622737453697</v>
      </c>
      <c r="B318">
        <v>44622.626168356481</v>
      </c>
      <c r="C318">
        <v>44622</v>
      </c>
      <c r="D318">
        <v>3.430902783293277E-3</v>
      </c>
      <c r="E318" t="s">
        <v>234</v>
      </c>
      <c r="F318" t="s">
        <v>234</v>
      </c>
      <c r="G318" t="s">
        <v>234</v>
      </c>
      <c r="H318">
        <v>44622</v>
      </c>
      <c r="I318" t="s">
        <v>451</v>
      </c>
      <c r="J318" t="s">
        <v>234</v>
      </c>
      <c r="K318" t="s">
        <v>451</v>
      </c>
      <c r="L318" t="s">
        <v>450</v>
      </c>
      <c r="M318" t="s">
        <v>450</v>
      </c>
      <c r="N318" t="s">
        <v>246</v>
      </c>
      <c r="O318" t="s">
        <v>4486</v>
      </c>
      <c r="P318" t="s">
        <v>246</v>
      </c>
      <c r="Q318" t="s">
        <v>433</v>
      </c>
      <c r="R318" t="s">
        <v>4486</v>
      </c>
      <c r="S318" t="s">
        <v>441</v>
      </c>
      <c r="T318" t="s">
        <v>1922</v>
      </c>
      <c r="U318" t="s">
        <v>1921</v>
      </c>
      <c r="V318" t="s">
        <v>1923</v>
      </c>
      <c r="W318" t="s">
        <v>2278</v>
      </c>
      <c r="X318" t="s">
        <v>2277</v>
      </c>
      <c r="Y318" t="s">
        <v>2278</v>
      </c>
      <c r="Z318" t="s">
        <v>246</v>
      </c>
      <c r="AA318" t="s">
        <v>4487</v>
      </c>
      <c r="AB318" t="s">
        <v>246</v>
      </c>
      <c r="AC318" t="s">
        <v>1390</v>
      </c>
      <c r="AD318" t="s">
        <v>4487</v>
      </c>
      <c r="AE318" t="s">
        <v>246</v>
      </c>
      <c r="AF318" t="s">
        <v>4488</v>
      </c>
      <c r="AG318" t="s">
        <v>246</v>
      </c>
      <c r="AH318" t="s">
        <v>1390</v>
      </c>
      <c r="AI318" t="s">
        <v>4489</v>
      </c>
      <c r="AJ318" t="s">
        <v>366</v>
      </c>
      <c r="AK318" t="s">
        <v>248</v>
      </c>
      <c r="AL318" t="s">
        <v>1655</v>
      </c>
      <c r="AM318" t="s">
        <v>234</v>
      </c>
      <c r="AN318" t="s">
        <v>1655</v>
      </c>
      <c r="AO318" t="s">
        <v>234</v>
      </c>
      <c r="AP318" t="s">
        <v>250</v>
      </c>
      <c r="AQ318" t="s">
        <v>234</v>
      </c>
      <c r="AR318" t="s">
        <v>234</v>
      </c>
      <c r="AS318" t="s">
        <v>234</v>
      </c>
      <c r="AT318" t="s">
        <v>234</v>
      </c>
      <c r="AU318" t="s">
        <v>234</v>
      </c>
      <c r="AV318" t="s">
        <v>234</v>
      </c>
      <c r="AW318" t="s">
        <v>234</v>
      </c>
      <c r="AX318" t="s">
        <v>234</v>
      </c>
      <c r="AY318" t="s">
        <v>234</v>
      </c>
      <c r="AZ318" t="s">
        <v>234</v>
      </c>
      <c r="BA318" t="s">
        <v>234</v>
      </c>
      <c r="BB318" t="s">
        <v>234</v>
      </c>
      <c r="BC318" t="s">
        <v>234</v>
      </c>
      <c r="BD318" t="s">
        <v>234</v>
      </c>
      <c r="BE318" t="s">
        <v>234</v>
      </c>
      <c r="BF318" t="s">
        <v>234</v>
      </c>
      <c r="BG318" t="s">
        <v>234</v>
      </c>
      <c r="BH318" t="s">
        <v>234</v>
      </c>
      <c r="BI318" t="s">
        <v>234</v>
      </c>
      <c r="BJ318" t="s">
        <v>234</v>
      </c>
      <c r="BK318" t="s">
        <v>234</v>
      </c>
      <c r="BL318" t="s">
        <v>234</v>
      </c>
      <c r="BM318" t="s">
        <v>234</v>
      </c>
      <c r="BN318" t="s">
        <v>234</v>
      </c>
      <c r="BO318" t="s">
        <v>234</v>
      </c>
      <c r="BP318" t="s">
        <v>234</v>
      </c>
      <c r="BQ318" t="s">
        <v>234</v>
      </c>
      <c r="BR318" t="s">
        <v>234</v>
      </c>
      <c r="BS318" t="s">
        <v>234</v>
      </c>
      <c r="BT318" t="s">
        <v>234</v>
      </c>
      <c r="BU318" t="s">
        <v>234</v>
      </c>
      <c r="BV318" t="s">
        <v>234</v>
      </c>
      <c r="BW318" t="s">
        <v>234</v>
      </c>
      <c r="BX318" t="s">
        <v>234</v>
      </c>
      <c r="BY318" t="s">
        <v>234</v>
      </c>
      <c r="BZ318" t="s">
        <v>234</v>
      </c>
      <c r="CA318" t="s">
        <v>234</v>
      </c>
      <c r="CB318" t="s">
        <v>234</v>
      </c>
      <c r="CC318" t="s">
        <v>234</v>
      </c>
      <c r="CD318" t="s">
        <v>234</v>
      </c>
      <c r="CE318" t="s">
        <v>234</v>
      </c>
      <c r="CF318" t="s">
        <v>234</v>
      </c>
      <c r="CG318" t="s">
        <v>234</v>
      </c>
      <c r="CH318" t="s">
        <v>234</v>
      </c>
      <c r="CI318" t="s">
        <v>234</v>
      </c>
      <c r="CJ318" t="s">
        <v>234</v>
      </c>
      <c r="CK318" t="s">
        <v>234</v>
      </c>
      <c r="CL318" t="s">
        <v>234</v>
      </c>
      <c r="CM318" t="s">
        <v>234</v>
      </c>
      <c r="CN318" t="s">
        <v>234</v>
      </c>
      <c r="CO318" t="s">
        <v>234</v>
      </c>
      <c r="CP318" t="s">
        <v>234</v>
      </c>
      <c r="CQ318" t="s">
        <v>234</v>
      </c>
      <c r="CR318" t="s">
        <v>234</v>
      </c>
      <c r="CS318" t="s">
        <v>234</v>
      </c>
      <c r="CT318" t="s">
        <v>234</v>
      </c>
      <c r="CU318" t="s">
        <v>234</v>
      </c>
      <c r="CV318" t="s">
        <v>234</v>
      </c>
      <c r="CW318" t="s">
        <v>234</v>
      </c>
      <c r="CX318" t="s">
        <v>234</v>
      </c>
      <c r="CY318" t="s">
        <v>234</v>
      </c>
      <c r="CZ318" t="s">
        <v>234</v>
      </c>
      <c r="DA318" t="s">
        <v>234</v>
      </c>
      <c r="DB318" t="s">
        <v>234</v>
      </c>
      <c r="DC318" t="s">
        <v>234</v>
      </c>
      <c r="DD318" t="s">
        <v>234</v>
      </c>
      <c r="DE318" t="s">
        <v>234</v>
      </c>
      <c r="DF318" t="s">
        <v>234</v>
      </c>
      <c r="DG318" t="s">
        <v>234</v>
      </c>
      <c r="DH318" t="s">
        <v>234</v>
      </c>
      <c r="DI318" t="s">
        <v>234</v>
      </c>
      <c r="DJ318" t="s">
        <v>234</v>
      </c>
      <c r="DK318" t="s">
        <v>234</v>
      </c>
      <c r="DL318" t="s">
        <v>234</v>
      </c>
      <c r="DM318" t="s">
        <v>234</v>
      </c>
      <c r="DN318" t="s">
        <v>234</v>
      </c>
      <c r="DO318" t="s">
        <v>234</v>
      </c>
      <c r="DP318" t="s">
        <v>234</v>
      </c>
      <c r="DQ318" t="s">
        <v>234</v>
      </c>
      <c r="DR318" t="s">
        <v>234</v>
      </c>
      <c r="DS318" t="s">
        <v>234</v>
      </c>
      <c r="DT318" t="s">
        <v>234</v>
      </c>
      <c r="DU318" t="s">
        <v>234</v>
      </c>
      <c r="DV318" t="s">
        <v>234</v>
      </c>
      <c r="DW318" t="s">
        <v>234</v>
      </c>
      <c r="DX318" t="s">
        <v>234</v>
      </c>
      <c r="DY318" t="s">
        <v>234</v>
      </c>
      <c r="DZ318" t="s">
        <v>234</v>
      </c>
      <c r="EA318" t="s">
        <v>234</v>
      </c>
      <c r="EB318" t="s">
        <v>234</v>
      </c>
      <c r="EC318" t="s">
        <v>234</v>
      </c>
      <c r="ED318" t="s">
        <v>234</v>
      </c>
      <c r="EE318" t="s">
        <v>234</v>
      </c>
      <c r="EF318" t="s">
        <v>234</v>
      </c>
      <c r="EG318" t="s">
        <v>234</v>
      </c>
      <c r="EH318" t="s">
        <v>234</v>
      </c>
      <c r="EI318" t="s">
        <v>234</v>
      </c>
      <c r="EJ318" t="s">
        <v>234</v>
      </c>
      <c r="EK318" t="s">
        <v>234</v>
      </c>
      <c r="EL318" t="s">
        <v>234</v>
      </c>
      <c r="EM318" t="s">
        <v>234</v>
      </c>
      <c r="EN318" t="s">
        <v>234</v>
      </c>
      <c r="EO318" t="s">
        <v>234</v>
      </c>
      <c r="EP318" t="s">
        <v>234</v>
      </c>
      <c r="EQ318" t="s">
        <v>234</v>
      </c>
      <c r="ER318" t="s">
        <v>234</v>
      </c>
      <c r="ES318" t="s">
        <v>234</v>
      </c>
      <c r="ET318" t="s">
        <v>234</v>
      </c>
      <c r="EU318" t="s">
        <v>234</v>
      </c>
      <c r="EV318" t="s">
        <v>234</v>
      </c>
      <c r="EW318" t="s">
        <v>234</v>
      </c>
      <c r="EX318" t="s">
        <v>234</v>
      </c>
      <c r="EY318" t="s">
        <v>234</v>
      </c>
      <c r="EZ318" t="s">
        <v>234</v>
      </c>
      <c r="FA318" t="s">
        <v>234</v>
      </c>
      <c r="FB318" t="s">
        <v>234</v>
      </c>
      <c r="FC318" t="s">
        <v>234</v>
      </c>
      <c r="FD318" t="s">
        <v>234</v>
      </c>
      <c r="FE318" t="s">
        <v>234</v>
      </c>
      <c r="FF318" t="s">
        <v>234</v>
      </c>
      <c r="FG318" t="s">
        <v>234</v>
      </c>
      <c r="FH318" t="s">
        <v>234</v>
      </c>
      <c r="FI318" t="s">
        <v>234</v>
      </c>
      <c r="FJ318" t="s">
        <v>234</v>
      </c>
      <c r="FK318" t="s">
        <v>234</v>
      </c>
      <c r="FL318" t="s">
        <v>234</v>
      </c>
      <c r="FM318" t="s">
        <v>234</v>
      </c>
      <c r="FN318" t="s">
        <v>234</v>
      </c>
      <c r="FO318" t="s">
        <v>234</v>
      </c>
      <c r="FP318" t="s">
        <v>234</v>
      </c>
      <c r="FQ318" t="s">
        <v>234</v>
      </c>
      <c r="FR318" t="s">
        <v>234</v>
      </c>
      <c r="FS318" t="s">
        <v>234</v>
      </c>
      <c r="FT318" t="s">
        <v>234</v>
      </c>
      <c r="FU318" t="s">
        <v>234</v>
      </c>
      <c r="FV318" t="s">
        <v>234</v>
      </c>
      <c r="FW318" t="s">
        <v>234</v>
      </c>
      <c r="FX318" t="s">
        <v>234</v>
      </c>
      <c r="FY318" t="s">
        <v>234</v>
      </c>
      <c r="FZ318" t="s">
        <v>234</v>
      </c>
      <c r="GA318" t="s">
        <v>234</v>
      </c>
      <c r="GB318" t="s">
        <v>234</v>
      </c>
      <c r="GC318" t="s">
        <v>234</v>
      </c>
      <c r="GD318" t="s">
        <v>234</v>
      </c>
      <c r="GE318" t="s">
        <v>234</v>
      </c>
      <c r="GF318" t="s">
        <v>234</v>
      </c>
      <c r="GG318" t="s">
        <v>234</v>
      </c>
      <c r="GH318" t="s">
        <v>234</v>
      </c>
      <c r="GI318" t="s">
        <v>234</v>
      </c>
      <c r="GJ318" t="s">
        <v>234</v>
      </c>
      <c r="GK318" t="s">
        <v>234</v>
      </c>
      <c r="GL318" t="s">
        <v>234</v>
      </c>
      <c r="GM318" t="s">
        <v>234</v>
      </c>
      <c r="GN318" t="s">
        <v>234</v>
      </c>
      <c r="GO318" t="s">
        <v>234</v>
      </c>
      <c r="GP318" t="s">
        <v>234</v>
      </c>
      <c r="GQ318" t="s">
        <v>234</v>
      </c>
      <c r="GR318" t="s">
        <v>234</v>
      </c>
      <c r="GS318" t="s">
        <v>234</v>
      </c>
      <c r="GT318" t="s">
        <v>234</v>
      </c>
      <c r="GU318" t="s">
        <v>234</v>
      </c>
      <c r="GV318" t="s">
        <v>234</v>
      </c>
      <c r="GW318" t="s">
        <v>234</v>
      </c>
      <c r="GX318" t="s">
        <v>234</v>
      </c>
      <c r="GY318" t="s">
        <v>234</v>
      </c>
      <c r="GZ318" t="s">
        <v>234</v>
      </c>
      <c r="HA318" t="s">
        <v>234</v>
      </c>
      <c r="HB318" t="s">
        <v>234</v>
      </c>
      <c r="HC318" t="s">
        <v>234</v>
      </c>
      <c r="HD318" t="s">
        <v>234</v>
      </c>
      <c r="HE318" t="s">
        <v>234</v>
      </c>
      <c r="HF318" t="s">
        <v>234</v>
      </c>
      <c r="HG318" t="s">
        <v>234</v>
      </c>
      <c r="HH318" t="s">
        <v>234</v>
      </c>
      <c r="HI318" t="s">
        <v>234</v>
      </c>
      <c r="HJ318" t="s">
        <v>234</v>
      </c>
      <c r="HK318" t="s">
        <v>234</v>
      </c>
      <c r="HL318" t="s">
        <v>234</v>
      </c>
      <c r="HM318" t="s">
        <v>234</v>
      </c>
      <c r="HN318" t="s">
        <v>234</v>
      </c>
      <c r="HO318" t="s">
        <v>234</v>
      </c>
      <c r="HP318" t="s">
        <v>234</v>
      </c>
      <c r="HQ318" t="s">
        <v>234</v>
      </c>
      <c r="HR318" t="s">
        <v>234</v>
      </c>
      <c r="HS318" t="s">
        <v>234</v>
      </c>
      <c r="HT318" t="s">
        <v>234</v>
      </c>
      <c r="HU318" t="s">
        <v>234</v>
      </c>
      <c r="HV318" t="s">
        <v>234</v>
      </c>
      <c r="HW318" t="s">
        <v>234</v>
      </c>
      <c r="HX318" t="s">
        <v>234</v>
      </c>
      <c r="HY318" t="s">
        <v>234</v>
      </c>
      <c r="HZ318" t="s">
        <v>234</v>
      </c>
      <c r="IA318" t="s">
        <v>234</v>
      </c>
      <c r="IB318" t="s">
        <v>234</v>
      </c>
      <c r="IC318" t="s">
        <v>234</v>
      </c>
      <c r="ID318" t="s">
        <v>234</v>
      </c>
      <c r="IE318" t="s">
        <v>234</v>
      </c>
      <c r="IF318" t="s">
        <v>234</v>
      </c>
      <c r="IG318" t="s">
        <v>234</v>
      </c>
      <c r="IH318" t="s">
        <v>234</v>
      </c>
      <c r="II318" t="s">
        <v>234</v>
      </c>
      <c r="IJ318" t="s">
        <v>234</v>
      </c>
      <c r="IK318" t="s">
        <v>234</v>
      </c>
      <c r="IL318" t="s">
        <v>234</v>
      </c>
      <c r="IM318" t="s">
        <v>234</v>
      </c>
      <c r="IN318" t="s">
        <v>234</v>
      </c>
      <c r="IO318" t="s">
        <v>234</v>
      </c>
      <c r="IP318" t="s">
        <v>234</v>
      </c>
      <c r="IQ318" t="s">
        <v>234</v>
      </c>
      <c r="IR318" t="s">
        <v>234</v>
      </c>
      <c r="IS318" t="s">
        <v>234</v>
      </c>
      <c r="IT318" t="s">
        <v>234</v>
      </c>
      <c r="IU318" t="s">
        <v>234</v>
      </c>
      <c r="IV318" t="s">
        <v>234</v>
      </c>
      <c r="IW318" t="s">
        <v>234</v>
      </c>
      <c r="IX318" t="s">
        <v>234</v>
      </c>
      <c r="IY318" t="s">
        <v>1655</v>
      </c>
      <c r="IZ318" t="s">
        <v>1713</v>
      </c>
      <c r="JA318" t="s">
        <v>276</v>
      </c>
      <c r="JB318" t="s">
        <v>234</v>
      </c>
      <c r="JC318" t="s">
        <v>277</v>
      </c>
      <c r="JD318" t="s">
        <v>278</v>
      </c>
      <c r="JE318" t="s">
        <v>278</v>
      </c>
      <c r="JF318" t="s">
        <v>351</v>
      </c>
      <c r="JG318" t="s">
        <v>4532</v>
      </c>
      <c r="JH318" t="s">
        <v>256</v>
      </c>
      <c r="JI318" t="s">
        <v>258</v>
      </c>
      <c r="JJ318" t="s">
        <v>258</v>
      </c>
      <c r="JK318" t="s">
        <v>3810</v>
      </c>
      <c r="JL318" t="s">
        <v>234</v>
      </c>
      <c r="JM318" t="s">
        <v>234</v>
      </c>
      <c r="JN318" t="s">
        <v>234</v>
      </c>
      <c r="JO318" t="s">
        <v>234</v>
      </c>
      <c r="JP318" t="s">
        <v>234</v>
      </c>
      <c r="JQ318">
        <v>5</v>
      </c>
      <c r="JR318" t="s">
        <v>4139</v>
      </c>
      <c r="JS318" t="s">
        <v>234</v>
      </c>
      <c r="JT318" t="s">
        <v>259</v>
      </c>
      <c r="JU318" t="s">
        <v>4139</v>
      </c>
      <c r="JV318" t="s">
        <v>261</v>
      </c>
      <c r="JW318" t="s">
        <v>3859</v>
      </c>
      <c r="JX318" t="s">
        <v>261</v>
      </c>
      <c r="JY318" t="s">
        <v>234</v>
      </c>
      <c r="JZ318" t="s">
        <v>234</v>
      </c>
      <c r="KA318" t="s">
        <v>234</v>
      </c>
      <c r="KB318" t="s">
        <v>234</v>
      </c>
      <c r="KC318" t="s">
        <v>234</v>
      </c>
      <c r="KD318" t="s">
        <v>234</v>
      </c>
      <c r="KE318" t="s">
        <v>234</v>
      </c>
      <c r="KF318" t="s">
        <v>234</v>
      </c>
      <c r="KG318" t="s">
        <v>234</v>
      </c>
      <c r="KH318" t="s">
        <v>234</v>
      </c>
      <c r="KI318" t="s">
        <v>234</v>
      </c>
      <c r="KJ318" t="s">
        <v>234</v>
      </c>
      <c r="KK318" t="s">
        <v>234</v>
      </c>
      <c r="KL318" t="s">
        <v>234</v>
      </c>
      <c r="KM318" t="s">
        <v>261</v>
      </c>
      <c r="KN318" t="s">
        <v>234</v>
      </c>
      <c r="KO318" t="s">
        <v>234</v>
      </c>
      <c r="KP318" t="s">
        <v>234</v>
      </c>
      <c r="KQ318" t="s">
        <v>234</v>
      </c>
      <c r="KR318" t="s">
        <v>234</v>
      </c>
      <c r="KS318" t="s">
        <v>234</v>
      </c>
      <c r="KT318" t="s">
        <v>234</v>
      </c>
      <c r="KU318" t="s">
        <v>234</v>
      </c>
      <c r="KV318" t="s">
        <v>234</v>
      </c>
      <c r="KW318" t="s">
        <v>234</v>
      </c>
      <c r="KX318" t="s">
        <v>234</v>
      </c>
      <c r="KY318" t="s">
        <v>234</v>
      </c>
      <c r="KZ318" t="s">
        <v>234</v>
      </c>
      <c r="LA318" t="s">
        <v>234</v>
      </c>
      <c r="LB318" t="s">
        <v>234</v>
      </c>
      <c r="LC318" t="s">
        <v>234</v>
      </c>
      <c r="LD318" t="s">
        <v>234</v>
      </c>
      <c r="LE318" t="s">
        <v>234</v>
      </c>
      <c r="LF318" t="s">
        <v>3443</v>
      </c>
      <c r="LG318" t="s">
        <v>234</v>
      </c>
      <c r="LH318">
        <v>267218682</v>
      </c>
      <c r="LI318" t="s">
        <v>4533</v>
      </c>
      <c r="LJ318">
        <v>44626.589641203696</v>
      </c>
      <c r="LK318" t="s">
        <v>234</v>
      </c>
      <c r="LL318" t="s">
        <v>234</v>
      </c>
      <c r="LM318" t="s">
        <v>3800</v>
      </c>
      <c r="LN318" t="s">
        <v>3801</v>
      </c>
      <c r="LO318" t="s">
        <v>234</v>
      </c>
      <c r="LP318">
        <v>332</v>
      </c>
    </row>
    <row r="319" spans="1:328" x14ac:dyDescent="0.35">
      <c r="A319">
        <v>44622.626330231476</v>
      </c>
      <c r="B319">
        <v>44622.630667847217</v>
      </c>
      <c r="C319">
        <v>44622</v>
      </c>
      <c r="D319">
        <v>4.3376157409511507E-3</v>
      </c>
      <c r="E319" t="s">
        <v>234</v>
      </c>
      <c r="F319" t="s">
        <v>234</v>
      </c>
      <c r="G319" t="s">
        <v>234</v>
      </c>
      <c r="H319">
        <v>44622</v>
      </c>
      <c r="I319" t="s">
        <v>451</v>
      </c>
      <c r="J319" t="s">
        <v>234</v>
      </c>
      <c r="K319" t="s">
        <v>451</v>
      </c>
      <c r="L319" t="s">
        <v>450</v>
      </c>
      <c r="M319" t="s">
        <v>450</v>
      </c>
      <c r="N319" t="s">
        <v>246</v>
      </c>
      <c r="O319" t="s">
        <v>4486</v>
      </c>
      <c r="P319" t="s">
        <v>246</v>
      </c>
      <c r="Q319" t="s">
        <v>433</v>
      </c>
      <c r="R319" t="s">
        <v>4486</v>
      </c>
      <c r="S319" t="s">
        <v>441</v>
      </c>
      <c r="T319" t="s">
        <v>1922</v>
      </c>
      <c r="U319" t="s">
        <v>1921</v>
      </c>
      <c r="V319" t="s">
        <v>1923</v>
      </c>
      <c r="W319" t="s">
        <v>2278</v>
      </c>
      <c r="X319" t="s">
        <v>2277</v>
      </c>
      <c r="Y319" t="s">
        <v>2278</v>
      </c>
      <c r="Z319" t="s">
        <v>246</v>
      </c>
      <c r="AA319" t="s">
        <v>4487</v>
      </c>
      <c r="AB319" t="s">
        <v>246</v>
      </c>
      <c r="AC319" t="s">
        <v>1390</v>
      </c>
      <c r="AD319" t="s">
        <v>4487</v>
      </c>
      <c r="AE319" t="s">
        <v>246</v>
      </c>
      <c r="AF319" t="s">
        <v>4488</v>
      </c>
      <c r="AG319" t="s">
        <v>246</v>
      </c>
      <c r="AH319" t="s">
        <v>1390</v>
      </c>
      <c r="AI319" t="s">
        <v>4489</v>
      </c>
      <c r="AJ319" t="s">
        <v>366</v>
      </c>
      <c r="AK319" t="s">
        <v>248</v>
      </c>
      <c r="AL319" t="s">
        <v>1655</v>
      </c>
      <c r="AM319" t="s">
        <v>234</v>
      </c>
      <c r="AN319" t="s">
        <v>1655</v>
      </c>
      <c r="AO319" t="s">
        <v>234</v>
      </c>
      <c r="AP319" t="s">
        <v>274</v>
      </c>
      <c r="AQ319" t="s">
        <v>234</v>
      </c>
      <c r="AR319" t="s">
        <v>234</v>
      </c>
      <c r="AS319" t="s">
        <v>234</v>
      </c>
      <c r="AT319" t="s">
        <v>234</v>
      </c>
      <c r="AU319" t="s">
        <v>234</v>
      </c>
      <c r="AV319" t="s">
        <v>234</v>
      </c>
      <c r="AW319" t="s">
        <v>234</v>
      </c>
      <c r="AX319" t="s">
        <v>234</v>
      </c>
      <c r="AY319" t="s">
        <v>234</v>
      </c>
      <c r="AZ319" t="s">
        <v>234</v>
      </c>
      <c r="BA319" t="s">
        <v>234</v>
      </c>
      <c r="BB319" t="s">
        <v>234</v>
      </c>
      <c r="BC319" t="s">
        <v>234</v>
      </c>
      <c r="BD319" t="s">
        <v>234</v>
      </c>
      <c r="BE319" t="s">
        <v>234</v>
      </c>
      <c r="BF319" t="s">
        <v>234</v>
      </c>
      <c r="BG319" t="s">
        <v>234</v>
      </c>
      <c r="BH319" t="s">
        <v>234</v>
      </c>
      <c r="BI319" t="s">
        <v>234</v>
      </c>
      <c r="BJ319" t="s">
        <v>234</v>
      </c>
      <c r="BK319" t="s">
        <v>234</v>
      </c>
      <c r="BL319" t="s">
        <v>234</v>
      </c>
      <c r="BM319" t="s">
        <v>234</v>
      </c>
      <c r="BN319" t="s">
        <v>234</v>
      </c>
      <c r="BO319" t="s">
        <v>234</v>
      </c>
      <c r="BP319" t="s">
        <v>234</v>
      </c>
      <c r="BQ319" t="s">
        <v>234</v>
      </c>
      <c r="BR319" t="s">
        <v>234</v>
      </c>
      <c r="BS319" t="s">
        <v>234</v>
      </c>
      <c r="BT319" t="s">
        <v>234</v>
      </c>
      <c r="BU319" t="s">
        <v>234</v>
      </c>
      <c r="BV319" t="s">
        <v>234</v>
      </c>
      <c r="BW319" t="s">
        <v>234</v>
      </c>
      <c r="BX319" t="s">
        <v>234</v>
      </c>
      <c r="BY319" t="s">
        <v>234</v>
      </c>
      <c r="BZ319" t="s">
        <v>234</v>
      </c>
      <c r="CA319" t="s">
        <v>234</v>
      </c>
      <c r="CB319" t="s">
        <v>234</v>
      </c>
      <c r="CC319" t="s">
        <v>234</v>
      </c>
      <c r="CD319" t="s">
        <v>234</v>
      </c>
      <c r="CE319" t="s">
        <v>234</v>
      </c>
      <c r="CF319" t="s">
        <v>234</v>
      </c>
      <c r="CG319" t="s">
        <v>234</v>
      </c>
      <c r="CH319" t="s">
        <v>234</v>
      </c>
      <c r="CI319" t="s">
        <v>234</v>
      </c>
      <c r="CJ319" t="s">
        <v>234</v>
      </c>
      <c r="CK319" t="s">
        <v>234</v>
      </c>
      <c r="CL319" t="s">
        <v>234</v>
      </c>
      <c r="CM319" t="s">
        <v>234</v>
      </c>
      <c r="CN319" t="s">
        <v>234</v>
      </c>
      <c r="CO319" t="s">
        <v>234</v>
      </c>
      <c r="CP319" t="s">
        <v>234</v>
      </c>
      <c r="CQ319" t="s">
        <v>234</v>
      </c>
      <c r="CR319" t="s">
        <v>234</v>
      </c>
      <c r="CS319" t="s">
        <v>234</v>
      </c>
      <c r="CT319" t="s">
        <v>234</v>
      </c>
      <c r="CU319" t="s">
        <v>234</v>
      </c>
      <c r="CV319" t="s">
        <v>234</v>
      </c>
      <c r="CW319" t="s">
        <v>234</v>
      </c>
      <c r="CX319" t="s">
        <v>234</v>
      </c>
      <c r="CY319" t="s">
        <v>234</v>
      </c>
      <c r="CZ319" t="s">
        <v>234</v>
      </c>
      <c r="DA319" t="s">
        <v>234</v>
      </c>
      <c r="DB319" t="s">
        <v>234</v>
      </c>
      <c r="DC319" t="s">
        <v>234</v>
      </c>
      <c r="DD319" t="s">
        <v>234</v>
      </c>
      <c r="DE319" t="s">
        <v>234</v>
      </c>
      <c r="DF319" t="s">
        <v>234</v>
      </c>
      <c r="DG319" t="s">
        <v>234</v>
      </c>
      <c r="DH319" t="s">
        <v>234</v>
      </c>
      <c r="DI319" t="s">
        <v>234</v>
      </c>
      <c r="DJ319" t="s">
        <v>234</v>
      </c>
      <c r="DK319" t="s">
        <v>234</v>
      </c>
      <c r="DL319" t="s">
        <v>234</v>
      </c>
      <c r="DM319" t="s">
        <v>234</v>
      </c>
      <c r="DN319" t="s">
        <v>234</v>
      </c>
      <c r="DO319" t="s">
        <v>234</v>
      </c>
      <c r="DP319" t="s">
        <v>234</v>
      </c>
      <c r="DQ319" t="s">
        <v>234</v>
      </c>
      <c r="DR319" t="s">
        <v>234</v>
      </c>
      <c r="DS319" t="s">
        <v>234</v>
      </c>
      <c r="DT319" t="s">
        <v>234</v>
      </c>
      <c r="DU319" t="s">
        <v>234</v>
      </c>
      <c r="DV319" t="s">
        <v>234</v>
      </c>
      <c r="DW319" t="s">
        <v>234</v>
      </c>
      <c r="DX319" t="s">
        <v>234</v>
      </c>
      <c r="DY319" t="s">
        <v>234</v>
      </c>
      <c r="DZ319" t="s">
        <v>234</v>
      </c>
      <c r="EA319" t="s">
        <v>234</v>
      </c>
      <c r="EB319" t="s">
        <v>234</v>
      </c>
      <c r="EC319" t="s">
        <v>234</v>
      </c>
      <c r="ED319" t="s">
        <v>234</v>
      </c>
      <c r="EE319" t="s">
        <v>234</v>
      </c>
      <c r="EF319" t="s">
        <v>234</v>
      </c>
      <c r="EG319" t="s">
        <v>234</v>
      </c>
      <c r="EH319" t="s">
        <v>234</v>
      </c>
      <c r="EI319" t="s">
        <v>234</v>
      </c>
      <c r="EJ319" t="s">
        <v>234</v>
      </c>
      <c r="EK319" t="s">
        <v>234</v>
      </c>
      <c r="EL319" t="s">
        <v>234</v>
      </c>
      <c r="EM319" t="s">
        <v>234</v>
      </c>
      <c r="EN319" t="s">
        <v>234</v>
      </c>
      <c r="EO319" t="s">
        <v>234</v>
      </c>
      <c r="EP319" t="s">
        <v>234</v>
      </c>
      <c r="EQ319" t="s">
        <v>234</v>
      </c>
      <c r="ER319" t="s">
        <v>234</v>
      </c>
      <c r="ES319" t="s">
        <v>234</v>
      </c>
      <c r="ET319" t="s">
        <v>234</v>
      </c>
      <c r="EU319" t="s">
        <v>234</v>
      </c>
      <c r="EV319" t="s">
        <v>234</v>
      </c>
      <c r="EW319" t="s">
        <v>234</v>
      </c>
      <c r="EX319" t="s">
        <v>234</v>
      </c>
      <c r="EY319" t="s">
        <v>234</v>
      </c>
      <c r="EZ319" t="s">
        <v>234</v>
      </c>
      <c r="FA319" t="s">
        <v>234</v>
      </c>
      <c r="FB319" t="s">
        <v>234</v>
      </c>
      <c r="FC319" t="s">
        <v>234</v>
      </c>
      <c r="FD319" t="s">
        <v>234</v>
      </c>
      <c r="FE319" t="s">
        <v>234</v>
      </c>
      <c r="FF319" t="s">
        <v>234</v>
      </c>
      <c r="FG319" t="s">
        <v>234</v>
      </c>
      <c r="FH319" t="s">
        <v>234</v>
      </c>
      <c r="FI319" t="s">
        <v>234</v>
      </c>
      <c r="FJ319" t="s">
        <v>234</v>
      </c>
      <c r="FK319" t="s">
        <v>234</v>
      </c>
      <c r="FL319" t="s">
        <v>234</v>
      </c>
      <c r="FM319" t="s">
        <v>234</v>
      </c>
      <c r="FN319" t="s">
        <v>234</v>
      </c>
      <c r="FO319" t="s">
        <v>234</v>
      </c>
      <c r="FP319" t="s">
        <v>234</v>
      </c>
      <c r="FQ319" t="s">
        <v>234</v>
      </c>
      <c r="FR319" t="s">
        <v>234</v>
      </c>
      <c r="FS319" t="s">
        <v>234</v>
      </c>
      <c r="FT319" t="s">
        <v>234</v>
      </c>
      <c r="FU319" t="s">
        <v>234</v>
      </c>
      <c r="FV319" t="s">
        <v>234</v>
      </c>
      <c r="FW319" t="s">
        <v>234</v>
      </c>
      <c r="FX319" t="s">
        <v>234</v>
      </c>
      <c r="FY319" t="s">
        <v>234</v>
      </c>
      <c r="FZ319" t="s">
        <v>234</v>
      </c>
      <c r="GA319" t="s">
        <v>234</v>
      </c>
      <c r="GB319" t="s">
        <v>234</v>
      </c>
      <c r="GC319" t="s">
        <v>234</v>
      </c>
      <c r="GD319" t="s">
        <v>234</v>
      </c>
      <c r="GE319" t="s">
        <v>234</v>
      </c>
      <c r="GF319" t="s">
        <v>234</v>
      </c>
      <c r="GG319" t="s">
        <v>234</v>
      </c>
      <c r="GH319" t="s">
        <v>234</v>
      </c>
      <c r="GI319" t="s">
        <v>234</v>
      </c>
      <c r="GJ319" t="s">
        <v>234</v>
      </c>
      <c r="GK319" t="s">
        <v>234</v>
      </c>
      <c r="GL319" t="s">
        <v>234</v>
      </c>
      <c r="GM319" t="s">
        <v>234</v>
      </c>
      <c r="GN319" t="s">
        <v>234</v>
      </c>
      <c r="GO319" t="s">
        <v>234</v>
      </c>
      <c r="GP319" t="s">
        <v>234</v>
      </c>
      <c r="GQ319" t="s">
        <v>234</v>
      </c>
      <c r="GR319" t="s">
        <v>234</v>
      </c>
      <c r="GS319" t="s">
        <v>234</v>
      </c>
      <c r="GT319" t="s">
        <v>234</v>
      </c>
      <c r="GU319" t="s">
        <v>234</v>
      </c>
      <c r="GV319" t="s">
        <v>234</v>
      </c>
      <c r="GW319" t="s">
        <v>234</v>
      </c>
      <c r="GX319" t="s">
        <v>234</v>
      </c>
      <c r="GY319" t="s">
        <v>234</v>
      </c>
      <c r="GZ319" t="s">
        <v>234</v>
      </c>
      <c r="HA319" t="s">
        <v>234</v>
      </c>
      <c r="HB319" t="s">
        <v>234</v>
      </c>
      <c r="HC319" t="s">
        <v>234</v>
      </c>
      <c r="HD319" t="s">
        <v>234</v>
      </c>
      <c r="HE319" t="s">
        <v>234</v>
      </c>
      <c r="HF319" t="s">
        <v>234</v>
      </c>
      <c r="HG319" t="s">
        <v>234</v>
      </c>
      <c r="HH319" t="s">
        <v>234</v>
      </c>
      <c r="HI319" t="s">
        <v>234</v>
      </c>
      <c r="HJ319" t="s">
        <v>234</v>
      </c>
      <c r="HK319" t="s">
        <v>234</v>
      </c>
      <c r="HL319" t="s">
        <v>234</v>
      </c>
      <c r="HM319" t="s">
        <v>234</v>
      </c>
      <c r="HN319" t="s">
        <v>234</v>
      </c>
      <c r="HO319" t="s">
        <v>234</v>
      </c>
      <c r="HP319" t="s">
        <v>234</v>
      </c>
      <c r="HQ319" t="s">
        <v>234</v>
      </c>
      <c r="HR319" t="s">
        <v>234</v>
      </c>
      <c r="HS319" t="s">
        <v>234</v>
      </c>
      <c r="HT319" t="s">
        <v>234</v>
      </c>
      <c r="HU319" t="s">
        <v>234</v>
      </c>
      <c r="HV319" t="s">
        <v>234</v>
      </c>
      <c r="HW319" t="s">
        <v>234</v>
      </c>
      <c r="HX319" t="s">
        <v>234</v>
      </c>
      <c r="HY319" t="s">
        <v>234</v>
      </c>
      <c r="HZ319" t="s">
        <v>234</v>
      </c>
      <c r="IA319" t="s">
        <v>234</v>
      </c>
      <c r="IB319" t="s">
        <v>234</v>
      </c>
      <c r="IC319" t="s">
        <v>234</v>
      </c>
      <c r="ID319" t="s">
        <v>234</v>
      </c>
      <c r="IE319" t="s">
        <v>234</v>
      </c>
      <c r="IF319" t="s">
        <v>234</v>
      </c>
      <c r="IG319" t="s">
        <v>234</v>
      </c>
      <c r="IH319" t="s">
        <v>234</v>
      </c>
      <c r="II319" t="s">
        <v>234</v>
      </c>
      <c r="IJ319" t="s">
        <v>234</v>
      </c>
      <c r="IK319" t="s">
        <v>234</v>
      </c>
      <c r="IL319" t="s">
        <v>234</v>
      </c>
      <c r="IM319" t="s">
        <v>234</v>
      </c>
      <c r="IN319" t="s">
        <v>234</v>
      </c>
      <c r="IO319" t="s">
        <v>234</v>
      </c>
      <c r="IP319" t="s">
        <v>234</v>
      </c>
      <c r="IQ319" t="s">
        <v>234</v>
      </c>
      <c r="IR319" t="s">
        <v>234</v>
      </c>
      <c r="IS319" t="s">
        <v>234</v>
      </c>
      <c r="IT319" t="s">
        <v>234</v>
      </c>
      <c r="IU319" t="s">
        <v>234</v>
      </c>
      <c r="IV319" t="s">
        <v>234</v>
      </c>
      <c r="IW319" t="s">
        <v>234</v>
      </c>
      <c r="IX319" t="s">
        <v>234</v>
      </c>
      <c r="IY319" t="s">
        <v>1655</v>
      </c>
      <c r="IZ319" t="s">
        <v>1715</v>
      </c>
      <c r="JA319" t="s">
        <v>234</v>
      </c>
      <c r="JB319" t="s">
        <v>234</v>
      </c>
      <c r="JC319" t="s">
        <v>234</v>
      </c>
      <c r="JD319" t="s">
        <v>234</v>
      </c>
      <c r="JE319" t="s">
        <v>234</v>
      </c>
      <c r="JF319" t="s">
        <v>234</v>
      </c>
      <c r="JG319" t="s">
        <v>234</v>
      </c>
      <c r="JH319" t="s">
        <v>234</v>
      </c>
      <c r="JI319" t="s">
        <v>234</v>
      </c>
      <c r="JJ319" t="s">
        <v>234</v>
      </c>
      <c r="JK319" t="s">
        <v>234</v>
      </c>
      <c r="JL319" t="s">
        <v>234</v>
      </c>
      <c r="JM319" t="s">
        <v>234</v>
      </c>
      <c r="JN319" t="s">
        <v>234</v>
      </c>
      <c r="JO319" t="s">
        <v>234</v>
      </c>
      <c r="JP319" t="s">
        <v>234</v>
      </c>
      <c r="JQ319" t="s">
        <v>234</v>
      </c>
      <c r="JR319" t="s">
        <v>234</v>
      </c>
      <c r="JS319" t="s">
        <v>234</v>
      </c>
      <c r="JT319" t="s">
        <v>234</v>
      </c>
      <c r="JU319" t="s">
        <v>234</v>
      </c>
      <c r="JV319" t="s">
        <v>234</v>
      </c>
      <c r="JW319" t="s">
        <v>234</v>
      </c>
      <c r="JX319" t="s">
        <v>234</v>
      </c>
      <c r="JY319" t="s">
        <v>234</v>
      </c>
      <c r="JZ319" t="s">
        <v>234</v>
      </c>
      <c r="KA319" t="s">
        <v>234</v>
      </c>
      <c r="KB319" t="s">
        <v>234</v>
      </c>
      <c r="KC319" t="s">
        <v>234</v>
      </c>
      <c r="KD319" t="s">
        <v>234</v>
      </c>
      <c r="KE319" t="s">
        <v>234</v>
      </c>
      <c r="KF319" t="s">
        <v>234</v>
      </c>
      <c r="KG319" t="s">
        <v>234</v>
      </c>
      <c r="KH319" t="s">
        <v>234</v>
      </c>
      <c r="KI319" t="s">
        <v>234</v>
      </c>
      <c r="KJ319" t="s">
        <v>234</v>
      </c>
      <c r="KK319" t="s">
        <v>234</v>
      </c>
      <c r="KL319" t="s">
        <v>234</v>
      </c>
      <c r="KM319" t="s">
        <v>261</v>
      </c>
      <c r="KN319" t="s">
        <v>234</v>
      </c>
      <c r="KO319" t="s">
        <v>234</v>
      </c>
      <c r="KP319" t="s">
        <v>234</v>
      </c>
      <c r="KQ319" t="s">
        <v>234</v>
      </c>
      <c r="KR319" t="s">
        <v>234</v>
      </c>
      <c r="KS319" t="s">
        <v>234</v>
      </c>
      <c r="KT319" t="s">
        <v>234</v>
      </c>
      <c r="KU319" t="s">
        <v>234</v>
      </c>
      <c r="KV319" t="s">
        <v>234</v>
      </c>
      <c r="KW319" t="s">
        <v>234</v>
      </c>
      <c r="KX319" t="s">
        <v>234</v>
      </c>
      <c r="KY319" t="s">
        <v>234</v>
      </c>
      <c r="KZ319" t="s">
        <v>234</v>
      </c>
      <c r="LA319" t="s">
        <v>234</v>
      </c>
      <c r="LB319" t="s">
        <v>234</v>
      </c>
      <c r="LC319" t="s">
        <v>234</v>
      </c>
      <c r="LD319" t="s">
        <v>234</v>
      </c>
      <c r="LE319" t="s">
        <v>234</v>
      </c>
      <c r="LF319" t="s">
        <v>3443</v>
      </c>
      <c r="LG319" t="s">
        <v>234</v>
      </c>
      <c r="LH319">
        <v>267218691</v>
      </c>
      <c r="LI319" t="s">
        <v>4534</v>
      </c>
      <c r="LJ319">
        <v>44626.58966435185</v>
      </c>
      <c r="LK319" t="s">
        <v>234</v>
      </c>
      <c r="LL319" t="s">
        <v>234</v>
      </c>
      <c r="LM319" t="s">
        <v>3800</v>
      </c>
      <c r="LN319" t="s">
        <v>3801</v>
      </c>
      <c r="LO319" t="s">
        <v>234</v>
      </c>
      <c r="LP319">
        <v>333</v>
      </c>
    </row>
    <row r="320" spans="1:328" x14ac:dyDescent="0.35">
      <c r="A320">
        <v>44622.630728819437</v>
      </c>
      <c r="B320">
        <v>44622.63782891204</v>
      </c>
      <c r="C320">
        <v>44622</v>
      </c>
      <c r="D320">
        <v>7.1000926036504097E-3</v>
      </c>
      <c r="E320" t="s">
        <v>234</v>
      </c>
      <c r="F320" t="s">
        <v>234</v>
      </c>
      <c r="G320" t="s">
        <v>234</v>
      </c>
      <c r="H320">
        <v>44622</v>
      </c>
      <c r="I320" t="s">
        <v>451</v>
      </c>
      <c r="J320" t="s">
        <v>234</v>
      </c>
      <c r="K320" t="s">
        <v>451</v>
      </c>
      <c r="L320" t="s">
        <v>450</v>
      </c>
      <c r="M320" t="s">
        <v>450</v>
      </c>
      <c r="N320" t="s">
        <v>246</v>
      </c>
      <c r="O320" t="s">
        <v>4486</v>
      </c>
      <c r="P320" t="s">
        <v>246</v>
      </c>
      <c r="Q320" t="s">
        <v>433</v>
      </c>
      <c r="R320" t="s">
        <v>4486</v>
      </c>
      <c r="S320" t="s">
        <v>441</v>
      </c>
      <c r="T320" t="s">
        <v>1922</v>
      </c>
      <c r="U320" t="s">
        <v>1921</v>
      </c>
      <c r="V320" t="s">
        <v>1923</v>
      </c>
      <c r="W320" t="s">
        <v>2278</v>
      </c>
      <c r="X320" t="s">
        <v>2277</v>
      </c>
      <c r="Y320" t="s">
        <v>2278</v>
      </c>
      <c r="Z320" t="s">
        <v>246</v>
      </c>
      <c r="AA320" t="s">
        <v>4487</v>
      </c>
      <c r="AB320" t="s">
        <v>246</v>
      </c>
      <c r="AC320" t="s">
        <v>1390</v>
      </c>
      <c r="AD320" t="s">
        <v>4487</v>
      </c>
      <c r="AE320" t="s">
        <v>246</v>
      </c>
      <c r="AF320" t="s">
        <v>4488</v>
      </c>
      <c r="AG320" t="s">
        <v>246</v>
      </c>
      <c r="AH320" t="s">
        <v>1390</v>
      </c>
      <c r="AI320" t="s">
        <v>4489</v>
      </c>
      <c r="AJ320" t="s">
        <v>366</v>
      </c>
      <c r="AK320" t="s">
        <v>248</v>
      </c>
      <c r="AL320" t="s">
        <v>1655</v>
      </c>
      <c r="AM320" t="s">
        <v>234</v>
      </c>
      <c r="AN320" t="s">
        <v>1655</v>
      </c>
      <c r="AO320" t="s">
        <v>234</v>
      </c>
      <c r="AP320" t="s">
        <v>250</v>
      </c>
      <c r="AQ320" t="s">
        <v>234</v>
      </c>
      <c r="AR320" t="s">
        <v>234</v>
      </c>
      <c r="AS320" t="s">
        <v>234</v>
      </c>
      <c r="AT320" t="s">
        <v>234</v>
      </c>
      <c r="AU320" t="s">
        <v>234</v>
      </c>
      <c r="AV320" t="s">
        <v>234</v>
      </c>
      <c r="AW320" t="s">
        <v>234</v>
      </c>
      <c r="AX320" t="s">
        <v>234</v>
      </c>
      <c r="AY320" t="s">
        <v>234</v>
      </c>
      <c r="AZ320" t="s">
        <v>234</v>
      </c>
      <c r="BA320" t="s">
        <v>234</v>
      </c>
      <c r="BB320" t="s">
        <v>234</v>
      </c>
      <c r="BC320" t="s">
        <v>234</v>
      </c>
      <c r="BD320" t="s">
        <v>234</v>
      </c>
      <c r="BE320" t="s">
        <v>234</v>
      </c>
      <c r="BF320" t="s">
        <v>234</v>
      </c>
      <c r="BG320" t="s">
        <v>234</v>
      </c>
      <c r="BH320" t="s">
        <v>234</v>
      </c>
      <c r="BI320" t="s">
        <v>234</v>
      </c>
      <c r="BJ320" t="s">
        <v>234</v>
      </c>
      <c r="BK320" t="s">
        <v>234</v>
      </c>
      <c r="BL320" t="s">
        <v>234</v>
      </c>
      <c r="BM320" t="s">
        <v>234</v>
      </c>
      <c r="BN320" t="s">
        <v>234</v>
      </c>
      <c r="BO320" t="s">
        <v>234</v>
      </c>
      <c r="BP320" t="s">
        <v>234</v>
      </c>
      <c r="BQ320" t="s">
        <v>234</v>
      </c>
      <c r="BR320" t="s">
        <v>234</v>
      </c>
      <c r="BS320" t="s">
        <v>234</v>
      </c>
      <c r="BT320" t="s">
        <v>234</v>
      </c>
      <c r="BU320" t="s">
        <v>234</v>
      </c>
      <c r="BV320" t="s">
        <v>234</v>
      </c>
      <c r="BW320" t="s">
        <v>234</v>
      </c>
      <c r="BX320" t="s">
        <v>234</v>
      </c>
      <c r="BY320" t="s">
        <v>234</v>
      </c>
      <c r="BZ320" t="s">
        <v>234</v>
      </c>
      <c r="CA320" t="s">
        <v>234</v>
      </c>
      <c r="CB320" t="s">
        <v>234</v>
      </c>
      <c r="CC320" t="s">
        <v>234</v>
      </c>
      <c r="CD320" t="s">
        <v>234</v>
      </c>
      <c r="CE320" t="s">
        <v>234</v>
      </c>
      <c r="CF320" t="s">
        <v>234</v>
      </c>
      <c r="CG320" t="s">
        <v>234</v>
      </c>
      <c r="CH320" t="s">
        <v>234</v>
      </c>
      <c r="CI320" t="s">
        <v>234</v>
      </c>
      <c r="CJ320" t="s">
        <v>234</v>
      </c>
      <c r="CK320" t="s">
        <v>234</v>
      </c>
      <c r="CL320" t="s">
        <v>234</v>
      </c>
      <c r="CM320" t="s">
        <v>234</v>
      </c>
      <c r="CN320" t="s">
        <v>234</v>
      </c>
      <c r="CO320" t="s">
        <v>234</v>
      </c>
      <c r="CP320" t="s">
        <v>234</v>
      </c>
      <c r="CQ320" t="s">
        <v>234</v>
      </c>
      <c r="CR320" t="s">
        <v>234</v>
      </c>
      <c r="CS320" t="s">
        <v>234</v>
      </c>
      <c r="CT320" t="s">
        <v>234</v>
      </c>
      <c r="CU320" t="s">
        <v>234</v>
      </c>
      <c r="CV320" t="s">
        <v>234</v>
      </c>
      <c r="CW320" t="s">
        <v>234</v>
      </c>
      <c r="CX320" t="s">
        <v>234</v>
      </c>
      <c r="CY320" t="s">
        <v>234</v>
      </c>
      <c r="CZ320" t="s">
        <v>234</v>
      </c>
      <c r="DA320" t="s">
        <v>234</v>
      </c>
      <c r="DB320" t="s">
        <v>234</v>
      </c>
      <c r="DC320" t="s">
        <v>234</v>
      </c>
      <c r="DD320" t="s">
        <v>234</v>
      </c>
      <c r="DE320" t="s">
        <v>234</v>
      </c>
      <c r="DF320" t="s">
        <v>234</v>
      </c>
      <c r="DG320" t="s">
        <v>234</v>
      </c>
      <c r="DH320" t="s">
        <v>234</v>
      </c>
      <c r="DI320" t="s">
        <v>234</v>
      </c>
      <c r="DJ320" t="s">
        <v>234</v>
      </c>
      <c r="DK320" t="s">
        <v>234</v>
      </c>
      <c r="DL320" t="s">
        <v>234</v>
      </c>
      <c r="DM320" t="s">
        <v>234</v>
      </c>
      <c r="DN320" t="s">
        <v>234</v>
      </c>
      <c r="DO320" t="s">
        <v>234</v>
      </c>
      <c r="DP320" t="s">
        <v>234</v>
      </c>
      <c r="DQ320" t="s">
        <v>234</v>
      </c>
      <c r="DR320" t="s">
        <v>234</v>
      </c>
      <c r="DS320" t="s">
        <v>234</v>
      </c>
      <c r="DT320" t="s">
        <v>234</v>
      </c>
      <c r="DU320" t="s">
        <v>234</v>
      </c>
      <c r="DV320" t="s">
        <v>234</v>
      </c>
      <c r="DW320" t="s">
        <v>234</v>
      </c>
      <c r="DX320" t="s">
        <v>234</v>
      </c>
      <c r="DY320" t="s">
        <v>234</v>
      </c>
      <c r="DZ320" t="s">
        <v>234</v>
      </c>
      <c r="EA320" t="s">
        <v>234</v>
      </c>
      <c r="EB320" t="s">
        <v>234</v>
      </c>
      <c r="EC320" t="s">
        <v>234</v>
      </c>
      <c r="ED320" t="s">
        <v>234</v>
      </c>
      <c r="EE320" t="s">
        <v>234</v>
      </c>
      <c r="EF320" t="s">
        <v>234</v>
      </c>
      <c r="EG320" t="s">
        <v>234</v>
      </c>
      <c r="EH320" t="s">
        <v>234</v>
      </c>
      <c r="EI320" t="s">
        <v>234</v>
      </c>
      <c r="EJ320" t="s">
        <v>234</v>
      </c>
      <c r="EK320" t="s">
        <v>234</v>
      </c>
      <c r="EL320" t="s">
        <v>234</v>
      </c>
      <c r="EM320" t="s">
        <v>234</v>
      </c>
      <c r="EN320" t="s">
        <v>234</v>
      </c>
      <c r="EO320" t="s">
        <v>234</v>
      </c>
      <c r="EP320" t="s">
        <v>234</v>
      </c>
      <c r="EQ320" t="s">
        <v>234</v>
      </c>
      <c r="ER320" t="s">
        <v>234</v>
      </c>
      <c r="ES320" t="s">
        <v>234</v>
      </c>
      <c r="ET320" t="s">
        <v>234</v>
      </c>
      <c r="EU320" t="s">
        <v>234</v>
      </c>
      <c r="EV320" t="s">
        <v>234</v>
      </c>
      <c r="EW320" t="s">
        <v>234</v>
      </c>
      <c r="EX320" t="s">
        <v>234</v>
      </c>
      <c r="EY320" t="s">
        <v>234</v>
      </c>
      <c r="EZ320" t="s">
        <v>234</v>
      </c>
      <c r="FA320" t="s">
        <v>234</v>
      </c>
      <c r="FB320" t="s">
        <v>234</v>
      </c>
      <c r="FC320" t="s">
        <v>234</v>
      </c>
      <c r="FD320" t="s">
        <v>234</v>
      </c>
      <c r="FE320" t="s">
        <v>234</v>
      </c>
      <c r="FF320" t="s">
        <v>234</v>
      </c>
      <c r="FG320" t="s">
        <v>234</v>
      </c>
      <c r="FH320" t="s">
        <v>234</v>
      </c>
      <c r="FI320" t="s">
        <v>234</v>
      </c>
      <c r="FJ320" t="s">
        <v>234</v>
      </c>
      <c r="FK320" t="s">
        <v>234</v>
      </c>
      <c r="FL320" t="s">
        <v>234</v>
      </c>
      <c r="FM320" t="s">
        <v>234</v>
      </c>
      <c r="FN320" t="s">
        <v>234</v>
      </c>
      <c r="FO320" t="s">
        <v>234</v>
      </c>
      <c r="FP320" t="s">
        <v>234</v>
      </c>
      <c r="FQ320" t="s">
        <v>234</v>
      </c>
      <c r="FR320" t="s">
        <v>234</v>
      </c>
      <c r="FS320" t="s">
        <v>234</v>
      </c>
      <c r="FT320" t="s">
        <v>234</v>
      </c>
      <c r="FU320" t="s">
        <v>234</v>
      </c>
      <c r="FV320" t="s">
        <v>234</v>
      </c>
      <c r="FW320" t="s">
        <v>234</v>
      </c>
      <c r="FX320" t="s">
        <v>234</v>
      </c>
      <c r="FY320" t="s">
        <v>234</v>
      </c>
      <c r="FZ320" t="s">
        <v>234</v>
      </c>
      <c r="GA320" t="s">
        <v>234</v>
      </c>
      <c r="GB320" t="s">
        <v>234</v>
      </c>
      <c r="GC320" t="s">
        <v>234</v>
      </c>
      <c r="GD320" t="s">
        <v>234</v>
      </c>
      <c r="GE320" t="s">
        <v>234</v>
      </c>
      <c r="GF320" t="s">
        <v>234</v>
      </c>
      <c r="GG320" t="s">
        <v>234</v>
      </c>
      <c r="GH320" t="s">
        <v>234</v>
      </c>
      <c r="GI320" t="s">
        <v>234</v>
      </c>
      <c r="GJ320" t="s">
        <v>234</v>
      </c>
      <c r="GK320" t="s">
        <v>234</v>
      </c>
      <c r="GL320" t="s">
        <v>234</v>
      </c>
      <c r="GM320" t="s">
        <v>234</v>
      </c>
      <c r="GN320" t="s">
        <v>234</v>
      </c>
      <c r="GO320" t="s">
        <v>234</v>
      </c>
      <c r="GP320" t="s">
        <v>234</v>
      </c>
      <c r="GQ320" t="s">
        <v>234</v>
      </c>
      <c r="GR320" t="s">
        <v>234</v>
      </c>
      <c r="GS320" t="s">
        <v>234</v>
      </c>
      <c r="GT320" t="s">
        <v>234</v>
      </c>
      <c r="GU320" t="s">
        <v>234</v>
      </c>
      <c r="GV320" t="s">
        <v>234</v>
      </c>
      <c r="GW320" t="s">
        <v>234</v>
      </c>
      <c r="GX320" t="s">
        <v>234</v>
      </c>
      <c r="GY320" t="s">
        <v>234</v>
      </c>
      <c r="GZ320" t="s">
        <v>234</v>
      </c>
      <c r="HA320" t="s">
        <v>234</v>
      </c>
      <c r="HB320" t="s">
        <v>234</v>
      </c>
      <c r="HC320" t="s">
        <v>234</v>
      </c>
      <c r="HD320" t="s">
        <v>234</v>
      </c>
      <c r="HE320" t="s">
        <v>234</v>
      </c>
      <c r="HF320" t="s">
        <v>234</v>
      </c>
      <c r="HG320" t="s">
        <v>234</v>
      </c>
      <c r="HH320" t="s">
        <v>234</v>
      </c>
      <c r="HI320" t="s">
        <v>234</v>
      </c>
      <c r="HJ320" t="s">
        <v>234</v>
      </c>
      <c r="HK320" t="s">
        <v>234</v>
      </c>
      <c r="HL320" t="s">
        <v>234</v>
      </c>
      <c r="HM320" t="s">
        <v>234</v>
      </c>
      <c r="HN320" t="s">
        <v>234</v>
      </c>
      <c r="HO320" t="s">
        <v>234</v>
      </c>
      <c r="HP320" t="s">
        <v>234</v>
      </c>
      <c r="HQ320" t="s">
        <v>234</v>
      </c>
      <c r="HR320" t="s">
        <v>234</v>
      </c>
      <c r="HS320" t="s">
        <v>234</v>
      </c>
      <c r="HT320" t="s">
        <v>234</v>
      </c>
      <c r="HU320" t="s">
        <v>234</v>
      </c>
      <c r="HV320" t="s">
        <v>234</v>
      </c>
      <c r="HW320" t="s">
        <v>234</v>
      </c>
      <c r="HX320" t="s">
        <v>234</v>
      </c>
      <c r="HY320" t="s">
        <v>234</v>
      </c>
      <c r="HZ320" t="s">
        <v>234</v>
      </c>
      <c r="IA320" t="s">
        <v>234</v>
      </c>
      <c r="IB320" t="s">
        <v>234</v>
      </c>
      <c r="IC320" t="s">
        <v>234</v>
      </c>
      <c r="ID320" t="s">
        <v>234</v>
      </c>
      <c r="IE320" t="s">
        <v>234</v>
      </c>
      <c r="IF320" t="s">
        <v>234</v>
      </c>
      <c r="IG320" t="s">
        <v>234</v>
      </c>
      <c r="IH320" t="s">
        <v>234</v>
      </c>
      <c r="II320" t="s">
        <v>234</v>
      </c>
      <c r="IJ320" t="s">
        <v>234</v>
      </c>
      <c r="IK320" t="s">
        <v>234</v>
      </c>
      <c r="IL320" t="s">
        <v>234</v>
      </c>
      <c r="IM320" t="s">
        <v>234</v>
      </c>
      <c r="IN320" t="s">
        <v>234</v>
      </c>
      <c r="IO320" t="s">
        <v>234</v>
      </c>
      <c r="IP320" t="s">
        <v>234</v>
      </c>
      <c r="IQ320" t="s">
        <v>234</v>
      </c>
      <c r="IR320" t="s">
        <v>234</v>
      </c>
      <c r="IS320" t="s">
        <v>234</v>
      </c>
      <c r="IT320" t="s">
        <v>234</v>
      </c>
      <c r="IU320" t="s">
        <v>234</v>
      </c>
      <c r="IV320" t="s">
        <v>234</v>
      </c>
      <c r="IW320" t="s">
        <v>234</v>
      </c>
      <c r="IX320" t="s">
        <v>234</v>
      </c>
      <c r="IY320" t="s">
        <v>1655</v>
      </c>
      <c r="IZ320" t="s">
        <v>1713</v>
      </c>
      <c r="JA320" t="s">
        <v>319</v>
      </c>
      <c r="JB320" t="s">
        <v>234</v>
      </c>
      <c r="JC320" t="s">
        <v>320</v>
      </c>
      <c r="JD320" t="s">
        <v>321</v>
      </c>
      <c r="JE320" t="s">
        <v>321</v>
      </c>
      <c r="JF320" t="s">
        <v>255</v>
      </c>
      <c r="JG320" t="s">
        <v>234</v>
      </c>
      <c r="JH320" t="s">
        <v>347</v>
      </c>
      <c r="JI320" t="s">
        <v>258</v>
      </c>
      <c r="JJ320" t="s">
        <v>258</v>
      </c>
      <c r="JK320" t="s">
        <v>3810</v>
      </c>
      <c r="JL320" t="s">
        <v>234</v>
      </c>
      <c r="JM320" t="s">
        <v>234</v>
      </c>
      <c r="JN320" t="s">
        <v>234</v>
      </c>
      <c r="JO320" t="s">
        <v>234</v>
      </c>
      <c r="JP320" t="s">
        <v>234</v>
      </c>
      <c r="JQ320">
        <v>2</v>
      </c>
      <c r="JR320" t="s">
        <v>4193</v>
      </c>
      <c r="JS320" t="s">
        <v>234</v>
      </c>
      <c r="JT320" t="s">
        <v>259</v>
      </c>
      <c r="JU320" t="s">
        <v>4193</v>
      </c>
      <c r="JV320" t="s">
        <v>261</v>
      </c>
      <c r="JW320" t="s">
        <v>280</v>
      </c>
      <c r="JX320" t="s">
        <v>261</v>
      </c>
      <c r="JY320" t="s">
        <v>234</v>
      </c>
      <c r="JZ320" t="s">
        <v>234</v>
      </c>
      <c r="KA320" t="s">
        <v>234</v>
      </c>
      <c r="KB320" t="s">
        <v>234</v>
      </c>
      <c r="KC320" t="s">
        <v>234</v>
      </c>
      <c r="KD320" t="s">
        <v>234</v>
      </c>
      <c r="KE320" t="s">
        <v>234</v>
      </c>
      <c r="KF320" t="s">
        <v>234</v>
      </c>
      <c r="KG320" t="s">
        <v>234</v>
      </c>
      <c r="KH320" t="s">
        <v>234</v>
      </c>
      <c r="KI320" t="s">
        <v>234</v>
      </c>
      <c r="KJ320" t="s">
        <v>234</v>
      </c>
      <c r="KK320" t="s">
        <v>234</v>
      </c>
      <c r="KL320" t="s">
        <v>234</v>
      </c>
      <c r="KM320" t="s">
        <v>261</v>
      </c>
      <c r="KN320" t="s">
        <v>234</v>
      </c>
      <c r="KO320" t="s">
        <v>234</v>
      </c>
      <c r="KP320" t="s">
        <v>234</v>
      </c>
      <c r="KQ320" t="s">
        <v>234</v>
      </c>
      <c r="KR320" t="s">
        <v>234</v>
      </c>
      <c r="KS320" t="s">
        <v>234</v>
      </c>
      <c r="KT320" t="s">
        <v>234</v>
      </c>
      <c r="KU320" t="s">
        <v>234</v>
      </c>
      <c r="KV320" t="s">
        <v>234</v>
      </c>
      <c r="KW320" t="s">
        <v>234</v>
      </c>
      <c r="KX320" t="s">
        <v>234</v>
      </c>
      <c r="KY320" t="s">
        <v>234</v>
      </c>
      <c r="KZ320" t="s">
        <v>234</v>
      </c>
      <c r="LA320" t="s">
        <v>234</v>
      </c>
      <c r="LB320" t="s">
        <v>234</v>
      </c>
      <c r="LC320" t="s">
        <v>234</v>
      </c>
      <c r="LD320" t="s">
        <v>234</v>
      </c>
      <c r="LE320" t="s">
        <v>234</v>
      </c>
      <c r="LF320" t="s">
        <v>3443</v>
      </c>
      <c r="LG320" t="s">
        <v>234</v>
      </c>
      <c r="LH320">
        <v>267218699</v>
      </c>
      <c r="LI320" t="s">
        <v>4535</v>
      </c>
      <c r="LJ320">
        <v>44626.589675925927</v>
      </c>
      <c r="LK320" t="s">
        <v>234</v>
      </c>
      <c r="LL320" t="s">
        <v>234</v>
      </c>
      <c r="LM320" t="s">
        <v>3800</v>
      </c>
      <c r="LN320" t="s">
        <v>3801</v>
      </c>
      <c r="LO320" t="s">
        <v>234</v>
      </c>
      <c r="LP320">
        <v>334</v>
      </c>
    </row>
    <row r="321" spans="1:328" x14ac:dyDescent="0.35">
      <c r="A321">
        <v>44623.375172291657</v>
      </c>
      <c r="B321">
        <v>44623.386752395832</v>
      </c>
      <c r="C321">
        <v>44623</v>
      </c>
      <c r="D321">
        <v>1.6543005965234312E-3</v>
      </c>
      <c r="E321" t="s">
        <v>234</v>
      </c>
      <c r="F321" t="s">
        <v>234</v>
      </c>
      <c r="G321" t="s">
        <v>234</v>
      </c>
      <c r="H321">
        <v>44623</v>
      </c>
      <c r="I321" t="s">
        <v>451</v>
      </c>
      <c r="J321" t="s">
        <v>234</v>
      </c>
      <c r="K321" t="s">
        <v>451</v>
      </c>
      <c r="L321" t="s">
        <v>450</v>
      </c>
      <c r="M321" t="s">
        <v>450</v>
      </c>
      <c r="N321" t="s">
        <v>246</v>
      </c>
      <c r="O321" t="s">
        <v>4536</v>
      </c>
      <c r="P321" t="s">
        <v>246</v>
      </c>
      <c r="Q321" t="s">
        <v>433</v>
      </c>
      <c r="R321" t="s">
        <v>4536</v>
      </c>
      <c r="S321" t="s">
        <v>441</v>
      </c>
      <c r="T321" t="s">
        <v>1825</v>
      </c>
      <c r="U321" t="s">
        <v>1824</v>
      </c>
      <c r="V321" t="s">
        <v>1826</v>
      </c>
      <c r="W321" t="s">
        <v>3220</v>
      </c>
      <c r="X321" t="s">
        <v>3219</v>
      </c>
      <c r="Y321" t="s">
        <v>3220</v>
      </c>
      <c r="Z321" t="s">
        <v>246</v>
      </c>
      <c r="AA321" t="s">
        <v>4537</v>
      </c>
      <c r="AB321" t="s">
        <v>246</v>
      </c>
      <c r="AC321" t="s">
        <v>1390</v>
      </c>
      <c r="AD321" t="s">
        <v>4537</v>
      </c>
      <c r="AE321" t="s">
        <v>246</v>
      </c>
      <c r="AF321" t="s">
        <v>4538</v>
      </c>
      <c r="AG321" t="s">
        <v>246</v>
      </c>
      <c r="AH321" t="s">
        <v>1390</v>
      </c>
      <c r="AI321" t="s">
        <v>4539</v>
      </c>
      <c r="AJ321" t="s">
        <v>366</v>
      </c>
      <c r="AK321" t="s">
        <v>284</v>
      </c>
      <c r="AL321" t="s">
        <v>1655</v>
      </c>
      <c r="AM321" t="s">
        <v>234</v>
      </c>
      <c r="AN321" t="s">
        <v>1655</v>
      </c>
      <c r="AO321" t="s">
        <v>234</v>
      </c>
      <c r="AP321" t="s">
        <v>250</v>
      </c>
      <c r="AQ321" t="s">
        <v>234</v>
      </c>
      <c r="AR321" t="s">
        <v>234</v>
      </c>
      <c r="AS321" t="s">
        <v>285</v>
      </c>
      <c r="AT321" t="s">
        <v>234</v>
      </c>
      <c r="AU321" t="s">
        <v>302</v>
      </c>
      <c r="AV321">
        <v>0</v>
      </c>
      <c r="AW321">
        <v>1</v>
      </c>
      <c r="AX321">
        <v>0</v>
      </c>
      <c r="AY321">
        <v>0</v>
      </c>
      <c r="AZ321">
        <v>0</v>
      </c>
      <c r="BA321">
        <v>0</v>
      </c>
      <c r="BB321">
        <v>0</v>
      </c>
      <c r="BC321">
        <v>0</v>
      </c>
      <c r="BD321" t="s">
        <v>303</v>
      </c>
      <c r="BE321" t="s">
        <v>752</v>
      </c>
      <c r="BF321" t="s">
        <v>287</v>
      </c>
      <c r="BG321">
        <v>1</v>
      </c>
      <c r="BH321">
        <v>0</v>
      </c>
      <c r="BI321">
        <v>0</v>
      </c>
      <c r="BJ321">
        <v>0</v>
      </c>
      <c r="BK321">
        <v>0</v>
      </c>
      <c r="BL321">
        <v>0</v>
      </c>
      <c r="BM321">
        <v>0</v>
      </c>
      <c r="BN321">
        <v>0</v>
      </c>
      <c r="BO321">
        <v>0</v>
      </c>
      <c r="BP321">
        <v>0</v>
      </c>
      <c r="BQ321" t="s">
        <v>234</v>
      </c>
      <c r="BR321" t="s">
        <v>317</v>
      </c>
      <c r="BS321" t="s">
        <v>289</v>
      </c>
      <c r="BT321" t="s">
        <v>234</v>
      </c>
      <c r="BU321" t="s">
        <v>234</v>
      </c>
      <c r="BV321" t="s">
        <v>234</v>
      </c>
      <c r="BW321" t="s">
        <v>234</v>
      </c>
      <c r="BX321" t="s">
        <v>234</v>
      </c>
      <c r="BY321" t="s">
        <v>234</v>
      </c>
      <c r="BZ321" t="s">
        <v>234</v>
      </c>
      <c r="CA321" t="s">
        <v>234</v>
      </c>
      <c r="CB321" t="s">
        <v>234</v>
      </c>
      <c r="CC321" t="s">
        <v>234</v>
      </c>
      <c r="CD321" t="s">
        <v>234</v>
      </c>
      <c r="CE321" t="s">
        <v>234</v>
      </c>
      <c r="CF321" t="s">
        <v>234</v>
      </c>
      <c r="CG321" t="s">
        <v>234</v>
      </c>
      <c r="CH321" t="s">
        <v>234</v>
      </c>
      <c r="CI321" t="s">
        <v>234</v>
      </c>
      <c r="CJ321" t="s">
        <v>234</v>
      </c>
      <c r="CK321" t="s">
        <v>234</v>
      </c>
      <c r="CL321" t="s">
        <v>234</v>
      </c>
      <c r="CM321" t="s">
        <v>234</v>
      </c>
      <c r="CN321" t="s">
        <v>234</v>
      </c>
      <c r="CO321" t="s">
        <v>234</v>
      </c>
      <c r="CP321" t="s">
        <v>234</v>
      </c>
      <c r="CQ321" t="s">
        <v>234</v>
      </c>
      <c r="CR321" t="s">
        <v>234</v>
      </c>
      <c r="CS321" t="s">
        <v>234</v>
      </c>
      <c r="CT321" t="s">
        <v>234</v>
      </c>
      <c r="CU321" t="s">
        <v>234</v>
      </c>
      <c r="CV321" t="s">
        <v>234</v>
      </c>
      <c r="CW321" t="s">
        <v>234</v>
      </c>
      <c r="CX321" t="s">
        <v>234</v>
      </c>
      <c r="CY321" t="s">
        <v>234</v>
      </c>
      <c r="CZ321" t="s">
        <v>234</v>
      </c>
      <c r="DA321" t="s">
        <v>234</v>
      </c>
      <c r="DB321" t="s">
        <v>234</v>
      </c>
      <c r="DC321" t="s">
        <v>234</v>
      </c>
      <c r="DD321" t="s">
        <v>234</v>
      </c>
      <c r="DE321" t="s">
        <v>234</v>
      </c>
      <c r="DF321" t="s">
        <v>234</v>
      </c>
      <c r="DG321" t="s">
        <v>234</v>
      </c>
      <c r="DH321" t="s">
        <v>234</v>
      </c>
      <c r="DI321" t="s">
        <v>234</v>
      </c>
      <c r="DJ321" t="s">
        <v>234</v>
      </c>
      <c r="DK321" t="s">
        <v>234</v>
      </c>
      <c r="DL321" t="s">
        <v>234</v>
      </c>
      <c r="DM321" t="s">
        <v>234</v>
      </c>
      <c r="DN321" t="s">
        <v>234</v>
      </c>
      <c r="DO321" t="s">
        <v>234</v>
      </c>
      <c r="DP321" t="s">
        <v>234</v>
      </c>
      <c r="DQ321" t="s">
        <v>234</v>
      </c>
      <c r="DR321" t="s">
        <v>234</v>
      </c>
      <c r="DS321" t="s">
        <v>234</v>
      </c>
      <c r="DT321" t="s">
        <v>234</v>
      </c>
      <c r="DU321" t="s">
        <v>234</v>
      </c>
      <c r="DV321" t="s">
        <v>234</v>
      </c>
      <c r="DW321" t="s">
        <v>234</v>
      </c>
      <c r="DX321" t="s">
        <v>234</v>
      </c>
      <c r="DY321" t="s">
        <v>234</v>
      </c>
      <c r="DZ321" t="s">
        <v>234</v>
      </c>
      <c r="EA321" t="s">
        <v>234</v>
      </c>
      <c r="EB321" t="s">
        <v>234</v>
      </c>
      <c r="EC321" t="s">
        <v>234</v>
      </c>
      <c r="ED321" t="s">
        <v>234</v>
      </c>
      <c r="EE321" t="s">
        <v>234</v>
      </c>
      <c r="EF321" t="s">
        <v>234</v>
      </c>
      <c r="EG321" t="s">
        <v>234</v>
      </c>
      <c r="EH321" t="s">
        <v>234</v>
      </c>
      <c r="EI321" t="s">
        <v>234</v>
      </c>
      <c r="EJ321" t="s">
        <v>234</v>
      </c>
      <c r="EK321" t="s">
        <v>234</v>
      </c>
      <c r="EL321" t="s">
        <v>234</v>
      </c>
      <c r="EM321" t="s">
        <v>234</v>
      </c>
      <c r="EN321" t="s">
        <v>234</v>
      </c>
      <c r="EO321" t="s">
        <v>3813</v>
      </c>
      <c r="EP321">
        <v>1</v>
      </c>
      <c r="EQ321">
        <v>1</v>
      </c>
      <c r="ER321">
        <v>1</v>
      </c>
      <c r="ES321">
        <v>1</v>
      </c>
      <c r="ET321">
        <v>1</v>
      </c>
      <c r="EU321">
        <v>1</v>
      </c>
      <c r="EV321">
        <v>1</v>
      </c>
      <c r="EW321">
        <v>0</v>
      </c>
      <c r="EX321" t="s">
        <v>1655</v>
      </c>
      <c r="EY321">
        <v>40</v>
      </c>
      <c r="EZ321" t="s">
        <v>3818</v>
      </c>
      <c r="FA321" t="s">
        <v>234</v>
      </c>
      <c r="FB321" t="s">
        <v>234</v>
      </c>
      <c r="FC321" t="s">
        <v>234</v>
      </c>
      <c r="FD321" t="s">
        <v>3818</v>
      </c>
      <c r="FE321" t="s">
        <v>1655</v>
      </c>
      <c r="FF321">
        <v>25</v>
      </c>
      <c r="FG321" t="s">
        <v>1655</v>
      </c>
      <c r="FH321">
        <v>60</v>
      </c>
      <c r="FI321" t="s">
        <v>1655</v>
      </c>
      <c r="FJ321" t="s">
        <v>1445</v>
      </c>
      <c r="FK321" t="s">
        <v>234</v>
      </c>
      <c r="FL321">
        <v>65</v>
      </c>
      <c r="FM321">
        <v>20</v>
      </c>
      <c r="FN321" t="s">
        <v>4540</v>
      </c>
      <c r="FO321" t="s">
        <v>1655</v>
      </c>
      <c r="FP321" t="s">
        <v>1445</v>
      </c>
      <c r="FQ321" t="s">
        <v>234</v>
      </c>
      <c r="FR321">
        <v>150</v>
      </c>
      <c r="FS321">
        <v>100</v>
      </c>
      <c r="FT321" t="s">
        <v>4272</v>
      </c>
      <c r="FU321" t="s">
        <v>1655</v>
      </c>
      <c r="FV321" t="s">
        <v>1655</v>
      </c>
      <c r="FW321">
        <v>125</v>
      </c>
      <c r="FX321" t="s">
        <v>234</v>
      </c>
      <c r="FY321" t="s">
        <v>234</v>
      </c>
      <c r="FZ321" t="s">
        <v>234</v>
      </c>
      <c r="GA321" t="s">
        <v>3899</v>
      </c>
      <c r="GB321" t="s">
        <v>1655</v>
      </c>
      <c r="GC321" t="s">
        <v>1655</v>
      </c>
      <c r="GD321" t="s">
        <v>234</v>
      </c>
      <c r="GE321">
        <v>25</v>
      </c>
      <c r="GF321" t="s">
        <v>234</v>
      </c>
      <c r="GG321" t="s">
        <v>234</v>
      </c>
      <c r="GH321" t="s">
        <v>234</v>
      </c>
      <c r="GI321" t="s">
        <v>234</v>
      </c>
      <c r="GJ321" t="s">
        <v>234</v>
      </c>
      <c r="GK321" t="s">
        <v>234</v>
      </c>
      <c r="GL321" t="s">
        <v>1655</v>
      </c>
      <c r="GM321" t="s">
        <v>259</v>
      </c>
      <c r="GN321" t="s">
        <v>3911</v>
      </c>
      <c r="GO321" t="s">
        <v>1655</v>
      </c>
      <c r="GP321" t="s">
        <v>1519</v>
      </c>
      <c r="GQ321">
        <v>0</v>
      </c>
      <c r="GR321">
        <v>1</v>
      </c>
      <c r="GS321">
        <v>0</v>
      </c>
      <c r="GT321">
        <v>0</v>
      </c>
      <c r="GU321">
        <v>0</v>
      </c>
      <c r="GV321">
        <v>0</v>
      </c>
      <c r="GW321">
        <v>0</v>
      </c>
      <c r="GX321">
        <v>0</v>
      </c>
      <c r="GY321">
        <v>0</v>
      </c>
      <c r="GZ321">
        <v>0</v>
      </c>
      <c r="HA321">
        <v>0</v>
      </c>
      <c r="HB321">
        <v>0</v>
      </c>
      <c r="HC321">
        <v>0</v>
      </c>
      <c r="HD321" t="s">
        <v>234</v>
      </c>
      <c r="HE321" t="s">
        <v>4228</v>
      </c>
      <c r="HF321">
        <v>0</v>
      </c>
      <c r="HG321">
        <v>0</v>
      </c>
      <c r="HH321">
        <v>0</v>
      </c>
      <c r="HI321">
        <v>1</v>
      </c>
      <c r="HJ321">
        <v>1</v>
      </c>
      <c r="HK321">
        <v>0</v>
      </c>
      <c r="HL321">
        <v>0</v>
      </c>
      <c r="HM321">
        <v>0</v>
      </c>
      <c r="HN321" t="s">
        <v>1655</v>
      </c>
      <c r="HO321" t="s">
        <v>1655</v>
      </c>
      <c r="HP321" t="s">
        <v>1655</v>
      </c>
      <c r="HQ321" t="s">
        <v>239</v>
      </c>
      <c r="HR321" t="s">
        <v>314</v>
      </c>
      <c r="HS321" t="s">
        <v>294</v>
      </c>
      <c r="HT321" t="s">
        <v>314</v>
      </c>
      <c r="HU321" t="s">
        <v>1445</v>
      </c>
      <c r="HV321" t="s">
        <v>234</v>
      </c>
      <c r="HW321" t="s">
        <v>234</v>
      </c>
      <c r="HX321" t="s">
        <v>234</v>
      </c>
      <c r="HY321" t="s">
        <v>234</v>
      </c>
      <c r="HZ321" t="s">
        <v>234</v>
      </c>
      <c r="IA321" t="s">
        <v>234</v>
      </c>
      <c r="IB321" t="s">
        <v>234</v>
      </c>
      <c r="IC321" t="s">
        <v>234</v>
      </c>
      <c r="ID321" t="s">
        <v>1565</v>
      </c>
      <c r="IE321">
        <v>0</v>
      </c>
      <c r="IF321">
        <v>0</v>
      </c>
      <c r="IG321">
        <v>0</v>
      </c>
      <c r="IH321">
        <v>0</v>
      </c>
      <c r="II321">
        <v>1</v>
      </c>
      <c r="IJ321">
        <v>0</v>
      </c>
      <c r="IK321">
        <v>0</v>
      </c>
      <c r="IL321">
        <v>0</v>
      </c>
      <c r="IM321" t="s">
        <v>234</v>
      </c>
      <c r="IN321" t="s">
        <v>1655</v>
      </c>
      <c r="IO321" t="s">
        <v>234</v>
      </c>
      <c r="IP321" t="s">
        <v>303</v>
      </c>
      <c r="IQ321">
        <v>0</v>
      </c>
      <c r="IR321">
        <v>1</v>
      </c>
      <c r="IS321">
        <v>0</v>
      </c>
      <c r="IT321">
        <v>0</v>
      </c>
      <c r="IU321">
        <v>0</v>
      </c>
      <c r="IV321">
        <v>0</v>
      </c>
      <c r="IW321">
        <v>0</v>
      </c>
      <c r="IX321">
        <v>0</v>
      </c>
      <c r="IY321" t="s">
        <v>234</v>
      </c>
      <c r="IZ321" t="s">
        <v>234</v>
      </c>
      <c r="JA321" t="s">
        <v>234</v>
      </c>
      <c r="JB321" t="s">
        <v>234</v>
      </c>
      <c r="JC321" t="s">
        <v>234</v>
      </c>
      <c r="JD321" t="s">
        <v>234</v>
      </c>
      <c r="JE321" t="s">
        <v>234</v>
      </c>
      <c r="JF321" t="s">
        <v>234</v>
      </c>
      <c r="JG321" t="s">
        <v>234</v>
      </c>
      <c r="JH321" t="s">
        <v>234</v>
      </c>
      <c r="JI321" t="s">
        <v>234</v>
      </c>
      <c r="JJ321" t="s">
        <v>234</v>
      </c>
      <c r="JK321" t="s">
        <v>234</v>
      </c>
      <c r="JL321" t="s">
        <v>234</v>
      </c>
      <c r="JM321" t="s">
        <v>234</v>
      </c>
      <c r="JN321" t="s">
        <v>234</v>
      </c>
      <c r="JO321" t="s">
        <v>234</v>
      </c>
      <c r="JP321" t="s">
        <v>234</v>
      </c>
      <c r="JQ321" t="s">
        <v>234</v>
      </c>
      <c r="JR321" t="s">
        <v>234</v>
      </c>
      <c r="JS321" t="s">
        <v>234</v>
      </c>
      <c r="JT321" t="s">
        <v>234</v>
      </c>
      <c r="JU321" t="s">
        <v>234</v>
      </c>
      <c r="JV321" t="s">
        <v>234</v>
      </c>
      <c r="JW321" t="s">
        <v>234</v>
      </c>
      <c r="JX321" t="s">
        <v>234</v>
      </c>
      <c r="JY321" t="s">
        <v>234</v>
      </c>
      <c r="JZ321" t="s">
        <v>234</v>
      </c>
      <c r="KA321" t="s">
        <v>234</v>
      </c>
      <c r="KB321" t="s">
        <v>234</v>
      </c>
      <c r="KC321" t="s">
        <v>234</v>
      </c>
      <c r="KD321" t="s">
        <v>234</v>
      </c>
      <c r="KE321" t="s">
        <v>234</v>
      </c>
      <c r="KF321" t="s">
        <v>234</v>
      </c>
      <c r="KG321" t="s">
        <v>234</v>
      </c>
      <c r="KH321" t="s">
        <v>234</v>
      </c>
      <c r="KI321" t="s">
        <v>234</v>
      </c>
      <c r="KJ321" t="s">
        <v>234</v>
      </c>
      <c r="KK321" t="s">
        <v>234</v>
      </c>
      <c r="KL321" t="s">
        <v>234</v>
      </c>
      <c r="KM321" t="s">
        <v>234</v>
      </c>
      <c r="KN321" t="s">
        <v>234</v>
      </c>
      <c r="KO321" t="s">
        <v>234</v>
      </c>
      <c r="KP321" t="s">
        <v>234</v>
      </c>
      <c r="KQ321" t="s">
        <v>234</v>
      </c>
      <c r="KR321" t="s">
        <v>234</v>
      </c>
      <c r="KS321" t="s">
        <v>234</v>
      </c>
      <c r="KT321" t="s">
        <v>234</v>
      </c>
      <c r="KU321" t="s">
        <v>234</v>
      </c>
      <c r="KV321" t="s">
        <v>234</v>
      </c>
      <c r="KW321" t="s">
        <v>234</v>
      </c>
      <c r="KX321" t="s">
        <v>234</v>
      </c>
      <c r="KY321" t="s">
        <v>234</v>
      </c>
      <c r="KZ321" t="s">
        <v>234</v>
      </c>
      <c r="LA321" t="s">
        <v>234</v>
      </c>
      <c r="LB321" t="s">
        <v>234</v>
      </c>
      <c r="LC321" t="s">
        <v>234</v>
      </c>
      <c r="LD321" t="s">
        <v>234</v>
      </c>
      <c r="LE321" t="s">
        <v>234</v>
      </c>
      <c r="LF321" t="s">
        <v>3443</v>
      </c>
      <c r="LG321" t="s">
        <v>234</v>
      </c>
      <c r="LH321">
        <v>267218710</v>
      </c>
      <c r="LI321" t="s">
        <v>4541</v>
      </c>
      <c r="LJ321">
        <v>44626.589699074073</v>
      </c>
      <c r="LK321" t="s">
        <v>234</v>
      </c>
      <c r="LL321" t="s">
        <v>234</v>
      </c>
      <c r="LM321" t="s">
        <v>3800</v>
      </c>
      <c r="LN321" t="s">
        <v>3801</v>
      </c>
      <c r="LO321" t="s">
        <v>234</v>
      </c>
      <c r="LP321">
        <v>335</v>
      </c>
    </row>
    <row r="322" spans="1:328" x14ac:dyDescent="0.35">
      <c r="A322">
        <v>44623.39677388889</v>
      </c>
      <c r="B322">
        <v>44623.404927766212</v>
      </c>
      <c r="C322">
        <v>44623</v>
      </c>
      <c r="D322">
        <v>2.0384693307278212E-3</v>
      </c>
      <c r="E322" t="s">
        <v>234</v>
      </c>
      <c r="F322" t="s">
        <v>234</v>
      </c>
      <c r="G322" t="s">
        <v>234</v>
      </c>
      <c r="H322">
        <v>44623</v>
      </c>
      <c r="I322" t="s">
        <v>451</v>
      </c>
      <c r="J322" t="s">
        <v>234</v>
      </c>
      <c r="K322" t="s">
        <v>451</v>
      </c>
      <c r="L322" t="s">
        <v>450</v>
      </c>
      <c r="M322" t="s">
        <v>450</v>
      </c>
      <c r="N322" t="s">
        <v>246</v>
      </c>
      <c r="O322" t="s">
        <v>4536</v>
      </c>
      <c r="P322" t="s">
        <v>246</v>
      </c>
      <c r="Q322" t="s">
        <v>433</v>
      </c>
      <c r="R322" t="s">
        <v>4536</v>
      </c>
      <c r="S322" t="s">
        <v>441</v>
      </c>
      <c r="T322" t="s">
        <v>1825</v>
      </c>
      <c r="U322" t="s">
        <v>1824</v>
      </c>
      <c r="V322" t="s">
        <v>1826</v>
      </c>
      <c r="W322" t="s">
        <v>3220</v>
      </c>
      <c r="X322" t="s">
        <v>3219</v>
      </c>
      <c r="Y322" t="s">
        <v>3220</v>
      </c>
      <c r="Z322" t="s">
        <v>246</v>
      </c>
      <c r="AA322" t="s">
        <v>4537</v>
      </c>
      <c r="AB322" t="s">
        <v>246</v>
      </c>
      <c r="AC322" t="s">
        <v>1390</v>
      </c>
      <c r="AD322" t="s">
        <v>4537</v>
      </c>
      <c r="AE322" t="s">
        <v>246</v>
      </c>
      <c r="AF322" t="s">
        <v>4538</v>
      </c>
      <c r="AG322" t="s">
        <v>246</v>
      </c>
      <c r="AH322" t="s">
        <v>1390</v>
      </c>
      <c r="AI322" t="s">
        <v>4539</v>
      </c>
      <c r="AJ322" t="s">
        <v>366</v>
      </c>
      <c r="AK322" t="s">
        <v>284</v>
      </c>
      <c r="AL322" t="s">
        <v>1655</v>
      </c>
      <c r="AM322" t="s">
        <v>234</v>
      </c>
      <c r="AN322" t="s">
        <v>1655</v>
      </c>
      <c r="AO322" t="s">
        <v>234</v>
      </c>
      <c r="AP322" t="s">
        <v>250</v>
      </c>
      <c r="AQ322" t="s">
        <v>234</v>
      </c>
      <c r="AR322" t="s">
        <v>234</v>
      </c>
      <c r="AS322" t="s">
        <v>285</v>
      </c>
      <c r="AT322" t="s">
        <v>234</v>
      </c>
      <c r="AU322" t="s">
        <v>318</v>
      </c>
      <c r="AV322">
        <v>1</v>
      </c>
      <c r="AW322">
        <v>0</v>
      </c>
      <c r="AX322">
        <v>0</v>
      </c>
      <c r="AY322">
        <v>0</v>
      </c>
      <c r="AZ322">
        <v>0</v>
      </c>
      <c r="BA322">
        <v>0</v>
      </c>
      <c r="BB322">
        <v>0</v>
      </c>
      <c r="BC322">
        <v>0</v>
      </c>
      <c r="BD322" t="s">
        <v>309</v>
      </c>
      <c r="BE322" t="s">
        <v>750</v>
      </c>
      <c r="BF322" t="s">
        <v>287</v>
      </c>
      <c r="BG322">
        <v>1</v>
      </c>
      <c r="BH322">
        <v>0</v>
      </c>
      <c r="BI322">
        <v>0</v>
      </c>
      <c r="BJ322">
        <v>0</v>
      </c>
      <c r="BK322">
        <v>0</v>
      </c>
      <c r="BL322">
        <v>0</v>
      </c>
      <c r="BM322">
        <v>0</v>
      </c>
      <c r="BN322">
        <v>0</v>
      </c>
      <c r="BO322">
        <v>0</v>
      </c>
      <c r="BP322">
        <v>0</v>
      </c>
      <c r="BQ322" t="s">
        <v>234</v>
      </c>
      <c r="BR322" t="s">
        <v>317</v>
      </c>
      <c r="BS322" t="s">
        <v>289</v>
      </c>
      <c r="BT322" t="s">
        <v>3972</v>
      </c>
      <c r="BU322">
        <v>1</v>
      </c>
      <c r="BV322">
        <v>1</v>
      </c>
      <c r="BW322">
        <v>0</v>
      </c>
      <c r="BX322">
        <v>1</v>
      </c>
      <c r="BY322">
        <v>0</v>
      </c>
      <c r="BZ322">
        <v>0</v>
      </c>
      <c r="CA322">
        <v>1</v>
      </c>
      <c r="CB322">
        <v>0</v>
      </c>
      <c r="CC322" t="s">
        <v>1500</v>
      </c>
      <c r="CD322">
        <v>500</v>
      </c>
      <c r="CE322">
        <v>250</v>
      </c>
      <c r="CF322" t="s">
        <v>1655</v>
      </c>
      <c r="CG322">
        <v>500</v>
      </c>
      <c r="CH322">
        <v>192.30769230769201</v>
      </c>
      <c r="CI322" t="s">
        <v>1655</v>
      </c>
      <c r="CJ322" t="s">
        <v>234</v>
      </c>
      <c r="CK322" t="s">
        <v>234</v>
      </c>
      <c r="CL322" t="s">
        <v>234</v>
      </c>
      <c r="CM322">
        <v>500</v>
      </c>
      <c r="CN322" t="s">
        <v>4309</v>
      </c>
      <c r="CO322" t="s">
        <v>1655</v>
      </c>
      <c r="CP322" t="s">
        <v>234</v>
      </c>
      <c r="CQ322" t="s">
        <v>234</v>
      </c>
      <c r="CR322" t="s">
        <v>234</v>
      </c>
      <c r="CS322" t="s">
        <v>234</v>
      </c>
      <c r="CT322" t="s">
        <v>234</v>
      </c>
      <c r="CU322" t="s">
        <v>234</v>
      </c>
      <c r="CV322" t="s">
        <v>1507</v>
      </c>
      <c r="CW322" t="s">
        <v>1655</v>
      </c>
      <c r="CX322">
        <v>1300</v>
      </c>
      <c r="CY322" t="s">
        <v>234</v>
      </c>
      <c r="CZ322" t="s">
        <v>234</v>
      </c>
      <c r="DA322" t="s">
        <v>234</v>
      </c>
      <c r="DB322" t="s">
        <v>234</v>
      </c>
      <c r="DC322" t="s">
        <v>234</v>
      </c>
      <c r="DD322" t="s">
        <v>234</v>
      </c>
      <c r="DE322" t="s">
        <v>259</v>
      </c>
      <c r="DF322">
        <v>1300</v>
      </c>
      <c r="DG322" t="s">
        <v>1655</v>
      </c>
      <c r="DH322" t="s">
        <v>1655</v>
      </c>
      <c r="DI322" t="s">
        <v>3973</v>
      </c>
      <c r="DJ322">
        <v>0</v>
      </c>
      <c r="DK322">
        <v>0</v>
      </c>
      <c r="DL322">
        <v>0</v>
      </c>
      <c r="DM322">
        <v>0</v>
      </c>
      <c r="DN322">
        <v>1</v>
      </c>
      <c r="DO322">
        <v>1</v>
      </c>
      <c r="DP322">
        <v>0</v>
      </c>
      <c r="DQ322">
        <v>0</v>
      </c>
      <c r="DR322">
        <v>0</v>
      </c>
      <c r="DS322">
        <v>0</v>
      </c>
      <c r="DT322">
        <v>0</v>
      </c>
      <c r="DU322">
        <v>0</v>
      </c>
      <c r="DV322">
        <v>0</v>
      </c>
      <c r="DW322">
        <v>0</v>
      </c>
      <c r="DX322" t="s">
        <v>234</v>
      </c>
      <c r="DY322" t="s">
        <v>1466</v>
      </c>
      <c r="DZ322">
        <v>0</v>
      </c>
      <c r="EA322">
        <v>0</v>
      </c>
      <c r="EB322">
        <v>0</v>
      </c>
      <c r="EC322">
        <v>1</v>
      </c>
      <c r="ED322">
        <v>0</v>
      </c>
      <c r="EE322">
        <v>0</v>
      </c>
      <c r="EF322">
        <v>0</v>
      </c>
      <c r="EG322">
        <v>0</v>
      </c>
      <c r="EH322" t="s">
        <v>1655</v>
      </c>
      <c r="EI322" t="s">
        <v>1655</v>
      </c>
      <c r="EJ322" t="s">
        <v>1655</v>
      </c>
      <c r="EK322" t="s">
        <v>441</v>
      </c>
      <c r="EL322" t="s">
        <v>305</v>
      </c>
      <c r="EM322" t="s">
        <v>1825</v>
      </c>
      <c r="EN322" t="s">
        <v>305</v>
      </c>
      <c r="EO322" t="s">
        <v>234</v>
      </c>
      <c r="EP322" t="s">
        <v>234</v>
      </c>
      <c r="EQ322" t="s">
        <v>234</v>
      </c>
      <c r="ER322" t="s">
        <v>234</v>
      </c>
      <c r="ES322" t="s">
        <v>234</v>
      </c>
      <c r="ET322" t="s">
        <v>234</v>
      </c>
      <c r="EU322" t="s">
        <v>234</v>
      </c>
      <c r="EV322" t="s">
        <v>234</v>
      </c>
      <c r="EW322" t="s">
        <v>234</v>
      </c>
      <c r="EX322" t="s">
        <v>234</v>
      </c>
      <c r="EY322" t="s">
        <v>234</v>
      </c>
      <c r="EZ322" t="s">
        <v>234</v>
      </c>
      <c r="FA322" t="s">
        <v>234</v>
      </c>
      <c r="FB322" t="s">
        <v>234</v>
      </c>
      <c r="FC322" t="s">
        <v>234</v>
      </c>
      <c r="FD322" t="s">
        <v>234</v>
      </c>
      <c r="FE322" t="s">
        <v>234</v>
      </c>
      <c r="FF322" t="s">
        <v>234</v>
      </c>
      <c r="FG322" t="s">
        <v>234</v>
      </c>
      <c r="FH322" t="s">
        <v>234</v>
      </c>
      <c r="FI322" t="s">
        <v>234</v>
      </c>
      <c r="FJ322" t="s">
        <v>234</v>
      </c>
      <c r="FK322" t="s">
        <v>234</v>
      </c>
      <c r="FL322" t="s">
        <v>234</v>
      </c>
      <c r="FM322" t="s">
        <v>234</v>
      </c>
      <c r="FN322" t="s">
        <v>234</v>
      </c>
      <c r="FO322" t="s">
        <v>234</v>
      </c>
      <c r="FP322" t="s">
        <v>234</v>
      </c>
      <c r="FQ322" t="s">
        <v>234</v>
      </c>
      <c r="FR322" t="s">
        <v>234</v>
      </c>
      <c r="FS322" t="s">
        <v>234</v>
      </c>
      <c r="FT322" t="s">
        <v>234</v>
      </c>
      <c r="FU322" t="s">
        <v>234</v>
      </c>
      <c r="FV322" t="s">
        <v>234</v>
      </c>
      <c r="FW322" t="s">
        <v>234</v>
      </c>
      <c r="FX322" t="s">
        <v>234</v>
      </c>
      <c r="FY322" t="s">
        <v>234</v>
      </c>
      <c r="FZ322" t="s">
        <v>234</v>
      </c>
      <c r="GA322" t="s">
        <v>234</v>
      </c>
      <c r="GB322" t="s">
        <v>234</v>
      </c>
      <c r="GC322" t="s">
        <v>234</v>
      </c>
      <c r="GD322" t="s">
        <v>234</v>
      </c>
      <c r="GE322" t="s">
        <v>234</v>
      </c>
      <c r="GF322" t="s">
        <v>234</v>
      </c>
      <c r="GG322" t="s">
        <v>234</v>
      </c>
      <c r="GH322" t="s">
        <v>234</v>
      </c>
      <c r="GI322" t="s">
        <v>234</v>
      </c>
      <c r="GJ322" t="s">
        <v>234</v>
      </c>
      <c r="GK322" t="s">
        <v>234</v>
      </c>
      <c r="GL322" t="s">
        <v>234</v>
      </c>
      <c r="GM322" t="s">
        <v>234</v>
      </c>
      <c r="GN322" t="s">
        <v>234</v>
      </c>
      <c r="GO322" t="s">
        <v>234</v>
      </c>
      <c r="GP322" t="s">
        <v>234</v>
      </c>
      <c r="GQ322" t="s">
        <v>234</v>
      </c>
      <c r="GR322" t="s">
        <v>234</v>
      </c>
      <c r="GS322" t="s">
        <v>234</v>
      </c>
      <c r="GT322" t="s">
        <v>234</v>
      </c>
      <c r="GU322" t="s">
        <v>234</v>
      </c>
      <c r="GV322" t="s">
        <v>234</v>
      </c>
      <c r="GW322" t="s">
        <v>234</v>
      </c>
      <c r="GX322" t="s">
        <v>234</v>
      </c>
      <c r="GY322" t="s">
        <v>234</v>
      </c>
      <c r="GZ322" t="s">
        <v>234</v>
      </c>
      <c r="HA322" t="s">
        <v>234</v>
      </c>
      <c r="HB322" t="s">
        <v>234</v>
      </c>
      <c r="HC322" t="s">
        <v>234</v>
      </c>
      <c r="HD322" t="s">
        <v>234</v>
      </c>
      <c r="HE322" t="s">
        <v>234</v>
      </c>
      <c r="HF322" t="s">
        <v>234</v>
      </c>
      <c r="HG322" t="s">
        <v>234</v>
      </c>
      <c r="HH322" t="s">
        <v>234</v>
      </c>
      <c r="HI322" t="s">
        <v>234</v>
      </c>
      <c r="HJ322" t="s">
        <v>234</v>
      </c>
      <c r="HK322" t="s">
        <v>234</v>
      </c>
      <c r="HL322" t="s">
        <v>234</v>
      </c>
      <c r="HM322" t="s">
        <v>234</v>
      </c>
      <c r="HN322" t="s">
        <v>234</v>
      </c>
      <c r="HO322" t="s">
        <v>234</v>
      </c>
      <c r="HP322" t="s">
        <v>234</v>
      </c>
      <c r="HQ322" t="s">
        <v>234</v>
      </c>
      <c r="HR322" t="s">
        <v>234</v>
      </c>
      <c r="HS322" t="s">
        <v>234</v>
      </c>
      <c r="HT322" t="s">
        <v>234</v>
      </c>
      <c r="HU322" t="s">
        <v>1445</v>
      </c>
      <c r="HV322" t="s">
        <v>234</v>
      </c>
      <c r="HW322" t="s">
        <v>234</v>
      </c>
      <c r="HX322" t="s">
        <v>234</v>
      </c>
      <c r="HY322" t="s">
        <v>234</v>
      </c>
      <c r="HZ322" t="s">
        <v>234</v>
      </c>
      <c r="IA322" t="s">
        <v>234</v>
      </c>
      <c r="IB322" t="s">
        <v>234</v>
      </c>
      <c r="IC322" t="s">
        <v>234</v>
      </c>
      <c r="ID322" t="s">
        <v>1451</v>
      </c>
      <c r="IE322">
        <v>0</v>
      </c>
      <c r="IF322">
        <v>1</v>
      </c>
      <c r="IG322">
        <v>0</v>
      </c>
      <c r="IH322">
        <v>0</v>
      </c>
      <c r="II322">
        <v>0</v>
      </c>
      <c r="IJ322">
        <v>0</v>
      </c>
      <c r="IK322">
        <v>0</v>
      </c>
      <c r="IL322">
        <v>0</v>
      </c>
      <c r="IM322" t="s">
        <v>234</v>
      </c>
      <c r="IN322" t="s">
        <v>1655</v>
      </c>
      <c r="IO322" t="s">
        <v>234</v>
      </c>
      <c r="IP322" t="s">
        <v>309</v>
      </c>
      <c r="IQ322">
        <v>1</v>
      </c>
      <c r="IR322">
        <v>0</v>
      </c>
      <c r="IS322">
        <v>0</v>
      </c>
      <c r="IT322">
        <v>0</v>
      </c>
      <c r="IU322">
        <v>0</v>
      </c>
      <c r="IV322">
        <v>0</v>
      </c>
      <c r="IW322">
        <v>0</v>
      </c>
      <c r="IX322">
        <v>0</v>
      </c>
      <c r="IY322" t="s">
        <v>234</v>
      </c>
      <c r="IZ322" t="s">
        <v>234</v>
      </c>
      <c r="JA322" t="s">
        <v>234</v>
      </c>
      <c r="JB322" t="s">
        <v>234</v>
      </c>
      <c r="JC322" t="s">
        <v>234</v>
      </c>
      <c r="JD322" t="s">
        <v>234</v>
      </c>
      <c r="JE322" t="s">
        <v>234</v>
      </c>
      <c r="JF322" t="s">
        <v>234</v>
      </c>
      <c r="JG322" t="s">
        <v>234</v>
      </c>
      <c r="JH322" t="s">
        <v>234</v>
      </c>
      <c r="JI322" t="s">
        <v>234</v>
      </c>
      <c r="JJ322" t="s">
        <v>234</v>
      </c>
      <c r="JK322" t="s">
        <v>234</v>
      </c>
      <c r="JL322" t="s">
        <v>234</v>
      </c>
      <c r="JM322" t="s">
        <v>234</v>
      </c>
      <c r="JN322" t="s">
        <v>234</v>
      </c>
      <c r="JO322" t="s">
        <v>234</v>
      </c>
      <c r="JP322" t="s">
        <v>234</v>
      </c>
      <c r="JQ322" t="s">
        <v>234</v>
      </c>
      <c r="JR322" t="s">
        <v>234</v>
      </c>
      <c r="JS322" t="s">
        <v>234</v>
      </c>
      <c r="JT322" t="s">
        <v>234</v>
      </c>
      <c r="JU322" t="s">
        <v>234</v>
      </c>
      <c r="JV322" t="s">
        <v>234</v>
      </c>
      <c r="JW322" t="s">
        <v>234</v>
      </c>
      <c r="JX322" t="s">
        <v>234</v>
      </c>
      <c r="JY322" t="s">
        <v>234</v>
      </c>
      <c r="JZ322" t="s">
        <v>234</v>
      </c>
      <c r="KA322" t="s">
        <v>234</v>
      </c>
      <c r="KB322" t="s">
        <v>234</v>
      </c>
      <c r="KC322" t="s">
        <v>234</v>
      </c>
      <c r="KD322" t="s">
        <v>234</v>
      </c>
      <c r="KE322" t="s">
        <v>234</v>
      </c>
      <c r="KF322" t="s">
        <v>234</v>
      </c>
      <c r="KG322" t="s">
        <v>234</v>
      </c>
      <c r="KH322" t="s">
        <v>234</v>
      </c>
      <c r="KI322" t="s">
        <v>234</v>
      </c>
      <c r="KJ322" t="s">
        <v>234</v>
      </c>
      <c r="KK322" t="s">
        <v>234</v>
      </c>
      <c r="KL322" t="s">
        <v>234</v>
      </c>
      <c r="KM322" t="s">
        <v>234</v>
      </c>
      <c r="KN322" t="s">
        <v>234</v>
      </c>
      <c r="KO322" t="s">
        <v>234</v>
      </c>
      <c r="KP322" t="s">
        <v>234</v>
      </c>
      <c r="KQ322" t="s">
        <v>234</v>
      </c>
      <c r="KR322" t="s">
        <v>234</v>
      </c>
      <c r="KS322" t="s">
        <v>234</v>
      </c>
      <c r="KT322" t="s">
        <v>234</v>
      </c>
      <c r="KU322" t="s">
        <v>234</v>
      </c>
      <c r="KV322" t="s">
        <v>234</v>
      </c>
      <c r="KW322" t="s">
        <v>234</v>
      </c>
      <c r="KX322" t="s">
        <v>234</v>
      </c>
      <c r="KY322" t="s">
        <v>234</v>
      </c>
      <c r="KZ322" t="s">
        <v>234</v>
      </c>
      <c r="LA322" t="s">
        <v>234</v>
      </c>
      <c r="LB322" t="s">
        <v>234</v>
      </c>
      <c r="LC322" t="s">
        <v>234</v>
      </c>
      <c r="LD322" t="s">
        <v>234</v>
      </c>
      <c r="LE322" t="s">
        <v>234</v>
      </c>
      <c r="LF322" t="s">
        <v>3443</v>
      </c>
      <c r="LG322" t="s">
        <v>234</v>
      </c>
      <c r="LH322">
        <v>267218728</v>
      </c>
      <c r="LI322" t="s">
        <v>4542</v>
      </c>
      <c r="LJ322">
        <v>44626.589722222219</v>
      </c>
      <c r="LK322" t="s">
        <v>234</v>
      </c>
      <c r="LL322" t="s">
        <v>234</v>
      </c>
      <c r="LM322" t="s">
        <v>3800</v>
      </c>
      <c r="LN322" t="s">
        <v>3801</v>
      </c>
      <c r="LO322" t="s">
        <v>234</v>
      </c>
      <c r="LP322">
        <v>336</v>
      </c>
    </row>
    <row r="323" spans="1:328" x14ac:dyDescent="0.35">
      <c r="A323">
        <v>44623.404972604163</v>
      </c>
      <c r="B323">
        <v>44623.412095277781</v>
      </c>
      <c r="C323">
        <v>44623</v>
      </c>
      <c r="D323">
        <v>7.1226736181415617E-3</v>
      </c>
      <c r="E323" t="s">
        <v>234</v>
      </c>
      <c r="F323" t="s">
        <v>234</v>
      </c>
      <c r="G323" t="s">
        <v>234</v>
      </c>
      <c r="H323">
        <v>44623</v>
      </c>
      <c r="I323" t="s">
        <v>451</v>
      </c>
      <c r="J323" t="s">
        <v>234</v>
      </c>
      <c r="K323" t="s">
        <v>451</v>
      </c>
      <c r="L323" t="s">
        <v>450</v>
      </c>
      <c r="M323" t="s">
        <v>450</v>
      </c>
      <c r="N323" t="s">
        <v>246</v>
      </c>
      <c r="O323" t="s">
        <v>4536</v>
      </c>
      <c r="P323" t="s">
        <v>246</v>
      </c>
      <c r="Q323" t="s">
        <v>433</v>
      </c>
      <c r="R323" t="s">
        <v>4536</v>
      </c>
      <c r="S323" t="s">
        <v>441</v>
      </c>
      <c r="T323" t="s">
        <v>1825</v>
      </c>
      <c r="U323" t="s">
        <v>1824</v>
      </c>
      <c r="V323" t="s">
        <v>1826</v>
      </c>
      <c r="W323" t="s">
        <v>3220</v>
      </c>
      <c r="X323" t="s">
        <v>3219</v>
      </c>
      <c r="Y323" t="s">
        <v>3220</v>
      </c>
      <c r="Z323" t="s">
        <v>246</v>
      </c>
      <c r="AA323" t="s">
        <v>4537</v>
      </c>
      <c r="AB323" t="s">
        <v>246</v>
      </c>
      <c r="AC323" t="s">
        <v>1390</v>
      </c>
      <c r="AD323" t="s">
        <v>4537</v>
      </c>
      <c r="AE323" t="s">
        <v>246</v>
      </c>
      <c r="AF323" t="s">
        <v>4538</v>
      </c>
      <c r="AG323" t="s">
        <v>246</v>
      </c>
      <c r="AH323" t="s">
        <v>1390</v>
      </c>
      <c r="AI323" t="s">
        <v>4539</v>
      </c>
      <c r="AJ323" t="s">
        <v>366</v>
      </c>
      <c r="AK323" t="s">
        <v>284</v>
      </c>
      <c r="AL323" t="s">
        <v>1655</v>
      </c>
      <c r="AM323" t="s">
        <v>234</v>
      </c>
      <c r="AN323" t="s">
        <v>1655</v>
      </c>
      <c r="AO323" t="s">
        <v>234</v>
      </c>
      <c r="AP323" t="s">
        <v>250</v>
      </c>
      <c r="AQ323" t="s">
        <v>234</v>
      </c>
      <c r="AR323" t="s">
        <v>234</v>
      </c>
      <c r="AS323" t="s">
        <v>285</v>
      </c>
      <c r="AT323" t="s">
        <v>234</v>
      </c>
      <c r="AU323" t="s">
        <v>318</v>
      </c>
      <c r="AV323">
        <v>1</v>
      </c>
      <c r="AW323">
        <v>0</v>
      </c>
      <c r="AX323">
        <v>0</v>
      </c>
      <c r="AY323">
        <v>0</v>
      </c>
      <c r="AZ323">
        <v>0</v>
      </c>
      <c r="BA323">
        <v>0</v>
      </c>
      <c r="BB323">
        <v>0</v>
      </c>
      <c r="BC323">
        <v>0</v>
      </c>
      <c r="BD323" t="s">
        <v>309</v>
      </c>
      <c r="BE323" t="s">
        <v>750</v>
      </c>
      <c r="BF323" t="s">
        <v>287</v>
      </c>
      <c r="BG323">
        <v>1</v>
      </c>
      <c r="BH323">
        <v>0</v>
      </c>
      <c r="BI323">
        <v>0</v>
      </c>
      <c r="BJ323">
        <v>0</v>
      </c>
      <c r="BK323">
        <v>0</v>
      </c>
      <c r="BL323">
        <v>0</v>
      </c>
      <c r="BM323">
        <v>0</v>
      </c>
      <c r="BN323">
        <v>0</v>
      </c>
      <c r="BO323">
        <v>0</v>
      </c>
      <c r="BP323">
        <v>0</v>
      </c>
      <c r="BQ323" t="s">
        <v>234</v>
      </c>
      <c r="BR323" t="s">
        <v>304</v>
      </c>
      <c r="BS323" t="s">
        <v>289</v>
      </c>
      <c r="BT323" t="s">
        <v>1468</v>
      </c>
      <c r="BU323">
        <v>0</v>
      </c>
      <c r="BV323">
        <v>0</v>
      </c>
      <c r="BW323">
        <v>0</v>
      </c>
      <c r="BX323">
        <v>0</v>
      </c>
      <c r="BY323">
        <v>1</v>
      </c>
      <c r="BZ323">
        <v>0</v>
      </c>
      <c r="CA323">
        <v>0</v>
      </c>
      <c r="CB323">
        <v>0</v>
      </c>
      <c r="CC323" t="s">
        <v>1500</v>
      </c>
      <c r="CD323" t="s">
        <v>234</v>
      </c>
      <c r="CE323" t="s">
        <v>234</v>
      </c>
      <c r="CF323" t="s">
        <v>234</v>
      </c>
      <c r="CG323" t="s">
        <v>234</v>
      </c>
      <c r="CH323" t="s">
        <v>234</v>
      </c>
      <c r="CI323" t="s">
        <v>234</v>
      </c>
      <c r="CJ323" t="s">
        <v>234</v>
      </c>
      <c r="CK323" t="s">
        <v>234</v>
      </c>
      <c r="CL323" t="s">
        <v>234</v>
      </c>
      <c r="CM323" t="s">
        <v>234</v>
      </c>
      <c r="CN323" t="s">
        <v>234</v>
      </c>
      <c r="CO323" t="s">
        <v>234</v>
      </c>
      <c r="CP323">
        <v>500</v>
      </c>
      <c r="CQ323" t="s">
        <v>3948</v>
      </c>
      <c r="CR323" t="s">
        <v>1445</v>
      </c>
      <c r="CS323" t="s">
        <v>234</v>
      </c>
      <c r="CT323" t="s">
        <v>234</v>
      </c>
      <c r="CU323" t="s">
        <v>234</v>
      </c>
      <c r="CV323" t="s">
        <v>234</v>
      </c>
      <c r="CW323" t="s">
        <v>234</v>
      </c>
      <c r="CX323" t="s">
        <v>234</v>
      </c>
      <c r="CY323" t="s">
        <v>234</v>
      </c>
      <c r="CZ323" t="s">
        <v>234</v>
      </c>
      <c r="DA323" t="s">
        <v>234</v>
      </c>
      <c r="DB323" t="s">
        <v>234</v>
      </c>
      <c r="DC323" t="s">
        <v>234</v>
      </c>
      <c r="DD323" t="s">
        <v>234</v>
      </c>
      <c r="DE323" t="s">
        <v>234</v>
      </c>
      <c r="DF323" t="s">
        <v>234</v>
      </c>
      <c r="DG323" t="s">
        <v>234</v>
      </c>
      <c r="DH323" t="s">
        <v>1655</v>
      </c>
      <c r="DI323" t="s">
        <v>1531</v>
      </c>
      <c r="DJ323">
        <v>0</v>
      </c>
      <c r="DK323">
        <v>0</v>
      </c>
      <c r="DL323">
        <v>0</v>
      </c>
      <c r="DM323">
        <v>0</v>
      </c>
      <c r="DN323">
        <v>0</v>
      </c>
      <c r="DO323">
        <v>1</v>
      </c>
      <c r="DP323">
        <v>0</v>
      </c>
      <c r="DQ323">
        <v>0</v>
      </c>
      <c r="DR323">
        <v>0</v>
      </c>
      <c r="DS323">
        <v>0</v>
      </c>
      <c r="DT323">
        <v>0</v>
      </c>
      <c r="DU323">
        <v>0</v>
      </c>
      <c r="DV323">
        <v>0</v>
      </c>
      <c r="DW323">
        <v>0</v>
      </c>
      <c r="DX323" t="s">
        <v>234</v>
      </c>
      <c r="DY323" t="s">
        <v>1468</v>
      </c>
      <c r="DZ323">
        <v>0</v>
      </c>
      <c r="EA323">
        <v>0</v>
      </c>
      <c r="EB323">
        <v>0</v>
      </c>
      <c r="EC323">
        <v>0</v>
      </c>
      <c r="ED323">
        <v>1</v>
      </c>
      <c r="EE323">
        <v>0</v>
      </c>
      <c r="EF323">
        <v>0</v>
      </c>
      <c r="EG323">
        <v>0</v>
      </c>
      <c r="EH323" t="s">
        <v>1655</v>
      </c>
      <c r="EI323" t="s">
        <v>1445</v>
      </c>
      <c r="EJ323" t="s">
        <v>1655</v>
      </c>
      <c r="EK323" t="s">
        <v>441</v>
      </c>
      <c r="EL323" t="s">
        <v>305</v>
      </c>
      <c r="EM323" t="s">
        <v>2151</v>
      </c>
      <c r="EN323" t="s">
        <v>314</v>
      </c>
      <c r="EO323" t="s">
        <v>234</v>
      </c>
      <c r="EP323" t="s">
        <v>234</v>
      </c>
      <c r="EQ323" t="s">
        <v>234</v>
      </c>
      <c r="ER323" t="s">
        <v>234</v>
      </c>
      <c r="ES323" t="s">
        <v>234</v>
      </c>
      <c r="ET323" t="s">
        <v>234</v>
      </c>
      <c r="EU323" t="s">
        <v>234</v>
      </c>
      <c r="EV323" t="s">
        <v>234</v>
      </c>
      <c r="EW323" t="s">
        <v>234</v>
      </c>
      <c r="EX323" t="s">
        <v>234</v>
      </c>
      <c r="EY323" t="s">
        <v>234</v>
      </c>
      <c r="EZ323" t="s">
        <v>234</v>
      </c>
      <c r="FA323" t="s">
        <v>234</v>
      </c>
      <c r="FB323" t="s">
        <v>234</v>
      </c>
      <c r="FC323" t="s">
        <v>234</v>
      </c>
      <c r="FD323" t="s">
        <v>234</v>
      </c>
      <c r="FE323" t="s">
        <v>234</v>
      </c>
      <c r="FF323" t="s">
        <v>234</v>
      </c>
      <c r="FG323" t="s">
        <v>234</v>
      </c>
      <c r="FH323" t="s">
        <v>234</v>
      </c>
      <c r="FI323" t="s">
        <v>234</v>
      </c>
      <c r="FJ323" t="s">
        <v>234</v>
      </c>
      <c r="FK323" t="s">
        <v>234</v>
      </c>
      <c r="FL323" t="s">
        <v>234</v>
      </c>
      <c r="FM323" t="s">
        <v>234</v>
      </c>
      <c r="FN323" t="s">
        <v>234</v>
      </c>
      <c r="FO323" t="s">
        <v>234</v>
      </c>
      <c r="FP323" t="s">
        <v>234</v>
      </c>
      <c r="FQ323" t="s">
        <v>234</v>
      </c>
      <c r="FR323" t="s">
        <v>234</v>
      </c>
      <c r="FS323" t="s">
        <v>234</v>
      </c>
      <c r="FT323" t="s">
        <v>234</v>
      </c>
      <c r="FU323" t="s">
        <v>234</v>
      </c>
      <c r="FV323" t="s">
        <v>234</v>
      </c>
      <c r="FW323" t="s">
        <v>234</v>
      </c>
      <c r="FX323" t="s">
        <v>234</v>
      </c>
      <c r="FY323" t="s">
        <v>234</v>
      </c>
      <c r="FZ323" t="s">
        <v>234</v>
      </c>
      <c r="GA323" t="s">
        <v>234</v>
      </c>
      <c r="GB323" t="s">
        <v>234</v>
      </c>
      <c r="GC323" t="s">
        <v>234</v>
      </c>
      <c r="GD323" t="s">
        <v>234</v>
      </c>
      <c r="GE323" t="s">
        <v>234</v>
      </c>
      <c r="GF323" t="s">
        <v>234</v>
      </c>
      <c r="GG323" t="s">
        <v>234</v>
      </c>
      <c r="GH323" t="s">
        <v>234</v>
      </c>
      <c r="GI323" t="s">
        <v>234</v>
      </c>
      <c r="GJ323" t="s">
        <v>234</v>
      </c>
      <c r="GK323" t="s">
        <v>234</v>
      </c>
      <c r="GL323" t="s">
        <v>234</v>
      </c>
      <c r="GM323" t="s">
        <v>234</v>
      </c>
      <c r="GN323" t="s">
        <v>234</v>
      </c>
      <c r="GO323" t="s">
        <v>234</v>
      </c>
      <c r="GP323" t="s">
        <v>234</v>
      </c>
      <c r="GQ323" t="s">
        <v>234</v>
      </c>
      <c r="GR323" t="s">
        <v>234</v>
      </c>
      <c r="GS323" t="s">
        <v>234</v>
      </c>
      <c r="GT323" t="s">
        <v>234</v>
      </c>
      <c r="GU323" t="s">
        <v>234</v>
      </c>
      <c r="GV323" t="s">
        <v>234</v>
      </c>
      <c r="GW323" t="s">
        <v>234</v>
      </c>
      <c r="GX323" t="s">
        <v>234</v>
      </c>
      <c r="GY323" t="s">
        <v>234</v>
      </c>
      <c r="GZ323" t="s">
        <v>234</v>
      </c>
      <c r="HA323" t="s">
        <v>234</v>
      </c>
      <c r="HB323" t="s">
        <v>234</v>
      </c>
      <c r="HC323" t="s">
        <v>234</v>
      </c>
      <c r="HD323" t="s">
        <v>234</v>
      </c>
      <c r="HE323" t="s">
        <v>234</v>
      </c>
      <c r="HF323" t="s">
        <v>234</v>
      </c>
      <c r="HG323" t="s">
        <v>234</v>
      </c>
      <c r="HH323" t="s">
        <v>234</v>
      </c>
      <c r="HI323" t="s">
        <v>234</v>
      </c>
      <c r="HJ323" t="s">
        <v>234</v>
      </c>
      <c r="HK323" t="s">
        <v>234</v>
      </c>
      <c r="HL323" t="s">
        <v>234</v>
      </c>
      <c r="HM323" t="s">
        <v>234</v>
      </c>
      <c r="HN323" t="s">
        <v>234</v>
      </c>
      <c r="HO323" t="s">
        <v>234</v>
      </c>
      <c r="HP323" t="s">
        <v>234</v>
      </c>
      <c r="HQ323" t="s">
        <v>234</v>
      </c>
      <c r="HR323" t="s">
        <v>234</v>
      </c>
      <c r="HS323" t="s">
        <v>234</v>
      </c>
      <c r="HT323" t="s">
        <v>234</v>
      </c>
      <c r="HU323" t="s">
        <v>1445</v>
      </c>
      <c r="HV323" t="s">
        <v>234</v>
      </c>
      <c r="HW323" t="s">
        <v>234</v>
      </c>
      <c r="HX323" t="s">
        <v>234</v>
      </c>
      <c r="HY323" t="s">
        <v>234</v>
      </c>
      <c r="HZ323" t="s">
        <v>234</v>
      </c>
      <c r="IA323" t="s">
        <v>234</v>
      </c>
      <c r="IB323" t="s">
        <v>234</v>
      </c>
      <c r="IC323" t="s">
        <v>234</v>
      </c>
      <c r="ID323" t="s">
        <v>1591</v>
      </c>
      <c r="IE323">
        <v>0</v>
      </c>
      <c r="IF323">
        <v>0</v>
      </c>
      <c r="IG323">
        <v>0</v>
      </c>
      <c r="IH323">
        <v>0</v>
      </c>
      <c r="II323">
        <v>0</v>
      </c>
      <c r="IJ323">
        <v>1</v>
      </c>
      <c r="IK323">
        <v>0</v>
      </c>
      <c r="IL323">
        <v>0</v>
      </c>
      <c r="IM323" t="s">
        <v>234</v>
      </c>
      <c r="IN323" t="s">
        <v>1445</v>
      </c>
      <c r="IO323" t="s">
        <v>234</v>
      </c>
      <c r="IP323" t="s">
        <v>234</v>
      </c>
      <c r="IQ323" t="s">
        <v>234</v>
      </c>
      <c r="IR323" t="s">
        <v>234</v>
      </c>
      <c r="IS323" t="s">
        <v>234</v>
      </c>
      <c r="IT323" t="s">
        <v>234</v>
      </c>
      <c r="IU323" t="s">
        <v>234</v>
      </c>
      <c r="IV323" t="s">
        <v>234</v>
      </c>
      <c r="IW323" t="s">
        <v>234</v>
      </c>
      <c r="IX323" t="s">
        <v>234</v>
      </c>
      <c r="IY323" t="s">
        <v>234</v>
      </c>
      <c r="IZ323" t="s">
        <v>234</v>
      </c>
      <c r="JA323" t="s">
        <v>234</v>
      </c>
      <c r="JB323" t="s">
        <v>234</v>
      </c>
      <c r="JC323" t="s">
        <v>234</v>
      </c>
      <c r="JD323" t="s">
        <v>234</v>
      </c>
      <c r="JE323" t="s">
        <v>234</v>
      </c>
      <c r="JF323" t="s">
        <v>234</v>
      </c>
      <c r="JG323" t="s">
        <v>234</v>
      </c>
      <c r="JH323" t="s">
        <v>234</v>
      </c>
      <c r="JI323" t="s">
        <v>234</v>
      </c>
      <c r="JJ323" t="s">
        <v>234</v>
      </c>
      <c r="JK323" t="s">
        <v>234</v>
      </c>
      <c r="JL323" t="s">
        <v>234</v>
      </c>
      <c r="JM323" t="s">
        <v>234</v>
      </c>
      <c r="JN323" t="s">
        <v>234</v>
      </c>
      <c r="JO323" t="s">
        <v>234</v>
      </c>
      <c r="JP323" t="s">
        <v>234</v>
      </c>
      <c r="JQ323" t="s">
        <v>234</v>
      </c>
      <c r="JR323" t="s">
        <v>234</v>
      </c>
      <c r="JS323" t="s">
        <v>234</v>
      </c>
      <c r="JT323" t="s">
        <v>234</v>
      </c>
      <c r="JU323" t="s">
        <v>234</v>
      </c>
      <c r="JV323" t="s">
        <v>234</v>
      </c>
      <c r="JW323" t="s">
        <v>234</v>
      </c>
      <c r="JX323" t="s">
        <v>234</v>
      </c>
      <c r="JY323" t="s">
        <v>234</v>
      </c>
      <c r="JZ323" t="s">
        <v>234</v>
      </c>
      <c r="KA323" t="s">
        <v>234</v>
      </c>
      <c r="KB323" t="s">
        <v>234</v>
      </c>
      <c r="KC323" t="s">
        <v>234</v>
      </c>
      <c r="KD323" t="s">
        <v>234</v>
      </c>
      <c r="KE323" t="s">
        <v>234</v>
      </c>
      <c r="KF323" t="s">
        <v>234</v>
      </c>
      <c r="KG323" t="s">
        <v>234</v>
      </c>
      <c r="KH323" t="s">
        <v>234</v>
      </c>
      <c r="KI323" t="s">
        <v>234</v>
      </c>
      <c r="KJ323" t="s">
        <v>234</v>
      </c>
      <c r="KK323" t="s">
        <v>234</v>
      </c>
      <c r="KL323" t="s">
        <v>234</v>
      </c>
      <c r="KM323" t="s">
        <v>234</v>
      </c>
      <c r="KN323" t="s">
        <v>234</v>
      </c>
      <c r="KO323" t="s">
        <v>234</v>
      </c>
      <c r="KP323" t="s">
        <v>234</v>
      </c>
      <c r="KQ323" t="s">
        <v>234</v>
      </c>
      <c r="KR323" t="s">
        <v>234</v>
      </c>
      <c r="KS323" t="s">
        <v>234</v>
      </c>
      <c r="KT323" t="s">
        <v>234</v>
      </c>
      <c r="KU323" t="s">
        <v>234</v>
      </c>
      <c r="KV323" t="s">
        <v>234</v>
      </c>
      <c r="KW323" t="s">
        <v>234</v>
      </c>
      <c r="KX323" t="s">
        <v>234</v>
      </c>
      <c r="KY323" t="s">
        <v>234</v>
      </c>
      <c r="KZ323" t="s">
        <v>234</v>
      </c>
      <c r="LA323" t="s">
        <v>234</v>
      </c>
      <c r="LB323" t="s">
        <v>234</v>
      </c>
      <c r="LC323" t="s">
        <v>234</v>
      </c>
      <c r="LD323" t="s">
        <v>234</v>
      </c>
      <c r="LE323" t="s">
        <v>234</v>
      </c>
      <c r="LF323" t="s">
        <v>3443</v>
      </c>
      <c r="LG323" t="s">
        <v>234</v>
      </c>
      <c r="LH323">
        <v>267218746</v>
      </c>
      <c r="LI323" t="s">
        <v>4543</v>
      </c>
      <c r="LJ323">
        <v>44626.589745370373</v>
      </c>
      <c r="LK323" t="s">
        <v>234</v>
      </c>
      <c r="LL323" t="s">
        <v>234</v>
      </c>
      <c r="LM323" t="s">
        <v>3800</v>
      </c>
      <c r="LN323" t="s">
        <v>3801</v>
      </c>
      <c r="LO323" t="s">
        <v>234</v>
      </c>
      <c r="LP323">
        <v>337</v>
      </c>
    </row>
    <row r="324" spans="1:328" x14ac:dyDescent="0.35">
      <c r="A324">
        <v>44623.412246770837</v>
      </c>
      <c r="B324">
        <v>44623.41954234954</v>
      </c>
      <c r="C324">
        <v>44623</v>
      </c>
      <c r="D324">
        <v>3.6477893518167548E-3</v>
      </c>
      <c r="E324" t="s">
        <v>234</v>
      </c>
      <c r="F324" t="s">
        <v>234</v>
      </c>
      <c r="G324" t="s">
        <v>234</v>
      </c>
      <c r="H324">
        <v>44623</v>
      </c>
      <c r="I324" t="s">
        <v>451</v>
      </c>
      <c r="J324" t="s">
        <v>234</v>
      </c>
      <c r="K324" t="s">
        <v>451</v>
      </c>
      <c r="L324" t="s">
        <v>450</v>
      </c>
      <c r="M324" t="s">
        <v>450</v>
      </c>
      <c r="N324" t="s">
        <v>246</v>
      </c>
      <c r="O324" t="s">
        <v>4536</v>
      </c>
      <c r="P324" t="s">
        <v>246</v>
      </c>
      <c r="Q324" t="s">
        <v>433</v>
      </c>
      <c r="R324" t="s">
        <v>4536</v>
      </c>
      <c r="S324" t="s">
        <v>441</v>
      </c>
      <c r="T324" t="s">
        <v>1825</v>
      </c>
      <c r="U324" t="s">
        <v>1824</v>
      </c>
      <c r="V324" t="s">
        <v>1826</v>
      </c>
      <c r="W324" t="s">
        <v>3220</v>
      </c>
      <c r="X324" t="s">
        <v>3219</v>
      </c>
      <c r="Y324" t="s">
        <v>3220</v>
      </c>
      <c r="Z324" t="s">
        <v>246</v>
      </c>
      <c r="AA324" t="s">
        <v>4537</v>
      </c>
      <c r="AB324" t="s">
        <v>246</v>
      </c>
      <c r="AC324" t="s">
        <v>1390</v>
      </c>
      <c r="AD324" t="s">
        <v>4537</v>
      </c>
      <c r="AE324" t="s">
        <v>246</v>
      </c>
      <c r="AF324" t="s">
        <v>4538</v>
      </c>
      <c r="AG324" t="s">
        <v>246</v>
      </c>
      <c r="AH324" t="s">
        <v>1390</v>
      </c>
      <c r="AI324" t="s">
        <v>4539</v>
      </c>
      <c r="AJ324" t="s">
        <v>366</v>
      </c>
      <c r="AK324" t="s">
        <v>284</v>
      </c>
      <c r="AL324" t="s">
        <v>1655</v>
      </c>
      <c r="AM324" t="s">
        <v>234</v>
      </c>
      <c r="AN324" t="s">
        <v>1655</v>
      </c>
      <c r="AO324" t="s">
        <v>234</v>
      </c>
      <c r="AP324" t="s">
        <v>250</v>
      </c>
      <c r="AQ324" t="s">
        <v>234</v>
      </c>
      <c r="AR324" t="s">
        <v>234</v>
      </c>
      <c r="AS324" t="s">
        <v>285</v>
      </c>
      <c r="AT324" t="s">
        <v>234</v>
      </c>
      <c r="AU324" t="s">
        <v>318</v>
      </c>
      <c r="AV324">
        <v>1</v>
      </c>
      <c r="AW324">
        <v>0</v>
      </c>
      <c r="AX324">
        <v>0</v>
      </c>
      <c r="AY324">
        <v>0</v>
      </c>
      <c r="AZ324">
        <v>0</v>
      </c>
      <c r="BA324">
        <v>0</v>
      </c>
      <c r="BB324">
        <v>0</v>
      </c>
      <c r="BC324">
        <v>0</v>
      </c>
      <c r="BD324" t="s">
        <v>309</v>
      </c>
      <c r="BE324" t="s">
        <v>750</v>
      </c>
      <c r="BF324" t="s">
        <v>287</v>
      </c>
      <c r="BG324">
        <v>1</v>
      </c>
      <c r="BH324">
        <v>0</v>
      </c>
      <c r="BI324">
        <v>0</v>
      </c>
      <c r="BJ324">
        <v>0</v>
      </c>
      <c r="BK324">
        <v>0</v>
      </c>
      <c r="BL324">
        <v>0</v>
      </c>
      <c r="BM324">
        <v>0</v>
      </c>
      <c r="BN324">
        <v>0</v>
      </c>
      <c r="BO324">
        <v>0</v>
      </c>
      <c r="BP324">
        <v>0</v>
      </c>
      <c r="BQ324" t="s">
        <v>234</v>
      </c>
      <c r="BR324" t="s">
        <v>304</v>
      </c>
      <c r="BS324" t="s">
        <v>289</v>
      </c>
      <c r="BT324" t="s">
        <v>4213</v>
      </c>
      <c r="BU324">
        <v>0</v>
      </c>
      <c r="BV324">
        <v>0</v>
      </c>
      <c r="BW324">
        <v>0</v>
      </c>
      <c r="BX324">
        <v>0</v>
      </c>
      <c r="BY324">
        <v>1</v>
      </c>
      <c r="BZ324">
        <v>1</v>
      </c>
      <c r="CA324">
        <v>0</v>
      </c>
      <c r="CB324">
        <v>0</v>
      </c>
      <c r="CC324" t="s">
        <v>1500</v>
      </c>
      <c r="CD324" t="s">
        <v>234</v>
      </c>
      <c r="CE324" t="s">
        <v>234</v>
      </c>
      <c r="CF324" t="s">
        <v>234</v>
      </c>
      <c r="CG324" t="s">
        <v>234</v>
      </c>
      <c r="CH324" t="s">
        <v>234</v>
      </c>
      <c r="CI324" t="s">
        <v>234</v>
      </c>
      <c r="CJ324" t="s">
        <v>234</v>
      </c>
      <c r="CK324" t="s">
        <v>234</v>
      </c>
      <c r="CL324" t="s">
        <v>234</v>
      </c>
      <c r="CM324" t="s">
        <v>234</v>
      </c>
      <c r="CN324" t="s">
        <v>234</v>
      </c>
      <c r="CO324" t="s">
        <v>234</v>
      </c>
      <c r="CP324">
        <v>600</v>
      </c>
      <c r="CQ324" t="s">
        <v>3805</v>
      </c>
      <c r="CR324" t="s">
        <v>1445</v>
      </c>
      <c r="CS324">
        <v>700</v>
      </c>
      <c r="CT324" t="s">
        <v>3827</v>
      </c>
      <c r="CU324" t="s">
        <v>1445</v>
      </c>
      <c r="CV324" t="s">
        <v>234</v>
      </c>
      <c r="CW324" t="s">
        <v>234</v>
      </c>
      <c r="CX324" t="s">
        <v>234</v>
      </c>
      <c r="CY324" t="s">
        <v>234</v>
      </c>
      <c r="CZ324" t="s">
        <v>234</v>
      </c>
      <c r="DA324" t="s">
        <v>234</v>
      </c>
      <c r="DB324" t="s">
        <v>234</v>
      </c>
      <c r="DC324" t="s">
        <v>234</v>
      </c>
      <c r="DD324" t="s">
        <v>234</v>
      </c>
      <c r="DE324" t="s">
        <v>234</v>
      </c>
      <c r="DF324" t="s">
        <v>234</v>
      </c>
      <c r="DG324" t="s">
        <v>234</v>
      </c>
      <c r="DH324" t="s">
        <v>1655</v>
      </c>
      <c r="DI324" t="s">
        <v>1525</v>
      </c>
      <c r="DJ324">
        <v>0</v>
      </c>
      <c r="DK324">
        <v>0</v>
      </c>
      <c r="DL324">
        <v>0</v>
      </c>
      <c r="DM324">
        <v>1</v>
      </c>
      <c r="DN324">
        <v>0</v>
      </c>
      <c r="DO324">
        <v>0</v>
      </c>
      <c r="DP324">
        <v>0</v>
      </c>
      <c r="DQ324">
        <v>0</v>
      </c>
      <c r="DR324">
        <v>0</v>
      </c>
      <c r="DS324">
        <v>0</v>
      </c>
      <c r="DT324">
        <v>0</v>
      </c>
      <c r="DU324">
        <v>0</v>
      </c>
      <c r="DV324">
        <v>0</v>
      </c>
      <c r="DW324">
        <v>0</v>
      </c>
      <c r="DX324" t="s">
        <v>234</v>
      </c>
      <c r="DY324" t="s">
        <v>1468</v>
      </c>
      <c r="DZ324">
        <v>0</v>
      </c>
      <c r="EA324">
        <v>0</v>
      </c>
      <c r="EB324">
        <v>0</v>
      </c>
      <c r="EC324">
        <v>0</v>
      </c>
      <c r="ED324">
        <v>1</v>
      </c>
      <c r="EE324">
        <v>0</v>
      </c>
      <c r="EF324">
        <v>0</v>
      </c>
      <c r="EG324">
        <v>0</v>
      </c>
      <c r="EH324" t="s">
        <v>1655</v>
      </c>
      <c r="EI324" t="s">
        <v>1445</v>
      </c>
      <c r="EJ324" t="s">
        <v>1655</v>
      </c>
      <c r="EK324" t="s">
        <v>441</v>
      </c>
      <c r="EL324" t="s">
        <v>305</v>
      </c>
      <c r="EM324" t="s">
        <v>1825</v>
      </c>
      <c r="EN324" t="s">
        <v>305</v>
      </c>
      <c r="EO324" t="s">
        <v>234</v>
      </c>
      <c r="EP324" t="s">
        <v>234</v>
      </c>
      <c r="EQ324" t="s">
        <v>234</v>
      </c>
      <c r="ER324" t="s">
        <v>234</v>
      </c>
      <c r="ES324" t="s">
        <v>234</v>
      </c>
      <c r="ET324" t="s">
        <v>234</v>
      </c>
      <c r="EU324" t="s">
        <v>234</v>
      </c>
      <c r="EV324" t="s">
        <v>234</v>
      </c>
      <c r="EW324" t="s">
        <v>234</v>
      </c>
      <c r="EX324" t="s">
        <v>234</v>
      </c>
      <c r="EY324" t="s">
        <v>234</v>
      </c>
      <c r="EZ324" t="s">
        <v>234</v>
      </c>
      <c r="FA324" t="s">
        <v>234</v>
      </c>
      <c r="FB324" t="s">
        <v>234</v>
      </c>
      <c r="FC324" t="s">
        <v>234</v>
      </c>
      <c r="FD324" t="s">
        <v>234</v>
      </c>
      <c r="FE324" t="s">
        <v>234</v>
      </c>
      <c r="FF324" t="s">
        <v>234</v>
      </c>
      <c r="FG324" t="s">
        <v>234</v>
      </c>
      <c r="FH324" t="s">
        <v>234</v>
      </c>
      <c r="FI324" t="s">
        <v>234</v>
      </c>
      <c r="FJ324" t="s">
        <v>234</v>
      </c>
      <c r="FK324" t="s">
        <v>234</v>
      </c>
      <c r="FL324" t="s">
        <v>234</v>
      </c>
      <c r="FM324" t="s">
        <v>234</v>
      </c>
      <c r="FN324" t="s">
        <v>234</v>
      </c>
      <c r="FO324" t="s">
        <v>234</v>
      </c>
      <c r="FP324" t="s">
        <v>234</v>
      </c>
      <c r="FQ324" t="s">
        <v>234</v>
      </c>
      <c r="FR324" t="s">
        <v>234</v>
      </c>
      <c r="FS324" t="s">
        <v>234</v>
      </c>
      <c r="FT324" t="s">
        <v>234</v>
      </c>
      <c r="FU324" t="s">
        <v>234</v>
      </c>
      <c r="FV324" t="s">
        <v>234</v>
      </c>
      <c r="FW324" t="s">
        <v>234</v>
      </c>
      <c r="FX324" t="s">
        <v>234</v>
      </c>
      <c r="FY324" t="s">
        <v>234</v>
      </c>
      <c r="FZ324" t="s">
        <v>234</v>
      </c>
      <c r="GA324" t="s">
        <v>234</v>
      </c>
      <c r="GB324" t="s">
        <v>234</v>
      </c>
      <c r="GC324" t="s">
        <v>234</v>
      </c>
      <c r="GD324" t="s">
        <v>234</v>
      </c>
      <c r="GE324" t="s">
        <v>234</v>
      </c>
      <c r="GF324" t="s">
        <v>234</v>
      </c>
      <c r="GG324" t="s">
        <v>234</v>
      </c>
      <c r="GH324" t="s">
        <v>234</v>
      </c>
      <c r="GI324" t="s">
        <v>234</v>
      </c>
      <c r="GJ324" t="s">
        <v>234</v>
      </c>
      <c r="GK324" t="s">
        <v>234</v>
      </c>
      <c r="GL324" t="s">
        <v>234</v>
      </c>
      <c r="GM324" t="s">
        <v>234</v>
      </c>
      <c r="GN324" t="s">
        <v>234</v>
      </c>
      <c r="GO324" t="s">
        <v>234</v>
      </c>
      <c r="GP324" t="s">
        <v>234</v>
      </c>
      <c r="GQ324" t="s">
        <v>234</v>
      </c>
      <c r="GR324" t="s">
        <v>234</v>
      </c>
      <c r="GS324" t="s">
        <v>234</v>
      </c>
      <c r="GT324" t="s">
        <v>234</v>
      </c>
      <c r="GU324" t="s">
        <v>234</v>
      </c>
      <c r="GV324" t="s">
        <v>234</v>
      </c>
      <c r="GW324" t="s">
        <v>234</v>
      </c>
      <c r="GX324" t="s">
        <v>234</v>
      </c>
      <c r="GY324" t="s">
        <v>234</v>
      </c>
      <c r="GZ324" t="s">
        <v>234</v>
      </c>
      <c r="HA324" t="s">
        <v>234</v>
      </c>
      <c r="HB324" t="s">
        <v>234</v>
      </c>
      <c r="HC324" t="s">
        <v>234</v>
      </c>
      <c r="HD324" t="s">
        <v>234</v>
      </c>
      <c r="HE324" t="s">
        <v>234</v>
      </c>
      <c r="HF324" t="s">
        <v>234</v>
      </c>
      <c r="HG324" t="s">
        <v>234</v>
      </c>
      <c r="HH324" t="s">
        <v>234</v>
      </c>
      <c r="HI324" t="s">
        <v>234</v>
      </c>
      <c r="HJ324" t="s">
        <v>234</v>
      </c>
      <c r="HK324" t="s">
        <v>234</v>
      </c>
      <c r="HL324" t="s">
        <v>234</v>
      </c>
      <c r="HM324" t="s">
        <v>234</v>
      </c>
      <c r="HN324" t="s">
        <v>234</v>
      </c>
      <c r="HO324" t="s">
        <v>234</v>
      </c>
      <c r="HP324" t="s">
        <v>234</v>
      </c>
      <c r="HQ324" t="s">
        <v>234</v>
      </c>
      <c r="HR324" t="s">
        <v>234</v>
      </c>
      <c r="HS324" t="s">
        <v>234</v>
      </c>
      <c r="HT324" t="s">
        <v>234</v>
      </c>
      <c r="HU324" t="s">
        <v>1445</v>
      </c>
      <c r="HV324" t="s">
        <v>234</v>
      </c>
      <c r="HW324" t="s">
        <v>234</v>
      </c>
      <c r="HX324" t="s">
        <v>234</v>
      </c>
      <c r="HY324" t="s">
        <v>234</v>
      </c>
      <c r="HZ324" t="s">
        <v>234</v>
      </c>
      <c r="IA324" t="s">
        <v>234</v>
      </c>
      <c r="IB324" t="s">
        <v>234</v>
      </c>
      <c r="IC324" t="s">
        <v>234</v>
      </c>
      <c r="ID324" t="s">
        <v>1591</v>
      </c>
      <c r="IE324">
        <v>0</v>
      </c>
      <c r="IF324">
        <v>0</v>
      </c>
      <c r="IG324">
        <v>0</v>
      </c>
      <c r="IH324">
        <v>0</v>
      </c>
      <c r="II324">
        <v>0</v>
      </c>
      <c r="IJ324">
        <v>1</v>
      </c>
      <c r="IK324">
        <v>0</v>
      </c>
      <c r="IL324">
        <v>0</v>
      </c>
      <c r="IM324" t="s">
        <v>234</v>
      </c>
      <c r="IN324" t="s">
        <v>1655</v>
      </c>
      <c r="IO324" t="s">
        <v>234</v>
      </c>
      <c r="IP324" t="s">
        <v>309</v>
      </c>
      <c r="IQ324">
        <v>1</v>
      </c>
      <c r="IR324">
        <v>0</v>
      </c>
      <c r="IS324">
        <v>0</v>
      </c>
      <c r="IT324">
        <v>0</v>
      </c>
      <c r="IU324">
        <v>0</v>
      </c>
      <c r="IV324">
        <v>0</v>
      </c>
      <c r="IW324">
        <v>0</v>
      </c>
      <c r="IX324">
        <v>0</v>
      </c>
      <c r="IY324" t="s">
        <v>234</v>
      </c>
      <c r="IZ324" t="s">
        <v>234</v>
      </c>
      <c r="JA324" t="s">
        <v>234</v>
      </c>
      <c r="JB324" t="s">
        <v>234</v>
      </c>
      <c r="JC324" t="s">
        <v>234</v>
      </c>
      <c r="JD324" t="s">
        <v>234</v>
      </c>
      <c r="JE324" t="s">
        <v>234</v>
      </c>
      <c r="JF324" t="s">
        <v>234</v>
      </c>
      <c r="JG324" t="s">
        <v>234</v>
      </c>
      <c r="JH324" t="s">
        <v>234</v>
      </c>
      <c r="JI324" t="s">
        <v>234</v>
      </c>
      <c r="JJ324" t="s">
        <v>234</v>
      </c>
      <c r="JK324" t="s">
        <v>234</v>
      </c>
      <c r="JL324" t="s">
        <v>234</v>
      </c>
      <c r="JM324" t="s">
        <v>234</v>
      </c>
      <c r="JN324" t="s">
        <v>234</v>
      </c>
      <c r="JO324" t="s">
        <v>234</v>
      </c>
      <c r="JP324" t="s">
        <v>234</v>
      </c>
      <c r="JQ324" t="s">
        <v>234</v>
      </c>
      <c r="JR324" t="s">
        <v>234</v>
      </c>
      <c r="JS324" t="s">
        <v>234</v>
      </c>
      <c r="JT324" t="s">
        <v>234</v>
      </c>
      <c r="JU324" t="s">
        <v>234</v>
      </c>
      <c r="JV324" t="s">
        <v>234</v>
      </c>
      <c r="JW324" t="s">
        <v>234</v>
      </c>
      <c r="JX324" t="s">
        <v>234</v>
      </c>
      <c r="JY324" t="s">
        <v>234</v>
      </c>
      <c r="JZ324" t="s">
        <v>234</v>
      </c>
      <c r="KA324" t="s">
        <v>234</v>
      </c>
      <c r="KB324" t="s">
        <v>234</v>
      </c>
      <c r="KC324" t="s">
        <v>234</v>
      </c>
      <c r="KD324" t="s">
        <v>234</v>
      </c>
      <c r="KE324" t="s">
        <v>234</v>
      </c>
      <c r="KF324" t="s">
        <v>234</v>
      </c>
      <c r="KG324" t="s">
        <v>234</v>
      </c>
      <c r="KH324" t="s">
        <v>234</v>
      </c>
      <c r="KI324" t="s">
        <v>234</v>
      </c>
      <c r="KJ324" t="s">
        <v>234</v>
      </c>
      <c r="KK324" t="s">
        <v>234</v>
      </c>
      <c r="KL324" t="s">
        <v>234</v>
      </c>
      <c r="KM324" t="s">
        <v>234</v>
      </c>
      <c r="KN324" t="s">
        <v>234</v>
      </c>
      <c r="KO324" t="s">
        <v>234</v>
      </c>
      <c r="KP324" t="s">
        <v>234</v>
      </c>
      <c r="KQ324" t="s">
        <v>234</v>
      </c>
      <c r="KR324" t="s">
        <v>234</v>
      </c>
      <c r="KS324" t="s">
        <v>234</v>
      </c>
      <c r="KT324" t="s">
        <v>234</v>
      </c>
      <c r="KU324" t="s">
        <v>234</v>
      </c>
      <c r="KV324" t="s">
        <v>234</v>
      </c>
      <c r="KW324" t="s">
        <v>234</v>
      </c>
      <c r="KX324" t="s">
        <v>234</v>
      </c>
      <c r="KY324" t="s">
        <v>234</v>
      </c>
      <c r="KZ324" t="s">
        <v>234</v>
      </c>
      <c r="LA324" t="s">
        <v>234</v>
      </c>
      <c r="LB324" t="s">
        <v>234</v>
      </c>
      <c r="LC324" t="s">
        <v>234</v>
      </c>
      <c r="LD324" t="s">
        <v>234</v>
      </c>
      <c r="LE324" t="s">
        <v>234</v>
      </c>
      <c r="LF324" t="s">
        <v>3443</v>
      </c>
      <c r="LG324" t="s">
        <v>234</v>
      </c>
      <c r="LH324">
        <v>267218761</v>
      </c>
      <c r="LI324" t="s">
        <v>4544</v>
      </c>
      <c r="LJ324">
        <v>44626.589780092603</v>
      </c>
      <c r="LK324" t="s">
        <v>234</v>
      </c>
      <c r="LL324" t="s">
        <v>234</v>
      </c>
      <c r="LM324" t="s">
        <v>3800</v>
      </c>
      <c r="LN324" t="s">
        <v>3801</v>
      </c>
      <c r="LO324" t="s">
        <v>234</v>
      </c>
      <c r="LP324">
        <v>338</v>
      </c>
    </row>
    <row r="325" spans="1:328" x14ac:dyDescent="0.35">
      <c r="A325">
        <v>44623.421045509262</v>
      </c>
      <c r="B325">
        <v>44623.432517175926</v>
      </c>
      <c r="C325">
        <v>44623</v>
      </c>
      <c r="D325">
        <v>2.8679166662186617E-3</v>
      </c>
      <c r="E325" t="s">
        <v>234</v>
      </c>
      <c r="F325" t="s">
        <v>234</v>
      </c>
      <c r="G325" t="s">
        <v>234</v>
      </c>
      <c r="H325">
        <v>44623</v>
      </c>
      <c r="I325" t="s">
        <v>451</v>
      </c>
      <c r="J325" t="s">
        <v>234</v>
      </c>
      <c r="K325" t="s">
        <v>451</v>
      </c>
      <c r="L325" t="s">
        <v>450</v>
      </c>
      <c r="M325" t="s">
        <v>450</v>
      </c>
      <c r="N325" t="s">
        <v>246</v>
      </c>
      <c r="O325" t="s">
        <v>4536</v>
      </c>
      <c r="P325" t="s">
        <v>246</v>
      </c>
      <c r="Q325" t="s">
        <v>433</v>
      </c>
      <c r="R325" t="s">
        <v>4536</v>
      </c>
      <c r="S325" t="s">
        <v>441</v>
      </c>
      <c r="T325" t="s">
        <v>1825</v>
      </c>
      <c r="U325" t="s">
        <v>1824</v>
      </c>
      <c r="V325" t="s">
        <v>1826</v>
      </c>
      <c r="W325" t="s">
        <v>3220</v>
      </c>
      <c r="X325" t="s">
        <v>3219</v>
      </c>
      <c r="Y325" t="s">
        <v>3220</v>
      </c>
      <c r="Z325" t="s">
        <v>246</v>
      </c>
      <c r="AA325" t="s">
        <v>4537</v>
      </c>
      <c r="AB325" t="s">
        <v>246</v>
      </c>
      <c r="AC325" t="s">
        <v>1390</v>
      </c>
      <c r="AD325" t="s">
        <v>4537</v>
      </c>
      <c r="AE325" t="s">
        <v>246</v>
      </c>
      <c r="AF325" t="s">
        <v>4538</v>
      </c>
      <c r="AG325" t="s">
        <v>246</v>
      </c>
      <c r="AH325" t="s">
        <v>1390</v>
      </c>
      <c r="AI325" t="s">
        <v>4539</v>
      </c>
      <c r="AJ325" t="s">
        <v>366</v>
      </c>
      <c r="AK325" t="s">
        <v>284</v>
      </c>
      <c r="AL325" t="s">
        <v>1655</v>
      </c>
      <c r="AM325" t="s">
        <v>234</v>
      </c>
      <c r="AN325" t="s">
        <v>1655</v>
      </c>
      <c r="AO325" t="s">
        <v>234</v>
      </c>
      <c r="AP325" t="s">
        <v>250</v>
      </c>
      <c r="AQ325" t="s">
        <v>234</v>
      </c>
      <c r="AR325" t="s">
        <v>234</v>
      </c>
      <c r="AS325" t="s">
        <v>285</v>
      </c>
      <c r="AT325" t="s">
        <v>234</v>
      </c>
      <c r="AU325" t="s">
        <v>318</v>
      </c>
      <c r="AV325">
        <v>1</v>
      </c>
      <c r="AW325">
        <v>0</v>
      </c>
      <c r="AX325">
        <v>0</v>
      </c>
      <c r="AY325">
        <v>0</v>
      </c>
      <c r="AZ325">
        <v>0</v>
      </c>
      <c r="BA325">
        <v>0</v>
      </c>
      <c r="BB325">
        <v>0</v>
      </c>
      <c r="BC325">
        <v>0</v>
      </c>
      <c r="BD325" t="s">
        <v>309</v>
      </c>
      <c r="BE325" t="s">
        <v>750</v>
      </c>
      <c r="BF325" t="s">
        <v>287</v>
      </c>
      <c r="BG325">
        <v>1</v>
      </c>
      <c r="BH325">
        <v>0</v>
      </c>
      <c r="BI325">
        <v>0</v>
      </c>
      <c r="BJ325">
        <v>0</v>
      </c>
      <c r="BK325">
        <v>0</v>
      </c>
      <c r="BL325">
        <v>0</v>
      </c>
      <c r="BM325">
        <v>0</v>
      </c>
      <c r="BN325">
        <v>0</v>
      </c>
      <c r="BO325">
        <v>0</v>
      </c>
      <c r="BP325">
        <v>0</v>
      </c>
      <c r="BQ325" t="s">
        <v>234</v>
      </c>
      <c r="BR325" t="s">
        <v>317</v>
      </c>
      <c r="BS325" t="s">
        <v>289</v>
      </c>
      <c r="BT325" t="s">
        <v>3972</v>
      </c>
      <c r="BU325">
        <v>1</v>
      </c>
      <c r="BV325">
        <v>1</v>
      </c>
      <c r="BW325">
        <v>0</v>
      </c>
      <c r="BX325">
        <v>1</v>
      </c>
      <c r="BY325">
        <v>0</v>
      </c>
      <c r="BZ325">
        <v>0</v>
      </c>
      <c r="CA325">
        <v>1</v>
      </c>
      <c r="CB325">
        <v>0</v>
      </c>
      <c r="CC325" t="s">
        <v>1500</v>
      </c>
      <c r="CD325">
        <v>500</v>
      </c>
      <c r="CE325">
        <v>250</v>
      </c>
      <c r="CF325" t="s">
        <v>1655</v>
      </c>
      <c r="CG325">
        <v>450</v>
      </c>
      <c r="CH325">
        <v>173.07692307692301</v>
      </c>
      <c r="CI325" t="s">
        <v>1655</v>
      </c>
      <c r="CJ325" t="s">
        <v>234</v>
      </c>
      <c r="CK325" t="s">
        <v>234</v>
      </c>
      <c r="CL325" t="s">
        <v>234</v>
      </c>
      <c r="CM325">
        <v>500</v>
      </c>
      <c r="CN325" t="s">
        <v>4309</v>
      </c>
      <c r="CO325" t="s">
        <v>1655</v>
      </c>
      <c r="CP325" t="s">
        <v>234</v>
      </c>
      <c r="CQ325" t="s">
        <v>234</v>
      </c>
      <c r="CR325" t="s">
        <v>234</v>
      </c>
      <c r="CS325" t="s">
        <v>234</v>
      </c>
      <c r="CT325" t="s">
        <v>234</v>
      </c>
      <c r="CU325" t="s">
        <v>234</v>
      </c>
      <c r="CV325" t="s">
        <v>1507</v>
      </c>
      <c r="CW325" t="s">
        <v>1655</v>
      </c>
      <c r="CX325">
        <v>1200</v>
      </c>
      <c r="CY325" t="s">
        <v>234</v>
      </c>
      <c r="CZ325" t="s">
        <v>234</v>
      </c>
      <c r="DA325" t="s">
        <v>234</v>
      </c>
      <c r="DB325" t="s">
        <v>234</v>
      </c>
      <c r="DC325" t="s">
        <v>234</v>
      </c>
      <c r="DD325" t="s">
        <v>234</v>
      </c>
      <c r="DE325" t="s">
        <v>259</v>
      </c>
      <c r="DF325">
        <v>1200</v>
      </c>
      <c r="DG325" t="s">
        <v>1445</v>
      </c>
      <c r="DH325" t="s">
        <v>1445</v>
      </c>
      <c r="DI325" t="s">
        <v>234</v>
      </c>
      <c r="DJ325" t="s">
        <v>234</v>
      </c>
      <c r="DK325" t="s">
        <v>234</v>
      </c>
      <c r="DL325" t="s">
        <v>234</v>
      </c>
      <c r="DM325" t="s">
        <v>234</v>
      </c>
      <c r="DN325" t="s">
        <v>234</v>
      </c>
      <c r="DO325" t="s">
        <v>234</v>
      </c>
      <c r="DP325" t="s">
        <v>234</v>
      </c>
      <c r="DQ325" t="s">
        <v>234</v>
      </c>
      <c r="DR325" t="s">
        <v>234</v>
      </c>
      <c r="DS325" t="s">
        <v>234</v>
      </c>
      <c r="DT325" t="s">
        <v>234</v>
      </c>
      <c r="DU325" t="s">
        <v>234</v>
      </c>
      <c r="DV325" t="s">
        <v>234</v>
      </c>
      <c r="DW325" t="s">
        <v>234</v>
      </c>
      <c r="DX325" t="s">
        <v>234</v>
      </c>
      <c r="DY325" t="s">
        <v>234</v>
      </c>
      <c r="DZ325" t="s">
        <v>234</v>
      </c>
      <c r="EA325" t="s">
        <v>234</v>
      </c>
      <c r="EB325" t="s">
        <v>234</v>
      </c>
      <c r="EC325" t="s">
        <v>234</v>
      </c>
      <c r="ED325" t="s">
        <v>234</v>
      </c>
      <c r="EE325" t="s">
        <v>234</v>
      </c>
      <c r="EF325" t="s">
        <v>234</v>
      </c>
      <c r="EG325" t="s">
        <v>234</v>
      </c>
      <c r="EH325" t="s">
        <v>1655</v>
      </c>
      <c r="EI325" t="s">
        <v>1445</v>
      </c>
      <c r="EJ325" t="s">
        <v>1655</v>
      </c>
      <c r="EK325" t="s">
        <v>441</v>
      </c>
      <c r="EL325" t="s">
        <v>305</v>
      </c>
      <c r="EM325" t="s">
        <v>1825</v>
      </c>
      <c r="EN325" t="s">
        <v>305</v>
      </c>
      <c r="EO325" t="s">
        <v>234</v>
      </c>
      <c r="EP325" t="s">
        <v>234</v>
      </c>
      <c r="EQ325" t="s">
        <v>234</v>
      </c>
      <c r="ER325" t="s">
        <v>234</v>
      </c>
      <c r="ES325" t="s">
        <v>234</v>
      </c>
      <c r="ET325" t="s">
        <v>234</v>
      </c>
      <c r="EU325" t="s">
        <v>234</v>
      </c>
      <c r="EV325" t="s">
        <v>234</v>
      </c>
      <c r="EW325" t="s">
        <v>234</v>
      </c>
      <c r="EX325" t="s">
        <v>234</v>
      </c>
      <c r="EY325" t="s">
        <v>234</v>
      </c>
      <c r="EZ325" t="s">
        <v>234</v>
      </c>
      <c r="FA325" t="s">
        <v>234</v>
      </c>
      <c r="FB325" t="s">
        <v>234</v>
      </c>
      <c r="FC325" t="s">
        <v>234</v>
      </c>
      <c r="FD325" t="s">
        <v>234</v>
      </c>
      <c r="FE325" t="s">
        <v>234</v>
      </c>
      <c r="FF325" t="s">
        <v>234</v>
      </c>
      <c r="FG325" t="s">
        <v>234</v>
      </c>
      <c r="FH325" t="s">
        <v>234</v>
      </c>
      <c r="FI325" t="s">
        <v>234</v>
      </c>
      <c r="FJ325" t="s">
        <v>234</v>
      </c>
      <c r="FK325" t="s">
        <v>234</v>
      </c>
      <c r="FL325" t="s">
        <v>234</v>
      </c>
      <c r="FM325" t="s">
        <v>234</v>
      </c>
      <c r="FN325" t="s">
        <v>234</v>
      </c>
      <c r="FO325" t="s">
        <v>234</v>
      </c>
      <c r="FP325" t="s">
        <v>234</v>
      </c>
      <c r="FQ325" t="s">
        <v>234</v>
      </c>
      <c r="FR325" t="s">
        <v>234</v>
      </c>
      <c r="FS325" t="s">
        <v>234</v>
      </c>
      <c r="FT325" t="s">
        <v>234</v>
      </c>
      <c r="FU325" t="s">
        <v>234</v>
      </c>
      <c r="FV325" t="s">
        <v>234</v>
      </c>
      <c r="FW325" t="s">
        <v>234</v>
      </c>
      <c r="FX325" t="s">
        <v>234</v>
      </c>
      <c r="FY325" t="s">
        <v>234</v>
      </c>
      <c r="FZ325" t="s">
        <v>234</v>
      </c>
      <c r="GA325" t="s">
        <v>234</v>
      </c>
      <c r="GB325" t="s">
        <v>234</v>
      </c>
      <c r="GC325" t="s">
        <v>234</v>
      </c>
      <c r="GD325" t="s">
        <v>234</v>
      </c>
      <c r="GE325" t="s">
        <v>234</v>
      </c>
      <c r="GF325" t="s">
        <v>234</v>
      </c>
      <c r="GG325" t="s">
        <v>234</v>
      </c>
      <c r="GH325" t="s">
        <v>234</v>
      </c>
      <c r="GI325" t="s">
        <v>234</v>
      </c>
      <c r="GJ325" t="s">
        <v>234</v>
      </c>
      <c r="GK325" t="s">
        <v>234</v>
      </c>
      <c r="GL325" t="s">
        <v>234</v>
      </c>
      <c r="GM325" t="s">
        <v>234</v>
      </c>
      <c r="GN325" t="s">
        <v>234</v>
      </c>
      <c r="GO325" t="s">
        <v>234</v>
      </c>
      <c r="GP325" t="s">
        <v>234</v>
      </c>
      <c r="GQ325" t="s">
        <v>234</v>
      </c>
      <c r="GR325" t="s">
        <v>234</v>
      </c>
      <c r="GS325" t="s">
        <v>234</v>
      </c>
      <c r="GT325" t="s">
        <v>234</v>
      </c>
      <c r="GU325" t="s">
        <v>234</v>
      </c>
      <c r="GV325" t="s">
        <v>234</v>
      </c>
      <c r="GW325" t="s">
        <v>234</v>
      </c>
      <c r="GX325" t="s">
        <v>234</v>
      </c>
      <c r="GY325" t="s">
        <v>234</v>
      </c>
      <c r="GZ325" t="s">
        <v>234</v>
      </c>
      <c r="HA325" t="s">
        <v>234</v>
      </c>
      <c r="HB325" t="s">
        <v>234</v>
      </c>
      <c r="HC325" t="s">
        <v>234</v>
      </c>
      <c r="HD325" t="s">
        <v>234</v>
      </c>
      <c r="HE325" t="s">
        <v>234</v>
      </c>
      <c r="HF325" t="s">
        <v>234</v>
      </c>
      <c r="HG325" t="s">
        <v>234</v>
      </c>
      <c r="HH325" t="s">
        <v>234</v>
      </c>
      <c r="HI325" t="s">
        <v>234</v>
      </c>
      <c r="HJ325" t="s">
        <v>234</v>
      </c>
      <c r="HK325" t="s">
        <v>234</v>
      </c>
      <c r="HL325" t="s">
        <v>234</v>
      </c>
      <c r="HM325" t="s">
        <v>234</v>
      </c>
      <c r="HN325" t="s">
        <v>234</v>
      </c>
      <c r="HO325" t="s">
        <v>234</v>
      </c>
      <c r="HP325" t="s">
        <v>234</v>
      </c>
      <c r="HQ325" t="s">
        <v>234</v>
      </c>
      <c r="HR325" t="s">
        <v>234</v>
      </c>
      <c r="HS325" t="s">
        <v>234</v>
      </c>
      <c r="HT325" t="s">
        <v>234</v>
      </c>
      <c r="HU325" t="s">
        <v>1445</v>
      </c>
      <c r="HV325" t="s">
        <v>234</v>
      </c>
      <c r="HW325" t="s">
        <v>234</v>
      </c>
      <c r="HX325" t="s">
        <v>234</v>
      </c>
      <c r="HY325" t="s">
        <v>234</v>
      </c>
      <c r="HZ325" t="s">
        <v>234</v>
      </c>
      <c r="IA325" t="s">
        <v>234</v>
      </c>
      <c r="IB325" t="s">
        <v>234</v>
      </c>
      <c r="IC325" t="s">
        <v>234</v>
      </c>
      <c r="ID325" t="s">
        <v>1591</v>
      </c>
      <c r="IE325">
        <v>0</v>
      </c>
      <c r="IF325">
        <v>0</v>
      </c>
      <c r="IG325">
        <v>0</v>
      </c>
      <c r="IH325">
        <v>0</v>
      </c>
      <c r="II325">
        <v>0</v>
      </c>
      <c r="IJ325">
        <v>1</v>
      </c>
      <c r="IK325">
        <v>0</v>
      </c>
      <c r="IL325">
        <v>0</v>
      </c>
      <c r="IM325" t="s">
        <v>234</v>
      </c>
      <c r="IN325" t="s">
        <v>1655</v>
      </c>
      <c r="IO325" t="s">
        <v>234</v>
      </c>
      <c r="IP325" t="s">
        <v>309</v>
      </c>
      <c r="IQ325">
        <v>1</v>
      </c>
      <c r="IR325">
        <v>0</v>
      </c>
      <c r="IS325">
        <v>0</v>
      </c>
      <c r="IT325">
        <v>0</v>
      </c>
      <c r="IU325">
        <v>0</v>
      </c>
      <c r="IV325">
        <v>0</v>
      </c>
      <c r="IW325">
        <v>0</v>
      </c>
      <c r="IX325">
        <v>0</v>
      </c>
      <c r="IY325" t="s">
        <v>234</v>
      </c>
      <c r="IZ325" t="s">
        <v>234</v>
      </c>
      <c r="JA325" t="s">
        <v>234</v>
      </c>
      <c r="JB325" t="s">
        <v>234</v>
      </c>
      <c r="JC325" t="s">
        <v>234</v>
      </c>
      <c r="JD325" t="s">
        <v>234</v>
      </c>
      <c r="JE325" t="s">
        <v>234</v>
      </c>
      <c r="JF325" t="s">
        <v>234</v>
      </c>
      <c r="JG325" t="s">
        <v>234</v>
      </c>
      <c r="JH325" t="s">
        <v>234</v>
      </c>
      <c r="JI325" t="s">
        <v>234</v>
      </c>
      <c r="JJ325" t="s">
        <v>234</v>
      </c>
      <c r="JK325" t="s">
        <v>234</v>
      </c>
      <c r="JL325" t="s">
        <v>234</v>
      </c>
      <c r="JM325" t="s">
        <v>234</v>
      </c>
      <c r="JN325" t="s">
        <v>234</v>
      </c>
      <c r="JO325" t="s">
        <v>234</v>
      </c>
      <c r="JP325" t="s">
        <v>234</v>
      </c>
      <c r="JQ325" t="s">
        <v>234</v>
      </c>
      <c r="JR325" t="s">
        <v>234</v>
      </c>
      <c r="JS325" t="s">
        <v>234</v>
      </c>
      <c r="JT325" t="s">
        <v>234</v>
      </c>
      <c r="JU325" t="s">
        <v>234</v>
      </c>
      <c r="JV325" t="s">
        <v>234</v>
      </c>
      <c r="JW325" t="s">
        <v>234</v>
      </c>
      <c r="JX325" t="s">
        <v>234</v>
      </c>
      <c r="JY325" t="s">
        <v>234</v>
      </c>
      <c r="JZ325" t="s">
        <v>234</v>
      </c>
      <c r="KA325" t="s">
        <v>234</v>
      </c>
      <c r="KB325" t="s">
        <v>234</v>
      </c>
      <c r="KC325" t="s">
        <v>234</v>
      </c>
      <c r="KD325" t="s">
        <v>234</v>
      </c>
      <c r="KE325" t="s">
        <v>234</v>
      </c>
      <c r="KF325" t="s">
        <v>234</v>
      </c>
      <c r="KG325" t="s">
        <v>234</v>
      </c>
      <c r="KH325" t="s">
        <v>234</v>
      </c>
      <c r="KI325" t="s">
        <v>234</v>
      </c>
      <c r="KJ325" t="s">
        <v>234</v>
      </c>
      <c r="KK325" t="s">
        <v>234</v>
      </c>
      <c r="KL325" t="s">
        <v>234</v>
      </c>
      <c r="KM325" t="s">
        <v>234</v>
      </c>
      <c r="KN325" t="s">
        <v>234</v>
      </c>
      <c r="KO325" t="s">
        <v>234</v>
      </c>
      <c r="KP325" t="s">
        <v>234</v>
      </c>
      <c r="KQ325" t="s">
        <v>234</v>
      </c>
      <c r="KR325" t="s">
        <v>234</v>
      </c>
      <c r="KS325" t="s">
        <v>234</v>
      </c>
      <c r="KT325" t="s">
        <v>234</v>
      </c>
      <c r="KU325" t="s">
        <v>234</v>
      </c>
      <c r="KV325" t="s">
        <v>234</v>
      </c>
      <c r="KW325" t="s">
        <v>234</v>
      </c>
      <c r="KX325" t="s">
        <v>234</v>
      </c>
      <c r="KY325" t="s">
        <v>234</v>
      </c>
      <c r="KZ325" t="s">
        <v>234</v>
      </c>
      <c r="LA325" t="s">
        <v>234</v>
      </c>
      <c r="LB325" t="s">
        <v>234</v>
      </c>
      <c r="LC325" t="s">
        <v>234</v>
      </c>
      <c r="LD325" t="s">
        <v>234</v>
      </c>
      <c r="LE325" t="s">
        <v>234</v>
      </c>
      <c r="LF325" t="s">
        <v>3443</v>
      </c>
      <c r="LG325" t="s">
        <v>234</v>
      </c>
      <c r="LH325">
        <v>267218776</v>
      </c>
      <c r="LI325" t="s">
        <v>4545</v>
      </c>
      <c r="LJ325">
        <v>44626.589803240742</v>
      </c>
      <c r="LK325" t="s">
        <v>234</v>
      </c>
      <c r="LL325" t="s">
        <v>234</v>
      </c>
      <c r="LM325" t="s">
        <v>3800</v>
      </c>
      <c r="LN325" t="s">
        <v>3801</v>
      </c>
      <c r="LO325" t="s">
        <v>234</v>
      </c>
      <c r="LP325">
        <v>339</v>
      </c>
    </row>
    <row r="326" spans="1:328" x14ac:dyDescent="0.35">
      <c r="A326">
        <v>44623.432617511571</v>
      </c>
      <c r="B326">
        <v>44623.443773217587</v>
      </c>
      <c r="C326">
        <v>44623</v>
      </c>
      <c r="D326">
        <v>1.8592843359025817E-3</v>
      </c>
      <c r="E326" t="s">
        <v>234</v>
      </c>
      <c r="F326" t="s">
        <v>234</v>
      </c>
      <c r="G326" t="s">
        <v>234</v>
      </c>
      <c r="H326">
        <v>44623</v>
      </c>
      <c r="I326" t="s">
        <v>451</v>
      </c>
      <c r="J326" t="s">
        <v>234</v>
      </c>
      <c r="K326" t="s">
        <v>451</v>
      </c>
      <c r="L326" t="s">
        <v>450</v>
      </c>
      <c r="M326" t="s">
        <v>450</v>
      </c>
      <c r="N326" t="s">
        <v>246</v>
      </c>
      <c r="O326" t="s">
        <v>4536</v>
      </c>
      <c r="P326" t="s">
        <v>246</v>
      </c>
      <c r="Q326" t="s">
        <v>433</v>
      </c>
      <c r="R326" t="s">
        <v>4536</v>
      </c>
      <c r="S326" t="s">
        <v>441</v>
      </c>
      <c r="T326" t="s">
        <v>1825</v>
      </c>
      <c r="U326" t="s">
        <v>1824</v>
      </c>
      <c r="V326" t="s">
        <v>1826</v>
      </c>
      <c r="W326" t="s">
        <v>3220</v>
      </c>
      <c r="X326" t="s">
        <v>3219</v>
      </c>
      <c r="Y326" t="s">
        <v>3220</v>
      </c>
      <c r="Z326" t="s">
        <v>246</v>
      </c>
      <c r="AA326" t="s">
        <v>4537</v>
      </c>
      <c r="AB326" t="s">
        <v>246</v>
      </c>
      <c r="AC326" t="s">
        <v>1390</v>
      </c>
      <c r="AD326" t="s">
        <v>4537</v>
      </c>
      <c r="AE326" t="s">
        <v>246</v>
      </c>
      <c r="AF326" t="s">
        <v>4538</v>
      </c>
      <c r="AG326" t="s">
        <v>246</v>
      </c>
      <c r="AH326" t="s">
        <v>1390</v>
      </c>
      <c r="AI326" t="s">
        <v>4539</v>
      </c>
      <c r="AJ326" t="s">
        <v>366</v>
      </c>
      <c r="AK326" t="s">
        <v>284</v>
      </c>
      <c r="AL326" t="s">
        <v>1655</v>
      </c>
      <c r="AM326" t="s">
        <v>234</v>
      </c>
      <c r="AN326" t="s">
        <v>1655</v>
      </c>
      <c r="AO326" t="s">
        <v>234</v>
      </c>
      <c r="AP326" t="s">
        <v>250</v>
      </c>
      <c r="AQ326" t="s">
        <v>234</v>
      </c>
      <c r="AR326" t="s">
        <v>234</v>
      </c>
      <c r="AS326" t="s">
        <v>285</v>
      </c>
      <c r="AT326" t="s">
        <v>234</v>
      </c>
      <c r="AU326" t="s">
        <v>3875</v>
      </c>
      <c r="AV326">
        <v>1</v>
      </c>
      <c r="AW326">
        <v>1</v>
      </c>
      <c r="AX326">
        <v>0</v>
      </c>
      <c r="AY326">
        <v>0</v>
      </c>
      <c r="AZ326">
        <v>0</v>
      </c>
      <c r="BA326">
        <v>0</v>
      </c>
      <c r="BB326">
        <v>0</v>
      </c>
      <c r="BC326">
        <v>0</v>
      </c>
      <c r="BD326" t="s">
        <v>309</v>
      </c>
      <c r="BE326" t="s">
        <v>750</v>
      </c>
      <c r="BF326" t="s">
        <v>287</v>
      </c>
      <c r="BG326">
        <v>1</v>
      </c>
      <c r="BH326">
        <v>0</v>
      </c>
      <c r="BI326">
        <v>0</v>
      </c>
      <c r="BJ326">
        <v>0</v>
      </c>
      <c r="BK326">
        <v>0</v>
      </c>
      <c r="BL326">
        <v>0</v>
      </c>
      <c r="BM326">
        <v>0</v>
      </c>
      <c r="BN326">
        <v>0</v>
      </c>
      <c r="BO326">
        <v>0</v>
      </c>
      <c r="BP326">
        <v>0</v>
      </c>
      <c r="BQ326" t="s">
        <v>234</v>
      </c>
      <c r="BR326" t="s">
        <v>317</v>
      </c>
      <c r="BS326" t="s">
        <v>289</v>
      </c>
      <c r="BT326" t="s">
        <v>4546</v>
      </c>
      <c r="BU326">
        <v>1</v>
      </c>
      <c r="BV326">
        <v>1</v>
      </c>
      <c r="BW326">
        <v>0</v>
      </c>
      <c r="BX326">
        <v>0</v>
      </c>
      <c r="BY326">
        <v>0</v>
      </c>
      <c r="BZ326">
        <v>0</v>
      </c>
      <c r="CA326">
        <v>0</v>
      </c>
      <c r="CB326">
        <v>0</v>
      </c>
      <c r="CC326" t="s">
        <v>1500</v>
      </c>
      <c r="CD326">
        <v>500</v>
      </c>
      <c r="CE326">
        <v>250</v>
      </c>
      <c r="CF326" t="s">
        <v>1655</v>
      </c>
      <c r="CG326">
        <v>500</v>
      </c>
      <c r="CH326">
        <v>192.30769230769201</v>
      </c>
      <c r="CI326" t="s">
        <v>1655</v>
      </c>
      <c r="CJ326" t="s">
        <v>234</v>
      </c>
      <c r="CK326" t="s">
        <v>234</v>
      </c>
      <c r="CL326" t="s">
        <v>234</v>
      </c>
      <c r="CM326" t="s">
        <v>234</v>
      </c>
      <c r="CN326" t="s">
        <v>234</v>
      </c>
      <c r="CO326" t="s">
        <v>234</v>
      </c>
      <c r="CP326" t="s">
        <v>234</v>
      </c>
      <c r="CQ326" t="s">
        <v>234</v>
      </c>
      <c r="CR326" t="s">
        <v>234</v>
      </c>
      <c r="CS326" t="s">
        <v>234</v>
      </c>
      <c r="CT326" t="s">
        <v>234</v>
      </c>
      <c r="CU326" t="s">
        <v>234</v>
      </c>
      <c r="CV326" t="s">
        <v>234</v>
      </c>
      <c r="CW326" t="s">
        <v>234</v>
      </c>
      <c r="CX326" t="s">
        <v>234</v>
      </c>
      <c r="CY326" t="s">
        <v>234</v>
      </c>
      <c r="CZ326" t="s">
        <v>234</v>
      </c>
      <c r="DA326" t="s">
        <v>234</v>
      </c>
      <c r="DB326" t="s">
        <v>234</v>
      </c>
      <c r="DC326" t="s">
        <v>234</v>
      </c>
      <c r="DD326" t="s">
        <v>234</v>
      </c>
      <c r="DE326" t="s">
        <v>234</v>
      </c>
      <c r="DF326" t="s">
        <v>234</v>
      </c>
      <c r="DG326" t="s">
        <v>234</v>
      </c>
      <c r="DH326" t="s">
        <v>1655</v>
      </c>
      <c r="DI326" t="s">
        <v>3891</v>
      </c>
      <c r="DJ326">
        <v>0</v>
      </c>
      <c r="DK326">
        <v>0</v>
      </c>
      <c r="DL326">
        <v>0</v>
      </c>
      <c r="DM326">
        <v>0</v>
      </c>
      <c r="DN326">
        <v>1</v>
      </c>
      <c r="DO326">
        <v>1</v>
      </c>
      <c r="DP326">
        <v>0</v>
      </c>
      <c r="DQ326">
        <v>0</v>
      </c>
      <c r="DR326">
        <v>0</v>
      </c>
      <c r="DS326">
        <v>0</v>
      </c>
      <c r="DT326">
        <v>0</v>
      </c>
      <c r="DU326">
        <v>0</v>
      </c>
      <c r="DV326">
        <v>0</v>
      </c>
      <c r="DW326">
        <v>0</v>
      </c>
      <c r="DX326" t="s">
        <v>234</v>
      </c>
      <c r="DY326" t="s">
        <v>1457</v>
      </c>
      <c r="DZ326">
        <v>1</v>
      </c>
      <c r="EA326">
        <v>0</v>
      </c>
      <c r="EB326">
        <v>0</v>
      </c>
      <c r="EC326">
        <v>0</v>
      </c>
      <c r="ED326">
        <v>0</v>
      </c>
      <c r="EE326">
        <v>0</v>
      </c>
      <c r="EF326">
        <v>0</v>
      </c>
      <c r="EG326">
        <v>0</v>
      </c>
      <c r="EH326" t="s">
        <v>1655</v>
      </c>
      <c r="EI326" t="s">
        <v>1445</v>
      </c>
      <c r="EJ326" t="s">
        <v>1655</v>
      </c>
      <c r="EK326" t="s">
        <v>441</v>
      </c>
      <c r="EL326" t="s">
        <v>305</v>
      </c>
      <c r="EM326" t="s">
        <v>1825</v>
      </c>
      <c r="EN326" t="s">
        <v>305</v>
      </c>
      <c r="EO326" t="s">
        <v>4547</v>
      </c>
      <c r="EP326">
        <v>1</v>
      </c>
      <c r="EQ326">
        <v>0</v>
      </c>
      <c r="ER326">
        <v>1</v>
      </c>
      <c r="ES326">
        <v>0</v>
      </c>
      <c r="ET326">
        <v>1</v>
      </c>
      <c r="EU326">
        <v>0</v>
      </c>
      <c r="EV326">
        <v>1</v>
      </c>
      <c r="EW326">
        <v>0</v>
      </c>
      <c r="EX326" t="s">
        <v>1655</v>
      </c>
      <c r="EY326">
        <v>50</v>
      </c>
      <c r="EZ326" t="s">
        <v>3814</v>
      </c>
      <c r="FA326" t="s">
        <v>234</v>
      </c>
      <c r="FB326" t="s">
        <v>234</v>
      </c>
      <c r="FC326" t="s">
        <v>234</v>
      </c>
      <c r="FD326" t="s">
        <v>3814</v>
      </c>
      <c r="FE326" t="s">
        <v>1655</v>
      </c>
      <c r="FF326" t="s">
        <v>234</v>
      </c>
      <c r="FG326" t="s">
        <v>234</v>
      </c>
      <c r="FH326" t="s">
        <v>234</v>
      </c>
      <c r="FI326" t="s">
        <v>234</v>
      </c>
      <c r="FJ326" t="s">
        <v>1655</v>
      </c>
      <c r="FK326">
        <v>20</v>
      </c>
      <c r="FL326" t="s">
        <v>234</v>
      </c>
      <c r="FM326" t="s">
        <v>234</v>
      </c>
      <c r="FN326" t="s">
        <v>3920</v>
      </c>
      <c r="FO326" t="s">
        <v>1445</v>
      </c>
      <c r="FP326" t="s">
        <v>1445</v>
      </c>
      <c r="FQ326" t="s">
        <v>234</v>
      </c>
      <c r="FR326">
        <v>150</v>
      </c>
      <c r="FS326">
        <v>125</v>
      </c>
      <c r="FT326" t="s">
        <v>4237</v>
      </c>
      <c r="FU326" t="s">
        <v>1655</v>
      </c>
      <c r="FV326" t="s">
        <v>1655</v>
      </c>
      <c r="FW326">
        <v>100</v>
      </c>
      <c r="FX326" t="s">
        <v>234</v>
      </c>
      <c r="FY326" t="s">
        <v>234</v>
      </c>
      <c r="FZ326" t="s">
        <v>234</v>
      </c>
      <c r="GA326" t="s">
        <v>3816</v>
      </c>
      <c r="GB326" t="s">
        <v>1655</v>
      </c>
      <c r="GC326" t="s">
        <v>234</v>
      </c>
      <c r="GD326" t="s">
        <v>234</v>
      </c>
      <c r="GE326" t="s">
        <v>234</v>
      </c>
      <c r="GF326" t="s">
        <v>234</v>
      </c>
      <c r="GG326" t="s">
        <v>234</v>
      </c>
      <c r="GH326" t="s">
        <v>234</v>
      </c>
      <c r="GI326" t="s">
        <v>234</v>
      </c>
      <c r="GJ326" t="s">
        <v>234</v>
      </c>
      <c r="GK326" t="s">
        <v>234</v>
      </c>
      <c r="GL326" t="s">
        <v>234</v>
      </c>
      <c r="GM326" t="s">
        <v>234</v>
      </c>
      <c r="GN326" t="s">
        <v>234</v>
      </c>
      <c r="GO326" t="s">
        <v>1655</v>
      </c>
      <c r="GP326" t="s">
        <v>3891</v>
      </c>
      <c r="GQ326">
        <v>0</v>
      </c>
      <c r="GR326">
        <v>0</v>
      </c>
      <c r="GS326">
        <v>0</v>
      </c>
      <c r="GT326">
        <v>1</v>
      </c>
      <c r="GU326">
        <v>1</v>
      </c>
      <c r="GV326">
        <v>0</v>
      </c>
      <c r="GW326">
        <v>0</v>
      </c>
      <c r="GX326">
        <v>0</v>
      </c>
      <c r="GY326">
        <v>0</v>
      </c>
      <c r="GZ326">
        <v>0</v>
      </c>
      <c r="HA326">
        <v>0</v>
      </c>
      <c r="HB326">
        <v>0</v>
      </c>
      <c r="HC326">
        <v>0</v>
      </c>
      <c r="HD326" t="s">
        <v>234</v>
      </c>
      <c r="HE326" t="s">
        <v>1085</v>
      </c>
      <c r="HF326">
        <v>0</v>
      </c>
      <c r="HG326">
        <v>0</v>
      </c>
      <c r="HH326">
        <v>0</v>
      </c>
      <c r="HI326">
        <v>0</v>
      </c>
      <c r="HJ326">
        <v>1</v>
      </c>
      <c r="HK326">
        <v>0</v>
      </c>
      <c r="HL326">
        <v>0</v>
      </c>
      <c r="HM326">
        <v>0</v>
      </c>
      <c r="HN326" t="s">
        <v>1445</v>
      </c>
      <c r="HO326" t="s">
        <v>1445</v>
      </c>
      <c r="HP326" t="s">
        <v>1655</v>
      </c>
      <c r="HQ326" t="s">
        <v>441</v>
      </c>
      <c r="HR326" t="s">
        <v>305</v>
      </c>
      <c r="HS326" t="s">
        <v>1825</v>
      </c>
      <c r="HT326" t="s">
        <v>305</v>
      </c>
      <c r="HU326" t="s">
        <v>1445</v>
      </c>
      <c r="HV326" t="s">
        <v>234</v>
      </c>
      <c r="HW326" t="s">
        <v>234</v>
      </c>
      <c r="HX326" t="s">
        <v>234</v>
      </c>
      <c r="HY326" t="s">
        <v>234</v>
      </c>
      <c r="HZ326" t="s">
        <v>234</v>
      </c>
      <c r="IA326" t="s">
        <v>234</v>
      </c>
      <c r="IB326" t="s">
        <v>234</v>
      </c>
      <c r="IC326" t="s">
        <v>234</v>
      </c>
      <c r="ID326" t="s">
        <v>1591</v>
      </c>
      <c r="IE326">
        <v>0</v>
      </c>
      <c r="IF326">
        <v>0</v>
      </c>
      <c r="IG326">
        <v>0</v>
      </c>
      <c r="IH326">
        <v>0</v>
      </c>
      <c r="II326">
        <v>0</v>
      </c>
      <c r="IJ326">
        <v>1</v>
      </c>
      <c r="IK326">
        <v>0</v>
      </c>
      <c r="IL326">
        <v>0</v>
      </c>
      <c r="IM326" t="s">
        <v>234</v>
      </c>
      <c r="IN326" t="s">
        <v>1655</v>
      </c>
      <c r="IO326" t="s">
        <v>234</v>
      </c>
      <c r="IP326" t="s">
        <v>4504</v>
      </c>
      <c r="IQ326">
        <v>1</v>
      </c>
      <c r="IR326">
        <v>1</v>
      </c>
      <c r="IS326">
        <v>0</v>
      </c>
      <c r="IT326">
        <v>0</v>
      </c>
      <c r="IU326">
        <v>0</v>
      </c>
      <c r="IV326">
        <v>0</v>
      </c>
      <c r="IW326">
        <v>0</v>
      </c>
      <c r="IX326">
        <v>0</v>
      </c>
      <c r="IY326" t="s">
        <v>234</v>
      </c>
      <c r="IZ326" t="s">
        <v>234</v>
      </c>
      <c r="JA326" t="s">
        <v>234</v>
      </c>
      <c r="JB326" t="s">
        <v>234</v>
      </c>
      <c r="JC326" t="s">
        <v>234</v>
      </c>
      <c r="JD326" t="s">
        <v>234</v>
      </c>
      <c r="JE326" t="s">
        <v>234</v>
      </c>
      <c r="JF326" t="s">
        <v>234</v>
      </c>
      <c r="JG326" t="s">
        <v>234</v>
      </c>
      <c r="JH326" t="s">
        <v>234</v>
      </c>
      <c r="JI326" t="s">
        <v>234</v>
      </c>
      <c r="JJ326" t="s">
        <v>234</v>
      </c>
      <c r="JK326" t="s">
        <v>234</v>
      </c>
      <c r="JL326" t="s">
        <v>234</v>
      </c>
      <c r="JM326" t="s">
        <v>234</v>
      </c>
      <c r="JN326" t="s">
        <v>234</v>
      </c>
      <c r="JO326" t="s">
        <v>234</v>
      </c>
      <c r="JP326" t="s">
        <v>234</v>
      </c>
      <c r="JQ326" t="s">
        <v>234</v>
      </c>
      <c r="JR326" t="s">
        <v>234</v>
      </c>
      <c r="JS326" t="s">
        <v>234</v>
      </c>
      <c r="JT326" t="s">
        <v>234</v>
      </c>
      <c r="JU326" t="s">
        <v>234</v>
      </c>
      <c r="JV326" t="s">
        <v>234</v>
      </c>
      <c r="JW326" t="s">
        <v>234</v>
      </c>
      <c r="JX326" t="s">
        <v>234</v>
      </c>
      <c r="JY326" t="s">
        <v>234</v>
      </c>
      <c r="JZ326" t="s">
        <v>234</v>
      </c>
      <c r="KA326" t="s">
        <v>234</v>
      </c>
      <c r="KB326" t="s">
        <v>234</v>
      </c>
      <c r="KC326" t="s">
        <v>234</v>
      </c>
      <c r="KD326" t="s">
        <v>234</v>
      </c>
      <c r="KE326" t="s">
        <v>234</v>
      </c>
      <c r="KF326" t="s">
        <v>234</v>
      </c>
      <c r="KG326" t="s">
        <v>234</v>
      </c>
      <c r="KH326" t="s">
        <v>234</v>
      </c>
      <c r="KI326" t="s">
        <v>234</v>
      </c>
      <c r="KJ326" t="s">
        <v>234</v>
      </c>
      <c r="KK326" t="s">
        <v>234</v>
      </c>
      <c r="KL326" t="s">
        <v>234</v>
      </c>
      <c r="KM326" t="s">
        <v>234</v>
      </c>
      <c r="KN326" t="s">
        <v>234</v>
      </c>
      <c r="KO326" t="s">
        <v>234</v>
      </c>
      <c r="KP326" t="s">
        <v>234</v>
      </c>
      <c r="KQ326" t="s">
        <v>234</v>
      </c>
      <c r="KR326" t="s">
        <v>234</v>
      </c>
      <c r="KS326" t="s">
        <v>234</v>
      </c>
      <c r="KT326" t="s">
        <v>234</v>
      </c>
      <c r="KU326" t="s">
        <v>234</v>
      </c>
      <c r="KV326" t="s">
        <v>234</v>
      </c>
      <c r="KW326" t="s">
        <v>234</v>
      </c>
      <c r="KX326" t="s">
        <v>234</v>
      </c>
      <c r="KY326" t="s">
        <v>234</v>
      </c>
      <c r="KZ326" t="s">
        <v>234</v>
      </c>
      <c r="LA326" t="s">
        <v>234</v>
      </c>
      <c r="LB326" t="s">
        <v>234</v>
      </c>
      <c r="LC326" t="s">
        <v>234</v>
      </c>
      <c r="LD326" t="s">
        <v>234</v>
      </c>
      <c r="LE326" t="s">
        <v>234</v>
      </c>
      <c r="LF326" t="s">
        <v>3443</v>
      </c>
      <c r="LG326" t="s">
        <v>234</v>
      </c>
      <c r="LH326">
        <v>267218797</v>
      </c>
      <c r="LI326" t="s">
        <v>4548</v>
      </c>
      <c r="LJ326">
        <v>44626.589849537027</v>
      </c>
      <c r="LK326" t="s">
        <v>234</v>
      </c>
      <c r="LL326" t="s">
        <v>234</v>
      </c>
      <c r="LM326" t="s">
        <v>3800</v>
      </c>
      <c r="LN326" t="s">
        <v>3801</v>
      </c>
      <c r="LO326" t="s">
        <v>234</v>
      </c>
      <c r="LP326">
        <v>340</v>
      </c>
    </row>
    <row r="327" spans="1:328" x14ac:dyDescent="0.35">
      <c r="A327">
        <v>44623.450826585649</v>
      </c>
      <c r="B327">
        <v>44623.459022511583</v>
      </c>
      <c r="C327">
        <v>44623</v>
      </c>
      <c r="D327">
        <v>1.6391851866501383E-3</v>
      </c>
      <c r="E327" t="s">
        <v>234</v>
      </c>
      <c r="F327" t="s">
        <v>234</v>
      </c>
      <c r="G327" t="s">
        <v>234</v>
      </c>
      <c r="H327">
        <v>44623</v>
      </c>
      <c r="I327" t="s">
        <v>451</v>
      </c>
      <c r="J327" t="s">
        <v>234</v>
      </c>
      <c r="K327" t="s">
        <v>451</v>
      </c>
      <c r="L327" t="s">
        <v>450</v>
      </c>
      <c r="M327" t="s">
        <v>450</v>
      </c>
      <c r="N327" t="s">
        <v>246</v>
      </c>
      <c r="O327" t="s">
        <v>4536</v>
      </c>
      <c r="P327" t="s">
        <v>246</v>
      </c>
      <c r="Q327" t="s">
        <v>433</v>
      </c>
      <c r="R327" t="s">
        <v>4536</v>
      </c>
      <c r="S327" t="s">
        <v>441</v>
      </c>
      <c r="T327" t="s">
        <v>1825</v>
      </c>
      <c r="U327" t="s">
        <v>1824</v>
      </c>
      <c r="V327" t="s">
        <v>1826</v>
      </c>
      <c r="W327" t="s">
        <v>3220</v>
      </c>
      <c r="X327" t="s">
        <v>3219</v>
      </c>
      <c r="Y327" t="s">
        <v>3220</v>
      </c>
      <c r="Z327" t="s">
        <v>246</v>
      </c>
      <c r="AA327" t="s">
        <v>4537</v>
      </c>
      <c r="AB327" t="s">
        <v>246</v>
      </c>
      <c r="AC327" t="s">
        <v>1390</v>
      </c>
      <c r="AD327" t="s">
        <v>4537</v>
      </c>
      <c r="AE327" t="s">
        <v>246</v>
      </c>
      <c r="AF327" t="s">
        <v>4538</v>
      </c>
      <c r="AG327" t="s">
        <v>246</v>
      </c>
      <c r="AH327" t="s">
        <v>1390</v>
      </c>
      <c r="AI327" t="s">
        <v>4539</v>
      </c>
      <c r="AJ327" t="s">
        <v>366</v>
      </c>
      <c r="AK327" t="s">
        <v>284</v>
      </c>
      <c r="AL327" t="s">
        <v>1655</v>
      </c>
      <c r="AM327" t="s">
        <v>234</v>
      </c>
      <c r="AN327" t="s">
        <v>1655</v>
      </c>
      <c r="AO327" t="s">
        <v>234</v>
      </c>
      <c r="AP327" t="s">
        <v>250</v>
      </c>
      <c r="AQ327" t="s">
        <v>234</v>
      </c>
      <c r="AR327" t="s">
        <v>234</v>
      </c>
      <c r="AS327" t="s">
        <v>285</v>
      </c>
      <c r="AT327" t="s">
        <v>234</v>
      </c>
      <c r="AU327" t="s">
        <v>302</v>
      </c>
      <c r="AV327">
        <v>0</v>
      </c>
      <c r="AW327">
        <v>1</v>
      </c>
      <c r="AX327">
        <v>0</v>
      </c>
      <c r="AY327">
        <v>0</v>
      </c>
      <c r="AZ327">
        <v>0</v>
      </c>
      <c r="BA327">
        <v>0</v>
      </c>
      <c r="BB327">
        <v>0</v>
      </c>
      <c r="BC327">
        <v>0</v>
      </c>
      <c r="BD327" t="s">
        <v>303</v>
      </c>
      <c r="BE327" t="s">
        <v>752</v>
      </c>
      <c r="BF327" t="s">
        <v>287</v>
      </c>
      <c r="BG327">
        <v>1</v>
      </c>
      <c r="BH327">
        <v>0</v>
      </c>
      <c r="BI327">
        <v>0</v>
      </c>
      <c r="BJ327">
        <v>0</v>
      </c>
      <c r="BK327">
        <v>0</v>
      </c>
      <c r="BL327">
        <v>0</v>
      </c>
      <c r="BM327">
        <v>0</v>
      </c>
      <c r="BN327">
        <v>0</v>
      </c>
      <c r="BO327">
        <v>0</v>
      </c>
      <c r="BP327">
        <v>0</v>
      </c>
      <c r="BQ327" t="s">
        <v>234</v>
      </c>
      <c r="BR327" t="s">
        <v>317</v>
      </c>
      <c r="BS327" t="s">
        <v>289</v>
      </c>
      <c r="BT327" t="s">
        <v>234</v>
      </c>
      <c r="BU327" t="s">
        <v>234</v>
      </c>
      <c r="BV327" t="s">
        <v>234</v>
      </c>
      <c r="BW327" t="s">
        <v>234</v>
      </c>
      <c r="BX327" t="s">
        <v>234</v>
      </c>
      <c r="BY327" t="s">
        <v>234</v>
      </c>
      <c r="BZ327" t="s">
        <v>234</v>
      </c>
      <c r="CA327" t="s">
        <v>234</v>
      </c>
      <c r="CB327" t="s">
        <v>234</v>
      </c>
      <c r="CC327" t="s">
        <v>234</v>
      </c>
      <c r="CD327" t="s">
        <v>234</v>
      </c>
      <c r="CE327" t="s">
        <v>234</v>
      </c>
      <c r="CF327" t="s">
        <v>234</v>
      </c>
      <c r="CG327" t="s">
        <v>234</v>
      </c>
      <c r="CH327" t="s">
        <v>234</v>
      </c>
      <c r="CI327" t="s">
        <v>234</v>
      </c>
      <c r="CJ327" t="s">
        <v>234</v>
      </c>
      <c r="CK327" t="s">
        <v>234</v>
      </c>
      <c r="CL327" t="s">
        <v>234</v>
      </c>
      <c r="CM327" t="s">
        <v>234</v>
      </c>
      <c r="CN327" t="s">
        <v>234</v>
      </c>
      <c r="CO327" t="s">
        <v>234</v>
      </c>
      <c r="CP327" t="s">
        <v>234</v>
      </c>
      <c r="CQ327" t="s">
        <v>234</v>
      </c>
      <c r="CR327" t="s">
        <v>234</v>
      </c>
      <c r="CS327" t="s">
        <v>234</v>
      </c>
      <c r="CT327" t="s">
        <v>234</v>
      </c>
      <c r="CU327" t="s">
        <v>234</v>
      </c>
      <c r="CV327" t="s">
        <v>234</v>
      </c>
      <c r="CW327" t="s">
        <v>234</v>
      </c>
      <c r="CX327" t="s">
        <v>234</v>
      </c>
      <c r="CY327" t="s">
        <v>234</v>
      </c>
      <c r="CZ327" t="s">
        <v>234</v>
      </c>
      <c r="DA327" t="s">
        <v>234</v>
      </c>
      <c r="DB327" t="s">
        <v>234</v>
      </c>
      <c r="DC327" t="s">
        <v>234</v>
      </c>
      <c r="DD327" t="s">
        <v>234</v>
      </c>
      <c r="DE327" t="s">
        <v>234</v>
      </c>
      <c r="DF327" t="s">
        <v>234</v>
      </c>
      <c r="DG327" t="s">
        <v>234</v>
      </c>
      <c r="DH327" t="s">
        <v>234</v>
      </c>
      <c r="DI327" t="s">
        <v>234</v>
      </c>
      <c r="DJ327" t="s">
        <v>234</v>
      </c>
      <c r="DK327" t="s">
        <v>234</v>
      </c>
      <c r="DL327" t="s">
        <v>234</v>
      </c>
      <c r="DM327" t="s">
        <v>234</v>
      </c>
      <c r="DN327" t="s">
        <v>234</v>
      </c>
      <c r="DO327" t="s">
        <v>234</v>
      </c>
      <c r="DP327" t="s">
        <v>234</v>
      </c>
      <c r="DQ327" t="s">
        <v>234</v>
      </c>
      <c r="DR327" t="s">
        <v>234</v>
      </c>
      <c r="DS327" t="s">
        <v>234</v>
      </c>
      <c r="DT327" t="s">
        <v>234</v>
      </c>
      <c r="DU327" t="s">
        <v>234</v>
      </c>
      <c r="DV327" t="s">
        <v>234</v>
      </c>
      <c r="DW327" t="s">
        <v>234</v>
      </c>
      <c r="DX327" t="s">
        <v>234</v>
      </c>
      <c r="DY327" t="s">
        <v>234</v>
      </c>
      <c r="DZ327" t="s">
        <v>234</v>
      </c>
      <c r="EA327" t="s">
        <v>234</v>
      </c>
      <c r="EB327" t="s">
        <v>234</v>
      </c>
      <c r="EC327" t="s">
        <v>234</v>
      </c>
      <c r="ED327" t="s">
        <v>234</v>
      </c>
      <c r="EE327" t="s">
        <v>234</v>
      </c>
      <c r="EF327" t="s">
        <v>234</v>
      </c>
      <c r="EG327" t="s">
        <v>234</v>
      </c>
      <c r="EH327" t="s">
        <v>234</v>
      </c>
      <c r="EI327" t="s">
        <v>234</v>
      </c>
      <c r="EJ327" t="s">
        <v>234</v>
      </c>
      <c r="EK327" t="s">
        <v>234</v>
      </c>
      <c r="EL327" t="s">
        <v>234</v>
      </c>
      <c r="EM327" t="s">
        <v>234</v>
      </c>
      <c r="EN327" t="s">
        <v>234</v>
      </c>
      <c r="EO327" t="s">
        <v>4082</v>
      </c>
      <c r="EP327">
        <v>0</v>
      </c>
      <c r="EQ327">
        <v>1</v>
      </c>
      <c r="ER327">
        <v>1</v>
      </c>
      <c r="ES327">
        <v>1</v>
      </c>
      <c r="ET327">
        <v>1</v>
      </c>
      <c r="EU327">
        <v>0</v>
      </c>
      <c r="EV327">
        <v>1</v>
      </c>
      <c r="EW327">
        <v>0</v>
      </c>
      <c r="EX327" t="s">
        <v>234</v>
      </c>
      <c r="EY327" t="s">
        <v>234</v>
      </c>
      <c r="EZ327" t="s">
        <v>234</v>
      </c>
      <c r="FA327" t="s">
        <v>234</v>
      </c>
      <c r="FB327" t="s">
        <v>234</v>
      </c>
      <c r="FC327" t="s">
        <v>234</v>
      </c>
      <c r="FD327" t="s">
        <v>234</v>
      </c>
      <c r="FE327" t="s">
        <v>234</v>
      </c>
      <c r="FF327">
        <v>25</v>
      </c>
      <c r="FG327" t="s">
        <v>1655</v>
      </c>
      <c r="FH327">
        <v>50</v>
      </c>
      <c r="FI327" t="s">
        <v>1655</v>
      </c>
      <c r="FJ327" t="s">
        <v>1655</v>
      </c>
      <c r="FK327">
        <v>20</v>
      </c>
      <c r="FL327" t="s">
        <v>234</v>
      </c>
      <c r="FM327" t="s">
        <v>234</v>
      </c>
      <c r="FN327" t="s">
        <v>3920</v>
      </c>
      <c r="FO327" t="s">
        <v>1655</v>
      </c>
      <c r="FP327" t="s">
        <v>1445</v>
      </c>
      <c r="FQ327" t="s">
        <v>234</v>
      </c>
      <c r="FR327">
        <v>150</v>
      </c>
      <c r="FS327">
        <v>100</v>
      </c>
      <c r="FT327" t="s">
        <v>4272</v>
      </c>
      <c r="FU327" t="s">
        <v>1655</v>
      </c>
      <c r="FV327" t="s">
        <v>1655</v>
      </c>
      <c r="FW327">
        <v>100</v>
      </c>
      <c r="FX327" t="s">
        <v>234</v>
      </c>
      <c r="FY327" t="s">
        <v>234</v>
      </c>
      <c r="FZ327" t="s">
        <v>234</v>
      </c>
      <c r="GA327" t="s">
        <v>3816</v>
      </c>
      <c r="GB327" t="s">
        <v>1655</v>
      </c>
      <c r="GC327" t="s">
        <v>234</v>
      </c>
      <c r="GD327" t="s">
        <v>234</v>
      </c>
      <c r="GE327" t="s">
        <v>234</v>
      </c>
      <c r="GF327" t="s">
        <v>234</v>
      </c>
      <c r="GG327" t="s">
        <v>234</v>
      </c>
      <c r="GH327" t="s">
        <v>234</v>
      </c>
      <c r="GI327" t="s">
        <v>234</v>
      </c>
      <c r="GJ327" t="s">
        <v>234</v>
      </c>
      <c r="GK327" t="s">
        <v>234</v>
      </c>
      <c r="GL327" t="s">
        <v>234</v>
      </c>
      <c r="GM327" t="s">
        <v>234</v>
      </c>
      <c r="GN327" t="s">
        <v>234</v>
      </c>
      <c r="GO327" t="s">
        <v>1655</v>
      </c>
      <c r="GP327" t="s">
        <v>1531</v>
      </c>
      <c r="GQ327">
        <v>0</v>
      </c>
      <c r="GR327">
        <v>0</v>
      </c>
      <c r="GS327">
        <v>0</v>
      </c>
      <c r="GT327">
        <v>0</v>
      </c>
      <c r="GU327">
        <v>1</v>
      </c>
      <c r="GV327">
        <v>0</v>
      </c>
      <c r="GW327">
        <v>0</v>
      </c>
      <c r="GX327">
        <v>0</v>
      </c>
      <c r="GY327">
        <v>0</v>
      </c>
      <c r="GZ327">
        <v>0</v>
      </c>
      <c r="HA327">
        <v>0</v>
      </c>
      <c r="HB327">
        <v>0</v>
      </c>
      <c r="HC327">
        <v>0</v>
      </c>
      <c r="HD327" t="s">
        <v>234</v>
      </c>
      <c r="HE327" t="s">
        <v>1085</v>
      </c>
      <c r="HF327">
        <v>0</v>
      </c>
      <c r="HG327">
        <v>0</v>
      </c>
      <c r="HH327">
        <v>0</v>
      </c>
      <c r="HI327">
        <v>0</v>
      </c>
      <c r="HJ327">
        <v>1</v>
      </c>
      <c r="HK327">
        <v>0</v>
      </c>
      <c r="HL327">
        <v>0</v>
      </c>
      <c r="HM327">
        <v>0</v>
      </c>
      <c r="HN327" t="s">
        <v>1655</v>
      </c>
      <c r="HO327" t="s">
        <v>1655</v>
      </c>
      <c r="HP327" t="s">
        <v>1655</v>
      </c>
      <c r="HQ327" t="s">
        <v>239</v>
      </c>
      <c r="HR327" t="s">
        <v>314</v>
      </c>
      <c r="HS327" t="s">
        <v>294</v>
      </c>
      <c r="HT327" t="s">
        <v>314</v>
      </c>
      <c r="HU327" t="s">
        <v>1445</v>
      </c>
      <c r="HV327" t="s">
        <v>234</v>
      </c>
      <c r="HW327" t="s">
        <v>234</v>
      </c>
      <c r="HX327" t="s">
        <v>234</v>
      </c>
      <c r="HY327" t="s">
        <v>234</v>
      </c>
      <c r="HZ327" t="s">
        <v>234</v>
      </c>
      <c r="IA327" t="s">
        <v>234</v>
      </c>
      <c r="IB327" t="s">
        <v>234</v>
      </c>
      <c r="IC327" t="s">
        <v>234</v>
      </c>
      <c r="ID327" t="s">
        <v>246</v>
      </c>
      <c r="IE327">
        <v>0</v>
      </c>
      <c r="IF327">
        <v>0</v>
      </c>
      <c r="IG327">
        <v>0</v>
      </c>
      <c r="IH327">
        <v>0</v>
      </c>
      <c r="II327">
        <v>0</v>
      </c>
      <c r="IJ327">
        <v>0</v>
      </c>
      <c r="IK327">
        <v>1</v>
      </c>
      <c r="IL327">
        <v>0</v>
      </c>
      <c r="IM327" t="s">
        <v>4549</v>
      </c>
      <c r="IN327" t="s">
        <v>1655</v>
      </c>
      <c r="IO327" t="s">
        <v>234</v>
      </c>
      <c r="IP327" t="s">
        <v>303</v>
      </c>
      <c r="IQ327">
        <v>0</v>
      </c>
      <c r="IR327">
        <v>1</v>
      </c>
      <c r="IS327">
        <v>0</v>
      </c>
      <c r="IT327">
        <v>0</v>
      </c>
      <c r="IU327">
        <v>0</v>
      </c>
      <c r="IV327">
        <v>0</v>
      </c>
      <c r="IW327">
        <v>0</v>
      </c>
      <c r="IX327">
        <v>0</v>
      </c>
      <c r="IY327" t="s">
        <v>234</v>
      </c>
      <c r="IZ327" t="s">
        <v>234</v>
      </c>
      <c r="JA327" t="s">
        <v>234</v>
      </c>
      <c r="JB327" t="s">
        <v>234</v>
      </c>
      <c r="JC327" t="s">
        <v>234</v>
      </c>
      <c r="JD327" t="s">
        <v>234</v>
      </c>
      <c r="JE327" t="s">
        <v>234</v>
      </c>
      <c r="JF327" t="s">
        <v>234</v>
      </c>
      <c r="JG327" t="s">
        <v>234</v>
      </c>
      <c r="JH327" t="s">
        <v>234</v>
      </c>
      <c r="JI327" t="s">
        <v>234</v>
      </c>
      <c r="JJ327" t="s">
        <v>234</v>
      </c>
      <c r="JK327" t="s">
        <v>234</v>
      </c>
      <c r="JL327" t="s">
        <v>234</v>
      </c>
      <c r="JM327" t="s">
        <v>234</v>
      </c>
      <c r="JN327" t="s">
        <v>234</v>
      </c>
      <c r="JO327" t="s">
        <v>234</v>
      </c>
      <c r="JP327" t="s">
        <v>234</v>
      </c>
      <c r="JQ327" t="s">
        <v>234</v>
      </c>
      <c r="JR327" t="s">
        <v>234</v>
      </c>
      <c r="JS327" t="s">
        <v>234</v>
      </c>
      <c r="JT327" t="s">
        <v>234</v>
      </c>
      <c r="JU327" t="s">
        <v>234</v>
      </c>
      <c r="JV327" t="s">
        <v>234</v>
      </c>
      <c r="JW327" t="s">
        <v>234</v>
      </c>
      <c r="JX327" t="s">
        <v>234</v>
      </c>
      <c r="JY327" t="s">
        <v>234</v>
      </c>
      <c r="JZ327" t="s">
        <v>234</v>
      </c>
      <c r="KA327" t="s">
        <v>234</v>
      </c>
      <c r="KB327" t="s">
        <v>234</v>
      </c>
      <c r="KC327" t="s">
        <v>234</v>
      </c>
      <c r="KD327" t="s">
        <v>234</v>
      </c>
      <c r="KE327" t="s">
        <v>234</v>
      </c>
      <c r="KF327" t="s">
        <v>234</v>
      </c>
      <c r="KG327" t="s">
        <v>234</v>
      </c>
      <c r="KH327" t="s">
        <v>234</v>
      </c>
      <c r="KI327" t="s">
        <v>234</v>
      </c>
      <c r="KJ327" t="s">
        <v>234</v>
      </c>
      <c r="KK327" t="s">
        <v>234</v>
      </c>
      <c r="KL327" t="s">
        <v>234</v>
      </c>
      <c r="KM327" t="s">
        <v>234</v>
      </c>
      <c r="KN327" t="s">
        <v>234</v>
      </c>
      <c r="KO327" t="s">
        <v>234</v>
      </c>
      <c r="KP327" t="s">
        <v>234</v>
      </c>
      <c r="KQ327" t="s">
        <v>234</v>
      </c>
      <c r="KR327" t="s">
        <v>234</v>
      </c>
      <c r="KS327" t="s">
        <v>234</v>
      </c>
      <c r="KT327" t="s">
        <v>234</v>
      </c>
      <c r="KU327" t="s">
        <v>234</v>
      </c>
      <c r="KV327" t="s">
        <v>234</v>
      </c>
      <c r="KW327" t="s">
        <v>234</v>
      </c>
      <c r="KX327" t="s">
        <v>234</v>
      </c>
      <c r="KY327" t="s">
        <v>234</v>
      </c>
      <c r="KZ327" t="s">
        <v>234</v>
      </c>
      <c r="LA327" t="s">
        <v>234</v>
      </c>
      <c r="LB327" t="s">
        <v>234</v>
      </c>
      <c r="LC327" t="s">
        <v>234</v>
      </c>
      <c r="LD327" t="s">
        <v>234</v>
      </c>
      <c r="LE327" t="s">
        <v>234</v>
      </c>
      <c r="LF327" t="s">
        <v>3443</v>
      </c>
      <c r="LG327" t="s">
        <v>234</v>
      </c>
      <c r="LH327">
        <v>267218809</v>
      </c>
      <c r="LI327" t="s">
        <v>4550</v>
      </c>
      <c r="LJ327">
        <v>44626.589872685188</v>
      </c>
      <c r="LK327" t="s">
        <v>234</v>
      </c>
      <c r="LL327" t="s">
        <v>234</v>
      </c>
      <c r="LM327" t="s">
        <v>3800</v>
      </c>
      <c r="LN327" t="s">
        <v>3801</v>
      </c>
      <c r="LO327" t="s">
        <v>234</v>
      </c>
      <c r="LP327">
        <v>341</v>
      </c>
    </row>
    <row r="328" spans="1:328" x14ac:dyDescent="0.35">
      <c r="A328">
        <v>44623.466606076392</v>
      </c>
      <c r="B328">
        <v>44623.477137905087</v>
      </c>
      <c r="C328">
        <v>44623</v>
      </c>
      <c r="D328">
        <v>1.0531828695093282E-2</v>
      </c>
      <c r="E328" t="s">
        <v>234</v>
      </c>
      <c r="F328" t="s">
        <v>234</v>
      </c>
      <c r="G328" t="s">
        <v>234</v>
      </c>
      <c r="H328">
        <v>44623</v>
      </c>
      <c r="I328" t="s">
        <v>451</v>
      </c>
      <c r="J328" t="s">
        <v>234</v>
      </c>
      <c r="K328" t="s">
        <v>451</v>
      </c>
      <c r="L328" t="s">
        <v>450</v>
      </c>
      <c r="M328" t="s">
        <v>450</v>
      </c>
      <c r="N328" t="s">
        <v>246</v>
      </c>
      <c r="O328" t="s">
        <v>4536</v>
      </c>
      <c r="P328" t="s">
        <v>246</v>
      </c>
      <c r="Q328" t="s">
        <v>433</v>
      </c>
      <c r="R328" t="s">
        <v>4536</v>
      </c>
      <c r="S328" t="s">
        <v>441</v>
      </c>
      <c r="T328" t="s">
        <v>1825</v>
      </c>
      <c r="U328" t="s">
        <v>1824</v>
      </c>
      <c r="V328" t="s">
        <v>1826</v>
      </c>
      <c r="W328" t="s">
        <v>3220</v>
      </c>
      <c r="X328" t="s">
        <v>3219</v>
      </c>
      <c r="Y328" t="s">
        <v>3220</v>
      </c>
      <c r="Z328" t="s">
        <v>246</v>
      </c>
      <c r="AA328" t="s">
        <v>4537</v>
      </c>
      <c r="AB328" t="s">
        <v>246</v>
      </c>
      <c r="AC328" t="s">
        <v>1390</v>
      </c>
      <c r="AD328" t="s">
        <v>4537</v>
      </c>
      <c r="AE328" t="s">
        <v>246</v>
      </c>
      <c r="AF328" t="s">
        <v>4551</v>
      </c>
      <c r="AG328" t="s">
        <v>246</v>
      </c>
      <c r="AH328" t="s">
        <v>1390</v>
      </c>
      <c r="AI328" t="s">
        <v>4539</v>
      </c>
      <c r="AJ328" t="s">
        <v>366</v>
      </c>
      <c r="AK328" t="s">
        <v>284</v>
      </c>
      <c r="AL328" t="s">
        <v>1655</v>
      </c>
      <c r="AM328" t="s">
        <v>234</v>
      </c>
      <c r="AN328" t="s">
        <v>1655</v>
      </c>
      <c r="AO328" t="s">
        <v>234</v>
      </c>
      <c r="AP328" t="s">
        <v>250</v>
      </c>
      <c r="AQ328" t="s">
        <v>234</v>
      </c>
      <c r="AR328" t="s">
        <v>234</v>
      </c>
      <c r="AS328" t="s">
        <v>285</v>
      </c>
      <c r="AT328" t="s">
        <v>234</v>
      </c>
      <c r="AU328" t="s">
        <v>318</v>
      </c>
      <c r="AV328">
        <v>1</v>
      </c>
      <c r="AW328">
        <v>0</v>
      </c>
      <c r="AX328">
        <v>0</v>
      </c>
      <c r="AY328">
        <v>0</v>
      </c>
      <c r="AZ328">
        <v>0</v>
      </c>
      <c r="BA328">
        <v>0</v>
      </c>
      <c r="BB328">
        <v>0</v>
      </c>
      <c r="BC328">
        <v>0</v>
      </c>
      <c r="BD328" t="s">
        <v>309</v>
      </c>
      <c r="BE328" t="s">
        <v>750</v>
      </c>
      <c r="BF328" t="s">
        <v>287</v>
      </c>
      <c r="BG328">
        <v>1</v>
      </c>
      <c r="BH328">
        <v>0</v>
      </c>
      <c r="BI328">
        <v>0</v>
      </c>
      <c r="BJ328">
        <v>0</v>
      </c>
      <c r="BK328">
        <v>0</v>
      </c>
      <c r="BL328">
        <v>0</v>
      </c>
      <c r="BM328">
        <v>0</v>
      </c>
      <c r="BN328">
        <v>0</v>
      </c>
      <c r="BO328">
        <v>0</v>
      </c>
      <c r="BP328">
        <v>0</v>
      </c>
      <c r="BQ328" t="s">
        <v>234</v>
      </c>
      <c r="BR328" t="s">
        <v>317</v>
      </c>
      <c r="BS328" t="s">
        <v>311</v>
      </c>
      <c r="BT328" t="s">
        <v>1463</v>
      </c>
      <c r="BU328">
        <v>0</v>
      </c>
      <c r="BV328">
        <v>0</v>
      </c>
      <c r="BW328">
        <v>1</v>
      </c>
      <c r="BX328">
        <v>0</v>
      </c>
      <c r="BY328">
        <v>0</v>
      </c>
      <c r="BZ328">
        <v>0</v>
      </c>
      <c r="CA328">
        <v>0</v>
      </c>
      <c r="CB328">
        <v>0</v>
      </c>
      <c r="CC328" t="s">
        <v>1500</v>
      </c>
      <c r="CD328" t="s">
        <v>234</v>
      </c>
      <c r="CE328" t="s">
        <v>234</v>
      </c>
      <c r="CF328" t="s">
        <v>234</v>
      </c>
      <c r="CG328" t="s">
        <v>234</v>
      </c>
      <c r="CH328" t="s">
        <v>234</v>
      </c>
      <c r="CI328" t="s">
        <v>234</v>
      </c>
      <c r="CJ328">
        <v>200</v>
      </c>
      <c r="CK328" t="s">
        <v>4101</v>
      </c>
      <c r="CL328" t="s">
        <v>1655</v>
      </c>
      <c r="CM328" t="s">
        <v>234</v>
      </c>
      <c r="CN328" t="s">
        <v>234</v>
      </c>
      <c r="CO328" t="s">
        <v>234</v>
      </c>
      <c r="CP328" t="s">
        <v>234</v>
      </c>
      <c r="CQ328" t="s">
        <v>234</v>
      </c>
      <c r="CR328" t="s">
        <v>234</v>
      </c>
      <c r="CS328" t="s">
        <v>234</v>
      </c>
      <c r="CT328" t="s">
        <v>234</v>
      </c>
      <c r="CU328" t="s">
        <v>234</v>
      </c>
      <c r="CV328" t="s">
        <v>234</v>
      </c>
      <c r="CW328" t="s">
        <v>234</v>
      </c>
      <c r="CX328" t="s">
        <v>234</v>
      </c>
      <c r="CY328" t="s">
        <v>234</v>
      </c>
      <c r="CZ328" t="s">
        <v>234</v>
      </c>
      <c r="DA328" t="s">
        <v>234</v>
      </c>
      <c r="DB328" t="s">
        <v>234</v>
      </c>
      <c r="DC328" t="s">
        <v>234</v>
      </c>
      <c r="DD328" t="s">
        <v>234</v>
      </c>
      <c r="DE328" t="s">
        <v>234</v>
      </c>
      <c r="DF328" t="s">
        <v>234</v>
      </c>
      <c r="DG328" t="s">
        <v>234</v>
      </c>
      <c r="DH328" t="s">
        <v>1445</v>
      </c>
      <c r="DI328" t="s">
        <v>234</v>
      </c>
      <c r="DJ328" t="s">
        <v>234</v>
      </c>
      <c r="DK328" t="s">
        <v>234</v>
      </c>
      <c r="DL328" t="s">
        <v>234</v>
      </c>
      <c r="DM328" t="s">
        <v>234</v>
      </c>
      <c r="DN328" t="s">
        <v>234</v>
      </c>
      <c r="DO328" t="s">
        <v>234</v>
      </c>
      <c r="DP328" t="s">
        <v>234</v>
      </c>
      <c r="DQ328" t="s">
        <v>234</v>
      </c>
      <c r="DR328" t="s">
        <v>234</v>
      </c>
      <c r="DS328" t="s">
        <v>234</v>
      </c>
      <c r="DT328" t="s">
        <v>234</v>
      </c>
      <c r="DU328" t="s">
        <v>234</v>
      </c>
      <c r="DV328" t="s">
        <v>234</v>
      </c>
      <c r="DW328" t="s">
        <v>234</v>
      </c>
      <c r="DX328" t="s">
        <v>234</v>
      </c>
      <c r="DY328" t="s">
        <v>234</v>
      </c>
      <c r="DZ328" t="s">
        <v>234</v>
      </c>
      <c r="EA328" t="s">
        <v>234</v>
      </c>
      <c r="EB328" t="s">
        <v>234</v>
      </c>
      <c r="EC328" t="s">
        <v>234</v>
      </c>
      <c r="ED328" t="s">
        <v>234</v>
      </c>
      <c r="EE328" t="s">
        <v>234</v>
      </c>
      <c r="EF328" t="s">
        <v>234</v>
      </c>
      <c r="EG328" t="s">
        <v>234</v>
      </c>
      <c r="EH328" t="s">
        <v>1655</v>
      </c>
      <c r="EI328" t="s">
        <v>1655</v>
      </c>
      <c r="EJ328" t="s">
        <v>1655</v>
      </c>
      <c r="EK328" t="s">
        <v>441</v>
      </c>
      <c r="EL328" t="s">
        <v>305</v>
      </c>
      <c r="EM328" t="s">
        <v>1825</v>
      </c>
      <c r="EN328" t="s">
        <v>305</v>
      </c>
      <c r="EO328" t="s">
        <v>234</v>
      </c>
      <c r="EP328" t="s">
        <v>234</v>
      </c>
      <c r="EQ328" t="s">
        <v>234</v>
      </c>
      <c r="ER328" t="s">
        <v>234</v>
      </c>
      <c r="ES328" t="s">
        <v>234</v>
      </c>
      <c r="ET328" t="s">
        <v>234</v>
      </c>
      <c r="EU328" t="s">
        <v>234</v>
      </c>
      <c r="EV328" t="s">
        <v>234</v>
      </c>
      <c r="EW328" t="s">
        <v>234</v>
      </c>
      <c r="EX328" t="s">
        <v>234</v>
      </c>
      <c r="EY328" t="s">
        <v>234</v>
      </c>
      <c r="EZ328" t="s">
        <v>234</v>
      </c>
      <c r="FA328" t="s">
        <v>234</v>
      </c>
      <c r="FB328" t="s">
        <v>234</v>
      </c>
      <c r="FC328" t="s">
        <v>234</v>
      </c>
      <c r="FD328" t="s">
        <v>234</v>
      </c>
      <c r="FE328" t="s">
        <v>234</v>
      </c>
      <c r="FF328" t="s">
        <v>234</v>
      </c>
      <c r="FG328" t="s">
        <v>234</v>
      </c>
      <c r="FH328" t="s">
        <v>234</v>
      </c>
      <c r="FI328" t="s">
        <v>234</v>
      </c>
      <c r="FJ328" t="s">
        <v>234</v>
      </c>
      <c r="FK328" t="s">
        <v>234</v>
      </c>
      <c r="FL328" t="s">
        <v>234</v>
      </c>
      <c r="FM328" t="s">
        <v>234</v>
      </c>
      <c r="FN328" t="s">
        <v>234</v>
      </c>
      <c r="FO328" t="s">
        <v>234</v>
      </c>
      <c r="FP328" t="s">
        <v>234</v>
      </c>
      <c r="FQ328" t="s">
        <v>234</v>
      </c>
      <c r="FR328" t="s">
        <v>234</v>
      </c>
      <c r="FS328" t="s">
        <v>234</v>
      </c>
      <c r="FT328" t="s">
        <v>234</v>
      </c>
      <c r="FU328" t="s">
        <v>234</v>
      </c>
      <c r="FV328" t="s">
        <v>234</v>
      </c>
      <c r="FW328" t="s">
        <v>234</v>
      </c>
      <c r="FX328" t="s">
        <v>234</v>
      </c>
      <c r="FY328" t="s">
        <v>234</v>
      </c>
      <c r="FZ328" t="s">
        <v>234</v>
      </c>
      <c r="GA328" t="s">
        <v>234</v>
      </c>
      <c r="GB328" t="s">
        <v>234</v>
      </c>
      <c r="GC328" t="s">
        <v>234</v>
      </c>
      <c r="GD328" t="s">
        <v>234</v>
      </c>
      <c r="GE328" t="s">
        <v>234</v>
      </c>
      <c r="GF328" t="s">
        <v>234</v>
      </c>
      <c r="GG328" t="s">
        <v>234</v>
      </c>
      <c r="GH328" t="s">
        <v>234</v>
      </c>
      <c r="GI328" t="s">
        <v>234</v>
      </c>
      <c r="GJ328" t="s">
        <v>234</v>
      </c>
      <c r="GK328" t="s">
        <v>234</v>
      </c>
      <c r="GL328" t="s">
        <v>234</v>
      </c>
      <c r="GM328" t="s">
        <v>234</v>
      </c>
      <c r="GN328" t="s">
        <v>234</v>
      </c>
      <c r="GO328" t="s">
        <v>234</v>
      </c>
      <c r="GP328" t="s">
        <v>234</v>
      </c>
      <c r="GQ328" t="s">
        <v>234</v>
      </c>
      <c r="GR328" t="s">
        <v>234</v>
      </c>
      <c r="GS328" t="s">
        <v>234</v>
      </c>
      <c r="GT328" t="s">
        <v>234</v>
      </c>
      <c r="GU328" t="s">
        <v>234</v>
      </c>
      <c r="GV328" t="s">
        <v>234</v>
      </c>
      <c r="GW328" t="s">
        <v>234</v>
      </c>
      <c r="GX328" t="s">
        <v>234</v>
      </c>
      <c r="GY328" t="s">
        <v>234</v>
      </c>
      <c r="GZ328" t="s">
        <v>234</v>
      </c>
      <c r="HA328" t="s">
        <v>234</v>
      </c>
      <c r="HB328" t="s">
        <v>234</v>
      </c>
      <c r="HC328" t="s">
        <v>234</v>
      </c>
      <c r="HD328" t="s">
        <v>234</v>
      </c>
      <c r="HE328" t="s">
        <v>234</v>
      </c>
      <c r="HF328" t="s">
        <v>234</v>
      </c>
      <c r="HG328" t="s">
        <v>234</v>
      </c>
      <c r="HH328" t="s">
        <v>234</v>
      </c>
      <c r="HI328" t="s">
        <v>234</v>
      </c>
      <c r="HJ328" t="s">
        <v>234</v>
      </c>
      <c r="HK328" t="s">
        <v>234</v>
      </c>
      <c r="HL328" t="s">
        <v>234</v>
      </c>
      <c r="HM328" t="s">
        <v>234</v>
      </c>
      <c r="HN328" t="s">
        <v>234</v>
      </c>
      <c r="HO328" t="s">
        <v>234</v>
      </c>
      <c r="HP328" t="s">
        <v>234</v>
      </c>
      <c r="HQ328" t="s">
        <v>234</v>
      </c>
      <c r="HR328" t="s">
        <v>234</v>
      </c>
      <c r="HS328" t="s">
        <v>234</v>
      </c>
      <c r="HT328" t="s">
        <v>234</v>
      </c>
      <c r="HU328" t="s">
        <v>1445</v>
      </c>
      <c r="HV328" t="s">
        <v>234</v>
      </c>
      <c r="HW328" t="s">
        <v>234</v>
      </c>
      <c r="HX328" t="s">
        <v>234</v>
      </c>
      <c r="HY328" t="s">
        <v>234</v>
      </c>
      <c r="HZ328" t="s">
        <v>234</v>
      </c>
      <c r="IA328" t="s">
        <v>234</v>
      </c>
      <c r="IB328" t="s">
        <v>234</v>
      </c>
      <c r="IC328" t="s">
        <v>234</v>
      </c>
      <c r="ID328" t="s">
        <v>1588</v>
      </c>
      <c r="IE328">
        <v>0</v>
      </c>
      <c r="IF328">
        <v>0</v>
      </c>
      <c r="IG328">
        <v>0</v>
      </c>
      <c r="IH328">
        <v>1</v>
      </c>
      <c r="II328">
        <v>0</v>
      </c>
      <c r="IJ328">
        <v>0</v>
      </c>
      <c r="IK328">
        <v>0</v>
      </c>
      <c r="IL328">
        <v>0</v>
      </c>
      <c r="IM328" t="s">
        <v>234</v>
      </c>
      <c r="IN328" t="s">
        <v>1445</v>
      </c>
      <c r="IO328" t="s">
        <v>234</v>
      </c>
      <c r="IP328" t="s">
        <v>234</v>
      </c>
      <c r="IQ328" t="s">
        <v>234</v>
      </c>
      <c r="IR328" t="s">
        <v>234</v>
      </c>
      <c r="IS328" t="s">
        <v>234</v>
      </c>
      <c r="IT328" t="s">
        <v>234</v>
      </c>
      <c r="IU328" t="s">
        <v>234</v>
      </c>
      <c r="IV328" t="s">
        <v>234</v>
      </c>
      <c r="IW328" t="s">
        <v>234</v>
      </c>
      <c r="IX328" t="s">
        <v>234</v>
      </c>
      <c r="IY328" t="s">
        <v>234</v>
      </c>
      <c r="IZ328" t="s">
        <v>234</v>
      </c>
      <c r="JA328" t="s">
        <v>234</v>
      </c>
      <c r="JB328" t="s">
        <v>234</v>
      </c>
      <c r="JC328" t="s">
        <v>234</v>
      </c>
      <c r="JD328" t="s">
        <v>234</v>
      </c>
      <c r="JE328" t="s">
        <v>234</v>
      </c>
      <c r="JF328" t="s">
        <v>234</v>
      </c>
      <c r="JG328" t="s">
        <v>234</v>
      </c>
      <c r="JH328" t="s">
        <v>234</v>
      </c>
      <c r="JI328" t="s">
        <v>234</v>
      </c>
      <c r="JJ328" t="s">
        <v>234</v>
      </c>
      <c r="JK328" t="s">
        <v>234</v>
      </c>
      <c r="JL328" t="s">
        <v>234</v>
      </c>
      <c r="JM328" t="s">
        <v>234</v>
      </c>
      <c r="JN328" t="s">
        <v>234</v>
      </c>
      <c r="JO328" t="s">
        <v>234</v>
      </c>
      <c r="JP328" t="s">
        <v>234</v>
      </c>
      <c r="JQ328" t="s">
        <v>234</v>
      </c>
      <c r="JR328" t="s">
        <v>234</v>
      </c>
      <c r="JS328" t="s">
        <v>234</v>
      </c>
      <c r="JT328" t="s">
        <v>234</v>
      </c>
      <c r="JU328" t="s">
        <v>234</v>
      </c>
      <c r="JV328" t="s">
        <v>234</v>
      </c>
      <c r="JW328" t="s">
        <v>234</v>
      </c>
      <c r="JX328" t="s">
        <v>234</v>
      </c>
      <c r="JY328" t="s">
        <v>234</v>
      </c>
      <c r="JZ328" t="s">
        <v>234</v>
      </c>
      <c r="KA328" t="s">
        <v>234</v>
      </c>
      <c r="KB328" t="s">
        <v>234</v>
      </c>
      <c r="KC328" t="s">
        <v>234</v>
      </c>
      <c r="KD328" t="s">
        <v>234</v>
      </c>
      <c r="KE328" t="s">
        <v>234</v>
      </c>
      <c r="KF328" t="s">
        <v>234</v>
      </c>
      <c r="KG328" t="s">
        <v>234</v>
      </c>
      <c r="KH328" t="s">
        <v>234</v>
      </c>
      <c r="KI328" t="s">
        <v>234</v>
      </c>
      <c r="KJ328" t="s">
        <v>234</v>
      </c>
      <c r="KK328" t="s">
        <v>234</v>
      </c>
      <c r="KL328" t="s">
        <v>234</v>
      </c>
      <c r="KM328" t="s">
        <v>234</v>
      </c>
      <c r="KN328" t="s">
        <v>234</v>
      </c>
      <c r="KO328" t="s">
        <v>234</v>
      </c>
      <c r="KP328" t="s">
        <v>234</v>
      </c>
      <c r="KQ328" t="s">
        <v>234</v>
      </c>
      <c r="KR328" t="s">
        <v>234</v>
      </c>
      <c r="KS328" t="s">
        <v>234</v>
      </c>
      <c r="KT328" t="s">
        <v>234</v>
      </c>
      <c r="KU328" t="s">
        <v>234</v>
      </c>
      <c r="KV328" t="s">
        <v>234</v>
      </c>
      <c r="KW328" t="s">
        <v>234</v>
      </c>
      <c r="KX328" t="s">
        <v>234</v>
      </c>
      <c r="KY328" t="s">
        <v>234</v>
      </c>
      <c r="KZ328" t="s">
        <v>234</v>
      </c>
      <c r="LA328" t="s">
        <v>234</v>
      </c>
      <c r="LB328" t="s">
        <v>234</v>
      </c>
      <c r="LC328" t="s">
        <v>234</v>
      </c>
      <c r="LD328" t="s">
        <v>234</v>
      </c>
      <c r="LE328" t="s">
        <v>234</v>
      </c>
      <c r="LF328" t="s">
        <v>3443</v>
      </c>
      <c r="LG328" t="s">
        <v>234</v>
      </c>
      <c r="LH328">
        <v>267218832</v>
      </c>
      <c r="LI328" t="s">
        <v>4552</v>
      </c>
      <c r="LJ328">
        <v>44626.589918981481</v>
      </c>
      <c r="LK328" t="s">
        <v>234</v>
      </c>
      <c r="LL328" t="s">
        <v>234</v>
      </c>
      <c r="LM328" t="s">
        <v>3800</v>
      </c>
      <c r="LN328" t="s">
        <v>3801</v>
      </c>
      <c r="LO328" t="s">
        <v>234</v>
      </c>
      <c r="LP328">
        <v>342</v>
      </c>
    </row>
    <row r="329" spans="1:328" x14ac:dyDescent="0.35">
      <c r="A329">
        <v>44623.480746157409</v>
      </c>
      <c r="B329">
        <v>44623.498559814812</v>
      </c>
      <c r="C329">
        <v>44623</v>
      </c>
      <c r="D329">
        <v>1.7813657403166872E-2</v>
      </c>
      <c r="E329" t="s">
        <v>234</v>
      </c>
      <c r="F329" t="s">
        <v>234</v>
      </c>
      <c r="G329" t="s">
        <v>234</v>
      </c>
      <c r="H329">
        <v>44623</v>
      </c>
      <c r="I329" t="s">
        <v>451</v>
      </c>
      <c r="J329" t="s">
        <v>234</v>
      </c>
      <c r="K329" t="s">
        <v>451</v>
      </c>
      <c r="L329" t="s">
        <v>450</v>
      </c>
      <c r="M329" t="s">
        <v>450</v>
      </c>
      <c r="N329" t="s">
        <v>246</v>
      </c>
      <c r="O329" t="s">
        <v>4536</v>
      </c>
      <c r="P329" t="s">
        <v>246</v>
      </c>
      <c r="Q329" t="s">
        <v>433</v>
      </c>
      <c r="R329" t="s">
        <v>4536</v>
      </c>
      <c r="S329" t="s">
        <v>441</v>
      </c>
      <c r="T329" t="s">
        <v>1825</v>
      </c>
      <c r="U329" t="s">
        <v>1824</v>
      </c>
      <c r="V329" t="s">
        <v>1826</v>
      </c>
      <c r="W329" t="s">
        <v>3220</v>
      </c>
      <c r="X329" t="s">
        <v>3219</v>
      </c>
      <c r="Y329" t="s">
        <v>3220</v>
      </c>
      <c r="Z329" t="s">
        <v>246</v>
      </c>
      <c r="AA329" t="s">
        <v>4537</v>
      </c>
      <c r="AB329" t="s">
        <v>246</v>
      </c>
      <c r="AC329" t="s">
        <v>1390</v>
      </c>
      <c r="AD329" t="s">
        <v>4537</v>
      </c>
      <c r="AE329" t="s">
        <v>246</v>
      </c>
      <c r="AF329" t="s">
        <v>4538</v>
      </c>
      <c r="AG329" t="s">
        <v>246</v>
      </c>
      <c r="AH329" t="s">
        <v>1390</v>
      </c>
      <c r="AI329" t="s">
        <v>4539</v>
      </c>
      <c r="AJ329" t="s">
        <v>366</v>
      </c>
      <c r="AK329" t="s">
        <v>248</v>
      </c>
      <c r="AL329" t="s">
        <v>1655</v>
      </c>
      <c r="AM329" t="s">
        <v>234</v>
      </c>
      <c r="AN329" t="s">
        <v>1655</v>
      </c>
      <c r="AO329" t="s">
        <v>234</v>
      </c>
      <c r="AP329" t="s">
        <v>250</v>
      </c>
      <c r="AQ329" t="s">
        <v>234</v>
      </c>
      <c r="AR329" t="s">
        <v>234</v>
      </c>
      <c r="AS329" t="s">
        <v>234</v>
      </c>
      <c r="AT329" t="s">
        <v>234</v>
      </c>
      <c r="AU329" t="s">
        <v>234</v>
      </c>
      <c r="AV329" t="s">
        <v>234</v>
      </c>
      <c r="AW329" t="s">
        <v>234</v>
      </c>
      <c r="AX329" t="s">
        <v>234</v>
      </c>
      <c r="AY329" t="s">
        <v>234</v>
      </c>
      <c r="AZ329" t="s">
        <v>234</v>
      </c>
      <c r="BA329" t="s">
        <v>234</v>
      </c>
      <c r="BB329" t="s">
        <v>234</v>
      </c>
      <c r="BC329" t="s">
        <v>234</v>
      </c>
      <c r="BD329" t="s">
        <v>234</v>
      </c>
      <c r="BE329" t="s">
        <v>234</v>
      </c>
      <c r="BF329" t="s">
        <v>234</v>
      </c>
      <c r="BG329" t="s">
        <v>234</v>
      </c>
      <c r="BH329" t="s">
        <v>234</v>
      </c>
      <c r="BI329" t="s">
        <v>234</v>
      </c>
      <c r="BJ329" t="s">
        <v>234</v>
      </c>
      <c r="BK329" t="s">
        <v>234</v>
      </c>
      <c r="BL329" t="s">
        <v>234</v>
      </c>
      <c r="BM329" t="s">
        <v>234</v>
      </c>
      <c r="BN329" t="s">
        <v>234</v>
      </c>
      <c r="BO329" t="s">
        <v>234</v>
      </c>
      <c r="BP329" t="s">
        <v>234</v>
      </c>
      <c r="BQ329" t="s">
        <v>234</v>
      </c>
      <c r="BR329" t="s">
        <v>234</v>
      </c>
      <c r="BS329" t="s">
        <v>234</v>
      </c>
      <c r="BT329" t="s">
        <v>234</v>
      </c>
      <c r="BU329" t="s">
        <v>234</v>
      </c>
      <c r="BV329" t="s">
        <v>234</v>
      </c>
      <c r="BW329" t="s">
        <v>234</v>
      </c>
      <c r="BX329" t="s">
        <v>234</v>
      </c>
      <c r="BY329" t="s">
        <v>234</v>
      </c>
      <c r="BZ329" t="s">
        <v>234</v>
      </c>
      <c r="CA329" t="s">
        <v>234</v>
      </c>
      <c r="CB329" t="s">
        <v>234</v>
      </c>
      <c r="CC329" t="s">
        <v>234</v>
      </c>
      <c r="CD329" t="s">
        <v>234</v>
      </c>
      <c r="CE329" t="s">
        <v>234</v>
      </c>
      <c r="CF329" t="s">
        <v>234</v>
      </c>
      <c r="CG329" t="s">
        <v>234</v>
      </c>
      <c r="CH329" t="s">
        <v>234</v>
      </c>
      <c r="CI329" t="s">
        <v>234</v>
      </c>
      <c r="CJ329" t="s">
        <v>234</v>
      </c>
      <c r="CK329" t="s">
        <v>234</v>
      </c>
      <c r="CL329" t="s">
        <v>234</v>
      </c>
      <c r="CM329" t="s">
        <v>234</v>
      </c>
      <c r="CN329" t="s">
        <v>234</v>
      </c>
      <c r="CO329" t="s">
        <v>234</v>
      </c>
      <c r="CP329" t="s">
        <v>234</v>
      </c>
      <c r="CQ329" t="s">
        <v>234</v>
      </c>
      <c r="CR329" t="s">
        <v>234</v>
      </c>
      <c r="CS329" t="s">
        <v>234</v>
      </c>
      <c r="CT329" t="s">
        <v>234</v>
      </c>
      <c r="CU329" t="s">
        <v>234</v>
      </c>
      <c r="CV329" t="s">
        <v>234</v>
      </c>
      <c r="CW329" t="s">
        <v>234</v>
      </c>
      <c r="CX329" t="s">
        <v>234</v>
      </c>
      <c r="CY329" t="s">
        <v>234</v>
      </c>
      <c r="CZ329" t="s">
        <v>234</v>
      </c>
      <c r="DA329" t="s">
        <v>234</v>
      </c>
      <c r="DB329" t="s">
        <v>234</v>
      </c>
      <c r="DC329" t="s">
        <v>234</v>
      </c>
      <c r="DD329" t="s">
        <v>234</v>
      </c>
      <c r="DE329" t="s">
        <v>234</v>
      </c>
      <c r="DF329" t="s">
        <v>234</v>
      </c>
      <c r="DG329" t="s">
        <v>234</v>
      </c>
      <c r="DH329" t="s">
        <v>234</v>
      </c>
      <c r="DI329" t="s">
        <v>234</v>
      </c>
      <c r="DJ329" t="s">
        <v>234</v>
      </c>
      <c r="DK329" t="s">
        <v>234</v>
      </c>
      <c r="DL329" t="s">
        <v>234</v>
      </c>
      <c r="DM329" t="s">
        <v>234</v>
      </c>
      <c r="DN329" t="s">
        <v>234</v>
      </c>
      <c r="DO329" t="s">
        <v>234</v>
      </c>
      <c r="DP329" t="s">
        <v>234</v>
      </c>
      <c r="DQ329" t="s">
        <v>234</v>
      </c>
      <c r="DR329" t="s">
        <v>234</v>
      </c>
      <c r="DS329" t="s">
        <v>234</v>
      </c>
      <c r="DT329" t="s">
        <v>234</v>
      </c>
      <c r="DU329" t="s">
        <v>234</v>
      </c>
      <c r="DV329" t="s">
        <v>234</v>
      </c>
      <c r="DW329" t="s">
        <v>234</v>
      </c>
      <c r="DX329" t="s">
        <v>234</v>
      </c>
      <c r="DY329" t="s">
        <v>234</v>
      </c>
      <c r="DZ329" t="s">
        <v>234</v>
      </c>
      <c r="EA329" t="s">
        <v>234</v>
      </c>
      <c r="EB329" t="s">
        <v>234</v>
      </c>
      <c r="EC329" t="s">
        <v>234</v>
      </c>
      <c r="ED329" t="s">
        <v>234</v>
      </c>
      <c r="EE329" t="s">
        <v>234</v>
      </c>
      <c r="EF329" t="s">
        <v>234</v>
      </c>
      <c r="EG329" t="s">
        <v>234</v>
      </c>
      <c r="EH329" t="s">
        <v>234</v>
      </c>
      <c r="EI329" t="s">
        <v>234</v>
      </c>
      <c r="EJ329" t="s">
        <v>234</v>
      </c>
      <c r="EK329" t="s">
        <v>234</v>
      </c>
      <c r="EL329" t="s">
        <v>234</v>
      </c>
      <c r="EM329" t="s">
        <v>234</v>
      </c>
      <c r="EN329" t="s">
        <v>234</v>
      </c>
      <c r="EO329" t="s">
        <v>234</v>
      </c>
      <c r="EP329" t="s">
        <v>234</v>
      </c>
      <c r="EQ329" t="s">
        <v>234</v>
      </c>
      <c r="ER329" t="s">
        <v>234</v>
      </c>
      <c r="ES329" t="s">
        <v>234</v>
      </c>
      <c r="ET329" t="s">
        <v>234</v>
      </c>
      <c r="EU329" t="s">
        <v>234</v>
      </c>
      <c r="EV329" t="s">
        <v>234</v>
      </c>
      <c r="EW329" t="s">
        <v>234</v>
      </c>
      <c r="EX329" t="s">
        <v>234</v>
      </c>
      <c r="EY329" t="s">
        <v>234</v>
      </c>
      <c r="EZ329" t="s">
        <v>234</v>
      </c>
      <c r="FA329" t="s">
        <v>234</v>
      </c>
      <c r="FB329" t="s">
        <v>234</v>
      </c>
      <c r="FC329" t="s">
        <v>234</v>
      </c>
      <c r="FD329" t="s">
        <v>234</v>
      </c>
      <c r="FE329" t="s">
        <v>234</v>
      </c>
      <c r="FF329" t="s">
        <v>234</v>
      </c>
      <c r="FG329" t="s">
        <v>234</v>
      </c>
      <c r="FH329" t="s">
        <v>234</v>
      </c>
      <c r="FI329" t="s">
        <v>234</v>
      </c>
      <c r="FJ329" t="s">
        <v>234</v>
      </c>
      <c r="FK329" t="s">
        <v>234</v>
      </c>
      <c r="FL329" t="s">
        <v>234</v>
      </c>
      <c r="FM329" t="s">
        <v>234</v>
      </c>
      <c r="FN329" t="s">
        <v>234</v>
      </c>
      <c r="FO329" t="s">
        <v>234</v>
      </c>
      <c r="FP329" t="s">
        <v>234</v>
      </c>
      <c r="FQ329" t="s">
        <v>234</v>
      </c>
      <c r="FR329" t="s">
        <v>234</v>
      </c>
      <c r="FS329" t="s">
        <v>234</v>
      </c>
      <c r="FT329" t="s">
        <v>234</v>
      </c>
      <c r="FU329" t="s">
        <v>234</v>
      </c>
      <c r="FV329" t="s">
        <v>234</v>
      </c>
      <c r="FW329" t="s">
        <v>234</v>
      </c>
      <c r="FX329" t="s">
        <v>234</v>
      </c>
      <c r="FY329" t="s">
        <v>234</v>
      </c>
      <c r="FZ329" t="s">
        <v>234</v>
      </c>
      <c r="GA329" t="s">
        <v>234</v>
      </c>
      <c r="GB329" t="s">
        <v>234</v>
      </c>
      <c r="GC329" t="s">
        <v>234</v>
      </c>
      <c r="GD329" t="s">
        <v>234</v>
      </c>
      <c r="GE329" t="s">
        <v>234</v>
      </c>
      <c r="GF329" t="s">
        <v>234</v>
      </c>
      <c r="GG329" t="s">
        <v>234</v>
      </c>
      <c r="GH329" t="s">
        <v>234</v>
      </c>
      <c r="GI329" t="s">
        <v>234</v>
      </c>
      <c r="GJ329" t="s">
        <v>234</v>
      </c>
      <c r="GK329" t="s">
        <v>234</v>
      </c>
      <c r="GL329" t="s">
        <v>234</v>
      </c>
      <c r="GM329" t="s">
        <v>234</v>
      </c>
      <c r="GN329" t="s">
        <v>234</v>
      </c>
      <c r="GO329" t="s">
        <v>234</v>
      </c>
      <c r="GP329" t="s">
        <v>234</v>
      </c>
      <c r="GQ329" t="s">
        <v>234</v>
      </c>
      <c r="GR329" t="s">
        <v>234</v>
      </c>
      <c r="GS329" t="s">
        <v>234</v>
      </c>
      <c r="GT329" t="s">
        <v>234</v>
      </c>
      <c r="GU329" t="s">
        <v>234</v>
      </c>
      <c r="GV329" t="s">
        <v>234</v>
      </c>
      <c r="GW329" t="s">
        <v>234</v>
      </c>
      <c r="GX329" t="s">
        <v>234</v>
      </c>
      <c r="GY329" t="s">
        <v>234</v>
      </c>
      <c r="GZ329" t="s">
        <v>234</v>
      </c>
      <c r="HA329" t="s">
        <v>234</v>
      </c>
      <c r="HB329" t="s">
        <v>234</v>
      </c>
      <c r="HC329" t="s">
        <v>234</v>
      </c>
      <c r="HD329" t="s">
        <v>234</v>
      </c>
      <c r="HE329" t="s">
        <v>234</v>
      </c>
      <c r="HF329" t="s">
        <v>234</v>
      </c>
      <c r="HG329" t="s">
        <v>234</v>
      </c>
      <c r="HH329" t="s">
        <v>234</v>
      </c>
      <c r="HI329" t="s">
        <v>234</v>
      </c>
      <c r="HJ329" t="s">
        <v>234</v>
      </c>
      <c r="HK329" t="s">
        <v>234</v>
      </c>
      <c r="HL329" t="s">
        <v>234</v>
      </c>
      <c r="HM329" t="s">
        <v>234</v>
      </c>
      <c r="HN329" t="s">
        <v>234</v>
      </c>
      <c r="HO329" t="s">
        <v>234</v>
      </c>
      <c r="HP329" t="s">
        <v>234</v>
      </c>
      <c r="HQ329" t="s">
        <v>234</v>
      </c>
      <c r="HR329" t="s">
        <v>234</v>
      </c>
      <c r="HS329" t="s">
        <v>234</v>
      </c>
      <c r="HT329" t="s">
        <v>234</v>
      </c>
      <c r="HU329" t="s">
        <v>234</v>
      </c>
      <c r="HV329" t="s">
        <v>234</v>
      </c>
      <c r="HW329" t="s">
        <v>234</v>
      </c>
      <c r="HX329" t="s">
        <v>234</v>
      </c>
      <c r="HY329" t="s">
        <v>234</v>
      </c>
      <c r="HZ329" t="s">
        <v>234</v>
      </c>
      <c r="IA329" t="s">
        <v>234</v>
      </c>
      <c r="IB329" t="s">
        <v>234</v>
      </c>
      <c r="IC329" t="s">
        <v>234</v>
      </c>
      <c r="ID329" t="s">
        <v>234</v>
      </c>
      <c r="IE329" t="s">
        <v>234</v>
      </c>
      <c r="IF329" t="s">
        <v>234</v>
      </c>
      <c r="IG329" t="s">
        <v>234</v>
      </c>
      <c r="IH329" t="s">
        <v>234</v>
      </c>
      <c r="II329" t="s">
        <v>234</v>
      </c>
      <c r="IJ329" t="s">
        <v>234</v>
      </c>
      <c r="IK329" t="s">
        <v>234</v>
      </c>
      <c r="IL329" t="s">
        <v>234</v>
      </c>
      <c r="IM329" t="s">
        <v>234</v>
      </c>
      <c r="IN329" t="s">
        <v>234</v>
      </c>
      <c r="IO329" t="s">
        <v>234</v>
      </c>
      <c r="IP329" t="s">
        <v>234</v>
      </c>
      <c r="IQ329" t="s">
        <v>234</v>
      </c>
      <c r="IR329" t="s">
        <v>234</v>
      </c>
      <c r="IS329" t="s">
        <v>234</v>
      </c>
      <c r="IT329" t="s">
        <v>234</v>
      </c>
      <c r="IU329" t="s">
        <v>234</v>
      </c>
      <c r="IV329" t="s">
        <v>234</v>
      </c>
      <c r="IW329" t="s">
        <v>234</v>
      </c>
      <c r="IX329" t="s">
        <v>234</v>
      </c>
      <c r="IY329" t="s">
        <v>1655</v>
      </c>
      <c r="IZ329" t="s">
        <v>1713</v>
      </c>
      <c r="JA329" t="s">
        <v>430</v>
      </c>
      <c r="JB329" t="s">
        <v>234</v>
      </c>
      <c r="JC329" t="s">
        <v>431</v>
      </c>
      <c r="JD329" t="s">
        <v>432</v>
      </c>
      <c r="JE329" t="s">
        <v>432</v>
      </c>
      <c r="JF329" t="s">
        <v>255</v>
      </c>
      <c r="JG329" t="s">
        <v>234</v>
      </c>
      <c r="JH329" t="s">
        <v>352</v>
      </c>
      <c r="JI329" t="s">
        <v>258</v>
      </c>
      <c r="JJ329" t="s">
        <v>258</v>
      </c>
      <c r="JK329" t="s">
        <v>3810</v>
      </c>
      <c r="JL329" t="s">
        <v>234</v>
      </c>
      <c r="JM329" t="s">
        <v>234</v>
      </c>
      <c r="JN329" t="s">
        <v>234</v>
      </c>
      <c r="JO329" t="s">
        <v>234</v>
      </c>
      <c r="JP329" t="s">
        <v>234</v>
      </c>
      <c r="JQ329">
        <v>0</v>
      </c>
      <c r="JR329" t="s">
        <v>3811</v>
      </c>
      <c r="JS329" t="s">
        <v>234</v>
      </c>
      <c r="JT329" t="s">
        <v>259</v>
      </c>
      <c r="JU329" t="s">
        <v>3811</v>
      </c>
      <c r="JV329" t="s">
        <v>261</v>
      </c>
      <c r="JW329" t="s">
        <v>375</v>
      </c>
      <c r="JX329" t="s">
        <v>249</v>
      </c>
      <c r="JY329" t="s">
        <v>4325</v>
      </c>
      <c r="JZ329">
        <v>0</v>
      </c>
      <c r="KA329">
        <v>0</v>
      </c>
      <c r="KB329">
        <v>0</v>
      </c>
      <c r="KC329">
        <v>1</v>
      </c>
      <c r="KD329">
        <v>0</v>
      </c>
      <c r="KE329">
        <v>0</v>
      </c>
      <c r="KF329">
        <v>1</v>
      </c>
      <c r="KG329">
        <v>0</v>
      </c>
      <c r="KH329">
        <v>0</v>
      </c>
      <c r="KI329">
        <v>0</v>
      </c>
      <c r="KJ329">
        <v>0</v>
      </c>
      <c r="KK329">
        <v>0</v>
      </c>
      <c r="KL329" t="s">
        <v>234</v>
      </c>
      <c r="KM329" t="s">
        <v>261</v>
      </c>
      <c r="KN329" t="s">
        <v>234</v>
      </c>
      <c r="KO329" t="s">
        <v>234</v>
      </c>
      <c r="KP329" t="s">
        <v>234</v>
      </c>
      <c r="KQ329" t="s">
        <v>234</v>
      </c>
      <c r="KR329" t="s">
        <v>234</v>
      </c>
      <c r="KS329" t="s">
        <v>234</v>
      </c>
      <c r="KT329" t="s">
        <v>234</v>
      </c>
      <c r="KU329" t="s">
        <v>234</v>
      </c>
      <c r="KV329" t="s">
        <v>234</v>
      </c>
      <c r="KW329" t="s">
        <v>234</v>
      </c>
      <c r="KX329" t="s">
        <v>234</v>
      </c>
      <c r="KY329" t="s">
        <v>234</v>
      </c>
      <c r="KZ329" t="s">
        <v>234</v>
      </c>
      <c r="LA329" t="s">
        <v>234</v>
      </c>
      <c r="LB329" t="s">
        <v>234</v>
      </c>
      <c r="LC329" t="s">
        <v>234</v>
      </c>
      <c r="LD329" t="s">
        <v>234</v>
      </c>
      <c r="LE329" t="s">
        <v>234</v>
      </c>
      <c r="LF329" t="s">
        <v>3443</v>
      </c>
      <c r="LG329" t="s">
        <v>234</v>
      </c>
      <c r="LH329">
        <v>267218850</v>
      </c>
      <c r="LI329" t="s">
        <v>4553</v>
      </c>
      <c r="LJ329">
        <v>44626.589953703697</v>
      </c>
      <c r="LK329" t="s">
        <v>234</v>
      </c>
      <c r="LL329" t="s">
        <v>234</v>
      </c>
      <c r="LM329" t="s">
        <v>3800</v>
      </c>
      <c r="LN329" t="s">
        <v>3801</v>
      </c>
      <c r="LO329" t="s">
        <v>234</v>
      </c>
      <c r="LP329">
        <v>343</v>
      </c>
    </row>
    <row r="330" spans="1:328" x14ac:dyDescent="0.35">
      <c r="A330">
        <v>44623.498605706023</v>
      </c>
      <c r="B330">
        <v>44623.505287719912</v>
      </c>
      <c r="C330">
        <v>44623</v>
      </c>
      <c r="D330">
        <v>6.6820138890761882E-3</v>
      </c>
      <c r="E330" t="s">
        <v>234</v>
      </c>
      <c r="F330" t="s">
        <v>234</v>
      </c>
      <c r="G330" t="s">
        <v>3811</v>
      </c>
      <c r="H330">
        <v>44623</v>
      </c>
      <c r="I330" t="s">
        <v>451</v>
      </c>
      <c r="J330" t="s">
        <v>234</v>
      </c>
      <c r="K330" t="s">
        <v>451</v>
      </c>
      <c r="L330" t="s">
        <v>450</v>
      </c>
      <c r="M330" t="s">
        <v>450</v>
      </c>
      <c r="N330" t="s">
        <v>246</v>
      </c>
      <c r="O330" t="s">
        <v>4536</v>
      </c>
      <c r="P330" t="s">
        <v>246</v>
      </c>
      <c r="Q330" t="s">
        <v>433</v>
      </c>
      <c r="R330" t="s">
        <v>4536</v>
      </c>
      <c r="S330" t="s">
        <v>441</v>
      </c>
      <c r="T330" t="s">
        <v>1825</v>
      </c>
      <c r="U330" t="s">
        <v>1824</v>
      </c>
      <c r="V330" t="s">
        <v>1826</v>
      </c>
      <c r="W330" t="s">
        <v>3220</v>
      </c>
      <c r="X330" t="s">
        <v>3219</v>
      </c>
      <c r="Y330" t="s">
        <v>3220</v>
      </c>
      <c r="Z330" t="s">
        <v>246</v>
      </c>
      <c r="AA330" t="s">
        <v>4537</v>
      </c>
      <c r="AB330" t="s">
        <v>246</v>
      </c>
      <c r="AC330" t="s">
        <v>1390</v>
      </c>
      <c r="AD330" t="s">
        <v>4537</v>
      </c>
      <c r="AE330" t="s">
        <v>246</v>
      </c>
      <c r="AF330" t="s">
        <v>4538</v>
      </c>
      <c r="AG330" t="s">
        <v>246</v>
      </c>
      <c r="AH330" t="s">
        <v>1390</v>
      </c>
      <c r="AI330" t="s">
        <v>4539</v>
      </c>
      <c r="AJ330" t="s">
        <v>366</v>
      </c>
      <c r="AK330" t="s">
        <v>248</v>
      </c>
      <c r="AL330" t="s">
        <v>1655</v>
      </c>
      <c r="AM330" t="s">
        <v>234</v>
      </c>
      <c r="AN330" t="s">
        <v>1655</v>
      </c>
      <c r="AO330" t="s">
        <v>234</v>
      </c>
      <c r="AP330" t="s">
        <v>250</v>
      </c>
      <c r="AQ330" t="s">
        <v>234</v>
      </c>
      <c r="AR330" t="s">
        <v>234</v>
      </c>
      <c r="AS330" t="s">
        <v>234</v>
      </c>
      <c r="AT330" t="s">
        <v>234</v>
      </c>
      <c r="AU330" t="s">
        <v>234</v>
      </c>
      <c r="AV330" t="s">
        <v>234</v>
      </c>
      <c r="AW330" t="s">
        <v>234</v>
      </c>
      <c r="AX330" t="s">
        <v>234</v>
      </c>
      <c r="AY330" t="s">
        <v>234</v>
      </c>
      <c r="AZ330" t="s">
        <v>234</v>
      </c>
      <c r="BA330" t="s">
        <v>234</v>
      </c>
      <c r="BB330" t="s">
        <v>234</v>
      </c>
      <c r="BC330" t="s">
        <v>234</v>
      </c>
      <c r="BD330" t="s">
        <v>234</v>
      </c>
      <c r="BE330" t="s">
        <v>234</v>
      </c>
      <c r="BF330" t="s">
        <v>234</v>
      </c>
      <c r="BG330" t="s">
        <v>234</v>
      </c>
      <c r="BH330" t="s">
        <v>234</v>
      </c>
      <c r="BI330" t="s">
        <v>234</v>
      </c>
      <c r="BJ330" t="s">
        <v>234</v>
      </c>
      <c r="BK330" t="s">
        <v>234</v>
      </c>
      <c r="BL330" t="s">
        <v>234</v>
      </c>
      <c r="BM330" t="s">
        <v>234</v>
      </c>
      <c r="BN330" t="s">
        <v>234</v>
      </c>
      <c r="BO330" t="s">
        <v>234</v>
      </c>
      <c r="BP330" t="s">
        <v>234</v>
      </c>
      <c r="BQ330" t="s">
        <v>234</v>
      </c>
      <c r="BR330" t="s">
        <v>234</v>
      </c>
      <c r="BS330" t="s">
        <v>234</v>
      </c>
      <c r="BT330" t="s">
        <v>234</v>
      </c>
      <c r="BU330" t="s">
        <v>234</v>
      </c>
      <c r="BV330" t="s">
        <v>234</v>
      </c>
      <c r="BW330" t="s">
        <v>234</v>
      </c>
      <c r="BX330" t="s">
        <v>234</v>
      </c>
      <c r="BY330" t="s">
        <v>234</v>
      </c>
      <c r="BZ330" t="s">
        <v>234</v>
      </c>
      <c r="CA330" t="s">
        <v>234</v>
      </c>
      <c r="CB330" t="s">
        <v>234</v>
      </c>
      <c r="CC330" t="s">
        <v>234</v>
      </c>
      <c r="CD330" t="s">
        <v>234</v>
      </c>
      <c r="CE330" t="s">
        <v>234</v>
      </c>
      <c r="CF330" t="s">
        <v>234</v>
      </c>
      <c r="CG330" t="s">
        <v>234</v>
      </c>
      <c r="CH330" t="s">
        <v>234</v>
      </c>
      <c r="CI330" t="s">
        <v>234</v>
      </c>
      <c r="CJ330" t="s">
        <v>234</v>
      </c>
      <c r="CK330" t="s">
        <v>234</v>
      </c>
      <c r="CL330" t="s">
        <v>234</v>
      </c>
      <c r="CM330" t="s">
        <v>234</v>
      </c>
      <c r="CN330" t="s">
        <v>234</v>
      </c>
      <c r="CO330" t="s">
        <v>234</v>
      </c>
      <c r="CP330" t="s">
        <v>234</v>
      </c>
      <c r="CQ330" t="s">
        <v>234</v>
      </c>
      <c r="CR330" t="s">
        <v>234</v>
      </c>
      <c r="CS330" t="s">
        <v>234</v>
      </c>
      <c r="CT330" t="s">
        <v>234</v>
      </c>
      <c r="CU330" t="s">
        <v>234</v>
      </c>
      <c r="CV330" t="s">
        <v>234</v>
      </c>
      <c r="CW330" t="s">
        <v>234</v>
      </c>
      <c r="CX330" t="s">
        <v>234</v>
      </c>
      <c r="CY330" t="s">
        <v>234</v>
      </c>
      <c r="CZ330" t="s">
        <v>234</v>
      </c>
      <c r="DA330" t="s">
        <v>234</v>
      </c>
      <c r="DB330" t="s">
        <v>234</v>
      </c>
      <c r="DC330" t="s">
        <v>234</v>
      </c>
      <c r="DD330" t="s">
        <v>234</v>
      </c>
      <c r="DE330" t="s">
        <v>234</v>
      </c>
      <c r="DF330" t="s">
        <v>234</v>
      </c>
      <c r="DG330" t="s">
        <v>234</v>
      </c>
      <c r="DH330" t="s">
        <v>234</v>
      </c>
      <c r="DI330" t="s">
        <v>234</v>
      </c>
      <c r="DJ330" t="s">
        <v>234</v>
      </c>
      <c r="DK330" t="s">
        <v>234</v>
      </c>
      <c r="DL330" t="s">
        <v>234</v>
      </c>
      <c r="DM330" t="s">
        <v>234</v>
      </c>
      <c r="DN330" t="s">
        <v>234</v>
      </c>
      <c r="DO330" t="s">
        <v>234</v>
      </c>
      <c r="DP330" t="s">
        <v>234</v>
      </c>
      <c r="DQ330" t="s">
        <v>234</v>
      </c>
      <c r="DR330" t="s">
        <v>234</v>
      </c>
      <c r="DS330" t="s">
        <v>234</v>
      </c>
      <c r="DT330" t="s">
        <v>234</v>
      </c>
      <c r="DU330" t="s">
        <v>234</v>
      </c>
      <c r="DV330" t="s">
        <v>234</v>
      </c>
      <c r="DW330" t="s">
        <v>234</v>
      </c>
      <c r="DX330" t="s">
        <v>234</v>
      </c>
      <c r="DY330" t="s">
        <v>234</v>
      </c>
      <c r="DZ330" t="s">
        <v>234</v>
      </c>
      <c r="EA330" t="s">
        <v>234</v>
      </c>
      <c r="EB330" t="s">
        <v>234</v>
      </c>
      <c r="EC330" t="s">
        <v>234</v>
      </c>
      <c r="ED330" t="s">
        <v>234</v>
      </c>
      <c r="EE330" t="s">
        <v>234</v>
      </c>
      <c r="EF330" t="s">
        <v>234</v>
      </c>
      <c r="EG330" t="s">
        <v>234</v>
      </c>
      <c r="EH330" t="s">
        <v>234</v>
      </c>
      <c r="EI330" t="s">
        <v>234</v>
      </c>
      <c r="EJ330" t="s">
        <v>234</v>
      </c>
      <c r="EK330" t="s">
        <v>234</v>
      </c>
      <c r="EL330" t="s">
        <v>234</v>
      </c>
      <c r="EM330" t="s">
        <v>234</v>
      </c>
      <c r="EN330" t="s">
        <v>234</v>
      </c>
      <c r="EO330" t="s">
        <v>234</v>
      </c>
      <c r="EP330" t="s">
        <v>234</v>
      </c>
      <c r="EQ330" t="s">
        <v>234</v>
      </c>
      <c r="ER330" t="s">
        <v>234</v>
      </c>
      <c r="ES330" t="s">
        <v>234</v>
      </c>
      <c r="ET330" t="s">
        <v>234</v>
      </c>
      <c r="EU330" t="s">
        <v>234</v>
      </c>
      <c r="EV330" t="s">
        <v>234</v>
      </c>
      <c r="EW330" t="s">
        <v>234</v>
      </c>
      <c r="EX330" t="s">
        <v>234</v>
      </c>
      <c r="EY330" t="s">
        <v>234</v>
      </c>
      <c r="EZ330" t="s">
        <v>234</v>
      </c>
      <c r="FA330" t="s">
        <v>234</v>
      </c>
      <c r="FB330" t="s">
        <v>234</v>
      </c>
      <c r="FC330" t="s">
        <v>234</v>
      </c>
      <c r="FD330" t="s">
        <v>234</v>
      </c>
      <c r="FE330" t="s">
        <v>234</v>
      </c>
      <c r="FF330" t="s">
        <v>234</v>
      </c>
      <c r="FG330" t="s">
        <v>234</v>
      </c>
      <c r="FH330" t="s">
        <v>234</v>
      </c>
      <c r="FI330" t="s">
        <v>234</v>
      </c>
      <c r="FJ330" t="s">
        <v>234</v>
      </c>
      <c r="FK330" t="s">
        <v>234</v>
      </c>
      <c r="FL330" t="s">
        <v>234</v>
      </c>
      <c r="FM330" t="s">
        <v>234</v>
      </c>
      <c r="FN330" t="s">
        <v>234</v>
      </c>
      <c r="FO330" t="s">
        <v>234</v>
      </c>
      <c r="FP330" t="s">
        <v>234</v>
      </c>
      <c r="FQ330" t="s">
        <v>234</v>
      </c>
      <c r="FR330" t="s">
        <v>234</v>
      </c>
      <c r="FS330" t="s">
        <v>234</v>
      </c>
      <c r="FT330" t="s">
        <v>234</v>
      </c>
      <c r="FU330" t="s">
        <v>234</v>
      </c>
      <c r="FV330" t="s">
        <v>234</v>
      </c>
      <c r="FW330" t="s">
        <v>234</v>
      </c>
      <c r="FX330" t="s">
        <v>234</v>
      </c>
      <c r="FY330" t="s">
        <v>234</v>
      </c>
      <c r="FZ330" t="s">
        <v>234</v>
      </c>
      <c r="GA330" t="s">
        <v>234</v>
      </c>
      <c r="GB330" t="s">
        <v>234</v>
      </c>
      <c r="GC330" t="s">
        <v>234</v>
      </c>
      <c r="GD330" t="s">
        <v>234</v>
      </c>
      <c r="GE330" t="s">
        <v>234</v>
      </c>
      <c r="GF330" t="s">
        <v>234</v>
      </c>
      <c r="GG330" t="s">
        <v>234</v>
      </c>
      <c r="GH330" t="s">
        <v>234</v>
      </c>
      <c r="GI330" t="s">
        <v>234</v>
      </c>
      <c r="GJ330" t="s">
        <v>234</v>
      </c>
      <c r="GK330" t="s">
        <v>234</v>
      </c>
      <c r="GL330" t="s">
        <v>234</v>
      </c>
      <c r="GM330" t="s">
        <v>234</v>
      </c>
      <c r="GN330" t="s">
        <v>234</v>
      </c>
      <c r="GO330" t="s">
        <v>234</v>
      </c>
      <c r="GP330" t="s">
        <v>234</v>
      </c>
      <c r="GQ330" t="s">
        <v>234</v>
      </c>
      <c r="GR330" t="s">
        <v>234</v>
      </c>
      <c r="GS330" t="s">
        <v>234</v>
      </c>
      <c r="GT330" t="s">
        <v>234</v>
      </c>
      <c r="GU330" t="s">
        <v>234</v>
      </c>
      <c r="GV330" t="s">
        <v>234</v>
      </c>
      <c r="GW330" t="s">
        <v>234</v>
      </c>
      <c r="GX330" t="s">
        <v>234</v>
      </c>
      <c r="GY330" t="s">
        <v>234</v>
      </c>
      <c r="GZ330" t="s">
        <v>234</v>
      </c>
      <c r="HA330" t="s">
        <v>234</v>
      </c>
      <c r="HB330" t="s">
        <v>234</v>
      </c>
      <c r="HC330" t="s">
        <v>234</v>
      </c>
      <c r="HD330" t="s">
        <v>234</v>
      </c>
      <c r="HE330" t="s">
        <v>234</v>
      </c>
      <c r="HF330" t="s">
        <v>234</v>
      </c>
      <c r="HG330" t="s">
        <v>234</v>
      </c>
      <c r="HH330" t="s">
        <v>234</v>
      </c>
      <c r="HI330" t="s">
        <v>234</v>
      </c>
      <c r="HJ330" t="s">
        <v>234</v>
      </c>
      <c r="HK330" t="s">
        <v>234</v>
      </c>
      <c r="HL330" t="s">
        <v>234</v>
      </c>
      <c r="HM330" t="s">
        <v>234</v>
      </c>
      <c r="HN330" t="s">
        <v>234</v>
      </c>
      <c r="HO330" t="s">
        <v>234</v>
      </c>
      <c r="HP330" t="s">
        <v>234</v>
      </c>
      <c r="HQ330" t="s">
        <v>234</v>
      </c>
      <c r="HR330" t="s">
        <v>234</v>
      </c>
      <c r="HS330" t="s">
        <v>234</v>
      </c>
      <c r="HT330" t="s">
        <v>234</v>
      </c>
      <c r="HU330" t="s">
        <v>234</v>
      </c>
      <c r="HV330" t="s">
        <v>234</v>
      </c>
      <c r="HW330" t="s">
        <v>234</v>
      </c>
      <c r="HX330" t="s">
        <v>234</v>
      </c>
      <c r="HY330" t="s">
        <v>234</v>
      </c>
      <c r="HZ330" t="s">
        <v>234</v>
      </c>
      <c r="IA330" t="s">
        <v>234</v>
      </c>
      <c r="IB330" t="s">
        <v>234</v>
      </c>
      <c r="IC330" t="s">
        <v>234</v>
      </c>
      <c r="ID330" t="s">
        <v>234</v>
      </c>
      <c r="IE330" t="s">
        <v>234</v>
      </c>
      <c r="IF330" t="s">
        <v>234</v>
      </c>
      <c r="IG330" t="s">
        <v>234</v>
      </c>
      <c r="IH330" t="s">
        <v>234</v>
      </c>
      <c r="II330" t="s">
        <v>234</v>
      </c>
      <c r="IJ330" t="s">
        <v>234</v>
      </c>
      <c r="IK330" t="s">
        <v>234</v>
      </c>
      <c r="IL330" t="s">
        <v>234</v>
      </c>
      <c r="IM330" t="s">
        <v>234</v>
      </c>
      <c r="IN330" t="s">
        <v>234</v>
      </c>
      <c r="IO330" t="s">
        <v>234</v>
      </c>
      <c r="IP330" t="s">
        <v>234</v>
      </c>
      <c r="IQ330" t="s">
        <v>234</v>
      </c>
      <c r="IR330" t="s">
        <v>234</v>
      </c>
      <c r="IS330" t="s">
        <v>234</v>
      </c>
      <c r="IT330" t="s">
        <v>234</v>
      </c>
      <c r="IU330" t="s">
        <v>234</v>
      </c>
      <c r="IV330" t="s">
        <v>234</v>
      </c>
      <c r="IW330" t="s">
        <v>234</v>
      </c>
      <c r="IX330" t="s">
        <v>234</v>
      </c>
      <c r="IY330" t="s">
        <v>1655</v>
      </c>
      <c r="IZ330" t="s">
        <v>1713</v>
      </c>
      <c r="JA330" t="s">
        <v>246</v>
      </c>
      <c r="JB330" t="s">
        <v>4554</v>
      </c>
      <c r="JC330" t="s">
        <v>246</v>
      </c>
      <c r="JD330" t="s">
        <v>433</v>
      </c>
      <c r="JE330" t="s">
        <v>4554</v>
      </c>
      <c r="JF330" t="s">
        <v>255</v>
      </c>
      <c r="JG330" t="s">
        <v>234</v>
      </c>
      <c r="JH330" t="s">
        <v>256</v>
      </c>
      <c r="JI330" t="s">
        <v>323</v>
      </c>
      <c r="JJ330" t="s">
        <v>323</v>
      </c>
      <c r="JK330" t="s">
        <v>3865</v>
      </c>
      <c r="JL330" t="s">
        <v>234</v>
      </c>
      <c r="JM330" t="s">
        <v>234</v>
      </c>
      <c r="JN330" t="s">
        <v>234</v>
      </c>
      <c r="JO330" t="s">
        <v>234</v>
      </c>
      <c r="JP330" t="s">
        <v>234</v>
      </c>
      <c r="JQ330">
        <v>0</v>
      </c>
      <c r="JR330" t="s">
        <v>3811</v>
      </c>
      <c r="JS330" t="s">
        <v>234</v>
      </c>
      <c r="JT330" t="s">
        <v>259</v>
      </c>
      <c r="JU330" t="s">
        <v>3811</v>
      </c>
      <c r="JV330" t="s">
        <v>261</v>
      </c>
      <c r="JW330" t="s">
        <v>3859</v>
      </c>
      <c r="JX330" t="s">
        <v>261</v>
      </c>
      <c r="JY330" t="s">
        <v>234</v>
      </c>
      <c r="JZ330" t="s">
        <v>234</v>
      </c>
      <c r="KA330" t="s">
        <v>234</v>
      </c>
      <c r="KB330" t="s">
        <v>234</v>
      </c>
      <c r="KC330" t="s">
        <v>234</v>
      </c>
      <c r="KD330" t="s">
        <v>234</v>
      </c>
      <c r="KE330" t="s">
        <v>234</v>
      </c>
      <c r="KF330" t="s">
        <v>234</v>
      </c>
      <c r="KG330" t="s">
        <v>234</v>
      </c>
      <c r="KH330" t="s">
        <v>234</v>
      </c>
      <c r="KI330" t="s">
        <v>234</v>
      </c>
      <c r="KJ330" t="s">
        <v>234</v>
      </c>
      <c r="KK330" t="s">
        <v>234</v>
      </c>
      <c r="KL330" t="s">
        <v>234</v>
      </c>
      <c r="KM330" t="s">
        <v>261</v>
      </c>
      <c r="KN330" t="s">
        <v>234</v>
      </c>
      <c r="KO330" t="s">
        <v>234</v>
      </c>
      <c r="KP330" t="s">
        <v>234</v>
      </c>
      <c r="KQ330" t="s">
        <v>234</v>
      </c>
      <c r="KR330" t="s">
        <v>234</v>
      </c>
      <c r="KS330" t="s">
        <v>234</v>
      </c>
      <c r="KT330" t="s">
        <v>234</v>
      </c>
      <c r="KU330" t="s">
        <v>234</v>
      </c>
      <c r="KV330" t="s">
        <v>234</v>
      </c>
      <c r="KW330" t="s">
        <v>234</v>
      </c>
      <c r="KX330" t="s">
        <v>234</v>
      </c>
      <c r="KY330" t="s">
        <v>234</v>
      </c>
      <c r="KZ330" t="s">
        <v>234</v>
      </c>
      <c r="LA330" t="s">
        <v>234</v>
      </c>
      <c r="LB330" t="s">
        <v>234</v>
      </c>
      <c r="LC330" t="s">
        <v>234</v>
      </c>
      <c r="LD330" t="s">
        <v>234</v>
      </c>
      <c r="LE330" t="s">
        <v>234</v>
      </c>
      <c r="LF330" t="s">
        <v>3443</v>
      </c>
      <c r="LG330" t="s">
        <v>234</v>
      </c>
      <c r="LH330">
        <v>267218861</v>
      </c>
      <c r="LI330" t="s">
        <v>4555</v>
      </c>
      <c r="LJ330">
        <v>44626.589988425927</v>
      </c>
      <c r="LK330" t="s">
        <v>234</v>
      </c>
      <c r="LL330" t="s">
        <v>234</v>
      </c>
      <c r="LM330" t="s">
        <v>3800</v>
      </c>
      <c r="LN330" t="s">
        <v>3801</v>
      </c>
      <c r="LO330" t="s">
        <v>234</v>
      </c>
      <c r="LP330">
        <v>344</v>
      </c>
    </row>
    <row r="331" spans="1:328" x14ac:dyDescent="0.35">
      <c r="A331">
        <v>44623.505473726851</v>
      </c>
      <c r="B331">
        <v>44623.514728738417</v>
      </c>
      <c r="C331">
        <v>44623</v>
      </c>
      <c r="D331">
        <v>9.2550115659832954E-3</v>
      </c>
      <c r="E331" t="s">
        <v>234</v>
      </c>
      <c r="F331" t="s">
        <v>234</v>
      </c>
      <c r="G331" t="s">
        <v>234</v>
      </c>
      <c r="H331">
        <v>44623</v>
      </c>
      <c r="I331" t="s">
        <v>451</v>
      </c>
      <c r="J331" t="s">
        <v>234</v>
      </c>
      <c r="K331" t="s">
        <v>451</v>
      </c>
      <c r="L331" t="s">
        <v>450</v>
      </c>
      <c r="M331" t="s">
        <v>450</v>
      </c>
      <c r="N331" t="s">
        <v>246</v>
      </c>
      <c r="O331" t="s">
        <v>4536</v>
      </c>
      <c r="P331" t="s">
        <v>246</v>
      </c>
      <c r="Q331" t="s">
        <v>433</v>
      </c>
      <c r="R331" t="s">
        <v>4536</v>
      </c>
      <c r="S331" t="s">
        <v>441</v>
      </c>
      <c r="T331" t="s">
        <v>1825</v>
      </c>
      <c r="U331" t="s">
        <v>1824</v>
      </c>
      <c r="V331" t="s">
        <v>1826</v>
      </c>
      <c r="W331" t="s">
        <v>3220</v>
      </c>
      <c r="X331" t="s">
        <v>3219</v>
      </c>
      <c r="Y331" t="s">
        <v>3220</v>
      </c>
      <c r="Z331" t="s">
        <v>246</v>
      </c>
      <c r="AA331" t="s">
        <v>4537</v>
      </c>
      <c r="AB331" t="s">
        <v>246</v>
      </c>
      <c r="AC331" t="s">
        <v>1390</v>
      </c>
      <c r="AD331" t="s">
        <v>4537</v>
      </c>
      <c r="AE331" t="s">
        <v>246</v>
      </c>
      <c r="AF331" t="s">
        <v>4538</v>
      </c>
      <c r="AG331" t="s">
        <v>246</v>
      </c>
      <c r="AH331" t="s">
        <v>1390</v>
      </c>
      <c r="AI331" t="s">
        <v>4539</v>
      </c>
      <c r="AJ331" t="s">
        <v>366</v>
      </c>
      <c r="AK331" t="s">
        <v>248</v>
      </c>
      <c r="AL331" t="s">
        <v>1655</v>
      </c>
      <c r="AM331" t="s">
        <v>234</v>
      </c>
      <c r="AN331" t="s">
        <v>1655</v>
      </c>
      <c r="AO331" t="s">
        <v>234</v>
      </c>
      <c r="AP331" t="s">
        <v>250</v>
      </c>
      <c r="AQ331" t="s">
        <v>234</v>
      </c>
      <c r="AR331" t="s">
        <v>234</v>
      </c>
      <c r="AS331" t="s">
        <v>234</v>
      </c>
      <c r="AT331" t="s">
        <v>234</v>
      </c>
      <c r="AU331" t="s">
        <v>234</v>
      </c>
      <c r="AV331" t="s">
        <v>234</v>
      </c>
      <c r="AW331" t="s">
        <v>234</v>
      </c>
      <c r="AX331" t="s">
        <v>234</v>
      </c>
      <c r="AY331" t="s">
        <v>234</v>
      </c>
      <c r="AZ331" t="s">
        <v>234</v>
      </c>
      <c r="BA331" t="s">
        <v>234</v>
      </c>
      <c r="BB331" t="s">
        <v>234</v>
      </c>
      <c r="BC331" t="s">
        <v>234</v>
      </c>
      <c r="BD331" t="s">
        <v>234</v>
      </c>
      <c r="BE331" t="s">
        <v>234</v>
      </c>
      <c r="BF331" t="s">
        <v>234</v>
      </c>
      <c r="BG331" t="s">
        <v>234</v>
      </c>
      <c r="BH331" t="s">
        <v>234</v>
      </c>
      <c r="BI331" t="s">
        <v>234</v>
      </c>
      <c r="BJ331" t="s">
        <v>234</v>
      </c>
      <c r="BK331" t="s">
        <v>234</v>
      </c>
      <c r="BL331" t="s">
        <v>234</v>
      </c>
      <c r="BM331" t="s">
        <v>234</v>
      </c>
      <c r="BN331" t="s">
        <v>234</v>
      </c>
      <c r="BO331" t="s">
        <v>234</v>
      </c>
      <c r="BP331" t="s">
        <v>234</v>
      </c>
      <c r="BQ331" t="s">
        <v>234</v>
      </c>
      <c r="BR331" t="s">
        <v>234</v>
      </c>
      <c r="BS331" t="s">
        <v>234</v>
      </c>
      <c r="BT331" t="s">
        <v>234</v>
      </c>
      <c r="BU331" t="s">
        <v>234</v>
      </c>
      <c r="BV331" t="s">
        <v>234</v>
      </c>
      <c r="BW331" t="s">
        <v>234</v>
      </c>
      <c r="BX331" t="s">
        <v>234</v>
      </c>
      <c r="BY331" t="s">
        <v>234</v>
      </c>
      <c r="BZ331" t="s">
        <v>234</v>
      </c>
      <c r="CA331" t="s">
        <v>234</v>
      </c>
      <c r="CB331" t="s">
        <v>234</v>
      </c>
      <c r="CC331" t="s">
        <v>234</v>
      </c>
      <c r="CD331" t="s">
        <v>234</v>
      </c>
      <c r="CE331" t="s">
        <v>234</v>
      </c>
      <c r="CF331" t="s">
        <v>234</v>
      </c>
      <c r="CG331" t="s">
        <v>234</v>
      </c>
      <c r="CH331" t="s">
        <v>234</v>
      </c>
      <c r="CI331" t="s">
        <v>234</v>
      </c>
      <c r="CJ331" t="s">
        <v>234</v>
      </c>
      <c r="CK331" t="s">
        <v>234</v>
      </c>
      <c r="CL331" t="s">
        <v>234</v>
      </c>
      <c r="CM331" t="s">
        <v>234</v>
      </c>
      <c r="CN331" t="s">
        <v>234</v>
      </c>
      <c r="CO331" t="s">
        <v>234</v>
      </c>
      <c r="CP331" t="s">
        <v>234</v>
      </c>
      <c r="CQ331" t="s">
        <v>234</v>
      </c>
      <c r="CR331" t="s">
        <v>234</v>
      </c>
      <c r="CS331" t="s">
        <v>234</v>
      </c>
      <c r="CT331" t="s">
        <v>234</v>
      </c>
      <c r="CU331" t="s">
        <v>234</v>
      </c>
      <c r="CV331" t="s">
        <v>234</v>
      </c>
      <c r="CW331" t="s">
        <v>234</v>
      </c>
      <c r="CX331" t="s">
        <v>234</v>
      </c>
      <c r="CY331" t="s">
        <v>234</v>
      </c>
      <c r="CZ331" t="s">
        <v>234</v>
      </c>
      <c r="DA331" t="s">
        <v>234</v>
      </c>
      <c r="DB331" t="s">
        <v>234</v>
      </c>
      <c r="DC331" t="s">
        <v>234</v>
      </c>
      <c r="DD331" t="s">
        <v>234</v>
      </c>
      <c r="DE331" t="s">
        <v>234</v>
      </c>
      <c r="DF331" t="s">
        <v>234</v>
      </c>
      <c r="DG331" t="s">
        <v>234</v>
      </c>
      <c r="DH331" t="s">
        <v>234</v>
      </c>
      <c r="DI331" t="s">
        <v>234</v>
      </c>
      <c r="DJ331" t="s">
        <v>234</v>
      </c>
      <c r="DK331" t="s">
        <v>234</v>
      </c>
      <c r="DL331" t="s">
        <v>234</v>
      </c>
      <c r="DM331" t="s">
        <v>234</v>
      </c>
      <c r="DN331" t="s">
        <v>234</v>
      </c>
      <c r="DO331" t="s">
        <v>234</v>
      </c>
      <c r="DP331" t="s">
        <v>234</v>
      </c>
      <c r="DQ331" t="s">
        <v>234</v>
      </c>
      <c r="DR331" t="s">
        <v>234</v>
      </c>
      <c r="DS331" t="s">
        <v>234</v>
      </c>
      <c r="DT331" t="s">
        <v>234</v>
      </c>
      <c r="DU331" t="s">
        <v>234</v>
      </c>
      <c r="DV331" t="s">
        <v>234</v>
      </c>
      <c r="DW331" t="s">
        <v>234</v>
      </c>
      <c r="DX331" t="s">
        <v>234</v>
      </c>
      <c r="DY331" t="s">
        <v>234</v>
      </c>
      <c r="DZ331" t="s">
        <v>234</v>
      </c>
      <c r="EA331" t="s">
        <v>234</v>
      </c>
      <c r="EB331" t="s">
        <v>234</v>
      </c>
      <c r="EC331" t="s">
        <v>234</v>
      </c>
      <c r="ED331" t="s">
        <v>234</v>
      </c>
      <c r="EE331" t="s">
        <v>234</v>
      </c>
      <c r="EF331" t="s">
        <v>234</v>
      </c>
      <c r="EG331" t="s">
        <v>234</v>
      </c>
      <c r="EH331" t="s">
        <v>234</v>
      </c>
      <c r="EI331" t="s">
        <v>234</v>
      </c>
      <c r="EJ331" t="s">
        <v>234</v>
      </c>
      <c r="EK331" t="s">
        <v>234</v>
      </c>
      <c r="EL331" t="s">
        <v>234</v>
      </c>
      <c r="EM331" t="s">
        <v>234</v>
      </c>
      <c r="EN331" t="s">
        <v>234</v>
      </c>
      <c r="EO331" t="s">
        <v>234</v>
      </c>
      <c r="EP331" t="s">
        <v>234</v>
      </c>
      <c r="EQ331" t="s">
        <v>234</v>
      </c>
      <c r="ER331" t="s">
        <v>234</v>
      </c>
      <c r="ES331" t="s">
        <v>234</v>
      </c>
      <c r="ET331" t="s">
        <v>234</v>
      </c>
      <c r="EU331" t="s">
        <v>234</v>
      </c>
      <c r="EV331" t="s">
        <v>234</v>
      </c>
      <c r="EW331" t="s">
        <v>234</v>
      </c>
      <c r="EX331" t="s">
        <v>234</v>
      </c>
      <c r="EY331" t="s">
        <v>234</v>
      </c>
      <c r="EZ331" t="s">
        <v>234</v>
      </c>
      <c r="FA331" t="s">
        <v>234</v>
      </c>
      <c r="FB331" t="s">
        <v>234</v>
      </c>
      <c r="FC331" t="s">
        <v>234</v>
      </c>
      <c r="FD331" t="s">
        <v>234</v>
      </c>
      <c r="FE331" t="s">
        <v>234</v>
      </c>
      <c r="FF331" t="s">
        <v>234</v>
      </c>
      <c r="FG331" t="s">
        <v>234</v>
      </c>
      <c r="FH331" t="s">
        <v>234</v>
      </c>
      <c r="FI331" t="s">
        <v>234</v>
      </c>
      <c r="FJ331" t="s">
        <v>234</v>
      </c>
      <c r="FK331" t="s">
        <v>234</v>
      </c>
      <c r="FL331" t="s">
        <v>234</v>
      </c>
      <c r="FM331" t="s">
        <v>234</v>
      </c>
      <c r="FN331" t="s">
        <v>234</v>
      </c>
      <c r="FO331" t="s">
        <v>234</v>
      </c>
      <c r="FP331" t="s">
        <v>234</v>
      </c>
      <c r="FQ331" t="s">
        <v>234</v>
      </c>
      <c r="FR331" t="s">
        <v>234</v>
      </c>
      <c r="FS331" t="s">
        <v>234</v>
      </c>
      <c r="FT331" t="s">
        <v>234</v>
      </c>
      <c r="FU331" t="s">
        <v>234</v>
      </c>
      <c r="FV331" t="s">
        <v>234</v>
      </c>
      <c r="FW331" t="s">
        <v>234</v>
      </c>
      <c r="FX331" t="s">
        <v>234</v>
      </c>
      <c r="FY331" t="s">
        <v>234</v>
      </c>
      <c r="FZ331" t="s">
        <v>234</v>
      </c>
      <c r="GA331" t="s">
        <v>234</v>
      </c>
      <c r="GB331" t="s">
        <v>234</v>
      </c>
      <c r="GC331" t="s">
        <v>234</v>
      </c>
      <c r="GD331" t="s">
        <v>234</v>
      </c>
      <c r="GE331" t="s">
        <v>234</v>
      </c>
      <c r="GF331" t="s">
        <v>234</v>
      </c>
      <c r="GG331" t="s">
        <v>234</v>
      </c>
      <c r="GH331" t="s">
        <v>234</v>
      </c>
      <c r="GI331" t="s">
        <v>234</v>
      </c>
      <c r="GJ331" t="s">
        <v>234</v>
      </c>
      <c r="GK331" t="s">
        <v>234</v>
      </c>
      <c r="GL331" t="s">
        <v>234</v>
      </c>
      <c r="GM331" t="s">
        <v>234</v>
      </c>
      <c r="GN331" t="s">
        <v>234</v>
      </c>
      <c r="GO331" t="s">
        <v>234</v>
      </c>
      <c r="GP331" t="s">
        <v>234</v>
      </c>
      <c r="GQ331" t="s">
        <v>234</v>
      </c>
      <c r="GR331" t="s">
        <v>234</v>
      </c>
      <c r="GS331" t="s">
        <v>234</v>
      </c>
      <c r="GT331" t="s">
        <v>234</v>
      </c>
      <c r="GU331" t="s">
        <v>234</v>
      </c>
      <c r="GV331" t="s">
        <v>234</v>
      </c>
      <c r="GW331" t="s">
        <v>234</v>
      </c>
      <c r="GX331" t="s">
        <v>234</v>
      </c>
      <c r="GY331" t="s">
        <v>234</v>
      </c>
      <c r="GZ331" t="s">
        <v>234</v>
      </c>
      <c r="HA331" t="s">
        <v>234</v>
      </c>
      <c r="HB331" t="s">
        <v>234</v>
      </c>
      <c r="HC331" t="s">
        <v>234</v>
      </c>
      <c r="HD331" t="s">
        <v>234</v>
      </c>
      <c r="HE331" t="s">
        <v>234</v>
      </c>
      <c r="HF331" t="s">
        <v>234</v>
      </c>
      <c r="HG331" t="s">
        <v>234</v>
      </c>
      <c r="HH331" t="s">
        <v>234</v>
      </c>
      <c r="HI331" t="s">
        <v>234</v>
      </c>
      <c r="HJ331" t="s">
        <v>234</v>
      </c>
      <c r="HK331" t="s">
        <v>234</v>
      </c>
      <c r="HL331" t="s">
        <v>234</v>
      </c>
      <c r="HM331" t="s">
        <v>234</v>
      </c>
      <c r="HN331" t="s">
        <v>234</v>
      </c>
      <c r="HO331" t="s">
        <v>234</v>
      </c>
      <c r="HP331" t="s">
        <v>234</v>
      </c>
      <c r="HQ331" t="s">
        <v>234</v>
      </c>
      <c r="HR331" t="s">
        <v>234</v>
      </c>
      <c r="HS331" t="s">
        <v>234</v>
      </c>
      <c r="HT331" t="s">
        <v>234</v>
      </c>
      <c r="HU331" t="s">
        <v>234</v>
      </c>
      <c r="HV331" t="s">
        <v>234</v>
      </c>
      <c r="HW331" t="s">
        <v>234</v>
      </c>
      <c r="HX331" t="s">
        <v>234</v>
      </c>
      <c r="HY331" t="s">
        <v>234</v>
      </c>
      <c r="HZ331" t="s">
        <v>234</v>
      </c>
      <c r="IA331" t="s">
        <v>234</v>
      </c>
      <c r="IB331" t="s">
        <v>234</v>
      </c>
      <c r="IC331" t="s">
        <v>234</v>
      </c>
      <c r="ID331" t="s">
        <v>234</v>
      </c>
      <c r="IE331" t="s">
        <v>234</v>
      </c>
      <c r="IF331" t="s">
        <v>234</v>
      </c>
      <c r="IG331" t="s">
        <v>234</v>
      </c>
      <c r="IH331" t="s">
        <v>234</v>
      </c>
      <c r="II331" t="s">
        <v>234</v>
      </c>
      <c r="IJ331" t="s">
        <v>234</v>
      </c>
      <c r="IK331" t="s">
        <v>234</v>
      </c>
      <c r="IL331" t="s">
        <v>234</v>
      </c>
      <c r="IM331" t="s">
        <v>234</v>
      </c>
      <c r="IN331" t="s">
        <v>234</v>
      </c>
      <c r="IO331" t="s">
        <v>234</v>
      </c>
      <c r="IP331" t="s">
        <v>234</v>
      </c>
      <c r="IQ331" t="s">
        <v>234</v>
      </c>
      <c r="IR331" t="s">
        <v>234</v>
      </c>
      <c r="IS331" t="s">
        <v>234</v>
      </c>
      <c r="IT331" t="s">
        <v>234</v>
      </c>
      <c r="IU331" t="s">
        <v>234</v>
      </c>
      <c r="IV331" t="s">
        <v>234</v>
      </c>
      <c r="IW331" t="s">
        <v>234</v>
      </c>
      <c r="IX331" t="s">
        <v>234</v>
      </c>
      <c r="IY331" t="s">
        <v>1655</v>
      </c>
      <c r="IZ331" t="s">
        <v>1713</v>
      </c>
      <c r="JA331" t="s">
        <v>430</v>
      </c>
      <c r="JB331" t="s">
        <v>234</v>
      </c>
      <c r="JC331" t="s">
        <v>431</v>
      </c>
      <c r="JD331" t="s">
        <v>432</v>
      </c>
      <c r="JE331" t="s">
        <v>432</v>
      </c>
      <c r="JF331" t="s">
        <v>255</v>
      </c>
      <c r="JG331" t="s">
        <v>234</v>
      </c>
      <c r="JH331" t="s">
        <v>256</v>
      </c>
      <c r="JI331" t="s">
        <v>258</v>
      </c>
      <c r="JJ331" t="s">
        <v>258</v>
      </c>
      <c r="JK331" t="s">
        <v>3810</v>
      </c>
      <c r="JL331" t="s">
        <v>234</v>
      </c>
      <c r="JM331" t="s">
        <v>234</v>
      </c>
      <c r="JN331" t="s">
        <v>234</v>
      </c>
      <c r="JO331" t="s">
        <v>234</v>
      </c>
      <c r="JP331" t="s">
        <v>234</v>
      </c>
      <c r="JQ331">
        <v>0</v>
      </c>
      <c r="JR331" t="s">
        <v>3811</v>
      </c>
      <c r="JS331" t="s">
        <v>234</v>
      </c>
      <c r="JT331" t="s">
        <v>259</v>
      </c>
      <c r="JU331" t="s">
        <v>3811</v>
      </c>
      <c r="JV331" t="s">
        <v>261</v>
      </c>
      <c r="JW331" t="s">
        <v>3859</v>
      </c>
      <c r="JX331" t="s">
        <v>249</v>
      </c>
      <c r="JY331" t="s">
        <v>4556</v>
      </c>
      <c r="JZ331">
        <v>0</v>
      </c>
      <c r="KA331">
        <v>0</v>
      </c>
      <c r="KB331">
        <v>0</v>
      </c>
      <c r="KC331">
        <v>0</v>
      </c>
      <c r="KD331">
        <v>1</v>
      </c>
      <c r="KE331">
        <v>1</v>
      </c>
      <c r="KF331">
        <v>0</v>
      </c>
      <c r="KG331">
        <v>0</v>
      </c>
      <c r="KH331">
        <v>0</v>
      </c>
      <c r="KI331">
        <v>0</v>
      </c>
      <c r="KJ331">
        <v>0</v>
      </c>
      <c r="KK331">
        <v>0</v>
      </c>
      <c r="KL331" t="s">
        <v>234</v>
      </c>
      <c r="KM331" t="s">
        <v>261</v>
      </c>
      <c r="KN331" t="s">
        <v>234</v>
      </c>
      <c r="KO331" t="s">
        <v>234</v>
      </c>
      <c r="KP331" t="s">
        <v>234</v>
      </c>
      <c r="KQ331" t="s">
        <v>234</v>
      </c>
      <c r="KR331" t="s">
        <v>234</v>
      </c>
      <c r="KS331" t="s">
        <v>234</v>
      </c>
      <c r="KT331" t="s">
        <v>234</v>
      </c>
      <c r="KU331" t="s">
        <v>234</v>
      </c>
      <c r="KV331" t="s">
        <v>234</v>
      </c>
      <c r="KW331" t="s">
        <v>234</v>
      </c>
      <c r="KX331" t="s">
        <v>234</v>
      </c>
      <c r="KY331" t="s">
        <v>234</v>
      </c>
      <c r="KZ331" t="s">
        <v>234</v>
      </c>
      <c r="LA331" t="s">
        <v>234</v>
      </c>
      <c r="LB331" t="s">
        <v>234</v>
      </c>
      <c r="LC331" t="s">
        <v>234</v>
      </c>
      <c r="LD331" t="s">
        <v>234</v>
      </c>
      <c r="LE331" t="s">
        <v>234</v>
      </c>
      <c r="LF331" t="s">
        <v>3443</v>
      </c>
      <c r="LG331" t="s">
        <v>234</v>
      </c>
      <c r="LH331">
        <v>267218881</v>
      </c>
      <c r="LI331" t="s">
        <v>4557</v>
      </c>
      <c r="LJ331">
        <v>44626.590138888889</v>
      </c>
      <c r="LK331" t="s">
        <v>234</v>
      </c>
      <c r="LL331" t="s">
        <v>234</v>
      </c>
      <c r="LM331" t="s">
        <v>3800</v>
      </c>
      <c r="LN331" t="s">
        <v>3801</v>
      </c>
      <c r="LO331" t="s">
        <v>234</v>
      </c>
      <c r="LP331">
        <v>345</v>
      </c>
    </row>
    <row r="332" spans="1:328" x14ac:dyDescent="0.35">
      <c r="A332">
        <v>44623.516729826391</v>
      </c>
      <c r="B332">
        <v>44623.520586759259</v>
      </c>
      <c r="C332">
        <v>44623</v>
      </c>
      <c r="D332">
        <v>3.8569328680750914E-3</v>
      </c>
      <c r="E332" t="s">
        <v>234</v>
      </c>
      <c r="F332" t="s">
        <v>234</v>
      </c>
      <c r="G332" t="s">
        <v>234</v>
      </c>
      <c r="H332">
        <v>44623</v>
      </c>
      <c r="I332" t="s">
        <v>451</v>
      </c>
      <c r="J332" t="s">
        <v>234</v>
      </c>
      <c r="K332" t="s">
        <v>451</v>
      </c>
      <c r="L332" t="s">
        <v>450</v>
      </c>
      <c r="M332" t="s">
        <v>450</v>
      </c>
      <c r="N332" t="s">
        <v>246</v>
      </c>
      <c r="O332" t="s">
        <v>4536</v>
      </c>
      <c r="P332" t="s">
        <v>246</v>
      </c>
      <c r="Q332" t="s">
        <v>433</v>
      </c>
      <c r="R332" t="s">
        <v>4536</v>
      </c>
      <c r="S332" t="s">
        <v>441</v>
      </c>
      <c r="T332" t="s">
        <v>1825</v>
      </c>
      <c r="U332" t="s">
        <v>1824</v>
      </c>
      <c r="V332" t="s">
        <v>1826</v>
      </c>
      <c r="W332" t="s">
        <v>3220</v>
      </c>
      <c r="X332" t="s">
        <v>3219</v>
      </c>
      <c r="Y332" t="s">
        <v>3220</v>
      </c>
      <c r="Z332" t="s">
        <v>246</v>
      </c>
      <c r="AA332" t="s">
        <v>4537</v>
      </c>
      <c r="AB332" t="s">
        <v>246</v>
      </c>
      <c r="AC332" t="s">
        <v>1390</v>
      </c>
      <c r="AD332" t="s">
        <v>4537</v>
      </c>
      <c r="AE332" t="s">
        <v>246</v>
      </c>
      <c r="AF332" t="s">
        <v>4538</v>
      </c>
      <c r="AG332" t="s">
        <v>246</v>
      </c>
      <c r="AH332" t="s">
        <v>1390</v>
      </c>
      <c r="AI332" t="s">
        <v>4539</v>
      </c>
      <c r="AJ332" t="s">
        <v>366</v>
      </c>
      <c r="AK332" t="s">
        <v>248</v>
      </c>
      <c r="AL332" t="s">
        <v>1655</v>
      </c>
      <c r="AM332" t="s">
        <v>234</v>
      </c>
      <c r="AN332" t="s">
        <v>1655</v>
      </c>
      <c r="AO332" t="s">
        <v>234</v>
      </c>
      <c r="AP332" t="s">
        <v>250</v>
      </c>
      <c r="AQ332" t="s">
        <v>234</v>
      </c>
      <c r="AR332" t="s">
        <v>234</v>
      </c>
      <c r="AS332" t="s">
        <v>234</v>
      </c>
      <c r="AT332" t="s">
        <v>234</v>
      </c>
      <c r="AU332" t="s">
        <v>234</v>
      </c>
      <c r="AV332" t="s">
        <v>234</v>
      </c>
      <c r="AW332" t="s">
        <v>234</v>
      </c>
      <c r="AX332" t="s">
        <v>234</v>
      </c>
      <c r="AY332" t="s">
        <v>234</v>
      </c>
      <c r="AZ332" t="s">
        <v>234</v>
      </c>
      <c r="BA332" t="s">
        <v>234</v>
      </c>
      <c r="BB332" t="s">
        <v>234</v>
      </c>
      <c r="BC332" t="s">
        <v>234</v>
      </c>
      <c r="BD332" t="s">
        <v>234</v>
      </c>
      <c r="BE332" t="s">
        <v>234</v>
      </c>
      <c r="BF332" t="s">
        <v>234</v>
      </c>
      <c r="BG332" t="s">
        <v>234</v>
      </c>
      <c r="BH332" t="s">
        <v>234</v>
      </c>
      <c r="BI332" t="s">
        <v>234</v>
      </c>
      <c r="BJ332" t="s">
        <v>234</v>
      </c>
      <c r="BK332" t="s">
        <v>234</v>
      </c>
      <c r="BL332" t="s">
        <v>234</v>
      </c>
      <c r="BM332" t="s">
        <v>234</v>
      </c>
      <c r="BN332" t="s">
        <v>234</v>
      </c>
      <c r="BO332" t="s">
        <v>234</v>
      </c>
      <c r="BP332" t="s">
        <v>234</v>
      </c>
      <c r="BQ332" t="s">
        <v>234</v>
      </c>
      <c r="BR332" t="s">
        <v>234</v>
      </c>
      <c r="BS332" t="s">
        <v>234</v>
      </c>
      <c r="BT332" t="s">
        <v>234</v>
      </c>
      <c r="BU332" t="s">
        <v>234</v>
      </c>
      <c r="BV332" t="s">
        <v>234</v>
      </c>
      <c r="BW332" t="s">
        <v>234</v>
      </c>
      <c r="BX332" t="s">
        <v>234</v>
      </c>
      <c r="BY332" t="s">
        <v>234</v>
      </c>
      <c r="BZ332" t="s">
        <v>234</v>
      </c>
      <c r="CA332" t="s">
        <v>234</v>
      </c>
      <c r="CB332" t="s">
        <v>234</v>
      </c>
      <c r="CC332" t="s">
        <v>234</v>
      </c>
      <c r="CD332" t="s">
        <v>234</v>
      </c>
      <c r="CE332" t="s">
        <v>234</v>
      </c>
      <c r="CF332" t="s">
        <v>234</v>
      </c>
      <c r="CG332" t="s">
        <v>234</v>
      </c>
      <c r="CH332" t="s">
        <v>234</v>
      </c>
      <c r="CI332" t="s">
        <v>234</v>
      </c>
      <c r="CJ332" t="s">
        <v>234</v>
      </c>
      <c r="CK332" t="s">
        <v>234</v>
      </c>
      <c r="CL332" t="s">
        <v>234</v>
      </c>
      <c r="CM332" t="s">
        <v>234</v>
      </c>
      <c r="CN332" t="s">
        <v>234</v>
      </c>
      <c r="CO332" t="s">
        <v>234</v>
      </c>
      <c r="CP332" t="s">
        <v>234</v>
      </c>
      <c r="CQ332" t="s">
        <v>234</v>
      </c>
      <c r="CR332" t="s">
        <v>234</v>
      </c>
      <c r="CS332" t="s">
        <v>234</v>
      </c>
      <c r="CT332" t="s">
        <v>234</v>
      </c>
      <c r="CU332" t="s">
        <v>234</v>
      </c>
      <c r="CV332" t="s">
        <v>234</v>
      </c>
      <c r="CW332" t="s">
        <v>234</v>
      </c>
      <c r="CX332" t="s">
        <v>234</v>
      </c>
      <c r="CY332" t="s">
        <v>234</v>
      </c>
      <c r="CZ332" t="s">
        <v>234</v>
      </c>
      <c r="DA332" t="s">
        <v>234</v>
      </c>
      <c r="DB332" t="s">
        <v>234</v>
      </c>
      <c r="DC332" t="s">
        <v>234</v>
      </c>
      <c r="DD332" t="s">
        <v>234</v>
      </c>
      <c r="DE332" t="s">
        <v>234</v>
      </c>
      <c r="DF332" t="s">
        <v>234</v>
      </c>
      <c r="DG332" t="s">
        <v>234</v>
      </c>
      <c r="DH332" t="s">
        <v>234</v>
      </c>
      <c r="DI332" t="s">
        <v>234</v>
      </c>
      <c r="DJ332" t="s">
        <v>234</v>
      </c>
      <c r="DK332" t="s">
        <v>234</v>
      </c>
      <c r="DL332" t="s">
        <v>234</v>
      </c>
      <c r="DM332" t="s">
        <v>234</v>
      </c>
      <c r="DN332" t="s">
        <v>234</v>
      </c>
      <c r="DO332" t="s">
        <v>234</v>
      </c>
      <c r="DP332" t="s">
        <v>234</v>
      </c>
      <c r="DQ332" t="s">
        <v>234</v>
      </c>
      <c r="DR332" t="s">
        <v>234</v>
      </c>
      <c r="DS332" t="s">
        <v>234</v>
      </c>
      <c r="DT332" t="s">
        <v>234</v>
      </c>
      <c r="DU332" t="s">
        <v>234</v>
      </c>
      <c r="DV332" t="s">
        <v>234</v>
      </c>
      <c r="DW332" t="s">
        <v>234</v>
      </c>
      <c r="DX332" t="s">
        <v>234</v>
      </c>
      <c r="DY332" t="s">
        <v>234</v>
      </c>
      <c r="DZ332" t="s">
        <v>234</v>
      </c>
      <c r="EA332" t="s">
        <v>234</v>
      </c>
      <c r="EB332" t="s">
        <v>234</v>
      </c>
      <c r="EC332" t="s">
        <v>234</v>
      </c>
      <c r="ED332" t="s">
        <v>234</v>
      </c>
      <c r="EE332" t="s">
        <v>234</v>
      </c>
      <c r="EF332" t="s">
        <v>234</v>
      </c>
      <c r="EG332" t="s">
        <v>234</v>
      </c>
      <c r="EH332" t="s">
        <v>234</v>
      </c>
      <c r="EI332" t="s">
        <v>234</v>
      </c>
      <c r="EJ332" t="s">
        <v>234</v>
      </c>
      <c r="EK332" t="s">
        <v>234</v>
      </c>
      <c r="EL332" t="s">
        <v>234</v>
      </c>
      <c r="EM332" t="s">
        <v>234</v>
      </c>
      <c r="EN332" t="s">
        <v>234</v>
      </c>
      <c r="EO332" t="s">
        <v>234</v>
      </c>
      <c r="EP332" t="s">
        <v>234</v>
      </c>
      <c r="EQ332" t="s">
        <v>234</v>
      </c>
      <c r="ER332" t="s">
        <v>234</v>
      </c>
      <c r="ES332" t="s">
        <v>234</v>
      </c>
      <c r="ET332" t="s">
        <v>234</v>
      </c>
      <c r="EU332" t="s">
        <v>234</v>
      </c>
      <c r="EV332" t="s">
        <v>234</v>
      </c>
      <c r="EW332" t="s">
        <v>234</v>
      </c>
      <c r="EX332" t="s">
        <v>234</v>
      </c>
      <c r="EY332" t="s">
        <v>234</v>
      </c>
      <c r="EZ332" t="s">
        <v>234</v>
      </c>
      <c r="FA332" t="s">
        <v>234</v>
      </c>
      <c r="FB332" t="s">
        <v>234</v>
      </c>
      <c r="FC332" t="s">
        <v>234</v>
      </c>
      <c r="FD332" t="s">
        <v>234</v>
      </c>
      <c r="FE332" t="s">
        <v>234</v>
      </c>
      <c r="FF332" t="s">
        <v>234</v>
      </c>
      <c r="FG332" t="s">
        <v>234</v>
      </c>
      <c r="FH332" t="s">
        <v>234</v>
      </c>
      <c r="FI332" t="s">
        <v>234</v>
      </c>
      <c r="FJ332" t="s">
        <v>234</v>
      </c>
      <c r="FK332" t="s">
        <v>234</v>
      </c>
      <c r="FL332" t="s">
        <v>234</v>
      </c>
      <c r="FM332" t="s">
        <v>234</v>
      </c>
      <c r="FN332" t="s">
        <v>234</v>
      </c>
      <c r="FO332" t="s">
        <v>234</v>
      </c>
      <c r="FP332" t="s">
        <v>234</v>
      </c>
      <c r="FQ332" t="s">
        <v>234</v>
      </c>
      <c r="FR332" t="s">
        <v>234</v>
      </c>
      <c r="FS332" t="s">
        <v>234</v>
      </c>
      <c r="FT332" t="s">
        <v>234</v>
      </c>
      <c r="FU332" t="s">
        <v>234</v>
      </c>
      <c r="FV332" t="s">
        <v>234</v>
      </c>
      <c r="FW332" t="s">
        <v>234</v>
      </c>
      <c r="FX332" t="s">
        <v>234</v>
      </c>
      <c r="FY332" t="s">
        <v>234</v>
      </c>
      <c r="FZ332" t="s">
        <v>234</v>
      </c>
      <c r="GA332" t="s">
        <v>234</v>
      </c>
      <c r="GB332" t="s">
        <v>234</v>
      </c>
      <c r="GC332" t="s">
        <v>234</v>
      </c>
      <c r="GD332" t="s">
        <v>234</v>
      </c>
      <c r="GE332" t="s">
        <v>234</v>
      </c>
      <c r="GF332" t="s">
        <v>234</v>
      </c>
      <c r="GG332" t="s">
        <v>234</v>
      </c>
      <c r="GH332" t="s">
        <v>234</v>
      </c>
      <c r="GI332" t="s">
        <v>234</v>
      </c>
      <c r="GJ332" t="s">
        <v>234</v>
      </c>
      <c r="GK332" t="s">
        <v>234</v>
      </c>
      <c r="GL332" t="s">
        <v>234</v>
      </c>
      <c r="GM332" t="s">
        <v>234</v>
      </c>
      <c r="GN332" t="s">
        <v>234</v>
      </c>
      <c r="GO332" t="s">
        <v>234</v>
      </c>
      <c r="GP332" t="s">
        <v>234</v>
      </c>
      <c r="GQ332" t="s">
        <v>234</v>
      </c>
      <c r="GR332" t="s">
        <v>234</v>
      </c>
      <c r="GS332" t="s">
        <v>234</v>
      </c>
      <c r="GT332" t="s">
        <v>234</v>
      </c>
      <c r="GU332" t="s">
        <v>234</v>
      </c>
      <c r="GV332" t="s">
        <v>234</v>
      </c>
      <c r="GW332" t="s">
        <v>234</v>
      </c>
      <c r="GX332" t="s">
        <v>234</v>
      </c>
      <c r="GY332" t="s">
        <v>234</v>
      </c>
      <c r="GZ332" t="s">
        <v>234</v>
      </c>
      <c r="HA332" t="s">
        <v>234</v>
      </c>
      <c r="HB332" t="s">
        <v>234</v>
      </c>
      <c r="HC332" t="s">
        <v>234</v>
      </c>
      <c r="HD332" t="s">
        <v>234</v>
      </c>
      <c r="HE332" t="s">
        <v>234</v>
      </c>
      <c r="HF332" t="s">
        <v>234</v>
      </c>
      <c r="HG332" t="s">
        <v>234</v>
      </c>
      <c r="HH332" t="s">
        <v>234</v>
      </c>
      <c r="HI332" t="s">
        <v>234</v>
      </c>
      <c r="HJ332" t="s">
        <v>234</v>
      </c>
      <c r="HK332" t="s">
        <v>234</v>
      </c>
      <c r="HL332" t="s">
        <v>234</v>
      </c>
      <c r="HM332" t="s">
        <v>234</v>
      </c>
      <c r="HN332" t="s">
        <v>234</v>
      </c>
      <c r="HO332" t="s">
        <v>234</v>
      </c>
      <c r="HP332" t="s">
        <v>234</v>
      </c>
      <c r="HQ332" t="s">
        <v>234</v>
      </c>
      <c r="HR332" t="s">
        <v>234</v>
      </c>
      <c r="HS332" t="s">
        <v>234</v>
      </c>
      <c r="HT332" t="s">
        <v>234</v>
      </c>
      <c r="HU332" t="s">
        <v>234</v>
      </c>
      <c r="HV332" t="s">
        <v>234</v>
      </c>
      <c r="HW332" t="s">
        <v>234</v>
      </c>
      <c r="HX332" t="s">
        <v>234</v>
      </c>
      <c r="HY332" t="s">
        <v>234</v>
      </c>
      <c r="HZ332" t="s">
        <v>234</v>
      </c>
      <c r="IA332" t="s">
        <v>234</v>
      </c>
      <c r="IB332" t="s">
        <v>234</v>
      </c>
      <c r="IC332" t="s">
        <v>234</v>
      </c>
      <c r="ID332" t="s">
        <v>234</v>
      </c>
      <c r="IE332" t="s">
        <v>234</v>
      </c>
      <c r="IF332" t="s">
        <v>234</v>
      </c>
      <c r="IG332" t="s">
        <v>234</v>
      </c>
      <c r="IH332" t="s">
        <v>234</v>
      </c>
      <c r="II332" t="s">
        <v>234</v>
      </c>
      <c r="IJ332" t="s">
        <v>234</v>
      </c>
      <c r="IK332" t="s">
        <v>234</v>
      </c>
      <c r="IL332" t="s">
        <v>234</v>
      </c>
      <c r="IM332" t="s">
        <v>234</v>
      </c>
      <c r="IN332" t="s">
        <v>234</v>
      </c>
      <c r="IO332" t="s">
        <v>234</v>
      </c>
      <c r="IP332" t="s">
        <v>234</v>
      </c>
      <c r="IQ332" t="s">
        <v>234</v>
      </c>
      <c r="IR332" t="s">
        <v>234</v>
      </c>
      <c r="IS332" t="s">
        <v>234</v>
      </c>
      <c r="IT332" t="s">
        <v>234</v>
      </c>
      <c r="IU332" t="s">
        <v>234</v>
      </c>
      <c r="IV332" t="s">
        <v>234</v>
      </c>
      <c r="IW332" t="s">
        <v>234</v>
      </c>
      <c r="IX332" t="s">
        <v>234</v>
      </c>
      <c r="IY332" t="s">
        <v>1655</v>
      </c>
      <c r="IZ332" t="s">
        <v>1713</v>
      </c>
      <c r="JA332" t="s">
        <v>430</v>
      </c>
      <c r="JB332" t="s">
        <v>234</v>
      </c>
      <c r="JC332" t="s">
        <v>431</v>
      </c>
      <c r="JD332" t="s">
        <v>432</v>
      </c>
      <c r="JE332" t="s">
        <v>432</v>
      </c>
      <c r="JF332" t="s">
        <v>255</v>
      </c>
      <c r="JG332" t="s">
        <v>234</v>
      </c>
      <c r="JH332" t="s">
        <v>256</v>
      </c>
      <c r="JI332" t="s">
        <v>258</v>
      </c>
      <c r="JJ332" t="s">
        <v>258</v>
      </c>
      <c r="JK332" t="s">
        <v>3810</v>
      </c>
      <c r="JL332" t="s">
        <v>234</v>
      </c>
      <c r="JM332" t="s">
        <v>234</v>
      </c>
      <c r="JN332" t="s">
        <v>234</v>
      </c>
      <c r="JO332" t="s">
        <v>234</v>
      </c>
      <c r="JP332" t="s">
        <v>234</v>
      </c>
      <c r="JQ332">
        <v>0</v>
      </c>
      <c r="JR332" t="s">
        <v>3811</v>
      </c>
      <c r="JS332" t="s">
        <v>234</v>
      </c>
      <c r="JT332" t="s">
        <v>259</v>
      </c>
      <c r="JU332" t="s">
        <v>3811</v>
      </c>
      <c r="JV332" t="s">
        <v>261</v>
      </c>
      <c r="JW332" t="s">
        <v>280</v>
      </c>
      <c r="JX332" t="s">
        <v>249</v>
      </c>
      <c r="JY332" t="s">
        <v>1724</v>
      </c>
      <c r="JZ332">
        <v>0</v>
      </c>
      <c r="KA332">
        <v>0</v>
      </c>
      <c r="KB332">
        <v>0</v>
      </c>
      <c r="KC332">
        <v>0</v>
      </c>
      <c r="KD332">
        <v>1</v>
      </c>
      <c r="KE332">
        <v>0</v>
      </c>
      <c r="KF332">
        <v>0</v>
      </c>
      <c r="KG332">
        <v>0</v>
      </c>
      <c r="KH332">
        <v>0</v>
      </c>
      <c r="KI332">
        <v>0</v>
      </c>
      <c r="KJ332">
        <v>0</v>
      </c>
      <c r="KK332">
        <v>0</v>
      </c>
      <c r="KL332" t="s">
        <v>234</v>
      </c>
      <c r="KM332" t="s">
        <v>261</v>
      </c>
      <c r="KN332" t="s">
        <v>234</v>
      </c>
      <c r="KO332" t="s">
        <v>234</v>
      </c>
      <c r="KP332" t="s">
        <v>234</v>
      </c>
      <c r="KQ332" t="s">
        <v>234</v>
      </c>
      <c r="KR332" t="s">
        <v>234</v>
      </c>
      <c r="KS332" t="s">
        <v>234</v>
      </c>
      <c r="KT332" t="s">
        <v>234</v>
      </c>
      <c r="KU332" t="s">
        <v>234</v>
      </c>
      <c r="KV332" t="s">
        <v>234</v>
      </c>
      <c r="KW332" t="s">
        <v>234</v>
      </c>
      <c r="KX332" t="s">
        <v>234</v>
      </c>
      <c r="KY332" t="s">
        <v>234</v>
      </c>
      <c r="KZ332" t="s">
        <v>234</v>
      </c>
      <c r="LA332" t="s">
        <v>234</v>
      </c>
      <c r="LB332" t="s">
        <v>234</v>
      </c>
      <c r="LC332" t="s">
        <v>234</v>
      </c>
      <c r="LD332" t="s">
        <v>234</v>
      </c>
      <c r="LE332" t="s">
        <v>234</v>
      </c>
      <c r="LF332" t="s">
        <v>3443</v>
      </c>
      <c r="LG332" t="s">
        <v>234</v>
      </c>
      <c r="LH332">
        <v>267218884</v>
      </c>
      <c r="LI332" t="s">
        <v>4558</v>
      </c>
      <c r="LJ332">
        <v>44626.590162037042</v>
      </c>
      <c r="LK332" t="s">
        <v>234</v>
      </c>
      <c r="LL332" t="s">
        <v>234</v>
      </c>
      <c r="LM332" t="s">
        <v>3800</v>
      </c>
      <c r="LN332" t="s">
        <v>3801</v>
      </c>
      <c r="LO332" t="s">
        <v>234</v>
      </c>
      <c r="LP332">
        <v>346</v>
      </c>
    </row>
    <row r="333" spans="1:328" x14ac:dyDescent="0.35">
      <c r="A333">
        <v>44623.520684386567</v>
      </c>
      <c r="B333">
        <v>44623.533979988417</v>
      </c>
      <c r="C333">
        <v>44623</v>
      </c>
      <c r="D333">
        <v>1.3295601849677041E-2</v>
      </c>
      <c r="E333" t="s">
        <v>234</v>
      </c>
      <c r="F333" t="s">
        <v>234</v>
      </c>
      <c r="G333" t="s">
        <v>234</v>
      </c>
      <c r="H333">
        <v>44623</v>
      </c>
      <c r="I333" t="s">
        <v>451</v>
      </c>
      <c r="J333" t="s">
        <v>234</v>
      </c>
      <c r="K333" t="s">
        <v>451</v>
      </c>
      <c r="L333" t="s">
        <v>450</v>
      </c>
      <c r="M333" t="s">
        <v>450</v>
      </c>
      <c r="N333" t="s">
        <v>246</v>
      </c>
      <c r="O333" t="s">
        <v>4536</v>
      </c>
      <c r="P333" t="s">
        <v>246</v>
      </c>
      <c r="Q333" t="s">
        <v>433</v>
      </c>
      <c r="R333" t="s">
        <v>4536</v>
      </c>
      <c r="S333" t="s">
        <v>441</v>
      </c>
      <c r="T333" t="s">
        <v>1825</v>
      </c>
      <c r="U333" t="s">
        <v>1824</v>
      </c>
      <c r="V333" t="s">
        <v>1826</v>
      </c>
      <c r="W333" t="s">
        <v>3220</v>
      </c>
      <c r="X333" t="s">
        <v>3219</v>
      </c>
      <c r="Y333" t="s">
        <v>3220</v>
      </c>
      <c r="Z333" t="s">
        <v>246</v>
      </c>
      <c r="AA333" t="s">
        <v>4537</v>
      </c>
      <c r="AB333" t="s">
        <v>246</v>
      </c>
      <c r="AC333" t="s">
        <v>1390</v>
      </c>
      <c r="AD333" t="s">
        <v>4537</v>
      </c>
      <c r="AE333" t="s">
        <v>246</v>
      </c>
      <c r="AF333" t="s">
        <v>4538</v>
      </c>
      <c r="AG333" t="s">
        <v>246</v>
      </c>
      <c r="AH333" t="s">
        <v>1390</v>
      </c>
      <c r="AI333" t="s">
        <v>4539</v>
      </c>
      <c r="AJ333" t="s">
        <v>366</v>
      </c>
      <c r="AK333" t="s">
        <v>248</v>
      </c>
      <c r="AL333" t="s">
        <v>1655</v>
      </c>
      <c r="AM333" t="s">
        <v>234</v>
      </c>
      <c r="AN333" t="s">
        <v>1655</v>
      </c>
      <c r="AO333" t="s">
        <v>234</v>
      </c>
      <c r="AP333" t="s">
        <v>250</v>
      </c>
      <c r="AQ333" t="s">
        <v>234</v>
      </c>
      <c r="AR333" t="s">
        <v>234</v>
      </c>
      <c r="AS333" t="s">
        <v>234</v>
      </c>
      <c r="AT333" t="s">
        <v>234</v>
      </c>
      <c r="AU333" t="s">
        <v>234</v>
      </c>
      <c r="AV333" t="s">
        <v>234</v>
      </c>
      <c r="AW333" t="s">
        <v>234</v>
      </c>
      <c r="AX333" t="s">
        <v>234</v>
      </c>
      <c r="AY333" t="s">
        <v>234</v>
      </c>
      <c r="AZ333" t="s">
        <v>234</v>
      </c>
      <c r="BA333" t="s">
        <v>234</v>
      </c>
      <c r="BB333" t="s">
        <v>234</v>
      </c>
      <c r="BC333" t="s">
        <v>234</v>
      </c>
      <c r="BD333" t="s">
        <v>234</v>
      </c>
      <c r="BE333" t="s">
        <v>234</v>
      </c>
      <c r="BF333" t="s">
        <v>234</v>
      </c>
      <c r="BG333" t="s">
        <v>234</v>
      </c>
      <c r="BH333" t="s">
        <v>234</v>
      </c>
      <c r="BI333" t="s">
        <v>234</v>
      </c>
      <c r="BJ333" t="s">
        <v>234</v>
      </c>
      <c r="BK333" t="s">
        <v>234</v>
      </c>
      <c r="BL333" t="s">
        <v>234</v>
      </c>
      <c r="BM333" t="s">
        <v>234</v>
      </c>
      <c r="BN333" t="s">
        <v>234</v>
      </c>
      <c r="BO333" t="s">
        <v>234</v>
      </c>
      <c r="BP333" t="s">
        <v>234</v>
      </c>
      <c r="BQ333" t="s">
        <v>234</v>
      </c>
      <c r="BR333" t="s">
        <v>234</v>
      </c>
      <c r="BS333" t="s">
        <v>234</v>
      </c>
      <c r="BT333" t="s">
        <v>234</v>
      </c>
      <c r="BU333" t="s">
        <v>234</v>
      </c>
      <c r="BV333" t="s">
        <v>234</v>
      </c>
      <c r="BW333" t="s">
        <v>234</v>
      </c>
      <c r="BX333" t="s">
        <v>234</v>
      </c>
      <c r="BY333" t="s">
        <v>234</v>
      </c>
      <c r="BZ333" t="s">
        <v>234</v>
      </c>
      <c r="CA333" t="s">
        <v>234</v>
      </c>
      <c r="CB333" t="s">
        <v>234</v>
      </c>
      <c r="CC333" t="s">
        <v>234</v>
      </c>
      <c r="CD333" t="s">
        <v>234</v>
      </c>
      <c r="CE333" t="s">
        <v>234</v>
      </c>
      <c r="CF333" t="s">
        <v>234</v>
      </c>
      <c r="CG333" t="s">
        <v>234</v>
      </c>
      <c r="CH333" t="s">
        <v>234</v>
      </c>
      <c r="CI333" t="s">
        <v>234</v>
      </c>
      <c r="CJ333" t="s">
        <v>234</v>
      </c>
      <c r="CK333" t="s">
        <v>234</v>
      </c>
      <c r="CL333" t="s">
        <v>234</v>
      </c>
      <c r="CM333" t="s">
        <v>234</v>
      </c>
      <c r="CN333" t="s">
        <v>234</v>
      </c>
      <c r="CO333" t="s">
        <v>234</v>
      </c>
      <c r="CP333" t="s">
        <v>234</v>
      </c>
      <c r="CQ333" t="s">
        <v>234</v>
      </c>
      <c r="CR333" t="s">
        <v>234</v>
      </c>
      <c r="CS333" t="s">
        <v>234</v>
      </c>
      <c r="CT333" t="s">
        <v>234</v>
      </c>
      <c r="CU333" t="s">
        <v>234</v>
      </c>
      <c r="CV333" t="s">
        <v>234</v>
      </c>
      <c r="CW333" t="s">
        <v>234</v>
      </c>
      <c r="CX333" t="s">
        <v>234</v>
      </c>
      <c r="CY333" t="s">
        <v>234</v>
      </c>
      <c r="CZ333" t="s">
        <v>234</v>
      </c>
      <c r="DA333" t="s">
        <v>234</v>
      </c>
      <c r="DB333" t="s">
        <v>234</v>
      </c>
      <c r="DC333" t="s">
        <v>234</v>
      </c>
      <c r="DD333" t="s">
        <v>234</v>
      </c>
      <c r="DE333" t="s">
        <v>234</v>
      </c>
      <c r="DF333" t="s">
        <v>234</v>
      </c>
      <c r="DG333" t="s">
        <v>234</v>
      </c>
      <c r="DH333" t="s">
        <v>234</v>
      </c>
      <c r="DI333" t="s">
        <v>234</v>
      </c>
      <c r="DJ333" t="s">
        <v>234</v>
      </c>
      <c r="DK333" t="s">
        <v>234</v>
      </c>
      <c r="DL333" t="s">
        <v>234</v>
      </c>
      <c r="DM333" t="s">
        <v>234</v>
      </c>
      <c r="DN333" t="s">
        <v>234</v>
      </c>
      <c r="DO333" t="s">
        <v>234</v>
      </c>
      <c r="DP333" t="s">
        <v>234</v>
      </c>
      <c r="DQ333" t="s">
        <v>234</v>
      </c>
      <c r="DR333" t="s">
        <v>234</v>
      </c>
      <c r="DS333" t="s">
        <v>234</v>
      </c>
      <c r="DT333" t="s">
        <v>234</v>
      </c>
      <c r="DU333" t="s">
        <v>234</v>
      </c>
      <c r="DV333" t="s">
        <v>234</v>
      </c>
      <c r="DW333" t="s">
        <v>234</v>
      </c>
      <c r="DX333" t="s">
        <v>234</v>
      </c>
      <c r="DY333" t="s">
        <v>234</v>
      </c>
      <c r="DZ333" t="s">
        <v>234</v>
      </c>
      <c r="EA333" t="s">
        <v>234</v>
      </c>
      <c r="EB333" t="s">
        <v>234</v>
      </c>
      <c r="EC333" t="s">
        <v>234</v>
      </c>
      <c r="ED333" t="s">
        <v>234</v>
      </c>
      <c r="EE333" t="s">
        <v>234</v>
      </c>
      <c r="EF333" t="s">
        <v>234</v>
      </c>
      <c r="EG333" t="s">
        <v>234</v>
      </c>
      <c r="EH333" t="s">
        <v>234</v>
      </c>
      <c r="EI333" t="s">
        <v>234</v>
      </c>
      <c r="EJ333" t="s">
        <v>234</v>
      </c>
      <c r="EK333" t="s">
        <v>234</v>
      </c>
      <c r="EL333" t="s">
        <v>234</v>
      </c>
      <c r="EM333" t="s">
        <v>234</v>
      </c>
      <c r="EN333" t="s">
        <v>234</v>
      </c>
      <c r="EO333" t="s">
        <v>234</v>
      </c>
      <c r="EP333" t="s">
        <v>234</v>
      </c>
      <c r="EQ333" t="s">
        <v>234</v>
      </c>
      <c r="ER333" t="s">
        <v>234</v>
      </c>
      <c r="ES333" t="s">
        <v>234</v>
      </c>
      <c r="ET333" t="s">
        <v>234</v>
      </c>
      <c r="EU333" t="s">
        <v>234</v>
      </c>
      <c r="EV333" t="s">
        <v>234</v>
      </c>
      <c r="EW333" t="s">
        <v>234</v>
      </c>
      <c r="EX333" t="s">
        <v>234</v>
      </c>
      <c r="EY333" t="s">
        <v>234</v>
      </c>
      <c r="EZ333" t="s">
        <v>234</v>
      </c>
      <c r="FA333" t="s">
        <v>234</v>
      </c>
      <c r="FB333" t="s">
        <v>234</v>
      </c>
      <c r="FC333" t="s">
        <v>234</v>
      </c>
      <c r="FD333" t="s">
        <v>234</v>
      </c>
      <c r="FE333" t="s">
        <v>234</v>
      </c>
      <c r="FF333" t="s">
        <v>234</v>
      </c>
      <c r="FG333" t="s">
        <v>234</v>
      </c>
      <c r="FH333" t="s">
        <v>234</v>
      </c>
      <c r="FI333" t="s">
        <v>234</v>
      </c>
      <c r="FJ333" t="s">
        <v>234</v>
      </c>
      <c r="FK333" t="s">
        <v>234</v>
      </c>
      <c r="FL333" t="s">
        <v>234</v>
      </c>
      <c r="FM333" t="s">
        <v>234</v>
      </c>
      <c r="FN333" t="s">
        <v>234</v>
      </c>
      <c r="FO333" t="s">
        <v>234</v>
      </c>
      <c r="FP333" t="s">
        <v>234</v>
      </c>
      <c r="FQ333" t="s">
        <v>234</v>
      </c>
      <c r="FR333" t="s">
        <v>234</v>
      </c>
      <c r="FS333" t="s">
        <v>234</v>
      </c>
      <c r="FT333" t="s">
        <v>234</v>
      </c>
      <c r="FU333" t="s">
        <v>234</v>
      </c>
      <c r="FV333" t="s">
        <v>234</v>
      </c>
      <c r="FW333" t="s">
        <v>234</v>
      </c>
      <c r="FX333" t="s">
        <v>234</v>
      </c>
      <c r="FY333" t="s">
        <v>234</v>
      </c>
      <c r="FZ333" t="s">
        <v>234</v>
      </c>
      <c r="GA333" t="s">
        <v>234</v>
      </c>
      <c r="GB333" t="s">
        <v>234</v>
      </c>
      <c r="GC333" t="s">
        <v>234</v>
      </c>
      <c r="GD333" t="s">
        <v>234</v>
      </c>
      <c r="GE333" t="s">
        <v>234</v>
      </c>
      <c r="GF333" t="s">
        <v>234</v>
      </c>
      <c r="GG333" t="s">
        <v>234</v>
      </c>
      <c r="GH333" t="s">
        <v>234</v>
      </c>
      <c r="GI333" t="s">
        <v>234</v>
      </c>
      <c r="GJ333" t="s">
        <v>234</v>
      </c>
      <c r="GK333" t="s">
        <v>234</v>
      </c>
      <c r="GL333" t="s">
        <v>234</v>
      </c>
      <c r="GM333" t="s">
        <v>234</v>
      </c>
      <c r="GN333" t="s">
        <v>234</v>
      </c>
      <c r="GO333" t="s">
        <v>234</v>
      </c>
      <c r="GP333" t="s">
        <v>234</v>
      </c>
      <c r="GQ333" t="s">
        <v>234</v>
      </c>
      <c r="GR333" t="s">
        <v>234</v>
      </c>
      <c r="GS333" t="s">
        <v>234</v>
      </c>
      <c r="GT333" t="s">
        <v>234</v>
      </c>
      <c r="GU333" t="s">
        <v>234</v>
      </c>
      <c r="GV333" t="s">
        <v>234</v>
      </c>
      <c r="GW333" t="s">
        <v>234</v>
      </c>
      <c r="GX333" t="s">
        <v>234</v>
      </c>
      <c r="GY333" t="s">
        <v>234</v>
      </c>
      <c r="GZ333" t="s">
        <v>234</v>
      </c>
      <c r="HA333" t="s">
        <v>234</v>
      </c>
      <c r="HB333" t="s">
        <v>234</v>
      </c>
      <c r="HC333" t="s">
        <v>234</v>
      </c>
      <c r="HD333" t="s">
        <v>234</v>
      </c>
      <c r="HE333" t="s">
        <v>234</v>
      </c>
      <c r="HF333" t="s">
        <v>234</v>
      </c>
      <c r="HG333" t="s">
        <v>234</v>
      </c>
      <c r="HH333" t="s">
        <v>234</v>
      </c>
      <c r="HI333" t="s">
        <v>234</v>
      </c>
      <c r="HJ333" t="s">
        <v>234</v>
      </c>
      <c r="HK333" t="s">
        <v>234</v>
      </c>
      <c r="HL333" t="s">
        <v>234</v>
      </c>
      <c r="HM333" t="s">
        <v>234</v>
      </c>
      <c r="HN333" t="s">
        <v>234</v>
      </c>
      <c r="HO333" t="s">
        <v>234</v>
      </c>
      <c r="HP333" t="s">
        <v>234</v>
      </c>
      <c r="HQ333" t="s">
        <v>234</v>
      </c>
      <c r="HR333" t="s">
        <v>234</v>
      </c>
      <c r="HS333" t="s">
        <v>234</v>
      </c>
      <c r="HT333" t="s">
        <v>234</v>
      </c>
      <c r="HU333" t="s">
        <v>234</v>
      </c>
      <c r="HV333" t="s">
        <v>234</v>
      </c>
      <c r="HW333" t="s">
        <v>234</v>
      </c>
      <c r="HX333" t="s">
        <v>234</v>
      </c>
      <c r="HY333" t="s">
        <v>234</v>
      </c>
      <c r="HZ333" t="s">
        <v>234</v>
      </c>
      <c r="IA333" t="s">
        <v>234</v>
      </c>
      <c r="IB333" t="s">
        <v>234</v>
      </c>
      <c r="IC333" t="s">
        <v>234</v>
      </c>
      <c r="ID333" t="s">
        <v>234</v>
      </c>
      <c r="IE333" t="s">
        <v>234</v>
      </c>
      <c r="IF333" t="s">
        <v>234</v>
      </c>
      <c r="IG333" t="s">
        <v>234</v>
      </c>
      <c r="IH333" t="s">
        <v>234</v>
      </c>
      <c r="II333" t="s">
        <v>234</v>
      </c>
      <c r="IJ333" t="s">
        <v>234</v>
      </c>
      <c r="IK333" t="s">
        <v>234</v>
      </c>
      <c r="IL333" t="s">
        <v>234</v>
      </c>
      <c r="IM333" t="s">
        <v>234</v>
      </c>
      <c r="IN333" t="s">
        <v>234</v>
      </c>
      <c r="IO333" t="s">
        <v>234</v>
      </c>
      <c r="IP333" t="s">
        <v>234</v>
      </c>
      <c r="IQ333" t="s">
        <v>234</v>
      </c>
      <c r="IR333" t="s">
        <v>234</v>
      </c>
      <c r="IS333" t="s">
        <v>234</v>
      </c>
      <c r="IT333" t="s">
        <v>234</v>
      </c>
      <c r="IU333" t="s">
        <v>234</v>
      </c>
      <c r="IV333" t="s">
        <v>234</v>
      </c>
      <c r="IW333" t="s">
        <v>234</v>
      </c>
      <c r="IX333" t="s">
        <v>234</v>
      </c>
      <c r="IY333" t="s">
        <v>1655</v>
      </c>
      <c r="IZ333" t="s">
        <v>1713</v>
      </c>
      <c r="JA333" t="s">
        <v>344</v>
      </c>
      <c r="JB333" t="s">
        <v>234</v>
      </c>
      <c r="JC333" t="s">
        <v>345</v>
      </c>
      <c r="JD333" t="s">
        <v>3809</v>
      </c>
      <c r="JE333" t="s">
        <v>3809</v>
      </c>
      <c r="JF333" t="s">
        <v>255</v>
      </c>
      <c r="JG333" t="s">
        <v>234</v>
      </c>
      <c r="JH333" t="s">
        <v>347</v>
      </c>
      <c r="JI333" t="s">
        <v>258</v>
      </c>
      <c r="JJ333" t="s">
        <v>258</v>
      </c>
      <c r="JK333" t="s">
        <v>3810</v>
      </c>
      <c r="JL333" t="s">
        <v>234</v>
      </c>
      <c r="JM333" t="s">
        <v>234</v>
      </c>
      <c r="JN333" t="s">
        <v>234</v>
      </c>
      <c r="JO333" t="s">
        <v>234</v>
      </c>
      <c r="JP333" t="s">
        <v>234</v>
      </c>
      <c r="JQ333">
        <v>0</v>
      </c>
      <c r="JR333">
        <v>0</v>
      </c>
      <c r="JS333" t="s">
        <v>234</v>
      </c>
      <c r="JT333" t="s">
        <v>259</v>
      </c>
      <c r="JU333">
        <v>0</v>
      </c>
      <c r="JV333" t="s">
        <v>261</v>
      </c>
      <c r="JW333" t="s">
        <v>375</v>
      </c>
      <c r="JX333" t="s">
        <v>249</v>
      </c>
      <c r="JY333" t="s">
        <v>269</v>
      </c>
      <c r="JZ333">
        <v>0</v>
      </c>
      <c r="KA333">
        <v>0</v>
      </c>
      <c r="KB333">
        <v>0</v>
      </c>
      <c r="KC333">
        <v>0</v>
      </c>
      <c r="KD333">
        <v>0</v>
      </c>
      <c r="KE333">
        <v>0</v>
      </c>
      <c r="KF333">
        <v>0</v>
      </c>
      <c r="KG333">
        <v>0</v>
      </c>
      <c r="KH333">
        <v>0</v>
      </c>
      <c r="KI333">
        <v>0</v>
      </c>
      <c r="KJ333">
        <v>0</v>
      </c>
      <c r="KK333">
        <v>1</v>
      </c>
      <c r="KL333" t="s">
        <v>234</v>
      </c>
      <c r="KM333" t="s">
        <v>261</v>
      </c>
      <c r="KN333" t="s">
        <v>234</v>
      </c>
      <c r="KO333" t="s">
        <v>234</v>
      </c>
      <c r="KP333" t="s">
        <v>234</v>
      </c>
      <c r="KQ333" t="s">
        <v>234</v>
      </c>
      <c r="KR333" t="s">
        <v>234</v>
      </c>
      <c r="KS333" t="s">
        <v>234</v>
      </c>
      <c r="KT333" t="s">
        <v>234</v>
      </c>
      <c r="KU333" t="s">
        <v>234</v>
      </c>
      <c r="KV333" t="s">
        <v>234</v>
      </c>
      <c r="KW333" t="s">
        <v>234</v>
      </c>
      <c r="KX333" t="s">
        <v>234</v>
      </c>
      <c r="KY333" t="s">
        <v>234</v>
      </c>
      <c r="KZ333" t="s">
        <v>234</v>
      </c>
      <c r="LA333" t="s">
        <v>234</v>
      </c>
      <c r="LB333" t="s">
        <v>234</v>
      </c>
      <c r="LC333" t="s">
        <v>234</v>
      </c>
      <c r="LD333" t="s">
        <v>234</v>
      </c>
      <c r="LE333" t="s">
        <v>234</v>
      </c>
      <c r="LF333" t="s">
        <v>3443</v>
      </c>
      <c r="LG333" t="s">
        <v>234</v>
      </c>
      <c r="LH333">
        <v>267218886</v>
      </c>
      <c r="LI333" t="s">
        <v>4559</v>
      </c>
      <c r="LJ333">
        <v>44626.590173611112</v>
      </c>
      <c r="LK333" t="s">
        <v>234</v>
      </c>
      <c r="LL333" t="s">
        <v>234</v>
      </c>
      <c r="LM333" t="s">
        <v>3800</v>
      </c>
      <c r="LN333" t="s">
        <v>3801</v>
      </c>
      <c r="LO333" t="s">
        <v>234</v>
      </c>
      <c r="LP333">
        <v>347</v>
      </c>
    </row>
    <row r="334" spans="1:328" x14ac:dyDescent="0.35">
      <c r="A334">
        <v>44623.377494560184</v>
      </c>
      <c r="B334">
        <v>44623.559656979167</v>
      </c>
      <c r="C334">
        <v>44623</v>
      </c>
      <c r="D334">
        <v>3.6432483796670564E-2</v>
      </c>
      <c r="E334" t="s">
        <v>234</v>
      </c>
      <c r="F334" t="s">
        <v>234</v>
      </c>
      <c r="G334" t="s">
        <v>234</v>
      </c>
      <c r="H334">
        <v>44623</v>
      </c>
      <c r="I334" t="s">
        <v>451</v>
      </c>
      <c r="J334" t="s">
        <v>234</v>
      </c>
      <c r="K334" t="s">
        <v>451</v>
      </c>
      <c r="L334" t="s">
        <v>450</v>
      </c>
      <c r="M334" t="s">
        <v>450</v>
      </c>
      <c r="N334" t="s">
        <v>246</v>
      </c>
      <c r="O334" t="s">
        <v>4536</v>
      </c>
      <c r="P334" t="s">
        <v>246</v>
      </c>
      <c r="Q334" t="s">
        <v>433</v>
      </c>
      <c r="R334" t="s">
        <v>4536</v>
      </c>
      <c r="S334" t="s">
        <v>441</v>
      </c>
      <c r="T334" t="s">
        <v>1825</v>
      </c>
      <c r="U334" t="s">
        <v>1824</v>
      </c>
      <c r="V334" t="s">
        <v>1826</v>
      </c>
      <c r="W334" t="s">
        <v>3220</v>
      </c>
      <c r="X334" t="s">
        <v>3219</v>
      </c>
      <c r="Y334" t="s">
        <v>3220</v>
      </c>
      <c r="Z334" t="s">
        <v>246</v>
      </c>
      <c r="AA334" t="s">
        <v>4537</v>
      </c>
      <c r="AB334" t="s">
        <v>246</v>
      </c>
      <c r="AC334" t="s">
        <v>1390</v>
      </c>
      <c r="AD334" t="s">
        <v>4537</v>
      </c>
      <c r="AE334" t="s">
        <v>246</v>
      </c>
      <c r="AF334" t="s">
        <v>4538</v>
      </c>
      <c r="AG334" t="s">
        <v>246</v>
      </c>
      <c r="AH334" t="s">
        <v>1390</v>
      </c>
      <c r="AI334" t="s">
        <v>4539</v>
      </c>
      <c r="AJ334" t="s">
        <v>366</v>
      </c>
      <c r="AK334" t="s">
        <v>284</v>
      </c>
      <c r="AL334" t="s">
        <v>1655</v>
      </c>
      <c r="AM334" t="s">
        <v>234</v>
      </c>
      <c r="AN334" t="s">
        <v>1655</v>
      </c>
      <c r="AO334" t="s">
        <v>234</v>
      </c>
      <c r="AP334" t="s">
        <v>274</v>
      </c>
      <c r="AQ334" t="s">
        <v>234</v>
      </c>
      <c r="AR334" t="s">
        <v>234</v>
      </c>
      <c r="AS334" t="s">
        <v>285</v>
      </c>
      <c r="AT334" t="s">
        <v>234</v>
      </c>
      <c r="AU334" t="s">
        <v>3875</v>
      </c>
      <c r="AV334">
        <v>1</v>
      </c>
      <c r="AW334">
        <v>1</v>
      </c>
      <c r="AX334">
        <v>0</v>
      </c>
      <c r="AY334">
        <v>0</v>
      </c>
      <c r="AZ334">
        <v>0</v>
      </c>
      <c r="BA334">
        <v>0</v>
      </c>
      <c r="BB334">
        <v>0</v>
      </c>
      <c r="BC334">
        <v>0</v>
      </c>
      <c r="BD334" t="s">
        <v>309</v>
      </c>
      <c r="BE334" t="s">
        <v>750</v>
      </c>
      <c r="BF334" t="s">
        <v>4560</v>
      </c>
      <c r="BG334">
        <v>1</v>
      </c>
      <c r="BH334">
        <v>0</v>
      </c>
      <c r="BI334">
        <v>0</v>
      </c>
      <c r="BJ334">
        <v>1</v>
      </c>
      <c r="BK334">
        <v>1</v>
      </c>
      <c r="BL334">
        <v>0</v>
      </c>
      <c r="BM334">
        <v>0</v>
      </c>
      <c r="BN334">
        <v>0</v>
      </c>
      <c r="BO334">
        <v>0</v>
      </c>
      <c r="BP334">
        <v>0</v>
      </c>
      <c r="BQ334" t="s">
        <v>234</v>
      </c>
      <c r="BR334" t="s">
        <v>317</v>
      </c>
      <c r="BS334" t="s">
        <v>289</v>
      </c>
      <c r="BT334" t="s">
        <v>3972</v>
      </c>
      <c r="BU334">
        <v>1</v>
      </c>
      <c r="BV334">
        <v>1</v>
      </c>
      <c r="BW334">
        <v>0</v>
      </c>
      <c r="BX334">
        <v>1</v>
      </c>
      <c r="BY334">
        <v>0</v>
      </c>
      <c r="BZ334">
        <v>0</v>
      </c>
      <c r="CA334">
        <v>1</v>
      </c>
      <c r="CB334">
        <v>0</v>
      </c>
      <c r="CC334" t="s">
        <v>1500</v>
      </c>
      <c r="CD334">
        <v>600</v>
      </c>
      <c r="CE334">
        <v>300</v>
      </c>
      <c r="CF334" t="s">
        <v>1445</v>
      </c>
      <c r="CG334">
        <v>600</v>
      </c>
      <c r="CH334">
        <v>230.76923076923001</v>
      </c>
      <c r="CI334" t="s">
        <v>1655</v>
      </c>
      <c r="CJ334" t="s">
        <v>234</v>
      </c>
      <c r="CK334" t="s">
        <v>234</v>
      </c>
      <c r="CL334" t="s">
        <v>234</v>
      </c>
      <c r="CM334">
        <v>600</v>
      </c>
      <c r="CN334" t="s">
        <v>4561</v>
      </c>
      <c r="CO334" t="s">
        <v>1655</v>
      </c>
      <c r="CP334" t="s">
        <v>234</v>
      </c>
      <c r="CQ334" t="s">
        <v>234</v>
      </c>
      <c r="CR334" t="s">
        <v>234</v>
      </c>
      <c r="CS334" t="s">
        <v>234</v>
      </c>
      <c r="CT334" t="s">
        <v>234</v>
      </c>
      <c r="CU334" t="s">
        <v>234</v>
      </c>
      <c r="CV334" t="s">
        <v>1507</v>
      </c>
      <c r="CW334" t="s">
        <v>1655</v>
      </c>
      <c r="CX334">
        <v>1250</v>
      </c>
      <c r="CY334" t="s">
        <v>234</v>
      </c>
      <c r="CZ334" t="s">
        <v>234</v>
      </c>
      <c r="DA334" t="s">
        <v>234</v>
      </c>
      <c r="DB334" t="s">
        <v>234</v>
      </c>
      <c r="DC334" t="s">
        <v>234</v>
      </c>
      <c r="DD334" t="s">
        <v>234</v>
      </c>
      <c r="DE334" t="s">
        <v>259</v>
      </c>
      <c r="DF334">
        <v>1250</v>
      </c>
      <c r="DG334" t="s">
        <v>1445</v>
      </c>
      <c r="DH334" t="s">
        <v>1655</v>
      </c>
      <c r="DI334" t="s">
        <v>3956</v>
      </c>
      <c r="DJ334">
        <v>0</v>
      </c>
      <c r="DK334">
        <v>1</v>
      </c>
      <c r="DL334">
        <v>0</v>
      </c>
      <c r="DM334">
        <v>0</v>
      </c>
      <c r="DN334">
        <v>1</v>
      </c>
      <c r="DO334">
        <v>0</v>
      </c>
      <c r="DP334">
        <v>0</v>
      </c>
      <c r="DQ334">
        <v>0</v>
      </c>
      <c r="DR334">
        <v>0</v>
      </c>
      <c r="DS334">
        <v>0</v>
      </c>
      <c r="DT334">
        <v>0</v>
      </c>
      <c r="DU334">
        <v>0</v>
      </c>
      <c r="DV334">
        <v>0</v>
      </c>
      <c r="DW334">
        <v>0</v>
      </c>
      <c r="DX334" t="s">
        <v>234</v>
      </c>
      <c r="DY334" t="s">
        <v>1472</v>
      </c>
      <c r="DZ334">
        <v>0</v>
      </c>
      <c r="EA334">
        <v>0</v>
      </c>
      <c r="EB334">
        <v>0</v>
      </c>
      <c r="EC334">
        <v>0</v>
      </c>
      <c r="ED334">
        <v>0</v>
      </c>
      <c r="EE334">
        <v>0</v>
      </c>
      <c r="EF334">
        <v>1</v>
      </c>
      <c r="EG334">
        <v>0</v>
      </c>
      <c r="EH334" t="s">
        <v>1655</v>
      </c>
      <c r="EI334" t="s">
        <v>1655</v>
      </c>
      <c r="EJ334" t="s">
        <v>1655</v>
      </c>
      <c r="EK334" t="s">
        <v>239</v>
      </c>
      <c r="EL334" t="s">
        <v>314</v>
      </c>
      <c r="EM334" t="s">
        <v>394</v>
      </c>
      <c r="EN334" t="s">
        <v>314</v>
      </c>
      <c r="EO334" t="s">
        <v>1018</v>
      </c>
      <c r="EP334">
        <v>1</v>
      </c>
      <c r="EQ334">
        <v>0</v>
      </c>
      <c r="ER334">
        <v>0</v>
      </c>
      <c r="ES334">
        <v>0</v>
      </c>
      <c r="ET334">
        <v>0</v>
      </c>
      <c r="EU334">
        <v>0</v>
      </c>
      <c r="EV334">
        <v>0</v>
      </c>
      <c r="EW334">
        <v>0</v>
      </c>
      <c r="EX334" t="s">
        <v>1655</v>
      </c>
      <c r="EY334">
        <v>40</v>
      </c>
      <c r="EZ334" t="s">
        <v>3818</v>
      </c>
      <c r="FA334" t="s">
        <v>234</v>
      </c>
      <c r="FB334" t="s">
        <v>234</v>
      </c>
      <c r="FC334" t="s">
        <v>234</v>
      </c>
      <c r="FD334" t="s">
        <v>3818</v>
      </c>
      <c r="FE334" t="s">
        <v>1655</v>
      </c>
      <c r="FF334" t="s">
        <v>234</v>
      </c>
      <c r="FG334" t="s">
        <v>234</v>
      </c>
      <c r="FH334" t="s">
        <v>234</v>
      </c>
      <c r="FI334" t="s">
        <v>234</v>
      </c>
      <c r="FJ334" t="s">
        <v>234</v>
      </c>
      <c r="FK334" t="s">
        <v>234</v>
      </c>
      <c r="FL334" t="s">
        <v>234</v>
      </c>
      <c r="FM334" t="s">
        <v>234</v>
      </c>
      <c r="FN334" t="s">
        <v>234</v>
      </c>
      <c r="FO334" t="s">
        <v>234</v>
      </c>
      <c r="FP334" t="s">
        <v>234</v>
      </c>
      <c r="FQ334" t="s">
        <v>234</v>
      </c>
      <c r="FR334" t="s">
        <v>234</v>
      </c>
      <c r="FS334" t="s">
        <v>234</v>
      </c>
      <c r="FT334" t="s">
        <v>234</v>
      </c>
      <c r="FU334" t="s">
        <v>234</v>
      </c>
      <c r="FV334" t="s">
        <v>234</v>
      </c>
      <c r="FW334" t="s">
        <v>234</v>
      </c>
      <c r="FX334" t="s">
        <v>234</v>
      </c>
      <c r="FY334" t="s">
        <v>234</v>
      </c>
      <c r="FZ334" t="s">
        <v>234</v>
      </c>
      <c r="GA334" t="s">
        <v>234</v>
      </c>
      <c r="GB334" t="s">
        <v>234</v>
      </c>
      <c r="GC334" t="s">
        <v>234</v>
      </c>
      <c r="GD334" t="s">
        <v>234</v>
      </c>
      <c r="GE334" t="s">
        <v>234</v>
      </c>
      <c r="GF334" t="s">
        <v>234</v>
      </c>
      <c r="GG334" t="s">
        <v>234</v>
      </c>
      <c r="GH334" t="s">
        <v>234</v>
      </c>
      <c r="GI334" t="s">
        <v>234</v>
      </c>
      <c r="GJ334" t="s">
        <v>234</v>
      </c>
      <c r="GK334" t="s">
        <v>234</v>
      </c>
      <c r="GL334" t="s">
        <v>234</v>
      </c>
      <c r="GM334" t="s">
        <v>234</v>
      </c>
      <c r="GN334" t="s">
        <v>234</v>
      </c>
      <c r="GO334" t="s">
        <v>1445</v>
      </c>
      <c r="GP334" t="s">
        <v>234</v>
      </c>
      <c r="GQ334" t="s">
        <v>234</v>
      </c>
      <c r="GR334" t="s">
        <v>234</v>
      </c>
      <c r="GS334" t="s">
        <v>234</v>
      </c>
      <c r="GT334" t="s">
        <v>234</v>
      </c>
      <c r="GU334" t="s">
        <v>234</v>
      </c>
      <c r="GV334" t="s">
        <v>234</v>
      </c>
      <c r="GW334" t="s">
        <v>234</v>
      </c>
      <c r="GX334" t="s">
        <v>234</v>
      </c>
      <c r="GY334" t="s">
        <v>234</v>
      </c>
      <c r="GZ334" t="s">
        <v>234</v>
      </c>
      <c r="HA334" t="s">
        <v>234</v>
      </c>
      <c r="HB334" t="s">
        <v>234</v>
      </c>
      <c r="HC334" t="s">
        <v>234</v>
      </c>
      <c r="HD334" t="s">
        <v>234</v>
      </c>
      <c r="HE334" t="s">
        <v>234</v>
      </c>
      <c r="HF334" t="s">
        <v>234</v>
      </c>
      <c r="HG334" t="s">
        <v>234</v>
      </c>
      <c r="HH334" t="s">
        <v>234</v>
      </c>
      <c r="HI334" t="s">
        <v>234</v>
      </c>
      <c r="HJ334" t="s">
        <v>234</v>
      </c>
      <c r="HK334" t="s">
        <v>234</v>
      </c>
      <c r="HL334" t="s">
        <v>234</v>
      </c>
      <c r="HM334" t="s">
        <v>234</v>
      </c>
      <c r="HN334" t="s">
        <v>1655</v>
      </c>
      <c r="HO334" t="s">
        <v>1655</v>
      </c>
      <c r="HP334" t="s">
        <v>1655</v>
      </c>
      <c r="HQ334" t="s">
        <v>239</v>
      </c>
      <c r="HR334" t="s">
        <v>314</v>
      </c>
      <c r="HS334" t="s">
        <v>2142</v>
      </c>
      <c r="HT334" t="s">
        <v>314</v>
      </c>
      <c r="HU334" t="s">
        <v>1445</v>
      </c>
      <c r="HV334" t="s">
        <v>234</v>
      </c>
      <c r="HW334" t="s">
        <v>234</v>
      </c>
      <c r="HX334" t="s">
        <v>234</v>
      </c>
      <c r="HY334" t="s">
        <v>234</v>
      </c>
      <c r="HZ334" t="s">
        <v>234</v>
      </c>
      <c r="IA334" t="s">
        <v>234</v>
      </c>
      <c r="IB334" t="s">
        <v>234</v>
      </c>
      <c r="IC334" t="s">
        <v>234</v>
      </c>
      <c r="ID334" t="s">
        <v>1451</v>
      </c>
      <c r="IE334">
        <v>0</v>
      </c>
      <c r="IF334">
        <v>1</v>
      </c>
      <c r="IG334">
        <v>0</v>
      </c>
      <c r="IH334">
        <v>0</v>
      </c>
      <c r="II334">
        <v>0</v>
      </c>
      <c r="IJ334">
        <v>0</v>
      </c>
      <c r="IK334">
        <v>0</v>
      </c>
      <c r="IL334">
        <v>0</v>
      </c>
      <c r="IM334" t="s">
        <v>234</v>
      </c>
      <c r="IN334" t="s">
        <v>1655</v>
      </c>
      <c r="IO334" t="s">
        <v>234</v>
      </c>
      <c r="IP334" t="s">
        <v>3878</v>
      </c>
      <c r="IQ334">
        <v>1</v>
      </c>
      <c r="IR334">
        <v>1</v>
      </c>
      <c r="IS334">
        <v>0</v>
      </c>
      <c r="IT334">
        <v>0</v>
      </c>
      <c r="IU334">
        <v>0</v>
      </c>
      <c r="IV334">
        <v>0</v>
      </c>
      <c r="IW334">
        <v>0</v>
      </c>
      <c r="IX334">
        <v>0</v>
      </c>
      <c r="IY334" t="s">
        <v>234</v>
      </c>
      <c r="IZ334" t="s">
        <v>234</v>
      </c>
      <c r="JA334" t="s">
        <v>234</v>
      </c>
      <c r="JB334" t="s">
        <v>234</v>
      </c>
      <c r="JC334" t="s">
        <v>234</v>
      </c>
      <c r="JD334" t="s">
        <v>234</v>
      </c>
      <c r="JE334" t="s">
        <v>234</v>
      </c>
      <c r="JF334" t="s">
        <v>234</v>
      </c>
      <c r="JG334" t="s">
        <v>234</v>
      </c>
      <c r="JH334" t="s">
        <v>234</v>
      </c>
      <c r="JI334" t="s">
        <v>234</v>
      </c>
      <c r="JJ334" t="s">
        <v>234</v>
      </c>
      <c r="JK334" t="s">
        <v>234</v>
      </c>
      <c r="JL334" t="s">
        <v>234</v>
      </c>
      <c r="JM334" t="s">
        <v>234</v>
      </c>
      <c r="JN334" t="s">
        <v>234</v>
      </c>
      <c r="JO334" t="s">
        <v>234</v>
      </c>
      <c r="JP334" t="s">
        <v>234</v>
      </c>
      <c r="JQ334" t="s">
        <v>234</v>
      </c>
      <c r="JR334" t="s">
        <v>234</v>
      </c>
      <c r="JS334" t="s">
        <v>234</v>
      </c>
      <c r="JT334" t="s">
        <v>234</v>
      </c>
      <c r="JU334" t="s">
        <v>234</v>
      </c>
      <c r="JV334" t="s">
        <v>234</v>
      </c>
      <c r="JW334" t="s">
        <v>234</v>
      </c>
      <c r="JX334" t="s">
        <v>234</v>
      </c>
      <c r="JY334" t="s">
        <v>234</v>
      </c>
      <c r="JZ334" t="s">
        <v>234</v>
      </c>
      <c r="KA334" t="s">
        <v>234</v>
      </c>
      <c r="KB334" t="s">
        <v>234</v>
      </c>
      <c r="KC334" t="s">
        <v>234</v>
      </c>
      <c r="KD334" t="s">
        <v>234</v>
      </c>
      <c r="KE334" t="s">
        <v>234</v>
      </c>
      <c r="KF334" t="s">
        <v>234</v>
      </c>
      <c r="KG334" t="s">
        <v>234</v>
      </c>
      <c r="KH334" t="s">
        <v>234</v>
      </c>
      <c r="KI334" t="s">
        <v>234</v>
      </c>
      <c r="KJ334" t="s">
        <v>234</v>
      </c>
      <c r="KK334" t="s">
        <v>234</v>
      </c>
      <c r="KL334" t="s">
        <v>234</v>
      </c>
      <c r="KM334" t="s">
        <v>234</v>
      </c>
      <c r="KN334" t="s">
        <v>234</v>
      </c>
      <c r="KO334" t="s">
        <v>234</v>
      </c>
      <c r="KP334" t="s">
        <v>234</v>
      </c>
      <c r="KQ334" t="s">
        <v>234</v>
      </c>
      <c r="KR334" t="s">
        <v>234</v>
      </c>
      <c r="KS334" t="s">
        <v>234</v>
      </c>
      <c r="KT334" t="s">
        <v>234</v>
      </c>
      <c r="KU334" t="s">
        <v>234</v>
      </c>
      <c r="KV334" t="s">
        <v>234</v>
      </c>
      <c r="KW334" t="s">
        <v>234</v>
      </c>
      <c r="KX334" t="s">
        <v>234</v>
      </c>
      <c r="KY334" t="s">
        <v>234</v>
      </c>
      <c r="KZ334" t="s">
        <v>234</v>
      </c>
      <c r="LA334" t="s">
        <v>234</v>
      </c>
      <c r="LB334" t="s">
        <v>234</v>
      </c>
      <c r="LC334" t="s">
        <v>234</v>
      </c>
      <c r="LD334" t="s">
        <v>234</v>
      </c>
      <c r="LE334" t="s">
        <v>234</v>
      </c>
      <c r="LF334" t="s">
        <v>3443</v>
      </c>
      <c r="LG334" t="s">
        <v>234</v>
      </c>
      <c r="LH334">
        <v>267219347</v>
      </c>
      <c r="LI334" t="s">
        <v>4562</v>
      </c>
      <c r="LJ334">
        <v>44626.591527777768</v>
      </c>
      <c r="LK334" t="s">
        <v>234</v>
      </c>
      <c r="LL334" t="s">
        <v>234</v>
      </c>
      <c r="LM334" t="s">
        <v>3800</v>
      </c>
      <c r="LN334" t="s">
        <v>3801</v>
      </c>
      <c r="LO334" t="s">
        <v>234</v>
      </c>
      <c r="LP334">
        <v>348</v>
      </c>
    </row>
    <row r="335" spans="1:328" x14ac:dyDescent="0.35">
      <c r="A335">
        <v>44623.396584618058</v>
      </c>
      <c r="B335">
        <v>44623.560878020828</v>
      </c>
      <c r="C335">
        <v>44623</v>
      </c>
      <c r="D335">
        <v>2.7382233794924105E-2</v>
      </c>
      <c r="E335" t="s">
        <v>234</v>
      </c>
      <c r="F335" t="s">
        <v>234</v>
      </c>
      <c r="G335" t="s">
        <v>234</v>
      </c>
      <c r="H335">
        <v>44623</v>
      </c>
      <c r="I335" t="s">
        <v>451</v>
      </c>
      <c r="J335" t="s">
        <v>234</v>
      </c>
      <c r="K335" t="s">
        <v>451</v>
      </c>
      <c r="L335" t="s">
        <v>450</v>
      </c>
      <c r="M335" t="s">
        <v>450</v>
      </c>
      <c r="N335" t="s">
        <v>246</v>
      </c>
      <c r="O335" t="s">
        <v>4536</v>
      </c>
      <c r="P335" t="s">
        <v>246</v>
      </c>
      <c r="Q335" t="s">
        <v>433</v>
      </c>
      <c r="R335" t="s">
        <v>4536</v>
      </c>
      <c r="S335" t="s">
        <v>441</v>
      </c>
      <c r="T335" t="s">
        <v>1825</v>
      </c>
      <c r="U335" t="s">
        <v>1824</v>
      </c>
      <c r="V335" t="s">
        <v>1826</v>
      </c>
      <c r="W335" t="s">
        <v>3220</v>
      </c>
      <c r="X335" t="s">
        <v>3219</v>
      </c>
      <c r="Y335" t="s">
        <v>3220</v>
      </c>
      <c r="Z335" t="s">
        <v>246</v>
      </c>
      <c r="AA335" t="s">
        <v>4537</v>
      </c>
      <c r="AB335" t="s">
        <v>246</v>
      </c>
      <c r="AC335" t="s">
        <v>1390</v>
      </c>
      <c r="AD335" t="s">
        <v>4537</v>
      </c>
      <c r="AE335" t="s">
        <v>246</v>
      </c>
      <c r="AF335" t="s">
        <v>4538</v>
      </c>
      <c r="AG335" t="s">
        <v>246</v>
      </c>
      <c r="AH335" t="s">
        <v>1390</v>
      </c>
      <c r="AI335" t="s">
        <v>4539</v>
      </c>
      <c r="AJ335" t="s">
        <v>366</v>
      </c>
      <c r="AK335" t="s">
        <v>284</v>
      </c>
      <c r="AL335" t="s">
        <v>1655</v>
      </c>
      <c r="AM335" t="s">
        <v>234</v>
      </c>
      <c r="AN335" t="s">
        <v>1655</v>
      </c>
      <c r="AO335" t="s">
        <v>234</v>
      </c>
      <c r="AP335" t="s">
        <v>250</v>
      </c>
      <c r="AQ335" t="s">
        <v>234</v>
      </c>
      <c r="AR335" t="s">
        <v>234</v>
      </c>
      <c r="AS335" t="s">
        <v>308</v>
      </c>
      <c r="AT335" t="s">
        <v>234</v>
      </c>
      <c r="AU335" t="s">
        <v>302</v>
      </c>
      <c r="AV335">
        <v>0</v>
      </c>
      <c r="AW335">
        <v>1</v>
      </c>
      <c r="AX335">
        <v>0</v>
      </c>
      <c r="AY335">
        <v>0</v>
      </c>
      <c r="AZ335">
        <v>0</v>
      </c>
      <c r="BA335">
        <v>0</v>
      </c>
      <c r="BB335">
        <v>0</v>
      </c>
      <c r="BC335">
        <v>0</v>
      </c>
      <c r="BD335" t="s">
        <v>303</v>
      </c>
      <c r="BE335" t="s">
        <v>752</v>
      </c>
      <c r="BF335" t="s">
        <v>4560</v>
      </c>
      <c r="BG335">
        <v>1</v>
      </c>
      <c r="BH335">
        <v>0</v>
      </c>
      <c r="BI335">
        <v>0</v>
      </c>
      <c r="BJ335">
        <v>1</v>
      </c>
      <c r="BK335">
        <v>1</v>
      </c>
      <c r="BL335">
        <v>0</v>
      </c>
      <c r="BM335">
        <v>0</v>
      </c>
      <c r="BN335">
        <v>0</v>
      </c>
      <c r="BO335">
        <v>0</v>
      </c>
      <c r="BP335">
        <v>0</v>
      </c>
      <c r="BQ335" t="s">
        <v>234</v>
      </c>
      <c r="BR335" t="s">
        <v>317</v>
      </c>
      <c r="BS335" t="s">
        <v>289</v>
      </c>
      <c r="BT335" t="s">
        <v>234</v>
      </c>
      <c r="BU335" t="s">
        <v>234</v>
      </c>
      <c r="BV335" t="s">
        <v>234</v>
      </c>
      <c r="BW335" t="s">
        <v>234</v>
      </c>
      <c r="BX335" t="s">
        <v>234</v>
      </c>
      <c r="BY335" t="s">
        <v>234</v>
      </c>
      <c r="BZ335" t="s">
        <v>234</v>
      </c>
      <c r="CA335" t="s">
        <v>234</v>
      </c>
      <c r="CB335" t="s">
        <v>234</v>
      </c>
      <c r="CC335" t="s">
        <v>234</v>
      </c>
      <c r="CD335" t="s">
        <v>234</v>
      </c>
      <c r="CE335" t="s">
        <v>234</v>
      </c>
      <c r="CF335" t="s">
        <v>234</v>
      </c>
      <c r="CG335" t="s">
        <v>234</v>
      </c>
      <c r="CH335" t="s">
        <v>234</v>
      </c>
      <c r="CI335" t="s">
        <v>234</v>
      </c>
      <c r="CJ335" t="s">
        <v>234</v>
      </c>
      <c r="CK335" t="s">
        <v>234</v>
      </c>
      <c r="CL335" t="s">
        <v>234</v>
      </c>
      <c r="CM335" t="s">
        <v>234</v>
      </c>
      <c r="CN335" t="s">
        <v>234</v>
      </c>
      <c r="CO335" t="s">
        <v>234</v>
      </c>
      <c r="CP335" t="s">
        <v>234</v>
      </c>
      <c r="CQ335" t="s">
        <v>234</v>
      </c>
      <c r="CR335" t="s">
        <v>234</v>
      </c>
      <c r="CS335" t="s">
        <v>234</v>
      </c>
      <c r="CT335" t="s">
        <v>234</v>
      </c>
      <c r="CU335" t="s">
        <v>234</v>
      </c>
      <c r="CV335" t="s">
        <v>234</v>
      </c>
      <c r="CW335" t="s">
        <v>234</v>
      </c>
      <c r="CX335" t="s">
        <v>234</v>
      </c>
      <c r="CY335" t="s">
        <v>234</v>
      </c>
      <c r="CZ335" t="s">
        <v>234</v>
      </c>
      <c r="DA335" t="s">
        <v>234</v>
      </c>
      <c r="DB335" t="s">
        <v>234</v>
      </c>
      <c r="DC335" t="s">
        <v>234</v>
      </c>
      <c r="DD335" t="s">
        <v>234</v>
      </c>
      <c r="DE335" t="s">
        <v>234</v>
      </c>
      <c r="DF335" t="s">
        <v>234</v>
      </c>
      <c r="DG335" t="s">
        <v>234</v>
      </c>
      <c r="DH335" t="s">
        <v>234</v>
      </c>
      <c r="DI335" t="s">
        <v>234</v>
      </c>
      <c r="DJ335" t="s">
        <v>234</v>
      </c>
      <c r="DK335" t="s">
        <v>234</v>
      </c>
      <c r="DL335" t="s">
        <v>234</v>
      </c>
      <c r="DM335" t="s">
        <v>234</v>
      </c>
      <c r="DN335" t="s">
        <v>234</v>
      </c>
      <c r="DO335" t="s">
        <v>234</v>
      </c>
      <c r="DP335" t="s">
        <v>234</v>
      </c>
      <c r="DQ335" t="s">
        <v>234</v>
      </c>
      <c r="DR335" t="s">
        <v>234</v>
      </c>
      <c r="DS335" t="s">
        <v>234</v>
      </c>
      <c r="DT335" t="s">
        <v>234</v>
      </c>
      <c r="DU335" t="s">
        <v>234</v>
      </c>
      <c r="DV335" t="s">
        <v>234</v>
      </c>
      <c r="DW335" t="s">
        <v>234</v>
      </c>
      <c r="DX335" t="s">
        <v>234</v>
      </c>
      <c r="DY335" t="s">
        <v>234</v>
      </c>
      <c r="DZ335" t="s">
        <v>234</v>
      </c>
      <c r="EA335" t="s">
        <v>234</v>
      </c>
      <c r="EB335" t="s">
        <v>234</v>
      </c>
      <c r="EC335" t="s">
        <v>234</v>
      </c>
      <c r="ED335" t="s">
        <v>234</v>
      </c>
      <c r="EE335" t="s">
        <v>234</v>
      </c>
      <c r="EF335" t="s">
        <v>234</v>
      </c>
      <c r="EG335" t="s">
        <v>234</v>
      </c>
      <c r="EH335" t="s">
        <v>234</v>
      </c>
      <c r="EI335" t="s">
        <v>234</v>
      </c>
      <c r="EJ335" t="s">
        <v>234</v>
      </c>
      <c r="EK335" t="s">
        <v>234</v>
      </c>
      <c r="EL335" t="s">
        <v>234</v>
      </c>
      <c r="EM335" t="s">
        <v>234</v>
      </c>
      <c r="EN335" t="s">
        <v>234</v>
      </c>
      <c r="EO335" t="s">
        <v>4563</v>
      </c>
      <c r="EP335">
        <v>1</v>
      </c>
      <c r="EQ335">
        <v>1</v>
      </c>
      <c r="ER335">
        <v>1</v>
      </c>
      <c r="ES335">
        <v>1</v>
      </c>
      <c r="ET335">
        <v>1</v>
      </c>
      <c r="EU335">
        <v>0</v>
      </c>
      <c r="EV335">
        <v>1</v>
      </c>
      <c r="EW335">
        <v>0</v>
      </c>
      <c r="EX335" t="s">
        <v>1655</v>
      </c>
      <c r="EY335">
        <v>15</v>
      </c>
      <c r="EZ335">
        <v>15</v>
      </c>
      <c r="FA335" t="s">
        <v>234</v>
      </c>
      <c r="FB335" t="s">
        <v>234</v>
      </c>
      <c r="FC335" t="s">
        <v>234</v>
      </c>
      <c r="FD335">
        <v>15</v>
      </c>
      <c r="FE335" t="s">
        <v>1445</v>
      </c>
      <c r="FF335">
        <v>25</v>
      </c>
      <c r="FG335" t="s">
        <v>1655</v>
      </c>
      <c r="FH335">
        <v>75</v>
      </c>
      <c r="FI335" t="s">
        <v>1655</v>
      </c>
      <c r="FJ335" t="s">
        <v>1655</v>
      </c>
      <c r="FK335">
        <v>25</v>
      </c>
      <c r="FL335" t="s">
        <v>234</v>
      </c>
      <c r="FM335" t="s">
        <v>234</v>
      </c>
      <c r="FN335" t="s">
        <v>3911</v>
      </c>
      <c r="FO335" t="s">
        <v>1655</v>
      </c>
      <c r="FP335" t="s">
        <v>1445</v>
      </c>
      <c r="FQ335" t="s">
        <v>234</v>
      </c>
      <c r="FR335">
        <v>150</v>
      </c>
      <c r="FS335">
        <v>100</v>
      </c>
      <c r="FT335" t="s">
        <v>4272</v>
      </c>
      <c r="FU335" t="s">
        <v>1655</v>
      </c>
      <c r="FV335" t="s">
        <v>1655</v>
      </c>
      <c r="FW335">
        <v>75</v>
      </c>
      <c r="FX335" t="s">
        <v>234</v>
      </c>
      <c r="FY335" t="s">
        <v>234</v>
      </c>
      <c r="FZ335" t="s">
        <v>234</v>
      </c>
      <c r="GA335" t="s">
        <v>3854</v>
      </c>
      <c r="GB335" t="s">
        <v>1655</v>
      </c>
      <c r="GC335" t="s">
        <v>234</v>
      </c>
      <c r="GD335" t="s">
        <v>234</v>
      </c>
      <c r="GE335" t="s">
        <v>234</v>
      </c>
      <c r="GF335" t="s">
        <v>234</v>
      </c>
      <c r="GG335" t="s">
        <v>234</v>
      </c>
      <c r="GH335" t="s">
        <v>234</v>
      </c>
      <c r="GI335" t="s">
        <v>234</v>
      </c>
      <c r="GJ335" t="s">
        <v>234</v>
      </c>
      <c r="GK335" t="s">
        <v>234</v>
      </c>
      <c r="GL335" t="s">
        <v>234</v>
      </c>
      <c r="GM335" t="s">
        <v>234</v>
      </c>
      <c r="GN335" t="s">
        <v>234</v>
      </c>
      <c r="GO335" t="s">
        <v>1655</v>
      </c>
      <c r="GP335" t="s">
        <v>4564</v>
      </c>
      <c r="GQ335">
        <v>0</v>
      </c>
      <c r="GR335">
        <v>1</v>
      </c>
      <c r="GS335">
        <v>0</v>
      </c>
      <c r="GT335">
        <v>1</v>
      </c>
      <c r="GU335">
        <v>0</v>
      </c>
      <c r="GV335">
        <v>0</v>
      </c>
      <c r="GW335">
        <v>0</v>
      </c>
      <c r="GX335">
        <v>0</v>
      </c>
      <c r="GY335">
        <v>0</v>
      </c>
      <c r="GZ335">
        <v>0</v>
      </c>
      <c r="HA335">
        <v>0</v>
      </c>
      <c r="HB335">
        <v>0</v>
      </c>
      <c r="HC335">
        <v>0</v>
      </c>
      <c r="HD335" t="s">
        <v>234</v>
      </c>
      <c r="HE335" t="s">
        <v>1085</v>
      </c>
      <c r="HF335">
        <v>0</v>
      </c>
      <c r="HG335">
        <v>0</v>
      </c>
      <c r="HH335">
        <v>0</v>
      </c>
      <c r="HI335">
        <v>0</v>
      </c>
      <c r="HJ335">
        <v>1</v>
      </c>
      <c r="HK335">
        <v>0</v>
      </c>
      <c r="HL335">
        <v>0</v>
      </c>
      <c r="HM335">
        <v>0</v>
      </c>
      <c r="HN335" t="s">
        <v>1445</v>
      </c>
      <c r="HO335" t="s">
        <v>1445</v>
      </c>
      <c r="HP335" t="s">
        <v>1655</v>
      </c>
      <c r="HQ335" t="s">
        <v>239</v>
      </c>
      <c r="HR335" t="s">
        <v>314</v>
      </c>
      <c r="HS335" t="s">
        <v>294</v>
      </c>
      <c r="HT335" t="s">
        <v>314</v>
      </c>
      <c r="HU335" t="s">
        <v>1445</v>
      </c>
      <c r="HV335" t="s">
        <v>234</v>
      </c>
      <c r="HW335" t="s">
        <v>234</v>
      </c>
      <c r="HX335" t="s">
        <v>234</v>
      </c>
      <c r="HY335" t="s">
        <v>234</v>
      </c>
      <c r="HZ335" t="s">
        <v>234</v>
      </c>
      <c r="IA335" t="s">
        <v>234</v>
      </c>
      <c r="IB335" t="s">
        <v>234</v>
      </c>
      <c r="IC335" t="s">
        <v>234</v>
      </c>
      <c r="ID335" t="s">
        <v>4565</v>
      </c>
      <c r="IE335">
        <v>0</v>
      </c>
      <c r="IF335">
        <v>1</v>
      </c>
      <c r="IG335">
        <v>0</v>
      </c>
      <c r="IH335">
        <v>1</v>
      </c>
      <c r="II335">
        <v>0</v>
      </c>
      <c r="IJ335">
        <v>0</v>
      </c>
      <c r="IK335">
        <v>0</v>
      </c>
      <c r="IL335">
        <v>0</v>
      </c>
      <c r="IM335" t="s">
        <v>234</v>
      </c>
      <c r="IN335" t="s">
        <v>1655</v>
      </c>
      <c r="IO335" t="s">
        <v>234</v>
      </c>
      <c r="IP335" t="s">
        <v>303</v>
      </c>
      <c r="IQ335">
        <v>0</v>
      </c>
      <c r="IR335">
        <v>1</v>
      </c>
      <c r="IS335">
        <v>0</v>
      </c>
      <c r="IT335">
        <v>0</v>
      </c>
      <c r="IU335">
        <v>0</v>
      </c>
      <c r="IV335">
        <v>0</v>
      </c>
      <c r="IW335">
        <v>0</v>
      </c>
      <c r="IX335">
        <v>0</v>
      </c>
      <c r="IY335" t="s">
        <v>234</v>
      </c>
      <c r="IZ335" t="s">
        <v>234</v>
      </c>
      <c r="JA335" t="s">
        <v>234</v>
      </c>
      <c r="JB335" t="s">
        <v>234</v>
      </c>
      <c r="JC335" t="s">
        <v>234</v>
      </c>
      <c r="JD335" t="s">
        <v>234</v>
      </c>
      <c r="JE335" t="s">
        <v>234</v>
      </c>
      <c r="JF335" t="s">
        <v>234</v>
      </c>
      <c r="JG335" t="s">
        <v>234</v>
      </c>
      <c r="JH335" t="s">
        <v>234</v>
      </c>
      <c r="JI335" t="s">
        <v>234</v>
      </c>
      <c r="JJ335" t="s">
        <v>234</v>
      </c>
      <c r="JK335" t="s">
        <v>234</v>
      </c>
      <c r="JL335" t="s">
        <v>234</v>
      </c>
      <c r="JM335" t="s">
        <v>234</v>
      </c>
      <c r="JN335" t="s">
        <v>234</v>
      </c>
      <c r="JO335" t="s">
        <v>234</v>
      </c>
      <c r="JP335" t="s">
        <v>234</v>
      </c>
      <c r="JQ335" t="s">
        <v>234</v>
      </c>
      <c r="JR335" t="s">
        <v>234</v>
      </c>
      <c r="JS335" t="s">
        <v>234</v>
      </c>
      <c r="JT335" t="s">
        <v>234</v>
      </c>
      <c r="JU335" t="s">
        <v>234</v>
      </c>
      <c r="JV335" t="s">
        <v>234</v>
      </c>
      <c r="JW335" t="s">
        <v>234</v>
      </c>
      <c r="JX335" t="s">
        <v>234</v>
      </c>
      <c r="JY335" t="s">
        <v>234</v>
      </c>
      <c r="JZ335" t="s">
        <v>234</v>
      </c>
      <c r="KA335" t="s">
        <v>234</v>
      </c>
      <c r="KB335" t="s">
        <v>234</v>
      </c>
      <c r="KC335" t="s">
        <v>234</v>
      </c>
      <c r="KD335" t="s">
        <v>234</v>
      </c>
      <c r="KE335" t="s">
        <v>234</v>
      </c>
      <c r="KF335" t="s">
        <v>234</v>
      </c>
      <c r="KG335" t="s">
        <v>234</v>
      </c>
      <c r="KH335" t="s">
        <v>234</v>
      </c>
      <c r="KI335" t="s">
        <v>234</v>
      </c>
      <c r="KJ335" t="s">
        <v>234</v>
      </c>
      <c r="KK335" t="s">
        <v>234</v>
      </c>
      <c r="KL335" t="s">
        <v>234</v>
      </c>
      <c r="KM335" t="s">
        <v>234</v>
      </c>
      <c r="KN335" t="s">
        <v>234</v>
      </c>
      <c r="KO335" t="s">
        <v>234</v>
      </c>
      <c r="KP335" t="s">
        <v>234</v>
      </c>
      <c r="KQ335" t="s">
        <v>234</v>
      </c>
      <c r="KR335" t="s">
        <v>234</v>
      </c>
      <c r="KS335" t="s">
        <v>234</v>
      </c>
      <c r="KT335" t="s">
        <v>234</v>
      </c>
      <c r="KU335" t="s">
        <v>234</v>
      </c>
      <c r="KV335" t="s">
        <v>234</v>
      </c>
      <c r="KW335" t="s">
        <v>234</v>
      </c>
      <c r="KX335" t="s">
        <v>234</v>
      </c>
      <c r="KY335" t="s">
        <v>234</v>
      </c>
      <c r="KZ335" t="s">
        <v>234</v>
      </c>
      <c r="LA335" t="s">
        <v>234</v>
      </c>
      <c r="LB335" t="s">
        <v>234</v>
      </c>
      <c r="LC335" t="s">
        <v>234</v>
      </c>
      <c r="LD335" t="s">
        <v>234</v>
      </c>
      <c r="LE335" t="s">
        <v>234</v>
      </c>
      <c r="LF335" t="s">
        <v>3443</v>
      </c>
      <c r="LG335" t="s">
        <v>234</v>
      </c>
      <c r="LH335">
        <v>267219354</v>
      </c>
      <c r="LI335" t="s">
        <v>4566</v>
      </c>
      <c r="LJ335">
        <v>44626.591550925928</v>
      </c>
      <c r="LK335" t="s">
        <v>234</v>
      </c>
      <c r="LL335" t="s">
        <v>234</v>
      </c>
      <c r="LM335" t="s">
        <v>3800</v>
      </c>
      <c r="LN335" t="s">
        <v>3801</v>
      </c>
      <c r="LO335" t="s">
        <v>234</v>
      </c>
      <c r="LP335">
        <v>349</v>
      </c>
    </row>
    <row r="336" spans="1:328" x14ac:dyDescent="0.35">
      <c r="A336">
        <v>44623.412745162037</v>
      </c>
      <c r="B336">
        <v>44623.561445520827</v>
      </c>
      <c r="C336">
        <v>44623</v>
      </c>
      <c r="D336">
        <v>7.4350179394969018E-2</v>
      </c>
      <c r="E336" t="s">
        <v>234</v>
      </c>
      <c r="F336" t="s">
        <v>234</v>
      </c>
      <c r="G336" t="s">
        <v>234</v>
      </c>
      <c r="H336">
        <v>44623</v>
      </c>
      <c r="I336" t="s">
        <v>451</v>
      </c>
      <c r="J336" t="s">
        <v>234</v>
      </c>
      <c r="K336" t="s">
        <v>451</v>
      </c>
      <c r="L336" t="s">
        <v>450</v>
      </c>
      <c r="M336" t="s">
        <v>450</v>
      </c>
      <c r="N336" t="s">
        <v>246</v>
      </c>
      <c r="O336" t="s">
        <v>4536</v>
      </c>
      <c r="P336" t="s">
        <v>246</v>
      </c>
      <c r="Q336" t="s">
        <v>433</v>
      </c>
      <c r="R336" t="s">
        <v>4536</v>
      </c>
      <c r="S336" t="s">
        <v>441</v>
      </c>
      <c r="T336" t="s">
        <v>1825</v>
      </c>
      <c r="U336" t="s">
        <v>1824</v>
      </c>
      <c r="V336" t="s">
        <v>1826</v>
      </c>
      <c r="W336" t="s">
        <v>3220</v>
      </c>
      <c r="X336" t="s">
        <v>3219</v>
      </c>
      <c r="Y336" t="s">
        <v>3220</v>
      </c>
      <c r="Z336" t="s">
        <v>246</v>
      </c>
      <c r="AA336" t="s">
        <v>4537</v>
      </c>
      <c r="AB336" t="s">
        <v>246</v>
      </c>
      <c r="AC336" t="s">
        <v>1390</v>
      </c>
      <c r="AD336" t="s">
        <v>4537</v>
      </c>
      <c r="AE336" t="s">
        <v>246</v>
      </c>
      <c r="AF336" t="s">
        <v>4538</v>
      </c>
      <c r="AG336" t="s">
        <v>246</v>
      </c>
      <c r="AH336" t="s">
        <v>1390</v>
      </c>
      <c r="AI336" t="s">
        <v>4539</v>
      </c>
      <c r="AJ336" t="s">
        <v>366</v>
      </c>
      <c r="AK336" t="s">
        <v>284</v>
      </c>
      <c r="AL336" t="s">
        <v>1655</v>
      </c>
      <c r="AM336" t="s">
        <v>234</v>
      </c>
      <c r="AN336" t="s">
        <v>1655</v>
      </c>
      <c r="AO336" t="s">
        <v>234</v>
      </c>
      <c r="AP336" t="s">
        <v>250</v>
      </c>
      <c r="AQ336" t="s">
        <v>234</v>
      </c>
      <c r="AR336" t="s">
        <v>234</v>
      </c>
      <c r="AS336" t="s">
        <v>285</v>
      </c>
      <c r="AT336" t="s">
        <v>234</v>
      </c>
      <c r="AU336" t="s">
        <v>318</v>
      </c>
      <c r="AV336">
        <v>1</v>
      </c>
      <c r="AW336">
        <v>0</v>
      </c>
      <c r="AX336">
        <v>0</v>
      </c>
      <c r="AY336">
        <v>0</v>
      </c>
      <c r="AZ336">
        <v>0</v>
      </c>
      <c r="BA336">
        <v>0</v>
      </c>
      <c r="BB336">
        <v>0</v>
      </c>
      <c r="BC336">
        <v>0</v>
      </c>
      <c r="BD336" t="s">
        <v>309</v>
      </c>
      <c r="BE336" t="s">
        <v>750</v>
      </c>
      <c r="BF336" t="s">
        <v>4567</v>
      </c>
      <c r="BG336">
        <v>1</v>
      </c>
      <c r="BH336">
        <v>0</v>
      </c>
      <c r="BI336">
        <v>0</v>
      </c>
      <c r="BJ336">
        <v>1</v>
      </c>
      <c r="BK336">
        <v>1</v>
      </c>
      <c r="BL336">
        <v>0</v>
      </c>
      <c r="BM336">
        <v>0</v>
      </c>
      <c r="BN336">
        <v>0</v>
      </c>
      <c r="BO336">
        <v>0</v>
      </c>
      <c r="BP336">
        <v>0</v>
      </c>
      <c r="BQ336" t="s">
        <v>234</v>
      </c>
      <c r="BR336" t="s">
        <v>317</v>
      </c>
      <c r="BS336" t="s">
        <v>289</v>
      </c>
      <c r="BT336" t="s">
        <v>4213</v>
      </c>
      <c r="BU336">
        <v>0</v>
      </c>
      <c r="BV336">
        <v>0</v>
      </c>
      <c r="BW336">
        <v>0</v>
      </c>
      <c r="BX336">
        <v>0</v>
      </c>
      <c r="BY336">
        <v>1</v>
      </c>
      <c r="BZ336">
        <v>1</v>
      </c>
      <c r="CA336">
        <v>0</v>
      </c>
      <c r="CB336">
        <v>0</v>
      </c>
      <c r="CC336" t="s">
        <v>1500</v>
      </c>
      <c r="CD336" t="s">
        <v>234</v>
      </c>
      <c r="CE336" t="s">
        <v>234</v>
      </c>
      <c r="CF336" t="s">
        <v>234</v>
      </c>
      <c r="CG336" t="s">
        <v>234</v>
      </c>
      <c r="CH336" t="s">
        <v>234</v>
      </c>
      <c r="CI336" t="s">
        <v>234</v>
      </c>
      <c r="CJ336" t="s">
        <v>234</v>
      </c>
      <c r="CK336" t="s">
        <v>234</v>
      </c>
      <c r="CL336" t="s">
        <v>234</v>
      </c>
      <c r="CM336" t="s">
        <v>234</v>
      </c>
      <c r="CN336" t="s">
        <v>234</v>
      </c>
      <c r="CO336" t="s">
        <v>234</v>
      </c>
      <c r="CP336">
        <v>600</v>
      </c>
      <c r="CQ336" t="s">
        <v>3805</v>
      </c>
      <c r="CR336" t="s">
        <v>1445</v>
      </c>
      <c r="CS336">
        <v>700</v>
      </c>
      <c r="CT336" t="s">
        <v>3827</v>
      </c>
      <c r="CU336" t="s">
        <v>1445</v>
      </c>
      <c r="CV336" t="s">
        <v>234</v>
      </c>
      <c r="CW336" t="s">
        <v>234</v>
      </c>
      <c r="CX336" t="s">
        <v>234</v>
      </c>
      <c r="CY336" t="s">
        <v>234</v>
      </c>
      <c r="CZ336" t="s">
        <v>234</v>
      </c>
      <c r="DA336" t="s">
        <v>234</v>
      </c>
      <c r="DB336" t="s">
        <v>234</v>
      </c>
      <c r="DC336" t="s">
        <v>234</v>
      </c>
      <c r="DD336" t="s">
        <v>234</v>
      </c>
      <c r="DE336" t="s">
        <v>234</v>
      </c>
      <c r="DF336" t="s">
        <v>234</v>
      </c>
      <c r="DG336" t="s">
        <v>234</v>
      </c>
      <c r="DH336" t="s">
        <v>1445</v>
      </c>
      <c r="DI336" t="s">
        <v>234</v>
      </c>
      <c r="DJ336" t="s">
        <v>234</v>
      </c>
      <c r="DK336" t="s">
        <v>234</v>
      </c>
      <c r="DL336" t="s">
        <v>234</v>
      </c>
      <c r="DM336" t="s">
        <v>234</v>
      </c>
      <c r="DN336" t="s">
        <v>234</v>
      </c>
      <c r="DO336" t="s">
        <v>234</v>
      </c>
      <c r="DP336" t="s">
        <v>234</v>
      </c>
      <c r="DQ336" t="s">
        <v>234</v>
      </c>
      <c r="DR336" t="s">
        <v>234</v>
      </c>
      <c r="DS336" t="s">
        <v>234</v>
      </c>
      <c r="DT336" t="s">
        <v>234</v>
      </c>
      <c r="DU336" t="s">
        <v>234</v>
      </c>
      <c r="DV336" t="s">
        <v>234</v>
      </c>
      <c r="DW336" t="s">
        <v>234</v>
      </c>
      <c r="DX336" t="s">
        <v>234</v>
      </c>
      <c r="DY336" t="s">
        <v>234</v>
      </c>
      <c r="DZ336" t="s">
        <v>234</v>
      </c>
      <c r="EA336" t="s">
        <v>234</v>
      </c>
      <c r="EB336" t="s">
        <v>234</v>
      </c>
      <c r="EC336" t="s">
        <v>234</v>
      </c>
      <c r="ED336" t="s">
        <v>234</v>
      </c>
      <c r="EE336" t="s">
        <v>234</v>
      </c>
      <c r="EF336" t="s">
        <v>234</v>
      </c>
      <c r="EG336" t="s">
        <v>234</v>
      </c>
      <c r="EH336" t="s">
        <v>1655</v>
      </c>
      <c r="EI336" t="s">
        <v>1445</v>
      </c>
      <c r="EJ336" t="s">
        <v>1655</v>
      </c>
      <c r="EK336" t="s">
        <v>441</v>
      </c>
      <c r="EL336" t="s">
        <v>305</v>
      </c>
      <c r="EM336" t="s">
        <v>2151</v>
      </c>
      <c r="EN336" t="s">
        <v>314</v>
      </c>
      <c r="EO336" t="s">
        <v>234</v>
      </c>
      <c r="EP336" t="s">
        <v>234</v>
      </c>
      <c r="EQ336" t="s">
        <v>234</v>
      </c>
      <c r="ER336" t="s">
        <v>234</v>
      </c>
      <c r="ES336" t="s">
        <v>234</v>
      </c>
      <c r="ET336" t="s">
        <v>234</v>
      </c>
      <c r="EU336" t="s">
        <v>234</v>
      </c>
      <c r="EV336" t="s">
        <v>234</v>
      </c>
      <c r="EW336" t="s">
        <v>234</v>
      </c>
      <c r="EX336" t="s">
        <v>234</v>
      </c>
      <c r="EY336" t="s">
        <v>234</v>
      </c>
      <c r="EZ336" t="s">
        <v>234</v>
      </c>
      <c r="FA336" t="s">
        <v>234</v>
      </c>
      <c r="FB336" t="s">
        <v>234</v>
      </c>
      <c r="FC336" t="s">
        <v>234</v>
      </c>
      <c r="FD336" t="s">
        <v>234</v>
      </c>
      <c r="FE336" t="s">
        <v>234</v>
      </c>
      <c r="FF336" t="s">
        <v>234</v>
      </c>
      <c r="FG336" t="s">
        <v>234</v>
      </c>
      <c r="FH336" t="s">
        <v>234</v>
      </c>
      <c r="FI336" t="s">
        <v>234</v>
      </c>
      <c r="FJ336" t="s">
        <v>234</v>
      </c>
      <c r="FK336" t="s">
        <v>234</v>
      </c>
      <c r="FL336" t="s">
        <v>234</v>
      </c>
      <c r="FM336" t="s">
        <v>234</v>
      </c>
      <c r="FN336" t="s">
        <v>234</v>
      </c>
      <c r="FO336" t="s">
        <v>234</v>
      </c>
      <c r="FP336" t="s">
        <v>234</v>
      </c>
      <c r="FQ336" t="s">
        <v>234</v>
      </c>
      <c r="FR336" t="s">
        <v>234</v>
      </c>
      <c r="FS336" t="s">
        <v>234</v>
      </c>
      <c r="FT336" t="s">
        <v>234</v>
      </c>
      <c r="FU336" t="s">
        <v>234</v>
      </c>
      <c r="FV336" t="s">
        <v>234</v>
      </c>
      <c r="FW336" t="s">
        <v>234</v>
      </c>
      <c r="FX336" t="s">
        <v>234</v>
      </c>
      <c r="FY336" t="s">
        <v>234</v>
      </c>
      <c r="FZ336" t="s">
        <v>234</v>
      </c>
      <c r="GA336" t="s">
        <v>234</v>
      </c>
      <c r="GB336" t="s">
        <v>234</v>
      </c>
      <c r="GC336" t="s">
        <v>234</v>
      </c>
      <c r="GD336" t="s">
        <v>234</v>
      </c>
      <c r="GE336" t="s">
        <v>234</v>
      </c>
      <c r="GF336" t="s">
        <v>234</v>
      </c>
      <c r="GG336" t="s">
        <v>234</v>
      </c>
      <c r="GH336" t="s">
        <v>234</v>
      </c>
      <c r="GI336" t="s">
        <v>234</v>
      </c>
      <c r="GJ336" t="s">
        <v>234</v>
      </c>
      <c r="GK336" t="s">
        <v>234</v>
      </c>
      <c r="GL336" t="s">
        <v>234</v>
      </c>
      <c r="GM336" t="s">
        <v>234</v>
      </c>
      <c r="GN336" t="s">
        <v>234</v>
      </c>
      <c r="GO336" t="s">
        <v>234</v>
      </c>
      <c r="GP336" t="s">
        <v>234</v>
      </c>
      <c r="GQ336" t="s">
        <v>234</v>
      </c>
      <c r="GR336" t="s">
        <v>234</v>
      </c>
      <c r="GS336" t="s">
        <v>234</v>
      </c>
      <c r="GT336" t="s">
        <v>234</v>
      </c>
      <c r="GU336" t="s">
        <v>234</v>
      </c>
      <c r="GV336" t="s">
        <v>234</v>
      </c>
      <c r="GW336" t="s">
        <v>234</v>
      </c>
      <c r="GX336" t="s">
        <v>234</v>
      </c>
      <c r="GY336" t="s">
        <v>234</v>
      </c>
      <c r="GZ336" t="s">
        <v>234</v>
      </c>
      <c r="HA336" t="s">
        <v>234</v>
      </c>
      <c r="HB336" t="s">
        <v>234</v>
      </c>
      <c r="HC336" t="s">
        <v>234</v>
      </c>
      <c r="HD336" t="s">
        <v>234</v>
      </c>
      <c r="HE336" t="s">
        <v>234</v>
      </c>
      <c r="HF336" t="s">
        <v>234</v>
      </c>
      <c r="HG336" t="s">
        <v>234</v>
      </c>
      <c r="HH336" t="s">
        <v>234</v>
      </c>
      <c r="HI336" t="s">
        <v>234</v>
      </c>
      <c r="HJ336" t="s">
        <v>234</v>
      </c>
      <c r="HK336" t="s">
        <v>234</v>
      </c>
      <c r="HL336" t="s">
        <v>234</v>
      </c>
      <c r="HM336" t="s">
        <v>234</v>
      </c>
      <c r="HN336" t="s">
        <v>234</v>
      </c>
      <c r="HO336" t="s">
        <v>234</v>
      </c>
      <c r="HP336" t="s">
        <v>234</v>
      </c>
      <c r="HQ336" t="s">
        <v>234</v>
      </c>
      <c r="HR336" t="s">
        <v>234</v>
      </c>
      <c r="HS336" t="s">
        <v>234</v>
      </c>
      <c r="HT336" t="s">
        <v>234</v>
      </c>
      <c r="HU336" t="s">
        <v>1445</v>
      </c>
      <c r="HV336" t="s">
        <v>234</v>
      </c>
      <c r="HW336" t="s">
        <v>234</v>
      </c>
      <c r="HX336" t="s">
        <v>234</v>
      </c>
      <c r="HY336" t="s">
        <v>234</v>
      </c>
      <c r="HZ336" t="s">
        <v>234</v>
      </c>
      <c r="IA336" t="s">
        <v>234</v>
      </c>
      <c r="IB336" t="s">
        <v>234</v>
      </c>
      <c r="IC336" t="s">
        <v>234</v>
      </c>
      <c r="ID336" t="s">
        <v>4240</v>
      </c>
      <c r="IE336">
        <v>0</v>
      </c>
      <c r="IF336">
        <v>1</v>
      </c>
      <c r="IG336">
        <v>0</v>
      </c>
      <c r="IH336">
        <v>1</v>
      </c>
      <c r="II336">
        <v>0</v>
      </c>
      <c r="IJ336">
        <v>0</v>
      </c>
      <c r="IK336">
        <v>0</v>
      </c>
      <c r="IL336">
        <v>0</v>
      </c>
      <c r="IM336" t="s">
        <v>234</v>
      </c>
      <c r="IN336" t="s">
        <v>1655</v>
      </c>
      <c r="IO336" t="s">
        <v>234</v>
      </c>
      <c r="IP336" t="s">
        <v>309</v>
      </c>
      <c r="IQ336">
        <v>1</v>
      </c>
      <c r="IR336">
        <v>0</v>
      </c>
      <c r="IS336">
        <v>0</v>
      </c>
      <c r="IT336">
        <v>0</v>
      </c>
      <c r="IU336">
        <v>0</v>
      </c>
      <c r="IV336">
        <v>0</v>
      </c>
      <c r="IW336">
        <v>0</v>
      </c>
      <c r="IX336">
        <v>0</v>
      </c>
      <c r="IY336" t="s">
        <v>234</v>
      </c>
      <c r="IZ336" t="s">
        <v>234</v>
      </c>
      <c r="JA336" t="s">
        <v>234</v>
      </c>
      <c r="JB336" t="s">
        <v>234</v>
      </c>
      <c r="JC336" t="s">
        <v>234</v>
      </c>
      <c r="JD336" t="s">
        <v>234</v>
      </c>
      <c r="JE336" t="s">
        <v>234</v>
      </c>
      <c r="JF336" t="s">
        <v>234</v>
      </c>
      <c r="JG336" t="s">
        <v>234</v>
      </c>
      <c r="JH336" t="s">
        <v>234</v>
      </c>
      <c r="JI336" t="s">
        <v>234</v>
      </c>
      <c r="JJ336" t="s">
        <v>234</v>
      </c>
      <c r="JK336" t="s">
        <v>234</v>
      </c>
      <c r="JL336" t="s">
        <v>234</v>
      </c>
      <c r="JM336" t="s">
        <v>234</v>
      </c>
      <c r="JN336" t="s">
        <v>234</v>
      </c>
      <c r="JO336" t="s">
        <v>234</v>
      </c>
      <c r="JP336" t="s">
        <v>234</v>
      </c>
      <c r="JQ336" t="s">
        <v>234</v>
      </c>
      <c r="JR336" t="s">
        <v>234</v>
      </c>
      <c r="JS336" t="s">
        <v>234</v>
      </c>
      <c r="JT336" t="s">
        <v>234</v>
      </c>
      <c r="JU336" t="s">
        <v>234</v>
      </c>
      <c r="JV336" t="s">
        <v>234</v>
      </c>
      <c r="JW336" t="s">
        <v>234</v>
      </c>
      <c r="JX336" t="s">
        <v>234</v>
      </c>
      <c r="JY336" t="s">
        <v>234</v>
      </c>
      <c r="JZ336" t="s">
        <v>234</v>
      </c>
      <c r="KA336" t="s">
        <v>234</v>
      </c>
      <c r="KB336" t="s">
        <v>234</v>
      </c>
      <c r="KC336" t="s">
        <v>234</v>
      </c>
      <c r="KD336" t="s">
        <v>234</v>
      </c>
      <c r="KE336" t="s">
        <v>234</v>
      </c>
      <c r="KF336" t="s">
        <v>234</v>
      </c>
      <c r="KG336" t="s">
        <v>234</v>
      </c>
      <c r="KH336" t="s">
        <v>234</v>
      </c>
      <c r="KI336" t="s">
        <v>234</v>
      </c>
      <c r="KJ336" t="s">
        <v>234</v>
      </c>
      <c r="KK336" t="s">
        <v>234</v>
      </c>
      <c r="KL336" t="s">
        <v>234</v>
      </c>
      <c r="KM336" t="s">
        <v>234</v>
      </c>
      <c r="KN336" t="s">
        <v>234</v>
      </c>
      <c r="KO336" t="s">
        <v>234</v>
      </c>
      <c r="KP336" t="s">
        <v>234</v>
      </c>
      <c r="KQ336" t="s">
        <v>234</v>
      </c>
      <c r="KR336" t="s">
        <v>234</v>
      </c>
      <c r="KS336" t="s">
        <v>234</v>
      </c>
      <c r="KT336" t="s">
        <v>234</v>
      </c>
      <c r="KU336" t="s">
        <v>234</v>
      </c>
      <c r="KV336" t="s">
        <v>234</v>
      </c>
      <c r="KW336" t="s">
        <v>234</v>
      </c>
      <c r="KX336" t="s">
        <v>234</v>
      </c>
      <c r="KY336" t="s">
        <v>234</v>
      </c>
      <c r="KZ336" t="s">
        <v>234</v>
      </c>
      <c r="LA336" t="s">
        <v>234</v>
      </c>
      <c r="LB336" t="s">
        <v>234</v>
      </c>
      <c r="LC336" t="s">
        <v>234</v>
      </c>
      <c r="LD336" t="s">
        <v>234</v>
      </c>
      <c r="LE336" t="s">
        <v>234</v>
      </c>
      <c r="LF336" t="s">
        <v>3443</v>
      </c>
      <c r="LG336" t="s">
        <v>234</v>
      </c>
      <c r="LH336">
        <v>267219361</v>
      </c>
      <c r="LI336" t="s">
        <v>4568</v>
      </c>
      <c r="LJ336">
        <v>44626.591585648152</v>
      </c>
      <c r="LK336" t="s">
        <v>234</v>
      </c>
      <c r="LL336" t="s">
        <v>234</v>
      </c>
      <c r="LM336" t="s">
        <v>3800</v>
      </c>
      <c r="LN336" t="s">
        <v>3801</v>
      </c>
      <c r="LO336" t="s">
        <v>234</v>
      </c>
      <c r="LP336">
        <v>350</v>
      </c>
    </row>
    <row r="337" spans="1:328" x14ac:dyDescent="0.35">
      <c r="A337">
        <v>44623.418495844897</v>
      </c>
      <c r="B337">
        <v>44623.562872361108</v>
      </c>
      <c r="C337">
        <v>44623</v>
      </c>
      <c r="D337">
        <v>0.14437651621119585</v>
      </c>
      <c r="E337" t="s">
        <v>234</v>
      </c>
      <c r="F337" t="s">
        <v>234</v>
      </c>
      <c r="G337" t="s">
        <v>234</v>
      </c>
      <c r="H337">
        <v>44623</v>
      </c>
      <c r="I337" t="s">
        <v>451</v>
      </c>
      <c r="J337" t="s">
        <v>234</v>
      </c>
      <c r="K337" t="s">
        <v>451</v>
      </c>
      <c r="L337" t="s">
        <v>450</v>
      </c>
      <c r="M337" t="s">
        <v>450</v>
      </c>
      <c r="N337" t="s">
        <v>246</v>
      </c>
      <c r="O337" t="s">
        <v>4536</v>
      </c>
      <c r="P337" t="s">
        <v>246</v>
      </c>
      <c r="Q337" t="s">
        <v>433</v>
      </c>
      <c r="R337" t="s">
        <v>4536</v>
      </c>
      <c r="S337" t="s">
        <v>441</v>
      </c>
      <c r="T337" t="s">
        <v>1825</v>
      </c>
      <c r="U337" t="s">
        <v>1824</v>
      </c>
      <c r="V337" t="s">
        <v>1826</v>
      </c>
      <c r="W337" t="s">
        <v>3220</v>
      </c>
      <c r="X337" t="s">
        <v>3219</v>
      </c>
      <c r="Y337" t="s">
        <v>3220</v>
      </c>
      <c r="Z337" t="s">
        <v>246</v>
      </c>
      <c r="AA337" t="s">
        <v>4537</v>
      </c>
      <c r="AB337" t="s">
        <v>246</v>
      </c>
      <c r="AC337" t="s">
        <v>1390</v>
      </c>
      <c r="AD337" t="s">
        <v>4537</v>
      </c>
      <c r="AE337" t="s">
        <v>246</v>
      </c>
      <c r="AF337" t="s">
        <v>4538</v>
      </c>
      <c r="AG337" t="s">
        <v>246</v>
      </c>
      <c r="AH337" t="s">
        <v>1390</v>
      </c>
      <c r="AI337" t="s">
        <v>4539</v>
      </c>
      <c r="AJ337" t="s">
        <v>366</v>
      </c>
      <c r="AK337" t="s">
        <v>284</v>
      </c>
      <c r="AL337" t="s">
        <v>1655</v>
      </c>
      <c r="AM337" t="s">
        <v>234</v>
      </c>
      <c r="AN337" t="s">
        <v>1655</v>
      </c>
      <c r="AO337" t="s">
        <v>234</v>
      </c>
      <c r="AP337" t="s">
        <v>250</v>
      </c>
      <c r="AQ337" t="s">
        <v>234</v>
      </c>
      <c r="AR337" t="s">
        <v>234</v>
      </c>
      <c r="AS337" t="s">
        <v>316</v>
      </c>
      <c r="AT337" t="s">
        <v>234</v>
      </c>
      <c r="AU337" t="s">
        <v>318</v>
      </c>
      <c r="AV337">
        <v>1</v>
      </c>
      <c r="AW337">
        <v>0</v>
      </c>
      <c r="AX337">
        <v>0</v>
      </c>
      <c r="AY337">
        <v>0</v>
      </c>
      <c r="AZ337">
        <v>0</v>
      </c>
      <c r="BA337">
        <v>0</v>
      </c>
      <c r="BB337">
        <v>0</v>
      </c>
      <c r="BC337">
        <v>0</v>
      </c>
      <c r="BD337" t="s">
        <v>309</v>
      </c>
      <c r="BE337" t="s">
        <v>750</v>
      </c>
      <c r="BF337" t="s">
        <v>4560</v>
      </c>
      <c r="BG337">
        <v>1</v>
      </c>
      <c r="BH337">
        <v>0</v>
      </c>
      <c r="BI337">
        <v>0</v>
      </c>
      <c r="BJ337">
        <v>1</v>
      </c>
      <c r="BK337">
        <v>1</v>
      </c>
      <c r="BL337">
        <v>0</v>
      </c>
      <c r="BM337">
        <v>0</v>
      </c>
      <c r="BN337">
        <v>0</v>
      </c>
      <c r="BO337">
        <v>0</v>
      </c>
      <c r="BP337">
        <v>0</v>
      </c>
      <c r="BQ337" t="s">
        <v>234</v>
      </c>
      <c r="BR337" t="s">
        <v>317</v>
      </c>
      <c r="BS337" t="s">
        <v>289</v>
      </c>
      <c r="BT337" t="s">
        <v>1468</v>
      </c>
      <c r="BU337">
        <v>0</v>
      </c>
      <c r="BV337">
        <v>0</v>
      </c>
      <c r="BW337">
        <v>0</v>
      </c>
      <c r="BX337">
        <v>0</v>
      </c>
      <c r="BY337">
        <v>1</v>
      </c>
      <c r="BZ337">
        <v>0</v>
      </c>
      <c r="CA337">
        <v>0</v>
      </c>
      <c r="CB337">
        <v>0</v>
      </c>
      <c r="CC337" t="s">
        <v>1500</v>
      </c>
      <c r="CD337" t="s">
        <v>234</v>
      </c>
      <c r="CE337" t="s">
        <v>234</v>
      </c>
      <c r="CF337" t="s">
        <v>234</v>
      </c>
      <c r="CG337" t="s">
        <v>234</v>
      </c>
      <c r="CH337" t="s">
        <v>234</v>
      </c>
      <c r="CI337" t="s">
        <v>234</v>
      </c>
      <c r="CJ337" t="s">
        <v>234</v>
      </c>
      <c r="CK337" t="s">
        <v>234</v>
      </c>
      <c r="CL337" t="s">
        <v>234</v>
      </c>
      <c r="CM337" t="s">
        <v>234</v>
      </c>
      <c r="CN337" t="s">
        <v>234</v>
      </c>
      <c r="CO337" t="s">
        <v>234</v>
      </c>
      <c r="CP337">
        <v>575</v>
      </c>
      <c r="CQ337" t="s">
        <v>4016</v>
      </c>
      <c r="CR337" t="s">
        <v>1445</v>
      </c>
      <c r="CS337" t="s">
        <v>234</v>
      </c>
      <c r="CT337" t="s">
        <v>234</v>
      </c>
      <c r="CU337" t="s">
        <v>234</v>
      </c>
      <c r="CV337" t="s">
        <v>234</v>
      </c>
      <c r="CW337" t="s">
        <v>234</v>
      </c>
      <c r="CX337" t="s">
        <v>234</v>
      </c>
      <c r="CY337" t="s">
        <v>234</v>
      </c>
      <c r="CZ337" t="s">
        <v>234</v>
      </c>
      <c r="DA337" t="s">
        <v>234</v>
      </c>
      <c r="DB337" t="s">
        <v>234</v>
      </c>
      <c r="DC337" t="s">
        <v>234</v>
      </c>
      <c r="DD337" t="s">
        <v>234</v>
      </c>
      <c r="DE337" t="s">
        <v>234</v>
      </c>
      <c r="DF337" t="s">
        <v>234</v>
      </c>
      <c r="DG337" t="s">
        <v>234</v>
      </c>
      <c r="DH337" t="s">
        <v>1445</v>
      </c>
      <c r="DI337" t="s">
        <v>234</v>
      </c>
      <c r="DJ337" t="s">
        <v>234</v>
      </c>
      <c r="DK337" t="s">
        <v>234</v>
      </c>
      <c r="DL337" t="s">
        <v>234</v>
      </c>
      <c r="DM337" t="s">
        <v>234</v>
      </c>
      <c r="DN337" t="s">
        <v>234</v>
      </c>
      <c r="DO337" t="s">
        <v>234</v>
      </c>
      <c r="DP337" t="s">
        <v>234</v>
      </c>
      <c r="DQ337" t="s">
        <v>234</v>
      </c>
      <c r="DR337" t="s">
        <v>234</v>
      </c>
      <c r="DS337" t="s">
        <v>234</v>
      </c>
      <c r="DT337" t="s">
        <v>234</v>
      </c>
      <c r="DU337" t="s">
        <v>234</v>
      </c>
      <c r="DV337" t="s">
        <v>234</v>
      </c>
      <c r="DW337" t="s">
        <v>234</v>
      </c>
      <c r="DX337" t="s">
        <v>234</v>
      </c>
      <c r="DY337" t="s">
        <v>234</v>
      </c>
      <c r="DZ337" t="s">
        <v>234</v>
      </c>
      <c r="EA337" t="s">
        <v>234</v>
      </c>
      <c r="EB337" t="s">
        <v>234</v>
      </c>
      <c r="EC337" t="s">
        <v>234</v>
      </c>
      <c r="ED337" t="s">
        <v>234</v>
      </c>
      <c r="EE337" t="s">
        <v>234</v>
      </c>
      <c r="EF337" t="s">
        <v>234</v>
      </c>
      <c r="EG337" t="s">
        <v>234</v>
      </c>
      <c r="EH337" t="s">
        <v>1655</v>
      </c>
      <c r="EI337" t="s">
        <v>1445</v>
      </c>
      <c r="EJ337" t="s">
        <v>1655</v>
      </c>
      <c r="EK337" t="s">
        <v>441</v>
      </c>
      <c r="EL337" t="s">
        <v>305</v>
      </c>
      <c r="EM337" t="s">
        <v>2151</v>
      </c>
      <c r="EN337" t="s">
        <v>314</v>
      </c>
      <c r="EO337" t="s">
        <v>234</v>
      </c>
      <c r="EP337" t="s">
        <v>234</v>
      </c>
      <c r="EQ337" t="s">
        <v>234</v>
      </c>
      <c r="ER337" t="s">
        <v>234</v>
      </c>
      <c r="ES337" t="s">
        <v>234</v>
      </c>
      <c r="ET337" t="s">
        <v>234</v>
      </c>
      <c r="EU337" t="s">
        <v>234</v>
      </c>
      <c r="EV337" t="s">
        <v>234</v>
      </c>
      <c r="EW337" t="s">
        <v>234</v>
      </c>
      <c r="EX337" t="s">
        <v>234</v>
      </c>
      <c r="EY337" t="s">
        <v>234</v>
      </c>
      <c r="EZ337" t="s">
        <v>234</v>
      </c>
      <c r="FA337" t="s">
        <v>234</v>
      </c>
      <c r="FB337" t="s">
        <v>234</v>
      </c>
      <c r="FC337" t="s">
        <v>234</v>
      </c>
      <c r="FD337" t="s">
        <v>234</v>
      </c>
      <c r="FE337" t="s">
        <v>234</v>
      </c>
      <c r="FF337" t="s">
        <v>234</v>
      </c>
      <c r="FG337" t="s">
        <v>234</v>
      </c>
      <c r="FH337" t="s">
        <v>234</v>
      </c>
      <c r="FI337" t="s">
        <v>234</v>
      </c>
      <c r="FJ337" t="s">
        <v>234</v>
      </c>
      <c r="FK337" t="s">
        <v>234</v>
      </c>
      <c r="FL337" t="s">
        <v>234</v>
      </c>
      <c r="FM337" t="s">
        <v>234</v>
      </c>
      <c r="FN337" t="s">
        <v>234</v>
      </c>
      <c r="FO337" t="s">
        <v>234</v>
      </c>
      <c r="FP337" t="s">
        <v>234</v>
      </c>
      <c r="FQ337" t="s">
        <v>234</v>
      </c>
      <c r="FR337" t="s">
        <v>234</v>
      </c>
      <c r="FS337" t="s">
        <v>234</v>
      </c>
      <c r="FT337" t="s">
        <v>234</v>
      </c>
      <c r="FU337" t="s">
        <v>234</v>
      </c>
      <c r="FV337" t="s">
        <v>234</v>
      </c>
      <c r="FW337" t="s">
        <v>234</v>
      </c>
      <c r="FX337" t="s">
        <v>234</v>
      </c>
      <c r="FY337" t="s">
        <v>234</v>
      </c>
      <c r="FZ337" t="s">
        <v>234</v>
      </c>
      <c r="GA337" t="s">
        <v>234</v>
      </c>
      <c r="GB337" t="s">
        <v>234</v>
      </c>
      <c r="GC337" t="s">
        <v>234</v>
      </c>
      <c r="GD337" t="s">
        <v>234</v>
      </c>
      <c r="GE337" t="s">
        <v>234</v>
      </c>
      <c r="GF337" t="s">
        <v>234</v>
      </c>
      <c r="GG337" t="s">
        <v>234</v>
      </c>
      <c r="GH337" t="s">
        <v>234</v>
      </c>
      <c r="GI337" t="s">
        <v>234</v>
      </c>
      <c r="GJ337" t="s">
        <v>234</v>
      </c>
      <c r="GK337" t="s">
        <v>234</v>
      </c>
      <c r="GL337" t="s">
        <v>234</v>
      </c>
      <c r="GM337" t="s">
        <v>234</v>
      </c>
      <c r="GN337" t="s">
        <v>234</v>
      </c>
      <c r="GO337" t="s">
        <v>234</v>
      </c>
      <c r="GP337" t="s">
        <v>234</v>
      </c>
      <c r="GQ337" t="s">
        <v>234</v>
      </c>
      <c r="GR337" t="s">
        <v>234</v>
      </c>
      <c r="GS337" t="s">
        <v>234</v>
      </c>
      <c r="GT337" t="s">
        <v>234</v>
      </c>
      <c r="GU337" t="s">
        <v>234</v>
      </c>
      <c r="GV337" t="s">
        <v>234</v>
      </c>
      <c r="GW337" t="s">
        <v>234</v>
      </c>
      <c r="GX337" t="s">
        <v>234</v>
      </c>
      <c r="GY337" t="s">
        <v>234</v>
      </c>
      <c r="GZ337" t="s">
        <v>234</v>
      </c>
      <c r="HA337" t="s">
        <v>234</v>
      </c>
      <c r="HB337" t="s">
        <v>234</v>
      </c>
      <c r="HC337" t="s">
        <v>234</v>
      </c>
      <c r="HD337" t="s">
        <v>234</v>
      </c>
      <c r="HE337" t="s">
        <v>234</v>
      </c>
      <c r="HF337" t="s">
        <v>234</v>
      </c>
      <c r="HG337" t="s">
        <v>234</v>
      </c>
      <c r="HH337" t="s">
        <v>234</v>
      </c>
      <c r="HI337" t="s">
        <v>234</v>
      </c>
      <c r="HJ337" t="s">
        <v>234</v>
      </c>
      <c r="HK337" t="s">
        <v>234</v>
      </c>
      <c r="HL337" t="s">
        <v>234</v>
      </c>
      <c r="HM337" t="s">
        <v>234</v>
      </c>
      <c r="HN337" t="s">
        <v>234</v>
      </c>
      <c r="HO337" t="s">
        <v>234</v>
      </c>
      <c r="HP337" t="s">
        <v>234</v>
      </c>
      <c r="HQ337" t="s">
        <v>234</v>
      </c>
      <c r="HR337" t="s">
        <v>234</v>
      </c>
      <c r="HS337" t="s">
        <v>234</v>
      </c>
      <c r="HT337" t="s">
        <v>234</v>
      </c>
      <c r="HU337" t="s">
        <v>1445</v>
      </c>
      <c r="HV337" t="s">
        <v>234</v>
      </c>
      <c r="HW337" t="s">
        <v>234</v>
      </c>
      <c r="HX337" t="s">
        <v>234</v>
      </c>
      <c r="HY337" t="s">
        <v>234</v>
      </c>
      <c r="HZ337" t="s">
        <v>234</v>
      </c>
      <c r="IA337" t="s">
        <v>234</v>
      </c>
      <c r="IB337" t="s">
        <v>234</v>
      </c>
      <c r="IC337" t="s">
        <v>234</v>
      </c>
      <c r="ID337" t="s">
        <v>1591</v>
      </c>
      <c r="IE337">
        <v>0</v>
      </c>
      <c r="IF337">
        <v>0</v>
      </c>
      <c r="IG337">
        <v>0</v>
      </c>
      <c r="IH337">
        <v>0</v>
      </c>
      <c r="II337">
        <v>0</v>
      </c>
      <c r="IJ337">
        <v>1</v>
      </c>
      <c r="IK337">
        <v>0</v>
      </c>
      <c r="IL337">
        <v>0</v>
      </c>
      <c r="IM337" t="s">
        <v>234</v>
      </c>
      <c r="IN337" t="s">
        <v>1655</v>
      </c>
      <c r="IO337" t="s">
        <v>234</v>
      </c>
      <c r="IP337" t="s">
        <v>309</v>
      </c>
      <c r="IQ337">
        <v>1</v>
      </c>
      <c r="IR337">
        <v>0</v>
      </c>
      <c r="IS337">
        <v>0</v>
      </c>
      <c r="IT337">
        <v>0</v>
      </c>
      <c r="IU337">
        <v>0</v>
      </c>
      <c r="IV337">
        <v>0</v>
      </c>
      <c r="IW337">
        <v>0</v>
      </c>
      <c r="IX337">
        <v>0</v>
      </c>
      <c r="IY337" t="s">
        <v>234</v>
      </c>
      <c r="IZ337" t="s">
        <v>234</v>
      </c>
      <c r="JA337" t="s">
        <v>234</v>
      </c>
      <c r="JB337" t="s">
        <v>234</v>
      </c>
      <c r="JC337" t="s">
        <v>234</v>
      </c>
      <c r="JD337" t="s">
        <v>234</v>
      </c>
      <c r="JE337" t="s">
        <v>234</v>
      </c>
      <c r="JF337" t="s">
        <v>234</v>
      </c>
      <c r="JG337" t="s">
        <v>234</v>
      </c>
      <c r="JH337" t="s">
        <v>234</v>
      </c>
      <c r="JI337" t="s">
        <v>234</v>
      </c>
      <c r="JJ337" t="s">
        <v>234</v>
      </c>
      <c r="JK337" t="s">
        <v>234</v>
      </c>
      <c r="JL337" t="s">
        <v>234</v>
      </c>
      <c r="JM337" t="s">
        <v>234</v>
      </c>
      <c r="JN337" t="s">
        <v>234</v>
      </c>
      <c r="JO337" t="s">
        <v>234</v>
      </c>
      <c r="JP337" t="s">
        <v>234</v>
      </c>
      <c r="JQ337" t="s">
        <v>234</v>
      </c>
      <c r="JR337" t="s">
        <v>234</v>
      </c>
      <c r="JS337" t="s">
        <v>234</v>
      </c>
      <c r="JT337" t="s">
        <v>234</v>
      </c>
      <c r="JU337" t="s">
        <v>234</v>
      </c>
      <c r="JV337" t="s">
        <v>234</v>
      </c>
      <c r="JW337" t="s">
        <v>234</v>
      </c>
      <c r="JX337" t="s">
        <v>234</v>
      </c>
      <c r="JY337" t="s">
        <v>234</v>
      </c>
      <c r="JZ337" t="s">
        <v>234</v>
      </c>
      <c r="KA337" t="s">
        <v>234</v>
      </c>
      <c r="KB337" t="s">
        <v>234</v>
      </c>
      <c r="KC337" t="s">
        <v>234</v>
      </c>
      <c r="KD337" t="s">
        <v>234</v>
      </c>
      <c r="KE337" t="s">
        <v>234</v>
      </c>
      <c r="KF337" t="s">
        <v>234</v>
      </c>
      <c r="KG337" t="s">
        <v>234</v>
      </c>
      <c r="KH337" t="s">
        <v>234</v>
      </c>
      <c r="KI337" t="s">
        <v>234</v>
      </c>
      <c r="KJ337" t="s">
        <v>234</v>
      </c>
      <c r="KK337" t="s">
        <v>234</v>
      </c>
      <c r="KL337" t="s">
        <v>234</v>
      </c>
      <c r="KM337" t="s">
        <v>234</v>
      </c>
      <c r="KN337" t="s">
        <v>234</v>
      </c>
      <c r="KO337" t="s">
        <v>234</v>
      </c>
      <c r="KP337" t="s">
        <v>234</v>
      </c>
      <c r="KQ337" t="s">
        <v>234</v>
      </c>
      <c r="KR337" t="s">
        <v>234</v>
      </c>
      <c r="KS337" t="s">
        <v>234</v>
      </c>
      <c r="KT337" t="s">
        <v>234</v>
      </c>
      <c r="KU337" t="s">
        <v>234</v>
      </c>
      <c r="KV337" t="s">
        <v>234</v>
      </c>
      <c r="KW337" t="s">
        <v>234</v>
      </c>
      <c r="KX337" t="s">
        <v>234</v>
      </c>
      <c r="KY337" t="s">
        <v>234</v>
      </c>
      <c r="KZ337" t="s">
        <v>234</v>
      </c>
      <c r="LA337" t="s">
        <v>234</v>
      </c>
      <c r="LB337" t="s">
        <v>234</v>
      </c>
      <c r="LC337" t="s">
        <v>234</v>
      </c>
      <c r="LD337" t="s">
        <v>234</v>
      </c>
      <c r="LE337" t="s">
        <v>234</v>
      </c>
      <c r="LF337" t="s">
        <v>3443</v>
      </c>
      <c r="LG337" t="s">
        <v>234</v>
      </c>
      <c r="LH337">
        <v>267219368</v>
      </c>
      <c r="LI337" t="s">
        <v>4569</v>
      </c>
      <c r="LJ337">
        <v>44626.591608796298</v>
      </c>
      <c r="LK337" t="s">
        <v>234</v>
      </c>
      <c r="LL337" t="s">
        <v>234</v>
      </c>
      <c r="LM337" t="s">
        <v>3800</v>
      </c>
      <c r="LN337" t="s">
        <v>3801</v>
      </c>
      <c r="LO337" t="s">
        <v>234</v>
      </c>
      <c r="LP337">
        <v>351</v>
      </c>
    </row>
    <row r="338" spans="1:328" x14ac:dyDescent="0.35">
      <c r="A338">
        <v>44623.426237581021</v>
      </c>
      <c r="B338">
        <v>44623.563123125001</v>
      </c>
      <c r="C338">
        <v>44623</v>
      </c>
      <c r="D338">
        <v>0.13688554397958796</v>
      </c>
      <c r="E338" t="s">
        <v>234</v>
      </c>
      <c r="F338" t="s">
        <v>234</v>
      </c>
      <c r="G338" t="s">
        <v>234</v>
      </c>
      <c r="H338">
        <v>44623</v>
      </c>
      <c r="I338" t="s">
        <v>451</v>
      </c>
      <c r="J338" t="s">
        <v>234</v>
      </c>
      <c r="K338" t="s">
        <v>451</v>
      </c>
      <c r="L338" t="s">
        <v>450</v>
      </c>
      <c r="M338" t="s">
        <v>450</v>
      </c>
      <c r="N338" t="s">
        <v>246</v>
      </c>
      <c r="O338" t="s">
        <v>4536</v>
      </c>
      <c r="P338" t="s">
        <v>246</v>
      </c>
      <c r="Q338" t="s">
        <v>433</v>
      </c>
      <c r="R338" t="s">
        <v>4536</v>
      </c>
      <c r="S338" t="s">
        <v>441</v>
      </c>
      <c r="T338" t="s">
        <v>1825</v>
      </c>
      <c r="U338" t="s">
        <v>1824</v>
      </c>
      <c r="V338" t="s">
        <v>1826</v>
      </c>
      <c r="W338" t="s">
        <v>3220</v>
      </c>
      <c r="X338" t="s">
        <v>3219</v>
      </c>
      <c r="Y338" t="s">
        <v>3220</v>
      </c>
      <c r="Z338" t="s">
        <v>246</v>
      </c>
      <c r="AA338" t="s">
        <v>4537</v>
      </c>
      <c r="AB338" t="s">
        <v>246</v>
      </c>
      <c r="AC338" t="s">
        <v>1390</v>
      </c>
      <c r="AD338" t="s">
        <v>4537</v>
      </c>
      <c r="AE338" t="s">
        <v>246</v>
      </c>
      <c r="AF338" t="s">
        <v>4538</v>
      </c>
      <c r="AG338" t="s">
        <v>246</v>
      </c>
      <c r="AH338" t="s">
        <v>1390</v>
      </c>
      <c r="AI338" t="s">
        <v>4539</v>
      </c>
      <c r="AJ338" t="s">
        <v>366</v>
      </c>
      <c r="AK338" t="s">
        <v>284</v>
      </c>
      <c r="AL338" t="s">
        <v>1655</v>
      </c>
      <c r="AM338" t="s">
        <v>234</v>
      </c>
      <c r="AN338" t="s">
        <v>1655</v>
      </c>
      <c r="AO338" t="s">
        <v>234</v>
      </c>
      <c r="AP338" t="s">
        <v>250</v>
      </c>
      <c r="AQ338" t="s">
        <v>234</v>
      </c>
      <c r="AR338" t="s">
        <v>234</v>
      </c>
      <c r="AS338" t="s">
        <v>285</v>
      </c>
      <c r="AT338" t="s">
        <v>234</v>
      </c>
      <c r="AU338" t="s">
        <v>318</v>
      </c>
      <c r="AV338">
        <v>1</v>
      </c>
      <c r="AW338">
        <v>0</v>
      </c>
      <c r="AX338">
        <v>0</v>
      </c>
      <c r="AY338">
        <v>0</v>
      </c>
      <c r="AZ338">
        <v>0</v>
      </c>
      <c r="BA338">
        <v>0</v>
      </c>
      <c r="BB338">
        <v>0</v>
      </c>
      <c r="BC338">
        <v>0</v>
      </c>
      <c r="BD338" t="s">
        <v>309</v>
      </c>
      <c r="BE338" t="s">
        <v>750</v>
      </c>
      <c r="BF338" t="s">
        <v>4560</v>
      </c>
      <c r="BG338">
        <v>1</v>
      </c>
      <c r="BH338">
        <v>0</v>
      </c>
      <c r="BI338">
        <v>0</v>
      </c>
      <c r="BJ338">
        <v>1</v>
      </c>
      <c r="BK338">
        <v>1</v>
      </c>
      <c r="BL338">
        <v>0</v>
      </c>
      <c r="BM338">
        <v>0</v>
      </c>
      <c r="BN338">
        <v>0</v>
      </c>
      <c r="BO338">
        <v>0</v>
      </c>
      <c r="BP338">
        <v>0</v>
      </c>
      <c r="BQ338" t="s">
        <v>234</v>
      </c>
      <c r="BR338" t="s">
        <v>304</v>
      </c>
      <c r="BS338" t="s">
        <v>311</v>
      </c>
      <c r="BT338" t="s">
        <v>1468</v>
      </c>
      <c r="BU338">
        <v>0</v>
      </c>
      <c r="BV338">
        <v>0</v>
      </c>
      <c r="BW338">
        <v>0</v>
      </c>
      <c r="BX338">
        <v>0</v>
      </c>
      <c r="BY338">
        <v>1</v>
      </c>
      <c r="BZ338">
        <v>0</v>
      </c>
      <c r="CA338">
        <v>0</v>
      </c>
      <c r="CB338">
        <v>0</v>
      </c>
      <c r="CC338" t="s">
        <v>1500</v>
      </c>
      <c r="CD338" t="s">
        <v>234</v>
      </c>
      <c r="CE338" t="s">
        <v>234</v>
      </c>
      <c r="CF338" t="s">
        <v>234</v>
      </c>
      <c r="CG338" t="s">
        <v>234</v>
      </c>
      <c r="CH338" t="s">
        <v>234</v>
      </c>
      <c r="CI338" t="s">
        <v>234</v>
      </c>
      <c r="CJ338" t="s">
        <v>234</v>
      </c>
      <c r="CK338" t="s">
        <v>234</v>
      </c>
      <c r="CL338" t="s">
        <v>234</v>
      </c>
      <c r="CM338" t="s">
        <v>234</v>
      </c>
      <c r="CN338" t="s">
        <v>234</v>
      </c>
      <c r="CO338" t="s">
        <v>234</v>
      </c>
      <c r="CP338">
        <v>600</v>
      </c>
      <c r="CQ338" t="s">
        <v>3805</v>
      </c>
      <c r="CR338" t="s">
        <v>1445</v>
      </c>
      <c r="CS338" t="s">
        <v>234</v>
      </c>
      <c r="CT338" t="s">
        <v>234</v>
      </c>
      <c r="CU338" t="s">
        <v>234</v>
      </c>
      <c r="CV338" t="s">
        <v>234</v>
      </c>
      <c r="CW338" t="s">
        <v>234</v>
      </c>
      <c r="CX338" t="s">
        <v>234</v>
      </c>
      <c r="CY338" t="s">
        <v>234</v>
      </c>
      <c r="CZ338" t="s">
        <v>234</v>
      </c>
      <c r="DA338" t="s">
        <v>234</v>
      </c>
      <c r="DB338" t="s">
        <v>234</v>
      </c>
      <c r="DC338" t="s">
        <v>234</v>
      </c>
      <c r="DD338" t="s">
        <v>234</v>
      </c>
      <c r="DE338" t="s">
        <v>234</v>
      </c>
      <c r="DF338" t="s">
        <v>234</v>
      </c>
      <c r="DG338" t="s">
        <v>234</v>
      </c>
      <c r="DH338" t="s">
        <v>1655</v>
      </c>
      <c r="DI338" t="s">
        <v>1531</v>
      </c>
      <c r="DJ338">
        <v>0</v>
      </c>
      <c r="DK338">
        <v>0</v>
      </c>
      <c r="DL338">
        <v>0</v>
      </c>
      <c r="DM338">
        <v>0</v>
      </c>
      <c r="DN338">
        <v>0</v>
      </c>
      <c r="DO338">
        <v>1</v>
      </c>
      <c r="DP338">
        <v>0</v>
      </c>
      <c r="DQ338">
        <v>0</v>
      </c>
      <c r="DR338">
        <v>0</v>
      </c>
      <c r="DS338">
        <v>0</v>
      </c>
      <c r="DT338">
        <v>0</v>
      </c>
      <c r="DU338">
        <v>0</v>
      </c>
      <c r="DV338">
        <v>0</v>
      </c>
      <c r="DW338">
        <v>0</v>
      </c>
      <c r="DX338" t="s">
        <v>234</v>
      </c>
      <c r="DY338" t="s">
        <v>1468</v>
      </c>
      <c r="DZ338">
        <v>0</v>
      </c>
      <c r="EA338">
        <v>0</v>
      </c>
      <c r="EB338">
        <v>0</v>
      </c>
      <c r="EC338">
        <v>0</v>
      </c>
      <c r="ED338">
        <v>1</v>
      </c>
      <c r="EE338">
        <v>0</v>
      </c>
      <c r="EF338">
        <v>0</v>
      </c>
      <c r="EG338">
        <v>0</v>
      </c>
      <c r="EH338" t="s">
        <v>1655</v>
      </c>
      <c r="EI338" t="s">
        <v>1655</v>
      </c>
      <c r="EJ338" t="s">
        <v>1655</v>
      </c>
      <c r="EK338" t="s">
        <v>441</v>
      </c>
      <c r="EL338" t="s">
        <v>305</v>
      </c>
      <c r="EM338" t="s">
        <v>1922</v>
      </c>
      <c r="EN338" t="s">
        <v>314</v>
      </c>
      <c r="EO338" t="s">
        <v>234</v>
      </c>
      <c r="EP338" t="s">
        <v>234</v>
      </c>
      <c r="EQ338" t="s">
        <v>234</v>
      </c>
      <c r="ER338" t="s">
        <v>234</v>
      </c>
      <c r="ES338" t="s">
        <v>234</v>
      </c>
      <c r="ET338" t="s">
        <v>234</v>
      </c>
      <c r="EU338" t="s">
        <v>234</v>
      </c>
      <c r="EV338" t="s">
        <v>234</v>
      </c>
      <c r="EW338" t="s">
        <v>234</v>
      </c>
      <c r="EX338" t="s">
        <v>234</v>
      </c>
      <c r="EY338" t="s">
        <v>234</v>
      </c>
      <c r="EZ338" t="s">
        <v>234</v>
      </c>
      <c r="FA338" t="s">
        <v>234</v>
      </c>
      <c r="FB338" t="s">
        <v>234</v>
      </c>
      <c r="FC338" t="s">
        <v>234</v>
      </c>
      <c r="FD338" t="s">
        <v>234</v>
      </c>
      <c r="FE338" t="s">
        <v>234</v>
      </c>
      <c r="FF338" t="s">
        <v>234</v>
      </c>
      <c r="FG338" t="s">
        <v>234</v>
      </c>
      <c r="FH338" t="s">
        <v>234</v>
      </c>
      <c r="FI338" t="s">
        <v>234</v>
      </c>
      <c r="FJ338" t="s">
        <v>234</v>
      </c>
      <c r="FK338" t="s">
        <v>234</v>
      </c>
      <c r="FL338" t="s">
        <v>234</v>
      </c>
      <c r="FM338" t="s">
        <v>234</v>
      </c>
      <c r="FN338" t="s">
        <v>234</v>
      </c>
      <c r="FO338" t="s">
        <v>234</v>
      </c>
      <c r="FP338" t="s">
        <v>234</v>
      </c>
      <c r="FQ338" t="s">
        <v>234</v>
      </c>
      <c r="FR338" t="s">
        <v>234</v>
      </c>
      <c r="FS338" t="s">
        <v>234</v>
      </c>
      <c r="FT338" t="s">
        <v>234</v>
      </c>
      <c r="FU338" t="s">
        <v>234</v>
      </c>
      <c r="FV338" t="s">
        <v>234</v>
      </c>
      <c r="FW338" t="s">
        <v>234</v>
      </c>
      <c r="FX338" t="s">
        <v>234</v>
      </c>
      <c r="FY338" t="s">
        <v>234</v>
      </c>
      <c r="FZ338" t="s">
        <v>234</v>
      </c>
      <c r="GA338" t="s">
        <v>234</v>
      </c>
      <c r="GB338" t="s">
        <v>234</v>
      </c>
      <c r="GC338" t="s">
        <v>234</v>
      </c>
      <c r="GD338" t="s">
        <v>234</v>
      </c>
      <c r="GE338" t="s">
        <v>234</v>
      </c>
      <c r="GF338" t="s">
        <v>234</v>
      </c>
      <c r="GG338" t="s">
        <v>234</v>
      </c>
      <c r="GH338" t="s">
        <v>234</v>
      </c>
      <c r="GI338" t="s">
        <v>234</v>
      </c>
      <c r="GJ338" t="s">
        <v>234</v>
      </c>
      <c r="GK338" t="s">
        <v>234</v>
      </c>
      <c r="GL338" t="s">
        <v>234</v>
      </c>
      <c r="GM338" t="s">
        <v>234</v>
      </c>
      <c r="GN338" t="s">
        <v>234</v>
      </c>
      <c r="GO338" t="s">
        <v>234</v>
      </c>
      <c r="GP338" t="s">
        <v>234</v>
      </c>
      <c r="GQ338" t="s">
        <v>234</v>
      </c>
      <c r="GR338" t="s">
        <v>234</v>
      </c>
      <c r="GS338" t="s">
        <v>234</v>
      </c>
      <c r="GT338" t="s">
        <v>234</v>
      </c>
      <c r="GU338" t="s">
        <v>234</v>
      </c>
      <c r="GV338" t="s">
        <v>234</v>
      </c>
      <c r="GW338" t="s">
        <v>234</v>
      </c>
      <c r="GX338" t="s">
        <v>234</v>
      </c>
      <c r="GY338" t="s">
        <v>234</v>
      </c>
      <c r="GZ338" t="s">
        <v>234</v>
      </c>
      <c r="HA338" t="s">
        <v>234</v>
      </c>
      <c r="HB338" t="s">
        <v>234</v>
      </c>
      <c r="HC338" t="s">
        <v>234</v>
      </c>
      <c r="HD338" t="s">
        <v>234</v>
      </c>
      <c r="HE338" t="s">
        <v>234</v>
      </c>
      <c r="HF338" t="s">
        <v>234</v>
      </c>
      <c r="HG338" t="s">
        <v>234</v>
      </c>
      <c r="HH338" t="s">
        <v>234</v>
      </c>
      <c r="HI338" t="s">
        <v>234</v>
      </c>
      <c r="HJ338" t="s">
        <v>234</v>
      </c>
      <c r="HK338" t="s">
        <v>234</v>
      </c>
      <c r="HL338" t="s">
        <v>234</v>
      </c>
      <c r="HM338" t="s">
        <v>234</v>
      </c>
      <c r="HN338" t="s">
        <v>234</v>
      </c>
      <c r="HO338" t="s">
        <v>234</v>
      </c>
      <c r="HP338" t="s">
        <v>234</v>
      </c>
      <c r="HQ338" t="s">
        <v>234</v>
      </c>
      <c r="HR338" t="s">
        <v>234</v>
      </c>
      <c r="HS338" t="s">
        <v>234</v>
      </c>
      <c r="HT338" t="s">
        <v>234</v>
      </c>
      <c r="HU338" t="s">
        <v>1445</v>
      </c>
      <c r="HV338" t="s">
        <v>234</v>
      </c>
      <c r="HW338" t="s">
        <v>234</v>
      </c>
      <c r="HX338" t="s">
        <v>234</v>
      </c>
      <c r="HY338" t="s">
        <v>234</v>
      </c>
      <c r="HZ338" t="s">
        <v>234</v>
      </c>
      <c r="IA338" t="s">
        <v>234</v>
      </c>
      <c r="IB338" t="s">
        <v>234</v>
      </c>
      <c r="IC338" t="s">
        <v>234</v>
      </c>
      <c r="ID338" t="s">
        <v>1591</v>
      </c>
      <c r="IE338">
        <v>0</v>
      </c>
      <c r="IF338">
        <v>0</v>
      </c>
      <c r="IG338">
        <v>0</v>
      </c>
      <c r="IH338">
        <v>0</v>
      </c>
      <c r="II338">
        <v>0</v>
      </c>
      <c r="IJ338">
        <v>1</v>
      </c>
      <c r="IK338">
        <v>0</v>
      </c>
      <c r="IL338">
        <v>0</v>
      </c>
      <c r="IM338" t="s">
        <v>234</v>
      </c>
      <c r="IN338" t="s">
        <v>1655</v>
      </c>
      <c r="IO338" t="s">
        <v>234</v>
      </c>
      <c r="IP338" t="s">
        <v>309</v>
      </c>
      <c r="IQ338">
        <v>1</v>
      </c>
      <c r="IR338">
        <v>0</v>
      </c>
      <c r="IS338">
        <v>0</v>
      </c>
      <c r="IT338">
        <v>0</v>
      </c>
      <c r="IU338">
        <v>0</v>
      </c>
      <c r="IV338">
        <v>0</v>
      </c>
      <c r="IW338">
        <v>0</v>
      </c>
      <c r="IX338">
        <v>0</v>
      </c>
      <c r="IY338" t="s">
        <v>234</v>
      </c>
      <c r="IZ338" t="s">
        <v>234</v>
      </c>
      <c r="JA338" t="s">
        <v>234</v>
      </c>
      <c r="JB338" t="s">
        <v>234</v>
      </c>
      <c r="JC338" t="s">
        <v>234</v>
      </c>
      <c r="JD338" t="s">
        <v>234</v>
      </c>
      <c r="JE338" t="s">
        <v>234</v>
      </c>
      <c r="JF338" t="s">
        <v>234</v>
      </c>
      <c r="JG338" t="s">
        <v>234</v>
      </c>
      <c r="JH338" t="s">
        <v>234</v>
      </c>
      <c r="JI338" t="s">
        <v>234</v>
      </c>
      <c r="JJ338" t="s">
        <v>234</v>
      </c>
      <c r="JK338" t="s">
        <v>234</v>
      </c>
      <c r="JL338" t="s">
        <v>234</v>
      </c>
      <c r="JM338" t="s">
        <v>234</v>
      </c>
      <c r="JN338" t="s">
        <v>234</v>
      </c>
      <c r="JO338" t="s">
        <v>234</v>
      </c>
      <c r="JP338" t="s">
        <v>234</v>
      </c>
      <c r="JQ338" t="s">
        <v>234</v>
      </c>
      <c r="JR338" t="s">
        <v>234</v>
      </c>
      <c r="JS338" t="s">
        <v>234</v>
      </c>
      <c r="JT338" t="s">
        <v>234</v>
      </c>
      <c r="JU338" t="s">
        <v>234</v>
      </c>
      <c r="JV338" t="s">
        <v>234</v>
      </c>
      <c r="JW338" t="s">
        <v>234</v>
      </c>
      <c r="JX338" t="s">
        <v>234</v>
      </c>
      <c r="JY338" t="s">
        <v>234</v>
      </c>
      <c r="JZ338" t="s">
        <v>234</v>
      </c>
      <c r="KA338" t="s">
        <v>234</v>
      </c>
      <c r="KB338" t="s">
        <v>234</v>
      </c>
      <c r="KC338" t="s">
        <v>234</v>
      </c>
      <c r="KD338" t="s">
        <v>234</v>
      </c>
      <c r="KE338" t="s">
        <v>234</v>
      </c>
      <c r="KF338" t="s">
        <v>234</v>
      </c>
      <c r="KG338" t="s">
        <v>234</v>
      </c>
      <c r="KH338" t="s">
        <v>234</v>
      </c>
      <c r="KI338" t="s">
        <v>234</v>
      </c>
      <c r="KJ338" t="s">
        <v>234</v>
      </c>
      <c r="KK338" t="s">
        <v>234</v>
      </c>
      <c r="KL338" t="s">
        <v>234</v>
      </c>
      <c r="KM338" t="s">
        <v>234</v>
      </c>
      <c r="KN338" t="s">
        <v>234</v>
      </c>
      <c r="KO338" t="s">
        <v>234</v>
      </c>
      <c r="KP338" t="s">
        <v>234</v>
      </c>
      <c r="KQ338" t="s">
        <v>234</v>
      </c>
      <c r="KR338" t="s">
        <v>234</v>
      </c>
      <c r="KS338" t="s">
        <v>234</v>
      </c>
      <c r="KT338" t="s">
        <v>234</v>
      </c>
      <c r="KU338" t="s">
        <v>234</v>
      </c>
      <c r="KV338" t="s">
        <v>234</v>
      </c>
      <c r="KW338" t="s">
        <v>234</v>
      </c>
      <c r="KX338" t="s">
        <v>234</v>
      </c>
      <c r="KY338" t="s">
        <v>234</v>
      </c>
      <c r="KZ338" t="s">
        <v>234</v>
      </c>
      <c r="LA338" t="s">
        <v>234</v>
      </c>
      <c r="LB338" t="s">
        <v>234</v>
      </c>
      <c r="LC338" t="s">
        <v>234</v>
      </c>
      <c r="LD338" t="s">
        <v>234</v>
      </c>
      <c r="LE338" t="s">
        <v>234</v>
      </c>
      <c r="LF338" t="s">
        <v>3443</v>
      </c>
      <c r="LG338" t="s">
        <v>234</v>
      </c>
      <c r="LH338">
        <v>267219372</v>
      </c>
      <c r="LI338" t="s">
        <v>4570</v>
      </c>
      <c r="LJ338">
        <v>44626.591620370367</v>
      </c>
      <c r="LK338" t="s">
        <v>234</v>
      </c>
      <c r="LL338" t="s">
        <v>234</v>
      </c>
      <c r="LM338" t="s">
        <v>3800</v>
      </c>
      <c r="LN338" t="s">
        <v>3801</v>
      </c>
      <c r="LO338" t="s">
        <v>234</v>
      </c>
      <c r="LP338">
        <v>352</v>
      </c>
    </row>
    <row r="339" spans="1:328" x14ac:dyDescent="0.35">
      <c r="A339">
        <v>44623.432065462963</v>
      </c>
      <c r="B339">
        <v>44623.564085104168</v>
      </c>
      <c r="C339">
        <v>44623</v>
      </c>
      <c r="D339">
        <v>2.2003273534210166E-2</v>
      </c>
      <c r="E339" t="s">
        <v>234</v>
      </c>
      <c r="F339" t="s">
        <v>234</v>
      </c>
      <c r="G339" t="s">
        <v>234</v>
      </c>
      <c r="H339">
        <v>44623</v>
      </c>
      <c r="I339" t="s">
        <v>451</v>
      </c>
      <c r="J339" t="s">
        <v>234</v>
      </c>
      <c r="K339" t="s">
        <v>451</v>
      </c>
      <c r="L339" t="s">
        <v>450</v>
      </c>
      <c r="M339" t="s">
        <v>450</v>
      </c>
      <c r="N339" t="s">
        <v>246</v>
      </c>
      <c r="O339" t="s">
        <v>4536</v>
      </c>
      <c r="P339" t="s">
        <v>246</v>
      </c>
      <c r="Q339" t="s">
        <v>433</v>
      </c>
      <c r="R339" t="s">
        <v>4536</v>
      </c>
      <c r="S339" t="s">
        <v>441</v>
      </c>
      <c r="T339" t="s">
        <v>1825</v>
      </c>
      <c r="U339" t="s">
        <v>1824</v>
      </c>
      <c r="V339" t="s">
        <v>1826</v>
      </c>
      <c r="W339" t="s">
        <v>3220</v>
      </c>
      <c r="X339" t="s">
        <v>3219</v>
      </c>
      <c r="Y339" t="s">
        <v>3220</v>
      </c>
      <c r="Z339" t="s">
        <v>246</v>
      </c>
      <c r="AA339" t="s">
        <v>4537</v>
      </c>
      <c r="AB339" t="s">
        <v>246</v>
      </c>
      <c r="AC339" t="s">
        <v>1390</v>
      </c>
      <c r="AD339" t="s">
        <v>4537</v>
      </c>
      <c r="AE339" t="s">
        <v>246</v>
      </c>
      <c r="AF339" t="s">
        <v>4538</v>
      </c>
      <c r="AG339" t="s">
        <v>246</v>
      </c>
      <c r="AH339" t="s">
        <v>1390</v>
      </c>
      <c r="AI339" t="s">
        <v>4539</v>
      </c>
      <c r="AJ339" t="s">
        <v>366</v>
      </c>
      <c r="AK339" t="s">
        <v>284</v>
      </c>
      <c r="AL339" t="s">
        <v>1655</v>
      </c>
      <c r="AM339" t="s">
        <v>234</v>
      </c>
      <c r="AN339" t="s">
        <v>1655</v>
      </c>
      <c r="AO339" t="s">
        <v>234</v>
      </c>
      <c r="AP339" t="s">
        <v>250</v>
      </c>
      <c r="AQ339" t="s">
        <v>234</v>
      </c>
      <c r="AR339" t="s">
        <v>234</v>
      </c>
      <c r="AS339" t="s">
        <v>285</v>
      </c>
      <c r="AT339" t="s">
        <v>234</v>
      </c>
      <c r="AU339" t="s">
        <v>302</v>
      </c>
      <c r="AV339">
        <v>0</v>
      </c>
      <c r="AW339">
        <v>1</v>
      </c>
      <c r="AX339">
        <v>0</v>
      </c>
      <c r="AY339">
        <v>0</v>
      </c>
      <c r="AZ339">
        <v>0</v>
      </c>
      <c r="BA339">
        <v>0</v>
      </c>
      <c r="BB339">
        <v>0</v>
      </c>
      <c r="BC339">
        <v>0</v>
      </c>
      <c r="BD339" t="s">
        <v>303</v>
      </c>
      <c r="BE339" t="s">
        <v>752</v>
      </c>
      <c r="BF339" t="s">
        <v>4571</v>
      </c>
      <c r="BG339">
        <v>1</v>
      </c>
      <c r="BH339">
        <v>0</v>
      </c>
      <c r="BI339">
        <v>0</v>
      </c>
      <c r="BJ339">
        <v>1</v>
      </c>
      <c r="BK339">
        <v>1</v>
      </c>
      <c r="BL339">
        <v>0</v>
      </c>
      <c r="BM339">
        <v>0</v>
      </c>
      <c r="BN339">
        <v>0</v>
      </c>
      <c r="BO339">
        <v>0</v>
      </c>
      <c r="BP339">
        <v>0</v>
      </c>
      <c r="BQ339" t="s">
        <v>234</v>
      </c>
      <c r="BR339" t="s">
        <v>317</v>
      </c>
      <c r="BS339" t="s">
        <v>289</v>
      </c>
      <c r="BT339" t="s">
        <v>234</v>
      </c>
      <c r="BU339" t="s">
        <v>234</v>
      </c>
      <c r="BV339" t="s">
        <v>234</v>
      </c>
      <c r="BW339" t="s">
        <v>234</v>
      </c>
      <c r="BX339" t="s">
        <v>234</v>
      </c>
      <c r="BY339" t="s">
        <v>234</v>
      </c>
      <c r="BZ339" t="s">
        <v>234</v>
      </c>
      <c r="CA339" t="s">
        <v>234</v>
      </c>
      <c r="CB339" t="s">
        <v>234</v>
      </c>
      <c r="CC339" t="s">
        <v>234</v>
      </c>
      <c r="CD339" t="s">
        <v>234</v>
      </c>
      <c r="CE339" t="s">
        <v>234</v>
      </c>
      <c r="CF339" t="s">
        <v>234</v>
      </c>
      <c r="CG339" t="s">
        <v>234</v>
      </c>
      <c r="CH339" t="s">
        <v>234</v>
      </c>
      <c r="CI339" t="s">
        <v>234</v>
      </c>
      <c r="CJ339" t="s">
        <v>234</v>
      </c>
      <c r="CK339" t="s">
        <v>234</v>
      </c>
      <c r="CL339" t="s">
        <v>234</v>
      </c>
      <c r="CM339" t="s">
        <v>234</v>
      </c>
      <c r="CN339" t="s">
        <v>234</v>
      </c>
      <c r="CO339" t="s">
        <v>234</v>
      </c>
      <c r="CP339" t="s">
        <v>234</v>
      </c>
      <c r="CQ339" t="s">
        <v>234</v>
      </c>
      <c r="CR339" t="s">
        <v>234</v>
      </c>
      <c r="CS339" t="s">
        <v>234</v>
      </c>
      <c r="CT339" t="s">
        <v>234</v>
      </c>
      <c r="CU339" t="s">
        <v>234</v>
      </c>
      <c r="CV339" t="s">
        <v>234</v>
      </c>
      <c r="CW339" t="s">
        <v>234</v>
      </c>
      <c r="CX339" t="s">
        <v>234</v>
      </c>
      <c r="CY339" t="s">
        <v>234</v>
      </c>
      <c r="CZ339" t="s">
        <v>234</v>
      </c>
      <c r="DA339" t="s">
        <v>234</v>
      </c>
      <c r="DB339" t="s">
        <v>234</v>
      </c>
      <c r="DC339" t="s">
        <v>234</v>
      </c>
      <c r="DD339" t="s">
        <v>234</v>
      </c>
      <c r="DE339" t="s">
        <v>234</v>
      </c>
      <c r="DF339" t="s">
        <v>234</v>
      </c>
      <c r="DG339" t="s">
        <v>234</v>
      </c>
      <c r="DH339" t="s">
        <v>234</v>
      </c>
      <c r="DI339" t="s">
        <v>234</v>
      </c>
      <c r="DJ339" t="s">
        <v>234</v>
      </c>
      <c r="DK339" t="s">
        <v>234</v>
      </c>
      <c r="DL339" t="s">
        <v>234</v>
      </c>
      <c r="DM339" t="s">
        <v>234</v>
      </c>
      <c r="DN339" t="s">
        <v>234</v>
      </c>
      <c r="DO339" t="s">
        <v>234</v>
      </c>
      <c r="DP339" t="s">
        <v>234</v>
      </c>
      <c r="DQ339" t="s">
        <v>234</v>
      </c>
      <c r="DR339" t="s">
        <v>234</v>
      </c>
      <c r="DS339" t="s">
        <v>234</v>
      </c>
      <c r="DT339" t="s">
        <v>234</v>
      </c>
      <c r="DU339" t="s">
        <v>234</v>
      </c>
      <c r="DV339" t="s">
        <v>234</v>
      </c>
      <c r="DW339" t="s">
        <v>234</v>
      </c>
      <c r="DX339" t="s">
        <v>234</v>
      </c>
      <c r="DY339" t="s">
        <v>234</v>
      </c>
      <c r="DZ339" t="s">
        <v>234</v>
      </c>
      <c r="EA339" t="s">
        <v>234</v>
      </c>
      <c r="EB339" t="s">
        <v>234</v>
      </c>
      <c r="EC339" t="s">
        <v>234</v>
      </c>
      <c r="ED339" t="s">
        <v>234</v>
      </c>
      <c r="EE339" t="s">
        <v>234</v>
      </c>
      <c r="EF339" t="s">
        <v>234</v>
      </c>
      <c r="EG339" t="s">
        <v>234</v>
      </c>
      <c r="EH339" t="s">
        <v>234</v>
      </c>
      <c r="EI339" t="s">
        <v>234</v>
      </c>
      <c r="EJ339" t="s">
        <v>234</v>
      </c>
      <c r="EK339" t="s">
        <v>234</v>
      </c>
      <c r="EL339" t="s">
        <v>234</v>
      </c>
      <c r="EM339" t="s">
        <v>234</v>
      </c>
      <c r="EN339" t="s">
        <v>234</v>
      </c>
      <c r="EO339" t="s">
        <v>4572</v>
      </c>
      <c r="EP339">
        <v>1</v>
      </c>
      <c r="EQ339">
        <v>1</v>
      </c>
      <c r="ER339">
        <v>1</v>
      </c>
      <c r="ES339">
        <v>0</v>
      </c>
      <c r="ET339">
        <v>1</v>
      </c>
      <c r="EU339">
        <v>1</v>
      </c>
      <c r="EV339">
        <v>1</v>
      </c>
      <c r="EW339">
        <v>0</v>
      </c>
      <c r="EX339" t="s">
        <v>1655</v>
      </c>
      <c r="EY339">
        <v>50</v>
      </c>
      <c r="EZ339" t="s">
        <v>3814</v>
      </c>
      <c r="FA339" t="s">
        <v>234</v>
      </c>
      <c r="FB339" t="s">
        <v>234</v>
      </c>
      <c r="FC339" t="s">
        <v>234</v>
      </c>
      <c r="FD339" t="s">
        <v>3814</v>
      </c>
      <c r="FE339" t="s">
        <v>1445</v>
      </c>
      <c r="FF339">
        <v>25</v>
      </c>
      <c r="FG339" t="s">
        <v>1655</v>
      </c>
      <c r="FH339" t="s">
        <v>234</v>
      </c>
      <c r="FI339" t="s">
        <v>234</v>
      </c>
      <c r="FJ339" t="s">
        <v>1655</v>
      </c>
      <c r="FK339">
        <v>20</v>
      </c>
      <c r="FL339" t="s">
        <v>234</v>
      </c>
      <c r="FM339" t="s">
        <v>234</v>
      </c>
      <c r="FN339" t="s">
        <v>3920</v>
      </c>
      <c r="FO339" t="s">
        <v>1655</v>
      </c>
      <c r="FP339" t="s">
        <v>1445</v>
      </c>
      <c r="FQ339" t="s">
        <v>234</v>
      </c>
      <c r="FR339">
        <v>150</v>
      </c>
      <c r="FS339">
        <v>125</v>
      </c>
      <c r="FT339" t="s">
        <v>4237</v>
      </c>
      <c r="FU339" t="s">
        <v>1655</v>
      </c>
      <c r="FV339" t="s">
        <v>1655</v>
      </c>
      <c r="FW339">
        <v>150</v>
      </c>
      <c r="FX339" t="s">
        <v>234</v>
      </c>
      <c r="FY339" t="s">
        <v>234</v>
      </c>
      <c r="FZ339" t="s">
        <v>234</v>
      </c>
      <c r="GA339" t="s">
        <v>3815</v>
      </c>
      <c r="GB339" t="s">
        <v>1655</v>
      </c>
      <c r="GC339" t="s">
        <v>1655</v>
      </c>
      <c r="GD339" t="s">
        <v>234</v>
      </c>
      <c r="GE339">
        <v>25</v>
      </c>
      <c r="GF339" t="s">
        <v>234</v>
      </c>
      <c r="GG339" t="s">
        <v>234</v>
      </c>
      <c r="GH339" t="s">
        <v>234</v>
      </c>
      <c r="GI339" t="s">
        <v>234</v>
      </c>
      <c r="GJ339" t="s">
        <v>234</v>
      </c>
      <c r="GK339" t="s">
        <v>234</v>
      </c>
      <c r="GL339" t="s">
        <v>1655</v>
      </c>
      <c r="GM339" t="s">
        <v>259</v>
      </c>
      <c r="GN339">
        <v>25</v>
      </c>
      <c r="GO339" t="s">
        <v>1445</v>
      </c>
      <c r="GP339" t="s">
        <v>234</v>
      </c>
      <c r="GQ339" t="s">
        <v>234</v>
      </c>
      <c r="GR339" t="s">
        <v>234</v>
      </c>
      <c r="GS339" t="s">
        <v>234</v>
      </c>
      <c r="GT339" t="s">
        <v>234</v>
      </c>
      <c r="GU339" t="s">
        <v>234</v>
      </c>
      <c r="GV339" t="s">
        <v>234</v>
      </c>
      <c r="GW339" t="s">
        <v>234</v>
      </c>
      <c r="GX339" t="s">
        <v>234</v>
      </c>
      <c r="GY339" t="s">
        <v>234</v>
      </c>
      <c r="GZ339" t="s">
        <v>234</v>
      </c>
      <c r="HA339" t="s">
        <v>234</v>
      </c>
      <c r="HB339" t="s">
        <v>234</v>
      </c>
      <c r="HC339" t="s">
        <v>234</v>
      </c>
      <c r="HD339" t="s">
        <v>234</v>
      </c>
      <c r="HE339" t="s">
        <v>234</v>
      </c>
      <c r="HF339" t="s">
        <v>234</v>
      </c>
      <c r="HG339" t="s">
        <v>234</v>
      </c>
      <c r="HH339" t="s">
        <v>234</v>
      </c>
      <c r="HI339" t="s">
        <v>234</v>
      </c>
      <c r="HJ339" t="s">
        <v>234</v>
      </c>
      <c r="HK339" t="s">
        <v>234</v>
      </c>
      <c r="HL339" t="s">
        <v>234</v>
      </c>
      <c r="HM339" t="s">
        <v>234</v>
      </c>
      <c r="HN339" t="s">
        <v>1655</v>
      </c>
      <c r="HO339" t="s">
        <v>1445</v>
      </c>
      <c r="HP339" t="s">
        <v>1655</v>
      </c>
      <c r="HQ339" t="s">
        <v>441</v>
      </c>
      <c r="HR339" t="s">
        <v>305</v>
      </c>
      <c r="HS339" t="s">
        <v>1825</v>
      </c>
      <c r="HT339" t="s">
        <v>305</v>
      </c>
      <c r="HU339" t="s">
        <v>1445</v>
      </c>
      <c r="HV339" t="s">
        <v>234</v>
      </c>
      <c r="HW339" t="s">
        <v>234</v>
      </c>
      <c r="HX339" t="s">
        <v>234</v>
      </c>
      <c r="HY339" t="s">
        <v>234</v>
      </c>
      <c r="HZ339" t="s">
        <v>234</v>
      </c>
      <c r="IA339" t="s">
        <v>234</v>
      </c>
      <c r="IB339" t="s">
        <v>234</v>
      </c>
      <c r="IC339" t="s">
        <v>234</v>
      </c>
      <c r="ID339" t="s">
        <v>1591</v>
      </c>
      <c r="IE339">
        <v>0</v>
      </c>
      <c r="IF339">
        <v>0</v>
      </c>
      <c r="IG339">
        <v>0</v>
      </c>
      <c r="IH339">
        <v>0</v>
      </c>
      <c r="II339">
        <v>0</v>
      </c>
      <c r="IJ339">
        <v>1</v>
      </c>
      <c r="IK339">
        <v>0</v>
      </c>
      <c r="IL339">
        <v>0</v>
      </c>
      <c r="IM339" t="s">
        <v>234</v>
      </c>
      <c r="IN339" t="s">
        <v>1655</v>
      </c>
      <c r="IO339" t="s">
        <v>234</v>
      </c>
      <c r="IP339" t="s">
        <v>303</v>
      </c>
      <c r="IQ339">
        <v>0</v>
      </c>
      <c r="IR339">
        <v>1</v>
      </c>
      <c r="IS339">
        <v>0</v>
      </c>
      <c r="IT339">
        <v>0</v>
      </c>
      <c r="IU339">
        <v>0</v>
      </c>
      <c r="IV339">
        <v>0</v>
      </c>
      <c r="IW339">
        <v>0</v>
      </c>
      <c r="IX339">
        <v>0</v>
      </c>
      <c r="IY339" t="s">
        <v>234</v>
      </c>
      <c r="IZ339" t="s">
        <v>234</v>
      </c>
      <c r="JA339" t="s">
        <v>234</v>
      </c>
      <c r="JB339" t="s">
        <v>234</v>
      </c>
      <c r="JC339" t="s">
        <v>234</v>
      </c>
      <c r="JD339" t="s">
        <v>234</v>
      </c>
      <c r="JE339" t="s">
        <v>234</v>
      </c>
      <c r="JF339" t="s">
        <v>234</v>
      </c>
      <c r="JG339" t="s">
        <v>234</v>
      </c>
      <c r="JH339" t="s">
        <v>234</v>
      </c>
      <c r="JI339" t="s">
        <v>234</v>
      </c>
      <c r="JJ339" t="s">
        <v>234</v>
      </c>
      <c r="JK339" t="s">
        <v>234</v>
      </c>
      <c r="JL339" t="s">
        <v>234</v>
      </c>
      <c r="JM339" t="s">
        <v>234</v>
      </c>
      <c r="JN339" t="s">
        <v>234</v>
      </c>
      <c r="JO339" t="s">
        <v>234</v>
      </c>
      <c r="JP339" t="s">
        <v>234</v>
      </c>
      <c r="JQ339" t="s">
        <v>234</v>
      </c>
      <c r="JR339" t="s">
        <v>234</v>
      </c>
      <c r="JS339" t="s">
        <v>234</v>
      </c>
      <c r="JT339" t="s">
        <v>234</v>
      </c>
      <c r="JU339" t="s">
        <v>234</v>
      </c>
      <c r="JV339" t="s">
        <v>234</v>
      </c>
      <c r="JW339" t="s">
        <v>234</v>
      </c>
      <c r="JX339" t="s">
        <v>234</v>
      </c>
      <c r="JY339" t="s">
        <v>234</v>
      </c>
      <c r="JZ339" t="s">
        <v>234</v>
      </c>
      <c r="KA339" t="s">
        <v>234</v>
      </c>
      <c r="KB339" t="s">
        <v>234</v>
      </c>
      <c r="KC339" t="s">
        <v>234</v>
      </c>
      <c r="KD339" t="s">
        <v>234</v>
      </c>
      <c r="KE339" t="s">
        <v>234</v>
      </c>
      <c r="KF339" t="s">
        <v>234</v>
      </c>
      <c r="KG339" t="s">
        <v>234</v>
      </c>
      <c r="KH339" t="s">
        <v>234</v>
      </c>
      <c r="KI339" t="s">
        <v>234</v>
      </c>
      <c r="KJ339" t="s">
        <v>234</v>
      </c>
      <c r="KK339" t="s">
        <v>234</v>
      </c>
      <c r="KL339" t="s">
        <v>234</v>
      </c>
      <c r="KM339" t="s">
        <v>234</v>
      </c>
      <c r="KN339" t="s">
        <v>234</v>
      </c>
      <c r="KO339" t="s">
        <v>234</v>
      </c>
      <c r="KP339" t="s">
        <v>234</v>
      </c>
      <c r="KQ339" t="s">
        <v>234</v>
      </c>
      <c r="KR339" t="s">
        <v>234</v>
      </c>
      <c r="KS339" t="s">
        <v>234</v>
      </c>
      <c r="KT339" t="s">
        <v>234</v>
      </c>
      <c r="KU339" t="s">
        <v>234</v>
      </c>
      <c r="KV339" t="s">
        <v>234</v>
      </c>
      <c r="KW339" t="s">
        <v>234</v>
      </c>
      <c r="KX339" t="s">
        <v>234</v>
      </c>
      <c r="KY339" t="s">
        <v>234</v>
      </c>
      <c r="KZ339" t="s">
        <v>234</v>
      </c>
      <c r="LA339" t="s">
        <v>234</v>
      </c>
      <c r="LB339" t="s">
        <v>234</v>
      </c>
      <c r="LC339" t="s">
        <v>234</v>
      </c>
      <c r="LD339" t="s">
        <v>234</v>
      </c>
      <c r="LE339" t="s">
        <v>234</v>
      </c>
      <c r="LF339" t="s">
        <v>3443</v>
      </c>
      <c r="LG339" t="s">
        <v>234</v>
      </c>
      <c r="LH339">
        <v>267219379</v>
      </c>
      <c r="LI339" t="s">
        <v>4573</v>
      </c>
      <c r="LJ339">
        <v>44626.591643518521</v>
      </c>
      <c r="LK339" t="s">
        <v>234</v>
      </c>
      <c r="LL339" t="s">
        <v>234</v>
      </c>
      <c r="LM339" t="s">
        <v>3800</v>
      </c>
      <c r="LN339" t="s">
        <v>3801</v>
      </c>
      <c r="LO339" t="s">
        <v>234</v>
      </c>
      <c r="LP339">
        <v>353</v>
      </c>
    </row>
    <row r="340" spans="1:328" x14ac:dyDescent="0.35">
      <c r="A340">
        <v>44623.454779884261</v>
      </c>
      <c r="B340">
        <v>44623.567029976854</v>
      </c>
      <c r="C340">
        <v>44623</v>
      </c>
      <c r="D340">
        <v>1.0204553872013506E-2</v>
      </c>
      <c r="E340" t="s">
        <v>234</v>
      </c>
      <c r="F340" t="s">
        <v>234</v>
      </c>
      <c r="G340" t="s">
        <v>234</v>
      </c>
      <c r="H340">
        <v>44623</v>
      </c>
      <c r="I340" t="s">
        <v>451</v>
      </c>
      <c r="J340" t="s">
        <v>234</v>
      </c>
      <c r="K340" t="s">
        <v>451</v>
      </c>
      <c r="L340" t="s">
        <v>450</v>
      </c>
      <c r="M340" t="s">
        <v>450</v>
      </c>
      <c r="N340" t="s">
        <v>246</v>
      </c>
      <c r="O340" t="s">
        <v>4536</v>
      </c>
      <c r="P340" t="s">
        <v>246</v>
      </c>
      <c r="Q340" t="s">
        <v>433</v>
      </c>
      <c r="R340" t="s">
        <v>4536</v>
      </c>
      <c r="S340" t="s">
        <v>441</v>
      </c>
      <c r="T340" t="s">
        <v>1825</v>
      </c>
      <c r="U340" t="s">
        <v>1824</v>
      </c>
      <c r="V340" t="s">
        <v>1826</v>
      </c>
      <c r="W340" t="s">
        <v>3220</v>
      </c>
      <c r="X340" t="s">
        <v>3219</v>
      </c>
      <c r="Y340" t="s">
        <v>3220</v>
      </c>
      <c r="Z340" t="s">
        <v>246</v>
      </c>
      <c r="AA340" t="s">
        <v>4537</v>
      </c>
      <c r="AB340" t="s">
        <v>246</v>
      </c>
      <c r="AC340" t="s">
        <v>1390</v>
      </c>
      <c r="AD340" t="s">
        <v>4537</v>
      </c>
      <c r="AE340" t="s">
        <v>246</v>
      </c>
      <c r="AF340" t="s">
        <v>4538</v>
      </c>
      <c r="AG340" t="s">
        <v>246</v>
      </c>
      <c r="AH340" t="s">
        <v>1390</v>
      </c>
      <c r="AI340" t="s">
        <v>4539</v>
      </c>
      <c r="AJ340" t="s">
        <v>366</v>
      </c>
      <c r="AK340" t="s">
        <v>284</v>
      </c>
      <c r="AL340" t="s">
        <v>1655</v>
      </c>
      <c r="AM340" t="s">
        <v>234</v>
      </c>
      <c r="AN340" t="s">
        <v>1655</v>
      </c>
      <c r="AO340" t="s">
        <v>234</v>
      </c>
      <c r="AP340" t="s">
        <v>250</v>
      </c>
      <c r="AQ340" t="s">
        <v>234</v>
      </c>
      <c r="AR340" t="s">
        <v>234</v>
      </c>
      <c r="AS340" t="s">
        <v>285</v>
      </c>
      <c r="AT340" t="s">
        <v>234</v>
      </c>
      <c r="AU340" t="s">
        <v>3875</v>
      </c>
      <c r="AV340">
        <v>1</v>
      </c>
      <c r="AW340">
        <v>1</v>
      </c>
      <c r="AX340">
        <v>0</v>
      </c>
      <c r="AY340">
        <v>0</v>
      </c>
      <c r="AZ340">
        <v>0</v>
      </c>
      <c r="BA340">
        <v>0</v>
      </c>
      <c r="BB340">
        <v>0</v>
      </c>
      <c r="BC340">
        <v>0</v>
      </c>
      <c r="BD340" t="s">
        <v>309</v>
      </c>
      <c r="BE340" t="s">
        <v>750</v>
      </c>
      <c r="BF340" t="s">
        <v>4560</v>
      </c>
      <c r="BG340">
        <v>1</v>
      </c>
      <c r="BH340">
        <v>0</v>
      </c>
      <c r="BI340">
        <v>0</v>
      </c>
      <c r="BJ340">
        <v>1</v>
      </c>
      <c r="BK340">
        <v>1</v>
      </c>
      <c r="BL340">
        <v>0</v>
      </c>
      <c r="BM340">
        <v>0</v>
      </c>
      <c r="BN340">
        <v>0</v>
      </c>
      <c r="BO340">
        <v>0</v>
      </c>
      <c r="BP340">
        <v>0</v>
      </c>
      <c r="BQ340" t="s">
        <v>234</v>
      </c>
      <c r="BR340" t="s">
        <v>288</v>
      </c>
      <c r="BS340" t="s">
        <v>289</v>
      </c>
      <c r="BT340" t="s">
        <v>3851</v>
      </c>
      <c r="BU340">
        <v>1</v>
      </c>
      <c r="BV340">
        <v>1</v>
      </c>
      <c r="BW340">
        <v>1</v>
      </c>
      <c r="BX340">
        <v>1</v>
      </c>
      <c r="BY340">
        <v>0</v>
      </c>
      <c r="BZ340">
        <v>0</v>
      </c>
      <c r="CA340">
        <v>1</v>
      </c>
      <c r="CB340">
        <v>0</v>
      </c>
      <c r="CC340" t="s">
        <v>1500</v>
      </c>
      <c r="CD340">
        <v>500</v>
      </c>
      <c r="CE340">
        <v>250</v>
      </c>
      <c r="CF340" t="s">
        <v>1445</v>
      </c>
      <c r="CG340">
        <v>400</v>
      </c>
      <c r="CH340">
        <v>153.84615384615299</v>
      </c>
      <c r="CI340" t="s">
        <v>1655</v>
      </c>
      <c r="CJ340">
        <v>225</v>
      </c>
      <c r="CK340" t="s">
        <v>4574</v>
      </c>
      <c r="CL340" t="s">
        <v>1655</v>
      </c>
      <c r="CM340">
        <v>500</v>
      </c>
      <c r="CN340" t="s">
        <v>4309</v>
      </c>
      <c r="CO340" t="s">
        <v>1655</v>
      </c>
      <c r="CP340" t="s">
        <v>234</v>
      </c>
      <c r="CQ340" t="s">
        <v>234</v>
      </c>
      <c r="CR340" t="s">
        <v>234</v>
      </c>
      <c r="CS340" t="s">
        <v>234</v>
      </c>
      <c r="CT340" t="s">
        <v>234</v>
      </c>
      <c r="CU340" t="s">
        <v>234</v>
      </c>
      <c r="CV340" t="s">
        <v>1507</v>
      </c>
      <c r="CW340" t="s">
        <v>1655</v>
      </c>
      <c r="CX340">
        <v>1250</v>
      </c>
      <c r="CY340" t="s">
        <v>234</v>
      </c>
      <c r="CZ340" t="s">
        <v>234</v>
      </c>
      <c r="DA340" t="s">
        <v>234</v>
      </c>
      <c r="DB340" t="s">
        <v>234</v>
      </c>
      <c r="DC340" t="s">
        <v>234</v>
      </c>
      <c r="DD340" t="s">
        <v>234</v>
      </c>
      <c r="DE340" t="s">
        <v>259</v>
      </c>
      <c r="DF340">
        <v>1250</v>
      </c>
      <c r="DG340" t="s">
        <v>1445</v>
      </c>
      <c r="DH340" t="s">
        <v>1655</v>
      </c>
      <c r="DI340" t="s">
        <v>1531</v>
      </c>
      <c r="DJ340">
        <v>0</v>
      </c>
      <c r="DK340">
        <v>0</v>
      </c>
      <c r="DL340">
        <v>0</v>
      </c>
      <c r="DM340">
        <v>0</v>
      </c>
      <c r="DN340">
        <v>0</v>
      </c>
      <c r="DO340">
        <v>1</v>
      </c>
      <c r="DP340">
        <v>0</v>
      </c>
      <c r="DQ340">
        <v>0</v>
      </c>
      <c r="DR340">
        <v>0</v>
      </c>
      <c r="DS340">
        <v>0</v>
      </c>
      <c r="DT340">
        <v>0</v>
      </c>
      <c r="DU340">
        <v>0</v>
      </c>
      <c r="DV340">
        <v>0</v>
      </c>
      <c r="DW340">
        <v>0</v>
      </c>
      <c r="DX340" t="s">
        <v>234</v>
      </c>
      <c r="DY340" t="s">
        <v>4575</v>
      </c>
      <c r="DZ340">
        <v>1</v>
      </c>
      <c r="EA340">
        <v>0</v>
      </c>
      <c r="EB340">
        <v>0</v>
      </c>
      <c r="EC340">
        <v>1</v>
      </c>
      <c r="ED340">
        <v>0</v>
      </c>
      <c r="EE340">
        <v>0</v>
      </c>
      <c r="EF340">
        <v>1</v>
      </c>
      <c r="EG340">
        <v>0</v>
      </c>
      <c r="EH340" t="s">
        <v>1655</v>
      </c>
      <c r="EI340" t="s">
        <v>1445</v>
      </c>
      <c r="EJ340" t="s">
        <v>1655</v>
      </c>
      <c r="EK340" t="s">
        <v>441</v>
      </c>
      <c r="EL340" t="s">
        <v>305</v>
      </c>
      <c r="EM340" t="s">
        <v>1825</v>
      </c>
      <c r="EN340" t="s">
        <v>305</v>
      </c>
      <c r="EO340" t="s">
        <v>4572</v>
      </c>
      <c r="EP340">
        <v>1</v>
      </c>
      <c r="EQ340">
        <v>1</v>
      </c>
      <c r="ER340">
        <v>1</v>
      </c>
      <c r="ES340">
        <v>0</v>
      </c>
      <c r="ET340">
        <v>1</v>
      </c>
      <c r="EU340">
        <v>1</v>
      </c>
      <c r="EV340">
        <v>1</v>
      </c>
      <c r="EW340">
        <v>0</v>
      </c>
      <c r="EX340" t="s">
        <v>1655</v>
      </c>
      <c r="EY340">
        <v>30</v>
      </c>
      <c r="EZ340" t="s">
        <v>3898</v>
      </c>
      <c r="FA340" t="s">
        <v>234</v>
      </c>
      <c r="FB340" t="s">
        <v>234</v>
      </c>
      <c r="FC340" t="s">
        <v>234</v>
      </c>
      <c r="FD340" t="s">
        <v>3898</v>
      </c>
      <c r="FE340" t="s">
        <v>1445</v>
      </c>
      <c r="FF340">
        <v>25</v>
      </c>
      <c r="FG340" t="s">
        <v>1655</v>
      </c>
      <c r="FH340" t="s">
        <v>234</v>
      </c>
      <c r="FI340" t="s">
        <v>234</v>
      </c>
      <c r="FJ340" t="s">
        <v>1655</v>
      </c>
      <c r="FK340">
        <v>25</v>
      </c>
      <c r="FL340" t="s">
        <v>234</v>
      </c>
      <c r="FM340" t="s">
        <v>234</v>
      </c>
      <c r="FN340" t="s">
        <v>3911</v>
      </c>
      <c r="FO340" t="s">
        <v>1655</v>
      </c>
      <c r="FP340" t="s">
        <v>1445</v>
      </c>
      <c r="FQ340" t="s">
        <v>234</v>
      </c>
      <c r="FR340">
        <v>100</v>
      </c>
      <c r="FS340">
        <v>50</v>
      </c>
      <c r="FT340" t="s">
        <v>4576</v>
      </c>
      <c r="FU340" t="s">
        <v>1655</v>
      </c>
      <c r="FV340" t="s">
        <v>1655</v>
      </c>
      <c r="FW340">
        <v>75</v>
      </c>
      <c r="FX340" t="s">
        <v>234</v>
      </c>
      <c r="FY340" t="s">
        <v>234</v>
      </c>
      <c r="FZ340" t="s">
        <v>234</v>
      </c>
      <c r="GA340" t="s">
        <v>3854</v>
      </c>
      <c r="GB340" t="s">
        <v>1655</v>
      </c>
      <c r="GC340" t="s">
        <v>1655</v>
      </c>
      <c r="GD340" t="s">
        <v>234</v>
      </c>
      <c r="GE340">
        <v>25</v>
      </c>
      <c r="GF340" t="s">
        <v>234</v>
      </c>
      <c r="GG340" t="s">
        <v>234</v>
      </c>
      <c r="GH340" t="s">
        <v>234</v>
      </c>
      <c r="GI340" t="s">
        <v>234</v>
      </c>
      <c r="GJ340" t="s">
        <v>234</v>
      </c>
      <c r="GK340" t="s">
        <v>234</v>
      </c>
      <c r="GL340" t="s">
        <v>1655</v>
      </c>
      <c r="GM340" t="s">
        <v>259</v>
      </c>
      <c r="GN340">
        <v>25</v>
      </c>
      <c r="GO340" t="s">
        <v>1655</v>
      </c>
      <c r="GP340" t="s">
        <v>1528</v>
      </c>
      <c r="GQ340">
        <v>0</v>
      </c>
      <c r="GR340">
        <v>0</v>
      </c>
      <c r="GS340">
        <v>0</v>
      </c>
      <c r="GT340">
        <v>1</v>
      </c>
      <c r="GU340">
        <v>0</v>
      </c>
      <c r="GV340">
        <v>0</v>
      </c>
      <c r="GW340">
        <v>0</v>
      </c>
      <c r="GX340">
        <v>0</v>
      </c>
      <c r="GY340">
        <v>0</v>
      </c>
      <c r="GZ340">
        <v>0</v>
      </c>
      <c r="HA340">
        <v>0</v>
      </c>
      <c r="HB340">
        <v>0</v>
      </c>
      <c r="HC340">
        <v>0</v>
      </c>
      <c r="HD340" t="s">
        <v>234</v>
      </c>
      <c r="HE340" t="s">
        <v>4577</v>
      </c>
      <c r="HF340">
        <v>0</v>
      </c>
      <c r="HG340">
        <v>1</v>
      </c>
      <c r="HH340">
        <v>0</v>
      </c>
      <c r="HI340">
        <v>0</v>
      </c>
      <c r="HJ340">
        <v>1</v>
      </c>
      <c r="HK340">
        <v>1</v>
      </c>
      <c r="HL340">
        <v>0</v>
      </c>
      <c r="HM340">
        <v>0</v>
      </c>
      <c r="HN340" t="s">
        <v>1655</v>
      </c>
      <c r="HO340" t="s">
        <v>1655</v>
      </c>
      <c r="HP340" t="s">
        <v>1655</v>
      </c>
      <c r="HQ340" t="s">
        <v>441</v>
      </c>
      <c r="HR340" t="s">
        <v>305</v>
      </c>
      <c r="HS340" t="s">
        <v>1825</v>
      </c>
      <c r="HT340" t="s">
        <v>305</v>
      </c>
      <c r="HU340" t="s">
        <v>1445</v>
      </c>
      <c r="HV340" t="s">
        <v>234</v>
      </c>
      <c r="HW340" t="s">
        <v>234</v>
      </c>
      <c r="HX340" t="s">
        <v>234</v>
      </c>
      <c r="HY340" t="s">
        <v>234</v>
      </c>
      <c r="HZ340" t="s">
        <v>234</v>
      </c>
      <c r="IA340" t="s">
        <v>234</v>
      </c>
      <c r="IB340" t="s">
        <v>234</v>
      </c>
      <c r="IC340" t="s">
        <v>234</v>
      </c>
      <c r="ID340" t="s">
        <v>1591</v>
      </c>
      <c r="IE340">
        <v>0</v>
      </c>
      <c r="IF340">
        <v>0</v>
      </c>
      <c r="IG340">
        <v>0</v>
      </c>
      <c r="IH340">
        <v>0</v>
      </c>
      <c r="II340">
        <v>0</v>
      </c>
      <c r="IJ340">
        <v>1</v>
      </c>
      <c r="IK340">
        <v>0</v>
      </c>
      <c r="IL340">
        <v>0</v>
      </c>
      <c r="IM340" t="s">
        <v>234</v>
      </c>
      <c r="IN340" t="s">
        <v>1445</v>
      </c>
      <c r="IO340" t="s">
        <v>234</v>
      </c>
      <c r="IP340" t="s">
        <v>234</v>
      </c>
      <c r="IQ340" t="s">
        <v>234</v>
      </c>
      <c r="IR340" t="s">
        <v>234</v>
      </c>
      <c r="IS340" t="s">
        <v>234</v>
      </c>
      <c r="IT340" t="s">
        <v>234</v>
      </c>
      <c r="IU340" t="s">
        <v>234</v>
      </c>
      <c r="IV340" t="s">
        <v>234</v>
      </c>
      <c r="IW340" t="s">
        <v>234</v>
      </c>
      <c r="IX340" t="s">
        <v>234</v>
      </c>
      <c r="IY340" t="s">
        <v>234</v>
      </c>
      <c r="IZ340" t="s">
        <v>234</v>
      </c>
      <c r="JA340" t="s">
        <v>234</v>
      </c>
      <c r="JB340" t="s">
        <v>234</v>
      </c>
      <c r="JC340" t="s">
        <v>234</v>
      </c>
      <c r="JD340" t="s">
        <v>234</v>
      </c>
      <c r="JE340" t="s">
        <v>234</v>
      </c>
      <c r="JF340" t="s">
        <v>234</v>
      </c>
      <c r="JG340" t="s">
        <v>234</v>
      </c>
      <c r="JH340" t="s">
        <v>234</v>
      </c>
      <c r="JI340" t="s">
        <v>234</v>
      </c>
      <c r="JJ340" t="s">
        <v>234</v>
      </c>
      <c r="JK340" t="s">
        <v>234</v>
      </c>
      <c r="JL340" t="s">
        <v>234</v>
      </c>
      <c r="JM340" t="s">
        <v>234</v>
      </c>
      <c r="JN340" t="s">
        <v>234</v>
      </c>
      <c r="JO340" t="s">
        <v>234</v>
      </c>
      <c r="JP340" t="s">
        <v>234</v>
      </c>
      <c r="JQ340" t="s">
        <v>234</v>
      </c>
      <c r="JR340" t="s">
        <v>234</v>
      </c>
      <c r="JS340" t="s">
        <v>234</v>
      </c>
      <c r="JT340" t="s">
        <v>234</v>
      </c>
      <c r="JU340" t="s">
        <v>234</v>
      </c>
      <c r="JV340" t="s">
        <v>234</v>
      </c>
      <c r="JW340" t="s">
        <v>234</v>
      </c>
      <c r="JX340" t="s">
        <v>234</v>
      </c>
      <c r="JY340" t="s">
        <v>234</v>
      </c>
      <c r="JZ340" t="s">
        <v>234</v>
      </c>
      <c r="KA340" t="s">
        <v>234</v>
      </c>
      <c r="KB340" t="s">
        <v>234</v>
      </c>
      <c r="KC340" t="s">
        <v>234</v>
      </c>
      <c r="KD340" t="s">
        <v>234</v>
      </c>
      <c r="KE340" t="s">
        <v>234</v>
      </c>
      <c r="KF340" t="s">
        <v>234</v>
      </c>
      <c r="KG340" t="s">
        <v>234</v>
      </c>
      <c r="KH340" t="s">
        <v>234</v>
      </c>
      <c r="KI340" t="s">
        <v>234</v>
      </c>
      <c r="KJ340" t="s">
        <v>234</v>
      </c>
      <c r="KK340" t="s">
        <v>234</v>
      </c>
      <c r="KL340" t="s">
        <v>234</v>
      </c>
      <c r="KM340" t="s">
        <v>234</v>
      </c>
      <c r="KN340" t="s">
        <v>234</v>
      </c>
      <c r="KO340" t="s">
        <v>234</v>
      </c>
      <c r="KP340" t="s">
        <v>234</v>
      </c>
      <c r="KQ340" t="s">
        <v>234</v>
      </c>
      <c r="KR340" t="s">
        <v>234</v>
      </c>
      <c r="KS340" t="s">
        <v>234</v>
      </c>
      <c r="KT340" t="s">
        <v>234</v>
      </c>
      <c r="KU340" t="s">
        <v>234</v>
      </c>
      <c r="KV340" t="s">
        <v>234</v>
      </c>
      <c r="KW340" t="s">
        <v>234</v>
      </c>
      <c r="KX340" t="s">
        <v>234</v>
      </c>
      <c r="KY340" t="s">
        <v>234</v>
      </c>
      <c r="KZ340" t="s">
        <v>234</v>
      </c>
      <c r="LA340" t="s">
        <v>234</v>
      </c>
      <c r="LB340" t="s">
        <v>234</v>
      </c>
      <c r="LC340" t="s">
        <v>234</v>
      </c>
      <c r="LD340" t="s">
        <v>234</v>
      </c>
      <c r="LE340" t="s">
        <v>234</v>
      </c>
      <c r="LF340" t="s">
        <v>3443</v>
      </c>
      <c r="LG340" t="s">
        <v>234</v>
      </c>
      <c r="LH340">
        <v>267219708</v>
      </c>
      <c r="LI340" t="s">
        <v>4578</v>
      </c>
      <c r="LJ340">
        <v>44626.592986111107</v>
      </c>
      <c r="LK340" t="s">
        <v>234</v>
      </c>
      <c r="LL340" t="s">
        <v>234</v>
      </c>
      <c r="LM340" t="s">
        <v>3800</v>
      </c>
      <c r="LN340" t="s">
        <v>3801</v>
      </c>
      <c r="LO340" t="s">
        <v>234</v>
      </c>
      <c r="LP340">
        <v>354</v>
      </c>
    </row>
    <row r="341" spans="1:328" x14ac:dyDescent="0.35">
      <c r="A341">
        <v>44623.473291643517</v>
      </c>
      <c r="B341">
        <v>44623.569225717591</v>
      </c>
      <c r="C341">
        <v>44623</v>
      </c>
      <c r="D341">
        <v>7.9945061728115743E-3</v>
      </c>
      <c r="E341" t="s">
        <v>234</v>
      </c>
      <c r="F341" t="s">
        <v>234</v>
      </c>
      <c r="G341" t="s">
        <v>234</v>
      </c>
      <c r="H341">
        <v>44623</v>
      </c>
      <c r="I341" t="s">
        <v>451</v>
      </c>
      <c r="J341" t="s">
        <v>234</v>
      </c>
      <c r="K341" t="s">
        <v>451</v>
      </c>
      <c r="L341" t="s">
        <v>450</v>
      </c>
      <c r="M341" t="s">
        <v>450</v>
      </c>
      <c r="N341" t="s">
        <v>246</v>
      </c>
      <c r="O341" t="s">
        <v>4536</v>
      </c>
      <c r="P341" t="s">
        <v>246</v>
      </c>
      <c r="Q341" t="s">
        <v>433</v>
      </c>
      <c r="R341" t="s">
        <v>4536</v>
      </c>
      <c r="S341" t="s">
        <v>441</v>
      </c>
      <c r="T341" t="s">
        <v>1825</v>
      </c>
      <c r="U341" t="s">
        <v>1824</v>
      </c>
      <c r="V341" t="s">
        <v>1826</v>
      </c>
      <c r="W341" t="s">
        <v>3220</v>
      </c>
      <c r="X341" t="s">
        <v>3219</v>
      </c>
      <c r="Y341" t="s">
        <v>3220</v>
      </c>
      <c r="Z341" t="s">
        <v>246</v>
      </c>
      <c r="AA341" t="s">
        <v>4537</v>
      </c>
      <c r="AB341" t="s">
        <v>246</v>
      </c>
      <c r="AC341" t="s">
        <v>1390</v>
      </c>
      <c r="AD341" t="s">
        <v>4537</v>
      </c>
      <c r="AE341" t="s">
        <v>246</v>
      </c>
      <c r="AF341" t="s">
        <v>4551</v>
      </c>
      <c r="AG341" t="s">
        <v>246</v>
      </c>
      <c r="AH341" t="s">
        <v>1390</v>
      </c>
      <c r="AI341" t="s">
        <v>4539</v>
      </c>
      <c r="AJ341" t="s">
        <v>366</v>
      </c>
      <c r="AK341" t="s">
        <v>284</v>
      </c>
      <c r="AL341" t="s">
        <v>1655</v>
      </c>
      <c r="AM341" t="s">
        <v>234</v>
      </c>
      <c r="AN341" t="s">
        <v>1655</v>
      </c>
      <c r="AO341" t="s">
        <v>234</v>
      </c>
      <c r="AP341" t="s">
        <v>250</v>
      </c>
      <c r="AQ341" t="s">
        <v>234</v>
      </c>
      <c r="AR341" t="s">
        <v>234</v>
      </c>
      <c r="AS341" t="s">
        <v>285</v>
      </c>
      <c r="AT341" t="s">
        <v>234</v>
      </c>
      <c r="AU341" t="s">
        <v>3875</v>
      </c>
      <c r="AV341">
        <v>1</v>
      </c>
      <c r="AW341">
        <v>1</v>
      </c>
      <c r="AX341">
        <v>0</v>
      </c>
      <c r="AY341">
        <v>0</v>
      </c>
      <c r="AZ341">
        <v>0</v>
      </c>
      <c r="BA341">
        <v>0</v>
      </c>
      <c r="BB341">
        <v>0</v>
      </c>
      <c r="BC341">
        <v>0</v>
      </c>
      <c r="BD341" t="s">
        <v>309</v>
      </c>
      <c r="BE341" t="s">
        <v>750</v>
      </c>
      <c r="BF341" t="s">
        <v>4579</v>
      </c>
      <c r="BG341">
        <v>1</v>
      </c>
      <c r="BH341">
        <v>0</v>
      </c>
      <c r="BI341">
        <v>1</v>
      </c>
      <c r="BJ341">
        <v>1</v>
      </c>
      <c r="BK341">
        <v>0</v>
      </c>
      <c r="BL341">
        <v>0</v>
      </c>
      <c r="BM341">
        <v>0</v>
      </c>
      <c r="BN341">
        <v>0</v>
      </c>
      <c r="BO341">
        <v>0</v>
      </c>
      <c r="BP341">
        <v>0</v>
      </c>
      <c r="BQ341" t="s">
        <v>234</v>
      </c>
      <c r="BR341" t="s">
        <v>317</v>
      </c>
      <c r="BS341" t="s">
        <v>289</v>
      </c>
      <c r="BT341" t="s">
        <v>3851</v>
      </c>
      <c r="BU341">
        <v>1</v>
      </c>
      <c r="BV341">
        <v>1</v>
      </c>
      <c r="BW341">
        <v>1</v>
      </c>
      <c r="BX341">
        <v>1</v>
      </c>
      <c r="BY341">
        <v>0</v>
      </c>
      <c r="BZ341">
        <v>0</v>
      </c>
      <c r="CA341">
        <v>1</v>
      </c>
      <c r="CB341">
        <v>0</v>
      </c>
      <c r="CC341" t="s">
        <v>1500</v>
      </c>
      <c r="CD341">
        <v>450</v>
      </c>
      <c r="CE341">
        <v>225</v>
      </c>
      <c r="CF341" t="s">
        <v>1655</v>
      </c>
      <c r="CG341">
        <v>450</v>
      </c>
      <c r="CH341">
        <v>173.07692307692301</v>
      </c>
      <c r="CI341" t="s">
        <v>1655</v>
      </c>
      <c r="CJ341">
        <v>350</v>
      </c>
      <c r="CK341" t="s">
        <v>3842</v>
      </c>
      <c r="CL341" t="s">
        <v>1655</v>
      </c>
      <c r="CM341">
        <v>450</v>
      </c>
      <c r="CN341" t="s">
        <v>3837</v>
      </c>
      <c r="CO341" t="s">
        <v>1655</v>
      </c>
      <c r="CP341" t="s">
        <v>234</v>
      </c>
      <c r="CQ341" t="s">
        <v>234</v>
      </c>
      <c r="CR341" t="s">
        <v>234</v>
      </c>
      <c r="CS341" t="s">
        <v>234</v>
      </c>
      <c r="CT341" t="s">
        <v>234</v>
      </c>
      <c r="CU341" t="s">
        <v>234</v>
      </c>
      <c r="CV341" t="s">
        <v>1507</v>
      </c>
      <c r="CW341" t="s">
        <v>1655</v>
      </c>
      <c r="CX341">
        <v>1250</v>
      </c>
      <c r="CY341" t="s">
        <v>234</v>
      </c>
      <c r="CZ341" t="s">
        <v>234</v>
      </c>
      <c r="DA341" t="s">
        <v>234</v>
      </c>
      <c r="DB341" t="s">
        <v>234</v>
      </c>
      <c r="DC341" t="s">
        <v>234</v>
      </c>
      <c r="DD341" t="s">
        <v>234</v>
      </c>
      <c r="DE341" t="s">
        <v>259</v>
      </c>
      <c r="DF341">
        <v>1250</v>
      </c>
      <c r="DG341" t="s">
        <v>1445</v>
      </c>
      <c r="DH341" t="s">
        <v>1655</v>
      </c>
      <c r="DI341" t="s">
        <v>1528</v>
      </c>
      <c r="DJ341">
        <v>0</v>
      </c>
      <c r="DK341">
        <v>0</v>
      </c>
      <c r="DL341">
        <v>0</v>
      </c>
      <c r="DM341">
        <v>0</v>
      </c>
      <c r="DN341">
        <v>1</v>
      </c>
      <c r="DO341">
        <v>0</v>
      </c>
      <c r="DP341">
        <v>0</v>
      </c>
      <c r="DQ341">
        <v>0</v>
      </c>
      <c r="DR341">
        <v>0</v>
      </c>
      <c r="DS341">
        <v>0</v>
      </c>
      <c r="DT341">
        <v>0</v>
      </c>
      <c r="DU341">
        <v>0</v>
      </c>
      <c r="DV341">
        <v>0</v>
      </c>
      <c r="DW341">
        <v>0</v>
      </c>
      <c r="DX341" t="s">
        <v>234</v>
      </c>
      <c r="DY341" t="s">
        <v>1463</v>
      </c>
      <c r="DZ341">
        <v>0</v>
      </c>
      <c r="EA341">
        <v>0</v>
      </c>
      <c r="EB341">
        <v>1</v>
      </c>
      <c r="EC341">
        <v>0</v>
      </c>
      <c r="ED341">
        <v>0</v>
      </c>
      <c r="EE341">
        <v>0</v>
      </c>
      <c r="EF341">
        <v>0</v>
      </c>
      <c r="EG341">
        <v>0</v>
      </c>
      <c r="EH341" t="s">
        <v>1655</v>
      </c>
      <c r="EI341" t="s">
        <v>1445</v>
      </c>
      <c r="EJ341" t="s">
        <v>1655</v>
      </c>
      <c r="EK341" t="s">
        <v>441</v>
      </c>
      <c r="EL341" t="s">
        <v>305</v>
      </c>
      <c r="EM341" t="s">
        <v>1825</v>
      </c>
      <c r="EN341" t="s">
        <v>305</v>
      </c>
      <c r="EO341" t="s">
        <v>3813</v>
      </c>
      <c r="EP341">
        <v>1</v>
      </c>
      <c r="EQ341">
        <v>1</v>
      </c>
      <c r="ER341">
        <v>1</v>
      </c>
      <c r="ES341">
        <v>1</v>
      </c>
      <c r="ET341">
        <v>1</v>
      </c>
      <c r="EU341">
        <v>1</v>
      </c>
      <c r="EV341">
        <v>1</v>
      </c>
      <c r="EW341">
        <v>0</v>
      </c>
      <c r="EX341" t="s">
        <v>1655</v>
      </c>
      <c r="EY341">
        <v>40</v>
      </c>
      <c r="EZ341" t="s">
        <v>3818</v>
      </c>
      <c r="FA341" t="s">
        <v>234</v>
      </c>
      <c r="FB341" t="s">
        <v>234</v>
      </c>
      <c r="FC341" t="s">
        <v>234</v>
      </c>
      <c r="FD341" t="s">
        <v>3818</v>
      </c>
      <c r="FE341" t="s">
        <v>1445</v>
      </c>
      <c r="FF341">
        <v>25</v>
      </c>
      <c r="FG341" t="s">
        <v>1655</v>
      </c>
      <c r="FH341">
        <v>100</v>
      </c>
      <c r="FI341" t="s">
        <v>1655</v>
      </c>
      <c r="FJ341" t="s">
        <v>1655</v>
      </c>
      <c r="FK341">
        <v>25</v>
      </c>
      <c r="FL341" t="s">
        <v>234</v>
      </c>
      <c r="FM341" t="s">
        <v>234</v>
      </c>
      <c r="FN341" t="s">
        <v>3911</v>
      </c>
      <c r="FO341" t="s">
        <v>1655</v>
      </c>
      <c r="FP341" t="s">
        <v>1445</v>
      </c>
      <c r="FQ341" t="s">
        <v>234</v>
      </c>
      <c r="FR341">
        <v>150</v>
      </c>
      <c r="FS341">
        <v>100</v>
      </c>
      <c r="FT341" t="s">
        <v>4272</v>
      </c>
      <c r="FU341" t="s">
        <v>1655</v>
      </c>
      <c r="FV341" t="s">
        <v>1655</v>
      </c>
      <c r="FW341">
        <v>150</v>
      </c>
      <c r="FX341" t="s">
        <v>234</v>
      </c>
      <c r="FY341" t="s">
        <v>234</v>
      </c>
      <c r="FZ341" t="s">
        <v>234</v>
      </c>
      <c r="GA341" t="s">
        <v>3815</v>
      </c>
      <c r="GB341" t="s">
        <v>1655</v>
      </c>
      <c r="GC341" t="s">
        <v>1655</v>
      </c>
      <c r="GD341" t="s">
        <v>234</v>
      </c>
      <c r="GE341">
        <v>25</v>
      </c>
      <c r="GF341" t="s">
        <v>234</v>
      </c>
      <c r="GG341" t="s">
        <v>234</v>
      </c>
      <c r="GH341" t="s">
        <v>234</v>
      </c>
      <c r="GI341" t="s">
        <v>234</v>
      </c>
      <c r="GJ341" t="s">
        <v>234</v>
      </c>
      <c r="GK341" t="s">
        <v>234</v>
      </c>
      <c r="GL341" t="s">
        <v>1655</v>
      </c>
      <c r="GM341" t="s">
        <v>259</v>
      </c>
      <c r="GN341" t="s">
        <v>3911</v>
      </c>
      <c r="GO341" t="s">
        <v>1655</v>
      </c>
      <c r="GP341" t="s">
        <v>4320</v>
      </c>
      <c r="GQ341">
        <v>0</v>
      </c>
      <c r="GR341">
        <v>1</v>
      </c>
      <c r="GS341">
        <v>0</v>
      </c>
      <c r="GT341">
        <v>1</v>
      </c>
      <c r="GU341">
        <v>0</v>
      </c>
      <c r="GV341">
        <v>0</v>
      </c>
      <c r="GW341">
        <v>1</v>
      </c>
      <c r="GX341">
        <v>0</v>
      </c>
      <c r="GY341">
        <v>0</v>
      </c>
      <c r="GZ341">
        <v>0</v>
      </c>
      <c r="HA341">
        <v>0</v>
      </c>
      <c r="HB341">
        <v>0</v>
      </c>
      <c r="HC341">
        <v>0</v>
      </c>
      <c r="HD341" t="s">
        <v>234</v>
      </c>
      <c r="HE341" t="s">
        <v>4580</v>
      </c>
      <c r="HF341">
        <v>0</v>
      </c>
      <c r="HG341">
        <v>0</v>
      </c>
      <c r="HH341">
        <v>0</v>
      </c>
      <c r="HI341">
        <v>1</v>
      </c>
      <c r="HJ341">
        <v>1</v>
      </c>
      <c r="HK341">
        <v>0</v>
      </c>
      <c r="HL341">
        <v>1</v>
      </c>
      <c r="HM341">
        <v>0</v>
      </c>
      <c r="HN341" t="s">
        <v>1445</v>
      </c>
      <c r="HO341" t="s">
        <v>1445</v>
      </c>
      <c r="HP341" t="s">
        <v>1655</v>
      </c>
      <c r="HQ341" t="s">
        <v>441</v>
      </c>
      <c r="HR341" t="s">
        <v>305</v>
      </c>
      <c r="HS341" t="s">
        <v>1825</v>
      </c>
      <c r="HT341" t="s">
        <v>305</v>
      </c>
      <c r="HU341" t="s">
        <v>1445</v>
      </c>
      <c r="HV341" t="s">
        <v>234</v>
      </c>
      <c r="HW341" t="s">
        <v>234</v>
      </c>
      <c r="HX341" t="s">
        <v>234</v>
      </c>
      <c r="HY341" t="s">
        <v>234</v>
      </c>
      <c r="HZ341" t="s">
        <v>234</v>
      </c>
      <c r="IA341" t="s">
        <v>234</v>
      </c>
      <c r="IB341" t="s">
        <v>234</v>
      </c>
      <c r="IC341" t="s">
        <v>234</v>
      </c>
      <c r="ID341" t="s">
        <v>3979</v>
      </c>
      <c r="IE341">
        <v>0</v>
      </c>
      <c r="IF341">
        <v>1</v>
      </c>
      <c r="IG341">
        <v>1</v>
      </c>
      <c r="IH341">
        <v>0</v>
      </c>
      <c r="II341">
        <v>0</v>
      </c>
      <c r="IJ341">
        <v>0</v>
      </c>
      <c r="IK341">
        <v>0</v>
      </c>
      <c r="IL341">
        <v>0</v>
      </c>
      <c r="IM341" t="s">
        <v>234</v>
      </c>
      <c r="IN341" t="s">
        <v>1655</v>
      </c>
      <c r="IO341" t="s">
        <v>234</v>
      </c>
      <c r="IP341" t="s">
        <v>3878</v>
      </c>
      <c r="IQ341">
        <v>1</v>
      </c>
      <c r="IR341">
        <v>1</v>
      </c>
      <c r="IS341">
        <v>0</v>
      </c>
      <c r="IT341">
        <v>0</v>
      </c>
      <c r="IU341">
        <v>0</v>
      </c>
      <c r="IV341">
        <v>0</v>
      </c>
      <c r="IW341">
        <v>0</v>
      </c>
      <c r="IX341">
        <v>0</v>
      </c>
      <c r="IY341" t="s">
        <v>234</v>
      </c>
      <c r="IZ341" t="s">
        <v>234</v>
      </c>
      <c r="JA341" t="s">
        <v>234</v>
      </c>
      <c r="JB341" t="s">
        <v>234</v>
      </c>
      <c r="JC341" t="s">
        <v>234</v>
      </c>
      <c r="JD341" t="s">
        <v>234</v>
      </c>
      <c r="JE341" t="s">
        <v>234</v>
      </c>
      <c r="JF341" t="s">
        <v>234</v>
      </c>
      <c r="JG341" t="s">
        <v>234</v>
      </c>
      <c r="JH341" t="s">
        <v>234</v>
      </c>
      <c r="JI341" t="s">
        <v>234</v>
      </c>
      <c r="JJ341" t="s">
        <v>234</v>
      </c>
      <c r="JK341" t="s">
        <v>234</v>
      </c>
      <c r="JL341" t="s">
        <v>234</v>
      </c>
      <c r="JM341" t="s">
        <v>234</v>
      </c>
      <c r="JN341" t="s">
        <v>234</v>
      </c>
      <c r="JO341" t="s">
        <v>234</v>
      </c>
      <c r="JP341" t="s">
        <v>234</v>
      </c>
      <c r="JQ341" t="s">
        <v>234</v>
      </c>
      <c r="JR341" t="s">
        <v>234</v>
      </c>
      <c r="JS341" t="s">
        <v>234</v>
      </c>
      <c r="JT341" t="s">
        <v>234</v>
      </c>
      <c r="JU341" t="s">
        <v>234</v>
      </c>
      <c r="JV341" t="s">
        <v>234</v>
      </c>
      <c r="JW341" t="s">
        <v>234</v>
      </c>
      <c r="JX341" t="s">
        <v>234</v>
      </c>
      <c r="JY341" t="s">
        <v>234</v>
      </c>
      <c r="JZ341" t="s">
        <v>234</v>
      </c>
      <c r="KA341" t="s">
        <v>234</v>
      </c>
      <c r="KB341" t="s">
        <v>234</v>
      </c>
      <c r="KC341" t="s">
        <v>234</v>
      </c>
      <c r="KD341" t="s">
        <v>234</v>
      </c>
      <c r="KE341" t="s">
        <v>234</v>
      </c>
      <c r="KF341" t="s">
        <v>234</v>
      </c>
      <c r="KG341" t="s">
        <v>234</v>
      </c>
      <c r="KH341" t="s">
        <v>234</v>
      </c>
      <c r="KI341" t="s">
        <v>234</v>
      </c>
      <c r="KJ341" t="s">
        <v>234</v>
      </c>
      <c r="KK341" t="s">
        <v>234</v>
      </c>
      <c r="KL341" t="s">
        <v>234</v>
      </c>
      <c r="KM341" t="s">
        <v>234</v>
      </c>
      <c r="KN341" t="s">
        <v>234</v>
      </c>
      <c r="KO341" t="s">
        <v>234</v>
      </c>
      <c r="KP341" t="s">
        <v>234</v>
      </c>
      <c r="KQ341" t="s">
        <v>234</v>
      </c>
      <c r="KR341" t="s">
        <v>234</v>
      </c>
      <c r="KS341" t="s">
        <v>234</v>
      </c>
      <c r="KT341" t="s">
        <v>234</v>
      </c>
      <c r="KU341" t="s">
        <v>234</v>
      </c>
      <c r="KV341" t="s">
        <v>234</v>
      </c>
      <c r="KW341" t="s">
        <v>234</v>
      </c>
      <c r="KX341" t="s">
        <v>234</v>
      </c>
      <c r="KY341" t="s">
        <v>234</v>
      </c>
      <c r="KZ341" t="s">
        <v>234</v>
      </c>
      <c r="LA341" t="s">
        <v>234</v>
      </c>
      <c r="LB341" t="s">
        <v>234</v>
      </c>
      <c r="LC341" t="s">
        <v>234</v>
      </c>
      <c r="LD341" t="s">
        <v>234</v>
      </c>
      <c r="LE341" t="s">
        <v>234</v>
      </c>
      <c r="LF341" t="s">
        <v>3443</v>
      </c>
      <c r="LG341" t="s">
        <v>234</v>
      </c>
      <c r="LH341">
        <v>267219715</v>
      </c>
      <c r="LI341" t="s">
        <v>4581</v>
      </c>
      <c r="LJ341">
        <v>44626.59302083333</v>
      </c>
      <c r="LK341" t="s">
        <v>234</v>
      </c>
      <c r="LL341" t="s">
        <v>234</v>
      </c>
      <c r="LM341" t="s">
        <v>3800</v>
      </c>
      <c r="LN341" t="s">
        <v>3801</v>
      </c>
      <c r="LO341" t="s">
        <v>234</v>
      </c>
      <c r="LP341">
        <v>355</v>
      </c>
    </row>
    <row r="342" spans="1:328" x14ac:dyDescent="0.35">
      <c r="A342">
        <v>44623.48359329861</v>
      </c>
      <c r="B342">
        <v>44623.567832731482</v>
      </c>
      <c r="C342">
        <v>44623</v>
      </c>
      <c r="D342">
        <v>1.2034204695997428E-2</v>
      </c>
      <c r="E342" t="s">
        <v>234</v>
      </c>
      <c r="F342" t="s">
        <v>234</v>
      </c>
      <c r="G342" t="s">
        <v>234</v>
      </c>
      <c r="H342">
        <v>44623</v>
      </c>
      <c r="I342" t="s">
        <v>451</v>
      </c>
      <c r="J342" t="s">
        <v>234</v>
      </c>
      <c r="K342" t="s">
        <v>451</v>
      </c>
      <c r="L342" t="s">
        <v>450</v>
      </c>
      <c r="M342" t="s">
        <v>450</v>
      </c>
      <c r="N342" t="s">
        <v>246</v>
      </c>
      <c r="O342" t="s">
        <v>4536</v>
      </c>
      <c r="P342" t="s">
        <v>246</v>
      </c>
      <c r="Q342" t="s">
        <v>433</v>
      </c>
      <c r="R342" t="s">
        <v>4536</v>
      </c>
      <c r="S342" t="s">
        <v>441</v>
      </c>
      <c r="T342" t="s">
        <v>1825</v>
      </c>
      <c r="U342" t="s">
        <v>1824</v>
      </c>
      <c r="V342" t="s">
        <v>1826</v>
      </c>
      <c r="W342" t="s">
        <v>3220</v>
      </c>
      <c r="X342" t="s">
        <v>3219</v>
      </c>
      <c r="Y342" t="s">
        <v>3220</v>
      </c>
      <c r="Z342" t="s">
        <v>246</v>
      </c>
      <c r="AA342" t="s">
        <v>4537</v>
      </c>
      <c r="AB342" t="s">
        <v>246</v>
      </c>
      <c r="AC342" t="s">
        <v>1390</v>
      </c>
      <c r="AD342" t="s">
        <v>4537</v>
      </c>
      <c r="AE342" t="s">
        <v>246</v>
      </c>
      <c r="AF342" t="s">
        <v>4538</v>
      </c>
      <c r="AG342" t="s">
        <v>246</v>
      </c>
      <c r="AH342" t="s">
        <v>1390</v>
      </c>
      <c r="AI342" t="s">
        <v>4539</v>
      </c>
      <c r="AJ342" t="s">
        <v>366</v>
      </c>
      <c r="AK342" t="s">
        <v>284</v>
      </c>
      <c r="AL342" t="s">
        <v>1655</v>
      </c>
      <c r="AM342" t="s">
        <v>234</v>
      </c>
      <c r="AN342" t="s">
        <v>1655</v>
      </c>
      <c r="AO342" t="s">
        <v>234</v>
      </c>
      <c r="AP342" t="s">
        <v>250</v>
      </c>
      <c r="AQ342" t="s">
        <v>234</v>
      </c>
      <c r="AR342" t="s">
        <v>234</v>
      </c>
      <c r="AS342" t="s">
        <v>285</v>
      </c>
      <c r="AT342" t="s">
        <v>234</v>
      </c>
      <c r="AU342" t="s">
        <v>3875</v>
      </c>
      <c r="AV342">
        <v>1</v>
      </c>
      <c r="AW342">
        <v>1</v>
      </c>
      <c r="AX342">
        <v>0</v>
      </c>
      <c r="AY342">
        <v>0</v>
      </c>
      <c r="AZ342">
        <v>0</v>
      </c>
      <c r="BA342">
        <v>0</v>
      </c>
      <c r="BB342">
        <v>0</v>
      </c>
      <c r="BC342">
        <v>0</v>
      </c>
      <c r="BD342" t="s">
        <v>309</v>
      </c>
      <c r="BE342" t="s">
        <v>750</v>
      </c>
      <c r="BF342" t="s">
        <v>4560</v>
      </c>
      <c r="BG342">
        <v>1</v>
      </c>
      <c r="BH342">
        <v>0</v>
      </c>
      <c r="BI342">
        <v>0</v>
      </c>
      <c r="BJ342">
        <v>1</v>
      </c>
      <c r="BK342">
        <v>1</v>
      </c>
      <c r="BL342">
        <v>0</v>
      </c>
      <c r="BM342">
        <v>0</v>
      </c>
      <c r="BN342">
        <v>0</v>
      </c>
      <c r="BO342">
        <v>0</v>
      </c>
      <c r="BP342">
        <v>0</v>
      </c>
      <c r="BQ342" t="s">
        <v>234</v>
      </c>
      <c r="BR342" t="s">
        <v>317</v>
      </c>
      <c r="BS342" t="s">
        <v>289</v>
      </c>
      <c r="BT342" t="s">
        <v>3851</v>
      </c>
      <c r="BU342">
        <v>1</v>
      </c>
      <c r="BV342">
        <v>1</v>
      </c>
      <c r="BW342">
        <v>1</v>
      </c>
      <c r="BX342">
        <v>1</v>
      </c>
      <c r="BY342">
        <v>0</v>
      </c>
      <c r="BZ342">
        <v>0</v>
      </c>
      <c r="CA342">
        <v>1</v>
      </c>
      <c r="CB342">
        <v>0</v>
      </c>
      <c r="CC342" t="s">
        <v>1500</v>
      </c>
      <c r="CD342">
        <v>450</v>
      </c>
      <c r="CE342">
        <v>225</v>
      </c>
      <c r="CF342" t="s">
        <v>1445</v>
      </c>
      <c r="CG342">
        <v>450</v>
      </c>
      <c r="CH342">
        <v>173.07692307692301</v>
      </c>
      <c r="CI342" t="s">
        <v>1655</v>
      </c>
      <c r="CJ342">
        <v>250</v>
      </c>
      <c r="CK342" t="s">
        <v>3803</v>
      </c>
      <c r="CL342" t="s">
        <v>1655</v>
      </c>
      <c r="CM342">
        <v>450</v>
      </c>
      <c r="CN342" t="s">
        <v>3837</v>
      </c>
      <c r="CO342" t="s">
        <v>1655</v>
      </c>
      <c r="CP342" t="s">
        <v>234</v>
      </c>
      <c r="CQ342" t="s">
        <v>234</v>
      </c>
      <c r="CR342" t="s">
        <v>234</v>
      </c>
      <c r="CS342" t="s">
        <v>234</v>
      </c>
      <c r="CT342" t="s">
        <v>234</v>
      </c>
      <c r="CU342" t="s">
        <v>234</v>
      </c>
      <c r="CV342" t="s">
        <v>1507</v>
      </c>
      <c r="CW342" t="s">
        <v>1655</v>
      </c>
      <c r="CX342">
        <v>1250</v>
      </c>
      <c r="CY342" t="s">
        <v>234</v>
      </c>
      <c r="CZ342" t="s">
        <v>234</v>
      </c>
      <c r="DA342" t="s">
        <v>234</v>
      </c>
      <c r="DB342" t="s">
        <v>234</v>
      </c>
      <c r="DC342" t="s">
        <v>234</v>
      </c>
      <c r="DD342" t="s">
        <v>234</v>
      </c>
      <c r="DE342" t="s">
        <v>259</v>
      </c>
      <c r="DF342">
        <v>1250</v>
      </c>
      <c r="DG342" t="s">
        <v>1445</v>
      </c>
      <c r="DH342" t="s">
        <v>1655</v>
      </c>
      <c r="DI342" t="s">
        <v>1528</v>
      </c>
      <c r="DJ342">
        <v>0</v>
      </c>
      <c r="DK342">
        <v>0</v>
      </c>
      <c r="DL342">
        <v>0</v>
      </c>
      <c r="DM342">
        <v>0</v>
      </c>
      <c r="DN342">
        <v>1</v>
      </c>
      <c r="DO342">
        <v>0</v>
      </c>
      <c r="DP342">
        <v>0</v>
      </c>
      <c r="DQ342">
        <v>0</v>
      </c>
      <c r="DR342">
        <v>0</v>
      </c>
      <c r="DS342">
        <v>0</v>
      </c>
      <c r="DT342">
        <v>0</v>
      </c>
      <c r="DU342">
        <v>0</v>
      </c>
      <c r="DV342">
        <v>0</v>
      </c>
      <c r="DW342">
        <v>0</v>
      </c>
      <c r="DX342" t="s">
        <v>234</v>
      </c>
      <c r="DY342" t="s">
        <v>1463</v>
      </c>
      <c r="DZ342">
        <v>0</v>
      </c>
      <c r="EA342">
        <v>0</v>
      </c>
      <c r="EB342">
        <v>1</v>
      </c>
      <c r="EC342">
        <v>0</v>
      </c>
      <c r="ED342">
        <v>0</v>
      </c>
      <c r="EE342">
        <v>0</v>
      </c>
      <c r="EF342">
        <v>0</v>
      </c>
      <c r="EG342">
        <v>0</v>
      </c>
      <c r="EH342" t="s">
        <v>1655</v>
      </c>
      <c r="EI342" t="s">
        <v>1445</v>
      </c>
      <c r="EJ342" t="s">
        <v>1655</v>
      </c>
      <c r="EK342" t="s">
        <v>441</v>
      </c>
      <c r="EL342" t="s">
        <v>305</v>
      </c>
      <c r="EM342" t="s">
        <v>1825</v>
      </c>
      <c r="EN342" t="s">
        <v>305</v>
      </c>
      <c r="EO342" t="s">
        <v>3932</v>
      </c>
      <c r="EP342">
        <v>1</v>
      </c>
      <c r="EQ342">
        <v>0</v>
      </c>
      <c r="ER342">
        <v>0</v>
      </c>
      <c r="ES342">
        <v>0</v>
      </c>
      <c r="ET342">
        <v>0</v>
      </c>
      <c r="EU342">
        <v>1</v>
      </c>
      <c r="EV342">
        <v>0</v>
      </c>
      <c r="EW342">
        <v>0</v>
      </c>
      <c r="EX342" t="s">
        <v>1655</v>
      </c>
      <c r="EY342">
        <v>50</v>
      </c>
      <c r="EZ342" t="s">
        <v>3814</v>
      </c>
      <c r="FA342" t="s">
        <v>234</v>
      </c>
      <c r="FB342" t="s">
        <v>234</v>
      </c>
      <c r="FC342" t="s">
        <v>234</v>
      </c>
      <c r="FD342" t="s">
        <v>3814</v>
      </c>
      <c r="FE342" t="s">
        <v>1445</v>
      </c>
      <c r="FF342" t="s">
        <v>234</v>
      </c>
      <c r="FG342" t="s">
        <v>234</v>
      </c>
      <c r="FH342" t="s">
        <v>234</v>
      </c>
      <c r="FI342" t="s">
        <v>234</v>
      </c>
      <c r="FJ342" t="s">
        <v>234</v>
      </c>
      <c r="FK342" t="s">
        <v>234</v>
      </c>
      <c r="FL342" t="s">
        <v>234</v>
      </c>
      <c r="FM342" t="s">
        <v>234</v>
      </c>
      <c r="FN342" t="s">
        <v>234</v>
      </c>
      <c r="FO342" t="s">
        <v>234</v>
      </c>
      <c r="FP342" t="s">
        <v>234</v>
      </c>
      <c r="FQ342" t="s">
        <v>234</v>
      </c>
      <c r="FR342" t="s">
        <v>234</v>
      </c>
      <c r="FS342" t="s">
        <v>234</v>
      </c>
      <c r="FT342" t="s">
        <v>234</v>
      </c>
      <c r="FU342" t="s">
        <v>234</v>
      </c>
      <c r="FV342" t="s">
        <v>234</v>
      </c>
      <c r="FW342" t="s">
        <v>234</v>
      </c>
      <c r="FX342" t="s">
        <v>234</v>
      </c>
      <c r="FY342" t="s">
        <v>234</v>
      </c>
      <c r="FZ342" t="s">
        <v>234</v>
      </c>
      <c r="GA342" t="s">
        <v>234</v>
      </c>
      <c r="GB342" t="s">
        <v>234</v>
      </c>
      <c r="GC342" t="s">
        <v>1655</v>
      </c>
      <c r="GD342" t="s">
        <v>234</v>
      </c>
      <c r="GE342">
        <v>25</v>
      </c>
      <c r="GF342" t="s">
        <v>234</v>
      </c>
      <c r="GG342" t="s">
        <v>234</v>
      </c>
      <c r="GH342" t="s">
        <v>234</v>
      </c>
      <c r="GI342" t="s">
        <v>234</v>
      </c>
      <c r="GJ342" t="s">
        <v>234</v>
      </c>
      <c r="GK342" t="s">
        <v>234</v>
      </c>
      <c r="GL342" t="s">
        <v>1655</v>
      </c>
      <c r="GM342" t="s">
        <v>259</v>
      </c>
      <c r="GN342" t="s">
        <v>3911</v>
      </c>
      <c r="GO342" t="s">
        <v>1445</v>
      </c>
      <c r="GP342" t="s">
        <v>234</v>
      </c>
      <c r="GQ342" t="s">
        <v>234</v>
      </c>
      <c r="GR342" t="s">
        <v>234</v>
      </c>
      <c r="GS342" t="s">
        <v>234</v>
      </c>
      <c r="GT342" t="s">
        <v>234</v>
      </c>
      <c r="GU342" t="s">
        <v>234</v>
      </c>
      <c r="GV342" t="s">
        <v>234</v>
      </c>
      <c r="GW342" t="s">
        <v>234</v>
      </c>
      <c r="GX342" t="s">
        <v>234</v>
      </c>
      <c r="GY342" t="s">
        <v>234</v>
      </c>
      <c r="GZ342" t="s">
        <v>234</v>
      </c>
      <c r="HA342" t="s">
        <v>234</v>
      </c>
      <c r="HB342" t="s">
        <v>234</v>
      </c>
      <c r="HC342" t="s">
        <v>234</v>
      </c>
      <c r="HD342" t="s">
        <v>234</v>
      </c>
      <c r="HE342" t="s">
        <v>234</v>
      </c>
      <c r="HF342" t="s">
        <v>234</v>
      </c>
      <c r="HG342" t="s">
        <v>234</v>
      </c>
      <c r="HH342" t="s">
        <v>234</v>
      </c>
      <c r="HI342" t="s">
        <v>234</v>
      </c>
      <c r="HJ342" t="s">
        <v>234</v>
      </c>
      <c r="HK342" t="s">
        <v>234</v>
      </c>
      <c r="HL342" t="s">
        <v>234</v>
      </c>
      <c r="HM342" t="s">
        <v>234</v>
      </c>
      <c r="HN342" t="s">
        <v>1445</v>
      </c>
      <c r="HO342" t="s">
        <v>1445</v>
      </c>
      <c r="HP342" t="s">
        <v>1655</v>
      </c>
      <c r="HQ342" t="s">
        <v>441</v>
      </c>
      <c r="HR342" t="s">
        <v>305</v>
      </c>
      <c r="HS342" t="s">
        <v>1825</v>
      </c>
      <c r="HT342" t="s">
        <v>305</v>
      </c>
      <c r="HU342" t="s">
        <v>1445</v>
      </c>
      <c r="HV342" t="s">
        <v>234</v>
      </c>
      <c r="HW342" t="s">
        <v>234</v>
      </c>
      <c r="HX342" t="s">
        <v>234</v>
      </c>
      <c r="HY342" t="s">
        <v>234</v>
      </c>
      <c r="HZ342" t="s">
        <v>234</v>
      </c>
      <c r="IA342" t="s">
        <v>234</v>
      </c>
      <c r="IB342" t="s">
        <v>234</v>
      </c>
      <c r="IC342" t="s">
        <v>234</v>
      </c>
      <c r="ID342" t="s">
        <v>1451</v>
      </c>
      <c r="IE342">
        <v>0</v>
      </c>
      <c r="IF342">
        <v>1</v>
      </c>
      <c r="IG342">
        <v>0</v>
      </c>
      <c r="IH342">
        <v>0</v>
      </c>
      <c r="II342">
        <v>0</v>
      </c>
      <c r="IJ342">
        <v>0</v>
      </c>
      <c r="IK342">
        <v>0</v>
      </c>
      <c r="IL342">
        <v>0</v>
      </c>
      <c r="IM342" t="s">
        <v>234</v>
      </c>
      <c r="IN342" t="s">
        <v>1445</v>
      </c>
      <c r="IO342" t="s">
        <v>234</v>
      </c>
      <c r="IP342" t="s">
        <v>234</v>
      </c>
      <c r="IQ342" t="s">
        <v>234</v>
      </c>
      <c r="IR342" t="s">
        <v>234</v>
      </c>
      <c r="IS342" t="s">
        <v>234</v>
      </c>
      <c r="IT342" t="s">
        <v>234</v>
      </c>
      <c r="IU342" t="s">
        <v>234</v>
      </c>
      <c r="IV342" t="s">
        <v>234</v>
      </c>
      <c r="IW342" t="s">
        <v>234</v>
      </c>
      <c r="IX342" t="s">
        <v>234</v>
      </c>
      <c r="IY342" t="s">
        <v>234</v>
      </c>
      <c r="IZ342" t="s">
        <v>234</v>
      </c>
      <c r="JA342" t="s">
        <v>234</v>
      </c>
      <c r="JB342" t="s">
        <v>234</v>
      </c>
      <c r="JC342" t="s">
        <v>234</v>
      </c>
      <c r="JD342" t="s">
        <v>234</v>
      </c>
      <c r="JE342" t="s">
        <v>234</v>
      </c>
      <c r="JF342" t="s">
        <v>234</v>
      </c>
      <c r="JG342" t="s">
        <v>234</v>
      </c>
      <c r="JH342" t="s">
        <v>234</v>
      </c>
      <c r="JI342" t="s">
        <v>234</v>
      </c>
      <c r="JJ342" t="s">
        <v>234</v>
      </c>
      <c r="JK342" t="s">
        <v>234</v>
      </c>
      <c r="JL342" t="s">
        <v>234</v>
      </c>
      <c r="JM342" t="s">
        <v>234</v>
      </c>
      <c r="JN342" t="s">
        <v>234</v>
      </c>
      <c r="JO342" t="s">
        <v>234</v>
      </c>
      <c r="JP342" t="s">
        <v>234</v>
      </c>
      <c r="JQ342" t="s">
        <v>234</v>
      </c>
      <c r="JR342" t="s">
        <v>234</v>
      </c>
      <c r="JS342" t="s">
        <v>234</v>
      </c>
      <c r="JT342" t="s">
        <v>234</v>
      </c>
      <c r="JU342" t="s">
        <v>234</v>
      </c>
      <c r="JV342" t="s">
        <v>234</v>
      </c>
      <c r="JW342" t="s">
        <v>234</v>
      </c>
      <c r="JX342" t="s">
        <v>234</v>
      </c>
      <c r="JY342" t="s">
        <v>234</v>
      </c>
      <c r="JZ342" t="s">
        <v>234</v>
      </c>
      <c r="KA342" t="s">
        <v>234</v>
      </c>
      <c r="KB342" t="s">
        <v>234</v>
      </c>
      <c r="KC342" t="s">
        <v>234</v>
      </c>
      <c r="KD342" t="s">
        <v>234</v>
      </c>
      <c r="KE342" t="s">
        <v>234</v>
      </c>
      <c r="KF342" t="s">
        <v>234</v>
      </c>
      <c r="KG342" t="s">
        <v>234</v>
      </c>
      <c r="KH342" t="s">
        <v>234</v>
      </c>
      <c r="KI342" t="s">
        <v>234</v>
      </c>
      <c r="KJ342" t="s">
        <v>234</v>
      </c>
      <c r="KK342" t="s">
        <v>234</v>
      </c>
      <c r="KL342" t="s">
        <v>234</v>
      </c>
      <c r="KM342" t="s">
        <v>234</v>
      </c>
      <c r="KN342" t="s">
        <v>234</v>
      </c>
      <c r="KO342" t="s">
        <v>234</v>
      </c>
      <c r="KP342" t="s">
        <v>234</v>
      </c>
      <c r="KQ342" t="s">
        <v>234</v>
      </c>
      <c r="KR342" t="s">
        <v>234</v>
      </c>
      <c r="KS342" t="s">
        <v>234</v>
      </c>
      <c r="KT342" t="s">
        <v>234</v>
      </c>
      <c r="KU342" t="s">
        <v>234</v>
      </c>
      <c r="KV342" t="s">
        <v>234</v>
      </c>
      <c r="KW342" t="s">
        <v>234</v>
      </c>
      <c r="KX342" t="s">
        <v>234</v>
      </c>
      <c r="KY342" t="s">
        <v>234</v>
      </c>
      <c r="KZ342" t="s">
        <v>234</v>
      </c>
      <c r="LA342" t="s">
        <v>234</v>
      </c>
      <c r="LB342" t="s">
        <v>234</v>
      </c>
      <c r="LC342" t="s">
        <v>234</v>
      </c>
      <c r="LD342" t="s">
        <v>234</v>
      </c>
      <c r="LE342" t="s">
        <v>234</v>
      </c>
      <c r="LF342" t="s">
        <v>3443</v>
      </c>
      <c r="LG342" t="s">
        <v>234</v>
      </c>
      <c r="LH342">
        <v>267219727</v>
      </c>
      <c r="LI342" t="s">
        <v>4582</v>
      </c>
      <c r="LJ342">
        <v>44626.593032407407</v>
      </c>
      <c r="LK342" t="s">
        <v>234</v>
      </c>
      <c r="LL342" t="s">
        <v>234</v>
      </c>
      <c r="LM342" t="s">
        <v>3800</v>
      </c>
      <c r="LN342" t="s">
        <v>3801</v>
      </c>
      <c r="LO342" t="s">
        <v>234</v>
      </c>
      <c r="LP342">
        <v>356</v>
      </c>
    </row>
    <row r="343" spans="1:328" x14ac:dyDescent="0.35">
      <c r="A343">
        <v>44623.489197731476</v>
      </c>
      <c r="B343">
        <v>44623.567674421298</v>
      </c>
      <c r="C343">
        <v>44623</v>
      </c>
      <c r="D343">
        <v>1.3079448303566702E-2</v>
      </c>
      <c r="E343" t="s">
        <v>234</v>
      </c>
      <c r="F343" t="s">
        <v>234</v>
      </c>
      <c r="G343" t="s">
        <v>234</v>
      </c>
      <c r="H343">
        <v>44623</v>
      </c>
      <c r="I343" t="s">
        <v>451</v>
      </c>
      <c r="J343" t="s">
        <v>234</v>
      </c>
      <c r="K343" t="s">
        <v>451</v>
      </c>
      <c r="L343" t="s">
        <v>450</v>
      </c>
      <c r="M343" t="s">
        <v>450</v>
      </c>
      <c r="N343" t="s">
        <v>246</v>
      </c>
      <c r="O343" t="s">
        <v>4536</v>
      </c>
      <c r="P343" t="s">
        <v>246</v>
      </c>
      <c r="Q343" t="s">
        <v>433</v>
      </c>
      <c r="R343" t="s">
        <v>4536</v>
      </c>
      <c r="S343" t="s">
        <v>441</v>
      </c>
      <c r="T343" t="s">
        <v>1825</v>
      </c>
      <c r="U343" t="s">
        <v>1824</v>
      </c>
      <c r="V343" t="s">
        <v>1826</v>
      </c>
      <c r="W343" t="s">
        <v>3220</v>
      </c>
      <c r="X343" t="s">
        <v>3219</v>
      </c>
      <c r="Y343" t="s">
        <v>3220</v>
      </c>
      <c r="Z343" t="s">
        <v>246</v>
      </c>
      <c r="AA343" t="s">
        <v>4537</v>
      </c>
      <c r="AB343" t="s">
        <v>246</v>
      </c>
      <c r="AC343" t="s">
        <v>1390</v>
      </c>
      <c r="AD343" t="s">
        <v>4537</v>
      </c>
      <c r="AE343" t="s">
        <v>246</v>
      </c>
      <c r="AF343" t="s">
        <v>4538</v>
      </c>
      <c r="AG343" t="s">
        <v>246</v>
      </c>
      <c r="AH343" t="s">
        <v>1390</v>
      </c>
      <c r="AI343" t="s">
        <v>4539</v>
      </c>
      <c r="AJ343" t="s">
        <v>366</v>
      </c>
      <c r="AK343" t="s">
        <v>284</v>
      </c>
      <c r="AL343" t="s">
        <v>1655</v>
      </c>
      <c r="AM343" t="s">
        <v>234</v>
      </c>
      <c r="AN343" t="s">
        <v>1655</v>
      </c>
      <c r="AO343" t="s">
        <v>234</v>
      </c>
      <c r="AP343" t="s">
        <v>250</v>
      </c>
      <c r="AQ343" t="s">
        <v>234</v>
      </c>
      <c r="AR343" t="s">
        <v>234</v>
      </c>
      <c r="AS343" t="s">
        <v>285</v>
      </c>
      <c r="AT343" t="s">
        <v>234</v>
      </c>
      <c r="AU343" t="s">
        <v>3875</v>
      </c>
      <c r="AV343">
        <v>1</v>
      </c>
      <c r="AW343">
        <v>1</v>
      </c>
      <c r="AX343">
        <v>0</v>
      </c>
      <c r="AY343">
        <v>0</v>
      </c>
      <c r="AZ343">
        <v>0</v>
      </c>
      <c r="BA343">
        <v>0</v>
      </c>
      <c r="BB343">
        <v>0</v>
      </c>
      <c r="BC343">
        <v>0</v>
      </c>
      <c r="BD343" t="s">
        <v>309</v>
      </c>
      <c r="BE343" t="s">
        <v>750</v>
      </c>
      <c r="BF343" t="s">
        <v>4560</v>
      </c>
      <c r="BG343">
        <v>1</v>
      </c>
      <c r="BH343">
        <v>0</v>
      </c>
      <c r="BI343">
        <v>0</v>
      </c>
      <c r="BJ343">
        <v>1</v>
      </c>
      <c r="BK343">
        <v>1</v>
      </c>
      <c r="BL343">
        <v>0</v>
      </c>
      <c r="BM343">
        <v>0</v>
      </c>
      <c r="BN343">
        <v>0</v>
      </c>
      <c r="BO343">
        <v>0</v>
      </c>
      <c r="BP343">
        <v>0</v>
      </c>
      <c r="BQ343" t="s">
        <v>234</v>
      </c>
      <c r="BR343" t="s">
        <v>317</v>
      </c>
      <c r="BS343" t="s">
        <v>289</v>
      </c>
      <c r="BT343" t="s">
        <v>4583</v>
      </c>
      <c r="BU343">
        <v>1</v>
      </c>
      <c r="BV343">
        <v>0</v>
      </c>
      <c r="BW343">
        <v>0</v>
      </c>
      <c r="BX343">
        <v>1</v>
      </c>
      <c r="BY343">
        <v>0</v>
      </c>
      <c r="BZ343">
        <v>1</v>
      </c>
      <c r="CA343">
        <v>0</v>
      </c>
      <c r="CB343">
        <v>0</v>
      </c>
      <c r="CC343" t="s">
        <v>1500</v>
      </c>
      <c r="CD343">
        <v>500</v>
      </c>
      <c r="CE343">
        <v>250</v>
      </c>
      <c r="CF343" t="s">
        <v>1445</v>
      </c>
      <c r="CG343" t="s">
        <v>234</v>
      </c>
      <c r="CH343" t="s">
        <v>234</v>
      </c>
      <c r="CI343" t="s">
        <v>234</v>
      </c>
      <c r="CJ343" t="s">
        <v>234</v>
      </c>
      <c r="CK343" t="s">
        <v>234</v>
      </c>
      <c r="CL343" t="s">
        <v>234</v>
      </c>
      <c r="CM343">
        <v>500</v>
      </c>
      <c r="CN343" t="s">
        <v>4309</v>
      </c>
      <c r="CO343" t="s">
        <v>1655</v>
      </c>
      <c r="CP343" t="s">
        <v>234</v>
      </c>
      <c r="CQ343" t="s">
        <v>234</v>
      </c>
      <c r="CR343" t="s">
        <v>234</v>
      </c>
      <c r="CS343">
        <v>750</v>
      </c>
      <c r="CT343" t="s">
        <v>4072</v>
      </c>
      <c r="CU343" t="s">
        <v>1445</v>
      </c>
      <c r="CV343" t="s">
        <v>234</v>
      </c>
      <c r="CW343" t="s">
        <v>234</v>
      </c>
      <c r="CX343" t="s">
        <v>234</v>
      </c>
      <c r="CY343" t="s">
        <v>234</v>
      </c>
      <c r="CZ343" t="s">
        <v>234</v>
      </c>
      <c r="DA343" t="s">
        <v>234</v>
      </c>
      <c r="DB343" t="s">
        <v>234</v>
      </c>
      <c r="DC343" t="s">
        <v>234</v>
      </c>
      <c r="DD343" t="s">
        <v>234</v>
      </c>
      <c r="DE343" t="s">
        <v>234</v>
      </c>
      <c r="DF343" t="s">
        <v>234</v>
      </c>
      <c r="DG343" t="s">
        <v>234</v>
      </c>
      <c r="DH343" t="s">
        <v>1445</v>
      </c>
      <c r="DI343" t="s">
        <v>234</v>
      </c>
      <c r="DJ343" t="s">
        <v>234</v>
      </c>
      <c r="DK343" t="s">
        <v>234</v>
      </c>
      <c r="DL343" t="s">
        <v>234</v>
      </c>
      <c r="DM343" t="s">
        <v>234</v>
      </c>
      <c r="DN343" t="s">
        <v>234</v>
      </c>
      <c r="DO343" t="s">
        <v>234</v>
      </c>
      <c r="DP343" t="s">
        <v>234</v>
      </c>
      <c r="DQ343" t="s">
        <v>234</v>
      </c>
      <c r="DR343" t="s">
        <v>234</v>
      </c>
      <c r="DS343" t="s">
        <v>234</v>
      </c>
      <c r="DT343" t="s">
        <v>234</v>
      </c>
      <c r="DU343" t="s">
        <v>234</v>
      </c>
      <c r="DV343" t="s">
        <v>234</v>
      </c>
      <c r="DW343" t="s">
        <v>234</v>
      </c>
      <c r="DX343" t="s">
        <v>234</v>
      </c>
      <c r="DY343" t="s">
        <v>234</v>
      </c>
      <c r="DZ343" t="s">
        <v>234</v>
      </c>
      <c r="EA343" t="s">
        <v>234</v>
      </c>
      <c r="EB343" t="s">
        <v>234</v>
      </c>
      <c r="EC343" t="s">
        <v>234</v>
      </c>
      <c r="ED343" t="s">
        <v>234</v>
      </c>
      <c r="EE343" t="s">
        <v>234</v>
      </c>
      <c r="EF343" t="s">
        <v>234</v>
      </c>
      <c r="EG343" t="s">
        <v>234</v>
      </c>
      <c r="EH343" t="s">
        <v>1655</v>
      </c>
      <c r="EI343" t="s">
        <v>1445</v>
      </c>
      <c r="EJ343" t="s">
        <v>1655</v>
      </c>
      <c r="EK343" t="s">
        <v>441</v>
      </c>
      <c r="EL343" t="s">
        <v>305</v>
      </c>
      <c r="EM343" t="s">
        <v>1825</v>
      </c>
      <c r="EN343" t="s">
        <v>305</v>
      </c>
      <c r="EO343" t="s">
        <v>4584</v>
      </c>
      <c r="EP343">
        <v>1</v>
      </c>
      <c r="EQ343">
        <v>0</v>
      </c>
      <c r="ER343">
        <v>1</v>
      </c>
      <c r="ES343">
        <v>0</v>
      </c>
      <c r="ET343">
        <v>0</v>
      </c>
      <c r="EU343">
        <v>0</v>
      </c>
      <c r="EV343">
        <v>1</v>
      </c>
      <c r="EW343">
        <v>0</v>
      </c>
      <c r="EX343" t="s">
        <v>1655</v>
      </c>
      <c r="EY343">
        <v>50</v>
      </c>
      <c r="EZ343" t="s">
        <v>3814</v>
      </c>
      <c r="FA343" t="s">
        <v>234</v>
      </c>
      <c r="FB343" t="s">
        <v>234</v>
      </c>
      <c r="FC343" t="s">
        <v>234</v>
      </c>
      <c r="FD343" t="s">
        <v>3814</v>
      </c>
      <c r="FE343" t="s">
        <v>1445</v>
      </c>
      <c r="FF343" t="s">
        <v>234</v>
      </c>
      <c r="FG343" t="s">
        <v>234</v>
      </c>
      <c r="FH343" t="s">
        <v>234</v>
      </c>
      <c r="FI343" t="s">
        <v>234</v>
      </c>
      <c r="FJ343" t="s">
        <v>1655</v>
      </c>
      <c r="FK343">
        <v>20</v>
      </c>
      <c r="FL343" t="s">
        <v>234</v>
      </c>
      <c r="FM343" t="s">
        <v>234</v>
      </c>
      <c r="FN343" t="s">
        <v>3920</v>
      </c>
      <c r="FO343" t="s">
        <v>1655</v>
      </c>
      <c r="FP343" t="s">
        <v>1445</v>
      </c>
      <c r="FQ343" t="s">
        <v>234</v>
      </c>
      <c r="FR343">
        <v>150</v>
      </c>
      <c r="FS343">
        <v>125</v>
      </c>
      <c r="FT343" t="s">
        <v>4237</v>
      </c>
      <c r="FU343" t="s">
        <v>1655</v>
      </c>
      <c r="FV343" t="s">
        <v>234</v>
      </c>
      <c r="FW343" t="s">
        <v>234</v>
      </c>
      <c r="FX343" t="s">
        <v>234</v>
      </c>
      <c r="FY343" t="s">
        <v>234</v>
      </c>
      <c r="FZ343" t="s">
        <v>234</v>
      </c>
      <c r="GA343" t="s">
        <v>234</v>
      </c>
      <c r="GB343" t="s">
        <v>234</v>
      </c>
      <c r="GC343" t="s">
        <v>234</v>
      </c>
      <c r="GD343" t="s">
        <v>234</v>
      </c>
      <c r="GE343" t="s">
        <v>234</v>
      </c>
      <c r="GF343" t="s">
        <v>234</v>
      </c>
      <c r="GG343" t="s">
        <v>234</v>
      </c>
      <c r="GH343" t="s">
        <v>234</v>
      </c>
      <c r="GI343" t="s">
        <v>234</v>
      </c>
      <c r="GJ343" t="s">
        <v>234</v>
      </c>
      <c r="GK343" t="s">
        <v>234</v>
      </c>
      <c r="GL343" t="s">
        <v>234</v>
      </c>
      <c r="GM343" t="s">
        <v>234</v>
      </c>
      <c r="GN343" t="s">
        <v>234</v>
      </c>
      <c r="GO343" t="s">
        <v>1445</v>
      </c>
      <c r="GP343" t="s">
        <v>234</v>
      </c>
      <c r="GQ343" t="s">
        <v>234</v>
      </c>
      <c r="GR343" t="s">
        <v>234</v>
      </c>
      <c r="GS343" t="s">
        <v>234</v>
      </c>
      <c r="GT343" t="s">
        <v>234</v>
      </c>
      <c r="GU343" t="s">
        <v>234</v>
      </c>
      <c r="GV343" t="s">
        <v>234</v>
      </c>
      <c r="GW343" t="s">
        <v>234</v>
      </c>
      <c r="GX343" t="s">
        <v>234</v>
      </c>
      <c r="GY343" t="s">
        <v>234</v>
      </c>
      <c r="GZ343" t="s">
        <v>234</v>
      </c>
      <c r="HA343" t="s">
        <v>234</v>
      </c>
      <c r="HB343" t="s">
        <v>234</v>
      </c>
      <c r="HC343" t="s">
        <v>234</v>
      </c>
      <c r="HD343" t="s">
        <v>234</v>
      </c>
      <c r="HE343" t="s">
        <v>234</v>
      </c>
      <c r="HF343" t="s">
        <v>234</v>
      </c>
      <c r="HG343" t="s">
        <v>234</v>
      </c>
      <c r="HH343" t="s">
        <v>234</v>
      </c>
      <c r="HI343" t="s">
        <v>234</v>
      </c>
      <c r="HJ343" t="s">
        <v>234</v>
      </c>
      <c r="HK343" t="s">
        <v>234</v>
      </c>
      <c r="HL343" t="s">
        <v>234</v>
      </c>
      <c r="HM343" t="s">
        <v>234</v>
      </c>
      <c r="HN343" t="s">
        <v>1445</v>
      </c>
      <c r="HO343" t="s">
        <v>1445</v>
      </c>
      <c r="HP343" t="s">
        <v>1655</v>
      </c>
      <c r="HQ343" t="s">
        <v>441</v>
      </c>
      <c r="HR343" t="s">
        <v>305</v>
      </c>
      <c r="HS343" t="s">
        <v>1825</v>
      </c>
      <c r="HT343" t="s">
        <v>305</v>
      </c>
      <c r="HU343" t="s">
        <v>1445</v>
      </c>
      <c r="HV343" t="s">
        <v>234</v>
      </c>
      <c r="HW343" t="s">
        <v>234</v>
      </c>
      <c r="HX343" t="s">
        <v>234</v>
      </c>
      <c r="HY343" t="s">
        <v>234</v>
      </c>
      <c r="HZ343" t="s">
        <v>234</v>
      </c>
      <c r="IA343" t="s">
        <v>234</v>
      </c>
      <c r="IB343" t="s">
        <v>234</v>
      </c>
      <c r="IC343" t="s">
        <v>234</v>
      </c>
      <c r="ID343" t="s">
        <v>1451</v>
      </c>
      <c r="IE343">
        <v>0</v>
      </c>
      <c r="IF343">
        <v>1</v>
      </c>
      <c r="IG343">
        <v>0</v>
      </c>
      <c r="IH343">
        <v>0</v>
      </c>
      <c r="II343">
        <v>0</v>
      </c>
      <c r="IJ343">
        <v>0</v>
      </c>
      <c r="IK343">
        <v>0</v>
      </c>
      <c r="IL343">
        <v>0</v>
      </c>
      <c r="IM343" t="s">
        <v>234</v>
      </c>
      <c r="IN343" t="s">
        <v>1445</v>
      </c>
      <c r="IO343" t="s">
        <v>234</v>
      </c>
      <c r="IP343" t="s">
        <v>234</v>
      </c>
      <c r="IQ343" t="s">
        <v>234</v>
      </c>
      <c r="IR343" t="s">
        <v>234</v>
      </c>
      <c r="IS343" t="s">
        <v>234</v>
      </c>
      <c r="IT343" t="s">
        <v>234</v>
      </c>
      <c r="IU343" t="s">
        <v>234</v>
      </c>
      <c r="IV343" t="s">
        <v>234</v>
      </c>
      <c r="IW343" t="s">
        <v>234</v>
      </c>
      <c r="IX343" t="s">
        <v>234</v>
      </c>
      <c r="IY343" t="s">
        <v>234</v>
      </c>
      <c r="IZ343" t="s">
        <v>234</v>
      </c>
      <c r="JA343" t="s">
        <v>234</v>
      </c>
      <c r="JB343" t="s">
        <v>234</v>
      </c>
      <c r="JC343" t="s">
        <v>234</v>
      </c>
      <c r="JD343" t="s">
        <v>234</v>
      </c>
      <c r="JE343" t="s">
        <v>234</v>
      </c>
      <c r="JF343" t="s">
        <v>234</v>
      </c>
      <c r="JG343" t="s">
        <v>234</v>
      </c>
      <c r="JH343" t="s">
        <v>234</v>
      </c>
      <c r="JI343" t="s">
        <v>234</v>
      </c>
      <c r="JJ343" t="s">
        <v>234</v>
      </c>
      <c r="JK343" t="s">
        <v>234</v>
      </c>
      <c r="JL343" t="s">
        <v>234</v>
      </c>
      <c r="JM343" t="s">
        <v>234</v>
      </c>
      <c r="JN343" t="s">
        <v>234</v>
      </c>
      <c r="JO343" t="s">
        <v>234</v>
      </c>
      <c r="JP343" t="s">
        <v>234</v>
      </c>
      <c r="JQ343" t="s">
        <v>234</v>
      </c>
      <c r="JR343" t="s">
        <v>234</v>
      </c>
      <c r="JS343" t="s">
        <v>234</v>
      </c>
      <c r="JT343" t="s">
        <v>234</v>
      </c>
      <c r="JU343" t="s">
        <v>234</v>
      </c>
      <c r="JV343" t="s">
        <v>234</v>
      </c>
      <c r="JW343" t="s">
        <v>234</v>
      </c>
      <c r="JX343" t="s">
        <v>234</v>
      </c>
      <c r="JY343" t="s">
        <v>234</v>
      </c>
      <c r="JZ343" t="s">
        <v>234</v>
      </c>
      <c r="KA343" t="s">
        <v>234</v>
      </c>
      <c r="KB343" t="s">
        <v>234</v>
      </c>
      <c r="KC343" t="s">
        <v>234</v>
      </c>
      <c r="KD343" t="s">
        <v>234</v>
      </c>
      <c r="KE343" t="s">
        <v>234</v>
      </c>
      <c r="KF343" t="s">
        <v>234</v>
      </c>
      <c r="KG343" t="s">
        <v>234</v>
      </c>
      <c r="KH343" t="s">
        <v>234</v>
      </c>
      <c r="KI343" t="s">
        <v>234</v>
      </c>
      <c r="KJ343" t="s">
        <v>234</v>
      </c>
      <c r="KK343" t="s">
        <v>234</v>
      </c>
      <c r="KL343" t="s">
        <v>234</v>
      </c>
      <c r="KM343" t="s">
        <v>234</v>
      </c>
      <c r="KN343" t="s">
        <v>234</v>
      </c>
      <c r="KO343" t="s">
        <v>234</v>
      </c>
      <c r="KP343" t="s">
        <v>234</v>
      </c>
      <c r="KQ343" t="s">
        <v>234</v>
      </c>
      <c r="KR343" t="s">
        <v>234</v>
      </c>
      <c r="KS343" t="s">
        <v>234</v>
      </c>
      <c r="KT343" t="s">
        <v>234</v>
      </c>
      <c r="KU343" t="s">
        <v>234</v>
      </c>
      <c r="KV343" t="s">
        <v>234</v>
      </c>
      <c r="KW343" t="s">
        <v>234</v>
      </c>
      <c r="KX343" t="s">
        <v>234</v>
      </c>
      <c r="KY343" t="s">
        <v>234</v>
      </c>
      <c r="KZ343" t="s">
        <v>234</v>
      </c>
      <c r="LA343" t="s">
        <v>234</v>
      </c>
      <c r="LB343" t="s">
        <v>234</v>
      </c>
      <c r="LC343" t="s">
        <v>234</v>
      </c>
      <c r="LD343" t="s">
        <v>234</v>
      </c>
      <c r="LE343" t="s">
        <v>234</v>
      </c>
      <c r="LF343" t="s">
        <v>3443</v>
      </c>
      <c r="LG343" t="s">
        <v>234</v>
      </c>
      <c r="LH343">
        <v>267219732</v>
      </c>
      <c r="LI343" t="s">
        <v>4585</v>
      </c>
      <c r="LJ343">
        <v>44626.593055555553</v>
      </c>
      <c r="LK343" t="s">
        <v>234</v>
      </c>
      <c r="LL343" t="s">
        <v>234</v>
      </c>
      <c r="LM343" t="s">
        <v>3800</v>
      </c>
      <c r="LN343" t="s">
        <v>3801</v>
      </c>
      <c r="LO343" t="s">
        <v>234</v>
      </c>
      <c r="LP343">
        <v>357</v>
      </c>
    </row>
    <row r="344" spans="1:328" x14ac:dyDescent="0.35">
      <c r="A344">
        <v>44623.496894236108</v>
      </c>
      <c r="B344">
        <v>44623.567540856478</v>
      </c>
      <c r="C344">
        <v>44623</v>
      </c>
      <c r="D344">
        <v>3.5323310185049195E-2</v>
      </c>
      <c r="E344" t="s">
        <v>234</v>
      </c>
      <c r="F344" t="s">
        <v>234</v>
      </c>
      <c r="G344" t="s">
        <v>234</v>
      </c>
      <c r="H344">
        <v>44623</v>
      </c>
      <c r="I344" t="s">
        <v>451</v>
      </c>
      <c r="J344" t="s">
        <v>234</v>
      </c>
      <c r="K344" t="s">
        <v>451</v>
      </c>
      <c r="L344" t="s">
        <v>450</v>
      </c>
      <c r="M344" t="s">
        <v>450</v>
      </c>
      <c r="N344" t="s">
        <v>246</v>
      </c>
      <c r="O344" t="s">
        <v>4536</v>
      </c>
      <c r="P344" t="s">
        <v>246</v>
      </c>
      <c r="Q344" t="s">
        <v>433</v>
      </c>
      <c r="R344" t="s">
        <v>4536</v>
      </c>
      <c r="S344" t="s">
        <v>441</v>
      </c>
      <c r="T344" t="s">
        <v>1825</v>
      </c>
      <c r="U344" t="s">
        <v>1824</v>
      </c>
      <c r="V344" t="s">
        <v>1826</v>
      </c>
      <c r="W344" t="s">
        <v>3220</v>
      </c>
      <c r="X344" t="s">
        <v>3219</v>
      </c>
      <c r="Y344" t="s">
        <v>3220</v>
      </c>
      <c r="Z344" t="s">
        <v>246</v>
      </c>
      <c r="AA344" t="s">
        <v>4537</v>
      </c>
      <c r="AB344" t="s">
        <v>246</v>
      </c>
      <c r="AC344" t="s">
        <v>1390</v>
      </c>
      <c r="AD344" t="s">
        <v>4537</v>
      </c>
      <c r="AE344" t="s">
        <v>246</v>
      </c>
      <c r="AF344" t="s">
        <v>4538</v>
      </c>
      <c r="AG344" t="s">
        <v>246</v>
      </c>
      <c r="AH344" t="s">
        <v>1390</v>
      </c>
      <c r="AI344" t="s">
        <v>4539</v>
      </c>
      <c r="AJ344" t="s">
        <v>366</v>
      </c>
      <c r="AK344" t="s">
        <v>284</v>
      </c>
      <c r="AL344" t="s">
        <v>1655</v>
      </c>
      <c r="AM344" t="s">
        <v>234</v>
      </c>
      <c r="AN344" t="s">
        <v>1655</v>
      </c>
      <c r="AO344" t="s">
        <v>234</v>
      </c>
      <c r="AP344" t="s">
        <v>250</v>
      </c>
      <c r="AQ344" t="s">
        <v>234</v>
      </c>
      <c r="AR344" t="s">
        <v>234</v>
      </c>
      <c r="AS344" t="s">
        <v>285</v>
      </c>
      <c r="AT344" t="s">
        <v>234</v>
      </c>
      <c r="AU344" t="s">
        <v>302</v>
      </c>
      <c r="AV344">
        <v>0</v>
      </c>
      <c r="AW344">
        <v>1</v>
      </c>
      <c r="AX344">
        <v>0</v>
      </c>
      <c r="AY344">
        <v>0</v>
      </c>
      <c r="AZ344">
        <v>0</v>
      </c>
      <c r="BA344">
        <v>0</v>
      </c>
      <c r="BB344">
        <v>0</v>
      </c>
      <c r="BC344">
        <v>0</v>
      </c>
      <c r="BD344" t="s">
        <v>303</v>
      </c>
      <c r="BE344" t="s">
        <v>752</v>
      </c>
      <c r="BF344" t="s">
        <v>4560</v>
      </c>
      <c r="BG344">
        <v>1</v>
      </c>
      <c r="BH344">
        <v>0</v>
      </c>
      <c r="BI344">
        <v>0</v>
      </c>
      <c r="BJ344">
        <v>1</v>
      </c>
      <c r="BK344">
        <v>1</v>
      </c>
      <c r="BL344">
        <v>0</v>
      </c>
      <c r="BM344">
        <v>0</v>
      </c>
      <c r="BN344">
        <v>0</v>
      </c>
      <c r="BO344">
        <v>0</v>
      </c>
      <c r="BP344">
        <v>0</v>
      </c>
      <c r="BQ344" t="s">
        <v>234</v>
      </c>
      <c r="BR344" t="s">
        <v>317</v>
      </c>
      <c r="BS344" t="s">
        <v>311</v>
      </c>
      <c r="BT344" t="s">
        <v>234</v>
      </c>
      <c r="BU344" t="s">
        <v>234</v>
      </c>
      <c r="BV344" t="s">
        <v>234</v>
      </c>
      <c r="BW344" t="s">
        <v>234</v>
      </c>
      <c r="BX344" t="s">
        <v>234</v>
      </c>
      <c r="BY344" t="s">
        <v>234</v>
      </c>
      <c r="BZ344" t="s">
        <v>234</v>
      </c>
      <c r="CA344" t="s">
        <v>234</v>
      </c>
      <c r="CB344" t="s">
        <v>234</v>
      </c>
      <c r="CC344" t="s">
        <v>234</v>
      </c>
      <c r="CD344" t="s">
        <v>234</v>
      </c>
      <c r="CE344" t="s">
        <v>234</v>
      </c>
      <c r="CF344" t="s">
        <v>234</v>
      </c>
      <c r="CG344" t="s">
        <v>234</v>
      </c>
      <c r="CH344" t="s">
        <v>234</v>
      </c>
      <c r="CI344" t="s">
        <v>234</v>
      </c>
      <c r="CJ344" t="s">
        <v>234</v>
      </c>
      <c r="CK344" t="s">
        <v>234</v>
      </c>
      <c r="CL344" t="s">
        <v>234</v>
      </c>
      <c r="CM344" t="s">
        <v>234</v>
      </c>
      <c r="CN344" t="s">
        <v>234</v>
      </c>
      <c r="CO344" t="s">
        <v>234</v>
      </c>
      <c r="CP344" t="s">
        <v>234</v>
      </c>
      <c r="CQ344" t="s">
        <v>234</v>
      </c>
      <c r="CR344" t="s">
        <v>234</v>
      </c>
      <c r="CS344" t="s">
        <v>234</v>
      </c>
      <c r="CT344" t="s">
        <v>234</v>
      </c>
      <c r="CU344" t="s">
        <v>234</v>
      </c>
      <c r="CV344" t="s">
        <v>234</v>
      </c>
      <c r="CW344" t="s">
        <v>234</v>
      </c>
      <c r="CX344" t="s">
        <v>234</v>
      </c>
      <c r="CY344" t="s">
        <v>234</v>
      </c>
      <c r="CZ344" t="s">
        <v>234</v>
      </c>
      <c r="DA344" t="s">
        <v>234</v>
      </c>
      <c r="DB344" t="s">
        <v>234</v>
      </c>
      <c r="DC344" t="s">
        <v>234</v>
      </c>
      <c r="DD344" t="s">
        <v>234</v>
      </c>
      <c r="DE344" t="s">
        <v>234</v>
      </c>
      <c r="DF344" t="s">
        <v>234</v>
      </c>
      <c r="DG344" t="s">
        <v>234</v>
      </c>
      <c r="DH344" t="s">
        <v>234</v>
      </c>
      <c r="DI344" t="s">
        <v>234</v>
      </c>
      <c r="DJ344" t="s">
        <v>234</v>
      </c>
      <c r="DK344" t="s">
        <v>234</v>
      </c>
      <c r="DL344" t="s">
        <v>234</v>
      </c>
      <c r="DM344" t="s">
        <v>234</v>
      </c>
      <c r="DN344" t="s">
        <v>234</v>
      </c>
      <c r="DO344" t="s">
        <v>234</v>
      </c>
      <c r="DP344" t="s">
        <v>234</v>
      </c>
      <c r="DQ344" t="s">
        <v>234</v>
      </c>
      <c r="DR344" t="s">
        <v>234</v>
      </c>
      <c r="DS344" t="s">
        <v>234</v>
      </c>
      <c r="DT344" t="s">
        <v>234</v>
      </c>
      <c r="DU344" t="s">
        <v>234</v>
      </c>
      <c r="DV344" t="s">
        <v>234</v>
      </c>
      <c r="DW344" t="s">
        <v>234</v>
      </c>
      <c r="DX344" t="s">
        <v>234</v>
      </c>
      <c r="DY344" t="s">
        <v>234</v>
      </c>
      <c r="DZ344" t="s">
        <v>234</v>
      </c>
      <c r="EA344" t="s">
        <v>234</v>
      </c>
      <c r="EB344" t="s">
        <v>234</v>
      </c>
      <c r="EC344" t="s">
        <v>234</v>
      </c>
      <c r="ED344" t="s">
        <v>234</v>
      </c>
      <c r="EE344" t="s">
        <v>234</v>
      </c>
      <c r="EF344" t="s">
        <v>234</v>
      </c>
      <c r="EG344" t="s">
        <v>234</v>
      </c>
      <c r="EH344" t="s">
        <v>234</v>
      </c>
      <c r="EI344" t="s">
        <v>234</v>
      </c>
      <c r="EJ344" t="s">
        <v>234</v>
      </c>
      <c r="EK344" t="s">
        <v>234</v>
      </c>
      <c r="EL344" t="s">
        <v>234</v>
      </c>
      <c r="EM344" t="s">
        <v>234</v>
      </c>
      <c r="EN344" t="s">
        <v>234</v>
      </c>
      <c r="EO344" t="s">
        <v>3901</v>
      </c>
      <c r="EP344">
        <v>1</v>
      </c>
      <c r="EQ344">
        <v>0</v>
      </c>
      <c r="ER344">
        <v>0</v>
      </c>
      <c r="ES344">
        <v>1</v>
      </c>
      <c r="ET344">
        <v>0</v>
      </c>
      <c r="EU344">
        <v>0</v>
      </c>
      <c r="EV344">
        <v>0</v>
      </c>
      <c r="EW344">
        <v>0</v>
      </c>
      <c r="EX344" t="s">
        <v>1445</v>
      </c>
      <c r="EY344" t="s">
        <v>234</v>
      </c>
      <c r="EZ344" t="s">
        <v>234</v>
      </c>
      <c r="FA344">
        <v>800</v>
      </c>
      <c r="FB344">
        <v>50</v>
      </c>
      <c r="FC344" t="s">
        <v>4586</v>
      </c>
      <c r="FD344" t="s">
        <v>4586</v>
      </c>
      <c r="FE344" t="s">
        <v>1655</v>
      </c>
      <c r="FF344" t="s">
        <v>234</v>
      </c>
      <c r="FG344" t="s">
        <v>234</v>
      </c>
      <c r="FH344">
        <v>35</v>
      </c>
      <c r="FI344" t="s">
        <v>1655</v>
      </c>
      <c r="FJ344" t="s">
        <v>234</v>
      </c>
      <c r="FK344" t="s">
        <v>234</v>
      </c>
      <c r="FL344" t="s">
        <v>234</v>
      </c>
      <c r="FM344" t="s">
        <v>234</v>
      </c>
      <c r="FN344" t="s">
        <v>234</v>
      </c>
      <c r="FO344" t="s">
        <v>234</v>
      </c>
      <c r="FP344" t="s">
        <v>234</v>
      </c>
      <c r="FQ344" t="s">
        <v>234</v>
      </c>
      <c r="FR344" t="s">
        <v>234</v>
      </c>
      <c r="FS344" t="s">
        <v>234</v>
      </c>
      <c r="FT344" t="s">
        <v>234</v>
      </c>
      <c r="FU344" t="s">
        <v>234</v>
      </c>
      <c r="FV344" t="s">
        <v>234</v>
      </c>
      <c r="FW344" t="s">
        <v>234</v>
      </c>
      <c r="FX344" t="s">
        <v>234</v>
      </c>
      <c r="FY344" t="s">
        <v>234</v>
      </c>
      <c r="FZ344" t="s">
        <v>234</v>
      </c>
      <c r="GA344" t="s">
        <v>234</v>
      </c>
      <c r="GB344" t="s">
        <v>234</v>
      </c>
      <c r="GC344" t="s">
        <v>234</v>
      </c>
      <c r="GD344" t="s">
        <v>234</v>
      </c>
      <c r="GE344" t="s">
        <v>234</v>
      </c>
      <c r="GF344" t="s">
        <v>234</v>
      </c>
      <c r="GG344" t="s">
        <v>234</v>
      </c>
      <c r="GH344" t="s">
        <v>234</v>
      </c>
      <c r="GI344" t="s">
        <v>234</v>
      </c>
      <c r="GJ344" t="s">
        <v>234</v>
      </c>
      <c r="GK344" t="s">
        <v>234</v>
      </c>
      <c r="GL344" t="s">
        <v>234</v>
      </c>
      <c r="GM344" t="s">
        <v>234</v>
      </c>
      <c r="GN344" t="s">
        <v>234</v>
      </c>
      <c r="GO344" t="s">
        <v>1445</v>
      </c>
      <c r="GP344" t="s">
        <v>234</v>
      </c>
      <c r="GQ344" t="s">
        <v>234</v>
      </c>
      <c r="GR344" t="s">
        <v>234</v>
      </c>
      <c r="GS344" t="s">
        <v>234</v>
      </c>
      <c r="GT344" t="s">
        <v>234</v>
      </c>
      <c r="GU344" t="s">
        <v>234</v>
      </c>
      <c r="GV344" t="s">
        <v>234</v>
      </c>
      <c r="GW344" t="s">
        <v>234</v>
      </c>
      <c r="GX344" t="s">
        <v>234</v>
      </c>
      <c r="GY344" t="s">
        <v>234</v>
      </c>
      <c r="GZ344" t="s">
        <v>234</v>
      </c>
      <c r="HA344" t="s">
        <v>234</v>
      </c>
      <c r="HB344" t="s">
        <v>234</v>
      </c>
      <c r="HC344" t="s">
        <v>234</v>
      </c>
      <c r="HD344" t="s">
        <v>234</v>
      </c>
      <c r="HE344" t="s">
        <v>234</v>
      </c>
      <c r="HF344" t="s">
        <v>234</v>
      </c>
      <c r="HG344" t="s">
        <v>234</v>
      </c>
      <c r="HH344" t="s">
        <v>234</v>
      </c>
      <c r="HI344" t="s">
        <v>234</v>
      </c>
      <c r="HJ344" t="s">
        <v>234</v>
      </c>
      <c r="HK344" t="s">
        <v>234</v>
      </c>
      <c r="HL344" t="s">
        <v>234</v>
      </c>
      <c r="HM344" t="s">
        <v>234</v>
      </c>
      <c r="HN344" t="s">
        <v>1655</v>
      </c>
      <c r="HO344" t="s">
        <v>1445</v>
      </c>
      <c r="HP344" t="s">
        <v>1445</v>
      </c>
      <c r="HQ344" t="s">
        <v>234</v>
      </c>
      <c r="HR344" t="s">
        <v>314</v>
      </c>
      <c r="HS344" t="s">
        <v>234</v>
      </c>
      <c r="HT344" t="s">
        <v>314</v>
      </c>
      <c r="HU344" t="s">
        <v>1445</v>
      </c>
      <c r="HV344" t="s">
        <v>234</v>
      </c>
      <c r="HW344" t="s">
        <v>234</v>
      </c>
      <c r="HX344" t="s">
        <v>234</v>
      </c>
      <c r="HY344" t="s">
        <v>234</v>
      </c>
      <c r="HZ344" t="s">
        <v>234</v>
      </c>
      <c r="IA344" t="s">
        <v>234</v>
      </c>
      <c r="IB344" t="s">
        <v>234</v>
      </c>
      <c r="IC344" t="s">
        <v>234</v>
      </c>
      <c r="ID344" t="s">
        <v>1451</v>
      </c>
      <c r="IE344">
        <v>0</v>
      </c>
      <c r="IF344">
        <v>1</v>
      </c>
      <c r="IG344">
        <v>0</v>
      </c>
      <c r="IH344">
        <v>0</v>
      </c>
      <c r="II344">
        <v>0</v>
      </c>
      <c r="IJ344">
        <v>0</v>
      </c>
      <c r="IK344">
        <v>0</v>
      </c>
      <c r="IL344">
        <v>0</v>
      </c>
      <c r="IM344" t="s">
        <v>234</v>
      </c>
      <c r="IN344" t="s">
        <v>1655</v>
      </c>
      <c r="IO344" t="s">
        <v>234</v>
      </c>
      <c r="IP344" t="s">
        <v>303</v>
      </c>
      <c r="IQ344">
        <v>0</v>
      </c>
      <c r="IR344">
        <v>1</v>
      </c>
      <c r="IS344">
        <v>0</v>
      </c>
      <c r="IT344">
        <v>0</v>
      </c>
      <c r="IU344">
        <v>0</v>
      </c>
      <c r="IV344">
        <v>0</v>
      </c>
      <c r="IW344">
        <v>0</v>
      </c>
      <c r="IX344">
        <v>0</v>
      </c>
      <c r="IY344" t="s">
        <v>234</v>
      </c>
      <c r="IZ344" t="s">
        <v>234</v>
      </c>
      <c r="JA344" t="s">
        <v>234</v>
      </c>
      <c r="JB344" t="s">
        <v>234</v>
      </c>
      <c r="JC344" t="s">
        <v>234</v>
      </c>
      <c r="JD344" t="s">
        <v>234</v>
      </c>
      <c r="JE344" t="s">
        <v>234</v>
      </c>
      <c r="JF344" t="s">
        <v>234</v>
      </c>
      <c r="JG344" t="s">
        <v>234</v>
      </c>
      <c r="JH344" t="s">
        <v>234</v>
      </c>
      <c r="JI344" t="s">
        <v>234</v>
      </c>
      <c r="JJ344" t="s">
        <v>234</v>
      </c>
      <c r="JK344" t="s">
        <v>234</v>
      </c>
      <c r="JL344" t="s">
        <v>234</v>
      </c>
      <c r="JM344" t="s">
        <v>234</v>
      </c>
      <c r="JN344" t="s">
        <v>234</v>
      </c>
      <c r="JO344" t="s">
        <v>234</v>
      </c>
      <c r="JP344" t="s">
        <v>234</v>
      </c>
      <c r="JQ344" t="s">
        <v>234</v>
      </c>
      <c r="JR344" t="s">
        <v>234</v>
      </c>
      <c r="JS344" t="s">
        <v>234</v>
      </c>
      <c r="JT344" t="s">
        <v>234</v>
      </c>
      <c r="JU344" t="s">
        <v>234</v>
      </c>
      <c r="JV344" t="s">
        <v>234</v>
      </c>
      <c r="JW344" t="s">
        <v>234</v>
      </c>
      <c r="JX344" t="s">
        <v>234</v>
      </c>
      <c r="JY344" t="s">
        <v>234</v>
      </c>
      <c r="JZ344" t="s">
        <v>234</v>
      </c>
      <c r="KA344" t="s">
        <v>234</v>
      </c>
      <c r="KB344" t="s">
        <v>234</v>
      </c>
      <c r="KC344" t="s">
        <v>234</v>
      </c>
      <c r="KD344" t="s">
        <v>234</v>
      </c>
      <c r="KE344" t="s">
        <v>234</v>
      </c>
      <c r="KF344" t="s">
        <v>234</v>
      </c>
      <c r="KG344" t="s">
        <v>234</v>
      </c>
      <c r="KH344" t="s">
        <v>234</v>
      </c>
      <c r="KI344" t="s">
        <v>234</v>
      </c>
      <c r="KJ344" t="s">
        <v>234</v>
      </c>
      <c r="KK344" t="s">
        <v>234</v>
      </c>
      <c r="KL344" t="s">
        <v>234</v>
      </c>
      <c r="KM344" t="s">
        <v>234</v>
      </c>
      <c r="KN344" t="s">
        <v>234</v>
      </c>
      <c r="KO344" t="s">
        <v>234</v>
      </c>
      <c r="KP344" t="s">
        <v>234</v>
      </c>
      <c r="KQ344" t="s">
        <v>234</v>
      </c>
      <c r="KR344" t="s">
        <v>234</v>
      </c>
      <c r="KS344" t="s">
        <v>234</v>
      </c>
      <c r="KT344" t="s">
        <v>234</v>
      </c>
      <c r="KU344" t="s">
        <v>234</v>
      </c>
      <c r="KV344" t="s">
        <v>234</v>
      </c>
      <c r="KW344" t="s">
        <v>234</v>
      </c>
      <c r="KX344" t="s">
        <v>234</v>
      </c>
      <c r="KY344" t="s">
        <v>234</v>
      </c>
      <c r="KZ344" t="s">
        <v>234</v>
      </c>
      <c r="LA344" t="s">
        <v>234</v>
      </c>
      <c r="LB344" t="s">
        <v>234</v>
      </c>
      <c r="LC344" t="s">
        <v>234</v>
      </c>
      <c r="LD344" t="s">
        <v>234</v>
      </c>
      <c r="LE344" t="s">
        <v>234</v>
      </c>
      <c r="LF344" t="s">
        <v>3443</v>
      </c>
      <c r="LG344" t="s">
        <v>234</v>
      </c>
      <c r="LH344">
        <v>267219743</v>
      </c>
      <c r="LI344" t="s">
        <v>4587</v>
      </c>
      <c r="LJ344">
        <v>44626.593078703707</v>
      </c>
      <c r="LK344" t="s">
        <v>234</v>
      </c>
      <c r="LL344" t="s">
        <v>234</v>
      </c>
      <c r="LM344" t="s">
        <v>3800</v>
      </c>
      <c r="LN344" t="s">
        <v>3801</v>
      </c>
      <c r="LO344" t="s">
        <v>234</v>
      </c>
      <c r="LP344">
        <v>358</v>
      </c>
    </row>
    <row r="345" spans="1:328" x14ac:dyDescent="0.35">
      <c r="A345">
        <v>44623.50756322917</v>
      </c>
      <c r="B345">
        <v>44623.567381666668</v>
      </c>
      <c r="C345">
        <v>44623</v>
      </c>
      <c r="D345">
        <v>8.5454910710853118E-3</v>
      </c>
      <c r="E345" t="s">
        <v>234</v>
      </c>
      <c r="F345" t="s">
        <v>234</v>
      </c>
      <c r="G345" t="s">
        <v>234</v>
      </c>
      <c r="H345">
        <v>44623</v>
      </c>
      <c r="I345" t="s">
        <v>451</v>
      </c>
      <c r="J345" t="s">
        <v>234</v>
      </c>
      <c r="K345" t="s">
        <v>451</v>
      </c>
      <c r="L345" t="s">
        <v>450</v>
      </c>
      <c r="M345" t="s">
        <v>450</v>
      </c>
      <c r="N345" t="s">
        <v>246</v>
      </c>
      <c r="O345" t="s">
        <v>4536</v>
      </c>
      <c r="P345" t="s">
        <v>246</v>
      </c>
      <c r="Q345" t="s">
        <v>433</v>
      </c>
      <c r="R345" t="s">
        <v>4536</v>
      </c>
      <c r="S345" t="s">
        <v>441</v>
      </c>
      <c r="T345" t="s">
        <v>1825</v>
      </c>
      <c r="U345" t="s">
        <v>1824</v>
      </c>
      <c r="V345" t="s">
        <v>1826</v>
      </c>
      <c r="W345" t="s">
        <v>3220</v>
      </c>
      <c r="X345" t="s">
        <v>3219</v>
      </c>
      <c r="Y345" t="s">
        <v>3220</v>
      </c>
      <c r="Z345" t="s">
        <v>246</v>
      </c>
      <c r="AA345" t="s">
        <v>4537</v>
      </c>
      <c r="AB345" t="s">
        <v>246</v>
      </c>
      <c r="AC345" t="s">
        <v>1390</v>
      </c>
      <c r="AD345" t="s">
        <v>4537</v>
      </c>
      <c r="AE345" t="s">
        <v>246</v>
      </c>
      <c r="AF345" t="s">
        <v>4538</v>
      </c>
      <c r="AG345" t="s">
        <v>246</v>
      </c>
      <c r="AH345" t="s">
        <v>1390</v>
      </c>
      <c r="AI345" t="s">
        <v>4539</v>
      </c>
      <c r="AJ345" t="s">
        <v>366</v>
      </c>
      <c r="AK345" t="s">
        <v>284</v>
      </c>
      <c r="AL345" t="s">
        <v>1655</v>
      </c>
      <c r="AM345" t="s">
        <v>234</v>
      </c>
      <c r="AN345" t="s">
        <v>1655</v>
      </c>
      <c r="AO345" t="s">
        <v>234</v>
      </c>
      <c r="AP345" t="s">
        <v>250</v>
      </c>
      <c r="AQ345" t="s">
        <v>234</v>
      </c>
      <c r="AR345" t="s">
        <v>234</v>
      </c>
      <c r="AS345" t="s">
        <v>285</v>
      </c>
      <c r="AT345" t="s">
        <v>234</v>
      </c>
      <c r="AU345" t="s">
        <v>302</v>
      </c>
      <c r="AV345">
        <v>0</v>
      </c>
      <c r="AW345">
        <v>1</v>
      </c>
      <c r="AX345">
        <v>0</v>
      </c>
      <c r="AY345">
        <v>0</v>
      </c>
      <c r="AZ345">
        <v>0</v>
      </c>
      <c r="BA345">
        <v>0</v>
      </c>
      <c r="BB345">
        <v>0</v>
      </c>
      <c r="BC345">
        <v>0</v>
      </c>
      <c r="BD345" t="s">
        <v>303</v>
      </c>
      <c r="BE345" t="s">
        <v>752</v>
      </c>
      <c r="BF345" t="s">
        <v>4588</v>
      </c>
      <c r="BG345">
        <v>1</v>
      </c>
      <c r="BH345">
        <v>0</v>
      </c>
      <c r="BI345">
        <v>0</v>
      </c>
      <c r="BJ345">
        <v>1</v>
      </c>
      <c r="BK345">
        <v>0</v>
      </c>
      <c r="BL345">
        <v>0</v>
      </c>
      <c r="BM345">
        <v>0</v>
      </c>
      <c r="BN345">
        <v>0</v>
      </c>
      <c r="BO345">
        <v>0</v>
      </c>
      <c r="BP345">
        <v>0</v>
      </c>
      <c r="BQ345" t="s">
        <v>234</v>
      </c>
      <c r="BR345" t="s">
        <v>304</v>
      </c>
      <c r="BS345" t="s">
        <v>289</v>
      </c>
      <c r="BT345" t="s">
        <v>234</v>
      </c>
      <c r="BU345" t="s">
        <v>234</v>
      </c>
      <c r="BV345" t="s">
        <v>234</v>
      </c>
      <c r="BW345" t="s">
        <v>234</v>
      </c>
      <c r="BX345" t="s">
        <v>234</v>
      </c>
      <c r="BY345" t="s">
        <v>234</v>
      </c>
      <c r="BZ345" t="s">
        <v>234</v>
      </c>
      <c r="CA345" t="s">
        <v>234</v>
      </c>
      <c r="CB345" t="s">
        <v>234</v>
      </c>
      <c r="CC345" t="s">
        <v>234</v>
      </c>
      <c r="CD345" t="s">
        <v>234</v>
      </c>
      <c r="CE345" t="s">
        <v>234</v>
      </c>
      <c r="CF345" t="s">
        <v>234</v>
      </c>
      <c r="CG345" t="s">
        <v>234</v>
      </c>
      <c r="CH345" t="s">
        <v>234</v>
      </c>
      <c r="CI345" t="s">
        <v>234</v>
      </c>
      <c r="CJ345" t="s">
        <v>234</v>
      </c>
      <c r="CK345" t="s">
        <v>234</v>
      </c>
      <c r="CL345" t="s">
        <v>234</v>
      </c>
      <c r="CM345" t="s">
        <v>234</v>
      </c>
      <c r="CN345" t="s">
        <v>234</v>
      </c>
      <c r="CO345" t="s">
        <v>234</v>
      </c>
      <c r="CP345" t="s">
        <v>234</v>
      </c>
      <c r="CQ345" t="s">
        <v>234</v>
      </c>
      <c r="CR345" t="s">
        <v>234</v>
      </c>
      <c r="CS345" t="s">
        <v>234</v>
      </c>
      <c r="CT345" t="s">
        <v>234</v>
      </c>
      <c r="CU345" t="s">
        <v>234</v>
      </c>
      <c r="CV345" t="s">
        <v>234</v>
      </c>
      <c r="CW345" t="s">
        <v>234</v>
      </c>
      <c r="CX345" t="s">
        <v>234</v>
      </c>
      <c r="CY345" t="s">
        <v>234</v>
      </c>
      <c r="CZ345" t="s">
        <v>234</v>
      </c>
      <c r="DA345" t="s">
        <v>234</v>
      </c>
      <c r="DB345" t="s">
        <v>234</v>
      </c>
      <c r="DC345" t="s">
        <v>234</v>
      </c>
      <c r="DD345" t="s">
        <v>234</v>
      </c>
      <c r="DE345" t="s">
        <v>234</v>
      </c>
      <c r="DF345" t="s">
        <v>234</v>
      </c>
      <c r="DG345" t="s">
        <v>234</v>
      </c>
      <c r="DH345" t="s">
        <v>234</v>
      </c>
      <c r="DI345" t="s">
        <v>234</v>
      </c>
      <c r="DJ345" t="s">
        <v>234</v>
      </c>
      <c r="DK345" t="s">
        <v>234</v>
      </c>
      <c r="DL345" t="s">
        <v>234</v>
      </c>
      <c r="DM345" t="s">
        <v>234</v>
      </c>
      <c r="DN345" t="s">
        <v>234</v>
      </c>
      <c r="DO345" t="s">
        <v>234</v>
      </c>
      <c r="DP345" t="s">
        <v>234</v>
      </c>
      <c r="DQ345" t="s">
        <v>234</v>
      </c>
      <c r="DR345" t="s">
        <v>234</v>
      </c>
      <c r="DS345" t="s">
        <v>234</v>
      </c>
      <c r="DT345" t="s">
        <v>234</v>
      </c>
      <c r="DU345" t="s">
        <v>234</v>
      </c>
      <c r="DV345" t="s">
        <v>234</v>
      </c>
      <c r="DW345" t="s">
        <v>234</v>
      </c>
      <c r="DX345" t="s">
        <v>234</v>
      </c>
      <c r="DY345" t="s">
        <v>234</v>
      </c>
      <c r="DZ345" t="s">
        <v>234</v>
      </c>
      <c r="EA345" t="s">
        <v>234</v>
      </c>
      <c r="EB345" t="s">
        <v>234</v>
      </c>
      <c r="EC345" t="s">
        <v>234</v>
      </c>
      <c r="ED345" t="s">
        <v>234</v>
      </c>
      <c r="EE345" t="s">
        <v>234</v>
      </c>
      <c r="EF345" t="s">
        <v>234</v>
      </c>
      <c r="EG345" t="s">
        <v>234</v>
      </c>
      <c r="EH345" t="s">
        <v>234</v>
      </c>
      <c r="EI345" t="s">
        <v>234</v>
      </c>
      <c r="EJ345" t="s">
        <v>234</v>
      </c>
      <c r="EK345" t="s">
        <v>234</v>
      </c>
      <c r="EL345" t="s">
        <v>234</v>
      </c>
      <c r="EM345" t="s">
        <v>234</v>
      </c>
      <c r="EN345" t="s">
        <v>234</v>
      </c>
      <c r="EO345" t="s">
        <v>3813</v>
      </c>
      <c r="EP345">
        <v>1</v>
      </c>
      <c r="EQ345">
        <v>1</v>
      </c>
      <c r="ER345">
        <v>1</v>
      </c>
      <c r="ES345">
        <v>1</v>
      </c>
      <c r="ET345">
        <v>1</v>
      </c>
      <c r="EU345">
        <v>1</v>
      </c>
      <c r="EV345">
        <v>1</v>
      </c>
      <c r="EW345">
        <v>0</v>
      </c>
      <c r="EX345" t="s">
        <v>1655</v>
      </c>
      <c r="EY345">
        <v>50</v>
      </c>
      <c r="EZ345" t="s">
        <v>3814</v>
      </c>
      <c r="FA345" t="s">
        <v>234</v>
      </c>
      <c r="FB345" t="s">
        <v>234</v>
      </c>
      <c r="FC345" t="s">
        <v>234</v>
      </c>
      <c r="FD345" t="s">
        <v>3814</v>
      </c>
      <c r="FE345" t="s">
        <v>1445</v>
      </c>
      <c r="FF345">
        <v>25</v>
      </c>
      <c r="FG345" t="s">
        <v>1655</v>
      </c>
      <c r="FH345">
        <v>60</v>
      </c>
      <c r="FI345" t="s">
        <v>1655</v>
      </c>
      <c r="FJ345" t="s">
        <v>1655</v>
      </c>
      <c r="FK345">
        <v>20</v>
      </c>
      <c r="FL345" t="s">
        <v>234</v>
      </c>
      <c r="FM345" t="s">
        <v>234</v>
      </c>
      <c r="FN345" t="s">
        <v>3920</v>
      </c>
      <c r="FO345" t="s">
        <v>1655</v>
      </c>
      <c r="FP345" t="s">
        <v>1445</v>
      </c>
      <c r="FQ345" t="s">
        <v>234</v>
      </c>
      <c r="FR345">
        <v>100</v>
      </c>
      <c r="FS345">
        <v>150</v>
      </c>
      <c r="FT345" t="s">
        <v>4589</v>
      </c>
      <c r="FU345" t="s">
        <v>1655</v>
      </c>
      <c r="FV345" t="s">
        <v>1655</v>
      </c>
      <c r="FW345">
        <v>100</v>
      </c>
      <c r="FX345" t="s">
        <v>234</v>
      </c>
      <c r="FY345" t="s">
        <v>234</v>
      </c>
      <c r="FZ345" t="s">
        <v>234</v>
      </c>
      <c r="GA345" t="s">
        <v>3816</v>
      </c>
      <c r="GB345" t="s">
        <v>1655</v>
      </c>
      <c r="GC345" t="s">
        <v>1655</v>
      </c>
      <c r="GD345" t="s">
        <v>234</v>
      </c>
      <c r="GE345">
        <v>25</v>
      </c>
      <c r="GF345" t="s">
        <v>234</v>
      </c>
      <c r="GG345" t="s">
        <v>234</v>
      </c>
      <c r="GH345" t="s">
        <v>234</v>
      </c>
      <c r="GI345" t="s">
        <v>234</v>
      </c>
      <c r="GJ345" t="s">
        <v>234</v>
      </c>
      <c r="GK345" t="s">
        <v>234</v>
      </c>
      <c r="GL345" t="s">
        <v>1655</v>
      </c>
      <c r="GM345" t="s">
        <v>259</v>
      </c>
      <c r="GN345" t="s">
        <v>3911</v>
      </c>
      <c r="GO345" t="s">
        <v>1445</v>
      </c>
      <c r="GP345" t="s">
        <v>234</v>
      </c>
      <c r="GQ345" t="s">
        <v>234</v>
      </c>
      <c r="GR345" t="s">
        <v>234</v>
      </c>
      <c r="GS345" t="s">
        <v>234</v>
      </c>
      <c r="GT345" t="s">
        <v>234</v>
      </c>
      <c r="GU345" t="s">
        <v>234</v>
      </c>
      <c r="GV345" t="s">
        <v>234</v>
      </c>
      <c r="GW345" t="s">
        <v>234</v>
      </c>
      <c r="GX345" t="s">
        <v>234</v>
      </c>
      <c r="GY345" t="s">
        <v>234</v>
      </c>
      <c r="GZ345" t="s">
        <v>234</v>
      </c>
      <c r="HA345" t="s">
        <v>234</v>
      </c>
      <c r="HB345" t="s">
        <v>234</v>
      </c>
      <c r="HC345" t="s">
        <v>234</v>
      </c>
      <c r="HD345" t="s">
        <v>234</v>
      </c>
      <c r="HE345" t="s">
        <v>234</v>
      </c>
      <c r="HF345" t="s">
        <v>234</v>
      </c>
      <c r="HG345" t="s">
        <v>234</v>
      </c>
      <c r="HH345" t="s">
        <v>234</v>
      </c>
      <c r="HI345" t="s">
        <v>234</v>
      </c>
      <c r="HJ345" t="s">
        <v>234</v>
      </c>
      <c r="HK345" t="s">
        <v>234</v>
      </c>
      <c r="HL345" t="s">
        <v>234</v>
      </c>
      <c r="HM345" t="s">
        <v>234</v>
      </c>
      <c r="HN345" t="s">
        <v>1445</v>
      </c>
      <c r="HO345" t="s">
        <v>1445</v>
      </c>
      <c r="HP345" t="s">
        <v>1655</v>
      </c>
      <c r="HQ345" t="s">
        <v>239</v>
      </c>
      <c r="HR345" t="s">
        <v>314</v>
      </c>
      <c r="HS345" t="s">
        <v>294</v>
      </c>
      <c r="HT345" t="s">
        <v>314</v>
      </c>
      <c r="HU345" t="s">
        <v>1445</v>
      </c>
      <c r="HV345" t="s">
        <v>234</v>
      </c>
      <c r="HW345" t="s">
        <v>234</v>
      </c>
      <c r="HX345" t="s">
        <v>234</v>
      </c>
      <c r="HY345" t="s">
        <v>234</v>
      </c>
      <c r="HZ345" t="s">
        <v>234</v>
      </c>
      <c r="IA345" t="s">
        <v>234</v>
      </c>
      <c r="IB345" t="s">
        <v>234</v>
      </c>
      <c r="IC345" t="s">
        <v>234</v>
      </c>
      <c r="ID345" t="s">
        <v>1451</v>
      </c>
      <c r="IE345">
        <v>0</v>
      </c>
      <c r="IF345">
        <v>1</v>
      </c>
      <c r="IG345">
        <v>0</v>
      </c>
      <c r="IH345">
        <v>0</v>
      </c>
      <c r="II345">
        <v>0</v>
      </c>
      <c r="IJ345">
        <v>0</v>
      </c>
      <c r="IK345">
        <v>0</v>
      </c>
      <c r="IL345">
        <v>0</v>
      </c>
      <c r="IM345" t="s">
        <v>234</v>
      </c>
      <c r="IN345" t="s">
        <v>1655</v>
      </c>
      <c r="IO345" t="s">
        <v>234</v>
      </c>
      <c r="IP345" t="s">
        <v>303</v>
      </c>
      <c r="IQ345">
        <v>0</v>
      </c>
      <c r="IR345">
        <v>1</v>
      </c>
      <c r="IS345">
        <v>0</v>
      </c>
      <c r="IT345">
        <v>0</v>
      </c>
      <c r="IU345">
        <v>0</v>
      </c>
      <c r="IV345">
        <v>0</v>
      </c>
      <c r="IW345">
        <v>0</v>
      </c>
      <c r="IX345">
        <v>0</v>
      </c>
      <c r="IY345" t="s">
        <v>234</v>
      </c>
      <c r="IZ345" t="s">
        <v>234</v>
      </c>
      <c r="JA345" t="s">
        <v>234</v>
      </c>
      <c r="JB345" t="s">
        <v>234</v>
      </c>
      <c r="JC345" t="s">
        <v>234</v>
      </c>
      <c r="JD345" t="s">
        <v>234</v>
      </c>
      <c r="JE345" t="s">
        <v>234</v>
      </c>
      <c r="JF345" t="s">
        <v>234</v>
      </c>
      <c r="JG345" t="s">
        <v>234</v>
      </c>
      <c r="JH345" t="s">
        <v>234</v>
      </c>
      <c r="JI345" t="s">
        <v>234</v>
      </c>
      <c r="JJ345" t="s">
        <v>234</v>
      </c>
      <c r="JK345" t="s">
        <v>234</v>
      </c>
      <c r="JL345" t="s">
        <v>234</v>
      </c>
      <c r="JM345" t="s">
        <v>234</v>
      </c>
      <c r="JN345" t="s">
        <v>234</v>
      </c>
      <c r="JO345" t="s">
        <v>234</v>
      </c>
      <c r="JP345" t="s">
        <v>234</v>
      </c>
      <c r="JQ345" t="s">
        <v>234</v>
      </c>
      <c r="JR345" t="s">
        <v>234</v>
      </c>
      <c r="JS345" t="s">
        <v>234</v>
      </c>
      <c r="JT345" t="s">
        <v>234</v>
      </c>
      <c r="JU345" t="s">
        <v>234</v>
      </c>
      <c r="JV345" t="s">
        <v>234</v>
      </c>
      <c r="JW345" t="s">
        <v>234</v>
      </c>
      <c r="JX345" t="s">
        <v>234</v>
      </c>
      <c r="JY345" t="s">
        <v>234</v>
      </c>
      <c r="JZ345" t="s">
        <v>234</v>
      </c>
      <c r="KA345" t="s">
        <v>234</v>
      </c>
      <c r="KB345" t="s">
        <v>234</v>
      </c>
      <c r="KC345" t="s">
        <v>234</v>
      </c>
      <c r="KD345" t="s">
        <v>234</v>
      </c>
      <c r="KE345" t="s">
        <v>234</v>
      </c>
      <c r="KF345" t="s">
        <v>234</v>
      </c>
      <c r="KG345" t="s">
        <v>234</v>
      </c>
      <c r="KH345" t="s">
        <v>234</v>
      </c>
      <c r="KI345" t="s">
        <v>234</v>
      </c>
      <c r="KJ345" t="s">
        <v>234</v>
      </c>
      <c r="KK345" t="s">
        <v>234</v>
      </c>
      <c r="KL345" t="s">
        <v>234</v>
      </c>
      <c r="KM345" t="s">
        <v>234</v>
      </c>
      <c r="KN345" t="s">
        <v>234</v>
      </c>
      <c r="KO345" t="s">
        <v>234</v>
      </c>
      <c r="KP345" t="s">
        <v>234</v>
      </c>
      <c r="KQ345" t="s">
        <v>234</v>
      </c>
      <c r="KR345" t="s">
        <v>234</v>
      </c>
      <c r="KS345" t="s">
        <v>234</v>
      </c>
      <c r="KT345" t="s">
        <v>234</v>
      </c>
      <c r="KU345" t="s">
        <v>234</v>
      </c>
      <c r="KV345" t="s">
        <v>234</v>
      </c>
      <c r="KW345" t="s">
        <v>234</v>
      </c>
      <c r="KX345" t="s">
        <v>234</v>
      </c>
      <c r="KY345" t="s">
        <v>234</v>
      </c>
      <c r="KZ345" t="s">
        <v>234</v>
      </c>
      <c r="LA345" t="s">
        <v>234</v>
      </c>
      <c r="LB345" t="s">
        <v>234</v>
      </c>
      <c r="LC345" t="s">
        <v>234</v>
      </c>
      <c r="LD345" t="s">
        <v>234</v>
      </c>
      <c r="LE345" t="s">
        <v>234</v>
      </c>
      <c r="LF345" t="s">
        <v>3443</v>
      </c>
      <c r="LG345" t="s">
        <v>234</v>
      </c>
      <c r="LH345">
        <v>267219749</v>
      </c>
      <c r="LI345" t="s">
        <v>4590</v>
      </c>
      <c r="LJ345">
        <v>44626.593090277784</v>
      </c>
      <c r="LK345" t="s">
        <v>234</v>
      </c>
      <c r="LL345" t="s">
        <v>234</v>
      </c>
      <c r="LM345" t="s">
        <v>3800</v>
      </c>
      <c r="LN345" t="s">
        <v>3801</v>
      </c>
      <c r="LO345" t="s">
        <v>234</v>
      </c>
      <c r="LP345">
        <v>359</v>
      </c>
    </row>
    <row r="346" spans="1:328" x14ac:dyDescent="0.35">
      <c r="A346">
        <v>44623.51687684028</v>
      </c>
      <c r="B346">
        <v>44623.567218564807</v>
      </c>
      <c r="C346">
        <v>44623</v>
      </c>
      <c r="D346">
        <v>1.2585431131810765E-2</v>
      </c>
      <c r="E346" t="s">
        <v>234</v>
      </c>
      <c r="F346" t="s">
        <v>234</v>
      </c>
      <c r="G346" t="s">
        <v>234</v>
      </c>
      <c r="H346">
        <v>44623</v>
      </c>
      <c r="I346" t="s">
        <v>451</v>
      </c>
      <c r="J346" t="s">
        <v>234</v>
      </c>
      <c r="K346" t="s">
        <v>451</v>
      </c>
      <c r="L346" t="s">
        <v>450</v>
      </c>
      <c r="M346" t="s">
        <v>450</v>
      </c>
      <c r="N346" t="s">
        <v>246</v>
      </c>
      <c r="O346" t="s">
        <v>4536</v>
      </c>
      <c r="P346" t="s">
        <v>246</v>
      </c>
      <c r="Q346" t="s">
        <v>433</v>
      </c>
      <c r="R346" t="s">
        <v>4536</v>
      </c>
      <c r="S346" t="s">
        <v>441</v>
      </c>
      <c r="T346" t="s">
        <v>1825</v>
      </c>
      <c r="U346" t="s">
        <v>1824</v>
      </c>
      <c r="V346" t="s">
        <v>1826</v>
      </c>
      <c r="W346" t="s">
        <v>3220</v>
      </c>
      <c r="X346" t="s">
        <v>3219</v>
      </c>
      <c r="Y346" t="s">
        <v>3220</v>
      </c>
      <c r="Z346" t="s">
        <v>246</v>
      </c>
      <c r="AA346" t="s">
        <v>4537</v>
      </c>
      <c r="AB346" t="s">
        <v>246</v>
      </c>
      <c r="AC346" t="s">
        <v>1390</v>
      </c>
      <c r="AD346" t="s">
        <v>4537</v>
      </c>
      <c r="AE346" t="s">
        <v>246</v>
      </c>
      <c r="AF346" t="s">
        <v>4538</v>
      </c>
      <c r="AG346" t="s">
        <v>246</v>
      </c>
      <c r="AH346" t="s">
        <v>1390</v>
      </c>
      <c r="AI346" t="s">
        <v>4539</v>
      </c>
      <c r="AJ346" t="s">
        <v>366</v>
      </c>
      <c r="AK346" t="s">
        <v>284</v>
      </c>
      <c r="AL346" t="s">
        <v>1655</v>
      </c>
      <c r="AM346" t="s">
        <v>234</v>
      </c>
      <c r="AN346" t="s">
        <v>1655</v>
      </c>
      <c r="AO346" t="s">
        <v>234</v>
      </c>
      <c r="AP346" t="s">
        <v>274</v>
      </c>
      <c r="AQ346" t="s">
        <v>234</v>
      </c>
      <c r="AR346" t="s">
        <v>234</v>
      </c>
      <c r="AS346" t="s">
        <v>285</v>
      </c>
      <c r="AT346" t="s">
        <v>234</v>
      </c>
      <c r="AU346" t="s">
        <v>3875</v>
      </c>
      <c r="AV346">
        <v>1</v>
      </c>
      <c r="AW346">
        <v>1</v>
      </c>
      <c r="AX346">
        <v>0</v>
      </c>
      <c r="AY346">
        <v>0</v>
      </c>
      <c r="AZ346">
        <v>0</v>
      </c>
      <c r="BA346">
        <v>0</v>
      </c>
      <c r="BB346">
        <v>0</v>
      </c>
      <c r="BC346">
        <v>0</v>
      </c>
      <c r="BD346" t="s">
        <v>309</v>
      </c>
      <c r="BE346" t="s">
        <v>750</v>
      </c>
      <c r="BF346" t="s">
        <v>4560</v>
      </c>
      <c r="BG346">
        <v>1</v>
      </c>
      <c r="BH346">
        <v>0</v>
      </c>
      <c r="BI346">
        <v>0</v>
      </c>
      <c r="BJ346">
        <v>1</v>
      </c>
      <c r="BK346">
        <v>1</v>
      </c>
      <c r="BL346">
        <v>0</v>
      </c>
      <c r="BM346">
        <v>0</v>
      </c>
      <c r="BN346">
        <v>0</v>
      </c>
      <c r="BO346">
        <v>0</v>
      </c>
      <c r="BP346">
        <v>0</v>
      </c>
      <c r="BQ346" t="s">
        <v>234</v>
      </c>
      <c r="BR346" t="s">
        <v>304</v>
      </c>
      <c r="BS346" t="s">
        <v>289</v>
      </c>
      <c r="BT346" t="s">
        <v>4591</v>
      </c>
      <c r="BU346">
        <v>0</v>
      </c>
      <c r="BV346">
        <v>1</v>
      </c>
      <c r="BW346">
        <v>1</v>
      </c>
      <c r="BX346">
        <v>1</v>
      </c>
      <c r="BY346">
        <v>0</v>
      </c>
      <c r="BZ346">
        <v>0</v>
      </c>
      <c r="CA346">
        <v>0</v>
      </c>
      <c r="CB346">
        <v>0</v>
      </c>
      <c r="CC346" t="s">
        <v>1500</v>
      </c>
      <c r="CD346" t="s">
        <v>234</v>
      </c>
      <c r="CE346" t="s">
        <v>234</v>
      </c>
      <c r="CF346" t="s">
        <v>234</v>
      </c>
      <c r="CG346">
        <v>450</v>
      </c>
      <c r="CH346">
        <v>173.07692307692301</v>
      </c>
      <c r="CI346" t="s">
        <v>1655</v>
      </c>
      <c r="CJ346">
        <v>200</v>
      </c>
      <c r="CK346" t="s">
        <v>4101</v>
      </c>
      <c r="CL346" t="s">
        <v>1445</v>
      </c>
      <c r="CM346">
        <v>450</v>
      </c>
      <c r="CN346" t="s">
        <v>3837</v>
      </c>
      <c r="CO346" t="s">
        <v>1655</v>
      </c>
      <c r="CP346" t="s">
        <v>234</v>
      </c>
      <c r="CQ346" t="s">
        <v>234</v>
      </c>
      <c r="CR346" t="s">
        <v>234</v>
      </c>
      <c r="CS346" t="s">
        <v>234</v>
      </c>
      <c r="CT346" t="s">
        <v>234</v>
      </c>
      <c r="CU346" t="s">
        <v>234</v>
      </c>
      <c r="CV346" t="s">
        <v>234</v>
      </c>
      <c r="CW346" t="s">
        <v>234</v>
      </c>
      <c r="CX346" t="s">
        <v>234</v>
      </c>
      <c r="CY346" t="s">
        <v>234</v>
      </c>
      <c r="CZ346" t="s">
        <v>234</v>
      </c>
      <c r="DA346" t="s">
        <v>234</v>
      </c>
      <c r="DB346" t="s">
        <v>234</v>
      </c>
      <c r="DC346" t="s">
        <v>234</v>
      </c>
      <c r="DD346" t="s">
        <v>234</v>
      </c>
      <c r="DE346" t="s">
        <v>234</v>
      </c>
      <c r="DF346" t="s">
        <v>234</v>
      </c>
      <c r="DG346" t="s">
        <v>234</v>
      </c>
      <c r="DH346" t="s">
        <v>1445</v>
      </c>
      <c r="DI346" t="s">
        <v>234</v>
      </c>
      <c r="DJ346" t="s">
        <v>234</v>
      </c>
      <c r="DK346" t="s">
        <v>234</v>
      </c>
      <c r="DL346" t="s">
        <v>234</v>
      </c>
      <c r="DM346" t="s">
        <v>234</v>
      </c>
      <c r="DN346" t="s">
        <v>234</v>
      </c>
      <c r="DO346" t="s">
        <v>234</v>
      </c>
      <c r="DP346" t="s">
        <v>234</v>
      </c>
      <c r="DQ346" t="s">
        <v>234</v>
      </c>
      <c r="DR346" t="s">
        <v>234</v>
      </c>
      <c r="DS346" t="s">
        <v>234</v>
      </c>
      <c r="DT346" t="s">
        <v>234</v>
      </c>
      <c r="DU346" t="s">
        <v>234</v>
      </c>
      <c r="DV346" t="s">
        <v>234</v>
      </c>
      <c r="DW346" t="s">
        <v>234</v>
      </c>
      <c r="DX346" t="s">
        <v>234</v>
      </c>
      <c r="DY346" t="s">
        <v>234</v>
      </c>
      <c r="DZ346" t="s">
        <v>234</v>
      </c>
      <c r="EA346" t="s">
        <v>234</v>
      </c>
      <c r="EB346" t="s">
        <v>234</v>
      </c>
      <c r="EC346" t="s">
        <v>234</v>
      </c>
      <c r="ED346" t="s">
        <v>234</v>
      </c>
      <c r="EE346" t="s">
        <v>234</v>
      </c>
      <c r="EF346" t="s">
        <v>234</v>
      </c>
      <c r="EG346" t="s">
        <v>234</v>
      </c>
      <c r="EH346" t="s">
        <v>1655</v>
      </c>
      <c r="EI346" t="s">
        <v>1445</v>
      </c>
      <c r="EJ346" t="s">
        <v>1655</v>
      </c>
      <c r="EK346" t="s">
        <v>441</v>
      </c>
      <c r="EL346" t="s">
        <v>305</v>
      </c>
      <c r="EM346" t="s">
        <v>1825</v>
      </c>
      <c r="EN346" t="s">
        <v>305</v>
      </c>
      <c r="EO346" t="s">
        <v>1018</v>
      </c>
      <c r="EP346">
        <v>1</v>
      </c>
      <c r="EQ346">
        <v>0</v>
      </c>
      <c r="ER346">
        <v>0</v>
      </c>
      <c r="ES346">
        <v>0</v>
      </c>
      <c r="ET346">
        <v>0</v>
      </c>
      <c r="EU346">
        <v>0</v>
      </c>
      <c r="EV346">
        <v>0</v>
      </c>
      <c r="EW346">
        <v>0</v>
      </c>
      <c r="EX346" t="s">
        <v>1655</v>
      </c>
      <c r="EY346">
        <v>45</v>
      </c>
      <c r="EZ346" t="s">
        <v>4266</v>
      </c>
      <c r="FA346" t="s">
        <v>234</v>
      </c>
      <c r="FB346" t="s">
        <v>234</v>
      </c>
      <c r="FC346" t="s">
        <v>234</v>
      </c>
      <c r="FD346" t="s">
        <v>4266</v>
      </c>
      <c r="FE346" t="s">
        <v>1445</v>
      </c>
      <c r="FF346" t="s">
        <v>234</v>
      </c>
      <c r="FG346" t="s">
        <v>234</v>
      </c>
      <c r="FH346" t="s">
        <v>234</v>
      </c>
      <c r="FI346" t="s">
        <v>234</v>
      </c>
      <c r="FJ346" t="s">
        <v>234</v>
      </c>
      <c r="FK346" t="s">
        <v>234</v>
      </c>
      <c r="FL346" t="s">
        <v>234</v>
      </c>
      <c r="FM346" t="s">
        <v>234</v>
      </c>
      <c r="FN346" t="s">
        <v>234</v>
      </c>
      <c r="FO346" t="s">
        <v>234</v>
      </c>
      <c r="FP346" t="s">
        <v>234</v>
      </c>
      <c r="FQ346" t="s">
        <v>234</v>
      </c>
      <c r="FR346" t="s">
        <v>234</v>
      </c>
      <c r="FS346" t="s">
        <v>234</v>
      </c>
      <c r="FT346" t="s">
        <v>234</v>
      </c>
      <c r="FU346" t="s">
        <v>234</v>
      </c>
      <c r="FV346" t="s">
        <v>234</v>
      </c>
      <c r="FW346" t="s">
        <v>234</v>
      </c>
      <c r="FX346" t="s">
        <v>234</v>
      </c>
      <c r="FY346" t="s">
        <v>234</v>
      </c>
      <c r="FZ346" t="s">
        <v>234</v>
      </c>
      <c r="GA346" t="s">
        <v>234</v>
      </c>
      <c r="GB346" t="s">
        <v>234</v>
      </c>
      <c r="GC346" t="s">
        <v>234</v>
      </c>
      <c r="GD346" t="s">
        <v>234</v>
      </c>
      <c r="GE346" t="s">
        <v>234</v>
      </c>
      <c r="GF346" t="s">
        <v>234</v>
      </c>
      <c r="GG346" t="s">
        <v>234</v>
      </c>
      <c r="GH346" t="s">
        <v>234</v>
      </c>
      <c r="GI346" t="s">
        <v>234</v>
      </c>
      <c r="GJ346" t="s">
        <v>234</v>
      </c>
      <c r="GK346" t="s">
        <v>234</v>
      </c>
      <c r="GL346" t="s">
        <v>234</v>
      </c>
      <c r="GM346" t="s">
        <v>234</v>
      </c>
      <c r="GN346" t="s">
        <v>234</v>
      </c>
      <c r="GO346" t="s">
        <v>1445</v>
      </c>
      <c r="GP346" t="s">
        <v>234</v>
      </c>
      <c r="GQ346" t="s">
        <v>234</v>
      </c>
      <c r="GR346" t="s">
        <v>234</v>
      </c>
      <c r="GS346" t="s">
        <v>234</v>
      </c>
      <c r="GT346" t="s">
        <v>234</v>
      </c>
      <c r="GU346" t="s">
        <v>234</v>
      </c>
      <c r="GV346" t="s">
        <v>234</v>
      </c>
      <c r="GW346" t="s">
        <v>234</v>
      </c>
      <c r="GX346" t="s">
        <v>234</v>
      </c>
      <c r="GY346" t="s">
        <v>234</v>
      </c>
      <c r="GZ346" t="s">
        <v>234</v>
      </c>
      <c r="HA346" t="s">
        <v>234</v>
      </c>
      <c r="HB346" t="s">
        <v>234</v>
      </c>
      <c r="HC346" t="s">
        <v>234</v>
      </c>
      <c r="HD346" t="s">
        <v>234</v>
      </c>
      <c r="HE346" t="s">
        <v>234</v>
      </c>
      <c r="HF346" t="s">
        <v>234</v>
      </c>
      <c r="HG346" t="s">
        <v>234</v>
      </c>
      <c r="HH346" t="s">
        <v>234</v>
      </c>
      <c r="HI346" t="s">
        <v>234</v>
      </c>
      <c r="HJ346" t="s">
        <v>234</v>
      </c>
      <c r="HK346" t="s">
        <v>234</v>
      </c>
      <c r="HL346" t="s">
        <v>234</v>
      </c>
      <c r="HM346" t="s">
        <v>234</v>
      </c>
      <c r="HN346" t="s">
        <v>1445</v>
      </c>
      <c r="HO346" t="s">
        <v>1445</v>
      </c>
      <c r="HP346" t="s">
        <v>1655</v>
      </c>
      <c r="HQ346" t="s">
        <v>441</v>
      </c>
      <c r="HR346" t="s">
        <v>305</v>
      </c>
      <c r="HS346" t="s">
        <v>1825</v>
      </c>
      <c r="HT346" t="s">
        <v>305</v>
      </c>
      <c r="HU346" t="s">
        <v>1445</v>
      </c>
      <c r="HV346" t="s">
        <v>234</v>
      </c>
      <c r="HW346" t="s">
        <v>234</v>
      </c>
      <c r="HX346" t="s">
        <v>234</v>
      </c>
      <c r="HY346" t="s">
        <v>234</v>
      </c>
      <c r="HZ346" t="s">
        <v>234</v>
      </c>
      <c r="IA346" t="s">
        <v>234</v>
      </c>
      <c r="IB346" t="s">
        <v>234</v>
      </c>
      <c r="IC346" t="s">
        <v>234</v>
      </c>
      <c r="ID346" t="s">
        <v>1451</v>
      </c>
      <c r="IE346">
        <v>0</v>
      </c>
      <c r="IF346">
        <v>1</v>
      </c>
      <c r="IG346">
        <v>0</v>
      </c>
      <c r="IH346">
        <v>0</v>
      </c>
      <c r="II346">
        <v>0</v>
      </c>
      <c r="IJ346">
        <v>0</v>
      </c>
      <c r="IK346">
        <v>0</v>
      </c>
      <c r="IL346">
        <v>0</v>
      </c>
      <c r="IM346" t="s">
        <v>234</v>
      </c>
      <c r="IN346" t="s">
        <v>1445</v>
      </c>
      <c r="IO346" t="s">
        <v>234</v>
      </c>
      <c r="IP346" t="s">
        <v>234</v>
      </c>
      <c r="IQ346" t="s">
        <v>234</v>
      </c>
      <c r="IR346" t="s">
        <v>234</v>
      </c>
      <c r="IS346" t="s">
        <v>234</v>
      </c>
      <c r="IT346" t="s">
        <v>234</v>
      </c>
      <c r="IU346" t="s">
        <v>234</v>
      </c>
      <c r="IV346" t="s">
        <v>234</v>
      </c>
      <c r="IW346" t="s">
        <v>234</v>
      </c>
      <c r="IX346" t="s">
        <v>234</v>
      </c>
      <c r="IY346" t="s">
        <v>234</v>
      </c>
      <c r="IZ346" t="s">
        <v>234</v>
      </c>
      <c r="JA346" t="s">
        <v>234</v>
      </c>
      <c r="JB346" t="s">
        <v>234</v>
      </c>
      <c r="JC346" t="s">
        <v>234</v>
      </c>
      <c r="JD346" t="s">
        <v>234</v>
      </c>
      <c r="JE346" t="s">
        <v>234</v>
      </c>
      <c r="JF346" t="s">
        <v>234</v>
      </c>
      <c r="JG346" t="s">
        <v>234</v>
      </c>
      <c r="JH346" t="s">
        <v>234</v>
      </c>
      <c r="JI346" t="s">
        <v>234</v>
      </c>
      <c r="JJ346" t="s">
        <v>234</v>
      </c>
      <c r="JK346" t="s">
        <v>234</v>
      </c>
      <c r="JL346" t="s">
        <v>234</v>
      </c>
      <c r="JM346" t="s">
        <v>234</v>
      </c>
      <c r="JN346" t="s">
        <v>234</v>
      </c>
      <c r="JO346" t="s">
        <v>234</v>
      </c>
      <c r="JP346" t="s">
        <v>234</v>
      </c>
      <c r="JQ346" t="s">
        <v>234</v>
      </c>
      <c r="JR346" t="s">
        <v>234</v>
      </c>
      <c r="JS346" t="s">
        <v>234</v>
      </c>
      <c r="JT346" t="s">
        <v>234</v>
      </c>
      <c r="JU346" t="s">
        <v>234</v>
      </c>
      <c r="JV346" t="s">
        <v>234</v>
      </c>
      <c r="JW346" t="s">
        <v>234</v>
      </c>
      <c r="JX346" t="s">
        <v>234</v>
      </c>
      <c r="JY346" t="s">
        <v>234</v>
      </c>
      <c r="JZ346" t="s">
        <v>234</v>
      </c>
      <c r="KA346" t="s">
        <v>234</v>
      </c>
      <c r="KB346" t="s">
        <v>234</v>
      </c>
      <c r="KC346" t="s">
        <v>234</v>
      </c>
      <c r="KD346" t="s">
        <v>234</v>
      </c>
      <c r="KE346" t="s">
        <v>234</v>
      </c>
      <c r="KF346" t="s">
        <v>234</v>
      </c>
      <c r="KG346" t="s">
        <v>234</v>
      </c>
      <c r="KH346" t="s">
        <v>234</v>
      </c>
      <c r="KI346" t="s">
        <v>234</v>
      </c>
      <c r="KJ346" t="s">
        <v>234</v>
      </c>
      <c r="KK346" t="s">
        <v>234</v>
      </c>
      <c r="KL346" t="s">
        <v>234</v>
      </c>
      <c r="KM346" t="s">
        <v>234</v>
      </c>
      <c r="KN346" t="s">
        <v>234</v>
      </c>
      <c r="KO346" t="s">
        <v>234</v>
      </c>
      <c r="KP346" t="s">
        <v>234</v>
      </c>
      <c r="KQ346" t="s">
        <v>234</v>
      </c>
      <c r="KR346" t="s">
        <v>234</v>
      </c>
      <c r="KS346" t="s">
        <v>234</v>
      </c>
      <c r="KT346" t="s">
        <v>234</v>
      </c>
      <c r="KU346" t="s">
        <v>234</v>
      </c>
      <c r="KV346" t="s">
        <v>234</v>
      </c>
      <c r="KW346" t="s">
        <v>234</v>
      </c>
      <c r="KX346" t="s">
        <v>234</v>
      </c>
      <c r="KY346" t="s">
        <v>234</v>
      </c>
      <c r="KZ346" t="s">
        <v>234</v>
      </c>
      <c r="LA346" t="s">
        <v>234</v>
      </c>
      <c r="LB346" t="s">
        <v>234</v>
      </c>
      <c r="LC346" t="s">
        <v>234</v>
      </c>
      <c r="LD346" t="s">
        <v>234</v>
      </c>
      <c r="LE346" t="s">
        <v>234</v>
      </c>
      <c r="LF346" t="s">
        <v>3443</v>
      </c>
      <c r="LG346" t="s">
        <v>234</v>
      </c>
      <c r="LH346">
        <v>267219757</v>
      </c>
      <c r="LI346" t="s">
        <v>4592</v>
      </c>
      <c r="LJ346">
        <v>44626.593113425923</v>
      </c>
      <c r="LK346" t="s">
        <v>234</v>
      </c>
      <c r="LL346" t="s">
        <v>234</v>
      </c>
      <c r="LM346" t="s">
        <v>3800</v>
      </c>
      <c r="LN346" t="s">
        <v>3801</v>
      </c>
      <c r="LO346" t="s">
        <v>234</v>
      </c>
      <c r="LP346">
        <v>360</v>
      </c>
    </row>
    <row r="347" spans="1:328" x14ac:dyDescent="0.35">
      <c r="A347">
        <v>44623.523119259262</v>
      </c>
      <c r="B347">
        <v>44623.52600445602</v>
      </c>
      <c r="C347">
        <v>44623</v>
      </c>
      <c r="D347">
        <v>2.8851967581431381E-3</v>
      </c>
      <c r="E347" t="s">
        <v>234</v>
      </c>
      <c r="F347" t="s">
        <v>234</v>
      </c>
      <c r="G347" t="s">
        <v>234</v>
      </c>
      <c r="H347">
        <v>44623</v>
      </c>
      <c r="I347" t="s">
        <v>451</v>
      </c>
      <c r="J347" t="s">
        <v>234</v>
      </c>
      <c r="K347" t="s">
        <v>451</v>
      </c>
      <c r="L347" t="s">
        <v>450</v>
      </c>
      <c r="M347" t="s">
        <v>450</v>
      </c>
      <c r="N347" t="s">
        <v>246</v>
      </c>
      <c r="O347" t="s">
        <v>4536</v>
      </c>
      <c r="P347" t="s">
        <v>246</v>
      </c>
      <c r="Q347" t="s">
        <v>433</v>
      </c>
      <c r="R347" t="s">
        <v>4536</v>
      </c>
      <c r="S347" t="s">
        <v>441</v>
      </c>
      <c r="T347" t="s">
        <v>1825</v>
      </c>
      <c r="U347" t="s">
        <v>1824</v>
      </c>
      <c r="V347" t="s">
        <v>1826</v>
      </c>
      <c r="W347" t="s">
        <v>3220</v>
      </c>
      <c r="X347" t="s">
        <v>3219</v>
      </c>
      <c r="Y347" t="s">
        <v>3220</v>
      </c>
      <c r="Z347" t="s">
        <v>246</v>
      </c>
      <c r="AA347" t="s">
        <v>4537</v>
      </c>
      <c r="AB347" t="s">
        <v>246</v>
      </c>
      <c r="AC347" t="s">
        <v>1390</v>
      </c>
      <c r="AD347" t="s">
        <v>4537</v>
      </c>
      <c r="AE347" t="s">
        <v>246</v>
      </c>
      <c r="AF347" t="s">
        <v>4538</v>
      </c>
      <c r="AG347" t="s">
        <v>246</v>
      </c>
      <c r="AH347" t="s">
        <v>1390</v>
      </c>
      <c r="AI347" t="s">
        <v>4539</v>
      </c>
      <c r="AJ347" t="s">
        <v>366</v>
      </c>
      <c r="AK347" t="s">
        <v>284</v>
      </c>
      <c r="AL347" t="s">
        <v>1655</v>
      </c>
      <c r="AM347" t="s">
        <v>234</v>
      </c>
      <c r="AN347" t="s">
        <v>1655</v>
      </c>
      <c r="AO347" t="s">
        <v>234</v>
      </c>
      <c r="AP347" t="s">
        <v>250</v>
      </c>
      <c r="AQ347" t="s">
        <v>234</v>
      </c>
      <c r="AR347" t="s">
        <v>234</v>
      </c>
      <c r="AS347" t="s">
        <v>285</v>
      </c>
      <c r="AT347" t="s">
        <v>234</v>
      </c>
      <c r="AU347" t="s">
        <v>318</v>
      </c>
      <c r="AV347">
        <v>1</v>
      </c>
      <c r="AW347">
        <v>0</v>
      </c>
      <c r="AX347">
        <v>0</v>
      </c>
      <c r="AY347">
        <v>0</v>
      </c>
      <c r="AZ347">
        <v>0</v>
      </c>
      <c r="BA347">
        <v>0</v>
      </c>
      <c r="BB347">
        <v>0</v>
      </c>
      <c r="BC347">
        <v>0</v>
      </c>
      <c r="BD347" t="s">
        <v>309</v>
      </c>
      <c r="BE347" t="s">
        <v>750</v>
      </c>
      <c r="BF347" t="s">
        <v>287</v>
      </c>
      <c r="BG347">
        <v>1</v>
      </c>
      <c r="BH347">
        <v>0</v>
      </c>
      <c r="BI347">
        <v>0</v>
      </c>
      <c r="BJ347">
        <v>0</v>
      </c>
      <c r="BK347">
        <v>0</v>
      </c>
      <c r="BL347">
        <v>0</v>
      </c>
      <c r="BM347">
        <v>0</v>
      </c>
      <c r="BN347">
        <v>0</v>
      </c>
      <c r="BO347">
        <v>0</v>
      </c>
      <c r="BP347">
        <v>0</v>
      </c>
      <c r="BQ347" t="s">
        <v>234</v>
      </c>
      <c r="BR347" t="s">
        <v>317</v>
      </c>
      <c r="BS347" t="s">
        <v>289</v>
      </c>
      <c r="BT347" t="s">
        <v>1463</v>
      </c>
      <c r="BU347">
        <v>0</v>
      </c>
      <c r="BV347">
        <v>0</v>
      </c>
      <c r="BW347">
        <v>1</v>
      </c>
      <c r="BX347">
        <v>0</v>
      </c>
      <c r="BY347">
        <v>0</v>
      </c>
      <c r="BZ347">
        <v>0</v>
      </c>
      <c r="CA347">
        <v>0</v>
      </c>
      <c r="CB347">
        <v>0</v>
      </c>
      <c r="CC347" t="s">
        <v>1500</v>
      </c>
      <c r="CD347" t="s">
        <v>234</v>
      </c>
      <c r="CE347" t="s">
        <v>234</v>
      </c>
      <c r="CF347" t="s">
        <v>234</v>
      </c>
      <c r="CG347" t="s">
        <v>234</v>
      </c>
      <c r="CH347" t="s">
        <v>234</v>
      </c>
      <c r="CI347" t="s">
        <v>234</v>
      </c>
      <c r="CJ347">
        <v>425</v>
      </c>
      <c r="CK347" t="s">
        <v>4593</v>
      </c>
      <c r="CL347" t="s">
        <v>1445</v>
      </c>
      <c r="CM347" t="s">
        <v>234</v>
      </c>
      <c r="CN347" t="s">
        <v>234</v>
      </c>
      <c r="CO347" t="s">
        <v>234</v>
      </c>
      <c r="CP347" t="s">
        <v>234</v>
      </c>
      <c r="CQ347" t="s">
        <v>234</v>
      </c>
      <c r="CR347" t="s">
        <v>234</v>
      </c>
      <c r="CS347" t="s">
        <v>234</v>
      </c>
      <c r="CT347" t="s">
        <v>234</v>
      </c>
      <c r="CU347" t="s">
        <v>234</v>
      </c>
      <c r="CV347" t="s">
        <v>234</v>
      </c>
      <c r="CW347" t="s">
        <v>234</v>
      </c>
      <c r="CX347" t="s">
        <v>234</v>
      </c>
      <c r="CY347" t="s">
        <v>234</v>
      </c>
      <c r="CZ347" t="s">
        <v>234</v>
      </c>
      <c r="DA347" t="s">
        <v>234</v>
      </c>
      <c r="DB347" t="s">
        <v>234</v>
      </c>
      <c r="DC347" t="s">
        <v>234</v>
      </c>
      <c r="DD347" t="s">
        <v>234</v>
      </c>
      <c r="DE347" t="s">
        <v>234</v>
      </c>
      <c r="DF347" t="s">
        <v>234</v>
      </c>
      <c r="DG347" t="s">
        <v>234</v>
      </c>
      <c r="DH347" t="s">
        <v>1445</v>
      </c>
      <c r="DI347" t="s">
        <v>234</v>
      </c>
      <c r="DJ347" t="s">
        <v>234</v>
      </c>
      <c r="DK347" t="s">
        <v>234</v>
      </c>
      <c r="DL347" t="s">
        <v>234</v>
      </c>
      <c r="DM347" t="s">
        <v>234</v>
      </c>
      <c r="DN347" t="s">
        <v>234</v>
      </c>
      <c r="DO347" t="s">
        <v>234</v>
      </c>
      <c r="DP347" t="s">
        <v>234</v>
      </c>
      <c r="DQ347" t="s">
        <v>234</v>
      </c>
      <c r="DR347" t="s">
        <v>234</v>
      </c>
      <c r="DS347" t="s">
        <v>234</v>
      </c>
      <c r="DT347" t="s">
        <v>234</v>
      </c>
      <c r="DU347" t="s">
        <v>234</v>
      </c>
      <c r="DV347" t="s">
        <v>234</v>
      </c>
      <c r="DW347" t="s">
        <v>234</v>
      </c>
      <c r="DX347" t="s">
        <v>234</v>
      </c>
      <c r="DY347" t="s">
        <v>234</v>
      </c>
      <c r="DZ347" t="s">
        <v>234</v>
      </c>
      <c r="EA347" t="s">
        <v>234</v>
      </c>
      <c r="EB347" t="s">
        <v>234</v>
      </c>
      <c r="EC347" t="s">
        <v>234</v>
      </c>
      <c r="ED347" t="s">
        <v>234</v>
      </c>
      <c r="EE347" t="s">
        <v>234</v>
      </c>
      <c r="EF347" t="s">
        <v>234</v>
      </c>
      <c r="EG347" t="s">
        <v>234</v>
      </c>
      <c r="EH347" t="s">
        <v>1445</v>
      </c>
      <c r="EI347" t="s">
        <v>1445</v>
      </c>
      <c r="EJ347" t="s">
        <v>1655</v>
      </c>
      <c r="EK347" t="s">
        <v>441</v>
      </c>
      <c r="EL347" t="s">
        <v>305</v>
      </c>
      <c r="EM347" t="s">
        <v>1825</v>
      </c>
      <c r="EN347" t="s">
        <v>305</v>
      </c>
      <c r="EO347" t="s">
        <v>234</v>
      </c>
      <c r="EP347" t="s">
        <v>234</v>
      </c>
      <c r="EQ347" t="s">
        <v>234</v>
      </c>
      <c r="ER347" t="s">
        <v>234</v>
      </c>
      <c r="ES347" t="s">
        <v>234</v>
      </c>
      <c r="ET347" t="s">
        <v>234</v>
      </c>
      <c r="EU347" t="s">
        <v>234</v>
      </c>
      <c r="EV347" t="s">
        <v>234</v>
      </c>
      <c r="EW347" t="s">
        <v>234</v>
      </c>
      <c r="EX347" t="s">
        <v>234</v>
      </c>
      <c r="EY347" t="s">
        <v>234</v>
      </c>
      <c r="EZ347" t="s">
        <v>234</v>
      </c>
      <c r="FA347" t="s">
        <v>234</v>
      </c>
      <c r="FB347" t="s">
        <v>234</v>
      </c>
      <c r="FC347" t="s">
        <v>234</v>
      </c>
      <c r="FD347" t="s">
        <v>234</v>
      </c>
      <c r="FE347" t="s">
        <v>234</v>
      </c>
      <c r="FF347" t="s">
        <v>234</v>
      </c>
      <c r="FG347" t="s">
        <v>234</v>
      </c>
      <c r="FH347" t="s">
        <v>234</v>
      </c>
      <c r="FI347" t="s">
        <v>234</v>
      </c>
      <c r="FJ347" t="s">
        <v>234</v>
      </c>
      <c r="FK347" t="s">
        <v>234</v>
      </c>
      <c r="FL347" t="s">
        <v>234</v>
      </c>
      <c r="FM347" t="s">
        <v>234</v>
      </c>
      <c r="FN347" t="s">
        <v>234</v>
      </c>
      <c r="FO347" t="s">
        <v>234</v>
      </c>
      <c r="FP347" t="s">
        <v>234</v>
      </c>
      <c r="FQ347" t="s">
        <v>234</v>
      </c>
      <c r="FR347" t="s">
        <v>234</v>
      </c>
      <c r="FS347" t="s">
        <v>234</v>
      </c>
      <c r="FT347" t="s">
        <v>234</v>
      </c>
      <c r="FU347" t="s">
        <v>234</v>
      </c>
      <c r="FV347" t="s">
        <v>234</v>
      </c>
      <c r="FW347" t="s">
        <v>234</v>
      </c>
      <c r="FX347" t="s">
        <v>234</v>
      </c>
      <c r="FY347" t="s">
        <v>234</v>
      </c>
      <c r="FZ347" t="s">
        <v>234</v>
      </c>
      <c r="GA347" t="s">
        <v>234</v>
      </c>
      <c r="GB347" t="s">
        <v>234</v>
      </c>
      <c r="GC347" t="s">
        <v>234</v>
      </c>
      <c r="GD347" t="s">
        <v>234</v>
      </c>
      <c r="GE347" t="s">
        <v>234</v>
      </c>
      <c r="GF347" t="s">
        <v>234</v>
      </c>
      <c r="GG347" t="s">
        <v>234</v>
      </c>
      <c r="GH347" t="s">
        <v>234</v>
      </c>
      <c r="GI347" t="s">
        <v>234</v>
      </c>
      <c r="GJ347" t="s">
        <v>234</v>
      </c>
      <c r="GK347" t="s">
        <v>234</v>
      </c>
      <c r="GL347" t="s">
        <v>234</v>
      </c>
      <c r="GM347" t="s">
        <v>234</v>
      </c>
      <c r="GN347" t="s">
        <v>234</v>
      </c>
      <c r="GO347" t="s">
        <v>234</v>
      </c>
      <c r="GP347" t="s">
        <v>234</v>
      </c>
      <c r="GQ347" t="s">
        <v>234</v>
      </c>
      <c r="GR347" t="s">
        <v>234</v>
      </c>
      <c r="GS347" t="s">
        <v>234</v>
      </c>
      <c r="GT347" t="s">
        <v>234</v>
      </c>
      <c r="GU347" t="s">
        <v>234</v>
      </c>
      <c r="GV347" t="s">
        <v>234</v>
      </c>
      <c r="GW347" t="s">
        <v>234</v>
      </c>
      <c r="GX347" t="s">
        <v>234</v>
      </c>
      <c r="GY347" t="s">
        <v>234</v>
      </c>
      <c r="GZ347" t="s">
        <v>234</v>
      </c>
      <c r="HA347" t="s">
        <v>234</v>
      </c>
      <c r="HB347" t="s">
        <v>234</v>
      </c>
      <c r="HC347" t="s">
        <v>234</v>
      </c>
      <c r="HD347" t="s">
        <v>234</v>
      </c>
      <c r="HE347" t="s">
        <v>234</v>
      </c>
      <c r="HF347" t="s">
        <v>234</v>
      </c>
      <c r="HG347" t="s">
        <v>234</v>
      </c>
      <c r="HH347" t="s">
        <v>234</v>
      </c>
      <c r="HI347" t="s">
        <v>234</v>
      </c>
      <c r="HJ347" t="s">
        <v>234</v>
      </c>
      <c r="HK347" t="s">
        <v>234</v>
      </c>
      <c r="HL347" t="s">
        <v>234</v>
      </c>
      <c r="HM347" t="s">
        <v>234</v>
      </c>
      <c r="HN347" t="s">
        <v>234</v>
      </c>
      <c r="HO347" t="s">
        <v>234</v>
      </c>
      <c r="HP347" t="s">
        <v>234</v>
      </c>
      <c r="HQ347" t="s">
        <v>234</v>
      </c>
      <c r="HR347" t="s">
        <v>234</v>
      </c>
      <c r="HS347" t="s">
        <v>234</v>
      </c>
      <c r="HT347" t="s">
        <v>234</v>
      </c>
      <c r="HU347" t="s">
        <v>1445</v>
      </c>
      <c r="HV347" t="s">
        <v>234</v>
      </c>
      <c r="HW347" t="s">
        <v>234</v>
      </c>
      <c r="HX347" t="s">
        <v>234</v>
      </c>
      <c r="HY347" t="s">
        <v>234</v>
      </c>
      <c r="HZ347" t="s">
        <v>234</v>
      </c>
      <c r="IA347" t="s">
        <v>234</v>
      </c>
      <c r="IB347" t="s">
        <v>234</v>
      </c>
      <c r="IC347" t="s">
        <v>234</v>
      </c>
      <c r="ID347" t="s">
        <v>1565</v>
      </c>
      <c r="IE347">
        <v>0</v>
      </c>
      <c r="IF347">
        <v>0</v>
      </c>
      <c r="IG347">
        <v>0</v>
      </c>
      <c r="IH347">
        <v>0</v>
      </c>
      <c r="II347">
        <v>1</v>
      </c>
      <c r="IJ347">
        <v>0</v>
      </c>
      <c r="IK347">
        <v>0</v>
      </c>
      <c r="IL347">
        <v>0</v>
      </c>
      <c r="IM347" t="s">
        <v>234</v>
      </c>
      <c r="IN347" t="s">
        <v>1655</v>
      </c>
      <c r="IO347" t="s">
        <v>234</v>
      </c>
      <c r="IP347" t="s">
        <v>309</v>
      </c>
      <c r="IQ347">
        <v>1</v>
      </c>
      <c r="IR347">
        <v>0</v>
      </c>
      <c r="IS347">
        <v>0</v>
      </c>
      <c r="IT347">
        <v>0</v>
      </c>
      <c r="IU347">
        <v>0</v>
      </c>
      <c r="IV347">
        <v>0</v>
      </c>
      <c r="IW347">
        <v>0</v>
      </c>
      <c r="IX347">
        <v>0</v>
      </c>
      <c r="IY347" t="s">
        <v>234</v>
      </c>
      <c r="IZ347" t="s">
        <v>234</v>
      </c>
      <c r="JA347" t="s">
        <v>234</v>
      </c>
      <c r="JB347" t="s">
        <v>234</v>
      </c>
      <c r="JC347" t="s">
        <v>234</v>
      </c>
      <c r="JD347" t="s">
        <v>234</v>
      </c>
      <c r="JE347" t="s">
        <v>234</v>
      </c>
      <c r="JF347" t="s">
        <v>234</v>
      </c>
      <c r="JG347" t="s">
        <v>234</v>
      </c>
      <c r="JH347" t="s">
        <v>234</v>
      </c>
      <c r="JI347" t="s">
        <v>234</v>
      </c>
      <c r="JJ347" t="s">
        <v>234</v>
      </c>
      <c r="JK347" t="s">
        <v>234</v>
      </c>
      <c r="JL347" t="s">
        <v>234</v>
      </c>
      <c r="JM347" t="s">
        <v>234</v>
      </c>
      <c r="JN347" t="s">
        <v>234</v>
      </c>
      <c r="JO347" t="s">
        <v>234</v>
      </c>
      <c r="JP347" t="s">
        <v>234</v>
      </c>
      <c r="JQ347" t="s">
        <v>234</v>
      </c>
      <c r="JR347" t="s">
        <v>234</v>
      </c>
      <c r="JS347" t="s">
        <v>234</v>
      </c>
      <c r="JT347" t="s">
        <v>234</v>
      </c>
      <c r="JU347" t="s">
        <v>234</v>
      </c>
      <c r="JV347" t="s">
        <v>234</v>
      </c>
      <c r="JW347" t="s">
        <v>234</v>
      </c>
      <c r="JX347" t="s">
        <v>234</v>
      </c>
      <c r="JY347" t="s">
        <v>234</v>
      </c>
      <c r="JZ347" t="s">
        <v>234</v>
      </c>
      <c r="KA347" t="s">
        <v>234</v>
      </c>
      <c r="KB347" t="s">
        <v>234</v>
      </c>
      <c r="KC347" t="s">
        <v>234</v>
      </c>
      <c r="KD347" t="s">
        <v>234</v>
      </c>
      <c r="KE347" t="s">
        <v>234</v>
      </c>
      <c r="KF347" t="s">
        <v>234</v>
      </c>
      <c r="KG347" t="s">
        <v>234</v>
      </c>
      <c r="KH347" t="s">
        <v>234</v>
      </c>
      <c r="KI347" t="s">
        <v>234</v>
      </c>
      <c r="KJ347" t="s">
        <v>234</v>
      </c>
      <c r="KK347" t="s">
        <v>234</v>
      </c>
      <c r="KL347" t="s">
        <v>234</v>
      </c>
      <c r="KM347" t="s">
        <v>234</v>
      </c>
      <c r="KN347" t="s">
        <v>234</v>
      </c>
      <c r="KO347" t="s">
        <v>234</v>
      </c>
      <c r="KP347" t="s">
        <v>234</v>
      </c>
      <c r="KQ347" t="s">
        <v>234</v>
      </c>
      <c r="KR347" t="s">
        <v>234</v>
      </c>
      <c r="KS347" t="s">
        <v>234</v>
      </c>
      <c r="KT347" t="s">
        <v>234</v>
      </c>
      <c r="KU347" t="s">
        <v>234</v>
      </c>
      <c r="KV347" t="s">
        <v>234</v>
      </c>
      <c r="KW347" t="s">
        <v>234</v>
      </c>
      <c r="KX347" t="s">
        <v>234</v>
      </c>
      <c r="KY347" t="s">
        <v>234</v>
      </c>
      <c r="KZ347" t="s">
        <v>234</v>
      </c>
      <c r="LA347" t="s">
        <v>234</v>
      </c>
      <c r="LB347" t="s">
        <v>234</v>
      </c>
      <c r="LC347" t="s">
        <v>234</v>
      </c>
      <c r="LD347" t="s">
        <v>234</v>
      </c>
      <c r="LE347" t="s">
        <v>234</v>
      </c>
      <c r="LF347" t="s">
        <v>3443</v>
      </c>
      <c r="LG347" t="s">
        <v>234</v>
      </c>
      <c r="LH347">
        <v>267219762</v>
      </c>
      <c r="LI347" t="s">
        <v>4594</v>
      </c>
      <c r="LJ347">
        <v>44626.593148148153</v>
      </c>
      <c r="LK347" t="s">
        <v>234</v>
      </c>
      <c r="LL347" t="s">
        <v>234</v>
      </c>
      <c r="LM347" t="s">
        <v>3800</v>
      </c>
      <c r="LN347" t="s">
        <v>3801</v>
      </c>
      <c r="LO347" t="s">
        <v>234</v>
      </c>
      <c r="LP347">
        <v>361</v>
      </c>
    </row>
    <row r="348" spans="1:328" x14ac:dyDescent="0.35">
      <c r="A348">
        <v>44623.526047962972</v>
      </c>
      <c r="B348">
        <v>44623.534024328706</v>
      </c>
      <c r="C348">
        <v>44623</v>
      </c>
      <c r="D348">
        <v>2.6587885780221163E-3</v>
      </c>
      <c r="E348" t="s">
        <v>234</v>
      </c>
      <c r="F348" t="s">
        <v>234</v>
      </c>
      <c r="G348" t="s">
        <v>234</v>
      </c>
      <c r="H348">
        <v>44623</v>
      </c>
      <c r="I348" t="s">
        <v>451</v>
      </c>
      <c r="J348" t="s">
        <v>234</v>
      </c>
      <c r="K348" t="s">
        <v>451</v>
      </c>
      <c r="L348" t="s">
        <v>450</v>
      </c>
      <c r="M348" t="s">
        <v>450</v>
      </c>
      <c r="N348" t="s">
        <v>246</v>
      </c>
      <c r="O348" t="s">
        <v>4536</v>
      </c>
      <c r="P348" t="s">
        <v>246</v>
      </c>
      <c r="Q348" t="s">
        <v>433</v>
      </c>
      <c r="R348" t="s">
        <v>4536</v>
      </c>
      <c r="S348" t="s">
        <v>441</v>
      </c>
      <c r="T348" t="s">
        <v>1825</v>
      </c>
      <c r="U348" t="s">
        <v>1824</v>
      </c>
      <c r="V348" t="s">
        <v>1826</v>
      </c>
      <c r="W348" t="s">
        <v>3220</v>
      </c>
      <c r="X348" t="s">
        <v>3219</v>
      </c>
      <c r="Y348" t="s">
        <v>3220</v>
      </c>
      <c r="Z348" t="s">
        <v>246</v>
      </c>
      <c r="AA348" t="s">
        <v>4537</v>
      </c>
      <c r="AB348" t="s">
        <v>246</v>
      </c>
      <c r="AC348" t="s">
        <v>1390</v>
      </c>
      <c r="AD348" t="s">
        <v>4537</v>
      </c>
      <c r="AE348" t="s">
        <v>246</v>
      </c>
      <c r="AF348" t="s">
        <v>4538</v>
      </c>
      <c r="AG348" t="s">
        <v>246</v>
      </c>
      <c r="AH348" t="s">
        <v>1390</v>
      </c>
      <c r="AI348" t="s">
        <v>4539</v>
      </c>
      <c r="AJ348" t="s">
        <v>366</v>
      </c>
      <c r="AK348" t="s">
        <v>284</v>
      </c>
      <c r="AL348" t="s">
        <v>1655</v>
      </c>
      <c r="AM348" t="s">
        <v>234</v>
      </c>
      <c r="AN348" t="s">
        <v>1655</v>
      </c>
      <c r="AO348" t="s">
        <v>234</v>
      </c>
      <c r="AP348" t="s">
        <v>250</v>
      </c>
      <c r="AQ348" t="s">
        <v>234</v>
      </c>
      <c r="AR348" t="s">
        <v>234</v>
      </c>
      <c r="AS348" t="s">
        <v>285</v>
      </c>
      <c r="AT348" t="s">
        <v>234</v>
      </c>
      <c r="AU348" t="s">
        <v>318</v>
      </c>
      <c r="AV348">
        <v>1</v>
      </c>
      <c r="AW348">
        <v>0</v>
      </c>
      <c r="AX348">
        <v>0</v>
      </c>
      <c r="AY348">
        <v>0</v>
      </c>
      <c r="AZ348">
        <v>0</v>
      </c>
      <c r="BA348">
        <v>0</v>
      </c>
      <c r="BB348">
        <v>0</v>
      </c>
      <c r="BC348">
        <v>0</v>
      </c>
      <c r="BD348" t="s">
        <v>309</v>
      </c>
      <c r="BE348" t="s">
        <v>750</v>
      </c>
      <c r="BF348" t="s">
        <v>4560</v>
      </c>
      <c r="BG348">
        <v>1</v>
      </c>
      <c r="BH348">
        <v>0</v>
      </c>
      <c r="BI348">
        <v>0</v>
      </c>
      <c r="BJ348">
        <v>1</v>
      </c>
      <c r="BK348">
        <v>1</v>
      </c>
      <c r="BL348">
        <v>0</v>
      </c>
      <c r="BM348">
        <v>0</v>
      </c>
      <c r="BN348">
        <v>0</v>
      </c>
      <c r="BO348">
        <v>0</v>
      </c>
      <c r="BP348">
        <v>0</v>
      </c>
      <c r="BQ348" t="s">
        <v>234</v>
      </c>
      <c r="BR348" t="s">
        <v>317</v>
      </c>
      <c r="BS348" t="s">
        <v>289</v>
      </c>
      <c r="BT348" t="s">
        <v>4595</v>
      </c>
      <c r="BU348">
        <v>0</v>
      </c>
      <c r="BV348">
        <v>0</v>
      </c>
      <c r="BW348">
        <v>0</v>
      </c>
      <c r="BX348">
        <v>0</v>
      </c>
      <c r="BY348">
        <v>1</v>
      </c>
      <c r="BZ348">
        <v>1</v>
      </c>
      <c r="CA348">
        <v>1</v>
      </c>
      <c r="CB348">
        <v>0</v>
      </c>
      <c r="CC348" t="s">
        <v>1500</v>
      </c>
      <c r="CD348" t="s">
        <v>234</v>
      </c>
      <c r="CE348" t="s">
        <v>234</v>
      </c>
      <c r="CF348" t="s">
        <v>234</v>
      </c>
      <c r="CG348" t="s">
        <v>234</v>
      </c>
      <c r="CH348" t="s">
        <v>234</v>
      </c>
      <c r="CI348" t="s">
        <v>234</v>
      </c>
      <c r="CJ348" t="s">
        <v>234</v>
      </c>
      <c r="CK348" t="s">
        <v>234</v>
      </c>
      <c r="CL348" t="s">
        <v>234</v>
      </c>
      <c r="CM348" t="s">
        <v>234</v>
      </c>
      <c r="CN348" t="s">
        <v>234</v>
      </c>
      <c r="CO348" t="s">
        <v>234</v>
      </c>
      <c r="CP348">
        <v>700</v>
      </c>
      <c r="CQ348" t="s">
        <v>3827</v>
      </c>
      <c r="CR348" t="s">
        <v>1445</v>
      </c>
      <c r="CS348">
        <v>750</v>
      </c>
      <c r="CT348" t="s">
        <v>4072</v>
      </c>
      <c r="CU348" t="s">
        <v>1445</v>
      </c>
      <c r="CV348" t="s">
        <v>1507</v>
      </c>
      <c r="CW348" t="s">
        <v>1655</v>
      </c>
      <c r="CX348">
        <v>1250</v>
      </c>
      <c r="CY348" t="s">
        <v>234</v>
      </c>
      <c r="CZ348" t="s">
        <v>234</v>
      </c>
      <c r="DA348" t="s">
        <v>234</v>
      </c>
      <c r="DB348" t="s">
        <v>234</v>
      </c>
      <c r="DC348" t="s">
        <v>234</v>
      </c>
      <c r="DD348" t="s">
        <v>234</v>
      </c>
      <c r="DE348" t="s">
        <v>259</v>
      </c>
      <c r="DF348">
        <v>1250</v>
      </c>
      <c r="DG348" t="s">
        <v>1445</v>
      </c>
      <c r="DH348" t="s">
        <v>1655</v>
      </c>
      <c r="DI348" t="s">
        <v>1519</v>
      </c>
      <c r="DJ348">
        <v>0</v>
      </c>
      <c r="DK348">
        <v>1</v>
      </c>
      <c r="DL348">
        <v>0</v>
      </c>
      <c r="DM348">
        <v>0</v>
      </c>
      <c r="DN348">
        <v>0</v>
      </c>
      <c r="DO348">
        <v>0</v>
      </c>
      <c r="DP348">
        <v>0</v>
      </c>
      <c r="DQ348">
        <v>0</v>
      </c>
      <c r="DR348">
        <v>0</v>
      </c>
      <c r="DS348">
        <v>0</v>
      </c>
      <c r="DT348">
        <v>0</v>
      </c>
      <c r="DU348">
        <v>0</v>
      </c>
      <c r="DV348">
        <v>0</v>
      </c>
      <c r="DW348">
        <v>0</v>
      </c>
      <c r="DX348" t="s">
        <v>234</v>
      </c>
      <c r="DY348" t="s">
        <v>1472</v>
      </c>
      <c r="DZ348">
        <v>0</v>
      </c>
      <c r="EA348">
        <v>0</v>
      </c>
      <c r="EB348">
        <v>0</v>
      </c>
      <c r="EC348">
        <v>0</v>
      </c>
      <c r="ED348">
        <v>0</v>
      </c>
      <c r="EE348">
        <v>0</v>
      </c>
      <c r="EF348">
        <v>1</v>
      </c>
      <c r="EG348">
        <v>0</v>
      </c>
      <c r="EH348" t="s">
        <v>1655</v>
      </c>
      <c r="EI348" t="s">
        <v>1445</v>
      </c>
      <c r="EJ348" t="s">
        <v>1655</v>
      </c>
      <c r="EK348" t="s">
        <v>441</v>
      </c>
      <c r="EL348" t="s">
        <v>305</v>
      </c>
      <c r="EM348" t="s">
        <v>2151</v>
      </c>
      <c r="EN348" t="s">
        <v>314</v>
      </c>
      <c r="EO348" t="s">
        <v>234</v>
      </c>
      <c r="EP348" t="s">
        <v>234</v>
      </c>
      <c r="EQ348" t="s">
        <v>234</v>
      </c>
      <c r="ER348" t="s">
        <v>234</v>
      </c>
      <c r="ES348" t="s">
        <v>234</v>
      </c>
      <c r="ET348" t="s">
        <v>234</v>
      </c>
      <c r="EU348" t="s">
        <v>234</v>
      </c>
      <c r="EV348" t="s">
        <v>234</v>
      </c>
      <c r="EW348" t="s">
        <v>234</v>
      </c>
      <c r="EX348" t="s">
        <v>234</v>
      </c>
      <c r="EY348" t="s">
        <v>234</v>
      </c>
      <c r="EZ348" t="s">
        <v>234</v>
      </c>
      <c r="FA348" t="s">
        <v>234</v>
      </c>
      <c r="FB348" t="s">
        <v>234</v>
      </c>
      <c r="FC348" t="s">
        <v>234</v>
      </c>
      <c r="FD348" t="s">
        <v>234</v>
      </c>
      <c r="FE348" t="s">
        <v>234</v>
      </c>
      <c r="FF348" t="s">
        <v>234</v>
      </c>
      <c r="FG348" t="s">
        <v>234</v>
      </c>
      <c r="FH348" t="s">
        <v>234</v>
      </c>
      <c r="FI348" t="s">
        <v>234</v>
      </c>
      <c r="FJ348" t="s">
        <v>234</v>
      </c>
      <c r="FK348" t="s">
        <v>234</v>
      </c>
      <c r="FL348" t="s">
        <v>234</v>
      </c>
      <c r="FM348" t="s">
        <v>234</v>
      </c>
      <c r="FN348" t="s">
        <v>234</v>
      </c>
      <c r="FO348" t="s">
        <v>234</v>
      </c>
      <c r="FP348" t="s">
        <v>234</v>
      </c>
      <c r="FQ348" t="s">
        <v>234</v>
      </c>
      <c r="FR348" t="s">
        <v>234</v>
      </c>
      <c r="FS348" t="s">
        <v>234</v>
      </c>
      <c r="FT348" t="s">
        <v>234</v>
      </c>
      <c r="FU348" t="s">
        <v>234</v>
      </c>
      <c r="FV348" t="s">
        <v>234</v>
      </c>
      <c r="FW348" t="s">
        <v>234</v>
      </c>
      <c r="FX348" t="s">
        <v>234</v>
      </c>
      <c r="FY348" t="s">
        <v>234</v>
      </c>
      <c r="FZ348" t="s">
        <v>234</v>
      </c>
      <c r="GA348" t="s">
        <v>234</v>
      </c>
      <c r="GB348" t="s">
        <v>234</v>
      </c>
      <c r="GC348" t="s">
        <v>234</v>
      </c>
      <c r="GD348" t="s">
        <v>234</v>
      </c>
      <c r="GE348" t="s">
        <v>234</v>
      </c>
      <c r="GF348" t="s">
        <v>234</v>
      </c>
      <c r="GG348" t="s">
        <v>234</v>
      </c>
      <c r="GH348" t="s">
        <v>234</v>
      </c>
      <c r="GI348" t="s">
        <v>234</v>
      </c>
      <c r="GJ348" t="s">
        <v>234</v>
      </c>
      <c r="GK348" t="s">
        <v>234</v>
      </c>
      <c r="GL348" t="s">
        <v>234</v>
      </c>
      <c r="GM348" t="s">
        <v>234</v>
      </c>
      <c r="GN348" t="s">
        <v>234</v>
      </c>
      <c r="GO348" t="s">
        <v>234</v>
      </c>
      <c r="GP348" t="s">
        <v>234</v>
      </c>
      <c r="GQ348" t="s">
        <v>234</v>
      </c>
      <c r="GR348" t="s">
        <v>234</v>
      </c>
      <c r="GS348" t="s">
        <v>234</v>
      </c>
      <c r="GT348" t="s">
        <v>234</v>
      </c>
      <c r="GU348" t="s">
        <v>234</v>
      </c>
      <c r="GV348" t="s">
        <v>234</v>
      </c>
      <c r="GW348" t="s">
        <v>234</v>
      </c>
      <c r="GX348" t="s">
        <v>234</v>
      </c>
      <c r="GY348" t="s">
        <v>234</v>
      </c>
      <c r="GZ348" t="s">
        <v>234</v>
      </c>
      <c r="HA348" t="s">
        <v>234</v>
      </c>
      <c r="HB348" t="s">
        <v>234</v>
      </c>
      <c r="HC348" t="s">
        <v>234</v>
      </c>
      <c r="HD348" t="s">
        <v>234</v>
      </c>
      <c r="HE348" t="s">
        <v>234</v>
      </c>
      <c r="HF348" t="s">
        <v>234</v>
      </c>
      <c r="HG348" t="s">
        <v>234</v>
      </c>
      <c r="HH348" t="s">
        <v>234</v>
      </c>
      <c r="HI348" t="s">
        <v>234</v>
      </c>
      <c r="HJ348" t="s">
        <v>234</v>
      </c>
      <c r="HK348" t="s">
        <v>234</v>
      </c>
      <c r="HL348" t="s">
        <v>234</v>
      </c>
      <c r="HM348" t="s">
        <v>234</v>
      </c>
      <c r="HN348" t="s">
        <v>234</v>
      </c>
      <c r="HO348" t="s">
        <v>234</v>
      </c>
      <c r="HP348" t="s">
        <v>234</v>
      </c>
      <c r="HQ348" t="s">
        <v>234</v>
      </c>
      <c r="HR348" t="s">
        <v>234</v>
      </c>
      <c r="HS348" t="s">
        <v>234</v>
      </c>
      <c r="HT348" t="s">
        <v>234</v>
      </c>
      <c r="HU348" t="s">
        <v>1445</v>
      </c>
      <c r="HV348" t="s">
        <v>234</v>
      </c>
      <c r="HW348" t="s">
        <v>234</v>
      </c>
      <c r="HX348" t="s">
        <v>234</v>
      </c>
      <c r="HY348" t="s">
        <v>234</v>
      </c>
      <c r="HZ348" t="s">
        <v>234</v>
      </c>
      <c r="IA348" t="s">
        <v>234</v>
      </c>
      <c r="IB348" t="s">
        <v>234</v>
      </c>
      <c r="IC348" t="s">
        <v>234</v>
      </c>
      <c r="ID348" t="s">
        <v>1591</v>
      </c>
      <c r="IE348">
        <v>0</v>
      </c>
      <c r="IF348">
        <v>0</v>
      </c>
      <c r="IG348">
        <v>0</v>
      </c>
      <c r="IH348">
        <v>0</v>
      </c>
      <c r="II348">
        <v>0</v>
      </c>
      <c r="IJ348">
        <v>1</v>
      </c>
      <c r="IK348">
        <v>0</v>
      </c>
      <c r="IL348">
        <v>0</v>
      </c>
      <c r="IM348" t="s">
        <v>234</v>
      </c>
      <c r="IN348" t="s">
        <v>1655</v>
      </c>
      <c r="IO348" t="s">
        <v>234</v>
      </c>
      <c r="IP348" t="s">
        <v>309</v>
      </c>
      <c r="IQ348">
        <v>1</v>
      </c>
      <c r="IR348">
        <v>0</v>
      </c>
      <c r="IS348">
        <v>0</v>
      </c>
      <c r="IT348">
        <v>0</v>
      </c>
      <c r="IU348">
        <v>0</v>
      </c>
      <c r="IV348">
        <v>0</v>
      </c>
      <c r="IW348">
        <v>0</v>
      </c>
      <c r="IX348">
        <v>0</v>
      </c>
      <c r="IY348" t="s">
        <v>234</v>
      </c>
      <c r="IZ348" t="s">
        <v>234</v>
      </c>
      <c r="JA348" t="s">
        <v>234</v>
      </c>
      <c r="JB348" t="s">
        <v>234</v>
      </c>
      <c r="JC348" t="s">
        <v>234</v>
      </c>
      <c r="JD348" t="s">
        <v>234</v>
      </c>
      <c r="JE348" t="s">
        <v>234</v>
      </c>
      <c r="JF348" t="s">
        <v>234</v>
      </c>
      <c r="JG348" t="s">
        <v>234</v>
      </c>
      <c r="JH348" t="s">
        <v>234</v>
      </c>
      <c r="JI348" t="s">
        <v>234</v>
      </c>
      <c r="JJ348" t="s">
        <v>234</v>
      </c>
      <c r="JK348" t="s">
        <v>234</v>
      </c>
      <c r="JL348" t="s">
        <v>234</v>
      </c>
      <c r="JM348" t="s">
        <v>234</v>
      </c>
      <c r="JN348" t="s">
        <v>234</v>
      </c>
      <c r="JO348" t="s">
        <v>234</v>
      </c>
      <c r="JP348" t="s">
        <v>234</v>
      </c>
      <c r="JQ348" t="s">
        <v>234</v>
      </c>
      <c r="JR348" t="s">
        <v>234</v>
      </c>
      <c r="JS348" t="s">
        <v>234</v>
      </c>
      <c r="JT348" t="s">
        <v>234</v>
      </c>
      <c r="JU348" t="s">
        <v>234</v>
      </c>
      <c r="JV348" t="s">
        <v>234</v>
      </c>
      <c r="JW348" t="s">
        <v>234</v>
      </c>
      <c r="JX348" t="s">
        <v>234</v>
      </c>
      <c r="JY348" t="s">
        <v>234</v>
      </c>
      <c r="JZ348" t="s">
        <v>234</v>
      </c>
      <c r="KA348" t="s">
        <v>234</v>
      </c>
      <c r="KB348" t="s">
        <v>234</v>
      </c>
      <c r="KC348" t="s">
        <v>234</v>
      </c>
      <c r="KD348" t="s">
        <v>234</v>
      </c>
      <c r="KE348" t="s">
        <v>234</v>
      </c>
      <c r="KF348" t="s">
        <v>234</v>
      </c>
      <c r="KG348" t="s">
        <v>234</v>
      </c>
      <c r="KH348" t="s">
        <v>234</v>
      </c>
      <c r="KI348" t="s">
        <v>234</v>
      </c>
      <c r="KJ348" t="s">
        <v>234</v>
      </c>
      <c r="KK348" t="s">
        <v>234</v>
      </c>
      <c r="KL348" t="s">
        <v>234</v>
      </c>
      <c r="KM348" t="s">
        <v>234</v>
      </c>
      <c r="KN348" t="s">
        <v>234</v>
      </c>
      <c r="KO348" t="s">
        <v>234</v>
      </c>
      <c r="KP348" t="s">
        <v>234</v>
      </c>
      <c r="KQ348" t="s">
        <v>234</v>
      </c>
      <c r="KR348" t="s">
        <v>234</v>
      </c>
      <c r="KS348" t="s">
        <v>234</v>
      </c>
      <c r="KT348" t="s">
        <v>234</v>
      </c>
      <c r="KU348" t="s">
        <v>234</v>
      </c>
      <c r="KV348" t="s">
        <v>234</v>
      </c>
      <c r="KW348" t="s">
        <v>234</v>
      </c>
      <c r="KX348" t="s">
        <v>234</v>
      </c>
      <c r="KY348" t="s">
        <v>234</v>
      </c>
      <c r="KZ348" t="s">
        <v>234</v>
      </c>
      <c r="LA348" t="s">
        <v>234</v>
      </c>
      <c r="LB348" t="s">
        <v>234</v>
      </c>
      <c r="LC348" t="s">
        <v>234</v>
      </c>
      <c r="LD348" t="s">
        <v>234</v>
      </c>
      <c r="LE348" t="s">
        <v>234</v>
      </c>
      <c r="LF348" t="s">
        <v>3443</v>
      </c>
      <c r="LG348" t="s">
        <v>234</v>
      </c>
      <c r="LH348">
        <v>267219766</v>
      </c>
      <c r="LI348" t="s">
        <v>4596</v>
      </c>
      <c r="LJ348">
        <v>44626.593159722222</v>
      </c>
      <c r="LK348" t="s">
        <v>234</v>
      </c>
      <c r="LL348" t="s">
        <v>234</v>
      </c>
      <c r="LM348" t="s">
        <v>3800</v>
      </c>
      <c r="LN348" t="s">
        <v>3801</v>
      </c>
      <c r="LO348" t="s">
        <v>234</v>
      </c>
      <c r="LP348">
        <v>362</v>
      </c>
    </row>
    <row r="349" spans="1:328" x14ac:dyDescent="0.35">
      <c r="A349">
        <v>44623.443910428243</v>
      </c>
      <c r="B349">
        <v>44623.566062152779</v>
      </c>
      <c r="C349">
        <v>44623</v>
      </c>
      <c r="D349">
        <v>6.1075862267898628E-2</v>
      </c>
      <c r="E349" t="s">
        <v>234</v>
      </c>
      <c r="F349" t="s">
        <v>234</v>
      </c>
      <c r="G349" t="s">
        <v>234</v>
      </c>
      <c r="H349">
        <v>44623</v>
      </c>
      <c r="I349" t="s">
        <v>451</v>
      </c>
      <c r="J349" t="s">
        <v>234</v>
      </c>
      <c r="K349" t="s">
        <v>451</v>
      </c>
      <c r="L349" t="s">
        <v>450</v>
      </c>
      <c r="M349" t="s">
        <v>450</v>
      </c>
      <c r="N349" t="s">
        <v>246</v>
      </c>
      <c r="O349" t="s">
        <v>4536</v>
      </c>
      <c r="P349" t="s">
        <v>246</v>
      </c>
      <c r="Q349" t="s">
        <v>433</v>
      </c>
      <c r="R349" t="s">
        <v>4536</v>
      </c>
      <c r="S349" t="s">
        <v>441</v>
      </c>
      <c r="T349" t="s">
        <v>1825</v>
      </c>
      <c r="U349" t="s">
        <v>1824</v>
      </c>
      <c r="V349" t="s">
        <v>1826</v>
      </c>
      <c r="W349" t="s">
        <v>3220</v>
      </c>
      <c r="X349" t="s">
        <v>3219</v>
      </c>
      <c r="Y349" t="s">
        <v>3220</v>
      </c>
      <c r="Z349" t="s">
        <v>246</v>
      </c>
      <c r="AA349" t="s">
        <v>4537</v>
      </c>
      <c r="AB349" t="s">
        <v>246</v>
      </c>
      <c r="AC349" t="s">
        <v>1390</v>
      </c>
      <c r="AD349" t="s">
        <v>4537</v>
      </c>
      <c r="AE349" t="s">
        <v>246</v>
      </c>
      <c r="AF349" t="s">
        <v>4538</v>
      </c>
      <c r="AG349" t="s">
        <v>246</v>
      </c>
      <c r="AH349" t="s">
        <v>1390</v>
      </c>
      <c r="AI349" t="s">
        <v>4539</v>
      </c>
      <c r="AJ349" t="s">
        <v>366</v>
      </c>
      <c r="AK349" t="s">
        <v>284</v>
      </c>
      <c r="AL349" t="s">
        <v>1655</v>
      </c>
      <c r="AM349" t="s">
        <v>234</v>
      </c>
      <c r="AN349" t="s">
        <v>1655</v>
      </c>
      <c r="AO349" t="s">
        <v>234</v>
      </c>
      <c r="AP349" t="s">
        <v>250</v>
      </c>
      <c r="AQ349" t="s">
        <v>234</v>
      </c>
      <c r="AR349" t="s">
        <v>234</v>
      </c>
      <c r="AS349" t="s">
        <v>285</v>
      </c>
      <c r="AT349" t="s">
        <v>234</v>
      </c>
      <c r="AU349" t="s">
        <v>318</v>
      </c>
      <c r="AV349">
        <v>1</v>
      </c>
      <c r="AW349">
        <v>0</v>
      </c>
      <c r="AX349">
        <v>0</v>
      </c>
      <c r="AY349">
        <v>0</v>
      </c>
      <c r="AZ349">
        <v>0</v>
      </c>
      <c r="BA349">
        <v>0</v>
      </c>
      <c r="BB349">
        <v>0</v>
      </c>
      <c r="BC349">
        <v>0</v>
      </c>
      <c r="BD349" t="s">
        <v>309</v>
      </c>
      <c r="BE349" t="s">
        <v>750</v>
      </c>
      <c r="BF349" t="s">
        <v>287</v>
      </c>
      <c r="BG349">
        <v>1</v>
      </c>
      <c r="BH349">
        <v>0</v>
      </c>
      <c r="BI349">
        <v>0</v>
      </c>
      <c r="BJ349">
        <v>0</v>
      </c>
      <c r="BK349">
        <v>0</v>
      </c>
      <c r="BL349">
        <v>0</v>
      </c>
      <c r="BM349">
        <v>0</v>
      </c>
      <c r="BN349">
        <v>0</v>
      </c>
      <c r="BO349">
        <v>0</v>
      </c>
      <c r="BP349">
        <v>0</v>
      </c>
      <c r="BQ349" t="s">
        <v>234</v>
      </c>
      <c r="BR349" t="s">
        <v>317</v>
      </c>
      <c r="BS349" t="s">
        <v>289</v>
      </c>
      <c r="BT349" t="s">
        <v>4213</v>
      </c>
      <c r="BU349">
        <v>0</v>
      </c>
      <c r="BV349">
        <v>0</v>
      </c>
      <c r="BW349">
        <v>0</v>
      </c>
      <c r="BX349">
        <v>0</v>
      </c>
      <c r="BY349">
        <v>1</v>
      </c>
      <c r="BZ349">
        <v>1</v>
      </c>
      <c r="CA349">
        <v>0</v>
      </c>
      <c r="CB349">
        <v>0</v>
      </c>
      <c r="CC349" t="s">
        <v>1500</v>
      </c>
      <c r="CD349" t="s">
        <v>234</v>
      </c>
      <c r="CE349" t="s">
        <v>234</v>
      </c>
      <c r="CF349" t="s">
        <v>234</v>
      </c>
      <c r="CG349" t="s">
        <v>234</v>
      </c>
      <c r="CH349" t="s">
        <v>234</v>
      </c>
      <c r="CI349" t="s">
        <v>234</v>
      </c>
      <c r="CJ349" t="s">
        <v>234</v>
      </c>
      <c r="CK349" t="s">
        <v>234</v>
      </c>
      <c r="CL349" t="s">
        <v>234</v>
      </c>
      <c r="CM349" t="s">
        <v>234</v>
      </c>
      <c r="CN349" t="s">
        <v>234</v>
      </c>
      <c r="CO349" t="s">
        <v>234</v>
      </c>
      <c r="CP349">
        <v>500</v>
      </c>
      <c r="CQ349" t="s">
        <v>3948</v>
      </c>
      <c r="CR349" t="s">
        <v>1445</v>
      </c>
      <c r="CS349">
        <v>500</v>
      </c>
      <c r="CT349" t="s">
        <v>3948</v>
      </c>
      <c r="CU349" t="s">
        <v>1445</v>
      </c>
      <c r="CV349" t="s">
        <v>234</v>
      </c>
      <c r="CW349" t="s">
        <v>234</v>
      </c>
      <c r="CX349" t="s">
        <v>234</v>
      </c>
      <c r="CY349" t="s">
        <v>234</v>
      </c>
      <c r="CZ349" t="s">
        <v>234</v>
      </c>
      <c r="DA349" t="s">
        <v>234</v>
      </c>
      <c r="DB349" t="s">
        <v>234</v>
      </c>
      <c r="DC349" t="s">
        <v>234</v>
      </c>
      <c r="DD349" t="s">
        <v>234</v>
      </c>
      <c r="DE349" t="s">
        <v>234</v>
      </c>
      <c r="DF349" t="s">
        <v>234</v>
      </c>
      <c r="DG349" t="s">
        <v>234</v>
      </c>
      <c r="DH349" t="s">
        <v>1655</v>
      </c>
      <c r="DI349" t="s">
        <v>1528</v>
      </c>
      <c r="DJ349">
        <v>0</v>
      </c>
      <c r="DK349">
        <v>0</v>
      </c>
      <c r="DL349">
        <v>0</v>
      </c>
      <c r="DM349">
        <v>0</v>
      </c>
      <c r="DN349">
        <v>1</v>
      </c>
      <c r="DO349">
        <v>0</v>
      </c>
      <c r="DP349">
        <v>0</v>
      </c>
      <c r="DQ349">
        <v>0</v>
      </c>
      <c r="DR349">
        <v>0</v>
      </c>
      <c r="DS349">
        <v>0</v>
      </c>
      <c r="DT349">
        <v>0</v>
      </c>
      <c r="DU349">
        <v>0</v>
      </c>
      <c r="DV349">
        <v>0</v>
      </c>
      <c r="DW349">
        <v>0</v>
      </c>
      <c r="DX349" t="s">
        <v>234</v>
      </c>
      <c r="DY349" t="s">
        <v>4213</v>
      </c>
      <c r="DZ349">
        <v>0</v>
      </c>
      <c r="EA349">
        <v>0</v>
      </c>
      <c r="EB349">
        <v>0</v>
      </c>
      <c r="EC349">
        <v>0</v>
      </c>
      <c r="ED349">
        <v>1</v>
      </c>
      <c r="EE349">
        <v>1</v>
      </c>
      <c r="EF349">
        <v>0</v>
      </c>
      <c r="EG349">
        <v>0</v>
      </c>
      <c r="EH349" t="s">
        <v>1445</v>
      </c>
      <c r="EI349" t="s">
        <v>1445</v>
      </c>
      <c r="EJ349" t="s">
        <v>1655</v>
      </c>
      <c r="EK349" t="s">
        <v>441</v>
      </c>
      <c r="EL349" t="s">
        <v>305</v>
      </c>
      <c r="EM349" t="s">
        <v>1825</v>
      </c>
      <c r="EN349" t="s">
        <v>305</v>
      </c>
      <c r="EO349" t="s">
        <v>234</v>
      </c>
      <c r="EP349" t="s">
        <v>234</v>
      </c>
      <c r="EQ349" t="s">
        <v>234</v>
      </c>
      <c r="ER349" t="s">
        <v>234</v>
      </c>
      <c r="ES349" t="s">
        <v>234</v>
      </c>
      <c r="ET349" t="s">
        <v>234</v>
      </c>
      <c r="EU349" t="s">
        <v>234</v>
      </c>
      <c r="EV349" t="s">
        <v>234</v>
      </c>
      <c r="EW349" t="s">
        <v>234</v>
      </c>
      <c r="EX349" t="s">
        <v>234</v>
      </c>
      <c r="EY349" t="s">
        <v>234</v>
      </c>
      <c r="EZ349" t="s">
        <v>234</v>
      </c>
      <c r="FA349" t="s">
        <v>234</v>
      </c>
      <c r="FB349" t="s">
        <v>234</v>
      </c>
      <c r="FC349" t="s">
        <v>234</v>
      </c>
      <c r="FD349" t="s">
        <v>234</v>
      </c>
      <c r="FE349" t="s">
        <v>234</v>
      </c>
      <c r="FF349" t="s">
        <v>234</v>
      </c>
      <c r="FG349" t="s">
        <v>234</v>
      </c>
      <c r="FH349" t="s">
        <v>234</v>
      </c>
      <c r="FI349" t="s">
        <v>234</v>
      </c>
      <c r="FJ349" t="s">
        <v>234</v>
      </c>
      <c r="FK349" t="s">
        <v>234</v>
      </c>
      <c r="FL349" t="s">
        <v>234</v>
      </c>
      <c r="FM349" t="s">
        <v>234</v>
      </c>
      <c r="FN349" t="s">
        <v>234</v>
      </c>
      <c r="FO349" t="s">
        <v>234</v>
      </c>
      <c r="FP349" t="s">
        <v>234</v>
      </c>
      <c r="FQ349" t="s">
        <v>234</v>
      </c>
      <c r="FR349" t="s">
        <v>234</v>
      </c>
      <c r="FS349" t="s">
        <v>234</v>
      </c>
      <c r="FT349" t="s">
        <v>234</v>
      </c>
      <c r="FU349" t="s">
        <v>234</v>
      </c>
      <c r="FV349" t="s">
        <v>234</v>
      </c>
      <c r="FW349" t="s">
        <v>234</v>
      </c>
      <c r="FX349" t="s">
        <v>234</v>
      </c>
      <c r="FY349" t="s">
        <v>234</v>
      </c>
      <c r="FZ349" t="s">
        <v>234</v>
      </c>
      <c r="GA349" t="s">
        <v>234</v>
      </c>
      <c r="GB349" t="s">
        <v>234</v>
      </c>
      <c r="GC349" t="s">
        <v>234</v>
      </c>
      <c r="GD349" t="s">
        <v>234</v>
      </c>
      <c r="GE349" t="s">
        <v>234</v>
      </c>
      <c r="GF349" t="s">
        <v>234</v>
      </c>
      <c r="GG349" t="s">
        <v>234</v>
      </c>
      <c r="GH349" t="s">
        <v>234</v>
      </c>
      <c r="GI349" t="s">
        <v>234</v>
      </c>
      <c r="GJ349" t="s">
        <v>234</v>
      </c>
      <c r="GK349" t="s">
        <v>234</v>
      </c>
      <c r="GL349" t="s">
        <v>234</v>
      </c>
      <c r="GM349" t="s">
        <v>234</v>
      </c>
      <c r="GN349" t="s">
        <v>234</v>
      </c>
      <c r="GO349" t="s">
        <v>234</v>
      </c>
      <c r="GP349" t="s">
        <v>234</v>
      </c>
      <c r="GQ349" t="s">
        <v>234</v>
      </c>
      <c r="GR349" t="s">
        <v>234</v>
      </c>
      <c r="GS349" t="s">
        <v>234</v>
      </c>
      <c r="GT349" t="s">
        <v>234</v>
      </c>
      <c r="GU349" t="s">
        <v>234</v>
      </c>
      <c r="GV349" t="s">
        <v>234</v>
      </c>
      <c r="GW349" t="s">
        <v>234</v>
      </c>
      <c r="GX349" t="s">
        <v>234</v>
      </c>
      <c r="GY349" t="s">
        <v>234</v>
      </c>
      <c r="GZ349" t="s">
        <v>234</v>
      </c>
      <c r="HA349" t="s">
        <v>234</v>
      </c>
      <c r="HB349" t="s">
        <v>234</v>
      </c>
      <c r="HC349" t="s">
        <v>234</v>
      </c>
      <c r="HD349" t="s">
        <v>234</v>
      </c>
      <c r="HE349" t="s">
        <v>234</v>
      </c>
      <c r="HF349" t="s">
        <v>234</v>
      </c>
      <c r="HG349" t="s">
        <v>234</v>
      </c>
      <c r="HH349" t="s">
        <v>234</v>
      </c>
      <c r="HI349" t="s">
        <v>234</v>
      </c>
      <c r="HJ349" t="s">
        <v>234</v>
      </c>
      <c r="HK349" t="s">
        <v>234</v>
      </c>
      <c r="HL349" t="s">
        <v>234</v>
      </c>
      <c r="HM349" t="s">
        <v>234</v>
      </c>
      <c r="HN349" t="s">
        <v>234</v>
      </c>
      <c r="HO349" t="s">
        <v>234</v>
      </c>
      <c r="HP349" t="s">
        <v>234</v>
      </c>
      <c r="HQ349" t="s">
        <v>234</v>
      </c>
      <c r="HR349" t="s">
        <v>234</v>
      </c>
      <c r="HS349" t="s">
        <v>234</v>
      </c>
      <c r="HT349" t="s">
        <v>234</v>
      </c>
      <c r="HU349" t="s">
        <v>1445</v>
      </c>
      <c r="HV349" t="s">
        <v>234</v>
      </c>
      <c r="HW349" t="s">
        <v>234</v>
      </c>
      <c r="HX349" t="s">
        <v>234</v>
      </c>
      <c r="HY349" t="s">
        <v>234</v>
      </c>
      <c r="HZ349" t="s">
        <v>234</v>
      </c>
      <c r="IA349" t="s">
        <v>234</v>
      </c>
      <c r="IB349" t="s">
        <v>234</v>
      </c>
      <c r="IC349" t="s">
        <v>234</v>
      </c>
      <c r="ID349" t="s">
        <v>1591</v>
      </c>
      <c r="IE349">
        <v>0</v>
      </c>
      <c r="IF349">
        <v>0</v>
      </c>
      <c r="IG349">
        <v>0</v>
      </c>
      <c r="IH349">
        <v>0</v>
      </c>
      <c r="II349">
        <v>0</v>
      </c>
      <c r="IJ349">
        <v>1</v>
      </c>
      <c r="IK349">
        <v>0</v>
      </c>
      <c r="IL349">
        <v>0</v>
      </c>
      <c r="IM349" t="s">
        <v>234</v>
      </c>
      <c r="IN349" t="s">
        <v>1655</v>
      </c>
      <c r="IO349" t="s">
        <v>234</v>
      </c>
      <c r="IP349" t="s">
        <v>309</v>
      </c>
      <c r="IQ349">
        <v>1</v>
      </c>
      <c r="IR349">
        <v>0</v>
      </c>
      <c r="IS349">
        <v>0</v>
      </c>
      <c r="IT349">
        <v>0</v>
      </c>
      <c r="IU349">
        <v>0</v>
      </c>
      <c r="IV349">
        <v>0</v>
      </c>
      <c r="IW349">
        <v>0</v>
      </c>
      <c r="IX349">
        <v>0</v>
      </c>
      <c r="IY349" t="s">
        <v>234</v>
      </c>
      <c r="IZ349" t="s">
        <v>234</v>
      </c>
      <c r="JA349" t="s">
        <v>234</v>
      </c>
      <c r="JB349" t="s">
        <v>234</v>
      </c>
      <c r="JC349" t="s">
        <v>234</v>
      </c>
      <c r="JD349" t="s">
        <v>234</v>
      </c>
      <c r="JE349" t="s">
        <v>234</v>
      </c>
      <c r="JF349" t="s">
        <v>234</v>
      </c>
      <c r="JG349" t="s">
        <v>234</v>
      </c>
      <c r="JH349" t="s">
        <v>234</v>
      </c>
      <c r="JI349" t="s">
        <v>234</v>
      </c>
      <c r="JJ349" t="s">
        <v>234</v>
      </c>
      <c r="JK349" t="s">
        <v>234</v>
      </c>
      <c r="JL349" t="s">
        <v>234</v>
      </c>
      <c r="JM349" t="s">
        <v>234</v>
      </c>
      <c r="JN349" t="s">
        <v>234</v>
      </c>
      <c r="JO349" t="s">
        <v>234</v>
      </c>
      <c r="JP349" t="s">
        <v>234</v>
      </c>
      <c r="JQ349" t="s">
        <v>234</v>
      </c>
      <c r="JR349" t="s">
        <v>234</v>
      </c>
      <c r="JS349" t="s">
        <v>234</v>
      </c>
      <c r="JT349" t="s">
        <v>234</v>
      </c>
      <c r="JU349" t="s">
        <v>234</v>
      </c>
      <c r="JV349" t="s">
        <v>234</v>
      </c>
      <c r="JW349" t="s">
        <v>234</v>
      </c>
      <c r="JX349" t="s">
        <v>234</v>
      </c>
      <c r="JY349" t="s">
        <v>234</v>
      </c>
      <c r="JZ349" t="s">
        <v>234</v>
      </c>
      <c r="KA349" t="s">
        <v>234</v>
      </c>
      <c r="KB349" t="s">
        <v>234</v>
      </c>
      <c r="KC349" t="s">
        <v>234</v>
      </c>
      <c r="KD349" t="s">
        <v>234</v>
      </c>
      <c r="KE349" t="s">
        <v>234</v>
      </c>
      <c r="KF349" t="s">
        <v>234</v>
      </c>
      <c r="KG349" t="s">
        <v>234</v>
      </c>
      <c r="KH349" t="s">
        <v>234</v>
      </c>
      <c r="KI349" t="s">
        <v>234</v>
      </c>
      <c r="KJ349" t="s">
        <v>234</v>
      </c>
      <c r="KK349" t="s">
        <v>234</v>
      </c>
      <c r="KL349" t="s">
        <v>234</v>
      </c>
      <c r="KM349" t="s">
        <v>234</v>
      </c>
      <c r="KN349" t="s">
        <v>234</v>
      </c>
      <c r="KO349" t="s">
        <v>234</v>
      </c>
      <c r="KP349" t="s">
        <v>234</v>
      </c>
      <c r="KQ349" t="s">
        <v>234</v>
      </c>
      <c r="KR349" t="s">
        <v>234</v>
      </c>
      <c r="KS349" t="s">
        <v>234</v>
      </c>
      <c r="KT349" t="s">
        <v>234</v>
      </c>
      <c r="KU349" t="s">
        <v>234</v>
      </c>
      <c r="KV349" t="s">
        <v>234</v>
      </c>
      <c r="KW349" t="s">
        <v>234</v>
      </c>
      <c r="KX349" t="s">
        <v>234</v>
      </c>
      <c r="KY349" t="s">
        <v>234</v>
      </c>
      <c r="KZ349" t="s">
        <v>234</v>
      </c>
      <c r="LA349" t="s">
        <v>234</v>
      </c>
      <c r="LB349" t="s">
        <v>234</v>
      </c>
      <c r="LC349" t="s">
        <v>234</v>
      </c>
      <c r="LD349" t="s">
        <v>234</v>
      </c>
      <c r="LE349" t="s">
        <v>234</v>
      </c>
      <c r="LF349" t="s">
        <v>3443</v>
      </c>
      <c r="LG349" t="s">
        <v>234</v>
      </c>
      <c r="LH349">
        <v>267222032</v>
      </c>
      <c r="LI349" t="s">
        <v>4597</v>
      </c>
      <c r="LJ349">
        <v>44626.600856481477</v>
      </c>
      <c r="LK349" t="s">
        <v>234</v>
      </c>
      <c r="LL349" t="s">
        <v>234</v>
      </c>
      <c r="LM349" t="s">
        <v>3800</v>
      </c>
      <c r="LN349" t="s">
        <v>3801</v>
      </c>
      <c r="LO349" t="s">
        <v>234</v>
      </c>
      <c r="LP349">
        <v>363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349"/>
  <sheetViews>
    <sheetView zoomScale="85" zoomScaleNormal="85" workbookViewId="0">
      <selection activeCell="C15" sqref="C15"/>
    </sheetView>
  </sheetViews>
  <sheetFormatPr baseColWidth="10" defaultRowHeight="15.5" x14ac:dyDescent="0.35"/>
  <cols>
    <col min="1" max="1" width="38.4140625" customWidth="1"/>
    <col min="2" max="2" width="14.75" customWidth="1"/>
    <col min="5" max="5" width="15.58203125" customWidth="1"/>
    <col min="6" max="6" width="13.75" customWidth="1"/>
    <col min="7" max="7" width="29.83203125" customWidth="1"/>
    <col min="8" max="8" width="31.1640625" customWidth="1"/>
    <col min="10" max="10" width="28.9140625" customWidth="1"/>
    <col min="11" max="11" width="16.83203125" customWidth="1"/>
    <col min="12" max="12" width="42.1640625" customWidth="1"/>
    <col min="41" max="41" width="17.6640625" customWidth="1"/>
    <col min="99" max="99" width="28.9140625" customWidth="1"/>
    <col min="112" max="112" width="20.4140625" customWidth="1"/>
    <col min="208" max="208" width="37.4140625" customWidth="1"/>
    <col min="218" max="218" width="69.4140625" customWidth="1"/>
    <col min="227" max="227" width="32.33203125" customWidth="1"/>
    <col min="231" max="231" width="34.33203125" customWidth="1"/>
    <col min="270" max="270" width="82" customWidth="1"/>
  </cols>
  <sheetData>
    <row r="1" spans="1:284" x14ac:dyDescent="0.35">
      <c r="A1" t="s">
        <v>3787</v>
      </c>
      <c r="B1" t="s">
        <v>48</v>
      </c>
      <c r="C1" t="s">
        <v>49</v>
      </c>
      <c r="D1" t="s">
        <v>53</v>
      </c>
      <c r="E1" t="s">
        <v>58</v>
      </c>
      <c r="F1" s="270" t="s">
        <v>59</v>
      </c>
      <c r="G1" s="269" t="s">
        <v>62</v>
      </c>
      <c r="H1" s="269" t="s">
        <v>70</v>
      </c>
      <c r="I1" s="269" t="s">
        <v>71</v>
      </c>
      <c r="J1" s="269" t="s">
        <v>74</v>
      </c>
      <c r="K1" s="269" t="s">
        <v>75</v>
      </c>
      <c r="L1" s="269" t="s">
        <v>76</v>
      </c>
      <c r="M1" t="s">
        <v>81</v>
      </c>
      <c r="N1" t="s">
        <v>82</v>
      </c>
      <c r="O1" t="s">
        <v>83</v>
      </c>
      <c r="P1" t="s">
        <v>84</v>
      </c>
      <c r="Q1" t="s">
        <v>85</v>
      </c>
      <c r="R1" t="s">
        <v>86</v>
      </c>
      <c r="S1" t="s">
        <v>3661</v>
      </c>
      <c r="T1" t="s">
        <v>3662</v>
      </c>
      <c r="U1" t="s">
        <v>3663</v>
      </c>
      <c r="V1" t="s">
        <v>3664</v>
      </c>
      <c r="W1" t="s">
        <v>3665</v>
      </c>
      <c r="X1" t="s">
        <v>3666</v>
      </c>
      <c r="Y1" t="s">
        <v>3667</v>
      </c>
      <c r="Z1" t="s">
        <v>3668</v>
      </c>
      <c r="AA1" t="s">
        <v>87</v>
      </c>
      <c r="AB1" t="s">
        <v>88</v>
      </c>
      <c r="AC1" t="s">
        <v>89</v>
      </c>
      <c r="AD1" t="s">
        <v>3669</v>
      </c>
      <c r="AE1" t="s">
        <v>3670</v>
      </c>
      <c r="AF1" t="s">
        <v>3671</v>
      </c>
      <c r="AG1" t="s">
        <v>3672</v>
      </c>
      <c r="AH1" t="s">
        <v>3673</v>
      </c>
      <c r="AI1" t="s">
        <v>3674</v>
      </c>
      <c r="AJ1" t="s">
        <v>3675</v>
      </c>
      <c r="AK1" t="s">
        <v>3676</v>
      </c>
      <c r="AL1" t="s">
        <v>3677</v>
      </c>
      <c r="AM1" t="s">
        <v>3678</v>
      </c>
      <c r="AN1" t="s">
        <v>90</v>
      </c>
      <c r="AO1" t="s">
        <v>91</v>
      </c>
      <c r="AP1" t="s">
        <v>92</v>
      </c>
      <c r="AQ1" s="270" t="s">
        <v>93</v>
      </c>
      <c r="AR1" s="270" t="s">
        <v>3679</v>
      </c>
      <c r="AS1" s="270" t="s">
        <v>3680</v>
      </c>
      <c r="AT1" s="270" t="s">
        <v>3681</v>
      </c>
      <c r="AU1" s="270" t="s">
        <v>3682</v>
      </c>
      <c r="AV1" s="270" t="s">
        <v>3683</v>
      </c>
      <c r="AW1" s="270" t="s">
        <v>3684</v>
      </c>
      <c r="AX1" s="270" t="s">
        <v>3685</v>
      </c>
      <c r="AY1" s="270" t="s">
        <v>3686</v>
      </c>
      <c r="AZ1" t="s">
        <v>94</v>
      </c>
      <c r="BA1" t="s">
        <v>95</v>
      </c>
      <c r="BB1" s="272" t="s">
        <v>96</v>
      </c>
      <c r="BC1" t="s">
        <v>97</v>
      </c>
      <c r="BD1" t="s">
        <v>98</v>
      </c>
      <c r="BE1" s="272" t="s">
        <v>99</v>
      </c>
      <c r="BF1" t="s">
        <v>100</v>
      </c>
      <c r="BG1" t="s">
        <v>101</v>
      </c>
      <c r="BH1" s="272" t="s">
        <v>102</v>
      </c>
      <c r="BI1" t="s">
        <v>103</v>
      </c>
      <c r="BJ1" t="s">
        <v>104</v>
      </c>
      <c r="BK1" s="272" t="s">
        <v>105</v>
      </c>
      <c r="BL1" t="s">
        <v>106</v>
      </c>
      <c r="BM1" t="s">
        <v>107</v>
      </c>
      <c r="BN1" s="272" t="s">
        <v>108</v>
      </c>
      <c r="BO1" t="s">
        <v>109</v>
      </c>
      <c r="BP1" t="s">
        <v>110</v>
      </c>
      <c r="BQ1" s="272" t="s">
        <v>111</v>
      </c>
      <c r="BR1" t="s">
        <v>112</v>
      </c>
      <c r="BS1" t="s">
        <v>113</v>
      </c>
      <c r="BT1" t="s">
        <v>114</v>
      </c>
      <c r="BU1" t="s">
        <v>115</v>
      </c>
      <c r="BV1" t="s">
        <v>116</v>
      </c>
      <c r="BW1" t="s">
        <v>117</v>
      </c>
      <c r="BX1" t="s">
        <v>118</v>
      </c>
      <c r="BY1" t="s">
        <v>119</v>
      </c>
      <c r="BZ1" t="s">
        <v>120</v>
      </c>
      <c r="CA1" t="s">
        <v>121</v>
      </c>
      <c r="CB1" t="s">
        <v>122</v>
      </c>
      <c r="CC1" s="272" t="s">
        <v>123</v>
      </c>
      <c r="CD1" t="s">
        <v>124</v>
      </c>
      <c r="CE1" t="s">
        <v>125</v>
      </c>
      <c r="CF1" t="s">
        <v>126</v>
      </c>
      <c r="CG1" t="s">
        <v>3687</v>
      </c>
      <c r="CH1" t="s">
        <v>3688</v>
      </c>
      <c r="CI1" t="s">
        <v>3689</v>
      </c>
      <c r="CJ1" t="s">
        <v>3690</v>
      </c>
      <c r="CK1" t="s">
        <v>3691</v>
      </c>
      <c r="CL1" t="s">
        <v>3692</v>
      </c>
      <c r="CM1" t="s">
        <v>3693</v>
      </c>
      <c r="CN1" t="s">
        <v>3694</v>
      </c>
      <c r="CO1" t="s">
        <v>3695</v>
      </c>
      <c r="CP1" t="s">
        <v>3696</v>
      </c>
      <c r="CQ1" t="s">
        <v>3697</v>
      </c>
      <c r="CR1" t="s">
        <v>3698</v>
      </c>
      <c r="CS1" t="s">
        <v>3699</v>
      </c>
      <c r="CT1" t="s">
        <v>3700</v>
      </c>
      <c r="CU1" s="269" t="s">
        <v>127</v>
      </c>
      <c r="CV1" t="s">
        <v>128</v>
      </c>
      <c r="CW1" t="s">
        <v>3701</v>
      </c>
      <c r="CX1" t="s">
        <v>3702</v>
      </c>
      <c r="CY1" t="s">
        <v>3703</v>
      </c>
      <c r="CZ1" t="s">
        <v>3704</v>
      </c>
      <c r="DA1" t="s">
        <v>3705</v>
      </c>
      <c r="DB1" t="s">
        <v>3706</v>
      </c>
      <c r="DC1" t="s">
        <v>3707</v>
      </c>
      <c r="DD1" t="s">
        <v>3708</v>
      </c>
      <c r="DE1" s="272" t="s">
        <v>129</v>
      </c>
      <c r="DF1" s="272" t="s">
        <v>130</v>
      </c>
      <c r="DG1" s="272" t="s">
        <v>131</v>
      </c>
      <c r="DH1" s="269" t="s">
        <v>132</v>
      </c>
      <c r="DI1" s="269" t="s">
        <v>133</v>
      </c>
      <c r="DJ1" s="269" t="s">
        <v>134</v>
      </c>
      <c r="DK1" s="269" t="s">
        <v>135</v>
      </c>
      <c r="DL1" t="s">
        <v>136</v>
      </c>
      <c r="DM1" t="s">
        <v>3709</v>
      </c>
      <c r="DN1" t="s">
        <v>3710</v>
      </c>
      <c r="DO1" t="s">
        <v>3711</v>
      </c>
      <c r="DP1" t="s">
        <v>3712</v>
      </c>
      <c r="DQ1" t="s">
        <v>3713</v>
      </c>
      <c r="DR1" t="s">
        <v>3714</v>
      </c>
      <c r="DS1" t="s">
        <v>3715</v>
      </c>
      <c r="DT1" t="s">
        <v>3716</v>
      </c>
      <c r="DU1" t="s">
        <v>137</v>
      </c>
      <c r="DV1" t="s">
        <v>138</v>
      </c>
      <c r="DW1" t="s">
        <v>139</v>
      </c>
      <c r="DX1" t="s">
        <v>140</v>
      </c>
      <c r="DY1" t="s">
        <v>141</v>
      </c>
      <c r="DZ1" t="s">
        <v>142</v>
      </c>
      <c r="EA1" s="272" t="s">
        <v>143</v>
      </c>
      <c r="EB1" t="s">
        <v>144</v>
      </c>
      <c r="EC1" s="272" t="s">
        <v>145</v>
      </c>
      <c r="ED1" t="s">
        <v>146</v>
      </c>
      <c r="EE1" s="272" t="s">
        <v>147</v>
      </c>
      <c r="EF1" t="s">
        <v>148</v>
      </c>
      <c r="EG1" t="s">
        <v>149</v>
      </c>
      <c r="EH1" t="s">
        <v>150</v>
      </c>
      <c r="EI1" t="s">
        <v>151</v>
      </c>
      <c r="EJ1" t="s">
        <v>152</v>
      </c>
      <c r="EK1" s="272" t="s">
        <v>153</v>
      </c>
      <c r="EL1" t="s">
        <v>154</v>
      </c>
      <c r="EM1" t="s">
        <v>155</v>
      </c>
      <c r="EN1" t="s">
        <v>156</v>
      </c>
      <c r="EO1" t="s">
        <v>157</v>
      </c>
      <c r="EP1" t="s">
        <v>158</v>
      </c>
      <c r="EQ1" s="272" t="s">
        <v>159</v>
      </c>
      <c r="ER1" t="s">
        <v>160</v>
      </c>
      <c r="ES1" t="s">
        <v>161</v>
      </c>
      <c r="ET1" t="s">
        <v>162</v>
      </c>
      <c r="EU1" t="s">
        <v>163</v>
      </c>
      <c r="EV1" t="s">
        <v>164</v>
      </c>
      <c r="EW1" t="s">
        <v>165</v>
      </c>
      <c r="EX1" s="272" t="s">
        <v>166</v>
      </c>
      <c r="EY1" t="s">
        <v>167</v>
      </c>
      <c r="EZ1" t="s">
        <v>168</v>
      </c>
      <c r="FA1" t="s">
        <v>169</v>
      </c>
      <c r="FB1" t="s">
        <v>170</v>
      </c>
      <c r="FC1" t="s">
        <v>171</v>
      </c>
      <c r="FD1" t="s">
        <v>172</v>
      </c>
      <c r="FE1" t="s">
        <v>173</v>
      </c>
      <c r="FF1" t="s">
        <v>174</v>
      </c>
      <c r="FG1" t="s">
        <v>175</v>
      </c>
      <c r="FH1" t="s">
        <v>176</v>
      </c>
      <c r="FI1" t="s">
        <v>177</v>
      </c>
      <c r="FJ1" t="s">
        <v>178</v>
      </c>
      <c r="FK1" s="272" t="s">
        <v>179</v>
      </c>
      <c r="FL1" s="269" t="s">
        <v>180</v>
      </c>
      <c r="FM1" t="s">
        <v>181</v>
      </c>
      <c r="FN1" s="269" t="s">
        <v>3717</v>
      </c>
      <c r="FO1" s="269" t="s">
        <v>3718</v>
      </c>
      <c r="FP1" s="269" t="s">
        <v>3719</v>
      </c>
      <c r="FQ1" s="269" t="s">
        <v>3720</v>
      </c>
      <c r="FR1" s="269" t="s">
        <v>3721</v>
      </c>
      <c r="FS1" s="269" t="s">
        <v>3722</v>
      </c>
      <c r="FT1" s="269" t="s">
        <v>3723</v>
      </c>
      <c r="FU1" s="269" t="s">
        <v>3724</v>
      </c>
      <c r="FV1" s="269" t="s">
        <v>3725</v>
      </c>
      <c r="FW1" s="269" t="s">
        <v>3726</v>
      </c>
      <c r="FX1" s="269" t="s">
        <v>3727</v>
      </c>
      <c r="FY1" s="269" t="s">
        <v>3728</v>
      </c>
      <c r="FZ1" s="269" t="s">
        <v>3729</v>
      </c>
      <c r="GA1" t="s">
        <v>182</v>
      </c>
      <c r="GB1" t="s">
        <v>183</v>
      </c>
      <c r="GC1" s="269" t="s">
        <v>3730</v>
      </c>
      <c r="GD1" s="269" t="s">
        <v>3731</v>
      </c>
      <c r="GE1" s="269" t="s">
        <v>3732</v>
      </c>
      <c r="GF1" s="269" t="s">
        <v>3733</v>
      </c>
      <c r="GG1" s="269" t="s">
        <v>3734</v>
      </c>
      <c r="GH1" s="269" t="s">
        <v>3735</v>
      </c>
      <c r="GI1" s="269" t="s">
        <v>3736</v>
      </c>
      <c r="GJ1" s="269" t="s">
        <v>3737</v>
      </c>
      <c r="GK1" s="272" t="s">
        <v>184</v>
      </c>
      <c r="GL1" s="272" t="s">
        <v>185</v>
      </c>
      <c r="GM1" s="272" t="s">
        <v>186</v>
      </c>
      <c r="GN1" s="269" t="s">
        <v>187</v>
      </c>
      <c r="GO1" s="269" t="s">
        <v>188</v>
      </c>
      <c r="GP1" s="269" t="s">
        <v>189</v>
      </c>
      <c r="GQ1" s="269" t="s">
        <v>3738</v>
      </c>
      <c r="GR1" s="270" t="s">
        <v>190</v>
      </c>
      <c r="GS1" s="275" t="s">
        <v>191</v>
      </c>
      <c r="GT1" s="275" t="s">
        <v>3739</v>
      </c>
      <c r="GU1" s="275" t="s">
        <v>3740</v>
      </c>
      <c r="GV1" s="275" t="s">
        <v>3741</v>
      </c>
      <c r="GW1" s="275" t="s">
        <v>3742</v>
      </c>
      <c r="GX1" s="275" t="s">
        <v>3743</v>
      </c>
      <c r="GY1" s="275" t="s">
        <v>3744</v>
      </c>
      <c r="GZ1" s="275" t="s">
        <v>192</v>
      </c>
      <c r="HA1" s="273" t="s">
        <v>193</v>
      </c>
      <c r="HB1" s="273" t="s">
        <v>3745</v>
      </c>
      <c r="HC1" s="273" t="s">
        <v>3746</v>
      </c>
      <c r="HD1" s="273" t="s">
        <v>3747</v>
      </c>
      <c r="HE1" s="273" t="s">
        <v>3748</v>
      </c>
      <c r="HF1" s="273" t="s">
        <v>3749</v>
      </c>
      <c r="HG1" s="273" t="s">
        <v>3750</v>
      </c>
      <c r="HH1" s="273" t="s">
        <v>3751</v>
      </c>
      <c r="HI1" s="273" t="s">
        <v>3752</v>
      </c>
      <c r="HJ1" s="269" t="s">
        <v>194</v>
      </c>
      <c r="HK1" t="s">
        <v>195</v>
      </c>
      <c r="HL1" t="s">
        <v>196</v>
      </c>
      <c r="HM1" t="s">
        <v>197</v>
      </c>
      <c r="HN1" t="s">
        <v>3753</v>
      </c>
      <c r="HO1" t="s">
        <v>3754</v>
      </c>
      <c r="HP1" t="s">
        <v>3760</v>
      </c>
      <c r="HQ1" s="269" t="s">
        <v>198</v>
      </c>
      <c r="HR1" t="s">
        <v>199</v>
      </c>
      <c r="HS1" s="269" t="s">
        <v>200</v>
      </c>
      <c r="HT1" t="s">
        <v>201</v>
      </c>
      <c r="HU1" t="s">
        <v>202</v>
      </c>
      <c r="HV1" t="s">
        <v>203</v>
      </c>
      <c r="HW1" t="s">
        <v>204</v>
      </c>
      <c r="HX1" t="s">
        <v>205</v>
      </c>
      <c r="HY1" t="s">
        <v>206</v>
      </c>
      <c r="HZ1" s="269" t="s">
        <v>207</v>
      </c>
      <c r="IA1" t="s">
        <v>208</v>
      </c>
      <c r="IB1" t="s">
        <v>209</v>
      </c>
      <c r="IC1" t="s">
        <v>210</v>
      </c>
      <c r="ID1" t="s">
        <v>211</v>
      </c>
      <c r="IE1" t="s">
        <v>212</v>
      </c>
      <c r="IF1" t="s">
        <v>213</v>
      </c>
      <c r="IG1" t="s">
        <v>214</v>
      </c>
      <c r="IH1" t="s">
        <v>215</v>
      </c>
      <c r="II1" t="s">
        <v>216</v>
      </c>
      <c r="IJ1" t="s">
        <v>217</v>
      </c>
      <c r="IK1" t="s">
        <v>218</v>
      </c>
      <c r="IL1" t="s">
        <v>219</v>
      </c>
      <c r="IM1" s="272" t="s">
        <v>220</v>
      </c>
      <c r="IN1" s="269" t="s">
        <v>221</v>
      </c>
      <c r="IO1" s="269" t="s">
        <v>222</v>
      </c>
      <c r="IP1" s="269" t="s">
        <v>223</v>
      </c>
      <c r="IQ1" s="271" t="s">
        <v>224</v>
      </c>
      <c r="IR1" s="271" t="s">
        <v>3761</v>
      </c>
      <c r="IS1" s="271" t="s">
        <v>3762</v>
      </c>
      <c r="IT1" s="271" t="s">
        <v>3763</v>
      </c>
      <c r="IU1" s="271" t="s">
        <v>3764</v>
      </c>
      <c r="IV1" s="271" t="s">
        <v>3765</v>
      </c>
      <c r="IW1" s="271" t="s">
        <v>3766</v>
      </c>
      <c r="IX1" s="271" t="s">
        <v>3767</v>
      </c>
      <c r="IY1" s="271" t="s">
        <v>3768</v>
      </c>
      <c r="IZ1" s="271" t="s">
        <v>3769</v>
      </c>
      <c r="JA1" s="271" t="s">
        <v>3770</v>
      </c>
      <c r="JB1" s="271" t="s">
        <v>3771</v>
      </c>
      <c r="JC1" s="271" t="s">
        <v>3772</v>
      </c>
      <c r="JD1" s="269" t="s">
        <v>225</v>
      </c>
      <c r="JE1" s="274" t="s">
        <v>226</v>
      </c>
      <c r="JF1" s="274" t="s">
        <v>227</v>
      </c>
      <c r="JG1" s="274" t="s">
        <v>3773</v>
      </c>
      <c r="JH1" s="274" t="s">
        <v>3774</v>
      </c>
      <c r="JI1" s="274" t="s">
        <v>3775</v>
      </c>
      <c r="JJ1" s="274" t="s">
        <v>228</v>
      </c>
      <c r="JK1" s="276" t="s">
        <v>229</v>
      </c>
      <c r="JL1" s="276" t="s">
        <v>3776</v>
      </c>
      <c r="JM1" s="276" t="s">
        <v>3777</v>
      </c>
      <c r="JN1" s="276" t="s">
        <v>3778</v>
      </c>
      <c r="JO1" s="276" t="s">
        <v>3779</v>
      </c>
      <c r="JP1" s="276" t="s">
        <v>3780</v>
      </c>
      <c r="JQ1" s="276" t="s">
        <v>3781</v>
      </c>
      <c r="JR1" t="s">
        <v>230</v>
      </c>
      <c r="JS1" t="s">
        <v>231</v>
      </c>
      <c r="JT1" t="s">
        <v>3782</v>
      </c>
      <c r="JU1" t="s">
        <v>3783</v>
      </c>
      <c r="JV1" t="s">
        <v>3784</v>
      </c>
      <c r="JW1" t="s">
        <v>3785</v>
      </c>
      <c r="JX1" t="s">
        <v>232</v>
      </c>
    </row>
    <row r="2" spans="1:284" x14ac:dyDescent="0.35">
      <c r="A2" t="s">
        <v>3799</v>
      </c>
      <c r="B2" s="268">
        <v>44613</v>
      </c>
      <c r="C2" t="s">
        <v>502</v>
      </c>
      <c r="D2" t="s">
        <v>501</v>
      </c>
      <c r="E2" t="s">
        <v>515</v>
      </c>
      <c r="F2" t="s">
        <v>505</v>
      </c>
      <c r="G2" t="s">
        <v>506</v>
      </c>
      <c r="H2" t="s">
        <v>510</v>
      </c>
      <c r="I2" t="s">
        <v>513</v>
      </c>
      <c r="J2" t="s">
        <v>512</v>
      </c>
      <c r="K2" t="s">
        <v>247</v>
      </c>
      <c r="L2" t="s">
        <v>284</v>
      </c>
      <c r="M2" t="s">
        <v>250</v>
      </c>
      <c r="N2" t="s">
        <v>234</v>
      </c>
      <c r="O2" t="s">
        <v>234</v>
      </c>
      <c r="P2" t="s">
        <v>285</v>
      </c>
      <c r="Q2" t="s">
        <v>234</v>
      </c>
      <c r="R2" t="s">
        <v>318</v>
      </c>
      <c r="S2">
        <v>1</v>
      </c>
      <c r="T2">
        <v>0</v>
      </c>
      <c r="U2">
        <v>0</v>
      </c>
      <c r="V2">
        <v>0</v>
      </c>
      <c r="W2">
        <v>0</v>
      </c>
      <c r="X2">
        <v>0</v>
      </c>
      <c r="Y2">
        <v>0</v>
      </c>
      <c r="Z2">
        <v>0</v>
      </c>
      <c r="AA2" t="s">
        <v>309</v>
      </c>
      <c r="AB2" t="s">
        <v>750</v>
      </c>
      <c r="AC2" t="s">
        <v>287</v>
      </c>
      <c r="AD2">
        <v>1</v>
      </c>
      <c r="AE2">
        <v>0</v>
      </c>
      <c r="AF2">
        <v>0</v>
      </c>
      <c r="AG2">
        <v>0</v>
      </c>
      <c r="AH2">
        <v>0</v>
      </c>
      <c r="AI2">
        <v>0</v>
      </c>
      <c r="AJ2">
        <v>0</v>
      </c>
      <c r="AK2">
        <v>0</v>
      </c>
      <c r="AL2">
        <v>0</v>
      </c>
      <c r="AM2">
        <v>0</v>
      </c>
      <c r="AN2" t="s">
        <v>234</v>
      </c>
      <c r="AO2" t="s">
        <v>317</v>
      </c>
      <c r="AP2" t="s">
        <v>289</v>
      </c>
      <c r="AQ2" t="s">
        <v>3795</v>
      </c>
      <c r="AR2">
        <v>1</v>
      </c>
      <c r="AS2">
        <v>1</v>
      </c>
      <c r="AT2">
        <v>1</v>
      </c>
      <c r="AU2">
        <v>1</v>
      </c>
      <c r="AV2">
        <v>0</v>
      </c>
      <c r="AW2">
        <v>0</v>
      </c>
      <c r="AX2">
        <v>0</v>
      </c>
      <c r="AY2">
        <v>0</v>
      </c>
      <c r="AZ2" t="s">
        <v>1500</v>
      </c>
      <c r="BA2">
        <v>400</v>
      </c>
      <c r="BB2">
        <v>400</v>
      </c>
      <c r="BC2" t="s">
        <v>1655</v>
      </c>
      <c r="BD2">
        <v>400</v>
      </c>
      <c r="BE2" s="252">
        <v>153.8461538</v>
      </c>
      <c r="BF2" t="s">
        <v>1655</v>
      </c>
      <c r="BG2">
        <v>369</v>
      </c>
      <c r="BH2" s="252">
        <v>160.434782608695</v>
      </c>
      <c r="BI2" t="s">
        <v>1655</v>
      </c>
      <c r="BJ2">
        <v>290</v>
      </c>
      <c r="BK2">
        <v>100</v>
      </c>
      <c r="BL2" t="s">
        <v>1655</v>
      </c>
      <c r="BM2" t="s">
        <v>234</v>
      </c>
      <c r="BN2" t="s">
        <v>234</v>
      </c>
      <c r="BO2" t="s">
        <v>234</v>
      </c>
      <c r="BP2" t="s">
        <v>234</v>
      </c>
      <c r="BQ2" t="s">
        <v>234</v>
      </c>
      <c r="BR2" t="s">
        <v>234</v>
      </c>
      <c r="BS2" t="s">
        <v>234</v>
      </c>
      <c r="BT2" t="s">
        <v>234</v>
      </c>
      <c r="BU2" t="s">
        <v>234</v>
      </c>
      <c r="BV2" t="s">
        <v>234</v>
      </c>
      <c r="BW2" t="s">
        <v>234</v>
      </c>
      <c r="BX2" t="s">
        <v>234</v>
      </c>
      <c r="BY2" t="s">
        <v>234</v>
      </c>
      <c r="BZ2" t="s">
        <v>234</v>
      </c>
      <c r="CA2" t="s">
        <v>234</v>
      </c>
      <c r="CB2" t="s">
        <v>234</v>
      </c>
      <c r="CC2" t="s">
        <v>234</v>
      </c>
      <c r="CD2" t="s">
        <v>234</v>
      </c>
      <c r="CE2" t="s">
        <v>1655</v>
      </c>
      <c r="CF2" t="s">
        <v>1519</v>
      </c>
      <c r="CG2">
        <v>0</v>
      </c>
      <c r="CH2">
        <v>1</v>
      </c>
      <c r="CI2">
        <v>0</v>
      </c>
      <c r="CJ2">
        <v>0</v>
      </c>
      <c r="CK2">
        <v>0</v>
      </c>
      <c r="CL2">
        <v>0</v>
      </c>
      <c r="CM2">
        <v>0</v>
      </c>
      <c r="CN2">
        <v>0</v>
      </c>
      <c r="CO2">
        <v>0</v>
      </c>
      <c r="CP2">
        <v>0</v>
      </c>
      <c r="CQ2">
        <v>0</v>
      </c>
      <c r="CR2">
        <v>0</v>
      </c>
      <c r="CS2">
        <v>0</v>
      </c>
      <c r="CT2">
        <v>0</v>
      </c>
      <c r="CU2" t="s">
        <v>234</v>
      </c>
      <c r="CV2" t="s">
        <v>3797</v>
      </c>
      <c r="CW2">
        <v>0</v>
      </c>
      <c r="CX2">
        <v>1</v>
      </c>
      <c r="CY2">
        <v>0</v>
      </c>
      <c r="CZ2">
        <v>1</v>
      </c>
      <c r="DA2">
        <v>0</v>
      </c>
      <c r="DB2">
        <v>0</v>
      </c>
      <c r="DC2">
        <v>0</v>
      </c>
      <c r="DD2">
        <v>0</v>
      </c>
      <c r="DE2" t="s">
        <v>1445</v>
      </c>
      <c r="DF2" t="s">
        <v>1445</v>
      </c>
      <c r="DG2" t="s">
        <v>1445</v>
      </c>
      <c r="DH2" t="s">
        <v>234</v>
      </c>
      <c r="DI2" t="s">
        <v>314</v>
      </c>
      <c r="DJ2" t="s">
        <v>234</v>
      </c>
      <c r="DK2" t="s">
        <v>314</v>
      </c>
      <c r="DL2" t="s">
        <v>234</v>
      </c>
      <c r="DM2" t="s">
        <v>234</v>
      </c>
      <c r="DN2" t="s">
        <v>234</v>
      </c>
      <c r="DO2" t="s">
        <v>234</v>
      </c>
      <c r="DP2" t="s">
        <v>234</v>
      </c>
      <c r="DQ2" t="s">
        <v>234</v>
      </c>
      <c r="DR2" t="s">
        <v>234</v>
      </c>
      <c r="DS2" t="s">
        <v>234</v>
      </c>
      <c r="DT2" t="s">
        <v>234</v>
      </c>
      <c r="DU2" t="s">
        <v>234</v>
      </c>
      <c r="DV2" t="s">
        <v>234</v>
      </c>
      <c r="DW2" t="s">
        <v>234</v>
      </c>
      <c r="DX2" t="s">
        <v>234</v>
      </c>
      <c r="DY2" t="s">
        <v>234</v>
      </c>
      <c r="DZ2" t="s">
        <v>234</v>
      </c>
      <c r="EA2" t="s">
        <v>234</v>
      </c>
      <c r="EB2" t="s">
        <v>234</v>
      </c>
      <c r="EC2" t="s">
        <v>234</v>
      </c>
      <c r="ED2" t="s">
        <v>234</v>
      </c>
      <c r="EE2" t="s">
        <v>234</v>
      </c>
      <c r="EF2" t="s">
        <v>234</v>
      </c>
      <c r="EG2" t="s">
        <v>234</v>
      </c>
      <c r="EH2" t="s">
        <v>234</v>
      </c>
      <c r="EI2" t="s">
        <v>234</v>
      </c>
      <c r="EJ2" t="s">
        <v>234</v>
      </c>
      <c r="EK2" t="s">
        <v>234</v>
      </c>
      <c r="EL2" t="s">
        <v>234</v>
      </c>
      <c r="EM2" t="s">
        <v>234</v>
      </c>
      <c r="EN2" t="s">
        <v>234</v>
      </c>
      <c r="EO2" t="s">
        <v>234</v>
      </c>
      <c r="EP2" t="s">
        <v>234</v>
      </c>
      <c r="EQ2" t="s">
        <v>234</v>
      </c>
      <c r="ER2" t="s">
        <v>234</v>
      </c>
      <c r="ES2" t="s">
        <v>234</v>
      </c>
      <c r="ET2" t="s">
        <v>234</v>
      </c>
      <c r="EU2" t="s">
        <v>234</v>
      </c>
      <c r="EV2" t="s">
        <v>234</v>
      </c>
      <c r="EW2" t="s">
        <v>234</v>
      </c>
      <c r="EX2" t="s">
        <v>234</v>
      </c>
      <c r="EY2" t="s">
        <v>234</v>
      </c>
      <c r="EZ2" t="s">
        <v>234</v>
      </c>
      <c r="FA2" t="s">
        <v>234</v>
      </c>
      <c r="FB2" t="s">
        <v>234</v>
      </c>
      <c r="FC2" t="s">
        <v>234</v>
      </c>
      <c r="FD2" t="s">
        <v>234</v>
      </c>
      <c r="FE2" t="s">
        <v>234</v>
      </c>
      <c r="FF2" t="s">
        <v>234</v>
      </c>
      <c r="FG2" t="s">
        <v>234</v>
      </c>
      <c r="FH2" t="s">
        <v>234</v>
      </c>
      <c r="FI2" t="s">
        <v>234</v>
      </c>
      <c r="FJ2" t="s">
        <v>234</v>
      </c>
      <c r="FK2" t="s">
        <v>234</v>
      </c>
      <c r="FL2" t="s">
        <v>234</v>
      </c>
      <c r="FM2" t="s">
        <v>234</v>
      </c>
      <c r="FN2" t="s">
        <v>234</v>
      </c>
      <c r="FO2" t="s">
        <v>234</v>
      </c>
      <c r="FP2" t="s">
        <v>234</v>
      </c>
      <c r="FQ2" t="s">
        <v>234</v>
      </c>
      <c r="FR2" t="s">
        <v>234</v>
      </c>
      <c r="FS2" t="s">
        <v>234</v>
      </c>
      <c r="FT2" t="s">
        <v>234</v>
      </c>
      <c r="FU2" t="s">
        <v>234</v>
      </c>
      <c r="FV2" t="s">
        <v>234</v>
      </c>
      <c r="FW2" t="s">
        <v>234</v>
      </c>
      <c r="FX2" t="s">
        <v>234</v>
      </c>
      <c r="FY2" t="s">
        <v>234</v>
      </c>
      <c r="FZ2" t="s">
        <v>234</v>
      </c>
      <c r="GA2" t="s">
        <v>234</v>
      </c>
      <c r="GB2" t="s">
        <v>234</v>
      </c>
      <c r="GC2" t="s">
        <v>234</v>
      </c>
      <c r="GD2" t="s">
        <v>234</v>
      </c>
      <c r="GE2" t="s">
        <v>234</v>
      </c>
      <c r="GF2" t="s">
        <v>234</v>
      </c>
      <c r="GG2" t="s">
        <v>234</v>
      </c>
      <c r="GH2" t="s">
        <v>234</v>
      </c>
      <c r="GI2" t="s">
        <v>234</v>
      </c>
      <c r="GJ2" t="s">
        <v>234</v>
      </c>
      <c r="GK2" t="s">
        <v>234</v>
      </c>
      <c r="GL2" t="s">
        <v>234</v>
      </c>
      <c r="GM2" t="s">
        <v>234</v>
      </c>
      <c r="GO2" t="s">
        <v>234</v>
      </c>
      <c r="GP2" t="s">
        <v>234</v>
      </c>
      <c r="GQ2" t="s">
        <v>234</v>
      </c>
      <c r="GR2" t="s">
        <v>1445</v>
      </c>
      <c r="GS2" t="s">
        <v>234</v>
      </c>
      <c r="GT2" t="s">
        <v>234</v>
      </c>
      <c r="GU2" t="s">
        <v>234</v>
      </c>
      <c r="GV2" t="s">
        <v>234</v>
      </c>
      <c r="GW2" t="s">
        <v>234</v>
      </c>
      <c r="GX2" t="s">
        <v>234</v>
      </c>
      <c r="GY2" t="s">
        <v>234</v>
      </c>
      <c r="GZ2" t="s">
        <v>234</v>
      </c>
      <c r="HA2" t="s">
        <v>3798</v>
      </c>
      <c r="HB2">
        <v>0</v>
      </c>
      <c r="HC2">
        <v>1</v>
      </c>
      <c r="HD2">
        <v>1</v>
      </c>
      <c r="HE2">
        <v>1</v>
      </c>
      <c r="HF2">
        <v>0</v>
      </c>
      <c r="HG2">
        <v>0</v>
      </c>
      <c r="HH2">
        <v>0</v>
      </c>
      <c r="HI2">
        <v>0</v>
      </c>
      <c r="HJ2" t="s">
        <v>234</v>
      </c>
      <c r="HK2" t="s">
        <v>1655</v>
      </c>
      <c r="HL2" t="s">
        <v>234</v>
      </c>
      <c r="HM2" t="s">
        <v>309</v>
      </c>
      <c r="HN2">
        <v>1</v>
      </c>
      <c r="HO2">
        <v>0</v>
      </c>
      <c r="HP2">
        <v>0</v>
      </c>
      <c r="HQ2" t="s">
        <v>234</v>
      </c>
      <c r="HR2" t="s">
        <v>234</v>
      </c>
      <c r="HS2" t="s">
        <v>234</v>
      </c>
      <c r="HT2" t="s">
        <v>234</v>
      </c>
      <c r="HU2" t="s">
        <v>234</v>
      </c>
      <c r="HV2" t="s">
        <v>234</v>
      </c>
      <c r="HW2" t="s">
        <v>234</v>
      </c>
      <c r="HX2" t="s">
        <v>234</v>
      </c>
      <c r="HY2" t="s">
        <v>234</v>
      </c>
      <c r="HZ2" t="s">
        <v>234</v>
      </c>
      <c r="IA2" t="s">
        <v>234</v>
      </c>
      <c r="IB2" t="s">
        <v>234</v>
      </c>
      <c r="IC2" t="s">
        <v>234</v>
      </c>
      <c r="ID2" t="s">
        <v>234</v>
      </c>
      <c r="IE2" t="s">
        <v>234</v>
      </c>
      <c r="IF2" t="s">
        <v>234</v>
      </c>
      <c r="IG2" t="s">
        <v>234</v>
      </c>
      <c r="IH2" t="s">
        <v>234</v>
      </c>
      <c r="II2" t="s">
        <v>234</v>
      </c>
      <c r="IJ2" t="s">
        <v>234</v>
      </c>
      <c r="IK2" t="s">
        <v>234</v>
      </c>
      <c r="IL2" t="s">
        <v>234</v>
      </c>
      <c r="IM2" t="s">
        <v>234</v>
      </c>
      <c r="IN2" t="s">
        <v>234</v>
      </c>
      <c r="IO2" t="s">
        <v>234</v>
      </c>
      <c r="IP2" t="s">
        <v>234</v>
      </c>
      <c r="IQ2" t="s">
        <v>234</v>
      </c>
      <c r="IR2" t="s">
        <v>234</v>
      </c>
      <c r="IS2" t="s">
        <v>234</v>
      </c>
      <c r="IT2" t="s">
        <v>234</v>
      </c>
      <c r="IU2" t="s">
        <v>234</v>
      </c>
      <c r="IV2" t="s">
        <v>234</v>
      </c>
      <c r="IW2" t="s">
        <v>234</v>
      </c>
      <c r="IX2" t="s">
        <v>234</v>
      </c>
      <c r="IY2" t="s">
        <v>234</v>
      </c>
      <c r="IZ2" t="s">
        <v>234</v>
      </c>
      <c r="JA2" t="s">
        <v>234</v>
      </c>
      <c r="JB2" t="s">
        <v>234</v>
      </c>
      <c r="JC2" t="s">
        <v>234</v>
      </c>
      <c r="JD2" t="s">
        <v>234</v>
      </c>
      <c r="JE2" t="s">
        <v>234</v>
      </c>
      <c r="JF2" t="s">
        <v>234</v>
      </c>
      <c r="JG2" t="s">
        <v>234</v>
      </c>
      <c r="JH2" t="s">
        <v>234</v>
      </c>
      <c r="JI2" t="s">
        <v>234</v>
      </c>
      <c r="JJ2" t="s">
        <v>234</v>
      </c>
      <c r="JK2" t="s">
        <v>234</v>
      </c>
      <c r="JL2" t="s">
        <v>234</v>
      </c>
      <c r="JM2" t="s">
        <v>234</v>
      </c>
      <c r="JN2" t="s">
        <v>234</v>
      </c>
      <c r="JO2" t="s">
        <v>234</v>
      </c>
      <c r="JP2" t="s">
        <v>234</v>
      </c>
      <c r="JQ2" t="s">
        <v>234</v>
      </c>
      <c r="JR2" t="s">
        <v>234</v>
      </c>
      <c r="JS2" t="s">
        <v>234</v>
      </c>
      <c r="JT2" t="s">
        <v>234</v>
      </c>
      <c r="JU2" t="s">
        <v>234</v>
      </c>
      <c r="JV2" t="s">
        <v>234</v>
      </c>
      <c r="JW2" t="s">
        <v>234</v>
      </c>
      <c r="JX2" t="s">
        <v>234</v>
      </c>
    </row>
    <row r="3" spans="1:284" x14ac:dyDescent="0.35">
      <c r="A3" t="s">
        <v>3806</v>
      </c>
      <c r="B3" s="268">
        <v>44614</v>
      </c>
      <c r="C3" t="s">
        <v>502</v>
      </c>
      <c r="D3" t="s">
        <v>501</v>
      </c>
      <c r="E3" t="s">
        <v>518</v>
      </c>
      <c r="F3" t="s">
        <v>505</v>
      </c>
      <c r="G3" t="s">
        <v>506</v>
      </c>
      <c r="H3" t="s">
        <v>510</v>
      </c>
      <c r="I3" t="s">
        <v>513</v>
      </c>
      <c r="J3" t="s">
        <v>512</v>
      </c>
      <c r="K3" t="s">
        <v>247</v>
      </c>
      <c r="L3" t="s">
        <v>284</v>
      </c>
      <c r="M3" t="s">
        <v>250</v>
      </c>
      <c r="N3" t="s">
        <v>234</v>
      </c>
      <c r="O3" t="s">
        <v>234</v>
      </c>
      <c r="P3" t="s">
        <v>285</v>
      </c>
      <c r="Q3" t="s">
        <v>234</v>
      </c>
      <c r="R3" t="s">
        <v>318</v>
      </c>
      <c r="S3">
        <v>1</v>
      </c>
      <c r="T3">
        <v>0</v>
      </c>
      <c r="U3">
        <v>0</v>
      </c>
      <c r="V3">
        <v>0</v>
      </c>
      <c r="W3">
        <v>0</v>
      </c>
      <c r="X3">
        <v>0</v>
      </c>
      <c r="Y3">
        <v>0</v>
      </c>
      <c r="Z3">
        <v>0</v>
      </c>
      <c r="AA3" t="s">
        <v>309</v>
      </c>
      <c r="AB3" t="s">
        <v>750</v>
      </c>
      <c r="AC3" t="s">
        <v>287</v>
      </c>
      <c r="AD3">
        <v>1</v>
      </c>
      <c r="AE3">
        <v>0</v>
      </c>
      <c r="AF3">
        <v>0</v>
      </c>
      <c r="AG3">
        <v>0</v>
      </c>
      <c r="AH3">
        <v>0</v>
      </c>
      <c r="AI3">
        <v>0</v>
      </c>
      <c r="AJ3">
        <v>0</v>
      </c>
      <c r="AK3">
        <v>0</v>
      </c>
      <c r="AL3">
        <v>0</v>
      </c>
      <c r="AM3">
        <v>0</v>
      </c>
      <c r="AN3" t="s">
        <v>234</v>
      </c>
      <c r="AO3" t="s">
        <v>317</v>
      </c>
      <c r="AP3" t="s">
        <v>311</v>
      </c>
      <c r="AQ3" t="s">
        <v>3802</v>
      </c>
      <c r="AR3">
        <v>1</v>
      </c>
      <c r="AS3">
        <v>1</v>
      </c>
      <c r="AT3">
        <v>1</v>
      </c>
      <c r="AU3">
        <v>1</v>
      </c>
      <c r="AV3">
        <v>1</v>
      </c>
      <c r="AW3">
        <v>0</v>
      </c>
      <c r="AX3">
        <v>1</v>
      </c>
      <c r="AY3">
        <v>0</v>
      </c>
      <c r="AZ3" t="s">
        <v>1500</v>
      </c>
      <c r="BA3">
        <v>400</v>
      </c>
      <c r="BB3">
        <v>200</v>
      </c>
      <c r="BC3" t="s">
        <v>269</v>
      </c>
      <c r="BD3">
        <v>400</v>
      </c>
      <c r="BE3" s="252">
        <v>153.84615384615299</v>
      </c>
      <c r="BF3" t="s">
        <v>269</v>
      </c>
      <c r="BG3">
        <v>250</v>
      </c>
      <c r="BH3" s="252">
        <v>108.695652173913</v>
      </c>
      <c r="BI3" t="s">
        <v>269</v>
      </c>
      <c r="BJ3">
        <v>400</v>
      </c>
      <c r="BK3" s="252">
        <v>137.93103448275801</v>
      </c>
      <c r="BL3" t="s">
        <v>269</v>
      </c>
      <c r="BM3">
        <v>600</v>
      </c>
      <c r="BN3" s="252">
        <v>250</v>
      </c>
      <c r="BO3" t="s">
        <v>1445</v>
      </c>
      <c r="BP3" t="s">
        <v>234</v>
      </c>
      <c r="BQ3" t="s">
        <v>234</v>
      </c>
      <c r="BR3" t="s">
        <v>234</v>
      </c>
      <c r="BS3" t="s">
        <v>1507</v>
      </c>
      <c r="BT3" t="s">
        <v>1655</v>
      </c>
      <c r="BU3">
        <v>1000</v>
      </c>
      <c r="BV3" t="s">
        <v>234</v>
      </c>
      <c r="BW3" t="s">
        <v>234</v>
      </c>
      <c r="BX3" t="s">
        <v>234</v>
      </c>
      <c r="BY3" t="s">
        <v>234</v>
      </c>
      <c r="BZ3" t="s">
        <v>234</v>
      </c>
      <c r="CA3" t="s">
        <v>234</v>
      </c>
      <c r="CB3" t="s">
        <v>259</v>
      </c>
      <c r="CC3">
        <v>1000</v>
      </c>
      <c r="CD3" t="s">
        <v>269</v>
      </c>
      <c r="CE3" t="s">
        <v>1445</v>
      </c>
      <c r="CF3" t="s">
        <v>234</v>
      </c>
      <c r="CG3" t="s">
        <v>234</v>
      </c>
      <c r="CH3" t="s">
        <v>234</v>
      </c>
      <c r="CI3" t="s">
        <v>234</v>
      </c>
      <c r="CJ3" t="s">
        <v>234</v>
      </c>
      <c r="CK3" t="s">
        <v>234</v>
      </c>
      <c r="CL3" t="s">
        <v>234</v>
      </c>
      <c r="CM3" t="s">
        <v>234</v>
      </c>
      <c r="CN3" t="s">
        <v>234</v>
      </c>
      <c r="CO3" t="s">
        <v>234</v>
      </c>
      <c r="CP3" t="s">
        <v>234</v>
      </c>
      <c r="CQ3" t="s">
        <v>234</v>
      </c>
      <c r="CR3" t="s">
        <v>234</v>
      </c>
      <c r="CS3" t="s">
        <v>234</v>
      </c>
      <c r="CT3" t="s">
        <v>234</v>
      </c>
      <c r="CU3" t="s">
        <v>234</v>
      </c>
      <c r="CV3" t="s">
        <v>234</v>
      </c>
      <c r="CW3" t="s">
        <v>234</v>
      </c>
      <c r="CX3" t="s">
        <v>234</v>
      </c>
      <c r="CY3" t="s">
        <v>234</v>
      </c>
      <c r="CZ3" t="s">
        <v>234</v>
      </c>
      <c r="DA3" t="s">
        <v>234</v>
      </c>
      <c r="DB3" t="s">
        <v>234</v>
      </c>
      <c r="DC3" t="s">
        <v>234</v>
      </c>
      <c r="DD3" t="s">
        <v>234</v>
      </c>
      <c r="DE3" t="s">
        <v>1445</v>
      </c>
      <c r="DF3" t="s">
        <v>1445</v>
      </c>
      <c r="DG3" t="s">
        <v>1655</v>
      </c>
      <c r="DH3" t="s">
        <v>505</v>
      </c>
      <c r="DI3" t="s">
        <v>305</v>
      </c>
      <c r="DJ3" t="s">
        <v>506</v>
      </c>
      <c r="DK3" t="s">
        <v>305</v>
      </c>
      <c r="DL3" t="s">
        <v>234</v>
      </c>
      <c r="DM3" t="s">
        <v>234</v>
      </c>
      <c r="DN3" t="s">
        <v>234</v>
      </c>
      <c r="DO3" t="s">
        <v>234</v>
      </c>
      <c r="DP3" t="s">
        <v>234</v>
      </c>
      <c r="DQ3" t="s">
        <v>234</v>
      </c>
      <c r="DR3" t="s">
        <v>234</v>
      </c>
      <c r="DS3" t="s">
        <v>234</v>
      </c>
      <c r="DT3" t="s">
        <v>234</v>
      </c>
      <c r="DU3" t="s">
        <v>234</v>
      </c>
      <c r="DV3" t="s">
        <v>234</v>
      </c>
      <c r="DW3" t="s">
        <v>234</v>
      </c>
      <c r="DX3" t="s">
        <v>234</v>
      </c>
      <c r="DY3" t="s">
        <v>234</v>
      </c>
      <c r="DZ3" t="s">
        <v>234</v>
      </c>
      <c r="EA3" t="s">
        <v>234</v>
      </c>
      <c r="EB3" t="s">
        <v>234</v>
      </c>
      <c r="EC3" t="s">
        <v>234</v>
      </c>
      <c r="ED3" t="s">
        <v>234</v>
      </c>
      <c r="EE3" t="s">
        <v>234</v>
      </c>
      <c r="EF3" t="s">
        <v>234</v>
      </c>
      <c r="EG3" t="s">
        <v>234</v>
      </c>
      <c r="EH3" t="s">
        <v>234</v>
      </c>
      <c r="EI3" t="s">
        <v>234</v>
      </c>
      <c r="EJ3" t="s">
        <v>234</v>
      </c>
      <c r="EK3" t="s">
        <v>234</v>
      </c>
      <c r="EL3" t="s">
        <v>234</v>
      </c>
      <c r="EM3" t="s">
        <v>234</v>
      </c>
      <c r="EN3" t="s">
        <v>234</v>
      </c>
      <c r="EO3" t="s">
        <v>234</v>
      </c>
      <c r="EP3" t="s">
        <v>234</v>
      </c>
      <c r="EQ3" t="s">
        <v>234</v>
      </c>
      <c r="ER3" t="s">
        <v>234</v>
      </c>
      <c r="ES3" t="s">
        <v>234</v>
      </c>
      <c r="ET3" t="s">
        <v>234</v>
      </c>
      <c r="EU3" t="s">
        <v>234</v>
      </c>
      <c r="EV3" t="s">
        <v>234</v>
      </c>
      <c r="EW3" t="s">
        <v>234</v>
      </c>
      <c r="EX3" t="s">
        <v>234</v>
      </c>
      <c r="EY3" t="s">
        <v>234</v>
      </c>
      <c r="EZ3" t="s">
        <v>234</v>
      </c>
      <c r="FA3" t="s">
        <v>234</v>
      </c>
      <c r="FB3" t="s">
        <v>234</v>
      </c>
      <c r="FC3" t="s">
        <v>234</v>
      </c>
      <c r="FD3" t="s">
        <v>234</v>
      </c>
      <c r="FE3" t="s">
        <v>234</v>
      </c>
      <c r="FF3" t="s">
        <v>234</v>
      </c>
      <c r="FG3" t="s">
        <v>234</v>
      </c>
      <c r="FH3" t="s">
        <v>234</v>
      </c>
      <c r="FI3" t="s">
        <v>234</v>
      </c>
      <c r="FJ3" t="s">
        <v>234</v>
      </c>
      <c r="FK3" t="s">
        <v>234</v>
      </c>
      <c r="FL3" t="s">
        <v>234</v>
      </c>
      <c r="FM3" t="s">
        <v>234</v>
      </c>
      <c r="FN3" t="s">
        <v>234</v>
      </c>
      <c r="FO3" t="s">
        <v>234</v>
      </c>
      <c r="FP3" t="s">
        <v>234</v>
      </c>
      <c r="FQ3" t="s">
        <v>234</v>
      </c>
      <c r="FR3" t="s">
        <v>234</v>
      </c>
      <c r="FS3" t="s">
        <v>234</v>
      </c>
      <c r="FT3" t="s">
        <v>234</v>
      </c>
      <c r="FU3" t="s">
        <v>234</v>
      </c>
      <c r="FV3" t="s">
        <v>234</v>
      </c>
      <c r="FW3" t="s">
        <v>234</v>
      </c>
      <c r="FX3" t="s">
        <v>234</v>
      </c>
      <c r="FY3" t="s">
        <v>234</v>
      </c>
      <c r="FZ3" t="s">
        <v>234</v>
      </c>
      <c r="GA3" t="s">
        <v>234</v>
      </c>
      <c r="GB3" t="s">
        <v>234</v>
      </c>
      <c r="GC3" t="s">
        <v>234</v>
      </c>
      <c r="GD3" t="s">
        <v>234</v>
      </c>
      <c r="GE3" t="s">
        <v>234</v>
      </c>
      <c r="GF3" t="s">
        <v>234</v>
      </c>
      <c r="GG3" t="s">
        <v>234</v>
      </c>
      <c r="GH3" t="s">
        <v>234</v>
      </c>
      <c r="GI3" t="s">
        <v>234</v>
      </c>
      <c r="GJ3" t="s">
        <v>234</v>
      </c>
      <c r="GK3" t="s">
        <v>234</v>
      </c>
      <c r="GL3" t="s">
        <v>234</v>
      </c>
      <c r="GM3" t="s">
        <v>234</v>
      </c>
      <c r="GN3" t="s">
        <v>234</v>
      </c>
      <c r="GO3" t="s">
        <v>234</v>
      </c>
      <c r="GP3" t="s">
        <v>234</v>
      </c>
      <c r="GQ3" t="s">
        <v>234</v>
      </c>
      <c r="GR3" t="s">
        <v>1445</v>
      </c>
      <c r="GS3" t="s">
        <v>234</v>
      </c>
      <c r="GT3" t="s">
        <v>234</v>
      </c>
      <c r="GU3" t="s">
        <v>234</v>
      </c>
      <c r="GV3" t="s">
        <v>234</v>
      </c>
      <c r="GW3" t="s">
        <v>234</v>
      </c>
      <c r="GX3" t="s">
        <v>234</v>
      </c>
      <c r="GY3" t="s">
        <v>234</v>
      </c>
      <c r="GZ3" t="s">
        <v>234</v>
      </c>
      <c r="HA3" t="s">
        <v>1586</v>
      </c>
      <c r="HB3">
        <v>0</v>
      </c>
      <c r="HC3">
        <v>0</v>
      </c>
      <c r="HD3">
        <v>1</v>
      </c>
      <c r="HE3">
        <v>0</v>
      </c>
      <c r="HF3">
        <v>0</v>
      </c>
      <c r="HG3">
        <v>0</v>
      </c>
      <c r="HH3">
        <v>0</v>
      </c>
      <c r="HI3">
        <v>0</v>
      </c>
      <c r="HJ3" t="s">
        <v>234</v>
      </c>
      <c r="HK3" t="s">
        <v>1445</v>
      </c>
      <c r="HL3" t="s">
        <v>234</v>
      </c>
      <c r="HM3" t="s">
        <v>234</v>
      </c>
      <c r="HN3" t="s">
        <v>234</v>
      </c>
      <c r="HO3" t="s">
        <v>234</v>
      </c>
      <c r="HP3" t="s">
        <v>234</v>
      </c>
      <c r="HQ3" t="s">
        <v>234</v>
      </c>
      <c r="HR3" t="s">
        <v>234</v>
      </c>
      <c r="HS3" t="s">
        <v>234</v>
      </c>
      <c r="HT3" t="s">
        <v>234</v>
      </c>
      <c r="HU3" t="s">
        <v>234</v>
      </c>
      <c r="HV3" t="s">
        <v>234</v>
      </c>
      <c r="HW3" t="s">
        <v>234</v>
      </c>
      <c r="HX3" t="s">
        <v>234</v>
      </c>
      <c r="HY3" t="s">
        <v>234</v>
      </c>
      <c r="HZ3" t="s">
        <v>234</v>
      </c>
      <c r="IA3" t="s">
        <v>234</v>
      </c>
      <c r="IB3" t="s">
        <v>234</v>
      </c>
      <c r="IC3" t="s">
        <v>234</v>
      </c>
      <c r="ID3" t="s">
        <v>234</v>
      </c>
      <c r="IE3" t="s">
        <v>234</v>
      </c>
      <c r="IF3" t="s">
        <v>234</v>
      </c>
      <c r="IG3" t="s">
        <v>234</v>
      </c>
      <c r="IH3" t="s">
        <v>234</v>
      </c>
      <c r="II3" t="s">
        <v>234</v>
      </c>
      <c r="IJ3" t="s">
        <v>234</v>
      </c>
      <c r="IK3" t="s">
        <v>234</v>
      </c>
      <c r="IL3" t="s">
        <v>234</v>
      </c>
      <c r="IM3" t="s">
        <v>234</v>
      </c>
      <c r="IN3" t="s">
        <v>234</v>
      </c>
      <c r="IO3" t="s">
        <v>234</v>
      </c>
      <c r="IP3" t="s">
        <v>234</v>
      </c>
      <c r="IQ3" t="s">
        <v>234</v>
      </c>
      <c r="IR3" t="s">
        <v>234</v>
      </c>
      <c r="IS3" t="s">
        <v>234</v>
      </c>
      <c r="IT3" t="s">
        <v>234</v>
      </c>
      <c r="IU3" t="s">
        <v>234</v>
      </c>
      <c r="IV3" t="s">
        <v>234</v>
      </c>
      <c r="IW3" t="s">
        <v>234</v>
      </c>
      <c r="IX3" t="s">
        <v>234</v>
      </c>
      <c r="IY3" t="s">
        <v>234</v>
      </c>
      <c r="IZ3" t="s">
        <v>234</v>
      </c>
      <c r="JA3" t="s">
        <v>234</v>
      </c>
      <c r="JB3" t="s">
        <v>234</v>
      </c>
      <c r="JC3" t="s">
        <v>234</v>
      </c>
      <c r="JD3" t="s">
        <v>234</v>
      </c>
      <c r="JE3" t="s">
        <v>234</v>
      </c>
      <c r="JF3" t="s">
        <v>234</v>
      </c>
      <c r="JG3" t="s">
        <v>234</v>
      </c>
      <c r="JH3" t="s">
        <v>234</v>
      </c>
      <c r="JI3" t="s">
        <v>234</v>
      </c>
      <c r="JJ3" t="s">
        <v>234</v>
      </c>
      <c r="JK3" t="s">
        <v>234</v>
      </c>
      <c r="JL3" t="s">
        <v>234</v>
      </c>
      <c r="JM3" t="s">
        <v>234</v>
      </c>
      <c r="JN3" t="s">
        <v>234</v>
      </c>
      <c r="JO3" t="s">
        <v>234</v>
      </c>
      <c r="JP3" t="s">
        <v>234</v>
      </c>
      <c r="JQ3" t="s">
        <v>234</v>
      </c>
      <c r="JR3" t="s">
        <v>234</v>
      </c>
      <c r="JS3" t="s">
        <v>234</v>
      </c>
      <c r="JT3" t="s">
        <v>234</v>
      </c>
      <c r="JU3" t="s">
        <v>234</v>
      </c>
      <c r="JV3" t="s">
        <v>234</v>
      </c>
      <c r="JW3" t="s">
        <v>234</v>
      </c>
      <c r="JX3" t="s">
        <v>3443</v>
      </c>
    </row>
    <row r="4" spans="1:284" x14ac:dyDescent="0.35">
      <c r="A4" t="s">
        <v>3808</v>
      </c>
      <c r="B4" s="268">
        <v>44614</v>
      </c>
      <c r="C4" t="s">
        <v>502</v>
      </c>
      <c r="D4" t="s">
        <v>501</v>
      </c>
      <c r="E4" t="s">
        <v>518</v>
      </c>
      <c r="F4" t="s">
        <v>505</v>
      </c>
      <c r="G4" t="s">
        <v>506</v>
      </c>
      <c r="H4" t="s">
        <v>510</v>
      </c>
      <c r="I4" t="s">
        <v>513</v>
      </c>
      <c r="J4" t="s">
        <v>512</v>
      </c>
      <c r="K4" t="s">
        <v>247</v>
      </c>
      <c r="L4" t="s">
        <v>284</v>
      </c>
      <c r="M4" t="s">
        <v>250</v>
      </c>
      <c r="N4" t="s">
        <v>234</v>
      </c>
      <c r="O4" t="s">
        <v>234</v>
      </c>
      <c r="P4" t="s">
        <v>285</v>
      </c>
      <c r="Q4" t="s">
        <v>234</v>
      </c>
      <c r="R4" t="s">
        <v>318</v>
      </c>
      <c r="S4">
        <v>1</v>
      </c>
      <c r="T4">
        <v>0</v>
      </c>
      <c r="U4">
        <v>0</v>
      </c>
      <c r="V4">
        <v>0</v>
      </c>
      <c r="W4">
        <v>0</v>
      </c>
      <c r="X4">
        <v>0</v>
      </c>
      <c r="Y4">
        <v>0</v>
      </c>
      <c r="Z4">
        <v>0</v>
      </c>
      <c r="AA4" t="s">
        <v>309</v>
      </c>
      <c r="AB4" t="s">
        <v>750</v>
      </c>
      <c r="AC4" t="s">
        <v>287</v>
      </c>
      <c r="AD4">
        <v>1</v>
      </c>
      <c r="AE4">
        <v>0</v>
      </c>
      <c r="AF4">
        <v>0</v>
      </c>
      <c r="AG4">
        <v>0</v>
      </c>
      <c r="AH4">
        <v>0</v>
      </c>
      <c r="AI4">
        <v>0</v>
      </c>
      <c r="AJ4">
        <v>0</v>
      </c>
      <c r="AK4">
        <v>0</v>
      </c>
      <c r="AL4">
        <v>0</v>
      </c>
      <c r="AM4">
        <v>0</v>
      </c>
      <c r="AN4" t="s">
        <v>234</v>
      </c>
      <c r="AO4" t="s">
        <v>317</v>
      </c>
      <c r="AP4" t="s">
        <v>311</v>
      </c>
      <c r="AQ4" t="s">
        <v>3807</v>
      </c>
      <c r="AR4">
        <v>1</v>
      </c>
      <c r="AS4">
        <v>1</v>
      </c>
      <c r="AT4">
        <v>1</v>
      </c>
      <c r="AU4">
        <v>1</v>
      </c>
      <c r="AV4">
        <v>1</v>
      </c>
      <c r="AW4">
        <v>0</v>
      </c>
      <c r="AX4">
        <v>1</v>
      </c>
      <c r="AY4">
        <v>0</v>
      </c>
      <c r="AZ4" t="s">
        <v>1500</v>
      </c>
      <c r="BA4">
        <v>400</v>
      </c>
      <c r="BB4">
        <v>200</v>
      </c>
      <c r="BC4" t="s">
        <v>269</v>
      </c>
      <c r="BD4">
        <v>400</v>
      </c>
      <c r="BE4" s="252">
        <v>153.84615384615299</v>
      </c>
      <c r="BF4" t="s">
        <v>1655</v>
      </c>
      <c r="BG4">
        <v>250</v>
      </c>
      <c r="BH4" s="252">
        <v>108.695652173913</v>
      </c>
      <c r="BI4" t="s">
        <v>1655</v>
      </c>
      <c r="BJ4">
        <v>400</v>
      </c>
      <c r="BK4" s="252">
        <v>137.93103448275801</v>
      </c>
      <c r="BL4" t="s">
        <v>1655</v>
      </c>
      <c r="BM4">
        <v>600</v>
      </c>
      <c r="BN4" s="252">
        <v>250</v>
      </c>
      <c r="BO4" t="s">
        <v>1445</v>
      </c>
      <c r="BP4" t="s">
        <v>234</v>
      </c>
      <c r="BQ4" t="s">
        <v>234</v>
      </c>
      <c r="BR4" t="s">
        <v>234</v>
      </c>
      <c r="BS4" t="s">
        <v>1504</v>
      </c>
      <c r="BT4" t="s">
        <v>1655</v>
      </c>
      <c r="BU4">
        <v>1000</v>
      </c>
      <c r="BV4" t="s">
        <v>234</v>
      </c>
      <c r="BW4" t="s">
        <v>234</v>
      </c>
      <c r="BX4" t="s">
        <v>234</v>
      </c>
      <c r="BY4" t="s">
        <v>234</v>
      </c>
      <c r="BZ4" t="s">
        <v>234</v>
      </c>
      <c r="CA4" t="s">
        <v>234</v>
      </c>
      <c r="CB4" t="s">
        <v>259</v>
      </c>
      <c r="CC4">
        <v>1000</v>
      </c>
      <c r="CD4" t="s">
        <v>1655</v>
      </c>
      <c r="CE4" t="s">
        <v>1445</v>
      </c>
      <c r="CF4" t="s">
        <v>234</v>
      </c>
      <c r="CG4" t="s">
        <v>234</v>
      </c>
      <c r="CH4" t="s">
        <v>234</v>
      </c>
      <c r="CI4" t="s">
        <v>234</v>
      </c>
      <c r="CJ4" t="s">
        <v>234</v>
      </c>
      <c r="CK4" t="s">
        <v>234</v>
      </c>
      <c r="CL4" t="s">
        <v>234</v>
      </c>
      <c r="CM4" t="s">
        <v>234</v>
      </c>
      <c r="CN4" t="s">
        <v>234</v>
      </c>
      <c r="CO4" t="s">
        <v>234</v>
      </c>
      <c r="CP4" t="s">
        <v>234</v>
      </c>
      <c r="CQ4" t="s">
        <v>234</v>
      </c>
      <c r="CR4" t="s">
        <v>234</v>
      </c>
      <c r="CS4" t="s">
        <v>234</v>
      </c>
      <c r="CT4" t="s">
        <v>234</v>
      </c>
      <c r="CU4" t="s">
        <v>234</v>
      </c>
      <c r="CV4" t="s">
        <v>234</v>
      </c>
      <c r="CW4" t="s">
        <v>234</v>
      </c>
      <c r="CX4" t="s">
        <v>234</v>
      </c>
      <c r="CY4" t="s">
        <v>234</v>
      </c>
      <c r="CZ4" t="s">
        <v>234</v>
      </c>
      <c r="DA4" t="s">
        <v>234</v>
      </c>
      <c r="DB4" t="s">
        <v>234</v>
      </c>
      <c r="DC4" t="s">
        <v>234</v>
      </c>
      <c r="DD4" t="s">
        <v>234</v>
      </c>
      <c r="DE4" t="s">
        <v>1655</v>
      </c>
      <c r="DF4" t="s">
        <v>1655</v>
      </c>
      <c r="DG4" t="s">
        <v>1655</v>
      </c>
      <c r="DH4" t="s">
        <v>505</v>
      </c>
      <c r="DI4" t="s">
        <v>305</v>
      </c>
      <c r="DJ4" t="s">
        <v>506</v>
      </c>
      <c r="DK4" t="s">
        <v>305</v>
      </c>
      <c r="DL4" t="s">
        <v>234</v>
      </c>
      <c r="DM4" t="s">
        <v>234</v>
      </c>
      <c r="DN4" t="s">
        <v>234</v>
      </c>
      <c r="DO4" t="s">
        <v>234</v>
      </c>
      <c r="DP4" t="s">
        <v>234</v>
      </c>
      <c r="DQ4" t="s">
        <v>234</v>
      </c>
      <c r="DR4" t="s">
        <v>234</v>
      </c>
      <c r="DS4" t="s">
        <v>234</v>
      </c>
      <c r="DT4" t="s">
        <v>234</v>
      </c>
      <c r="DU4" t="s">
        <v>234</v>
      </c>
      <c r="DV4" t="s">
        <v>234</v>
      </c>
      <c r="DW4" t="s">
        <v>234</v>
      </c>
      <c r="DX4" t="s">
        <v>234</v>
      </c>
      <c r="DY4" t="s">
        <v>234</v>
      </c>
      <c r="DZ4" t="s">
        <v>234</v>
      </c>
      <c r="EA4" t="s">
        <v>234</v>
      </c>
      <c r="EB4" t="s">
        <v>234</v>
      </c>
      <c r="EC4" t="s">
        <v>234</v>
      </c>
      <c r="ED4" t="s">
        <v>234</v>
      </c>
      <c r="EE4" t="s">
        <v>234</v>
      </c>
      <c r="EF4" t="s">
        <v>234</v>
      </c>
      <c r="EG4" t="s">
        <v>234</v>
      </c>
      <c r="EH4" t="s">
        <v>234</v>
      </c>
      <c r="EI4" t="s">
        <v>234</v>
      </c>
      <c r="EJ4" t="s">
        <v>234</v>
      </c>
      <c r="EK4" t="s">
        <v>234</v>
      </c>
      <c r="EL4" t="s">
        <v>234</v>
      </c>
      <c r="EM4" t="s">
        <v>234</v>
      </c>
      <c r="EN4" t="s">
        <v>234</v>
      </c>
      <c r="EO4" t="s">
        <v>234</v>
      </c>
      <c r="EP4" t="s">
        <v>234</v>
      </c>
      <c r="EQ4" t="s">
        <v>234</v>
      </c>
      <c r="ER4" t="s">
        <v>234</v>
      </c>
      <c r="ES4" t="s">
        <v>234</v>
      </c>
      <c r="ET4" t="s">
        <v>234</v>
      </c>
      <c r="EU4" t="s">
        <v>234</v>
      </c>
      <c r="EV4" t="s">
        <v>234</v>
      </c>
      <c r="EW4" t="s">
        <v>234</v>
      </c>
      <c r="EX4" t="s">
        <v>234</v>
      </c>
      <c r="EY4" t="s">
        <v>234</v>
      </c>
      <c r="EZ4" t="s">
        <v>234</v>
      </c>
      <c r="FA4" t="s">
        <v>234</v>
      </c>
      <c r="FB4" t="s">
        <v>234</v>
      </c>
      <c r="FC4" t="s">
        <v>234</v>
      </c>
      <c r="FD4" t="s">
        <v>234</v>
      </c>
      <c r="FE4" t="s">
        <v>234</v>
      </c>
      <c r="FF4" t="s">
        <v>234</v>
      </c>
      <c r="FG4" t="s">
        <v>234</v>
      </c>
      <c r="FH4" t="s">
        <v>234</v>
      </c>
      <c r="FI4" t="s">
        <v>234</v>
      </c>
      <c r="FJ4" t="s">
        <v>234</v>
      </c>
      <c r="FK4" t="s">
        <v>234</v>
      </c>
      <c r="FL4" t="s">
        <v>234</v>
      </c>
      <c r="FM4" t="s">
        <v>234</v>
      </c>
      <c r="FN4" t="s">
        <v>234</v>
      </c>
      <c r="FO4" t="s">
        <v>234</v>
      </c>
      <c r="FP4" t="s">
        <v>234</v>
      </c>
      <c r="FQ4" t="s">
        <v>234</v>
      </c>
      <c r="FR4" t="s">
        <v>234</v>
      </c>
      <c r="FS4" t="s">
        <v>234</v>
      </c>
      <c r="FT4" t="s">
        <v>234</v>
      </c>
      <c r="FU4" t="s">
        <v>234</v>
      </c>
      <c r="FV4" t="s">
        <v>234</v>
      </c>
      <c r="FW4" t="s">
        <v>234</v>
      </c>
      <c r="FX4" t="s">
        <v>234</v>
      </c>
      <c r="FY4" t="s">
        <v>234</v>
      </c>
      <c r="FZ4" t="s">
        <v>234</v>
      </c>
      <c r="GA4" t="s">
        <v>234</v>
      </c>
      <c r="GB4" t="s">
        <v>234</v>
      </c>
      <c r="GC4" t="s">
        <v>234</v>
      </c>
      <c r="GD4" t="s">
        <v>234</v>
      </c>
      <c r="GE4" t="s">
        <v>234</v>
      </c>
      <c r="GF4" t="s">
        <v>234</v>
      </c>
      <c r="GG4" t="s">
        <v>234</v>
      </c>
      <c r="GH4" t="s">
        <v>234</v>
      </c>
      <c r="GI4" t="s">
        <v>234</v>
      </c>
      <c r="GJ4" t="s">
        <v>234</v>
      </c>
      <c r="GK4" t="s">
        <v>234</v>
      </c>
      <c r="GL4" t="s">
        <v>234</v>
      </c>
      <c r="GM4" t="s">
        <v>234</v>
      </c>
      <c r="GN4" t="s">
        <v>234</v>
      </c>
      <c r="GO4" t="s">
        <v>234</v>
      </c>
      <c r="GP4" t="s">
        <v>234</v>
      </c>
      <c r="GQ4" t="s">
        <v>234</v>
      </c>
      <c r="GR4" t="s">
        <v>1445</v>
      </c>
      <c r="GS4" t="s">
        <v>234</v>
      </c>
      <c r="GT4" t="s">
        <v>234</v>
      </c>
      <c r="GU4" t="s">
        <v>234</v>
      </c>
      <c r="GV4" t="s">
        <v>234</v>
      </c>
      <c r="GW4" t="s">
        <v>234</v>
      </c>
      <c r="GX4" t="s">
        <v>234</v>
      </c>
      <c r="GY4" t="s">
        <v>234</v>
      </c>
      <c r="GZ4" t="s">
        <v>234</v>
      </c>
      <c r="HA4" t="s">
        <v>1586</v>
      </c>
      <c r="HB4">
        <v>0</v>
      </c>
      <c r="HC4">
        <v>0</v>
      </c>
      <c r="HD4">
        <v>1</v>
      </c>
      <c r="HE4">
        <v>0</v>
      </c>
      <c r="HF4">
        <v>0</v>
      </c>
      <c r="HG4">
        <v>0</v>
      </c>
      <c r="HH4">
        <v>0</v>
      </c>
      <c r="HI4">
        <v>0</v>
      </c>
      <c r="HJ4" t="s">
        <v>234</v>
      </c>
      <c r="HK4" t="s">
        <v>1445</v>
      </c>
      <c r="HL4" t="s">
        <v>234</v>
      </c>
      <c r="HM4" t="s">
        <v>234</v>
      </c>
      <c r="HN4" t="s">
        <v>234</v>
      </c>
      <c r="HO4" t="s">
        <v>234</v>
      </c>
      <c r="HP4" t="s">
        <v>234</v>
      </c>
      <c r="HQ4" t="s">
        <v>234</v>
      </c>
      <c r="HR4" t="s">
        <v>234</v>
      </c>
      <c r="HS4" t="s">
        <v>234</v>
      </c>
      <c r="HT4" t="s">
        <v>234</v>
      </c>
      <c r="HU4" t="s">
        <v>234</v>
      </c>
      <c r="HV4" t="s">
        <v>234</v>
      </c>
      <c r="HW4" t="s">
        <v>234</v>
      </c>
      <c r="HX4" t="s">
        <v>234</v>
      </c>
      <c r="HY4" t="s">
        <v>234</v>
      </c>
      <c r="HZ4" t="s">
        <v>234</v>
      </c>
      <c r="IA4" t="s">
        <v>234</v>
      </c>
      <c r="IB4" t="s">
        <v>234</v>
      </c>
      <c r="IC4" t="s">
        <v>234</v>
      </c>
      <c r="ID4" t="s">
        <v>234</v>
      </c>
      <c r="IE4" t="s">
        <v>234</v>
      </c>
      <c r="IF4" t="s">
        <v>234</v>
      </c>
      <c r="IG4" t="s">
        <v>234</v>
      </c>
      <c r="IH4" t="s">
        <v>234</v>
      </c>
      <c r="II4" t="s">
        <v>234</v>
      </c>
      <c r="IJ4" t="s">
        <v>234</v>
      </c>
      <c r="IK4" t="s">
        <v>234</v>
      </c>
      <c r="IL4" t="s">
        <v>234</v>
      </c>
      <c r="IM4" t="s">
        <v>234</v>
      </c>
      <c r="IN4" t="s">
        <v>234</v>
      </c>
      <c r="IO4" t="s">
        <v>234</v>
      </c>
      <c r="IP4" t="s">
        <v>234</v>
      </c>
      <c r="IQ4" t="s">
        <v>234</v>
      </c>
      <c r="IR4" t="s">
        <v>234</v>
      </c>
      <c r="IS4" t="s">
        <v>234</v>
      </c>
      <c r="IT4" t="s">
        <v>234</v>
      </c>
      <c r="IU4" t="s">
        <v>234</v>
      </c>
      <c r="IV4" t="s">
        <v>234</v>
      </c>
      <c r="IW4" t="s">
        <v>234</v>
      </c>
      <c r="IX4" t="s">
        <v>234</v>
      </c>
      <c r="IY4" t="s">
        <v>234</v>
      </c>
      <c r="IZ4" t="s">
        <v>234</v>
      </c>
      <c r="JA4" t="s">
        <v>234</v>
      </c>
      <c r="JB4" t="s">
        <v>234</v>
      </c>
      <c r="JC4" t="s">
        <v>234</v>
      </c>
      <c r="JD4" t="s">
        <v>234</v>
      </c>
      <c r="JE4" t="s">
        <v>234</v>
      </c>
      <c r="JF4" t="s">
        <v>234</v>
      </c>
      <c r="JG4" t="s">
        <v>234</v>
      </c>
      <c r="JH4" t="s">
        <v>234</v>
      </c>
      <c r="JI4" t="s">
        <v>234</v>
      </c>
      <c r="JJ4" t="s">
        <v>234</v>
      </c>
      <c r="JK4" t="s">
        <v>234</v>
      </c>
      <c r="JL4" t="s">
        <v>234</v>
      </c>
      <c r="JM4" t="s">
        <v>234</v>
      </c>
      <c r="JN4" t="s">
        <v>234</v>
      </c>
      <c r="JO4" t="s">
        <v>234</v>
      </c>
      <c r="JP4" t="s">
        <v>234</v>
      </c>
      <c r="JQ4" t="s">
        <v>234</v>
      </c>
      <c r="JR4" t="s">
        <v>234</v>
      </c>
      <c r="JS4" t="s">
        <v>234</v>
      </c>
      <c r="JT4" t="s">
        <v>234</v>
      </c>
      <c r="JU4" t="s">
        <v>234</v>
      </c>
      <c r="JV4" t="s">
        <v>234</v>
      </c>
      <c r="JW4" t="s">
        <v>234</v>
      </c>
      <c r="JX4" t="s">
        <v>3443</v>
      </c>
    </row>
    <row r="5" spans="1:284" x14ac:dyDescent="0.35">
      <c r="A5" t="s">
        <v>3812</v>
      </c>
      <c r="B5" s="268">
        <v>44614</v>
      </c>
      <c r="C5" t="s">
        <v>502</v>
      </c>
      <c r="D5" t="s">
        <v>501</v>
      </c>
      <c r="E5" t="s">
        <v>518</v>
      </c>
      <c r="F5" t="s">
        <v>505</v>
      </c>
      <c r="G5" t="s">
        <v>506</v>
      </c>
      <c r="H5" t="s">
        <v>510</v>
      </c>
      <c r="I5" t="s">
        <v>513</v>
      </c>
      <c r="J5" t="s">
        <v>512</v>
      </c>
      <c r="K5" t="s">
        <v>247</v>
      </c>
      <c r="L5" t="s">
        <v>248</v>
      </c>
      <c r="M5" t="s">
        <v>274</v>
      </c>
      <c r="N5" t="s">
        <v>234</v>
      </c>
      <c r="O5" t="s">
        <v>234</v>
      </c>
      <c r="P5" t="s">
        <v>234</v>
      </c>
      <c r="Q5" t="s">
        <v>234</v>
      </c>
      <c r="R5" t="s">
        <v>234</v>
      </c>
      <c r="S5" t="s">
        <v>234</v>
      </c>
      <c r="T5" t="s">
        <v>234</v>
      </c>
      <c r="U5" t="s">
        <v>234</v>
      </c>
      <c r="V5" t="s">
        <v>234</v>
      </c>
      <c r="W5" t="s">
        <v>234</v>
      </c>
      <c r="X5" t="s">
        <v>234</v>
      </c>
      <c r="Y5" t="s">
        <v>234</v>
      </c>
      <c r="Z5" t="s">
        <v>234</v>
      </c>
      <c r="AA5" t="s">
        <v>234</v>
      </c>
      <c r="AB5" t="s">
        <v>234</v>
      </c>
      <c r="AC5" t="s">
        <v>234</v>
      </c>
      <c r="AD5" t="s">
        <v>234</v>
      </c>
      <c r="AE5" t="s">
        <v>234</v>
      </c>
      <c r="AF5" t="s">
        <v>234</v>
      </c>
      <c r="AG5" t="s">
        <v>234</v>
      </c>
      <c r="AH5" t="s">
        <v>234</v>
      </c>
      <c r="AI5" t="s">
        <v>234</v>
      </c>
      <c r="AJ5" t="s">
        <v>234</v>
      </c>
      <c r="AK5" t="s">
        <v>234</v>
      </c>
      <c r="AL5" t="s">
        <v>234</v>
      </c>
      <c r="AM5" t="s">
        <v>234</v>
      </c>
      <c r="AN5" t="s">
        <v>234</v>
      </c>
      <c r="AO5" t="s">
        <v>234</v>
      </c>
      <c r="AP5" t="s">
        <v>234</v>
      </c>
      <c r="AQ5" t="s">
        <v>234</v>
      </c>
      <c r="AR5" t="s">
        <v>234</v>
      </c>
      <c r="AS5" t="s">
        <v>234</v>
      </c>
      <c r="AT5" t="s">
        <v>234</v>
      </c>
      <c r="AU5" t="s">
        <v>234</v>
      </c>
      <c r="AV5" t="s">
        <v>234</v>
      </c>
      <c r="AW5" t="s">
        <v>234</v>
      </c>
      <c r="AX5" t="s">
        <v>234</v>
      </c>
      <c r="AY5" t="s">
        <v>234</v>
      </c>
      <c r="AZ5" t="s">
        <v>234</v>
      </c>
      <c r="BA5" t="s">
        <v>234</v>
      </c>
      <c r="BB5" t="s">
        <v>234</v>
      </c>
      <c r="BC5" t="s">
        <v>234</v>
      </c>
      <c r="BD5" t="s">
        <v>234</v>
      </c>
      <c r="BE5" s="252" t="s">
        <v>234</v>
      </c>
      <c r="BF5" t="s">
        <v>234</v>
      </c>
      <c r="BG5" t="s">
        <v>234</v>
      </c>
      <c r="BH5" s="252" t="s">
        <v>234</v>
      </c>
      <c r="BI5" t="s">
        <v>234</v>
      </c>
      <c r="BJ5" t="s">
        <v>234</v>
      </c>
      <c r="BK5" s="252" t="s">
        <v>234</v>
      </c>
      <c r="BL5" t="s">
        <v>234</v>
      </c>
      <c r="BM5" t="s">
        <v>234</v>
      </c>
      <c r="BN5" s="252" t="s">
        <v>234</v>
      </c>
      <c r="BO5" t="s">
        <v>234</v>
      </c>
      <c r="BP5" t="s">
        <v>234</v>
      </c>
      <c r="BQ5" t="s">
        <v>234</v>
      </c>
      <c r="BR5" t="s">
        <v>234</v>
      </c>
      <c r="BS5" t="s">
        <v>234</v>
      </c>
      <c r="BT5" t="s">
        <v>234</v>
      </c>
      <c r="BU5" t="s">
        <v>234</v>
      </c>
      <c r="BV5" t="s">
        <v>234</v>
      </c>
      <c r="BW5" t="s">
        <v>234</v>
      </c>
      <c r="BX5" t="s">
        <v>234</v>
      </c>
      <c r="BY5" t="s">
        <v>234</v>
      </c>
      <c r="BZ5" t="s">
        <v>234</v>
      </c>
      <c r="CA5" t="s">
        <v>234</v>
      </c>
      <c r="CB5" t="s">
        <v>234</v>
      </c>
      <c r="CC5" t="s">
        <v>234</v>
      </c>
      <c r="CD5" t="s">
        <v>234</v>
      </c>
      <c r="CE5" t="s">
        <v>234</v>
      </c>
      <c r="CF5" t="s">
        <v>234</v>
      </c>
      <c r="CG5" t="s">
        <v>234</v>
      </c>
      <c r="CH5" t="s">
        <v>234</v>
      </c>
      <c r="CI5" t="s">
        <v>234</v>
      </c>
      <c r="CJ5" t="s">
        <v>234</v>
      </c>
      <c r="CK5" t="s">
        <v>234</v>
      </c>
      <c r="CL5" t="s">
        <v>234</v>
      </c>
      <c r="CM5" t="s">
        <v>234</v>
      </c>
      <c r="CN5" t="s">
        <v>234</v>
      </c>
      <c r="CO5" t="s">
        <v>234</v>
      </c>
      <c r="CP5" t="s">
        <v>234</v>
      </c>
      <c r="CQ5" t="s">
        <v>234</v>
      </c>
      <c r="CR5" t="s">
        <v>234</v>
      </c>
      <c r="CS5" t="s">
        <v>234</v>
      </c>
      <c r="CT5" t="s">
        <v>234</v>
      </c>
      <c r="CU5" t="s">
        <v>234</v>
      </c>
      <c r="CV5" t="s">
        <v>234</v>
      </c>
      <c r="CW5" t="s">
        <v>234</v>
      </c>
      <c r="CX5" t="s">
        <v>234</v>
      </c>
      <c r="CY5" t="s">
        <v>234</v>
      </c>
      <c r="CZ5" t="s">
        <v>234</v>
      </c>
      <c r="DA5" t="s">
        <v>234</v>
      </c>
      <c r="DB5" t="s">
        <v>234</v>
      </c>
      <c r="DC5" t="s">
        <v>234</v>
      </c>
      <c r="DD5" t="s">
        <v>234</v>
      </c>
      <c r="DE5" t="s">
        <v>234</v>
      </c>
      <c r="DF5" t="s">
        <v>234</v>
      </c>
      <c r="DG5" t="s">
        <v>234</v>
      </c>
      <c r="DH5" t="s">
        <v>234</v>
      </c>
      <c r="DI5" t="s">
        <v>234</v>
      </c>
      <c r="DJ5" t="s">
        <v>234</v>
      </c>
      <c r="DK5" t="s">
        <v>234</v>
      </c>
      <c r="DL5" t="s">
        <v>234</v>
      </c>
      <c r="DM5" t="s">
        <v>234</v>
      </c>
      <c r="DN5" t="s">
        <v>234</v>
      </c>
      <c r="DO5" t="s">
        <v>234</v>
      </c>
      <c r="DP5" t="s">
        <v>234</v>
      </c>
      <c r="DQ5" t="s">
        <v>234</v>
      </c>
      <c r="DR5" t="s">
        <v>234</v>
      </c>
      <c r="DS5" t="s">
        <v>234</v>
      </c>
      <c r="DT5" t="s">
        <v>234</v>
      </c>
      <c r="DU5" t="s">
        <v>234</v>
      </c>
      <c r="DV5" t="s">
        <v>234</v>
      </c>
      <c r="DW5" t="s">
        <v>234</v>
      </c>
      <c r="DX5" t="s">
        <v>234</v>
      </c>
      <c r="DY5" t="s">
        <v>234</v>
      </c>
      <c r="DZ5" t="s">
        <v>234</v>
      </c>
      <c r="EA5" t="s">
        <v>234</v>
      </c>
      <c r="EB5" t="s">
        <v>234</v>
      </c>
      <c r="EC5" t="s">
        <v>234</v>
      </c>
      <c r="ED5" t="s">
        <v>234</v>
      </c>
      <c r="EE5" t="s">
        <v>234</v>
      </c>
      <c r="EF5" t="s">
        <v>234</v>
      </c>
      <c r="EG5" t="s">
        <v>234</v>
      </c>
      <c r="EH5" t="s">
        <v>234</v>
      </c>
      <c r="EI5" t="s">
        <v>234</v>
      </c>
      <c r="EJ5" t="s">
        <v>234</v>
      </c>
      <c r="EK5" t="s">
        <v>234</v>
      </c>
      <c r="EL5" t="s">
        <v>234</v>
      </c>
      <c r="EM5" t="s">
        <v>234</v>
      </c>
      <c r="EN5" t="s">
        <v>234</v>
      </c>
      <c r="EO5" t="s">
        <v>234</v>
      </c>
      <c r="EP5" t="s">
        <v>234</v>
      </c>
      <c r="EQ5" t="s">
        <v>234</v>
      </c>
      <c r="ER5" t="s">
        <v>234</v>
      </c>
      <c r="ES5" t="s">
        <v>234</v>
      </c>
      <c r="ET5" t="s">
        <v>234</v>
      </c>
      <c r="EU5" t="s">
        <v>234</v>
      </c>
      <c r="EV5" t="s">
        <v>234</v>
      </c>
      <c r="EW5" t="s">
        <v>234</v>
      </c>
      <c r="EX5" t="s">
        <v>234</v>
      </c>
      <c r="EY5" t="s">
        <v>234</v>
      </c>
      <c r="EZ5" t="s">
        <v>234</v>
      </c>
      <c r="FA5" t="s">
        <v>234</v>
      </c>
      <c r="FB5" t="s">
        <v>234</v>
      </c>
      <c r="FC5" t="s">
        <v>234</v>
      </c>
      <c r="FD5" t="s">
        <v>234</v>
      </c>
      <c r="FE5" t="s">
        <v>234</v>
      </c>
      <c r="FF5" t="s">
        <v>234</v>
      </c>
      <c r="FG5" t="s">
        <v>234</v>
      </c>
      <c r="FH5" t="s">
        <v>234</v>
      </c>
      <c r="FI5" t="s">
        <v>234</v>
      </c>
      <c r="FJ5" t="s">
        <v>234</v>
      </c>
      <c r="FK5" t="s">
        <v>234</v>
      </c>
      <c r="FL5" t="s">
        <v>234</v>
      </c>
      <c r="FM5" t="s">
        <v>234</v>
      </c>
      <c r="FN5" t="s">
        <v>234</v>
      </c>
      <c r="FO5" t="s">
        <v>234</v>
      </c>
      <c r="FP5" t="s">
        <v>234</v>
      </c>
      <c r="FQ5" t="s">
        <v>234</v>
      </c>
      <c r="FR5" t="s">
        <v>234</v>
      </c>
      <c r="FS5" t="s">
        <v>234</v>
      </c>
      <c r="FT5" t="s">
        <v>234</v>
      </c>
      <c r="FU5" t="s">
        <v>234</v>
      </c>
      <c r="FV5" t="s">
        <v>234</v>
      </c>
      <c r="FW5" t="s">
        <v>234</v>
      </c>
      <c r="FX5" t="s">
        <v>234</v>
      </c>
      <c r="FY5" t="s">
        <v>234</v>
      </c>
      <c r="FZ5" t="s">
        <v>234</v>
      </c>
      <c r="GA5" t="s">
        <v>234</v>
      </c>
      <c r="GB5" t="s">
        <v>234</v>
      </c>
      <c r="GC5" t="s">
        <v>234</v>
      </c>
      <c r="GD5" t="s">
        <v>234</v>
      </c>
      <c r="GE5" t="s">
        <v>234</v>
      </c>
      <c r="GF5" t="s">
        <v>234</v>
      </c>
      <c r="GG5" t="s">
        <v>234</v>
      </c>
      <c r="GH5" t="s">
        <v>234</v>
      </c>
      <c r="GI5" t="s">
        <v>234</v>
      </c>
      <c r="GJ5" t="s">
        <v>234</v>
      </c>
      <c r="GK5" t="s">
        <v>234</v>
      </c>
      <c r="GL5" t="s">
        <v>234</v>
      </c>
      <c r="GM5" t="s">
        <v>234</v>
      </c>
      <c r="GN5" t="s">
        <v>234</v>
      </c>
      <c r="GO5" t="s">
        <v>234</v>
      </c>
      <c r="GP5" t="s">
        <v>234</v>
      </c>
      <c r="GQ5" t="s">
        <v>234</v>
      </c>
      <c r="GR5" t="s">
        <v>234</v>
      </c>
      <c r="GS5" t="s">
        <v>234</v>
      </c>
      <c r="GT5" t="s">
        <v>234</v>
      </c>
      <c r="GU5" t="s">
        <v>234</v>
      </c>
      <c r="GV5" t="s">
        <v>234</v>
      </c>
      <c r="GW5" t="s">
        <v>234</v>
      </c>
      <c r="GX5" t="s">
        <v>234</v>
      </c>
      <c r="GY5" t="s">
        <v>234</v>
      </c>
      <c r="GZ5" t="s">
        <v>234</v>
      </c>
      <c r="HA5" t="s">
        <v>234</v>
      </c>
      <c r="HB5" t="s">
        <v>234</v>
      </c>
      <c r="HC5" t="s">
        <v>234</v>
      </c>
      <c r="HD5" t="s">
        <v>234</v>
      </c>
      <c r="HE5" t="s">
        <v>234</v>
      </c>
      <c r="HF5" t="s">
        <v>234</v>
      </c>
      <c r="HG5" t="s">
        <v>234</v>
      </c>
      <c r="HH5" t="s">
        <v>234</v>
      </c>
      <c r="HI5" t="s">
        <v>234</v>
      </c>
      <c r="HJ5" t="s">
        <v>234</v>
      </c>
      <c r="HK5" t="s">
        <v>234</v>
      </c>
      <c r="HL5" t="s">
        <v>234</v>
      </c>
      <c r="HM5" t="s">
        <v>234</v>
      </c>
      <c r="HN5" t="s">
        <v>234</v>
      </c>
      <c r="HO5" t="s">
        <v>234</v>
      </c>
      <c r="HP5" t="s">
        <v>234</v>
      </c>
      <c r="HQ5" t="s">
        <v>1655</v>
      </c>
      <c r="HR5" t="s">
        <v>1713</v>
      </c>
      <c r="HS5" t="s">
        <v>344</v>
      </c>
      <c r="HT5" t="s">
        <v>234</v>
      </c>
      <c r="HU5" t="s">
        <v>345</v>
      </c>
      <c r="HV5" t="s">
        <v>3809</v>
      </c>
      <c r="HW5" t="s">
        <v>3809</v>
      </c>
      <c r="HX5" t="s">
        <v>279</v>
      </c>
      <c r="HY5" t="s">
        <v>234</v>
      </c>
      <c r="HZ5" t="s">
        <v>256</v>
      </c>
      <c r="IA5" t="s">
        <v>258</v>
      </c>
      <c r="IB5" t="s">
        <v>258</v>
      </c>
      <c r="IC5" t="s">
        <v>3810</v>
      </c>
      <c r="ID5" t="s">
        <v>234</v>
      </c>
      <c r="IE5" t="s">
        <v>234</v>
      </c>
      <c r="IF5" t="s">
        <v>234</v>
      </c>
      <c r="IG5" t="s">
        <v>234</v>
      </c>
      <c r="IH5" t="s">
        <v>234</v>
      </c>
      <c r="II5">
        <v>0</v>
      </c>
      <c r="IJ5" t="s">
        <v>3811</v>
      </c>
      <c r="IK5" t="s">
        <v>234</v>
      </c>
      <c r="IL5" t="s">
        <v>259</v>
      </c>
      <c r="IM5" s="99">
        <v>0</v>
      </c>
      <c r="IN5" t="s">
        <v>261</v>
      </c>
      <c r="IO5" t="s">
        <v>375</v>
      </c>
      <c r="IP5" t="s">
        <v>261</v>
      </c>
      <c r="IQ5" t="s">
        <v>234</v>
      </c>
      <c r="IR5" t="s">
        <v>234</v>
      </c>
      <c r="IS5" t="s">
        <v>234</v>
      </c>
      <c r="IT5" t="s">
        <v>234</v>
      </c>
      <c r="IU5" t="s">
        <v>234</v>
      </c>
      <c r="IV5" t="s">
        <v>234</v>
      </c>
      <c r="IW5" t="s">
        <v>234</v>
      </c>
      <c r="IX5" t="s">
        <v>234</v>
      </c>
      <c r="IY5" t="s">
        <v>234</v>
      </c>
      <c r="IZ5" t="s">
        <v>234</v>
      </c>
      <c r="JA5" t="s">
        <v>234</v>
      </c>
      <c r="JB5" t="s">
        <v>234</v>
      </c>
      <c r="JC5" t="s">
        <v>234</v>
      </c>
      <c r="JD5" t="s">
        <v>234</v>
      </c>
      <c r="JE5" t="s">
        <v>261</v>
      </c>
      <c r="JF5" t="s">
        <v>234</v>
      </c>
      <c r="JG5" t="s">
        <v>234</v>
      </c>
      <c r="JH5" t="s">
        <v>234</v>
      </c>
      <c r="JI5" t="s">
        <v>234</v>
      </c>
      <c r="JJ5" t="s">
        <v>234</v>
      </c>
      <c r="JK5" t="s">
        <v>234</v>
      </c>
      <c r="JL5" t="s">
        <v>234</v>
      </c>
      <c r="JM5" t="s">
        <v>234</v>
      </c>
      <c r="JN5" t="s">
        <v>234</v>
      </c>
      <c r="JO5" t="s">
        <v>234</v>
      </c>
      <c r="JP5" t="s">
        <v>234</v>
      </c>
      <c r="JQ5" t="s">
        <v>234</v>
      </c>
      <c r="JR5" t="s">
        <v>234</v>
      </c>
      <c r="JS5" t="s">
        <v>234</v>
      </c>
      <c r="JT5" t="s">
        <v>234</v>
      </c>
      <c r="JU5" t="s">
        <v>234</v>
      </c>
      <c r="JV5" t="s">
        <v>234</v>
      </c>
      <c r="JW5" t="s">
        <v>234</v>
      </c>
      <c r="JX5" t="s">
        <v>234</v>
      </c>
    </row>
    <row r="6" spans="1:284" x14ac:dyDescent="0.35">
      <c r="A6" t="s">
        <v>3817</v>
      </c>
      <c r="B6" s="268">
        <v>44614</v>
      </c>
      <c r="C6" t="s">
        <v>502</v>
      </c>
      <c r="D6" t="s">
        <v>501</v>
      </c>
      <c r="E6" t="s">
        <v>518</v>
      </c>
      <c r="F6" t="s">
        <v>505</v>
      </c>
      <c r="G6" t="s">
        <v>506</v>
      </c>
      <c r="H6" t="s">
        <v>510</v>
      </c>
      <c r="I6" t="s">
        <v>513</v>
      </c>
      <c r="J6" t="s">
        <v>512</v>
      </c>
      <c r="K6" t="s">
        <v>247</v>
      </c>
      <c r="L6" t="s">
        <v>284</v>
      </c>
      <c r="M6" t="s">
        <v>250</v>
      </c>
      <c r="N6" t="s">
        <v>234</v>
      </c>
      <c r="O6" t="s">
        <v>234</v>
      </c>
      <c r="P6" t="s">
        <v>285</v>
      </c>
      <c r="Q6" t="s">
        <v>234</v>
      </c>
      <c r="R6" t="s">
        <v>302</v>
      </c>
      <c r="S6">
        <v>0</v>
      </c>
      <c r="T6">
        <v>1</v>
      </c>
      <c r="U6">
        <v>0</v>
      </c>
      <c r="V6">
        <v>0</v>
      </c>
      <c r="W6">
        <v>0</v>
      </c>
      <c r="X6">
        <v>0</v>
      </c>
      <c r="Y6">
        <v>0</v>
      </c>
      <c r="Z6">
        <v>0</v>
      </c>
      <c r="AA6" t="s">
        <v>303</v>
      </c>
      <c r="AB6" t="s">
        <v>752</v>
      </c>
      <c r="AC6" t="s">
        <v>287</v>
      </c>
      <c r="AD6">
        <v>1</v>
      </c>
      <c r="AE6">
        <v>0</v>
      </c>
      <c r="AF6">
        <v>0</v>
      </c>
      <c r="AG6">
        <v>0</v>
      </c>
      <c r="AH6">
        <v>0</v>
      </c>
      <c r="AI6">
        <v>0</v>
      </c>
      <c r="AJ6">
        <v>0</v>
      </c>
      <c r="AK6">
        <v>0</v>
      </c>
      <c r="AL6">
        <v>0</v>
      </c>
      <c r="AM6">
        <v>0</v>
      </c>
      <c r="AN6" t="s">
        <v>234</v>
      </c>
      <c r="AO6" t="s">
        <v>348</v>
      </c>
      <c r="AP6" t="s">
        <v>311</v>
      </c>
      <c r="AQ6" t="s">
        <v>234</v>
      </c>
      <c r="AR6" t="s">
        <v>234</v>
      </c>
      <c r="AS6" t="s">
        <v>234</v>
      </c>
      <c r="AT6" t="s">
        <v>234</v>
      </c>
      <c r="AU6" t="s">
        <v>234</v>
      </c>
      <c r="AV6" t="s">
        <v>234</v>
      </c>
      <c r="AW6" t="s">
        <v>234</v>
      </c>
      <c r="AX6" t="s">
        <v>234</v>
      </c>
      <c r="AY6" t="s">
        <v>234</v>
      </c>
      <c r="AZ6" t="s">
        <v>234</v>
      </c>
      <c r="BA6" t="s">
        <v>234</v>
      </c>
      <c r="BB6" t="s">
        <v>234</v>
      </c>
      <c r="BC6" t="s">
        <v>234</v>
      </c>
      <c r="BD6" t="s">
        <v>234</v>
      </c>
      <c r="BE6" s="252" t="s">
        <v>234</v>
      </c>
      <c r="BF6" t="s">
        <v>234</v>
      </c>
      <c r="BG6" t="s">
        <v>234</v>
      </c>
      <c r="BH6" s="252" t="s">
        <v>234</v>
      </c>
      <c r="BI6" t="s">
        <v>234</v>
      </c>
      <c r="BJ6" t="s">
        <v>234</v>
      </c>
      <c r="BK6" s="252" t="s">
        <v>234</v>
      </c>
      <c r="BL6" t="s">
        <v>234</v>
      </c>
      <c r="BM6" t="s">
        <v>234</v>
      </c>
      <c r="BN6" s="252" t="s">
        <v>234</v>
      </c>
      <c r="BO6" t="s">
        <v>234</v>
      </c>
      <c r="BP6" t="s">
        <v>234</v>
      </c>
      <c r="BQ6" t="s">
        <v>234</v>
      </c>
      <c r="BR6" t="s">
        <v>234</v>
      </c>
      <c r="BS6" t="s">
        <v>234</v>
      </c>
      <c r="BT6" t="s">
        <v>234</v>
      </c>
      <c r="BU6" t="s">
        <v>234</v>
      </c>
      <c r="BV6" t="s">
        <v>234</v>
      </c>
      <c r="BW6" t="s">
        <v>234</v>
      </c>
      <c r="BX6" t="s">
        <v>234</v>
      </c>
      <c r="BY6" t="s">
        <v>234</v>
      </c>
      <c r="BZ6" t="s">
        <v>234</v>
      </c>
      <c r="CA6" t="s">
        <v>234</v>
      </c>
      <c r="CB6" t="s">
        <v>234</v>
      </c>
      <c r="CC6" t="s">
        <v>234</v>
      </c>
      <c r="CD6" t="s">
        <v>234</v>
      </c>
      <c r="CE6" t="s">
        <v>234</v>
      </c>
      <c r="CF6" t="s">
        <v>234</v>
      </c>
      <c r="CG6" t="s">
        <v>234</v>
      </c>
      <c r="CH6" t="s">
        <v>234</v>
      </c>
      <c r="CI6" t="s">
        <v>234</v>
      </c>
      <c r="CJ6" t="s">
        <v>234</v>
      </c>
      <c r="CK6" t="s">
        <v>234</v>
      </c>
      <c r="CL6" t="s">
        <v>234</v>
      </c>
      <c r="CM6" t="s">
        <v>234</v>
      </c>
      <c r="CN6" t="s">
        <v>234</v>
      </c>
      <c r="CO6" t="s">
        <v>234</v>
      </c>
      <c r="CP6" t="s">
        <v>234</v>
      </c>
      <c r="CQ6" t="s">
        <v>234</v>
      </c>
      <c r="CR6" t="s">
        <v>234</v>
      </c>
      <c r="CS6" t="s">
        <v>234</v>
      </c>
      <c r="CT6" t="s">
        <v>234</v>
      </c>
      <c r="CU6" t="s">
        <v>234</v>
      </c>
      <c r="CV6" t="s">
        <v>234</v>
      </c>
      <c r="CW6" t="s">
        <v>234</v>
      </c>
      <c r="CX6" t="s">
        <v>234</v>
      </c>
      <c r="CY6" t="s">
        <v>234</v>
      </c>
      <c r="CZ6" t="s">
        <v>234</v>
      </c>
      <c r="DA6" t="s">
        <v>234</v>
      </c>
      <c r="DB6" t="s">
        <v>234</v>
      </c>
      <c r="DC6" t="s">
        <v>234</v>
      </c>
      <c r="DD6" t="s">
        <v>234</v>
      </c>
      <c r="DE6" t="s">
        <v>234</v>
      </c>
      <c r="DF6" t="s">
        <v>234</v>
      </c>
      <c r="DG6" t="s">
        <v>234</v>
      </c>
      <c r="DH6" t="s">
        <v>234</v>
      </c>
      <c r="DI6" t="s">
        <v>234</v>
      </c>
      <c r="DJ6" t="s">
        <v>234</v>
      </c>
      <c r="DK6" t="s">
        <v>234</v>
      </c>
      <c r="DL6" t="s">
        <v>3813</v>
      </c>
      <c r="DM6">
        <v>1</v>
      </c>
      <c r="DN6">
        <v>1</v>
      </c>
      <c r="DO6">
        <v>1</v>
      </c>
      <c r="DP6">
        <v>1</v>
      </c>
      <c r="DQ6">
        <v>1</v>
      </c>
      <c r="DR6">
        <v>1</v>
      </c>
      <c r="DS6">
        <v>1</v>
      </c>
      <c r="DT6">
        <v>0</v>
      </c>
      <c r="DU6" t="s">
        <v>1655</v>
      </c>
      <c r="DV6">
        <v>50</v>
      </c>
      <c r="DW6" t="s">
        <v>3814</v>
      </c>
      <c r="DX6" t="s">
        <v>234</v>
      </c>
      <c r="DY6" t="s">
        <v>234</v>
      </c>
      <c r="DZ6" t="s">
        <v>234</v>
      </c>
      <c r="EA6" s="99">
        <v>50</v>
      </c>
      <c r="EB6" t="s">
        <v>269</v>
      </c>
      <c r="EC6">
        <v>25</v>
      </c>
      <c r="ED6" t="s">
        <v>269</v>
      </c>
      <c r="EE6">
        <v>50</v>
      </c>
      <c r="EF6" t="s">
        <v>269</v>
      </c>
      <c r="EG6" t="s">
        <v>1655</v>
      </c>
      <c r="EH6">
        <v>50</v>
      </c>
      <c r="EI6" t="s">
        <v>234</v>
      </c>
      <c r="EJ6" t="s">
        <v>234</v>
      </c>
      <c r="EK6" s="252">
        <v>50</v>
      </c>
      <c r="EL6" t="s">
        <v>269</v>
      </c>
      <c r="EM6" t="s">
        <v>1655</v>
      </c>
      <c r="EN6">
        <v>150</v>
      </c>
      <c r="EO6" t="s">
        <v>234</v>
      </c>
      <c r="EP6" t="s">
        <v>234</v>
      </c>
      <c r="EQ6" s="252">
        <v>150</v>
      </c>
      <c r="ER6" t="s">
        <v>269</v>
      </c>
      <c r="ES6" t="s">
        <v>1655</v>
      </c>
      <c r="ET6">
        <v>100</v>
      </c>
      <c r="EU6" t="s">
        <v>234</v>
      </c>
      <c r="EV6" t="s">
        <v>234</v>
      </c>
      <c r="EW6" t="s">
        <v>234</v>
      </c>
      <c r="EX6" s="99">
        <v>100</v>
      </c>
      <c r="EY6" t="s">
        <v>269</v>
      </c>
      <c r="EZ6" t="s">
        <v>1655</v>
      </c>
      <c r="FA6" t="s">
        <v>234</v>
      </c>
      <c r="FB6">
        <v>15</v>
      </c>
      <c r="FC6" t="s">
        <v>234</v>
      </c>
      <c r="FD6" t="s">
        <v>234</v>
      </c>
      <c r="FE6" t="s">
        <v>234</v>
      </c>
      <c r="FF6" t="s">
        <v>234</v>
      </c>
      <c r="FG6" t="s">
        <v>234</v>
      </c>
      <c r="FH6" t="s">
        <v>234</v>
      </c>
      <c r="FI6" t="s">
        <v>269</v>
      </c>
      <c r="FJ6" t="s">
        <v>259</v>
      </c>
      <c r="FK6">
        <v>15</v>
      </c>
      <c r="FL6" t="s">
        <v>1445</v>
      </c>
      <c r="FM6" t="s">
        <v>234</v>
      </c>
      <c r="FN6" t="s">
        <v>234</v>
      </c>
      <c r="FO6" t="s">
        <v>234</v>
      </c>
      <c r="FP6" t="s">
        <v>234</v>
      </c>
      <c r="FQ6" t="s">
        <v>234</v>
      </c>
      <c r="FR6" t="s">
        <v>234</v>
      </c>
      <c r="FS6" t="s">
        <v>234</v>
      </c>
      <c r="FT6" t="s">
        <v>234</v>
      </c>
      <c r="FU6" t="s">
        <v>234</v>
      </c>
      <c r="FV6" t="s">
        <v>234</v>
      </c>
      <c r="FW6" t="s">
        <v>234</v>
      </c>
      <c r="FX6" t="s">
        <v>234</v>
      </c>
      <c r="FY6" t="s">
        <v>234</v>
      </c>
      <c r="FZ6" t="s">
        <v>234</v>
      </c>
      <c r="GA6" t="s">
        <v>234</v>
      </c>
      <c r="GB6" t="s">
        <v>234</v>
      </c>
      <c r="GC6" t="s">
        <v>234</v>
      </c>
      <c r="GD6" t="s">
        <v>234</v>
      </c>
      <c r="GE6" t="s">
        <v>234</v>
      </c>
      <c r="GF6" t="s">
        <v>234</v>
      </c>
      <c r="GG6" t="s">
        <v>234</v>
      </c>
      <c r="GH6" t="s">
        <v>234</v>
      </c>
      <c r="GI6" t="s">
        <v>234</v>
      </c>
      <c r="GJ6" t="s">
        <v>234</v>
      </c>
      <c r="GK6" t="s">
        <v>1445</v>
      </c>
      <c r="GL6" t="s">
        <v>1445</v>
      </c>
      <c r="GM6" t="s">
        <v>1655</v>
      </c>
      <c r="GN6" t="s">
        <v>419</v>
      </c>
      <c r="GO6" t="s">
        <v>314</v>
      </c>
      <c r="GP6" t="s">
        <v>426</v>
      </c>
      <c r="GQ6" t="s">
        <v>314</v>
      </c>
      <c r="GR6" t="s">
        <v>1445</v>
      </c>
      <c r="GS6" t="s">
        <v>234</v>
      </c>
      <c r="GT6" t="s">
        <v>234</v>
      </c>
      <c r="GU6" t="s">
        <v>234</v>
      </c>
      <c r="GV6" t="s">
        <v>234</v>
      </c>
      <c r="GW6" t="s">
        <v>234</v>
      </c>
      <c r="GX6" t="s">
        <v>234</v>
      </c>
      <c r="GY6" t="s">
        <v>234</v>
      </c>
      <c r="GZ6" t="s">
        <v>234</v>
      </c>
      <c r="HA6" t="s">
        <v>1586</v>
      </c>
      <c r="HB6">
        <v>0</v>
      </c>
      <c r="HC6">
        <v>0</v>
      </c>
      <c r="HD6">
        <v>1</v>
      </c>
      <c r="HE6">
        <v>0</v>
      </c>
      <c r="HF6">
        <v>0</v>
      </c>
      <c r="HG6">
        <v>0</v>
      </c>
      <c r="HH6">
        <v>0</v>
      </c>
      <c r="HI6">
        <v>0</v>
      </c>
      <c r="HJ6" t="s">
        <v>234</v>
      </c>
      <c r="HK6" t="s">
        <v>1445</v>
      </c>
      <c r="HL6" t="s">
        <v>234</v>
      </c>
      <c r="HM6" t="s">
        <v>234</v>
      </c>
      <c r="HN6" t="s">
        <v>234</v>
      </c>
      <c r="HO6" t="s">
        <v>234</v>
      </c>
      <c r="HP6" t="s">
        <v>234</v>
      </c>
      <c r="HQ6" t="s">
        <v>234</v>
      </c>
      <c r="HR6" t="s">
        <v>234</v>
      </c>
      <c r="HS6" t="s">
        <v>234</v>
      </c>
      <c r="HT6" t="s">
        <v>234</v>
      </c>
      <c r="HU6" t="s">
        <v>234</v>
      </c>
      <c r="HV6" t="s">
        <v>234</v>
      </c>
      <c r="HW6" t="s">
        <v>234</v>
      </c>
      <c r="HX6" t="s">
        <v>234</v>
      </c>
      <c r="HY6" t="s">
        <v>234</v>
      </c>
      <c r="HZ6" t="s">
        <v>234</v>
      </c>
      <c r="IA6" t="s">
        <v>234</v>
      </c>
      <c r="IB6" t="s">
        <v>234</v>
      </c>
      <c r="IC6" t="s">
        <v>234</v>
      </c>
      <c r="ID6" t="s">
        <v>234</v>
      </c>
      <c r="IE6" t="s">
        <v>234</v>
      </c>
      <c r="IF6" t="s">
        <v>234</v>
      </c>
      <c r="IG6" t="s">
        <v>234</v>
      </c>
      <c r="IH6" t="s">
        <v>234</v>
      </c>
      <c r="II6" t="s">
        <v>234</v>
      </c>
      <c r="IJ6" t="s">
        <v>234</v>
      </c>
      <c r="IK6" t="s">
        <v>234</v>
      </c>
      <c r="IL6" t="s">
        <v>234</v>
      </c>
      <c r="IM6" t="s">
        <v>234</v>
      </c>
      <c r="IN6" t="s">
        <v>234</v>
      </c>
      <c r="IO6" t="s">
        <v>234</v>
      </c>
      <c r="IP6" t="s">
        <v>234</v>
      </c>
      <c r="IQ6" t="s">
        <v>234</v>
      </c>
      <c r="IR6" t="s">
        <v>234</v>
      </c>
      <c r="IS6" t="s">
        <v>234</v>
      </c>
      <c r="IT6" t="s">
        <v>234</v>
      </c>
      <c r="IU6" t="s">
        <v>234</v>
      </c>
      <c r="IV6" t="s">
        <v>234</v>
      </c>
      <c r="IW6" t="s">
        <v>234</v>
      </c>
      <c r="IX6" t="s">
        <v>234</v>
      </c>
      <c r="IY6" t="s">
        <v>234</v>
      </c>
      <c r="IZ6" t="s">
        <v>234</v>
      </c>
      <c r="JA6" t="s">
        <v>234</v>
      </c>
      <c r="JB6" t="s">
        <v>234</v>
      </c>
      <c r="JC6" t="s">
        <v>234</v>
      </c>
      <c r="JD6" t="s">
        <v>234</v>
      </c>
      <c r="JE6" t="s">
        <v>234</v>
      </c>
      <c r="JF6" t="s">
        <v>234</v>
      </c>
      <c r="JG6" t="s">
        <v>234</v>
      </c>
      <c r="JH6" t="s">
        <v>234</v>
      </c>
      <c r="JI6" t="s">
        <v>234</v>
      </c>
      <c r="JJ6" t="s">
        <v>234</v>
      </c>
      <c r="JK6" t="s">
        <v>234</v>
      </c>
      <c r="JL6" t="s">
        <v>234</v>
      </c>
      <c r="JM6" t="s">
        <v>234</v>
      </c>
      <c r="JN6" t="s">
        <v>234</v>
      </c>
      <c r="JO6" t="s">
        <v>234</v>
      </c>
      <c r="JP6" t="s">
        <v>234</v>
      </c>
      <c r="JQ6" t="s">
        <v>234</v>
      </c>
      <c r="JR6" t="s">
        <v>234</v>
      </c>
      <c r="JS6" t="s">
        <v>234</v>
      </c>
      <c r="JT6" t="s">
        <v>234</v>
      </c>
      <c r="JU6" t="s">
        <v>234</v>
      </c>
      <c r="JV6" t="s">
        <v>234</v>
      </c>
      <c r="JW6" t="s">
        <v>234</v>
      </c>
      <c r="JX6" t="s">
        <v>234</v>
      </c>
    </row>
    <row r="7" spans="1:284" x14ac:dyDescent="0.35">
      <c r="A7" t="s">
        <v>3820</v>
      </c>
      <c r="B7" s="268">
        <v>44614</v>
      </c>
      <c r="C7" t="s">
        <v>502</v>
      </c>
      <c r="D7" t="s">
        <v>501</v>
      </c>
      <c r="E7" t="s">
        <v>518</v>
      </c>
      <c r="F7" t="s">
        <v>505</v>
      </c>
      <c r="G7" t="s">
        <v>506</v>
      </c>
      <c r="H7" t="s">
        <v>510</v>
      </c>
      <c r="I7" t="s">
        <v>513</v>
      </c>
      <c r="J7" t="s">
        <v>512</v>
      </c>
      <c r="K7" t="s">
        <v>247</v>
      </c>
      <c r="L7" t="s">
        <v>284</v>
      </c>
      <c r="M7" t="s">
        <v>250</v>
      </c>
      <c r="N7" t="s">
        <v>234</v>
      </c>
      <c r="O7" t="s">
        <v>234</v>
      </c>
      <c r="P7" t="s">
        <v>285</v>
      </c>
      <c r="Q7" t="s">
        <v>234</v>
      </c>
      <c r="R7" t="s">
        <v>302</v>
      </c>
      <c r="S7">
        <v>0</v>
      </c>
      <c r="T7">
        <v>1</v>
      </c>
      <c r="U7">
        <v>0</v>
      </c>
      <c r="V7">
        <v>0</v>
      </c>
      <c r="W7">
        <v>0</v>
      </c>
      <c r="X7">
        <v>0</v>
      </c>
      <c r="Y7">
        <v>0</v>
      </c>
      <c r="Z7">
        <v>0</v>
      </c>
      <c r="AA7" t="s">
        <v>303</v>
      </c>
      <c r="AB7" t="s">
        <v>752</v>
      </c>
      <c r="AC7" t="s">
        <v>287</v>
      </c>
      <c r="AD7">
        <v>1</v>
      </c>
      <c r="AE7">
        <v>0</v>
      </c>
      <c r="AF7">
        <v>0</v>
      </c>
      <c r="AG7">
        <v>0</v>
      </c>
      <c r="AH7">
        <v>0</v>
      </c>
      <c r="AI7">
        <v>0</v>
      </c>
      <c r="AJ7">
        <v>0</v>
      </c>
      <c r="AK7">
        <v>0</v>
      </c>
      <c r="AL7">
        <v>0</v>
      </c>
      <c r="AM7">
        <v>0</v>
      </c>
      <c r="AN7" t="s">
        <v>234</v>
      </c>
      <c r="AO7" t="s">
        <v>317</v>
      </c>
      <c r="AP7" t="s">
        <v>311</v>
      </c>
      <c r="AQ7" t="s">
        <v>234</v>
      </c>
      <c r="AR7" t="s">
        <v>234</v>
      </c>
      <c r="AS7" t="s">
        <v>234</v>
      </c>
      <c r="AT7" t="s">
        <v>234</v>
      </c>
      <c r="AU7" t="s">
        <v>234</v>
      </c>
      <c r="AV7" t="s">
        <v>234</v>
      </c>
      <c r="AW7" t="s">
        <v>234</v>
      </c>
      <c r="AX7" t="s">
        <v>234</v>
      </c>
      <c r="AY7" t="s">
        <v>234</v>
      </c>
      <c r="AZ7" t="s">
        <v>234</v>
      </c>
      <c r="BA7" t="s">
        <v>234</v>
      </c>
      <c r="BB7" t="s">
        <v>234</v>
      </c>
      <c r="BC7" t="s">
        <v>234</v>
      </c>
      <c r="BD7" t="s">
        <v>234</v>
      </c>
      <c r="BE7" s="252" t="s">
        <v>234</v>
      </c>
      <c r="BF7" t="s">
        <v>234</v>
      </c>
      <c r="BG7" t="s">
        <v>234</v>
      </c>
      <c r="BH7" s="252" t="s">
        <v>234</v>
      </c>
      <c r="BI7" t="s">
        <v>234</v>
      </c>
      <c r="BJ7" t="s">
        <v>234</v>
      </c>
      <c r="BK7" s="252" t="s">
        <v>234</v>
      </c>
      <c r="BL7" t="s">
        <v>234</v>
      </c>
      <c r="BM7" t="s">
        <v>234</v>
      </c>
      <c r="BN7" s="252" t="s">
        <v>234</v>
      </c>
      <c r="BO7" t="s">
        <v>234</v>
      </c>
      <c r="BP7" t="s">
        <v>234</v>
      </c>
      <c r="BQ7" t="s">
        <v>234</v>
      </c>
      <c r="BR7" t="s">
        <v>234</v>
      </c>
      <c r="BS7" t="s">
        <v>234</v>
      </c>
      <c r="BT7" t="s">
        <v>234</v>
      </c>
      <c r="BU7" t="s">
        <v>234</v>
      </c>
      <c r="BV7" t="s">
        <v>234</v>
      </c>
      <c r="BW7" t="s">
        <v>234</v>
      </c>
      <c r="BX7" t="s">
        <v>234</v>
      </c>
      <c r="BY7" t="s">
        <v>234</v>
      </c>
      <c r="BZ7" t="s">
        <v>234</v>
      </c>
      <c r="CA7" t="s">
        <v>234</v>
      </c>
      <c r="CB7" t="s">
        <v>234</v>
      </c>
      <c r="CC7" t="s">
        <v>234</v>
      </c>
      <c r="CD7" t="s">
        <v>234</v>
      </c>
      <c r="CE7" t="s">
        <v>234</v>
      </c>
      <c r="CF7" t="s">
        <v>234</v>
      </c>
      <c r="CG7" t="s">
        <v>234</v>
      </c>
      <c r="CH7" t="s">
        <v>234</v>
      </c>
      <c r="CI7" t="s">
        <v>234</v>
      </c>
      <c r="CJ7" t="s">
        <v>234</v>
      </c>
      <c r="CK7" t="s">
        <v>234</v>
      </c>
      <c r="CL7" t="s">
        <v>234</v>
      </c>
      <c r="CM7" t="s">
        <v>234</v>
      </c>
      <c r="CN7" t="s">
        <v>234</v>
      </c>
      <c r="CO7" t="s">
        <v>234</v>
      </c>
      <c r="CP7" t="s">
        <v>234</v>
      </c>
      <c r="CQ7" t="s">
        <v>234</v>
      </c>
      <c r="CR7" t="s">
        <v>234</v>
      </c>
      <c r="CS7" t="s">
        <v>234</v>
      </c>
      <c r="CT7" t="s">
        <v>234</v>
      </c>
      <c r="CU7" t="s">
        <v>234</v>
      </c>
      <c r="CV7" t="s">
        <v>234</v>
      </c>
      <c r="CW7" t="s">
        <v>234</v>
      </c>
      <c r="CX7" t="s">
        <v>234</v>
      </c>
      <c r="CY7" t="s">
        <v>234</v>
      </c>
      <c r="CZ7" t="s">
        <v>234</v>
      </c>
      <c r="DA7" t="s">
        <v>234</v>
      </c>
      <c r="DB7" t="s">
        <v>234</v>
      </c>
      <c r="DC7" t="s">
        <v>234</v>
      </c>
      <c r="DD7" t="s">
        <v>234</v>
      </c>
      <c r="DE7" t="s">
        <v>234</v>
      </c>
      <c r="DF7" t="s">
        <v>234</v>
      </c>
      <c r="DG7" t="s">
        <v>234</v>
      </c>
      <c r="DH7" t="s">
        <v>234</v>
      </c>
      <c r="DI7" t="s">
        <v>234</v>
      </c>
      <c r="DJ7" t="s">
        <v>234</v>
      </c>
      <c r="DK7" t="s">
        <v>234</v>
      </c>
      <c r="DL7" t="s">
        <v>3813</v>
      </c>
      <c r="DM7">
        <v>1</v>
      </c>
      <c r="DN7">
        <v>1</v>
      </c>
      <c r="DO7">
        <v>1</v>
      </c>
      <c r="DP7">
        <v>1</v>
      </c>
      <c r="DQ7">
        <v>1</v>
      </c>
      <c r="DR7">
        <v>1</v>
      </c>
      <c r="DS7">
        <v>1</v>
      </c>
      <c r="DT7">
        <v>0</v>
      </c>
      <c r="DU7" t="s">
        <v>1655</v>
      </c>
      <c r="DV7">
        <v>40</v>
      </c>
      <c r="DW7" t="s">
        <v>3818</v>
      </c>
      <c r="DX7" t="s">
        <v>234</v>
      </c>
      <c r="DY7" t="s">
        <v>234</v>
      </c>
      <c r="DZ7" t="s">
        <v>234</v>
      </c>
      <c r="EA7" s="99">
        <v>40</v>
      </c>
      <c r="EB7" t="s">
        <v>269</v>
      </c>
      <c r="EC7">
        <v>25</v>
      </c>
      <c r="ED7" t="s">
        <v>269</v>
      </c>
      <c r="EE7">
        <v>60</v>
      </c>
      <c r="EF7" t="s">
        <v>269</v>
      </c>
      <c r="EG7" t="s">
        <v>1655</v>
      </c>
      <c r="EH7">
        <v>50</v>
      </c>
      <c r="EI7" t="s">
        <v>234</v>
      </c>
      <c r="EJ7" t="s">
        <v>234</v>
      </c>
      <c r="EK7" s="252">
        <v>50</v>
      </c>
      <c r="EL7" t="s">
        <v>269</v>
      </c>
      <c r="EM7" t="s">
        <v>1655</v>
      </c>
      <c r="EN7">
        <v>150</v>
      </c>
      <c r="EO7" t="s">
        <v>234</v>
      </c>
      <c r="EP7" t="s">
        <v>234</v>
      </c>
      <c r="EQ7" s="252">
        <v>150</v>
      </c>
      <c r="ER7" t="s">
        <v>269</v>
      </c>
      <c r="ES7" t="s">
        <v>1655</v>
      </c>
      <c r="ET7">
        <v>100</v>
      </c>
      <c r="EU7" t="s">
        <v>234</v>
      </c>
      <c r="EV7" t="s">
        <v>234</v>
      </c>
      <c r="EW7" t="s">
        <v>234</v>
      </c>
      <c r="EX7" s="99">
        <v>100</v>
      </c>
      <c r="EY7" t="s">
        <v>269</v>
      </c>
      <c r="EZ7" t="s">
        <v>1655</v>
      </c>
      <c r="FA7" t="s">
        <v>234</v>
      </c>
      <c r="FB7">
        <v>15</v>
      </c>
      <c r="FC7" t="s">
        <v>234</v>
      </c>
      <c r="FD7" t="s">
        <v>234</v>
      </c>
      <c r="FE7" t="s">
        <v>234</v>
      </c>
      <c r="FF7" t="s">
        <v>234</v>
      </c>
      <c r="FG7" t="s">
        <v>234</v>
      </c>
      <c r="FH7" t="s">
        <v>234</v>
      </c>
      <c r="FI7" t="s">
        <v>269</v>
      </c>
      <c r="FJ7" t="s">
        <v>259</v>
      </c>
      <c r="FK7" s="99">
        <v>15</v>
      </c>
      <c r="FL7" t="s">
        <v>1445</v>
      </c>
      <c r="FM7" t="s">
        <v>234</v>
      </c>
      <c r="FN7" t="s">
        <v>234</v>
      </c>
      <c r="FO7" t="s">
        <v>234</v>
      </c>
      <c r="FP7" t="s">
        <v>234</v>
      </c>
      <c r="FQ7" t="s">
        <v>234</v>
      </c>
      <c r="FR7" t="s">
        <v>234</v>
      </c>
      <c r="FS7" t="s">
        <v>234</v>
      </c>
      <c r="FT7" t="s">
        <v>234</v>
      </c>
      <c r="FU7" t="s">
        <v>234</v>
      </c>
      <c r="FV7" t="s">
        <v>234</v>
      </c>
      <c r="FW7" t="s">
        <v>234</v>
      </c>
      <c r="FX7" t="s">
        <v>234</v>
      </c>
      <c r="FY7" t="s">
        <v>234</v>
      </c>
      <c r="FZ7" t="s">
        <v>234</v>
      </c>
      <c r="GA7" t="s">
        <v>234</v>
      </c>
      <c r="GB7" t="s">
        <v>234</v>
      </c>
      <c r="GC7" t="s">
        <v>234</v>
      </c>
      <c r="GD7" t="s">
        <v>234</v>
      </c>
      <c r="GE7" t="s">
        <v>234</v>
      </c>
      <c r="GF7" t="s">
        <v>234</v>
      </c>
      <c r="GG7" t="s">
        <v>234</v>
      </c>
      <c r="GH7" t="s">
        <v>234</v>
      </c>
      <c r="GI7" t="s">
        <v>234</v>
      </c>
      <c r="GJ7" t="s">
        <v>234</v>
      </c>
      <c r="GK7" t="s">
        <v>1655</v>
      </c>
      <c r="GL7" t="s">
        <v>1655</v>
      </c>
      <c r="GM7" t="s">
        <v>1655</v>
      </c>
      <c r="GN7" t="s">
        <v>419</v>
      </c>
      <c r="GO7" t="s">
        <v>314</v>
      </c>
      <c r="GP7" t="s">
        <v>426</v>
      </c>
      <c r="GQ7" t="s">
        <v>314</v>
      </c>
      <c r="GR7" t="s">
        <v>1445</v>
      </c>
      <c r="GS7" t="s">
        <v>234</v>
      </c>
      <c r="GT7" t="s">
        <v>234</v>
      </c>
      <c r="GU7" t="s">
        <v>234</v>
      </c>
      <c r="GV7" t="s">
        <v>234</v>
      </c>
      <c r="GW7" t="s">
        <v>234</v>
      </c>
      <c r="GX7" t="s">
        <v>234</v>
      </c>
      <c r="GY7" t="s">
        <v>234</v>
      </c>
      <c r="GZ7" t="s">
        <v>234</v>
      </c>
      <c r="HA7" t="s">
        <v>1586</v>
      </c>
      <c r="HB7">
        <v>0</v>
      </c>
      <c r="HC7">
        <v>0</v>
      </c>
      <c r="HD7">
        <v>1</v>
      </c>
      <c r="HE7">
        <v>0</v>
      </c>
      <c r="HF7">
        <v>0</v>
      </c>
      <c r="HG7">
        <v>0</v>
      </c>
      <c r="HH7">
        <v>0</v>
      </c>
      <c r="HI7">
        <v>0</v>
      </c>
      <c r="HJ7" t="s">
        <v>234</v>
      </c>
      <c r="HK7" t="s">
        <v>1445</v>
      </c>
      <c r="HL7" t="s">
        <v>234</v>
      </c>
      <c r="HM7" t="s">
        <v>234</v>
      </c>
      <c r="HN7" t="s">
        <v>234</v>
      </c>
      <c r="HO7" t="s">
        <v>234</v>
      </c>
      <c r="HP7" t="s">
        <v>234</v>
      </c>
      <c r="HQ7" t="s">
        <v>234</v>
      </c>
      <c r="HR7" t="s">
        <v>234</v>
      </c>
      <c r="HS7" t="s">
        <v>234</v>
      </c>
      <c r="HT7" t="s">
        <v>234</v>
      </c>
      <c r="HU7" t="s">
        <v>234</v>
      </c>
      <c r="HV7" t="s">
        <v>234</v>
      </c>
      <c r="HW7" t="s">
        <v>234</v>
      </c>
      <c r="HX7" t="s">
        <v>234</v>
      </c>
      <c r="HY7" t="s">
        <v>234</v>
      </c>
      <c r="HZ7" t="s">
        <v>234</v>
      </c>
      <c r="IA7" t="s">
        <v>234</v>
      </c>
      <c r="IB7" t="s">
        <v>234</v>
      </c>
      <c r="IC7" t="s">
        <v>234</v>
      </c>
      <c r="ID7" t="s">
        <v>234</v>
      </c>
      <c r="IE7" t="s">
        <v>234</v>
      </c>
      <c r="IF7" t="s">
        <v>234</v>
      </c>
      <c r="IG7" t="s">
        <v>234</v>
      </c>
      <c r="IH7" t="s">
        <v>234</v>
      </c>
      <c r="II7" t="s">
        <v>234</v>
      </c>
      <c r="IJ7" t="s">
        <v>234</v>
      </c>
      <c r="IK7" t="s">
        <v>234</v>
      </c>
      <c r="IL7" t="s">
        <v>234</v>
      </c>
      <c r="IM7" t="s">
        <v>234</v>
      </c>
      <c r="IN7" t="s">
        <v>234</v>
      </c>
      <c r="IO7" t="s">
        <v>234</v>
      </c>
      <c r="IP7" t="s">
        <v>234</v>
      </c>
      <c r="IQ7" t="s">
        <v>234</v>
      </c>
      <c r="IR7" t="s">
        <v>234</v>
      </c>
      <c r="IS7" t="s">
        <v>234</v>
      </c>
      <c r="IT7" t="s">
        <v>234</v>
      </c>
      <c r="IU7" t="s">
        <v>234</v>
      </c>
      <c r="IV7" t="s">
        <v>234</v>
      </c>
      <c r="IW7" t="s">
        <v>234</v>
      </c>
      <c r="IX7" t="s">
        <v>234</v>
      </c>
      <c r="IY7" t="s">
        <v>234</v>
      </c>
      <c r="IZ7" t="s">
        <v>234</v>
      </c>
      <c r="JA7" t="s">
        <v>234</v>
      </c>
      <c r="JB7" t="s">
        <v>234</v>
      </c>
      <c r="JC7" t="s">
        <v>234</v>
      </c>
      <c r="JD7" t="s">
        <v>234</v>
      </c>
      <c r="JE7" t="s">
        <v>234</v>
      </c>
      <c r="JF7" t="s">
        <v>234</v>
      </c>
      <c r="JG7" t="s">
        <v>234</v>
      </c>
      <c r="JH7" t="s">
        <v>234</v>
      </c>
      <c r="JI7" t="s">
        <v>234</v>
      </c>
      <c r="JJ7" t="s">
        <v>234</v>
      </c>
      <c r="JK7" t="s">
        <v>234</v>
      </c>
      <c r="JL7" t="s">
        <v>234</v>
      </c>
      <c r="JM7" t="s">
        <v>234</v>
      </c>
      <c r="JN7" t="s">
        <v>234</v>
      </c>
      <c r="JO7" t="s">
        <v>234</v>
      </c>
      <c r="JP7" t="s">
        <v>234</v>
      </c>
      <c r="JQ7" t="s">
        <v>234</v>
      </c>
      <c r="JR7" t="s">
        <v>234</v>
      </c>
      <c r="JS7" t="s">
        <v>234</v>
      </c>
      <c r="JT7" t="s">
        <v>234</v>
      </c>
      <c r="JU7" t="s">
        <v>234</v>
      </c>
      <c r="JV7" t="s">
        <v>234</v>
      </c>
      <c r="JW7" t="s">
        <v>234</v>
      </c>
      <c r="JX7" t="s">
        <v>234</v>
      </c>
    </row>
    <row r="8" spans="1:284" x14ac:dyDescent="0.35">
      <c r="A8" t="s">
        <v>3821</v>
      </c>
      <c r="B8" s="268">
        <v>44614</v>
      </c>
      <c r="C8" t="s">
        <v>502</v>
      </c>
      <c r="D8" t="s">
        <v>501</v>
      </c>
      <c r="E8" t="s">
        <v>518</v>
      </c>
      <c r="F8" t="s">
        <v>505</v>
      </c>
      <c r="G8" t="s">
        <v>506</v>
      </c>
      <c r="H8" t="s">
        <v>510</v>
      </c>
      <c r="I8" t="s">
        <v>513</v>
      </c>
      <c r="J8" t="s">
        <v>512</v>
      </c>
      <c r="K8" t="s">
        <v>247</v>
      </c>
      <c r="L8" t="s">
        <v>284</v>
      </c>
      <c r="M8" t="s">
        <v>250</v>
      </c>
      <c r="N8" t="s">
        <v>234</v>
      </c>
      <c r="O8" t="s">
        <v>234</v>
      </c>
      <c r="P8" t="s">
        <v>285</v>
      </c>
      <c r="Q8" t="s">
        <v>234</v>
      </c>
      <c r="R8" t="s">
        <v>302</v>
      </c>
      <c r="S8">
        <v>0</v>
      </c>
      <c r="T8">
        <v>1</v>
      </c>
      <c r="U8">
        <v>0</v>
      </c>
      <c r="V8">
        <v>0</v>
      </c>
      <c r="W8">
        <v>0</v>
      </c>
      <c r="X8">
        <v>0</v>
      </c>
      <c r="Y8">
        <v>0</v>
      </c>
      <c r="Z8">
        <v>0</v>
      </c>
      <c r="AA8" t="s">
        <v>303</v>
      </c>
      <c r="AB8" t="s">
        <v>752</v>
      </c>
      <c r="AC8" t="s">
        <v>287</v>
      </c>
      <c r="AD8">
        <v>1</v>
      </c>
      <c r="AE8">
        <v>0</v>
      </c>
      <c r="AF8">
        <v>0</v>
      </c>
      <c r="AG8">
        <v>0</v>
      </c>
      <c r="AH8">
        <v>0</v>
      </c>
      <c r="AI8">
        <v>0</v>
      </c>
      <c r="AJ8">
        <v>0</v>
      </c>
      <c r="AK8">
        <v>0</v>
      </c>
      <c r="AL8">
        <v>0</v>
      </c>
      <c r="AM8">
        <v>0</v>
      </c>
      <c r="AN8" t="s">
        <v>234</v>
      </c>
      <c r="AO8" t="s">
        <v>317</v>
      </c>
      <c r="AP8" t="s">
        <v>289</v>
      </c>
      <c r="AQ8" t="s">
        <v>234</v>
      </c>
      <c r="AR8" t="s">
        <v>234</v>
      </c>
      <c r="AS8" t="s">
        <v>234</v>
      </c>
      <c r="AT8" t="s">
        <v>234</v>
      </c>
      <c r="AU8" t="s">
        <v>234</v>
      </c>
      <c r="AV8" t="s">
        <v>234</v>
      </c>
      <c r="AW8" t="s">
        <v>234</v>
      </c>
      <c r="AX8" t="s">
        <v>234</v>
      </c>
      <c r="AY8" t="s">
        <v>234</v>
      </c>
      <c r="AZ8" t="s">
        <v>234</v>
      </c>
      <c r="BA8" t="s">
        <v>234</v>
      </c>
      <c r="BB8" t="s">
        <v>234</v>
      </c>
      <c r="BC8" t="s">
        <v>234</v>
      </c>
      <c r="BD8" t="s">
        <v>234</v>
      </c>
      <c r="BE8" s="252" t="s">
        <v>234</v>
      </c>
      <c r="BF8" t="s">
        <v>234</v>
      </c>
      <c r="BG8" t="s">
        <v>234</v>
      </c>
      <c r="BH8" s="252" t="s">
        <v>234</v>
      </c>
      <c r="BI8" t="s">
        <v>234</v>
      </c>
      <c r="BJ8" t="s">
        <v>234</v>
      </c>
      <c r="BK8" s="252" t="s">
        <v>234</v>
      </c>
      <c r="BL8" t="s">
        <v>234</v>
      </c>
      <c r="BM8" t="s">
        <v>234</v>
      </c>
      <c r="BN8" s="252" t="s">
        <v>234</v>
      </c>
      <c r="BO8" t="s">
        <v>234</v>
      </c>
      <c r="BP8" t="s">
        <v>234</v>
      </c>
      <c r="BQ8" t="s">
        <v>234</v>
      </c>
      <c r="BR8" t="s">
        <v>234</v>
      </c>
      <c r="BS8" t="s">
        <v>234</v>
      </c>
      <c r="BT8" t="s">
        <v>234</v>
      </c>
      <c r="BU8" t="s">
        <v>234</v>
      </c>
      <c r="BV8" t="s">
        <v>234</v>
      </c>
      <c r="BW8" t="s">
        <v>234</v>
      </c>
      <c r="BX8" t="s">
        <v>234</v>
      </c>
      <c r="BY8" t="s">
        <v>234</v>
      </c>
      <c r="BZ8" t="s">
        <v>234</v>
      </c>
      <c r="CA8" t="s">
        <v>234</v>
      </c>
      <c r="CB8" t="s">
        <v>234</v>
      </c>
      <c r="CC8" t="s">
        <v>234</v>
      </c>
      <c r="CD8" t="s">
        <v>234</v>
      </c>
      <c r="CE8" t="s">
        <v>234</v>
      </c>
      <c r="CF8" t="s">
        <v>234</v>
      </c>
      <c r="CG8" t="s">
        <v>234</v>
      </c>
      <c r="CH8" t="s">
        <v>234</v>
      </c>
      <c r="CI8" t="s">
        <v>234</v>
      </c>
      <c r="CJ8" t="s">
        <v>234</v>
      </c>
      <c r="CK8" t="s">
        <v>234</v>
      </c>
      <c r="CL8" t="s">
        <v>234</v>
      </c>
      <c r="CM8" t="s">
        <v>234</v>
      </c>
      <c r="CN8" t="s">
        <v>234</v>
      </c>
      <c r="CO8" t="s">
        <v>234</v>
      </c>
      <c r="CP8" t="s">
        <v>234</v>
      </c>
      <c r="CQ8" t="s">
        <v>234</v>
      </c>
      <c r="CR8" t="s">
        <v>234</v>
      </c>
      <c r="CS8" t="s">
        <v>234</v>
      </c>
      <c r="CT8" t="s">
        <v>234</v>
      </c>
      <c r="CU8" t="s">
        <v>234</v>
      </c>
      <c r="CV8" t="s">
        <v>234</v>
      </c>
      <c r="CW8" t="s">
        <v>234</v>
      </c>
      <c r="CX8" t="s">
        <v>234</v>
      </c>
      <c r="CY8" t="s">
        <v>234</v>
      </c>
      <c r="CZ8" t="s">
        <v>234</v>
      </c>
      <c r="DA8" t="s">
        <v>234</v>
      </c>
      <c r="DB8" t="s">
        <v>234</v>
      </c>
      <c r="DC8" t="s">
        <v>234</v>
      </c>
      <c r="DD8" t="s">
        <v>234</v>
      </c>
      <c r="DE8" t="s">
        <v>234</v>
      </c>
      <c r="DF8" t="s">
        <v>234</v>
      </c>
      <c r="DG8" t="s">
        <v>234</v>
      </c>
      <c r="DH8" t="s">
        <v>234</v>
      </c>
      <c r="DI8" t="s">
        <v>234</v>
      </c>
      <c r="DJ8" t="s">
        <v>234</v>
      </c>
      <c r="DK8" t="s">
        <v>234</v>
      </c>
      <c r="DL8" t="s">
        <v>3813</v>
      </c>
      <c r="DM8">
        <v>1</v>
      </c>
      <c r="DN8">
        <v>1</v>
      </c>
      <c r="DO8">
        <v>1</v>
      </c>
      <c r="DP8">
        <v>1</v>
      </c>
      <c r="DQ8">
        <v>1</v>
      </c>
      <c r="DR8">
        <v>1</v>
      </c>
      <c r="DS8">
        <v>1</v>
      </c>
      <c r="DT8">
        <v>0</v>
      </c>
      <c r="DU8" t="s">
        <v>1655</v>
      </c>
      <c r="DV8">
        <v>40</v>
      </c>
      <c r="DW8" t="s">
        <v>3818</v>
      </c>
      <c r="DX8" t="s">
        <v>234</v>
      </c>
      <c r="DY8" t="s">
        <v>234</v>
      </c>
      <c r="DZ8" t="s">
        <v>234</v>
      </c>
      <c r="EA8" s="99">
        <v>40</v>
      </c>
      <c r="EB8" t="s">
        <v>269</v>
      </c>
      <c r="EC8">
        <v>25</v>
      </c>
      <c r="ED8" t="s">
        <v>269</v>
      </c>
      <c r="EE8">
        <v>60</v>
      </c>
      <c r="EF8" t="s">
        <v>269</v>
      </c>
      <c r="EG8" t="s">
        <v>1655</v>
      </c>
      <c r="EH8">
        <v>50</v>
      </c>
      <c r="EI8" t="s">
        <v>234</v>
      </c>
      <c r="EJ8" t="s">
        <v>234</v>
      </c>
      <c r="EK8" s="252">
        <v>50</v>
      </c>
      <c r="EL8" t="s">
        <v>269</v>
      </c>
      <c r="EM8" t="s">
        <v>1655</v>
      </c>
      <c r="EN8">
        <v>150</v>
      </c>
      <c r="EO8" t="s">
        <v>234</v>
      </c>
      <c r="EP8" t="s">
        <v>234</v>
      </c>
      <c r="EQ8" s="252">
        <v>150</v>
      </c>
      <c r="ER8" t="s">
        <v>269</v>
      </c>
      <c r="ES8" t="s">
        <v>1655</v>
      </c>
      <c r="ET8">
        <v>100</v>
      </c>
      <c r="EU8" t="s">
        <v>234</v>
      </c>
      <c r="EV8" t="s">
        <v>234</v>
      </c>
      <c r="EW8" t="s">
        <v>234</v>
      </c>
      <c r="EX8" s="99">
        <v>100</v>
      </c>
      <c r="EY8" t="s">
        <v>269</v>
      </c>
      <c r="EZ8" t="s">
        <v>1655</v>
      </c>
      <c r="FA8" t="s">
        <v>234</v>
      </c>
      <c r="FB8">
        <v>15</v>
      </c>
      <c r="FC8" t="s">
        <v>234</v>
      </c>
      <c r="FD8" t="s">
        <v>234</v>
      </c>
      <c r="FE8" t="s">
        <v>234</v>
      </c>
      <c r="FF8" t="s">
        <v>234</v>
      </c>
      <c r="FG8" t="s">
        <v>234</v>
      </c>
      <c r="FH8" t="s">
        <v>234</v>
      </c>
      <c r="FI8" t="s">
        <v>269</v>
      </c>
      <c r="FJ8" t="s">
        <v>259</v>
      </c>
      <c r="FK8" s="99">
        <v>15</v>
      </c>
      <c r="FL8" t="s">
        <v>1445</v>
      </c>
      <c r="FM8" t="s">
        <v>234</v>
      </c>
      <c r="FN8" t="s">
        <v>234</v>
      </c>
      <c r="FO8" t="s">
        <v>234</v>
      </c>
      <c r="FP8" t="s">
        <v>234</v>
      </c>
      <c r="FQ8" t="s">
        <v>234</v>
      </c>
      <c r="FR8" t="s">
        <v>234</v>
      </c>
      <c r="FS8" t="s">
        <v>234</v>
      </c>
      <c r="FT8" t="s">
        <v>234</v>
      </c>
      <c r="FU8" t="s">
        <v>234</v>
      </c>
      <c r="FV8" t="s">
        <v>234</v>
      </c>
      <c r="FW8" t="s">
        <v>234</v>
      </c>
      <c r="FX8" t="s">
        <v>234</v>
      </c>
      <c r="FY8" t="s">
        <v>234</v>
      </c>
      <c r="FZ8" t="s">
        <v>234</v>
      </c>
      <c r="GA8" t="s">
        <v>234</v>
      </c>
      <c r="GB8" t="s">
        <v>234</v>
      </c>
      <c r="GC8" t="s">
        <v>234</v>
      </c>
      <c r="GD8" t="s">
        <v>234</v>
      </c>
      <c r="GE8" t="s">
        <v>234</v>
      </c>
      <c r="GF8" t="s">
        <v>234</v>
      </c>
      <c r="GG8" t="s">
        <v>234</v>
      </c>
      <c r="GH8" t="s">
        <v>234</v>
      </c>
      <c r="GI8" t="s">
        <v>234</v>
      </c>
      <c r="GJ8" t="s">
        <v>234</v>
      </c>
      <c r="GK8" t="s">
        <v>1445</v>
      </c>
      <c r="GL8" t="s">
        <v>1445</v>
      </c>
      <c r="GM8" t="s">
        <v>1655</v>
      </c>
      <c r="GN8" t="s">
        <v>419</v>
      </c>
      <c r="GO8" t="s">
        <v>314</v>
      </c>
      <c r="GP8" t="s">
        <v>426</v>
      </c>
      <c r="GQ8" t="s">
        <v>314</v>
      </c>
      <c r="GR8" t="s">
        <v>1445</v>
      </c>
      <c r="GS8" t="s">
        <v>234</v>
      </c>
      <c r="GT8" t="s">
        <v>234</v>
      </c>
      <c r="GU8" t="s">
        <v>234</v>
      </c>
      <c r="GV8" t="s">
        <v>234</v>
      </c>
      <c r="GW8" t="s">
        <v>234</v>
      </c>
      <c r="GX8" t="s">
        <v>234</v>
      </c>
      <c r="GY8" t="s">
        <v>234</v>
      </c>
      <c r="GZ8" t="s">
        <v>234</v>
      </c>
      <c r="HA8" t="s">
        <v>1586</v>
      </c>
      <c r="HB8">
        <v>0</v>
      </c>
      <c r="HC8">
        <v>0</v>
      </c>
      <c r="HD8">
        <v>1</v>
      </c>
      <c r="HE8">
        <v>0</v>
      </c>
      <c r="HF8">
        <v>0</v>
      </c>
      <c r="HG8">
        <v>0</v>
      </c>
      <c r="HH8">
        <v>0</v>
      </c>
      <c r="HI8">
        <v>0</v>
      </c>
      <c r="HJ8" t="s">
        <v>234</v>
      </c>
      <c r="HK8" t="s">
        <v>1445</v>
      </c>
      <c r="HL8" t="s">
        <v>234</v>
      </c>
      <c r="HM8" t="s">
        <v>234</v>
      </c>
      <c r="HN8" t="s">
        <v>234</v>
      </c>
      <c r="HO8" t="s">
        <v>234</v>
      </c>
      <c r="HP8" t="s">
        <v>234</v>
      </c>
      <c r="HQ8" t="s">
        <v>234</v>
      </c>
      <c r="HR8" t="s">
        <v>234</v>
      </c>
      <c r="HS8" t="s">
        <v>234</v>
      </c>
      <c r="HT8" t="s">
        <v>234</v>
      </c>
      <c r="HU8" t="s">
        <v>234</v>
      </c>
      <c r="HV8" t="s">
        <v>234</v>
      </c>
      <c r="HW8" t="s">
        <v>234</v>
      </c>
      <c r="HX8" t="s">
        <v>234</v>
      </c>
      <c r="HY8" t="s">
        <v>234</v>
      </c>
      <c r="HZ8" t="s">
        <v>234</v>
      </c>
      <c r="IA8" t="s">
        <v>234</v>
      </c>
      <c r="IB8" t="s">
        <v>234</v>
      </c>
      <c r="IC8" t="s">
        <v>234</v>
      </c>
      <c r="ID8" t="s">
        <v>234</v>
      </c>
      <c r="IE8" t="s">
        <v>234</v>
      </c>
      <c r="IF8" t="s">
        <v>234</v>
      </c>
      <c r="IG8" t="s">
        <v>234</v>
      </c>
      <c r="IH8" t="s">
        <v>234</v>
      </c>
      <c r="II8" t="s">
        <v>234</v>
      </c>
      <c r="IJ8" t="s">
        <v>234</v>
      </c>
      <c r="IK8" t="s">
        <v>234</v>
      </c>
      <c r="IL8" t="s">
        <v>234</v>
      </c>
      <c r="IM8" t="s">
        <v>234</v>
      </c>
      <c r="IN8" t="s">
        <v>234</v>
      </c>
      <c r="IO8" t="s">
        <v>234</v>
      </c>
      <c r="IP8" t="s">
        <v>234</v>
      </c>
      <c r="IQ8" t="s">
        <v>234</v>
      </c>
      <c r="IR8" t="s">
        <v>234</v>
      </c>
      <c r="IS8" t="s">
        <v>234</v>
      </c>
      <c r="IT8" t="s">
        <v>234</v>
      </c>
      <c r="IU8" t="s">
        <v>234</v>
      </c>
      <c r="IV8" t="s">
        <v>234</v>
      </c>
      <c r="IW8" t="s">
        <v>234</v>
      </c>
      <c r="IX8" t="s">
        <v>234</v>
      </c>
      <c r="IY8" t="s">
        <v>234</v>
      </c>
      <c r="IZ8" t="s">
        <v>234</v>
      </c>
      <c r="JA8" t="s">
        <v>234</v>
      </c>
      <c r="JB8" t="s">
        <v>234</v>
      </c>
      <c r="JC8" t="s">
        <v>234</v>
      </c>
      <c r="JD8" t="s">
        <v>234</v>
      </c>
      <c r="JE8" t="s">
        <v>234</v>
      </c>
      <c r="JF8" t="s">
        <v>234</v>
      </c>
      <c r="JG8" t="s">
        <v>234</v>
      </c>
      <c r="JH8" t="s">
        <v>234</v>
      </c>
      <c r="JI8" t="s">
        <v>234</v>
      </c>
      <c r="JJ8" t="s">
        <v>234</v>
      </c>
      <c r="JK8" t="s">
        <v>234</v>
      </c>
      <c r="JL8" t="s">
        <v>234</v>
      </c>
      <c r="JM8" t="s">
        <v>234</v>
      </c>
      <c r="JN8" t="s">
        <v>234</v>
      </c>
      <c r="JO8" t="s">
        <v>234</v>
      </c>
      <c r="JP8" t="s">
        <v>234</v>
      </c>
      <c r="JQ8" t="s">
        <v>234</v>
      </c>
      <c r="JR8" t="s">
        <v>234</v>
      </c>
      <c r="JS8" t="s">
        <v>234</v>
      </c>
      <c r="JT8" t="s">
        <v>234</v>
      </c>
      <c r="JU8" t="s">
        <v>234</v>
      </c>
      <c r="JV8" t="s">
        <v>234</v>
      </c>
      <c r="JW8" t="s">
        <v>234</v>
      </c>
      <c r="JX8" t="s">
        <v>234</v>
      </c>
    </row>
    <row r="9" spans="1:284" x14ac:dyDescent="0.35">
      <c r="A9" t="s">
        <v>3822</v>
      </c>
      <c r="B9" s="268">
        <v>44614</v>
      </c>
      <c r="C9" t="s">
        <v>502</v>
      </c>
      <c r="D9" t="s">
        <v>501</v>
      </c>
      <c r="E9" t="s">
        <v>518</v>
      </c>
      <c r="F9" t="s">
        <v>505</v>
      </c>
      <c r="G9" t="s">
        <v>506</v>
      </c>
      <c r="H9" t="s">
        <v>510</v>
      </c>
      <c r="I9" t="s">
        <v>513</v>
      </c>
      <c r="J9" t="s">
        <v>512</v>
      </c>
      <c r="K9" t="s">
        <v>247</v>
      </c>
      <c r="L9" t="s">
        <v>248</v>
      </c>
      <c r="M9" t="s">
        <v>274</v>
      </c>
      <c r="N9" t="s">
        <v>234</v>
      </c>
      <c r="O9" t="s">
        <v>234</v>
      </c>
      <c r="P9" t="s">
        <v>234</v>
      </c>
      <c r="Q9" t="s">
        <v>234</v>
      </c>
      <c r="R9" t="s">
        <v>234</v>
      </c>
      <c r="S9" t="s">
        <v>234</v>
      </c>
      <c r="T9" t="s">
        <v>234</v>
      </c>
      <c r="U9" t="s">
        <v>234</v>
      </c>
      <c r="V9" t="s">
        <v>234</v>
      </c>
      <c r="W9" t="s">
        <v>234</v>
      </c>
      <c r="X9" t="s">
        <v>234</v>
      </c>
      <c r="Y9" t="s">
        <v>234</v>
      </c>
      <c r="Z9" t="s">
        <v>234</v>
      </c>
      <c r="AA9" t="s">
        <v>234</v>
      </c>
      <c r="AB9" t="s">
        <v>234</v>
      </c>
      <c r="AC9" t="s">
        <v>234</v>
      </c>
      <c r="AD9" t="s">
        <v>234</v>
      </c>
      <c r="AE9" t="s">
        <v>234</v>
      </c>
      <c r="AF9" t="s">
        <v>234</v>
      </c>
      <c r="AG9" t="s">
        <v>234</v>
      </c>
      <c r="AH9" t="s">
        <v>234</v>
      </c>
      <c r="AI9" t="s">
        <v>234</v>
      </c>
      <c r="AJ9" t="s">
        <v>234</v>
      </c>
      <c r="AK9" t="s">
        <v>234</v>
      </c>
      <c r="AL9" t="s">
        <v>234</v>
      </c>
      <c r="AM9" t="s">
        <v>234</v>
      </c>
      <c r="AN9" t="s">
        <v>234</v>
      </c>
      <c r="AO9" t="s">
        <v>234</v>
      </c>
      <c r="AP9" t="s">
        <v>234</v>
      </c>
      <c r="AQ9" t="s">
        <v>234</v>
      </c>
      <c r="AR9" t="s">
        <v>234</v>
      </c>
      <c r="AS9" t="s">
        <v>234</v>
      </c>
      <c r="AT9" t="s">
        <v>234</v>
      </c>
      <c r="AU9" t="s">
        <v>234</v>
      </c>
      <c r="AV9" t="s">
        <v>234</v>
      </c>
      <c r="AW9" t="s">
        <v>234</v>
      </c>
      <c r="AX9" t="s">
        <v>234</v>
      </c>
      <c r="AY9" t="s">
        <v>234</v>
      </c>
      <c r="AZ9" t="s">
        <v>234</v>
      </c>
      <c r="BA9" t="s">
        <v>234</v>
      </c>
      <c r="BB9" t="s">
        <v>234</v>
      </c>
      <c r="BC9" t="s">
        <v>234</v>
      </c>
      <c r="BD9" t="s">
        <v>234</v>
      </c>
      <c r="BE9" s="252" t="s">
        <v>234</v>
      </c>
      <c r="BF9" t="s">
        <v>234</v>
      </c>
      <c r="BG9" t="s">
        <v>234</v>
      </c>
      <c r="BH9" s="252" t="s">
        <v>234</v>
      </c>
      <c r="BI9" t="s">
        <v>234</v>
      </c>
      <c r="BJ9" t="s">
        <v>234</v>
      </c>
      <c r="BK9" s="252" t="s">
        <v>234</v>
      </c>
      <c r="BL9" t="s">
        <v>234</v>
      </c>
      <c r="BM9" t="s">
        <v>234</v>
      </c>
      <c r="BN9" s="252" t="s">
        <v>234</v>
      </c>
      <c r="BO9" t="s">
        <v>234</v>
      </c>
      <c r="BP9" t="s">
        <v>234</v>
      </c>
      <c r="BQ9" t="s">
        <v>234</v>
      </c>
      <c r="BR9" t="s">
        <v>234</v>
      </c>
      <c r="BS9" t="s">
        <v>234</v>
      </c>
      <c r="BT9" t="s">
        <v>234</v>
      </c>
      <c r="BU9" t="s">
        <v>234</v>
      </c>
      <c r="BV9" t="s">
        <v>234</v>
      </c>
      <c r="BW9" t="s">
        <v>234</v>
      </c>
      <c r="BX9" t="s">
        <v>234</v>
      </c>
      <c r="BY9" t="s">
        <v>234</v>
      </c>
      <c r="BZ9" t="s">
        <v>234</v>
      </c>
      <c r="CA9" t="s">
        <v>234</v>
      </c>
      <c r="CB9" t="s">
        <v>234</v>
      </c>
      <c r="CC9" t="s">
        <v>234</v>
      </c>
      <c r="CD9" t="s">
        <v>234</v>
      </c>
      <c r="CE9" t="s">
        <v>234</v>
      </c>
      <c r="CF9" t="s">
        <v>234</v>
      </c>
      <c r="CG9" t="s">
        <v>234</v>
      </c>
      <c r="CH9" t="s">
        <v>234</v>
      </c>
      <c r="CI9" t="s">
        <v>234</v>
      </c>
      <c r="CJ9" t="s">
        <v>234</v>
      </c>
      <c r="CK9" t="s">
        <v>234</v>
      </c>
      <c r="CL9" t="s">
        <v>234</v>
      </c>
      <c r="CM9" t="s">
        <v>234</v>
      </c>
      <c r="CN9" t="s">
        <v>234</v>
      </c>
      <c r="CO9" t="s">
        <v>234</v>
      </c>
      <c r="CP9" t="s">
        <v>234</v>
      </c>
      <c r="CQ9" t="s">
        <v>234</v>
      </c>
      <c r="CR9" t="s">
        <v>234</v>
      </c>
      <c r="CS9" t="s">
        <v>234</v>
      </c>
      <c r="CT9" t="s">
        <v>234</v>
      </c>
      <c r="CU9" t="s">
        <v>234</v>
      </c>
      <c r="CV9" t="s">
        <v>234</v>
      </c>
      <c r="CW9" t="s">
        <v>234</v>
      </c>
      <c r="CX9" t="s">
        <v>234</v>
      </c>
      <c r="CY9" t="s">
        <v>234</v>
      </c>
      <c r="CZ9" t="s">
        <v>234</v>
      </c>
      <c r="DA9" t="s">
        <v>234</v>
      </c>
      <c r="DB9" t="s">
        <v>234</v>
      </c>
      <c r="DC9" t="s">
        <v>234</v>
      </c>
      <c r="DD9" t="s">
        <v>234</v>
      </c>
      <c r="DE9" t="s">
        <v>234</v>
      </c>
      <c r="DF9" t="s">
        <v>234</v>
      </c>
      <c r="DG9" t="s">
        <v>234</v>
      </c>
      <c r="DH9" t="s">
        <v>234</v>
      </c>
      <c r="DI9" t="s">
        <v>234</v>
      </c>
      <c r="DJ9" t="s">
        <v>234</v>
      </c>
      <c r="DK9" t="s">
        <v>234</v>
      </c>
      <c r="DL9" t="s">
        <v>234</v>
      </c>
      <c r="DM9" t="s">
        <v>234</v>
      </c>
      <c r="DN9" t="s">
        <v>234</v>
      </c>
      <c r="DO9" t="s">
        <v>234</v>
      </c>
      <c r="DP9" t="s">
        <v>234</v>
      </c>
      <c r="DQ9" t="s">
        <v>234</v>
      </c>
      <c r="DR9" t="s">
        <v>234</v>
      </c>
      <c r="DS9" t="s">
        <v>234</v>
      </c>
      <c r="DT9" t="s">
        <v>234</v>
      </c>
      <c r="DU9" t="s">
        <v>234</v>
      </c>
      <c r="DV9" t="s">
        <v>234</v>
      </c>
      <c r="DW9" t="s">
        <v>234</v>
      </c>
      <c r="DX9" t="s">
        <v>234</v>
      </c>
      <c r="DY9" t="s">
        <v>234</v>
      </c>
      <c r="DZ9" t="s">
        <v>234</v>
      </c>
      <c r="EA9" t="s">
        <v>234</v>
      </c>
      <c r="EB9" t="s">
        <v>234</v>
      </c>
      <c r="EC9" t="s">
        <v>234</v>
      </c>
      <c r="ED9" t="s">
        <v>234</v>
      </c>
      <c r="EE9" t="s">
        <v>234</v>
      </c>
      <c r="EF9" t="s">
        <v>234</v>
      </c>
      <c r="EG9" t="s">
        <v>234</v>
      </c>
      <c r="EH9" t="s">
        <v>234</v>
      </c>
      <c r="EI9" t="s">
        <v>234</v>
      </c>
      <c r="EJ9" t="s">
        <v>234</v>
      </c>
      <c r="EK9" s="252" t="s">
        <v>234</v>
      </c>
      <c r="EL9" t="s">
        <v>234</v>
      </c>
      <c r="EM9" t="s">
        <v>234</v>
      </c>
      <c r="EN9" t="s">
        <v>234</v>
      </c>
      <c r="EO9" t="s">
        <v>234</v>
      </c>
      <c r="EP9" t="s">
        <v>234</v>
      </c>
      <c r="EQ9" s="252" t="s">
        <v>234</v>
      </c>
      <c r="ER9" t="s">
        <v>234</v>
      </c>
      <c r="ES9" t="s">
        <v>234</v>
      </c>
      <c r="ET9" t="s">
        <v>234</v>
      </c>
      <c r="EU9" t="s">
        <v>234</v>
      </c>
      <c r="EV9" t="s">
        <v>234</v>
      </c>
      <c r="EW9" t="s">
        <v>234</v>
      </c>
      <c r="EX9" t="s">
        <v>234</v>
      </c>
      <c r="EY9" t="s">
        <v>234</v>
      </c>
      <c r="EZ9" t="s">
        <v>234</v>
      </c>
      <c r="FA9" t="s">
        <v>234</v>
      </c>
      <c r="FB9" t="s">
        <v>234</v>
      </c>
      <c r="FC9" t="s">
        <v>234</v>
      </c>
      <c r="FD9" t="s">
        <v>234</v>
      </c>
      <c r="FE9" t="s">
        <v>234</v>
      </c>
      <c r="FF9" t="s">
        <v>234</v>
      </c>
      <c r="FG9" t="s">
        <v>234</v>
      </c>
      <c r="FH9" t="s">
        <v>234</v>
      </c>
      <c r="FI9" t="s">
        <v>234</v>
      </c>
      <c r="FJ9" t="s">
        <v>234</v>
      </c>
      <c r="FK9" t="s">
        <v>234</v>
      </c>
      <c r="FL9" t="s">
        <v>234</v>
      </c>
      <c r="FM9" t="s">
        <v>234</v>
      </c>
      <c r="FN9" t="s">
        <v>234</v>
      </c>
      <c r="FO9" t="s">
        <v>234</v>
      </c>
      <c r="FP9" t="s">
        <v>234</v>
      </c>
      <c r="FQ9" t="s">
        <v>234</v>
      </c>
      <c r="FR9" t="s">
        <v>234</v>
      </c>
      <c r="FS9" t="s">
        <v>234</v>
      </c>
      <c r="FT9" t="s">
        <v>234</v>
      </c>
      <c r="FU9" t="s">
        <v>234</v>
      </c>
      <c r="FV9" t="s">
        <v>234</v>
      </c>
      <c r="FW9" t="s">
        <v>234</v>
      </c>
      <c r="FX9" t="s">
        <v>234</v>
      </c>
      <c r="FY9" t="s">
        <v>234</v>
      </c>
      <c r="FZ9" t="s">
        <v>234</v>
      </c>
      <c r="GA9" t="s">
        <v>234</v>
      </c>
      <c r="GB9" t="s">
        <v>234</v>
      </c>
      <c r="GC9" t="s">
        <v>234</v>
      </c>
      <c r="GD9" t="s">
        <v>234</v>
      </c>
      <c r="GE9" t="s">
        <v>234</v>
      </c>
      <c r="GF9" t="s">
        <v>234</v>
      </c>
      <c r="GG9" t="s">
        <v>234</v>
      </c>
      <c r="GH9" t="s">
        <v>234</v>
      </c>
      <c r="GI9" t="s">
        <v>234</v>
      </c>
      <c r="GJ9" t="s">
        <v>234</v>
      </c>
      <c r="GK9" t="s">
        <v>234</v>
      </c>
      <c r="GL9" t="s">
        <v>234</v>
      </c>
      <c r="GM9" t="s">
        <v>234</v>
      </c>
      <c r="GN9" t="s">
        <v>234</v>
      </c>
      <c r="GO9" t="s">
        <v>234</v>
      </c>
      <c r="GP9" t="s">
        <v>234</v>
      </c>
      <c r="GQ9" t="s">
        <v>234</v>
      </c>
      <c r="GR9" t="s">
        <v>234</v>
      </c>
      <c r="GS9" t="s">
        <v>234</v>
      </c>
      <c r="GT9" t="s">
        <v>234</v>
      </c>
      <c r="GU9" t="s">
        <v>234</v>
      </c>
      <c r="GV9" t="s">
        <v>234</v>
      </c>
      <c r="GW9" t="s">
        <v>234</v>
      </c>
      <c r="GX9" t="s">
        <v>234</v>
      </c>
      <c r="GY9" t="s">
        <v>234</v>
      </c>
      <c r="GZ9" t="s">
        <v>234</v>
      </c>
      <c r="HA9" t="s">
        <v>234</v>
      </c>
      <c r="HB9" t="s">
        <v>234</v>
      </c>
      <c r="HC9" t="s">
        <v>234</v>
      </c>
      <c r="HD9" t="s">
        <v>234</v>
      </c>
      <c r="HE9" t="s">
        <v>234</v>
      </c>
      <c r="HF9" t="s">
        <v>234</v>
      </c>
      <c r="HG9" t="s">
        <v>234</v>
      </c>
      <c r="HH9" t="s">
        <v>234</v>
      </c>
      <c r="HI9" t="s">
        <v>234</v>
      </c>
      <c r="HJ9" t="s">
        <v>234</v>
      </c>
      <c r="HK9" t="s">
        <v>234</v>
      </c>
      <c r="HL9" t="s">
        <v>234</v>
      </c>
      <c r="HM9" t="s">
        <v>234</v>
      </c>
      <c r="HN9" t="s">
        <v>234</v>
      </c>
      <c r="HO9" t="s">
        <v>234</v>
      </c>
      <c r="HP9" t="s">
        <v>234</v>
      </c>
      <c r="HQ9" t="s">
        <v>1655</v>
      </c>
      <c r="HR9" t="s">
        <v>1713</v>
      </c>
      <c r="HS9" t="s">
        <v>252</v>
      </c>
      <c r="HT9" t="s">
        <v>234</v>
      </c>
      <c r="HU9" t="s">
        <v>253</v>
      </c>
      <c r="HV9" t="s">
        <v>254</v>
      </c>
      <c r="HW9" t="s">
        <v>254</v>
      </c>
      <c r="HX9" t="s">
        <v>275</v>
      </c>
      <c r="HY9" t="s">
        <v>234</v>
      </c>
      <c r="HZ9" t="s">
        <v>256</v>
      </c>
      <c r="IA9" t="s">
        <v>258</v>
      </c>
      <c r="IB9" t="s">
        <v>258</v>
      </c>
      <c r="IC9" t="s">
        <v>3810</v>
      </c>
      <c r="ID9" t="s">
        <v>234</v>
      </c>
      <c r="IE9" t="s">
        <v>234</v>
      </c>
      <c r="IF9" t="s">
        <v>234</v>
      </c>
      <c r="IG9" t="s">
        <v>234</v>
      </c>
      <c r="IH9" t="s">
        <v>234</v>
      </c>
      <c r="II9">
        <v>75</v>
      </c>
      <c r="IJ9" t="s">
        <v>3819</v>
      </c>
      <c r="IK9" t="s">
        <v>234</v>
      </c>
      <c r="IL9" t="s">
        <v>259</v>
      </c>
      <c r="IM9" s="99">
        <v>15</v>
      </c>
      <c r="IN9" t="s">
        <v>249</v>
      </c>
      <c r="IO9" t="s">
        <v>234</v>
      </c>
      <c r="IP9" t="s">
        <v>261</v>
      </c>
      <c r="IQ9" t="s">
        <v>234</v>
      </c>
      <c r="IR9" t="s">
        <v>234</v>
      </c>
      <c r="IS9" t="s">
        <v>234</v>
      </c>
      <c r="IT9" t="s">
        <v>234</v>
      </c>
      <c r="IU9" t="s">
        <v>234</v>
      </c>
      <c r="IV9" t="s">
        <v>234</v>
      </c>
      <c r="IW9" t="s">
        <v>234</v>
      </c>
      <c r="IX9" t="s">
        <v>234</v>
      </c>
      <c r="IY9" t="s">
        <v>234</v>
      </c>
      <c r="IZ9" t="s">
        <v>234</v>
      </c>
      <c r="JA9" t="s">
        <v>234</v>
      </c>
      <c r="JB9" t="s">
        <v>234</v>
      </c>
      <c r="JC9" t="s">
        <v>234</v>
      </c>
      <c r="JD9" t="s">
        <v>234</v>
      </c>
      <c r="JE9" t="s">
        <v>261</v>
      </c>
      <c r="JF9" t="s">
        <v>234</v>
      </c>
      <c r="JG9" t="s">
        <v>234</v>
      </c>
      <c r="JH9" t="s">
        <v>234</v>
      </c>
      <c r="JI9" t="s">
        <v>234</v>
      </c>
      <c r="JJ9" t="s">
        <v>234</v>
      </c>
      <c r="JK9" t="s">
        <v>234</v>
      </c>
      <c r="JL9" t="s">
        <v>234</v>
      </c>
      <c r="JM9" t="s">
        <v>234</v>
      </c>
      <c r="JN9" t="s">
        <v>234</v>
      </c>
      <c r="JO9" t="s">
        <v>234</v>
      </c>
      <c r="JP9" t="s">
        <v>234</v>
      </c>
      <c r="JQ9" t="s">
        <v>234</v>
      </c>
      <c r="JR9" t="s">
        <v>234</v>
      </c>
      <c r="JS9" t="s">
        <v>234</v>
      </c>
      <c r="JT9" t="s">
        <v>234</v>
      </c>
      <c r="JU9" t="s">
        <v>234</v>
      </c>
      <c r="JV9" t="s">
        <v>234</v>
      </c>
      <c r="JW9" t="s">
        <v>234</v>
      </c>
      <c r="JX9" t="s">
        <v>234</v>
      </c>
    </row>
    <row r="10" spans="1:284" x14ac:dyDescent="0.35">
      <c r="A10" t="s">
        <v>3823</v>
      </c>
      <c r="B10" s="268">
        <v>44614</v>
      </c>
      <c r="C10" t="s">
        <v>502</v>
      </c>
      <c r="D10" t="s">
        <v>501</v>
      </c>
      <c r="E10" t="s">
        <v>518</v>
      </c>
      <c r="F10" t="s">
        <v>505</v>
      </c>
      <c r="G10" t="s">
        <v>506</v>
      </c>
      <c r="H10" t="s">
        <v>510</v>
      </c>
      <c r="I10" t="s">
        <v>513</v>
      </c>
      <c r="J10" t="s">
        <v>512</v>
      </c>
      <c r="K10" t="s">
        <v>247</v>
      </c>
      <c r="L10" t="s">
        <v>248</v>
      </c>
      <c r="M10" t="s">
        <v>250</v>
      </c>
      <c r="N10" t="s">
        <v>234</v>
      </c>
      <c r="O10" t="s">
        <v>234</v>
      </c>
      <c r="P10" t="s">
        <v>234</v>
      </c>
      <c r="Q10" t="s">
        <v>234</v>
      </c>
      <c r="R10" t="s">
        <v>234</v>
      </c>
      <c r="S10" t="s">
        <v>234</v>
      </c>
      <c r="T10" t="s">
        <v>234</v>
      </c>
      <c r="U10" t="s">
        <v>234</v>
      </c>
      <c r="V10" t="s">
        <v>234</v>
      </c>
      <c r="W10" t="s">
        <v>234</v>
      </c>
      <c r="X10" t="s">
        <v>234</v>
      </c>
      <c r="Y10" t="s">
        <v>234</v>
      </c>
      <c r="Z10" t="s">
        <v>234</v>
      </c>
      <c r="AA10" t="s">
        <v>234</v>
      </c>
      <c r="AB10" t="s">
        <v>234</v>
      </c>
      <c r="AC10" t="s">
        <v>234</v>
      </c>
      <c r="AD10" t="s">
        <v>234</v>
      </c>
      <c r="AE10" t="s">
        <v>234</v>
      </c>
      <c r="AF10" t="s">
        <v>234</v>
      </c>
      <c r="AG10" t="s">
        <v>234</v>
      </c>
      <c r="AH10" t="s">
        <v>234</v>
      </c>
      <c r="AI10" t="s">
        <v>234</v>
      </c>
      <c r="AJ10" t="s">
        <v>234</v>
      </c>
      <c r="AK10" t="s">
        <v>234</v>
      </c>
      <c r="AL10" t="s">
        <v>234</v>
      </c>
      <c r="AM10" t="s">
        <v>234</v>
      </c>
      <c r="AN10" t="s">
        <v>234</v>
      </c>
      <c r="AO10" t="s">
        <v>234</v>
      </c>
      <c r="AP10" t="s">
        <v>234</v>
      </c>
      <c r="AQ10" t="s">
        <v>234</v>
      </c>
      <c r="AR10" t="s">
        <v>234</v>
      </c>
      <c r="AS10" t="s">
        <v>234</v>
      </c>
      <c r="AT10" t="s">
        <v>234</v>
      </c>
      <c r="AU10" t="s">
        <v>234</v>
      </c>
      <c r="AV10" t="s">
        <v>234</v>
      </c>
      <c r="AW10" t="s">
        <v>234</v>
      </c>
      <c r="AX10" t="s">
        <v>234</v>
      </c>
      <c r="AY10" t="s">
        <v>234</v>
      </c>
      <c r="AZ10" t="s">
        <v>234</v>
      </c>
      <c r="BA10" t="s">
        <v>234</v>
      </c>
      <c r="BB10" t="s">
        <v>234</v>
      </c>
      <c r="BC10" t="s">
        <v>234</v>
      </c>
      <c r="BD10" t="s">
        <v>234</v>
      </c>
      <c r="BE10" s="252" t="s">
        <v>234</v>
      </c>
      <c r="BF10" t="s">
        <v>234</v>
      </c>
      <c r="BG10" t="s">
        <v>234</v>
      </c>
      <c r="BH10" s="252" t="s">
        <v>234</v>
      </c>
      <c r="BI10" t="s">
        <v>234</v>
      </c>
      <c r="BJ10" t="s">
        <v>234</v>
      </c>
      <c r="BK10" s="252" t="s">
        <v>234</v>
      </c>
      <c r="BL10" t="s">
        <v>234</v>
      </c>
      <c r="BM10" t="s">
        <v>234</v>
      </c>
      <c r="BN10" s="252" t="s">
        <v>234</v>
      </c>
      <c r="BO10" t="s">
        <v>234</v>
      </c>
      <c r="BP10" t="s">
        <v>234</v>
      </c>
      <c r="BQ10" t="s">
        <v>234</v>
      </c>
      <c r="BR10" t="s">
        <v>234</v>
      </c>
      <c r="BS10" t="s">
        <v>234</v>
      </c>
      <c r="BT10" t="s">
        <v>234</v>
      </c>
      <c r="BU10" t="s">
        <v>234</v>
      </c>
      <c r="BV10" t="s">
        <v>234</v>
      </c>
      <c r="BW10" t="s">
        <v>234</v>
      </c>
      <c r="BX10" t="s">
        <v>234</v>
      </c>
      <c r="BY10" t="s">
        <v>234</v>
      </c>
      <c r="BZ10" t="s">
        <v>234</v>
      </c>
      <c r="CA10" t="s">
        <v>234</v>
      </c>
      <c r="CB10" t="s">
        <v>234</v>
      </c>
      <c r="CC10" t="s">
        <v>234</v>
      </c>
      <c r="CD10" t="s">
        <v>234</v>
      </c>
      <c r="CE10" t="s">
        <v>234</v>
      </c>
      <c r="CF10" t="s">
        <v>234</v>
      </c>
      <c r="CG10" t="s">
        <v>234</v>
      </c>
      <c r="CH10" t="s">
        <v>234</v>
      </c>
      <c r="CI10" t="s">
        <v>234</v>
      </c>
      <c r="CJ10" t="s">
        <v>234</v>
      </c>
      <c r="CK10" t="s">
        <v>234</v>
      </c>
      <c r="CL10" t="s">
        <v>234</v>
      </c>
      <c r="CM10" t="s">
        <v>234</v>
      </c>
      <c r="CN10" t="s">
        <v>234</v>
      </c>
      <c r="CO10" t="s">
        <v>234</v>
      </c>
      <c r="CP10" t="s">
        <v>234</v>
      </c>
      <c r="CQ10" t="s">
        <v>234</v>
      </c>
      <c r="CR10" t="s">
        <v>234</v>
      </c>
      <c r="CS10" t="s">
        <v>234</v>
      </c>
      <c r="CT10" t="s">
        <v>234</v>
      </c>
      <c r="CU10" t="s">
        <v>234</v>
      </c>
      <c r="CV10" t="s">
        <v>234</v>
      </c>
      <c r="CW10" t="s">
        <v>234</v>
      </c>
      <c r="CX10" t="s">
        <v>234</v>
      </c>
      <c r="CY10" t="s">
        <v>234</v>
      </c>
      <c r="CZ10" t="s">
        <v>234</v>
      </c>
      <c r="DA10" t="s">
        <v>234</v>
      </c>
      <c r="DB10" t="s">
        <v>234</v>
      </c>
      <c r="DC10" t="s">
        <v>234</v>
      </c>
      <c r="DD10" t="s">
        <v>234</v>
      </c>
      <c r="DE10" t="s">
        <v>234</v>
      </c>
      <c r="DF10" t="s">
        <v>234</v>
      </c>
      <c r="DG10" t="s">
        <v>234</v>
      </c>
      <c r="DH10" t="s">
        <v>234</v>
      </c>
      <c r="DI10" t="s">
        <v>234</v>
      </c>
      <c r="DJ10" t="s">
        <v>234</v>
      </c>
      <c r="DK10" t="s">
        <v>234</v>
      </c>
      <c r="DL10" t="s">
        <v>234</v>
      </c>
      <c r="DM10" t="s">
        <v>234</v>
      </c>
      <c r="DN10" t="s">
        <v>234</v>
      </c>
      <c r="DO10" t="s">
        <v>234</v>
      </c>
      <c r="DP10" t="s">
        <v>234</v>
      </c>
      <c r="DQ10" t="s">
        <v>234</v>
      </c>
      <c r="DR10" t="s">
        <v>234</v>
      </c>
      <c r="DS10" t="s">
        <v>234</v>
      </c>
      <c r="DT10" t="s">
        <v>234</v>
      </c>
      <c r="DU10" t="s">
        <v>234</v>
      </c>
      <c r="DV10" t="s">
        <v>234</v>
      </c>
      <c r="DW10" t="s">
        <v>234</v>
      </c>
      <c r="DX10" t="s">
        <v>234</v>
      </c>
      <c r="DY10" t="s">
        <v>234</v>
      </c>
      <c r="DZ10" t="s">
        <v>234</v>
      </c>
      <c r="EA10" t="s">
        <v>234</v>
      </c>
      <c r="EB10" t="s">
        <v>234</v>
      </c>
      <c r="EC10" t="s">
        <v>234</v>
      </c>
      <c r="ED10" t="s">
        <v>234</v>
      </c>
      <c r="EE10" t="s">
        <v>234</v>
      </c>
      <c r="EF10" t="s">
        <v>234</v>
      </c>
      <c r="EG10" t="s">
        <v>234</v>
      </c>
      <c r="EH10" t="s">
        <v>234</v>
      </c>
      <c r="EI10" t="s">
        <v>234</v>
      </c>
      <c r="EJ10" t="s">
        <v>234</v>
      </c>
      <c r="EK10" s="252" t="s">
        <v>234</v>
      </c>
      <c r="EL10" t="s">
        <v>234</v>
      </c>
      <c r="EM10" t="s">
        <v>234</v>
      </c>
      <c r="EN10" t="s">
        <v>234</v>
      </c>
      <c r="EO10" t="s">
        <v>234</v>
      </c>
      <c r="EP10" t="s">
        <v>234</v>
      </c>
      <c r="EQ10" s="252" t="s">
        <v>234</v>
      </c>
      <c r="ER10" t="s">
        <v>234</v>
      </c>
      <c r="ES10" t="s">
        <v>234</v>
      </c>
      <c r="ET10" t="s">
        <v>234</v>
      </c>
      <c r="EU10" t="s">
        <v>234</v>
      </c>
      <c r="EV10" t="s">
        <v>234</v>
      </c>
      <c r="EW10" t="s">
        <v>234</v>
      </c>
      <c r="EX10" t="s">
        <v>234</v>
      </c>
      <c r="EY10" t="s">
        <v>234</v>
      </c>
      <c r="EZ10" t="s">
        <v>234</v>
      </c>
      <c r="FA10" t="s">
        <v>234</v>
      </c>
      <c r="FB10" t="s">
        <v>234</v>
      </c>
      <c r="FC10" t="s">
        <v>234</v>
      </c>
      <c r="FD10" t="s">
        <v>234</v>
      </c>
      <c r="FE10" t="s">
        <v>234</v>
      </c>
      <c r="FF10" t="s">
        <v>234</v>
      </c>
      <c r="FG10" t="s">
        <v>234</v>
      </c>
      <c r="FH10" t="s">
        <v>234</v>
      </c>
      <c r="FI10" t="s">
        <v>234</v>
      </c>
      <c r="FJ10" t="s">
        <v>234</v>
      </c>
      <c r="FK10" t="s">
        <v>234</v>
      </c>
      <c r="FL10" t="s">
        <v>234</v>
      </c>
      <c r="FM10" t="s">
        <v>234</v>
      </c>
      <c r="FN10" t="s">
        <v>234</v>
      </c>
      <c r="FO10" t="s">
        <v>234</v>
      </c>
      <c r="FP10" t="s">
        <v>234</v>
      </c>
      <c r="FQ10" t="s">
        <v>234</v>
      </c>
      <c r="FR10" t="s">
        <v>234</v>
      </c>
      <c r="FS10" t="s">
        <v>234</v>
      </c>
      <c r="FT10" t="s">
        <v>234</v>
      </c>
      <c r="FU10" t="s">
        <v>234</v>
      </c>
      <c r="FV10" t="s">
        <v>234</v>
      </c>
      <c r="FW10" t="s">
        <v>234</v>
      </c>
      <c r="FX10" t="s">
        <v>234</v>
      </c>
      <c r="FY10" t="s">
        <v>234</v>
      </c>
      <c r="FZ10" t="s">
        <v>234</v>
      </c>
      <c r="GA10" t="s">
        <v>234</v>
      </c>
      <c r="GB10" t="s">
        <v>234</v>
      </c>
      <c r="GC10" t="s">
        <v>234</v>
      </c>
      <c r="GD10" t="s">
        <v>234</v>
      </c>
      <c r="GE10" t="s">
        <v>234</v>
      </c>
      <c r="GF10" t="s">
        <v>234</v>
      </c>
      <c r="GG10" t="s">
        <v>234</v>
      </c>
      <c r="GH10" t="s">
        <v>234</v>
      </c>
      <c r="GI10" t="s">
        <v>234</v>
      </c>
      <c r="GJ10" t="s">
        <v>234</v>
      </c>
      <c r="GK10" t="s">
        <v>234</v>
      </c>
      <c r="GL10" t="s">
        <v>234</v>
      </c>
      <c r="GM10" t="s">
        <v>234</v>
      </c>
      <c r="GN10" t="s">
        <v>234</v>
      </c>
      <c r="GO10" t="s">
        <v>234</v>
      </c>
      <c r="GP10" t="s">
        <v>234</v>
      </c>
      <c r="GQ10" t="s">
        <v>234</v>
      </c>
      <c r="GR10" t="s">
        <v>234</v>
      </c>
      <c r="GS10" t="s">
        <v>234</v>
      </c>
      <c r="GT10" t="s">
        <v>234</v>
      </c>
      <c r="GU10" t="s">
        <v>234</v>
      </c>
      <c r="GV10" t="s">
        <v>234</v>
      </c>
      <c r="GW10" t="s">
        <v>234</v>
      </c>
      <c r="GX10" t="s">
        <v>234</v>
      </c>
      <c r="GY10" t="s">
        <v>234</v>
      </c>
      <c r="GZ10" t="s">
        <v>234</v>
      </c>
      <c r="HA10" t="s">
        <v>234</v>
      </c>
      <c r="HB10" t="s">
        <v>234</v>
      </c>
      <c r="HC10" t="s">
        <v>234</v>
      </c>
      <c r="HD10" t="s">
        <v>234</v>
      </c>
      <c r="HE10" t="s">
        <v>234</v>
      </c>
      <c r="HF10" t="s">
        <v>234</v>
      </c>
      <c r="HG10" t="s">
        <v>234</v>
      </c>
      <c r="HH10" t="s">
        <v>234</v>
      </c>
      <c r="HI10" t="s">
        <v>234</v>
      </c>
      <c r="HJ10" t="s">
        <v>234</v>
      </c>
      <c r="HK10" t="s">
        <v>234</v>
      </c>
      <c r="HL10" t="s">
        <v>234</v>
      </c>
      <c r="HM10" t="s">
        <v>234</v>
      </c>
      <c r="HN10" t="s">
        <v>234</v>
      </c>
      <c r="HO10" t="s">
        <v>234</v>
      </c>
      <c r="HP10" t="s">
        <v>234</v>
      </c>
      <c r="HQ10" t="s">
        <v>1655</v>
      </c>
      <c r="HR10" t="s">
        <v>1713</v>
      </c>
      <c r="HS10" t="s">
        <v>252</v>
      </c>
      <c r="HT10" t="s">
        <v>234</v>
      </c>
      <c r="HU10" t="s">
        <v>253</v>
      </c>
      <c r="HV10" t="s">
        <v>254</v>
      </c>
      <c r="HW10" t="s">
        <v>254</v>
      </c>
      <c r="HX10" t="s">
        <v>275</v>
      </c>
      <c r="HY10" t="s">
        <v>234</v>
      </c>
      <c r="HZ10" t="s">
        <v>256</v>
      </c>
      <c r="IA10" t="s">
        <v>258</v>
      </c>
      <c r="IB10" t="s">
        <v>258</v>
      </c>
      <c r="IC10" t="s">
        <v>3810</v>
      </c>
      <c r="ID10" t="s">
        <v>234</v>
      </c>
      <c r="IE10" t="s">
        <v>234</v>
      </c>
      <c r="IF10" t="s">
        <v>234</v>
      </c>
      <c r="IG10" t="s">
        <v>234</v>
      </c>
      <c r="IH10" t="s">
        <v>234</v>
      </c>
      <c r="II10">
        <v>75</v>
      </c>
      <c r="IJ10" t="s">
        <v>3819</v>
      </c>
      <c r="IK10" t="s">
        <v>234</v>
      </c>
      <c r="IL10" t="s">
        <v>259</v>
      </c>
      <c r="IM10" s="99">
        <v>15</v>
      </c>
      <c r="IN10" t="s">
        <v>249</v>
      </c>
      <c r="IO10" t="s">
        <v>234</v>
      </c>
      <c r="IP10" t="s">
        <v>261</v>
      </c>
      <c r="IQ10" t="s">
        <v>234</v>
      </c>
      <c r="IR10" t="s">
        <v>234</v>
      </c>
      <c r="IS10" t="s">
        <v>234</v>
      </c>
      <c r="IT10" t="s">
        <v>234</v>
      </c>
      <c r="IU10" t="s">
        <v>234</v>
      </c>
      <c r="IV10" t="s">
        <v>234</v>
      </c>
      <c r="IW10" t="s">
        <v>234</v>
      </c>
      <c r="IX10" t="s">
        <v>234</v>
      </c>
      <c r="IY10" t="s">
        <v>234</v>
      </c>
      <c r="IZ10" t="s">
        <v>234</v>
      </c>
      <c r="JA10" t="s">
        <v>234</v>
      </c>
      <c r="JB10" t="s">
        <v>234</v>
      </c>
      <c r="JC10" t="s">
        <v>234</v>
      </c>
      <c r="JD10" t="s">
        <v>234</v>
      </c>
      <c r="JE10" t="s">
        <v>261</v>
      </c>
      <c r="JF10" t="s">
        <v>234</v>
      </c>
      <c r="JG10" t="s">
        <v>234</v>
      </c>
      <c r="JH10" t="s">
        <v>234</v>
      </c>
      <c r="JI10" t="s">
        <v>234</v>
      </c>
      <c r="JJ10" t="s">
        <v>234</v>
      </c>
      <c r="JK10" t="s">
        <v>234</v>
      </c>
      <c r="JL10" t="s">
        <v>234</v>
      </c>
      <c r="JM10" t="s">
        <v>234</v>
      </c>
      <c r="JN10" t="s">
        <v>234</v>
      </c>
      <c r="JO10" t="s">
        <v>234</v>
      </c>
      <c r="JP10" t="s">
        <v>234</v>
      </c>
      <c r="JQ10" t="s">
        <v>234</v>
      </c>
      <c r="JR10" t="s">
        <v>234</v>
      </c>
      <c r="JS10" t="s">
        <v>234</v>
      </c>
      <c r="JT10" t="s">
        <v>234</v>
      </c>
      <c r="JU10" t="s">
        <v>234</v>
      </c>
      <c r="JV10" t="s">
        <v>234</v>
      </c>
      <c r="JW10" t="s">
        <v>234</v>
      </c>
      <c r="JX10" t="s">
        <v>234</v>
      </c>
    </row>
    <row r="11" spans="1:284" x14ac:dyDescent="0.35">
      <c r="A11" t="s">
        <v>3830</v>
      </c>
      <c r="B11" s="268">
        <v>44614</v>
      </c>
      <c r="C11" t="s">
        <v>3446</v>
      </c>
      <c r="D11" t="s">
        <v>3447</v>
      </c>
      <c r="E11" t="s">
        <v>3449</v>
      </c>
      <c r="F11" t="s">
        <v>1791</v>
      </c>
      <c r="G11" t="s">
        <v>1981</v>
      </c>
      <c r="H11" t="s">
        <v>1981</v>
      </c>
      <c r="I11" t="s">
        <v>246</v>
      </c>
      <c r="J11" t="s">
        <v>3825</v>
      </c>
      <c r="K11" t="s">
        <v>247</v>
      </c>
      <c r="L11" t="s">
        <v>284</v>
      </c>
      <c r="M11" t="s">
        <v>250</v>
      </c>
      <c r="N11" t="s">
        <v>234</v>
      </c>
      <c r="O11" t="s">
        <v>234</v>
      </c>
      <c r="P11" t="s">
        <v>308</v>
      </c>
      <c r="Q11" t="s">
        <v>234</v>
      </c>
      <c r="R11" t="s">
        <v>318</v>
      </c>
      <c r="S11">
        <v>1</v>
      </c>
      <c r="T11">
        <v>0</v>
      </c>
      <c r="U11">
        <v>0</v>
      </c>
      <c r="V11">
        <v>0</v>
      </c>
      <c r="W11">
        <v>0</v>
      </c>
      <c r="X11">
        <v>0</v>
      </c>
      <c r="Y11">
        <v>0</v>
      </c>
      <c r="Z11">
        <v>0</v>
      </c>
      <c r="AA11" t="s">
        <v>309</v>
      </c>
      <c r="AB11" t="s">
        <v>750</v>
      </c>
      <c r="AC11" t="s">
        <v>287</v>
      </c>
      <c r="AD11">
        <v>1</v>
      </c>
      <c r="AE11">
        <v>0</v>
      </c>
      <c r="AF11">
        <v>0</v>
      </c>
      <c r="AG11">
        <v>0</v>
      </c>
      <c r="AH11">
        <v>0</v>
      </c>
      <c r="AI11">
        <v>0</v>
      </c>
      <c r="AJ11">
        <v>0</v>
      </c>
      <c r="AK11">
        <v>0</v>
      </c>
      <c r="AL11">
        <v>0</v>
      </c>
      <c r="AM11">
        <v>0</v>
      </c>
      <c r="AN11" t="s">
        <v>234</v>
      </c>
      <c r="AO11" t="s">
        <v>288</v>
      </c>
      <c r="AP11" t="s">
        <v>289</v>
      </c>
      <c r="AQ11" t="s">
        <v>3807</v>
      </c>
      <c r="AR11">
        <v>1</v>
      </c>
      <c r="AS11">
        <v>1</v>
      </c>
      <c r="AT11">
        <v>1</v>
      </c>
      <c r="AU11">
        <v>1</v>
      </c>
      <c r="AV11">
        <v>1</v>
      </c>
      <c r="AW11">
        <v>0</v>
      </c>
      <c r="AX11">
        <v>1</v>
      </c>
      <c r="AY11">
        <v>0</v>
      </c>
      <c r="AZ11" t="s">
        <v>1500</v>
      </c>
      <c r="BA11">
        <v>350</v>
      </c>
      <c r="BB11">
        <v>175</v>
      </c>
      <c r="BC11" t="s">
        <v>1655</v>
      </c>
      <c r="BD11">
        <v>420</v>
      </c>
      <c r="BE11" s="252">
        <v>161.53846153846101</v>
      </c>
      <c r="BF11" t="s">
        <v>1655</v>
      </c>
      <c r="BG11">
        <v>260</v>
      </c>
      <c r="BH11" s="252">
        <v>113.04347826086899</v>
      </c>
      <c r="BI11" t="s">
        <v>1655</v>
      </c>
      <c r="BJ11">
        <v>450</v>
      </c>
      <c r="BK11" s="252">
        <v>155.17241379999899</v>
      </c>
      <c r="BL11" t="s">
        <v>1655</v>
      </c>
      <c r="BM11">
        <v>700</v>
      </c>
      <c r="BN11" s="252">
        <v>291.666666666666</v>
      </c>
      <c r="BO11" t="s">
        <v>1445</v>
      </c>
      <c r="BP11" t="s">
        <v>234</v>
      </c>
      <c r="BQ11" t="s">
        <v>234</v>
      </c>
      <c r="BR11" t="s">
        <v>234</v>
      </c>
      <c r="BS11" t="s">
        <v>1507</v>
      </c>
      <c r="BT11" t="s">
        <v>1655</v>
      </c>
      <c r="BU11">
        <v>1100</v>
      </c>
      <c r="BV11" t="s">
        <v>234</v>
      </c>
      <c r="BW11" t="s">
        <v>234</v>
      </c>
      <c r="BX11" t="s">
        <v>234</v>
      </c>
      <c r="BY11" t="s">
        <v>234</v>
      </c>
      <c r="BZ11" t="s">
        <v>234</v>
      </c>
      <c r="CA11" t="s">
        <v>234</v>
      </c>
      <c r="CB11" t="s">
        <v>259</v>
      </c>
      <c r="CC11">
        <v>1100</v>
      </c>
      <c r="CD11" t="s">
        <v>1655</v>
      </c>
      <c r="CE11" t="s">
        <v>1655</v>
      </c>
      <c r="CF11" t="s">
        <v>1528</v>
      </c>
      <c r="CG11">
        <v>0</v>
      </c>
      <c r="CH11">
        <v>0</v>
      </c>
      <c r="CI11">
        <v>0</v>
      </c>
      <c r="CJ11">
        <v>0</v>
      </c>
      <c r="CK11">
        <v>1</v>
      </c>
      <c r="CL11">
        <v>0</v>
      </c>
      <c r="CM11">
        <v>0</v>
      </c>
      <c r="CN11">
        <v>0</v>
      </c>
      <c r="CO11">
        <v>0</v>
      </c>
      <c r="CP11">
        <v>0</v>
      </c>
      <c r="CQ11">
        <v>0</v>
      </c>
      <c r="CR11">
        <v>0</v>
      </c>
      <c r="CS11">
        <v>0</v>
      </c>
      <c r="CT11">
        <v>0</v>
      </c>
      <c r="CU11" t="s">
        <v>234</v>
      </c>
      <c r="CV11" t="s">
        <v>3828</v>
      </c>
      <c r="CW11">
        <v>1</v>
      </c>
      <c r="CX11">
        <v>0</v>
      </c>
      <c r="CY11">
        <v>0</v>
      </c>
      <c r="CZ11">
        <v>1</v>
      </c>
      <c r="DA11">
        <v>0</v>
      </c>
      <c r="DB11">
        <v>0</v>
      </c>
      <c r="DC11">
        <v>0</v>
      </c>
      <c r="DD11">
        <v>0</v>
      </c>
      <c r="DE11" t="s">
        <v>1445</v>
      </c>
      <c r="DF11" t="s">
        <v>1655</v>
      </c>
      <c r="DG11" t="s">
        <v>1655</v>
      </c>
      <c r="DH11" t="s">
        <v>1791</v>
      </c>
      <c r="DI11" t="s">
        <v>305</v>
      </c>
      <c r="DJ11" t="s">
        <v>1981</v>
      </c>
      <c r="DK11" t="s">
        <v>305</v>
      </c>
      <c r="DL11" t="s">
        <v>234</v>
      </c>
      <c r="DM11" t="s">
        <v>234</v>
      </c>
      <c r="DN11" t="s">
        <v>234</v>
      </c>
      <c r="DO11" t="s">
        <v>234</v>
      </c>
      <c r="DP11" t="s">
        <v>234</v>
      </c>
      <c r="DQ11" t="s">
        <v>234</v>
      </c>
      <c r="DR11" t="s">
        <v>234</v>
      </c>
      <c r="DS11" t="s">
        <v>234</v>
      </c>
      <c r="DT11" t="s">
        <v>234</v>
      </c>
      <c r="DU11" t="s">
        <v>234</v>
      </c>
      <c r="DV11" t="s">
        <v>234</v>
      </c>
      <c r="DW11" t="s">
        <v>234</v>
      </c>
      <c r="DX11" t="s">
        <v>234</v>
      </c>
      <c r="DY11" t="s">
        <v>234</v>
      </c>
      <c r="DZ11" t="s">
        <v>234</v>
      </c>
      <c r="EA11" t="s">
        <v>234</v>
      </c>
      <c r="EB11" t="s">
        <v>234</v>
      </c>
      <c r="EC11" t="s">
        <v>234</v>
      </c>
      <c r="ED11" t="s">
        <v>234</v>
      </c>
      <c r="EE11" t="s">
        <v>234</v>
      </c>
      <c r="EF11" t="s">
        <v>234</v>
      </c>
      <c r="EG11" t="s">
        <v>234</v>
      </c>
      <c r="EH11" t="s">
        <v>234</v>
      </c>
      <c r="EI11" t="s">
        <v>234</v>
      </c>
      <c r="EJ11" t="s">
        <v>234</v>
      </c>
      <c r="EK11" s="252" t="s">
        <v>234</v>
      </c>
      <c r="EL11" t="s">
        <v>234</v>
      </c>
      <c r="EM11" t="s">
        <v>234</v>
      </c>
      <c r="EN11" t="s">
        <v>234</v>
      </c>
      <c r="EO11" t="s">
        <v>234</v>
      </c>
      <c r="EP11" t="s">
        <v>234</v>
      </c>
      <c r="EQ11" s="252" t="s">
        <v>234</v>
      </c>
      <c r="ER11" t="s">
        <v>234</v>
      </c>
      <c r="ES11" t="s">
        <v>234</v>
      </c>
      <c r="ET11" t="s">
        <v>234</v>
      </c>
      <c r="EU11" t="s">
        <v>234</v>
      </c>
      <c r="EV11" t="s">
        <v>234</v>
      </c>
      <c r="EW11" t="s">
        <v>234</v>
      </c>
      <c r="EX11" t="s">
        <v>234</v>
      </c>
      <c r="EY11" t="s">
        <v>234</v>
      </c>
      <c r="EZ11" t="s">
        <v>234</v>
      </c>
      <c r="FA11" t="s">
        <v>234</v>
      </c>
      <c r="FB11" t="s">
        <v>234</v>
      </c>
      <c r="FC11" t="s">
        <v>234</v>
      </c>
      <c r="FD11" t="s">
        <v>234</v>
      </c>
      <c r="FE11" t="s">
        <v>234</v>
      </c>
      <c r="FF11" t="s">
        <v>234</v>
      </c>
      <c r="FG11" t="s">
        <v>234</v>
      </c>
      <c r="FH11" t="s">
        <v>234</v>
      </c>
      <c r="FI11" t="s">
        <v>234</v>
      </c>
      <c r="FJ11" t="s">
        <v>234</v>
      </c>
      <c r="FK11" t="s">
        <v>234</v>
      </c>
      <c r="FL11" t="s">
        <v>234</v>
      </c>
      <c r="FM11" t="s">
        <v>234</v>
      </c>
      <c r="FN11" t="s">
        <v>234</v>
      </c>
      <c r="FO11" t="s">
        <v>234</v>
      </c>
      <c r="FP11" t="s">
        <v>234</v>
      </c>
      <c r="FQ11" t="s">
        <v>234</v>
      </c>
      <c r="FR11" t="s">
        <v>234</v>
      </c>
      <c r="FS11" t="s">
        <v>234</v>
      </c>
      <c r="FT11" t="s">
        <v>234</v>
      </c>
      <c r="FU11" t="s">
        <v>234</v>
      </c>
      <c r="FV11" t="s">
        <v>234</v>
      </c>
      <c r="FW11" t="s">
        <v>234</v>
      </c>
      <c r="FX11" t="s">
        <v>234</v>
      </c>
      <c r="FY11" t="s">
        <v>234</v>
      </c>
      <c r="FZ11" t="s">
        <v>234</v>
      </c>
      <c r="GA11" t="s">
        <v>234</v>
      </c>
      <c r="GB11" t="s">
        <v>234</v>
      </c>
      <c r="GC11" t="s">
        <v>234</v>
      </c>
      <c r="GD11" t="s">
        <v>234</v>
      </c>
      <c r="GE11" t="s">
        <v>234</v>
      </c>
      <c r="GF11" t="s">
        <v>234</v>
      </c>
      <c r="GG11" t="s">
        <v>234</v>
      </c>
      <c r="GH11" t="s">
        <v>234</v>
      </c>
      <c r="GI11" t="s">
        <v>234</v>
      </c>
      <c r="GJ11" t="s">
        <v>234</v>
      </c>
      <c r="GK11" t="s">
        <v>234</v>
      </c>
      <c r="GL11" t="s">
        <v>234</v>
      </c>
      <c r="GM11" t="s">
        <v>234</v>
      </c>
      <c r="GN11" t="s">
        <v>234</v>
      </c>
      <c r="GO11" t="s">
        <v>234</v>
      </c>
      <c r="GP11" t="s">
        <v>234</v>
      </c>
      <c r="GQ11" t="s">
        <v>234</v>
      </c>
      <c r="GR11" t="s">
        <v>1655</v>
      </c>
      <c r="GS11" t="s">
        <v>1571</v>
      </c>
      <c r="GT11">
        <v>1</v>
      </c>
      <c r="GU11">
        <v>0</v>
      </c>
      <c r="GV11">
        <v>0</v>
      </c>
      <c r="GW11">
        <v>0</v>
      </c>
      <c r="GX11">
        <v>0</v>
      </c>
      <c r="GY11">
        <v>0</v>
      </c>
      <c r="GZ11" t="s">
        <v>234</v>
      </c>
      <c r="HA11" t="s">
        <v>3829</v>
      </c>
      <c r="HB11">
        <v>1</v>
      </c>
      <c r="HC11">
        <v>0</v>
      </c>
      <c r="HD11">
        <v>1</v>
      </c>
      <c r="HE11">
        <v>0</v>
      </c>
      <c r="HF11">
        <v>0</v>
      </c>
      <c r="HG11">
        <v>0</v>
      </c>
      <c r="HH11">
        <v>0</v>
      </c>
      <c r="HI11">
        <v>0</v>
      </c>
      <c r="HJ11" t="s">
        <v>234</v>
      </c>
      <c r="HK11" t="s">
        <v>1655</v>
      </c>
      <c r="HL11" t="s">
        <v>234</v>
      </c>
      <c r="HM11" t="s">
        <v>309</v>
      </c>
      <c r="HN11">
        <v>1</v>
      </c>
      <c r="HO11">
        <v>0</v>
      </c>
      <c r="HP11">
        <v>0</v>
      </c>
      <c r="HQ11" t="s">
        <v>234</v>
      </c>
      <c r="HR11" t="s">
        <v>234</v>
      </c>
      <c r="HS11" t="s">
        <v>234</v>
      </c>
      <c r="HT11" t="s">
        <v>234</v>
      </c>
      <c r="HU11" t="s">
        <v>234</v>
      </c>
      <c r="HV11" t="s">
        <v>234</v>
      </c>
      <c r="HW11" t="s">
        <v>234</v>
      </c>
      <c r="HX11" t="s">
        <v>234</v>
      </c>
      <c r="HY11" t="s">
        <v>234</v>
      </c>
      <c r="HZ11" t="s">
        <v>234</v>
      </c>
      <c r="IA11" t="s">
        <v>234</v>
      </c>
      <c r="IB11" t="s">
        <v>234</v>
      </c>
      <c r="IC11" t="s">
        <v>234</v>
      </c>
      <c r="ID11" t="s">
        <v>234</v>
      </c>
      <c r="IE11" t="s">
        <v>234</v>
      </c>
      <c r="IF11" t="s">
        <v>234</v>
      </c>
      <c r="IG11" t="s">
        <v>234</v>
      </c>
      <c r="IH11" t="s">
        <v>234</v>
      </c>
      <c r="II11" t="s">
        <v>234</v>
      </c>
      <c r="IJ11" t="s">
        <v>234</v>
      </c>
      <c r="IK11" t="s">
        <v>234</v>
      </c>
      <c r="IL11" t="s">
        <v>234</v>
      </c>
      <c r="IM11" t="s">
        <v>234</v>
      </c>
      <c r="IN11" t="s">
        <v>234</v>
      </c>
      <c r="IO11" t="s">
        <v>234</v>
      </c>
      <c r="IP11" t="s">
        <v>234</v>
      </c>
      <c r="IQ11" t="s">
        <v>234</v>
      </c>
      <c r="IR11" t="s">
        <v>234</v>
      </c>
      <c r="IS11" t="s">
        <v>234</v>
      </c>
      <c r="IT11" t="s">
        <v>234</v>
      </c>
      <c r="IU11" t="s">
        <v>234</v>
      </c>
      <c r="IV11" t="s">
        <v>234</v>
      </c>
      <c r="IW11" t="s">
        <v>234</v>
      </c>
      <c r="IX11" t="s">
        <v>234</v>
      </c>
      <c r="IY11" t="s">
        <v>234</v>
      </c>
      <c r="IZ11" t="s">
        <v>234</v>
      </c>
      <c r="JA11" t="s">
        <v>234</v>
      </c>
      <c r="JB11" t="s">
        <v>234</v>
      </c>
      <c r="JC11" t="s">
        <v>234</v>
      </c>
      <c r="JD11" t="s">
        <v>234</v>
      </c>
      <c r="JE11" t="s">
        <v>234</v>
      </c>
      <c r="JF11" t="s">
        <v>234</v>
      </c>
      <c r="JG11" t="s">
        <v>234</v>
      </c>
      <c r="JH11" t="s">
        <v>234</v>
      </c>
      <c r="JI11" t="s">
        <v>234</v>
      </c>
      <c r="JJ11" t="s">
        <v>234</v>
      </c>
      <c r="JK11" t="s">
        <v>234</v>
      </c>
      <c r="JL11" t="s">
        <v>234</v>
      </c>
      <c r="JM11" t="s">
        <v>234</v>
      </c>
      <c r="JN11" t="s">
        <v>234</v>
      </c>
      <c r="JO11" t="s">
        <v>234</v>
      </c>
      <c r="JP11" t="s">
        <v>234</v>
      </c>
      <c r="JQ11" t="s">
        <v>234</v>
      </c>
      <c r="JR11" t="s">
        <v>234</v>
      </c>
      <c r="JS11" t="s">
        <v>234</v>
      </c>
      <c r="JT11" t="s">
        <v>234</v>
      </c>
      <c r="JU11" t="s">
        <v>234</v>
      </c>
      <c r="JV11" t="s">
        <v>234</v>
      </c>
      <c r="JW11" t="s">
        <v>234</v>
      </c>
      <c r="JX11" t="s">
        <v>3443</v>
      </c>
    </row>
    <row r="12" spans="1:284" x14ac:dyDescent="0.35">
      <c r="A12" t="s">
        <v>3834</v>
      </c>
      <c r="B12" s="268">
        <v>44614</v>
      </c>
      <c r="C12" t="s">
        <v>3446</v>
      </c>
      <c r="D12" t="s">
        <v>3447</v>
      </c>
      <c r="E12" t="s">
        <v>3449</v>
      </c>
      <c r="F12" t="s">
        <v>1791</v>
      </c>
      <c r="G12" t="s">
        <v>1981</v>
      </c>
      <c r="H12" t="s">
        <v>1981</v>
      </c>
      <c r="I12" t="s">
        <v>246</v>
      </c>
      <c r="J12" t="s">
        <v>3825</v>
      </c>
      <c r="K12" t="s">
        <v>247</v>
      </c>
      <c r="L12" t="s">
        <v>248</v>
      </c>
      <c r="M12" t="s">
        <v>250</v>
      </c>
      <c r="N12" t="s">
        <v>234</v>
      </c>
      <c r="O12" t="s">
        <v>234</v>
      </c>
      <c r="P12" t="s">
        <v>234</v>
      </c>
      <c r="Q12" t="s">
        <v>234</v>
      </c>
      <c r="R12" t="s">
        <v>234</v>
      </c>
      <c r="S12" t="s">
        <v>234</v>
      </c>
      <c r="T12" t="s">
        <v>234</v>
      </c>
      <c r="U12" t="s">
        <v>234</v>
      </c>
      <c r="V12" t="s">
        <v>234</v>
      </c>
      <c r="W12" t="s">
        <v>234</v>
      </c>
      <c r="X12" t="s">
        <v>234</v>
      </c>
      <c r="Y12" t="s">
        <v>234</v>
      </c>
      <c r="Z12" t="s">
        <v>234</v>
      </c>
      <c r="AA12" t="s">
        <v>234</v>
      </c>
      <c r="AB12" t="s">
        <v>234</v>
      </c>
      <c r="AC12" t="s">
        <v>234</v>
      </c>
      <c r="AD12" t="s">
        <v>234</v>
      </c>
      <c r="AE12" t="s">
        <v>234</v>
      </c>
      <c r="AF12" t="s">
        <v>234</v>
      </c>
      <c r="AG12" t="s">
        <v>234</v>
      </c>
      <c r="AH12" t="s">
        <v>234</v>
      </c>
      <c r="AI12" t="s">
        <v>234</v>
      </c>
      <c r="AJ12" t="s">
        <v>234</v>
      </c>
      <c r="AK12" t="s">
        <v>234</v>
      </c>
      <c r="AL12" t="s">
        <v>234</v>
      </c>
      <c r="AM12" t="s">
        <v>234</v>
      </c>
      <c r="AN12" t="s">
        <v>234</v>
      </c>
      <c r="AO12" t="s">
        <v>234</v>
      </c>
      <c r="AP12" t="s">
        <v>234</v>
      </c>
      <c r="AQ12" t="s">
        <v>234</v>
      </c>
      <c r="AR12" t="s">
        <v>234</v>
      </c>
      <c r="AS12" t="s">
        <v>234</v>
      </c>
      <c r="AT12" t="s">
        <v>234</v>
      </c>
      <c r="AU12" t="s">
        <v>234</v>
      </c>
      <c r="AV12" t="s">
        <v>234</v>
      </c>
      <c r="AW12" t="s">
        <v>234</v>
      </c>
      <c r="AX12" t="s">
        <v>234</v>
      </c>
      <c r="AY12" t="s">
        <v>234</v>
      </c>
      <c r="AZ12" t="s">
        <v>234</v>
      </c>
      <c r="BA12" t="s">
        <v>234</v>
      </c>
      <c r="BB12" t="s">
        <v>234</v>
      </c>
      <c r="BC12" t="s">
        <v>234</v>
      </c>
      <c r="BD12" t="s">
        <v>234</v>
      </c>
      <c r="BE12" s="252" t="s">
        <v>234</v>
      </c>
      <c r="BF12" t="s">
        <v>234</v>
      </c>
      <c r="BG12" t="s">
        <v>234</v>
      </c>
      <c r="BH12" s="252" t="s">
        <v>234</v>
      </c>
      <c r="BI12" t="s">
        <v>234</v>
      </c>
      <c r="BJ12" t="s">
        <v>234</v>
      </c>
      <c r="BK12" s="252" t="s">
        <v>234</v>
      </c>
      <c r="BL12" t="s">
        <v>234</v>
      </c>
      <c r="BM12" t="s">
        <v>234</v>
      </c>
      <c r="BN12" s="252" t="s">
        <v>234</v>
      </c>
      <c r="BO12" t="s">
        <v>234</v>
      </c>
      <c r="BP12" t="s">
        <v>234</v>
      </c>
      <c r="BQ12" t="s">
        <v>234</v>
      </c>
      <c r="BR12" t="s">
        <v>234</v>
      </c>
      <c r="BS12" t="s">
        <v>234</v>
      </c>
      <c r="BT12" t="s">
        <v>234</v>
      </c>
      <c r="BU12" t="s">
        <v>234</v>
      </c>
      <c r="BV12" t="s">
        <v>234</v>
      </c>
      <c r="BW12" t="s">
        <v>234</v>
      </c>
      <c r="BX12" t="s">
        <v>234</v>
      </c>
      <c r="BY12" t="s">
        <v>234</v>
      </c>
      <c r="BZ12" t="s">
        <v>234</v>
      </c>
      <c r="CA12" t="s">
        <v>234</v>
      </c>
      <c r="CB12" t="s">
        <v>234</v>
      </c>
      <c r="CC12" t="s">
        <v>234</v>
      </c>
      <c r="CD12" t="s">
        <v>234</v>
      </c>
      <c r="CE12" t="s">
        <v>234</v>
      </c>
      <c r="CF12" t="s">
        <v>234</v>
      </c>
      <c r="CG12" t="s">
        <v>234</v>
      </c>
      <c r="CH12" t="s">
        <v>234</v>
      </c>
      <c r="CI12" t="s">
        <v>234</v>
      </c>
      <c r="CJ12" t="s">
        <v>234</v>
      </c>
      <c r="CK12" t="s">
        <v>234</v>
      </c>
      <c r="CL12" t="s">
        <v>234</v>
      </c>
      <c r="CM12" t="s">
        <v>234</v>
      </c>
      <c r="CN12" t="s">
        <v>234</v>
      </c>
      <c r="CO12" t="s">
        <v>234</v>
      </c>
      <c r="CP12" t="s">
        <v>234</v>
      </c>
      <c r="CQ12" t="s">
        <v>234</v>
      </c>
      <c r="CR12" t="s">
        <v>234</v>
      </c>
      <c r="CS12" t="s">
        <v>234</v>
      </c>
      <c r="CT12" t="s">
        <v>234</v>
      </c>
      <c r="CU12" t="s">
        <v>234</v>
      </c>
      <c r="CV12" t="s">
        <v>234</v>
      </c>
      <c r="CW12" t="s">
        <v>234</v>
      </c>
      <c r="CX12" t="s">
        <v>234</v>
      </c>
      <c r="CY12" t="s">
        <v>234</v>
      </c>
      <c r="CZ12" t="s">
        <v>234</v>
      </c>
      <c r="DA12" t="s">
        <v>234</v>
      </c>
      <c r="DB12" t="s">
        <v>234</v>
      </c>
      <c r="DC12" t="s">
        <v>234</v>
      </c>
      <c r="DD12" t="s">
        <v>234</v>
      </c>
      <c r="DE12" t="s">
        <v>234</v>
      </c>
      <c r="DF12" t="s">
        <v>234</v>
      </c>
      <c r="DG12" t="s">
        <v>234</v>
      </c>
      <c r="DH12" t="s">
        <v>234</v>
      </c>
      <c r="DI12" t="s">
        <v>234</v>
      </c>
      <c r="DJ12" t="s">
        <v>234</v>
      </c>
      <c r="DK12" t="s">
        <v>234</v>
      </c>
      <c r="DL12" t="s">
        <v>234</v>
      </c>
      <c r="DM12" t="s">
        <v>234</v>
      </c>
      <c r="DN12" t="s">
        <v>234</v>
      </c>
      <c r="DO12" t="s">
        <v>234</v>
      </c>
      <c r="DP12" t="s">
        <v>234</v>
      </c>
      <c r="DQ12" t="s">
        <v>234</v>
      </c>
      <c r="DR12" t="s">
        <v>234</v>
      </c>
      <c r="DS12" t="s">
        <v>234</v>
      </c>
      <c r="DT12" t="s">
        <v>234</v>
      </c>
      <c r="DU12" t="s">
        <v>234</v>
      </c>
      <c r="DV12" t="s">
        <v>234</v>
      </c>
      <c r="DW12" t="s">
        <v>234</v>
      </c>
      <c r="DX12" t="s">
        <v>234</v>
      </c>
      <c r="DY12" t="s">
        <v>234</v>
      </c>
      <c r="DZ12" t="s">
        <v>234</v>
      </c>
      <c r="EA12" t="s">
        <v>234</v>
      </c>
      <c r="EB12" t="s">
        <v>234</v>
      </c>
      <c r="EC12" t="s">
        <v>234</v>
      </c>
      <c r="ED12" t="s">
        <v>234</v>
      </c>
      <c r="EE12" t="s">
        <v>234</v>
      </c>
      <c r="EF12" t="s">
        <v>234</v>
      </c>
      <c r="EG12" t="s">
        <v>234</v>
      </c>
      <c r="EH12" t="s">
        <v>234</v>
      </c>
      <c r="EI12" t="s">
        <v>234</v>
      </c>
      <c r="EJ12" t="s">
        <v>234</v>
      </c>
      <c r="EK12" s="252" t="s">
        <v>234</v>
      </c>
      <c r="EL12" t="s">
        <v>234</v>
      </c>
      <c r="EM12" t="s">
        <v>234</v>
      </c>
      <c r="EN12" t="s">
        <v>234</v>
      </c>
      <c r="EO12" t="s">
        <v>234</v>
      </c>
      <c r="EP12" t="s">
        <v>234</v>
      </c>
      <c r="EQ12" s="252" t="s">
        <v>234</v>
      </c>
      <c r="ER12" t="s">
        <v>234</v>
      </c>
      <c r="ES12" t="s">
        <v>234</v>
      </c>
      <c r="ET12" t="s">
        <v>234</v>
      </c>
      <c r="EU12" t="s">
        <v>234</v>
      </c>
      <c r="EV12" t="s">
        <v>234</v>
      </c>
      <c r="EW12" t="s">
        <v>234</v>
      </c>
      <c r="EX12" t="s">
        <v>234</v>
      </c>
      <c r="EY12" t="s">
        <v>234</v>
      </c>
      <c r="EZ12" t="s">
        <v>234</v>
      </c>
      <c r="FA12" t="s">
        <v>234</v>
      </c>
      <c r="FB12" t="s">
        <v>234</v>
      </c>
      <c r="FC12" t="s">
        <v>234</v>
      </c>
      <c r="FD12" t="s">
        <v>234</v>
      </c>
      <c r="FE12" t="s">
        <v>234</v>
      </c>
      <c r="FF12" t="s">
        <v>234</v>
      </c>
      <c r="FG12" t="s">
        <v>234</v>
      </c>
      <c r="FH12" t="s">
        <v>234</v>
      </c>
      <c r="FI12" t="s">
        <v>234</v>
      </c>
      <c r="FJ12" t="s">
        <v>234</v>
      </c>
      <c r="FK12" t="s">
        <v>234</v>
      </c>
      <c r="FL12" t="s">
        <v>234</v>
      </c>
      <c r="FM12" t="s">
        <v>234</v>
      </c>
      <c r="FN12" t="s">
        <v>234</v>
      </c>
      <c r="FO12" t="s">
        <v>234</v>
      </c>
      <c r="FP12" t="s">
        <v>234</v>
      </c>
      <c r="FQ12" t="s">
        <v>234</v>
      </c>
      <c r="FR12" t="s">
        <v>234</v>
      </c>
      <c r="FS12" t="s">
        <v>234</v>
      </c>
      <c r="FT12" t="s">
        <v>234</v>
      </c>
      <c r="FU12" t="s">
        <v>234</v>
      </c>
      <c r="FV12" t="s">
        <v>234</v>
      </c>
      <c r="FW12" t="s">
        <v>234</v>
      </c>
      <c r="FX12" t="s">
        <v>234</v>
      </c>
      <c r="FY12" t="s">
        <v>234</v>
      </c>
      <c r="FZ12" t="s">
        <v>234</v>
      </c>
      <c r="GA12" t="s">
        <v>234</v>
      </c>
      <c r="GB12" t="s">
        <v>234</v>
      </c>
      <c r="GC12" t="s">
        <v>234</v>
      </c>
      <c r="GD12" t="s">
        <v>234</v>
      </c>
      <c r="GE12" t="s">
        <v>234</v>
      </c>
      <c r="GF12" t="s">
        <v>234</v>
      </c>
      <c r="GG12" t="s">
        <v>234</v>
      </c>
      <c r="GH12" t="s">
        <v>234</v>
      </c>
      <c r="GI12" t="s">
        <v>234</v>
      </c>
      <c r="GJ12" t="s">
        <v>234</v>
      </c>
      <c r="GK12" t="s">
        <v>234</v>
      </c>
      <c r="GL12" t="s">
        <v>234</v>
      </c>
      <c r="GM12" t="s">
        <v>234</v>
      </c>
      <c r="GN12" t="s">
        <v>234</v>
      </c>
      <c r="GO12" t="s">
        <v>234</v>
      </c>
      <c r="GP12" t="s">
        <v>234</v>
      </c>
      <c r="GQ12" t="s">
        <v>234</v>
      </c>
      <c r="GR12" t="s">
        <v>234</v>
      </c>
      <c r="GS12" t="s">
        <v>234</v>
      </c>
      <c r="GT12" t="s">
        <v>234</v>
      </c>
      <c r="GU12" t="s">
        <v>234</v>
      </c>
      <c r="GV12" t="s">
        <v>234</v>
      </c>
      <c r="GW12" t="s">
        <v>234</v>
      </c>
      <c r="GX12" t="s">
        <v>234</v>
      </c>
      <c r="GY12" t="s">
        <v>234</v>
      </c>
      <c r="GZ12" t="s">
        <v>234</v>
      </c>
      <c r="HA12" t="s">
        <v>234</v>
      </c>
      <c r="HB12" t="s">
        <v>234</v>
      </c>
      <c r="HC12" t="s">
        <v>234</v>
      </c>
      <c r="HD12" t="s">
        <v>234</v>
      </c>
      <c r="HE12" t="s">
        <v>234</v>
      </c>
      <c r="HF12" t="s">
        <v>234</v>
      </c>
      <c r="HG12" t="s">
        <v>234</v>
      </c>
      <c r="HH12" t="s">
        <v>234</v>
      </c>
      <c r="HI12" t="s">
        <v>234</v>
      </c>
      <c r="HJ12" t="s">
        <v>234</v>
      </c>
      <c r="HK12" t="s">
        <v>234</v>
      </c>
      <c r="HL12" t="s">
        <v>234</v>
      </c>
      <c r="HM12" t="s">
        <v>234</v>
      </c>
      <c r="HN12" t="s">
        <v>234</v>
      </c>
      <c r="HO12" t="s">
        <v>234</v>
      </c>
      <c r="HP12" t="s">
        <v>234</v>
      </c>
      <c r="HQ12" t="s">
        <v>1655</v>
      </c>
      <c r="HR12" t="s">
        <v>1713</v>
      </c>
      <c r="HS12" t="s">
        <v>430</v>
      </c>
      <c r="HT12" t="s">
        <v>234</v>
      </c>
      <c r="HU12" t="s">
        <v>431</v>
      </c>
      <c r="HV12" t="s">
        <v>432</v>
      </c>
      <c r="HW12" t="s">
        <v>432</v>
      </c>
      <c r="HX12" t="s">
        <v>279</v>
      </c>
      <c r="HY12" t="s">
        <v>234</v>
      </c>
      <c r="HZ12" t="s">
        <v>256</v>
      </c>
      <c r="IA12" t="s">
        <v>258</v>
      </c>
      <c r="IB12" t="s">
        <v>258</v>
      </c>
      <c r="IC12" t="s">
        <v>3810</v>
      </c>
      <c r="ID12" t="s">
        <v>234</v>
      </c>
      <c r="IE12" t="s">
        <v>234</v>
      </c>
      <c r="IF12" t="s">
        <v>234</v>
      </c>
      <c r="IG12" t="s">
        <v>234</v>
      </c>
      <c r="IH12" t="s">
        <v>234</v>
      </c>
      <c r="II12">
        <v>5</v>
      </c>
      <c r="IJ12">
        <v>5</v>
      </c>
      <c r="IK12" t="s">
        <v>234</v>
      </c>
      <c r="IL12" t="s">
        <v>259</v>
      </c>
      <c r="IM12" s="99">
        <v>1</v>
      </c>
      <c r="IN12" t="s">
        <v>249</v>
      </c>
      <c r="IO12" t="s">
        <v>234</v>
      </c>
      <c r="IP12" t="s">
        <v>249</v>
      </c>
      <c r="IQ12" t="s">
        <v>1723</v>
      </c>
      <c r="IR12">
        <v>0</v>
      </c>
      <c r="IS12">
        <v>0</v>
      </c>
      <c r="IT12">
        <v>0</v>
      </c>
      <c r="IU12">
        <v>1</v>
      </c>
      <c r="IV12">
        <v>0</v>
      </c>
      <c r="IW12">
        <v>0</v>
      </c>
      <c r="IX12">
        <v>0</v>
      </c>
      <c r="IY12">
        <v>0</v>
      </c>
      <c r="IZ12">
        <v>0</v>
      </c>
      <c r="JA12">
        <v>0</v>
      </c>
      <c r="JB12">
        <v>0</v>
      </c>
      <c r="JC12">
        <v>0</v>
      </c>
      <c r="JD12" t="s">
        <v>234</v>
      </c>
      <c r="JE12" t="s">
        <v>261</v>
      </c>
      <c r="JF12" t="s">
        <v>234</v>
      </c>
      <c r="JG12" t="s">
        <v>234</v>
      </c>
      <c r="JH12" t="s">
        <v>234</v>
      </c>
      <c r="JI12" t="s">
        <v>234</v>
      </c>
      <c r="JJ12" t="s">
        <v>234</v>
      </c>
      <c r="JK12" t="s">
        <v>234</v>
      </c>
      <c r="JL12" t="s">
        <v>234</v>
      </c>
      <c r="JM12" t="s">
        <v>234</v>
      </c>
      <c r="JN12" t="s">
        <v>234</v>
      </c>
      <c r="JO12" t="s">
        <v>234</v>
      </c>
      <c r="JP12" t="s">
        <v>234</v>
      </c>
      <c r="JQ12" t="s">
        <v>234</v>
      </c>
      <c r="JR12" t="s">
        <v>234</v>
      </c>
      <c r="JS12" t="s">
        <v>234</v>
      </c>
      <c r="JT12" t="s">
        <v>234</v>
      </c>
      <c r="JU12" t="s">
        <v>234</v>
      </c>
      <c r="JV12" t="s">
        <v>234</v>
      </c>
      <c r="JW12" t="s">
        <v>234</v>
      </c>
      <c r="JX12" t="s">
        <v>3443</v>
      </c>
    </row>
    <row r="13" spans="1:284" x14ac:dyDescent="0.35">
      <c r="A13" t="s">
        <v>3838</v>
      </c>
      <c r="B13" s="268">
        <v>44614</v>
      </c>
      <c r="C13" t="s">
        <v>3446</v>
      </c>
      <c r="D13" t="s">
        <v>3447</v>
      </c>
      <c r="E13" t="s">
        <v>3449</v>
      </c>
      <c r="F13" t="s">
        <v>1791</v>
      </c>
      <c r="G13" t="s">
        <v>1981</v>
      </c>
      <c r="H13" t="s">
        <v>1981</v>
      </c>
      <c r="I13" t="s">
        <v>246</v>
      </c>
      <c r="J13" t="s">
        <v>3825</v>
      </c>
      <c r="K13" t="s">
        <v>247</v>
      </c>
      <c r="L13" t="s">
        <v>284</v>
      </c>
      <c r="M13" t="s">
        <v>250</v>
      </c>
      <c r="N13" t="s">
        <v>234</v>
      </c>
      <c r="O13" t="s">
        <v>234</v>
      </c>
      <c r="P13" t="s">
        <v>285</v>
      </c>
      <c r="Q13" t="s">
        <v>234</v>
      </c>
      <c r="R13" t="s">
        <v>318</v>
      </c>
      <c r="S13">
        <v>1</v>
      </c>
      <c r="T13">
        <v>0</v>
      </c>
      <c r="U13">
        <v>0</v>
      </c>
      <c r="V13">
        <v>0</v>
      </c>
      <c r="W13">
        <v>0</v>
      </c>
      <c r="X13">
        <v>0</v>
      </c>
      <c r="Y13">
        <v>0</v>
      </c>
      <c r="Z13">
        <v>0</v>
      </c>
      <c r="AA13" t="s">
        <v>309</v>
      </c>
      <c r="AB13" t="s">
        <v>750</v>
      </c>
      <c r="AC13" t="s">
        <v>287</v>
      </c>
      <c r="AD13">
        <v>1</v>
      </c>
      <c r="AE13">
        <v>0</v>
      </c>
      <c r="AF13">
        <v>0</v>
      </c>
      <c r="AG13">
        <v>0</v>
      </c>
      <c r="AH13">
        <v>0</v>
      </c>
      <c r="AI13">
        <v>0</v>
      </c>
      <c r="AJ13">
        <v>0</v>
      </c>
      <c r="AK13">
        <v>0</v>
      </c>
      <c r="AL13">
        <v>0</v>
      </c>
      <c r="AM13">
        <v>0</v>
      </c>
      <c r="AN13" t="s">
        <v>234</v>
      </c>
      <c r="AO13" t="s">
        <v>317</v>
      </c>
      <c r="AP13" t="s">
        <v>289</v>
      </c>
      <c r="AQ13" t="s">
        <v>3836</v>
      </c>
      <c r="AR13">
        <v>0</v>
      </c>
      <c r="AS13">
        <v>1</v>
      </c>
      <c r="AT13">
        <v>1</v>
      </c>
      <c r="AU13">
        <v>1</v>
      </c>
      <c r="AV13">
        <v>1</v>
      </c>
      <c r="AW13">
        <v>0</v>
      </c>
      <c r="AX13">
        <v>1</v>
      </c>
      <c r="AY13">
        <v>0</v>
      </c>
      <c r="AZ13" t="s">
        <v>1500</v>
      </c>
      <c r="BA13" t="s">
        <v>234</v>
      </c>
      <c r="BB13" t="s">
        <v>234</v>
      </c>
      <c r="BC13" t="s">
        <v>234</v>
      </c>
      <c r="BD13">
        <v>450</v>
      </c>
      <c r="BE13" s="252">
        <v>173.07692309999999</v>
      </c>
      <c r="BF13" t="s">
        <v>1655</v>
      </c>
      <c r="BG13">
        <v>350</v>
      </c>
      <c r="BH13" s="252">
        <v>152.173913</v>
      </c>
      <c r="BI13" t="s">
        <v>1655</v>
      </c>
      <c r="BJ13">
        <v>450</v>
      </c>
      <c r="BK13" s="252">
        <v>155.172413793103</v>
      </c>
      <c r="BL13" t="s">
        <v>1655</v>
      </c>
      <c r="BM13">
        <v>700</v>
      </c>
      <c r="BN13" s="252">
        <v>291.666666666666</v>
      </c>
      <c r="BO13" t="s">
        <v>1445</v>
      </c>
      <c r="BP13" t="s">
        <v>234</v>
      </c>
      <c r="BQ13" t="s">
        <v>234</v>
      </c>
      <c r="BR13" t="s">
        <v>234</v>
      </c>
      <c r="BS13" t="s">
        <v>1507</v>
      </c>
      <c r="BT13" t="s">
        <v>1655</v>
      </c>
      <c r="BU13">
        <v>1200</v>
      </c>
      <c r="BV13" t="s">
        <v>234</v>
      </c>
      <c r="BW13" t="s">
        <v>234</v>
      </c>
      <c r="BX13" t="s">
        <v>234</v>
      </c>
      <c r="BY13" t="s">
        <v>234</v>
      </c>
      <c r="BZ13" t="s">
        <v>234</v>
      </c>
      <c r="CA13" t="s">
        <v>234</v>
      </c>
      <c r="CB13" t="s">
        <v>259</v>
      </c>
      <c r="CC13">
        <v>1200</v>
      </c>
      <c r="CD13" t="s">
        <v>1655</v>
      </c>
      <c r="CE13" t="s">
        <v>1445</v>
      </c>
      <c r="CF13" t="s">
        <v>234</v>
      </c>
      <c r="CG13" t="s">
        <v>234</v>
      </c>
      <c r="CH13" t="s">
        <v>234</v>
      </c>
      <c r="CI13" t="s">
        <v>234</v>
      </c>
      <c r="CJ13" t="s">
        <v>234</v>
      </c>
      <c r="CK13" t="s">
        <v>234</v>
      </c>
      <c r="CL13" t="s">
        <v>234</v>
      </c>
      <c r="CM13" t="s">
        <v>234</v>
      </c>
      <c r="CN13" t="s">
        <v>234</v>
      </c>
      <c r="CO13" t="s">
        <v>234</v>
      </c>
      <c r="CP13" t="s">
        <v>234</v>
      </c>
      <c r="CQ13" t="s">
        <v>234</v>
      </c>
      <c r="CR13" t="s">
        <v>234</v>
      </c>
      <c r="CS13" t="s">
        <v>234</v>
      </c>
      <c r="CT13" t="s">
        <v>234</v>
      </c>
      <c r="CU13" t="s">
        <v>234</v>
      </c>
      <c r="CV13" t="s">
        <v>234</v>
      </c>
      <c r="CW13" t="s">
        <v>234</v>
      </c>
      <c r="CX13" t="s">
        <v>234</v>
      </c>
      <c r="CY13" t="s">
        <v>234</v>
      </c>
      <c r="CZ13" t="s">
        <v>234</v>
      </c>
      <c r="DA13" t="s">
        <v>234</v>
      </c>
      <c r="DB13" t="s">
        <v>234</v>
      </c>
      <c r="DC13" t="s">
        <v>234</v>
      </c>
      <c r="DD13" t="s">
        <v>234</v>
      </c>
      <c r="DE13" t="s">
        <v>1445</v>
      </c>
      <c r="DF13" t="s">
        <v>1655</v>
      </c>
      <c r="DG13" t="s">
        <v>1655</v>
      </c>
      <c r="DH13" t="s">
        <v>406</v>
      </c>
      <c r="DI13" t="s">
        <v>314</v>
      </c>
      <c r="DJ13" t="s">
        <v>260</v>
      </c>
      <c r="DK13" t="s">
        <v>314</v>
      </c>
      <c r="DL13" t="s">
        <v>234</v>
      </c>
      <c r="DM13" t="s">
        <v>234</v>
      </c>
      <c r="DN13" t="s">
        <v>234</v>
      </c>
      <c r="DO13" t="s">
        <v>234</v>
      </c>
      <c r="DP13" t="s">
        <v>234</v>
      </c>
      <c r="DQ13" t="s">
        <v>234</v>
      </c>
      <c r="DR13" t="s">
        <v>234</v>
      </c>
      <c r="DS13" t="s">
        <v>234</v>
      </c>
      <c r="DT13" t="s">
        <v>234</v>
      </c>
      <c r="DU13" t="s">
        <v>234</v>
      </c>
      <c r="DV13" t="s">
        <v>234</v>
      </c>
      <c r="DW13" t="s">
        <v>234</v>
      </c>
      <c r="DX13" t="s">
        <v>234</v>
      </c>
      <c r="DY13" t="s">
        <v>234</v>
      </c>
      <c r="DZ13" t="s">
        <v>234</v>
      </c>
      <c r="EA13" t="s">
        <v>234</v>
      </c>
      <c r="EB13" t="s">
        <v>234</v>
      </c>
      <c r="EC13" t="s">
        <v>234</v>
      </c>
      <c r="ED13" t="s">
        <v>234</v>
      </c>
      <c r="EE13" t="s">
        <v>234</v>
      </c>
      <c r="EF13" t="s">
        <v>234</v>
      </c>
      <c r="EG13" t="s">
        <v>234</v>
      </c>
      <c r="EH13" t="s">
        <v>234</v>
      </c>
      <c r="EI13" t="s">
        <v>234</v>
      </c>
      <c r="EJ13" t="s">
        <v>234</v>
      </c>
      <c r="EK13" s="252" t="s">
        <v>234</v>
      </c>
      <c r="EL13" t="s">
        <v>234</v>
      </c>
      <c r="EM13" t="s">
        <v>234</v>
      </c>
      <c r="EN13" t="s">
        <v>234</v>
      </c>
      <c r="EO13" t="s">
        <v>234</v>
      </c>
      <c r="EP13" t="s">
        <v>234</v>
      </c>
      <c r="EQ13" s="252" t="s">
        <v>234</v>
      </c>
      <c r="ER13" t="s">
        <v>234</v>
      </c>
      <c r="ES13" t="s">
        <v>234</v>
      </c>
      <c r="ET13" t="s">
        <v>234</v>
      </c>
      <c r="EU13" t="s">
        <v>234</v>
      </c>
      <c r="EV13" t="s">
        <v>234</v>
      </c>
      <c r="EW13" t="s">
        <v>234</v>
      </c>
      <c r="EX13" t="s">
        <v>234</v>
      </c>
      <c r="EY13" t="s">
        <v>234</v>
      </c>
      <c r="EZ13" t="s">
        <v>234</v>
      </c>
      <c r="FA13" t="s">
        <v>234</v>
      </c>
      <c r="FB13" t="s">
        <v>234</v>
      </c>
      <c r="FC13" t="s">
        <v>234</v>
      </c>
      <c r="FD13" t="s">
        <v>234</v>
      </c>
      <c r="FE13" t="s">
        <v>234</v>
      </c>
      <c r="FF13" t="s">
        <v>234</v>
      </c>
      <c r="FG13" t="s">
        <v>234</v>
      </c>
      <c r="FH13" t="s">
        <v>234</v>
      </c>
      <c r="FI13" t="s">
        <v>234</v>
      </c>
      <c r="FJ13" t="s">
        <v>234</v>
      </c>
      <c r="FK13" t="s">
        <v>234</v>
      </c>
      <c r="FL13" t="s">
        <v>234</v>
      </c>
      <c r="FM13" t="s">
        <v>234</v>
      </c>
      <c r="FN13" t="s">
        <v>234</v>
      </c>
      <c r="FO13" t="s">
        <v>234</v>
      </c>
      <c r="FP13" t="s">
        <v>234</v>
      </c>
      <c r="FQ13" t="s">
        <v>234</v>
      </c>
      <c r="FR13" t="s">
        <v>234</v>
      </c>
      <c r="FS13" t="s">
        <v>234</v>
      </c>
      <c r="FT13" t="s">
        <v>234</v>
      </c>
      <c r="FU13" t="s">
        <v>234</v>
      </c>
      <c r="FV13" t="s">
        <v>234</v>
      </c>
      <c r="FW13" t="s">
        <v>234</v>
      </c>
      <c r="FX13" t="s">
        <v>234</v>
      </c>
      <c r="FY13" t="s">
        <v>234</v>
      </c>
      <c r="FZ13" t="s">
        <v>234</v>
      </c>
      <c r="GA13" t="s">
        <v>234</v>
      </c>
      <c r="GB13" t="s">
        <v>234</v>
      </c>
      <c r="GC13" t="s">
        <v>234</v>
      </c>
      <c r="GD13" t="s">
        <v>234</v>
      </c>
      <c r="GE13" t="s">
        <v>234</v>
      </c>
      <c r="GF13" t="s">
        <v>234</v>
      </c>
      <c r="GG13" t="s">
        <v>234</v>
      </c>
      <c r="GH13" t="s">
        <v>234</v>
      </c>
      <c r="GI13" t="s">
        <v>234</v>
      </c>
      <c r="GJ13" t="s">
        <v>234</v>
      </c>
      <c r="GK13" t="s">
        <v>234</v>
      </c>
      <c r="GL13" t="s">
        <v>234</v>
      </c>
      <c r="GM13" t="s">
        <v>234</v>
      </c>
      <c r="GN13" t="s">
        <v>234</v>
      </c>
      <c r="GO13" t="s">
        <v>234</v>
      </c>
      <c r="GP13" t="s">
        <v>234</v>
      </c>
      <c r="GQ13" t="s">
        <v>234</v>
      </c>
      <c r="GR13" t="s">
        <v>1655</v>
      </c>
      <c r="GS13" t="s">
        <v>1571</v>
      </c>
      <c r="GT13">
        <v>1</v>
      </c>
      <c r="GU13">
        <v>0</v>
      </c>
      <c r="GV13">
        <v>0</v>
      </c>
      <c r="GW13">
        <v>0</v>
      </c>
      <c r="GX13">
        <v>0</v>
      </c>
      <c r="GY13">
        <v>0</v>
      </c>
      <c r="GZ13" t="s">
        <v>234</v>
      </c>
      <c r="HA13" t="s">
        <v>1451</v>
      </c>
      <c r="HB13">
        <v>0</v>
      </c>
      <c r="HC13">
        <v>1</v>
      </c>
      <c r="HD13">
        <v>0</v>
      </c>
      <c r="HE13">
        <v>0</v>
      </c>
      <c r="HF13">
        <v>0</v>
      </c>
      <c r="HG13">
        <v>0</v>
      </c>
      <c r="HH13">
        <v>0</v>
      </c>
      <c r="HI13">
        <v>0</v>
      </c>
      <c r="HJ13" t="s">
        <v>234</v>
      </c>
      <c r="HK13" t="s">
        <v>1655</v>
      </c>
      <c r="HL13" t="s">
        <v>234</v>
      </c>
      <c r="HM13" t="s">
        <v>309</v>
      </c>
      <c r="HN13">
        <v>1</v>
      </c>
      <c r="HO13">
        <v>0</v>
      </c>
      <c r="HP13">
        <v>0</v>
      </c>
      <c r="HQ13" t="s">
        <v>234</v>
      </c>
      <c r="HR13" t="s">
        <v>234</v>
      </c>
      <c r="HS13" t="s">
        <v>234</v>
      </c>
      <c r="HT13" t="s">
        <v>234</v>
      </c>
      <c r="HU13" t="s">
        <v>234</v>
      </c>
      <c r="HV13" t="s">
        <v>234</v>
      </c>
      <c r="HW13" t="s">
        <v>234</v>
      </c>
      <c r="HX13" t="s">
        <v>234</v>
      </c>
      <c r="HY13" t="s">
        <v>234</v>
      </c>
      <c r="HZ13" t="s">
        <v>234</v>
      </c>
      <c r="IA13" t="s">
        <v>234</v>
      </c>
      <c r="IB13" t="s">
        <v>234</v>
      </c>
      <c r="IC13" t="s">
        <v>234</v>
      </c>
      <c r="ID13" t="s">
        <v>234</v>
      </c>
      <c r="IE13" t="s">
        <v>234</v>
      </c>
      <c r="IF13" t="s">
        <v>234</v>
      </c>
      <c r="IG13" t="s">
        <v>234</v>
      </c>
      <c r="IH13" t="s">
        <v>234</v>
      </c>
      <c r="II13" t="s">
        <v>234</v>
      </c>
      <c r="IJ13" t="s">
        <v>234</v>
      </c>
      <c r="IK13" t="s">
        <v>234</v>
      </c>
      <c r="IL13" t="s">
        <v>234</v>
      </c>
      <c r="IM13" t="s">
        <v>234</v>
      </c>
      <c r="IN13" t="s">
        <v>234</v>
      </c>
      <c r="IO13" t="s">
        <v>234</v>
      </c>
      <c r="IP13" t="s">
        <v>234</v>
      </c>
      <c r="IQ13" t="s">
        <v>234</v>
      </c>
      <c r="IR13" t="s">
        <v>234</v>
      </c>
      <c r="IS13" t="s">
        <v>234</v>
      </c>
      <c r="IT13" t="s">
        <v>234</v>
      </c>
      <c r="IU13" t="s">
        <v>234</v>
      </c>
      <c r="IV13" t="s">
        <v>234</v>
      </c>
      <c r="IW13" t="s">
        <v>234</v>
      </c>
      <c r="IX13" t="s">
        <v>234</v>
      </c>
      <c r="IY13" t="s">
        <v>234</v>
      </c>
      <c r="IZ13" t="s">
        <v>234</v>
      </c>
      <c r="JA13" t="s">
        <v>234</v>
      </c>
      <c r="JB13" t="s">
        <v>234</v>
      </c>
      <c r="JC13" t="s">
        <v>234</v>
      </c>
      <c r="JD13" t="s">
        <v>234</v>
      </c>
      <c r="JE13" t="s">
        <v>234</v>
      </c>
      <c r="JF13" t="s">
        <v>234</v>
      </c>
      <c r="JG13" t="s">
        <v>234</v>
      </c>
      <c r="JH13" t="s">
        <v>234</v>
      </c>
      <c r="JI13" t="s">
        <v>234</v>
      </c>
      <c r="JJ13" t="s">
        <v>234</v>
      </c>
      <c r="JK13" t="s">
        <v>234</v>
      </c>
      <c r="JL13" t="s">
        <v>234</v>
      </c>
      <c r="JM13" t="s">
        <v>234</v>
      </c>
      <c r="JN13" t="s">
        <v>234</v>
      </c>
      <c r="JO13" t="s">
        <v>234</v>
      </c>
      <c r="JP13" t="s">
        <v>234</v>
      </c>
      <c r="JQ13" t="s">
        <v>234</v>
      </c>
      <c r="JR13" t="s">
        <v>234</v>
      </c>
      <c r="JS13" t="s">
        <v>234</v>
      </c>
      <c r="JT13" t="s">
        <v>234</v>
      </c>
      <c r="JU13" t="s">
        <v>234</v>
      </c>
      <c r="JV13" t="s">
        <v>234</v>
      </c>
      <c r="JW13" t="s">
        <v>234</v>
      </c>
      <c r="JX13" t="s">
        <v>3443</v>
      </c>
    </row>
    <row r="14" spans="1:284" x14ac:dyDescent="0.35">
      <c r="A14" t="s">
        <v>3841</v>
      </c>
      <c r="B14" s="268">
        <v>44614</v>
      </c>
      <c r="C14" t="s">
        <v>3446</v>
      </c>
      <c r="D14" t="s">
        <v>3447</v>
      </c>
      <c r="E14" t="s">
        <v>3449</v>
      </c>
      <c r="F14" t="s">
        <v>1791</v>
      </c>
      <c r="G14" t="s">
        <v>1981</v>
      </c>
      <c r="H14" t="s">
        <v>1981</v>
      </c>
      <c r="I14" t="s">
        <v>246</v>
      </c>
      <c r="J14" t="s">
        <v>3825</v>
      </c>
      <c r="K14" t="s">
        <v>247</v>
      </c>
      <c r="L14" t="s">
        <v>284</v>
      </c>
      <c r="M14" t="s">
        <v>250</v>
      </c>
      <c r="N14" t="s">
        <v>234</v>
      </c>
      <c r="O14" t="s">
        <v>234</v>
      </c>
      <c r="P14" t="s">
        <v>285</v>
      </c>
      <c r="Q14" t="s">
        <v>234</v>
      </c>
      <c r="R14" t="s">
        <v>318</v>
      </c>
      <c r="S14">
        <v>1</v>
      </c>
      <c r="T14">
        <v>0</v>
      </c>
      <c r="U14">
        <v>0</v>
      </c>
      <c r="V14">
        <v>0</v>
      </c>
      <c r="W14">
        <v>0</v>
      </c>
      <c r="X14">
        <v>0</v>
      </c>
      <c r="Y14">
        <v>0</v>
      </c>
      <c r="Z14">
        <v>0</v>
      </c>
      <c r="AA14" t="s">
        <v>309</v>
      </c>
      <c r="AB14" t="s">
        <v>750</v>
      </c>
      <c r="AC14" t="s">
        <v>287</v>
      </c>
      <c r="AD14">
        <v>1</v>
      </c>
      <c r="AE14">
        <v>0</v>
      </c>
      <c r="AF14">
        <v>0</v>
      </c>
      <c r="AG14">
        <v>0</v>
      </c>
      <c r="AH14">
        <v>0</v>
      </c>
      <c r="AI14">
        <v>0</v>
      </c>
      <c r="AJ14">
        <v>0</v>
      </c>
      <c r="AK14">
        <v>0</v>
      </c>
      <c r="AL14">
        <v>0</v>
      </c>
      <c r="AM14">
        <v>0</v>
      </c>
      <c r="AN14" t="s">
        <v>234</v>
      </c>
      <c r="AO14" t="s">
        <v>288</v>
      </c>
      <c r="AP14" t="s">
        <v>311</v>
      </c>
      <c r="AQ14" t="s">
        <v>3807</v>
      </c>
      <c r="AR14">
        <v>1</v>
      </c>
      <c r="AS14">
        <v>1</v>
      </c>
      <c r="AT14">
        <v>1</v>
      </c>
      <c r="AU14">
        <v>1</v>
      </c>
      <c r="AV14">
        <v>1</v>
      </c>
      <c r="AW14">
        <v>0</v>
      </c>
      <c r="AX14">
        <v>1</v>
      </c>
      <c r="AY14">
        <v>0</v>
      </c>
      <c r="AZ14" t="s">
        <v>1502</v>
      </c>
      <c r="BA14" t="s">
        <v>234</v>
      </c>
      <c r="BB14" t="s">
        <v>234</v>
      </c>
      <c r="BC14" t="s">
        <v>234</v>
      </c>
      <c r="BD14" t="s">
        <v>234</v>
      </c>
      <c r="BE14" s="252" t="s">
        <v>234</v>
      </c>
      <c r="BF14" t="s">
        <v>234</v>
      </c>
      <c r="BG14" t="s">
        <v>234</v>
      </c>
      <c r="BH14" s="252" t="s">
        <v>234</v>
      </c>
      <c r="BI14" t="s">
        <v>234</v>
      </c>
      <c r="BJ14" t="s">
        <v>234</v>
      </c>
      <c r="BK14" s="252" t="s">
        <v>234</v>
      </c>
      <c r="BL14" t="s">
        <v>234</v>
      </c>
      <c r="BM14" t="s">
        <v>234</v>
      </c>
      <c r="BN14" s="252" t="s">
        <v>234</v>
      </c>
      <c r="BO14" t="s">
        <v>234</v>
      </c>
      <c r="BP14" t="s">
        <v>234</v>
      </c>
      <c r="BQ14" t="s">
        <v>234</v>
      </c>
      <c r="BR14" t="s">
        <v>234</v>
      </c>
      <c r="BS14" t="s">
        <v>1507</v>
      </c>
      <c r="BT14" t="s">
        <v>1655</v>
      </c>
      <c r="BU14">
        <v>1050</v>
      </c>
      <c r="BV14" t="s">
        <v>234</v>
      </c>
      <c r="BW14" t="s">
        <v>234</v>
      </c>
      <c r="BX14" t="s">
        <v>234</v>
      </c>
      <c r="BY14" t="s">
        <v>234</v>
      </c>
      <c r="BZ14" t="s">
        <v>234</v>
      </c>
      <c r="CA14" t="s">
        <v>234</v>
      </c>
      <c r="CB14" t="s">
        <v>259</v>
      </c>
      <c r="CC14">
        <v>1050</v>
      </c>
      <c r="CD14" t="s">
        <v>1655</v>
      </c>
      <c r="CE14" t="s">
        <v>1445</v>
      </c>
      <c r="CF14" t="s">
        <v>234</v>
      </c>
      <c r="CG14" t="s">
        <v>234</v>
      </c>
      <c r="CH14" t="s">
        <v>234</v>
      </c>
      <c r="CI14" t="s">
        <v>234</v>
      </c>
      <c r="CJ14" t="s">
        <v>234</v>
      </c>
      <c r="CK14" t="s">
        <v>234</v>
      </c>
      <c r="CL14" t="s">
        <v>234</v>
      </c>
      <c r="CM14" t="s">
        <v>234</v>
      </c>
      <c r="CN14" t="s">
        <v>234</v>
      </c>
      <c r="CO14" t="s">
        <v>234</v>
      </c>
      <c r="CP14" t="s">
        <v>234</v>
      </c>
      <c r="CQ14" t="s">
        <v>234</v>
      </c>
      <c r="CR14" t="s">
        <v>234</v>
      </c>
      <c r="CS14" t="s">
        <v>234</v>
      </c>
      <c r="CT14" t="s">
        <v>234</v>
      </c>
      <c r="CU14" t="s">
        <v>234</v>
      </c>
      <c r="CV14" t="s">
        <v>234</v>
      </c>
      <c r="CW14" t="s">
        <v>234</v>
      </c>
      <c r="CX14" t="s">
        <v>234</v>
      </c>
      <c r="CY14" t="s">
        <v>234</v>
      </c>
      <c r="CZ14" t="s">
        <v>234</v>
      </c>
      <c r="DA14" t="s">
        <v>234</v>
      </c>
      <c r="DB14" t="s">
        <v>234</v>
      </c>
      <c r="DC14" t="s">
        <v>234</v>
      </c>
      <c r="DD14" t="s">
        <v>234</v>
      </c>
      <c r="DE14" t="s">
        <v>1655</v>
      </c>
      <c r="DF14" t="s">
        <v>1655</v>
      </c>
      <c r="DG14" t="s">
        <v>1655</v>
      </c>
      <c r="DH14" t="s">
        <v>406</v>
      </c>
      <c r="DI14" t="s">
        <v>314</v>
      </c>
      <c r="DJ14" t="s">
        <v>413</v>
      </c>
      <c r="DK14" t="s">
        <v>314</v>
      </c>
      <c r="DL14" t="s">
        <v>234</v>
      </c>
      <c r="DM14" t="s">
        <v>234</v>
      </c>
      <c r="DN14" t="s">
        <v>234</v>
      </c>
      <c r="DO14" t="s">
        <v>234</v>
      </c>
      <c r="DP14" t="s">
        <v>234</v>
      </c>
      <c r="DQ14" t="s">
        <v>234</v>
      </c>
      <c r="DR14" t="s">
        <v>234</v>
      </c>
      <c r="DS14" t="s">
        <v>234</v>
      </c>
      <c r="DT14" t="s">
        <v>234</v>
      </c>
      <c r="DU14" t="s">
        <v>234</v>
      </c>
      <c r="DV14" t="s">
        <v>234</v>
      </c>
      <c r="DW14" t="s">
        <v>234</v>
      </c>
      <c r="DX14" t="s">
        <v>234</v>
      </c>
      <c r="DY14" t="s">
        <v>234</v>
      </c>
      <c r="DZ14" t="s">
        <v>234</v>
      </c>
      <c r="EA14" t="s">
        <v>234</v>
      </c>
      <c r="EB14" t="s">
        <v>234</v>
      </c>
      <c r="EC14" t="s">
        <v>234</v>
      </c>
      <c r="ED14" t="s">
        <v>234</v>
      </c>
      <c r="EE14" t="s">
        <v>234</v>
      </c>
      <c r="EF14" t="s">
        <v>234</v>
      </c>
      <c r="EG14" t="s">
        <v>234</v>
      </c>
      <c r="EH14" t="s">
        <v>234</v>
      </c>
      <c r="EI14" t="s">
        <v>234</v>
      </c>
      <c r="EJ14" t="s">
        <v>234</v>
      </c>
      <c r="EK14" s="252" t="s">
        <v>234</v>
      </c>
      <c r="EL14" t="s">
        <v>234</v>
      </c>
      <c r="EM14" t="s">
        <v>234</v>
      </c>
      <c r="EN14" t="s">
        <v>234</v>
      </c>
      <c r="EO14" t="s">
        <v>234</v>
      </c>
      <c r="EP14" t="s">
        <v>234</v>
      </c>
      <c r="EQ14" s="252" t="s">
        <v>234</v>
      </c>
      <c r="ER14" t="s">
        <v>234</v>
      </c>
      <c r="ES14" t="s">
        <v>234</v>
      </c>
      <c r="ET14" t="s">
        <v>234</v>
      </c>
      <c r="EU14" t="s">
        <v>234</v>
      </c>
      <c r="EV14" t="s">
        <v>234</v>
      </c>
      <c r="EW14" t="s">
        <v>234</v>
      </c>
      <c r="EX14" t="s">
        <v>234</v>
      </c>
      <c r="EY14" t="s">
        <v>234</v>
      </c>
      <c r="EZ14" t="s">
        <v>234</v>
      </c>
      <c r="FA14" t="s">
        <v>234</v>
      </c>
      <c r="FB14" t="s">
        <v>234</v>
      </c>
      <c r="FC14" t="s">
        <v>234</v>
      </c>
      <c r="FD14" t="s">
        <v>234</v>
      </c>
      <c r="FE14" t="s">
        <v>234</v>
      </c>
      <c r="FF14" t="s">
        <v>234</v>
      </c>
      <c r="FG14" t="s">
        <v>234</v>
      </c>
      <c r="FH14" t="s">
        <v>234</v>
      </c>
      <c r="FI14" t="s">
        <v>234</v>
      </c>
      <c r="FJ14" t="s">
        <v>234</v>
      </c>
      <c r="FK14" t="s">
        <v>234</v>
      </c>
      <c r="FL14" t="s">
        <v>234</v>
      </c>
      <c r="FM14" t="s">
        <v>234</v>
      </c>
      <c r="FN14" t="s">
        <v>234</v>
      </c>
      <c r="FO14" t="s">
        <v>234</v>
      </c>
      <c r="FP14" t="s">
        <v>234</v>
      </c>
      <c r="FQ14" t="s">
        <v>234</v>
      </c>
      <c r="FR14" t="s">
        <v>234</v>
      </c>
      <c r="FS14" t="s">
        <v>234</v>
      </c>
      <c r="FT14" t="s">
        <v>234</v>
      </c>
      <c r="FU14" t="s">
        <v>234</v>
      </c>
      <c r="FV14" t="s">
        <v>234</v>
      </c>
      <c r="FW14" t="s">
        <v>234</v>
      </c>
      <c r="FX14" t="s">
        <v>234</v>
      </c>
      <c r="FY14" t="s">
        <v>234</v>
      </c>
      <c r="FZ14" t="s">
        <v>234</v>
      </c>
      <c r="GA14" t="s">
        <v>234</v>
      </c>
      <c r="GB14" t="s">
        <v>234</v>
      </c>
      <c r="GC14" t="s">
        <v>234</v>
      </c>
      <c r="GD14" t="s">
        <v>234</v>
      </c>
      <c r="GE14" t="s">
        <v>234</v>
      </c>
      <c r="GF14" t="s">
        <v>234</v>
      </c>
      <c r="GG14" t="s">
        <v>234</v>
      </c>
      <c r="GH14" t="s">
        <v>234</v>
      </c>
      <c r="GI14" t="s">
        <v>234</v>
      </c>
      <c r="GJ14" t="s">
        <v>234</v>
      </c>
      <c r="GK14" t="s">
        <v>234</v>
      </c>
      <c r="GL14" t="s">
        <v>234</v>
      </c>
      <c r="GM14" t="s">
        <v>234</v>
      </c>
      <c r="GN14" t="s">
        <v>234</v>
      </c>
      <c r="GO14" t="s">
        <v>234</v>
      </c>
      <c r="GP14" t="s">
        <v>234</v>
      </c>
      <c r="GQ14" t="s">
        <v>234</v>
      </c>
      <c r="GR14" t="s">
        <v>1655</v>
      </c>
      <c r="GS14" t="s">
        <v>1571</v>
      </c>
      <c r="GT14">
        <v>1</v>
      </c>
      <c r="GU14">
        <v>0</v>
      </c>
      <c r="GV14">
        <v>0</v>
      </c>
      <c r="GW14">
        <v>0</v>
      </c>
      <c r="GX14">
        <v>0</v>
      </c>
      <c r="GY14">
        <v>0</v>
      </c>
      <c r="GZ14" t="s">
        <v>234</v>
      </c>
      <c r="HA14" t="s">
        <v>1591</v>
      </c>
      <c r="HB14">
        <v>0</v>
      </c>
      <c r="HC14">
        <v>0</v>
      </c>
      <c r="HD14">
        <v>0</v>
      </c>
      <c r="HE14">
        <v>0</v>
      </c>
      <c r="HF14">
        <v>0</v>
      </c>
      <c r="HG14">
        <v>1</v>
      </c>
      <c r="HH14">
        <v>0</v>
      </c>
      <c r="HI14">
        <v>0</v>
      </c>
      <c r="HJ14" t="s">
        <v>234</v>
      </c>
      <c r="HK14" t="s">
        <v>1655</v>
      </c>
      <c r="HL14" t="s">
        <v>234</v>
      </c>
      <c r="HM14" t="s">
        <v>309</v>
      </c>
      <c r="HN14">
        <v>1</v>
      </c>
      <c r="HO14">
        <v>0</v>
      </c>
      <c r="HP14">
        <v>0</v>
      </c>
      <c r="HQ14" t="s">
        <v>234</v>
      </c>
      <c r="HR14" t="s">
        <v>234</v>
      </c>
      <c r="HS14" t="s">
        <v>234</v>
      </c>
      <c r="HT14" t="s">
        <v>234</v>
      </c>
      <c r="HU14" t="s">
        <v>234</v>
      </c>
      <c r="HV14" t="s">
        <v>234</v>
      </c>
      <c r="HW14" t="s">
        <v>234</v>
      </c>
      <c r="HX14" t="s">
        <v>234</v>
      </c>
      <c r="HY14" t="s">
        <v>234</v>
      </c>
      <c r="HZ14" t="s">
        <v>234</v>
      </c>
      <c r="IA14" t="s">
        <v>234</v>
      </c>
      <c r="IB14" t="s">
        <v>234</v>
      </c>
      <c r="IC14" t="s">
        <v>234</v>
      </c>
      <c r="ID14" t="s">
        <v>234</v>
      </c>
      <c r="IE14" t="s">
        <v>234</v>
      </c>
      <c r="IF14" t="s">
        <v>234</v>
      </c>
      <c r="IG14" t="s">
        <v>234</v>
      </c>
      <c r="IH14" t="s">
        <v>234</v>
      </c>
      <c r="II14" t="s">
        <v>234</v>
      </c>
      <c r="IJ14" t="s">
        <v>234</v>
      </c>
      <c r="IK14" t="s">
        <v>234</v>
      </c>
      <c r="IL14" t="s">
        <v>234</v>
      </c>
      <c r="IM14" t="s">
        <v>234</v>
      </c>
      <c r="IN14" t="s">
        <v>234</v>
      </c>
      <c r="IO14" t="s">
        <v>234</v>
      </c>
      <c r="IP14" t="s">
        <v>234</v>
      </c>
      <c r="IQ14" t="s">
        <v>234</v>
      </c>
      <c r="IR14" t="s">
        <v>234</v>
      </c>
      <c r="IS14" t="s">
        <v>234</v>
      </c>
      <c r="IT14" t="s">
        <v>234</v>
      </c>
      <c r="IU14" t="s">
        <v>234</v>
      </c>
      <c r="IV14" t="s">
        <v>234</v>
      </c>
      <c r="IW14" t="s">
        <v>234</v>
      </c>
      <c r="IX14" t="s">
        <v>234</v>
      </c>
      <c r="IY14" t="s">
        <v>234</v>
      </c>
      <c r="IZ14" t="s">
        <v>234</v>
      </c>
      <c r="JA14" t="s">
        <v>234</v>
      </c>
      <c r="JB14" t="s">
        <v>234</v>
      </c>
      <c r="JC14" t="s">
        <v>234</v>
      </c>
      <c r="JD14" t="s">
        <v>234</v>
      </c>
      <c r="JE14" t="s">
        <v>234</v>
      </c>
      <c r="JF14" t="s">
        <v>234</v>
      </c>
      <c r="JG14" t="s">
        <v>234</v>
      </c>
      <c r="JH14" t="s">
        <v>234</v>
      </c>
      <c r="JI14" t="s">
        <v>234</v>
      </c>
      <c r="JJ14" t="s">
        <v>234</v>
      </c>
      <c r="JK14" t="s">
        <v>234</v>
      </c>
      <c r="JL14" t="s">
        <v>234</v>
      </c>
      <c r="JM14" t="s">
        <v>234</v>
      </c>
      <c r="JN14" t="s">
        <v>234</v>
      </c>
      <c r="JO14" t="s">
        <v>234</v>
      </c>
      <c r="JP14" t="s">
        <v>234</v>
      </c>
      <c r="JQ14" t="s">
        <v>234</v>
      </c>
      <c r="JR14" t="s">
        <v>234</v>
      </c>
      <c r="JS14" t="s">
        <v>234</v>
      </c>
      <c r="JT14" t="s">
        <v>234</v>
      </c>
      <c r="JU14" t="s">
        <v>234</v>
      </c>
      <c r="JV14" t="s">
        <v>234</v>
      </c>
      <c r="JW14" t="s">
        <v>234</v>
      </c>
      <c r="JX14" t="s">
        <v>3443</v>
      </c>
    </row>
    <row r="15" spans="1:284" x14ac:dyDescent="0.35">
      <c r="A15" t="s">
        <v>3845</v>
      </c>
      <c r="B15" s="268">
        <v>44614</v>
      </c>
      <c r="C15" t="s">
        <v>3446</v>
      </c>
      <c r="D15" t="s">
        <v>3447</v>
      </c>
      <c r="E15" t="s">
        <v>3449</v>
      </c>
      <c r="F15" t="s">
        <v>1791</v>
      </c>
      <c r="G15" t="s">
        <v>1981</v>
      </c>
      <c r="H15" t="s">
        <v>1981</v>
      </c>
      <c r="I15" t="s">
        <v>246</v>
      </c>
      <c r="J15" t="s">
        <v>3825</v>
      </c>
      <c r="K15" t="s">
        <v>247</v>
      </c>
      <c r="L15" t="s">
        <v>284</v>
      </c>
      <c r="M15" t="s">
        <v>250</v>
      </c>
      <c r="N15" t="s">
        <v>234</v>
      </c>
      <c r="O15" t="s">
        <v>234</v>
      </c>
      <c r="P15" t="s">
        <v>285</v>
      </c>
      <c r="Q15" t="s">
        <v>234</v>
      </c>
      <c r="R15" t="s">
        <v>318</v>
      </c>
      <c r="S15">
        <v>1</v>
      </c>
      <c r="T15">
        <v>0</v>
      </c>
      <c r="U15">
        <v>0</v>
      </c>
      <c r="V15">
        <v>0</v>
      </c>
      <c r="W15">
        <v>0</v>
      </c>
      <c r="X15">
        <v>0</v>
      </c>
      <c r="Y15">
        <v>0</v>
      </c>
      <c r="Z15">
        <v>0</v>
      </c>
      <c r="AA15" t="s">
        <v>309</v>
      </c>
      <c r="AB15" t="s">
        <v>750</v>
      </c>
      <c r="AC15" t="s">
        <v>287</v>
      </c>
      <c r="AD15">
        <v>1</v>
      </c>
      <c r="AE15">
        <v>0</v>
      </c>
      <c r="AF15">
        <v>0</v>
      </c>
      <c r="AG15">
        <v>0</v>
      </c>
      <c r="AH15">
        <v>0</v>
      </c>
      <c r="AI15">
        <v>0</v>
      </c>
      <c r="AJ15">
        <v>0</v>
      </c>
      <c r="AK15">
        <v>0</v>
      </c>
      <c r="AL15">
        <v>0</v>
      </c>
      <c r="AM15">
        <v>0</v>
      </c>
      <c r="AN15" t="s">
        <v>234</v>
      </c>
      <c r="AO15" t="s">
        <v>317</v>
      </c>
      <c r="AP15" t="s">
        <v>289</v>
      </c>
      <c r="AQ15" t="s">
        <v>3807</v>
      </c>
      <c r="AR15">
        <v>1</v>
      </c>
      <c r="AS15">
        <v>1</v>
      </c>
      <c r="AT15">
        <v>1</v>
      </c>
      <c r="AU15">
        <v>1</v>
      </c>
      <c r="AV15">
        <v>1</v>
      </c>
      <c r="AW15">
        <v>0</v>
      </c>
      <c r="AX15">
        <v>1</v>
      </c>
      <c r="AY15">
        <v>0</v>
      </c>
      <c r="AZ15" t="s">
        <v>1500</v>
      </c>
      <c r="BA15">
        <v>350</v>
      </c>
      <c r="BB15">
        <v>175</v>
      </c>
      <c r="BC15" t="s">
        <v>1655</v>
      </c>
      <c r="BD15">
        <v>370</v>
      </c>
      <c r="BE15" s="252">
        <v>142.30769230769201</v>
      </c>
      <c r="BF15" t="s">
        <v>1655</v>
      </c>
      <c r="BG15">
        <v>350</v>
      </c>
      <c r="BH15" s="252">
        <v>152.173913043478</v>
      </c>
      <c r="BI15" t="s">
        <v>1655</v>
      </c>
      <c r="BJ15">
        <v>420</v>
      </c>
      <c r="BK15" s="252">
        <v>144.827586206896</v>
      </c>
      <c r="BL15" t="s">
        <v>1655</v>
      </c>
      <c r="BM15">
        <v>700</v>
      </c>
      <c r="BN15" s="252">
        <v>291.666666666666</v>
      </c>
      <c r="BO15" t="s">
        <v>1655</v>
      </c>
      <c r="BP15" t="s">
        <v>234</v>
      </c>
      <c r="BQ15" t="s">
        <v>234</v>
      </c>
      <c r="BR15" t="s">
        <v>234</v>
      </c>
      <c r="BS15" t="s">
        <v>1507</v>
      </c>
      <c r="BT15" t="s">
        <v>1655</v>
      </c>
      <c r="BU15">
        <v>1100</v>
      </c>
      <c r="BV15" t="s">
        <v>234</v>
      </c>
      <c r="BW15" t="s">
        <v>234</v>
      </c>
      <c r="BX15" t="s">
        <v>234</v>
      </c>
      <c r="BY15" t="s">
        <v>234</v>
      </c>
      <c r="BZ15" t="s">
        <v>234</v>
      </c>
      <c r="CA15" t="s">
        <v>234</v>
      </c>
      <c r="CB15" t="s">
        <v>259</v>
      </c>
      <c r="CC15">
        <v>1100</v>
      </c>
      <c r="CD15" t="s">
        <v>1655</v>
      </c>
      <c r="CE15" t="s">
        <v>1655</v>
      </c>
      <c r="CF15" t="s">
        <v>1531</v>
      </c>
      <c r="CG15">
        <v>0</v>
      </c>
      <c r="CH15">
        <v>0</v>
      </c>
      <c r="CI15">
        <v>0</v>
      </c>
      <c r="CJ15">
        <v>0</v>
      </c>
      <c r="CK15">
        <v>0</v>
      </c>
      <c r="CL15">
        <v>1</v>
      </c>
      <c r="CM15">
        <v>0</v>
      </c>
      <c r="CN15">
        <v>0</v>
      </c>
      <c r="CO15">
        <v>0</v>
      </c>
      <c r="CP15">
        <v>0</v>
      </c>
      <c r="CQ15">
        <v>0</v>
      </c>
      <c r="CR15">
        <v>0</v>
      </c>
      <c r="CS15">
        <v>0</v>
      </c>
      <c r="CT15">
        <v>0</v>
      </c>
      <c r="CU15" t="s">
        <v>234</v>
      </c>
      <c r="CV15" t="s">
        <v>3844</v>
      </c>
      <c r="CW15">
        <v>1</v>
      </c>
      <c r="CX15">
        <v>1</v>
      </c>
      <c r="CY15">
        <v>0</v>
      </c>
      <c r="CZ15">
        <v>0</v>
      </c>
      <c r="DA15">
        <v>0</v>
      </c>
      <c r="DB15">
        <v>0</v>
      </c>
      <c r="DC15">
        <v>0</v>
      </c>
      <c r="DD15">
        <v>0</v>
      </c>
      <c r="DE15" t="s">
        <v>1655</v>
      </c>
      <c r="DF15" t="s">
        <v>1445</v>
      </c>
      <c r="DG15" t="s">
        <v>1655</v>
      </c>
      <c r="DH15" t="s">
        <v>406</v>
      </c>
      <c r="DI15" t="s">
        <v>314</v>
      </c>
      <c r="DJ15" t="s">
        <v>413</v>
      </c>
      <c r="DK15" t="s">
        <v>314</v>
      </c>
      <c r="DL15" t="s">
        <v>234</v>
      </c>
      <c r="DM15" t="s">
        <v>234</v>
      </c>
      <c r="DN15" t="s">
        <v>234</v>
      </c>
      <c r="DO15" t="s">
        <v>234</v>
      </c>
      <c r="DP15" t="s">
        <v>234</v>
      </c>
      <c r="DQ15" t="s">
        <v>234</v>
      </c>
      <c r="DR15" t="s">
        <v>234</v>
      </c>
      <c r="DS15" t="s">
        <v>234</v>
      </c>
      <c r="DT15" t="s">
        <v>234</v>
      </c>
      <c r="DU15" t="s">
        <v>234</v>
      </c>
      <c r="DV15" t="s">
        <v>234</v>
      </c>
      <c r="DW15" t="s">
        <v>234</v>
      </c>
      <c r="DX15" t="s">
        <v>234</v>
      </c>
      <c r="DY15" t="s">
        <v>234</v>
      </c>
      <c r="DZ15" t="s">
        <v>234</v>
      </c>
      <c r="EA15" t="s">
        <v>234</v>
      </c>
      <c r="EB15" t="s">
        <v>234</v>
      </c>
      <c r="EC15" t="s">
        <v>234</v>
      </c>
      <c r="ED15" t="s">
        <v>234</v>
      </c>
      <c r="EE15" t="s">
        <v>234</v>
      </c>
      <c r="EF15" t="s">
        <v>234</v>
      </c>
      <c r="EG15" t="s">
        <v>234</v>
      </c>
      <c r="EH15" t="s">
        <v>234</v>
      </c>
      <c r="EI15" t="s">
        <v>234</v>
      </c>
      <c r="EJ15" t="s">
        <v>234</v>
      </c>
      <c r="EK15" s="252" t="s">
        <v>234</v>
      </c>
      <c r="EL15" t="s">
        <v>234</v>
      </c>
      <c r="EM15" t="s">
        <v>234</v>
      </c>
      <c r="EN15" t="s">
        <v>234</v>
      </c>
      <c r="EO15" t="s">
        <v>234</v>
      </c>
      <c r="EP15" t="s">
        <v>234</v>
      </c>
      <c r="EQ15" s="252" t="s">
        <v>234</v>
      </c>
      <c r="ER15" t="s">
        <v>234</v>
      </c>
      <c r="ES15" t="s">
        <v>234</v>
      </c>
      <c r="ET15" t="s">
        <v>234</v>
      </c>
      <c r="EU15" t="s">
        <v>234</v>
      </c>
      <c r="EV15" t="s">
        <v>234</v>
      </c>
      <c r="EW15" t="s">
        <v>234</v>
      </c>
      <c r="EX15" t="s">
        <v>234</v>
      </c>
      <c r="EY15" t="s">
        <v>234</v>
      </c>
      <c r="EZ15" t="s">
        <v>234</v>
      </c>
      <c r="FA15" t="s">
        <v>234</v>
      </c>
      <c r="FB15" t="s">
        <v>234</v>
      </c>
      <c r="FC15" t="s">
        <v>234</v>
      </c>
      <c r="FD15" t="s">
        <v>234</v>
      </c>
      <c r="FE15" t="s">
        <v>234</v>
      </c>
      <c r="FF15" t="s">
        <v>234</v>
      </c>
      <c r="FG15" t="s">
        <v>234</v>
      </c>
      <c r="FH15" t="s">
        <v>234</v>
      </c>
      <c r="FI15" t="s">
        <v>234</v>
      </c>
      <c r="FJ15" t="s">
        <v>234</v>
      </c>
      <c r="FK15" t="s">
        <v>234</v>
      </c>
      <c r="FL15" t="s">
        <v>234</v>
      </c>
      <c r="FM15" t="s">
        <v>234</v>
      </c>
      <c r="FN15" t="s">
        <v>234</v>
      </c>
      <c r="FO15" t="s">
        <v>234</v>
      </c>
      <c r="FP15" t="s">
        <v>234</v>
      </c>
      <c r="FQ15" t="s">
        <v>234</v>
      </c>
      <c r="FR15" t="s">
        <v>234</v>
      </c>
      <c r="FS15" t="s">
        <v>234</v>
      </c>
      <c r="FT15" t="s">
        <v>234</v>
      </c>
      <c r="FU15" t="s">
        <v>234</v>
      </c>
      <c r="FV15" t="s">
        <v>234</v>
      </c>
      <c r="FW15" t="s">
        <v>234</v>
      </c>
      <c r="FX15" t="s">
        <v>234</v>
      </c>
      <c r="FY15" t="s">
        <v>234</v>
      </c>
      <c r="FZ15" t="s">
        <v>234</v>
      </c>
      <c r="GA15" t="s">
        <v>234</v>
      </c>
      <c r="GB15" t="s">
        <v>234</v>
      </c>
      <c r="GC15" t="s">
        <v>234</v>
      </c>
      <c r="GD15" t="s">
        <v>234</v>
      </c>
      <c r="GE15" t="s">
        <v>234</v>
      </c>
      <c r="GF15" t="s">
        <v>234</v>
      </c>
      <c r="GG15" t="s">
        <v>234</v>
      </c>
      <c r="GH15" t="s">
        <v>234</v>
      </c>
      <c r="GI15" t="s">
        <v>234</v>
      </c>
      <c r="GJ15" t="s">
        <v>234</v>
      </c>
      <c r="GK15" t="s">
        <v>234</v>
      </c>
      <c r="GL15" t="s">
        <v>234</v>
      </c>
      <c r="GM15" t="s">
        <v>234</v>
      </c>
      <c r="GN15" t="s">
        <v>234</v>
      </c>
      <c r="GO15" t="s">
        <v>234</v>
      </c>
      <c r="GP15" t="s">
        <v>234</v>
      </c>
      <c r="GQ15" t="s">
        <v>234</v>
      </c>
      <c r="GR15" t="s">
        <v>1655</v>
      </c>
      <c r="GS15" t="s">
        <v>1571</v>
      </c>
      <c r="GT15">
        <v>1</v>
      </c>
      <c r="GU15">
        <v>0</v>
      </c>
      <c r="GV15">
        <v>0</v>
      </c>
      <c r="GW15">
        <v>0</v>
      </c>
      <c r="GX15">
        <v>0</v>
      </c>
      <c r="GY15">
        <v>0</v>
      </c>
      <c r="GZ15" t="s">
        <v>234</v>
      </c>
      <c r="HA15" t="s">
        <v>1583</v>
      </c>
      <c r="HB15">
        <v>1</v>
      </c>
      <c r="HC15">
        <v>0</v>
      </c>
      <c r="HD15">
        <v>0</v>
      </c>
      <c r="HE15">
        <v>0</v>
      </c>
      <c r="HF15">
        <v>0</v>
      </c>
      <c r="HG15">
        <v>0</v>
      </c>
      <c r="HH15">
        <v>0</v>
      </c>
      <c r="HI15">
        <v>0</v>
      </c>
      <c r="HJ15" t="s">
        <v>234</v>
      </c>
      <c r="HK15" t="s">
        <v>1655</v>
      </c>
      <c r="HL15" t="s">
        <v>234</v>
      </c>
      <c r="HM15" t="s">
        <v>309</v>
      </c>
      <c r="HN15">
        <v>1</v>
      </c>
      <c r="HO15">
        <v>0</v>
      </c>
      <c r="HP15">
        <v>0</v>
      </c>
      <c r="HQ15" t="s">
        <v>234</v>
      </c>
      <c r="HR15" t="s">
        <v>234</v>
      </c>
      <c r="HS15" t="s">
        <v>234</v>
      </c>
      <c r="HT15" t="s">
        <v>234</v>
      </c>
      <c r="HU15" t="s">
        <v>234</v>
      </c>
      <c r="HV15" t="s">
        <v>234</v>
      </c>
      <c r="HW15" t="s">
        <v>234</v>
      </c>
      <c r="HX15" t="s">
        <v>234</v>
      </c>
      <c r="HY15" t="s">
        <v>234</v>
      </c>
      <c r="HZ15" t="s">
        <v>234</v>
      </c>
      <c r="IA15" t="s">
        <v>234</v>
      </c>
      <c r="IB15" t="s">
        <v>234</v>
      </c>
      <c r="IC15" t="s">
        <v>234</v>
      </c>
      <c r="ID15" t="s">
        <v>234</v>
      </c>
      <c r="IE15" t="s">
        <v>234</v>
      </c>
      <c r="IF15" t="s">
        <v>234</v>
      </c>
      <c r="IG15" t="s">
        <v>234</v>
      </c>
      <c r="IH15" t="s">
        <v>234</v>
      </c>
      <c r="II15" t="s">
        <v>234</v>
      </c>
      <c r="IJ15" t="s">
        <v>234</v>
      </c>
      <c r="IK15" t="s">
        <v>234</v>
      </c>
      <c r="IL15" t="s">
        <v>234</v>
      </c>
      <c r="IM15" t="s">
        <v>234</v>
      </c>
      <c r="IN15" t="s">
        <v>234</v>
      </c>
      <c r="IO15" t="s">
        <v>234</v>
      </c>
      <c r="IP15" t="s">
        <v>234</v>
      </c>
      <c r="IQ15" t="s">
        <v>234</v>
      </c>
      <c r="IR15" t="s">
        <v>234</v>
      </c>
      <c r="IS15" t="s">
        <v>234</v>
      </c>
      <c r="IT15" t="s">
        <v>234</v>
      </c>
      <c r="IU15" t="s">
        <v>234</v>
      </c>
      <c r="IV15" t="s">
        <v>234</v>
      </c>
      <c r="IW15" t="s">
        <v>234</v>
      </c>
      <c r="IX15" t="s">
        <v>234</v>
      </c>
      <c r="IY15" t="s">
        <v>234</v>
      </c>
      <c r="IZ15" t="s">
        <v>234</v>
      </c>
      <c r="JA15" t="s">
        <v>234</v>
      </c>
      <c r="JB15" t="s">
        <v>234</v>
      </c>
      <c r="JC15" t="s">
        <v>234</v>
      </c>
      <c r="JD15" t="s">
        <v>234</v>
      </c>
      <c r="JE15" t="s">
        <v>234</v>
      </c>
      <c r="JF15" t="s">
        <v>234</v>
      </c>
      <c r="JG15" t="s">
        <v>234</v>
      </c>
      <c r="JH15" t="s">
        <v>234</v>
      </c>
      <c r="JI15" t="s">
        <v>234</v>
      </c>
      <c r="JJ15" t="s">
        <v>234</v>
      </c>
      <c r="JK15" t="s">
        <v>234</v>
      </c>
      <c r="JL15" t="s">
        <v>234</v>
      </c>
      <c r="JM15" t="s">
        <v>234</v>
      </c>
      <c r="JN15" t="s">
        <v>234</v>
      </c>
      <c r="JO15" t="s">
        <v>234</v>
      </c>
      <c r="JP15" t="s">
        <v>234</v>
      </c>
      <c r="JQ15" t="s">
        <v>234</v>
      </c>
      <c r="JR15" t="s">
        <v>234</v>
      </c>
      <c r="JS15" t="s">
        <v>234</v>
      </c>
      <c r="JT15" t="s">
        <v>234</v>
      </c>
      <c r="JU15" t="s">
        <v>234</v>
      </c>
      <c r="JV15" t="s">
        <v>234</v>
      </c>
      <c r="JW15" t="s">
        <v>234</v>
      </c>
      <c r="JX15" t="s">
        <v>3443</v>
      </c>
    </row>
    <row r="16" spans="1:284" x14ac:dyDescent="0.35">
      <c r="A16" t="s">
        <v>3848</v>
      </c>
      <c r="B16" s="268">
        <v>44614</v>
      </c>
      <c r="C16" t="s">
        <v>3446</v>
      </c>
      <c r="D16" t="s">
        <v>3447</v>
      </c>
      <c r="E16" t="s">
        <v>3449</v>
      </c>
      <c r="F16" t="s">
        <v>1791</v>
      </c>
      <c r="G16" t="s">
        <v>1981</v>
      </c>
      <c r="H16" t="s">
        <v>1981</v>
      </c>
      <c r="I16" t="s">
        <v>246</v>
      </c>
      <c r="J16" t="s">
        <v>3825</v>
      </c>
      <c r="K16" t="s">
        <v>247</v>
      </c>
      <c r="L16" t="s">
        <v>284</v>
      </c>
      <c r="M16" t="s">
        <v>250</v>
      </c>
      <c r="N16" t="s">
        <v>234</v>
      </c>
      <c r="O16" t="s">
        <v>234</v>
      </c>
      <c r="P16" t="s">
        <v>285</v>
      </c>
      <c r="Q16" t="s">
        <v>234</v>
      </c>
      <c r="R16" t="s">
        <v>318</v>
      </c>
      <c r="S16">
        <v>1</v>
      </c>
      <c r="T16">
        <v>0</v>
      </c>
      <c r="U16">
        <v>0</v>
      </c>
      <c r="V16">
        <v>0</v>
      </c>
      <c r="W16">
        <v>0</v>
      </c>
      <c r="X16">
        <v>0</v>
      </c>
      <c r="Y16">
        <v>0</v>
      </c>
      <c r="Z16">
        <v>0</v>
      </c>
      <c r="AA16" t="s">
        <v>309</v>
      </c>
      <c r="AB16" t="s">
        <v>750</v>
      </c>
      <c r="AC16" t="s">
        <v>287</v>
      </c>
      <c r="AD16">
        <v>1</v>
      </c>
      <c r="AE16">
        <v>0</v>
      </c>
      <c r="AF16">
        <v>0</v>
      </c>
      <c r="AG16">
        <v>0</v>
      </c>
      <c r="AH16">
        <v>0</v>
      </c>
      <c r="AI16">
        <v>0</v>
      </c>
      <c r="AJ16">
        <v>0</v>
      </c>
      <c r="AK16">
        <v>0</v>
      </c>
      <c r="AL16">
        <v>0</v>
      </c>
      <c r="AM16">
        <v>0</v>
      </c>
      <c r="AN16" t="s">
        <v>234</v>
      </c>
      <c r="AO16" t="s">
        <v>304</v>
      </c>
      <c r="AP16" t="s">
        <v>311</v>
      </c>
      <c r="AQ16" t="s">
        <v>3847</v>
      </c>
      <c r="AR16">
        <v>0</v>
      </c>
      <c r="AS16">
        <v>0</v>
      </c>
      <c r="AT16">
        <v>0</v>
      </c>
      <c r="AU16">
        <v>1</v>
      </c>
      <c r="AV16">
        <v>0</v>
      </c>
      <c r="AW16">
        <v>0</v>
      </c>
      <c r="AX16">
        <v>1</v>
      </c>
      <c r="AY16">
        <v>0</v>
      </c>
      <c r="AZ16" t="s">
        <v>1502</v>
      </c>
      <c r="BA16" t="s">
        <v>234</v>
      </c>
      <c r="BB16" t="s">
        <v>234</v>
      </c>
      <c r="BC16" t="s">
        <v>234</v>
      </c>
      <c r="BD16" t="s">
        <v>234</v>
      </c>
      <c r="BE16" s="252" t="s">
        <v>234</v>
      </c>
      <c r="BF16" t="s">
        <v>234</v>
      </c>
      <c r="BG16" t="s">
        <v>234</v>
      </c>
      <c r="BH16" s="252" t="s">
        <v>234</v>
      </c>
      <c r="BI16" t="s">
        <v>234</v>
      </c>
      <c r="BJ16" t="s">
        <v>234</v>
      </c>
      <c r="BK16" s="252" t="s">
        <v>234</v>
      </c>
      <c r="BL16" t="s">
        <v>234</v>
      </c>
      <c r="BM16" t="s">
        <v>234</v>
      </c>
      <c r="BN16" s="252" t="s">
        <v>234</v>
      </c>
      <c r="BO16" t="s">
        <v>234</v>
      </c>
      <c r="BP16" t="s">
        <v>234</v>
      </c>
      <c r="BQ16" t="s">
        <v>234</v>
      </c>
      <c r="BR16" t="s">
        <v>234</v>
      </c>
      <c r="BS16" t="s">
        <v>1507</v>
      </c>
      <c r="BT16" t="s">
        <v>1655</v>
      </c>
      <c r="BU16">
        <v>1000</v>
      </c>
      <c r="BV16" t="s">
        <v>234</v>
      </c>
      <c r="BW16" t="s">
        <v>234</v>
      </c>
      <c r="BX16" t="s">
        <v>234</v>
      </c>
      <c r="BY16" t="s">
        <v>234</v>
      </c>
      <c r="BZ16" t="s">
        <v>234</v>
      </c>
      <c r="CA16" t="s">
        <v>234</v>
      </c>
      <c r="CB16" t="s">
        <v>259</v>
      </c>
      <c r="CC16">
        <v>1000</v>
      </c>
      <c r="CD16" t="s">
        <v>1655</v>
      </c>
      <c r="CE16" t="s">
        <v>1655</v>
      </c>
      <c r="CF16" t="s">
        <v>1531</v>
      </c>
      <c r="CG16">
        <v>0</v>
      </c>
      <c r="CH16">
        <v>0</v>
      </c>
      <c r="CI16">
        <v>0</v>
      </c>
      <c r="CJ16">
        <v>0</v>
      </c>
      <c r="CK16">
        <v>0</v>
      </c>
      <c r="CL16">
        <v>1</v>
      </c>
      <c r="CM16">
        <v>0</v>
      </c>
      <c r="CN16">
        <v>0</v>
      </c>
      <c r="CO16">
        <v>0</v>
      </c>
      <c r="CP16">
        <v>0</v>
      </c>
      <c r="CQ16">
        <v>0</v>
      </c>
      <c r="CR16">
        <v>0</v>
      </c>
      <c r="CS16">
        <v>0</v>
      </c>
      <c r="CT16">
        <v>0</v>
      </c>
      <c r="CU16" t="s">
        <v>234</v>
      </c>
      <c r="CV16" t="s">
        <v>1466</v>
      </c>
      <c r="CW16">
        <v>0</v>
      </c>
      <c r="CX16">
        <v>0</v>
      </c>
      <c r="CY16">
        <v>0</v>
      </c>
      <c r="CZ16">
        <v>1</v>
      </c>
      <c r="DA16">
        <v>0</v>
      </c>
      <c r="DB16">
        <v>0</v>
      </c>
      <c r="DC16">
        <v>0</v>
      </c>
      <c r="DD16">
        <v>0</v>
      </c>
      <c r="DE16" t="s">
        <v>1445</v>
      </c>
      <c r="DF16" t="s">
        <v>1445</v>
      </c>
      <c r="DG16" t="s">
        <v>1655</v>
      </c>
      <c r="DH16" t="s">
        <v>406</v>
      </c>
      <c r="DI16" t="s">
        <v>314</v>
      </c>
      <c r="DJ16" t="s">
        <v>413</v>
      </c>
      <c r="DK16" t="s">
        <v>314</v>
      </c>
      <c r="DL16" t="s">
        <v>234</v>
      </c>
      <c r="DM16" t="s">
        <v>234</v>
      </c>
      <c r="DN16" t="s">
        <v>234</v>
      </c>
      <c r="DO16" t="s">
        <v>234</v>
      </c>
      <c r="DP16" t="s">
        <v>234</v>
      </c>
      <c r="DQ16" t="s">
        <v>234</v>
      </c>
      <c r="DR16" t="s">
        <v>234</v>
      </c>
      <c r="DS16" t="s">
        <v>234</v>
      </c>
      <c r="DT16" t="s">
        <v>234</v>
      </c>
      <c r="DU16" t="s">
        <v>234</v>
      </c>
      <c r="DV16" t="s">
        <v>234</v>
      </c>
      <c r="DW16" t="s">
        <v>234</v>
      </c>
      <c r="DX16" t="s">
        <v>234</v>
      </c>
      <c r="DY16" t="s">
        <v>234</v>
      </c>
      <c r="DZ16" t="s">
        <v>234</v>
      </c>
      <c r="EA16" t="s">
        <v>234</v>
      </c>
      <c r="EB16" t="s">
        <v>234</v>
      </c>
      <c r="EC16" t="s">
        <v>234</v>
      </c>
      <c r="ED16" t="s">
        <v>234</v>
      </c>
      <c r="EE16" t="s">
        <v>234</v>
      </c>
      <c r="EF16" t="s">
        <v>234</v>
      </c>
      <c r="EG16" t="s">
        <v>234</v>
      </c>
      <c r="EH16" t="s">
        <v>234</v>
      </c>
      <c r="EI16" t="s">
        <v>234</v>
      </c>
      <c r="EJ16" t="s">
        <v>234</v>
      </c>
      <c r="EK16" s="252" t="s">
        <v>234</v>
      </c>
      <c r="EL16" t="s">
        <v>234</v>
      </c>
      <c r="EM16" t="s">
        <v>234</v>
      </c>
      <c r="EN16" t="s">
        <v>234</v>
      </c>
      <c r="EO16" t="s">
        <v>234</v>
      </c>
      <c r="EP16" t="s">
        <v>234</v>
      </c>
      <c r="EQ16" s="252" t="s">
        <v>234</v>
      </c>
      <c r="ER16" t="s">
        <v>234</v>
      </c>
      <c r="ES16" t="s">
        <v>234</v>
      </c>
      <c r="ET16" t="s">
        <v>234</v>
      </c>
      <c r="EU16" t="s">
        <v>234</v>
      </c>
      <c r="EV16" t="s">
        <v>234</v>
      </c>
      <c r="EW16" t="s">
        <v>234</v>
      </c>
      <c r="EX16" t="s">
        <v>234</v>
      </c>
      <c r="EY16" t="s">
        <v>234</v>
      </c>
      <c r="EZ16" t="s">
        <v>234</v>
      </c>
      <c r="FA16" t="s">
        <v>234</v>
      </c>
      <c r="FB16" t="s">
        <v>234</v>
      </c>
      <c r="FC16" t="s">
        <v>234</v>
      </c>
      <c r="FD16" t="s">
        <v>234</v>
      </c>
      <c r="FE16" t="s">
        <v>234</v>
      </c>
      <c r="FF16" t="s">
        <v>234</v>
      </c>
      <c r="FG16" t="s">
        <v>234</v>
      </c>
      <c r="FH16" t="s">
        <v>234</v>
      </c>
      <c r="FI16" t="s">
        <v>234</v>
      </c>
      <c r="FJ16" t="s">
        <v>234</v>
      </c>
      <c r="FK16" t="s">
        <v>234</v>
      </c>
      <c r="FL16" t="s">
        <v>234</v>
      </c>
      <c r="FM16" t="s">
        <v>234</v>
      </c>
      <c r="FN16" t="s">
        <v>234</v>
      </c>
      <c r="FO16" t="s">
        <v>234</v>
      </c>
      <c r="FP16" t="s">
        <v>234</v>
      </c>
      <c r="FQ16" t="s">
        <v>234</v>
      </c>
      <c r="FR16" t="s">
        <v>234</v>
      </c>
      <c r="FS16" t="s">
        <v>234</v>
      </c>
      <c r="FT16" t="s">
        <v>234</v>
      </c>
      <c r="FU16" t="s">
        <v>234</v>
      </c>
      <c r="FV16" t="s">
        <v>234</v>
      </c>
      <c r="FW16" t="s">
        <v>234</v>
      </c>
      <c r="FX16" t="s">
        <v>234</v>
      </c>
      <c r="FY16" t="s">
        <v>234</v>
      </c>
      <c r="FZ16" t="s">
        <v>234</v>
      </c>
      <c r="GA16" t="s">
        <v>234</v>
      </c>
      <c r="GB16" t="s">
        <v>234</v>
      </c>
      <c r="GC16" t="s">
        <v>234</v>
      </c>
      <c r="GD16" t="s">
        <v>234</v>
      </c>
      <c r="GE16" t="s">
        <v>234</v>
      </c>
      <c r="GF16" t="s">
        <v>234</v>
      </c>
      <c r="GG16" t="s">
        <v>234</v>
      </c>
      <c r="GH16" t="s">
        <v>234</v>
      </c>
      <c r="GI16" t="s">
        <v>234</v>
      </c>
      <c r="GJ16" t="s">
        <v>234</v>
      </c>
      <c r="GK16" t="s">
        <v>234</v>
      </c>
      <c r="GL16" t="s">
        <v>234</v>
      </c>
      <c r="GM16" t="s">
        <v>234</v>
      </c>
      <c r="GN16" t="s">
        <v>234</v>
      </c>
      <c r="GO16" t="s">
        <v>234</v>
      </c>
      <c r="GP16" t="s">
        <v>234</v>
      </c>
      <c r="GQ16" t="s">
        <v>234</v>
      </c>
      <c r="GR16" t="s">
        <v>1655</v>
      </c>
      <c r="GS16" t="s">
        <v>1571</v>
      </c>
      <c r="GT16">
        <v>1</v>
      </c>
      <c r="GU16">
        <v>0</v>
      </c>
      <c r="GV16">
        <v>0</v>
      </c>
      <c r="GW16">
        <v>0</v>
      </c>
      <c r="GX16">
        <v>0</v>
      </c>
      <c r="GY16">
        <v>0</v>
      </c>
      <c r="GZ16" t="s">
        <v>234</v>
      </c>
      <c r="HA16" t="s">
        <v>1583</v>
      </c>
      <c r="HB16">
        <v>1</v>
      </c>
      <c r="HC16">
        <v>0</v>
      </c>
      <c r="HD16">
        <v>0</v>
      </c>
      <c r="HE16">
        <v>0</v>
      </c>
      <c r="HF16">
        <v>0</v>
      </c>
      <c r="HG16">
        <v>0</v>
      </c>
      <c r="HH16">
        <v>0</v>
      </c>
      <c r="HI16">
        <v>0</v>
      </c>
      <c r="HJ16" t="s">
        <v>234</v>
      </c>
      <c r="HK16" t="s">
        <v>1655</v>
      </c>
      <c r="HL16" t="s">
        <v>234</v>
      </c>
      <c r="HM16" t="s">
        <v>309</v>
      </c>
      <c r="HN16">
        <v>1</v>
      </c>
      <c r="HO16">
        <v>0</v>
      </c>
      <c r="HP16">
        <v>0</v>
      </c>
      <c r="HQ16" t="s">
        <v>234</v>
      </c>
      <c r="HR16" t="s">
        <v>234</v>
      </c>
      <c r="HS16" t="s">
        <v>234</v>
      </c>
      <c r="HT16" t="s">
        <v>234</v>
      </c>
      <c r="HU16" t="s">
        <v>234</v>
      </c>
      <c r="HV16" t="s">
        <v>234</v>
      </c>
      <c r="HW16" t="s">
        <v>234</v>
      </c>
      <c r="HX16" t="s">
        <v>234</v>
      </c>
      <c r="HY16" t="s">
        <v>234</v>
      </c>
      <c r="HZ16" t="s">
        <v>234</v>
      </c>
      <c r="IA16" t="s">
        <v>234</v>
      </c>
      <c r="IB16" t="s">
        <v>234</v>
      </c>
      <c r="IC16" t="s">
        <v>234</v>
      </c>
      <c r="ID16" t="s">
        <v>234</v>
      </c>
      <c r="IE16" t="s">
        <v>234</v>
      </c>
      <c r="IF16" t="s">
        <v>234</v>
      </c>
      <c r="IG16" t="s">
        <v>234</v>
      </c>
      <c r="IH16" t="s">
        <v>234</v>
      </c>
      <c r="II16" t="s">
        <v>234</v>
      </c>
      <c r="IJ16" t="s">
        <v>234</v>
      </c>
      <c r="IK16" t="s">
        <v>234</v>
      </c>
      <c r="IL16" t="s">
        <v>234</v>
      </c>
      <c r="IM16" t="s">
        <v>234</v>
      </c>
      <c r="IN16" t="s">
        <v>234</v>
      </c>
      <c r="IO16" t="s">
        <v>234</v>
      </c>
      <c r="IP16" t="s">
        <v>234</v>
      </c>
      <c r="IQ16" t="s">
        <v>234</v>
      </c>
      <c r="IR16" t="s">
        <v>234</v>
      </c>
      <c r="IS16" t="s">
        <v>234</v>
      </c>
      <c r="IT16" t="s">
        <v>234</v>
      </c>
      <c r="IU16" t="s">
        <v>234</v>
      </c>
      <c r="IV16" t="s">
        <v>234</v>
      </c>
      <c r="IW16" t="s">
        <v>234</v>
      </c>
      <c r="IX16" t="s">
        <v>234</v>
      </c>
      <c r="IY16" t="s">
        <v>234</v>
      </c>
      <c r="IZ16" t="s">
        <v>234</v>
      </c>
      <c r="JA16" t="s">
        <v>234</v>
      </c>
      <c r="JB16" t="s">
        <v>234</v>
      </c>
      <c r="JC16" t="s">
        <v>234</v>
      </c>
      <c r="JD16" t="s">
        <v>234</v>
      </c>
      <c r="JE16" t="s">
        <v>234</v>
      </c>
      <c r="JF16" t="s">
        <v>234</v>
      </c>
      <c r="JG16" t="s">
        <v>234</v>
      </c>
      <c r="JH16" t="s">
        <v>234</v>
      </c>
      <c r="JI16" t="s">
        <v>234</v>
      </c>
      <c r="JJ16" t="s">
        <v>234</v>
      </c>
      <c r="JK16" t="s">
        <v>234</v>
      </c>
      <c r="JL16" t="s">
        <v>234</v>
      </c>
      <c r="JM16" t="s">
        <v>234</v>
      </c>
      <c r="JN16" t="s">
        <v>234</v>
      </c>
      <c r="JO16" t="s">
        <v>234</v>
      </c>
      <c r="JP16" t="s">
        <v>234</v>
      </c>
      <c r="JQ16" t="s">
        <v>234</v>
      </c>
      <c r="JR16" t="s">
        <v>234</v>
      </c>
      <c r="JS16" t="s">
        <v>234</v>
      </c>
      <c r="JT16" t="s">
        <v>234</v>
      </c>
      <c r="JU16" t="s">
        <v>234</v>
      </c>
      <c r="JV16" t="s">
        <v>234</v>
      </c>
      <c r="JW16" t="s">
        <v>234</v>
      </c>
      <c r="JX16" t="s">
        <v>3443</v>
      </c>
    </row>
    <row r="17" spans="1:284" x14ac:dyDescent="0.35">
      <c r="A17" t="s">
        <v>3852</v>
      </c>
      <c r="B17" s="268">
        <v>44614</v>
      </c>
      <c r="C17" t="s">
        <v>3446</v>
      </c>
      <c r="D17" t="s">
        <v>3447</v>
      </c>
      <c r="E17" t="s">
        <v>3449</v>
      </c>
      <c r="F17" t="s">
        <v>1791</v>
      </c>
      <c r="G17" t="s">
        <v>1981</v>
      </c>
      <c r="H17" t="s">
        <v>1981</v>
      </c>
      <c r="I17" t="s">
        <v>246</v>
      </c>
      <c r="J17" t="s">
        <v>3825</v>
      </c>
      <c r="K17" t="s">
        <v>247</v>
      </c>
      <c r="L17" t="s">
        <v>284</v>
      </c>
      <c r="M17" t="s">
        <v>250</v>
      </c>
      <c r="N17" t="s">
        <v>234</v>
      </c>
      <c r="O17" t="s">
        <v>234</v>
      </c>
      <c r="P17" t="s">
        <v>308</v>
      </c>
      <c r="Q17" t="s">
        <v>234</v>
      </c>
      <c r="R17" t="s">
        <v>318</v>
      </c>
      <c r="S17">
        <v>1</v>
      </c>
      <c r="T17">
        <v>0</v>
      </c>
      <c r="U17">
        <v>0</v>
      </c>
      <c r="V17">
        <v>0</v>
      </c>
      <c r="W17">
        <v>0</v>
      </c>
      <c r="X17">
        <v>0</v>
      </c>
      <c r="Y17">
        <v>0</v>
      </c>
      <c r="Z17">
        <v>0</v>
      </c>
      <c r="AA17" t="s">
        <v>309</v>
      </c>
      <c r="AB17" t="s">
        <v>750</v>
      </c>
      <c r="AC17" t="s">
        <v>287</v>
      </c>
      <c r="AD17">
        <v>1</v>
      </c>
      <c r="AE17">
        <v>0</v>
      </c>
      <c r="AF17">
        <v>0</v>
      </c>
      <c r="AG17">
        <v>0</v>
      </c>
      <c r="AH17">
        <v>0</v>
      </c>
      <c r="AI17">
        <v>0</v>
      </c>
      <c r="AJ17">
        <v>0</v>
      </c>
      <c r="AK17">
        <v>0</v>
      </c>
      <c r="AL17">
        <v>0</v>
      </c>
      <c r="AM17">
        <v>0</v>
      </c>
      <c r="AN17" t="s">
        <v>234</v>
      </c>
      <c r="AO17" t="s">
        <v>317</v>
      </c>
      <c r="AP17" t="s">
        <v>311</v>
      </c>
      <c r="AQ17" t="s">
        <v>3851</v>
      </c>
      <c r="AR17">
        <v>1</v>
      </c>
      <c r="AS17">
        <v>1</v>
      </c>
      <c r="AT17">
        <v>1</v>
      </c>
      <c r="AU17">
        <v>1</v>
      </c>
      <c r="AV17">
        <v>0</v>
      </c>
      <c r="AW17">
        <v>0</v>
      </c>
      <c r="AX17">
        <v>1</v>
      </c>
      <c r="AY17">
        <v>0</v>
      </c>
      <c r="AZ17" t="s">
        <v>1500</v>
      </c>
      <c r="BA17">
        <v>350</v>
      </c>
      <c r="BB17">
        <v>175</v>
      </c>
      <c r="BC17" t="s">
        <v>1655</v>
      </c>
      <c r="BD17">
        <v>420</v>
      </c>
      <c r="BE17" s="252">
        <v>161.53846153846101</v>
      </c>
      <c r="BF17" t="s">
        <v>1655</v>
      </c>
      <c r="BG17">
        <v>350</v>
      </c>
      <c r="BH17" s="252">
        <v>152.173913043478</v>
      </c>
      <c r="BI17" t="s">
        <v>1655</v>
      </c>
      <c r="BJ17">
        <v>450</v>
      </c>
      <c r="BK17" s="252">
        <v>155.172413793103</v>
      </c>
      <c r="BL17" t="s">
        <v>1445</v>
      </c>
      <c r="BM17" t="s">
        <v>234</v>
      </c>
      <c r="BN17" s="252" t="s">
        <v>234</v>
      </c>
      <c r="BO17" t="s">
        <v>234</v>
      </c>
      <c r="BP17" t="s">
        <v>234</v>
      </c>
      <c r="BQ17" t="s">
        <v>234</v>
      </c>
      <c r="BR17" t="s">
        <v>234</v>
      </c>
      <c r="BS17" t="s">
        <v>1507</v>
      </c>
      <c r="BT17" t="s">
        <v>1655</v>
      </c>
      <c r="BU17">
        <v>1100</v>
      </c>
      <c r="BV17" t="s">
        <v>234</v>
      </c>
      <c r="BW17" t="s">
        <v>234</v>
      </c>
      <c r="BX17" t="s">
        <v>234</v>
      </c>
      <c r="BY17" t="s">
        <v>234</v>
      </c>
      <c r="BZ17" t="s">
        <v>234</v>
      </c>
      <c r="CA17" t="s">
        <v>234</v>
      </c>
      <c r="CB17" t="s">
        <v>259</v>
      </c>
      <c r="CC17">
        <v>1100</v>
      </c>
      <c r="CD17" t="s">
        <v>1655</v>
      </c>
      <c r="CE17" t="s">
        <v>1655</v>
      </c>
      <c r="CF17" t="s">
        <v>1517</v>
      </c>
      <c r="CG17">
        <v>1</v>
      </c>
      <c r="CH17">
        <v>0</v>
      </c>
      <c r="CI17">
        <v>0</v>
      </c>
      <c r="CJ17">
        <v>0</v>
      </c>
      <c r="CK17">
        <v>0</v>
      </c>
      <c r="CL17">
        <v>0</v>
      </c>
      <c r="CM17">
        <v>0</v>
      </c>
      <c r="CN17">
        <v>0</v>
      </c>
      <c r="CO17">
        <v>0</v>
      </c>
      <c r="CP17">
        <v>0</v>
      </c>
      <c r="CQ17">
        <v>0</v>
      </c>
      <c r="CR17">
        <v>0</v>
      </c>
      <c r="CS17">
        <v>0</v>
      </c>
      <c r="CT17">
        <v>0</v>
      </c>
      <c r="CU17" t="s">
        <v>234</v>
      </c>
      <c r="CV17" t="s">
        <v>1460</v>
      </c>
      <c r="CW17">
        <v>0</v>
      </c>
      <c r="CX17">
        <v>1</v>
      </c>
      <c r="CY17">
        <v>0</v>
      </c>
      <c r="CZ17">
        <v>0</v>
      </c>
      <c r="DA17">
        <v>0</v>
      </c>
      <c r="DB17">
        <v>0</v>
      </c>
      <c r="DC17">
        <v>0</v>
      </c>
      <c r="DD17">
        <v>0</v>
      </c>
      <c r="DE17" t="s">
        <v>1655</v>
      </c>
      <c r="DF17" t="s">
        <v>1445</v>
      </c>
      <c r="DG17" t="s">
        <v>1655</v>
      </c>
      <c r="DH17" t="s">
        <v>406</v>
      </c>
      <c r="DI17" t="s">
        <v>314</v>
      </c>
      <c r="DJ17" t="s">
        <v>413</v>
      </c>
      <c r="DK17" t="s">
        <v>314</v>
      </c>
      <c r="DL17" t="s">
        <v>234</v>
      </c>
      <c r="DM17" t="s">
        <v>234</v>
      </c>
      <c r="DN17" t="s">
        <v>234</v>
      </c>
      <c r="DO17" t="s">
        <v>234</v>
      </c>
      <c r="DP17" t="s">
        <v>234</v>
      </c>
      <c r="DQ17" t="s">
        <v>234</v>
      </c>
      <c r="DR17" t="s">
        <v>234</v>
      </c>
      <c r="DS17" t="s">
        <v>234</v>
      </c>
      <c r="DT17" t="s">
        <v>234</v>
      </c>
      <c r="DU17" t="s">
        <v>234</v>
      </c>
      <c r="DV17" t="s">
        <v>234</v>
      </c>
      <c r="DW17" t="s">
        <v>234</v>
      </c>
      <c r="DX17" t="s">
        <v>234</v>
      </c>
      <c r="DY17" t="s">
        <v>234</v>
      </c>
      <c r="DZ17" t="s">
        <v>234</v>
      </c>
      <c r="EA17" t="s">
        <v>234</v>
      </c>
      <c r="EB17" t="s">
        <v>234</v>
      </c>
      <c r="EC17" t="s">
        <v>234</v>
      </c>
      <c r="ED17" t="s">
        <v>234</v>
      </c>
      <c r="EE17" t="s">
        <v>234</v>
      </c>
      <c r="EF17" t="s">
        <v>234</v>
      </c>
      <c r="EG17" t="s">
        <v>234</v>
      </c>
      <c r="EH17" t="s">
        <v>234</v>
      </c>
      <c r="EI17" t="s">
        <v>234</v>
      </c>
      <c r="EJ17" t="s">
        <v>234</v>
      </c>
      <c r="EK17" s="252" t="s">
        <v>234</v>
      </c>
      <c r="EL17" t="s">
        <v>234</v>
      </c>
      <c r="EM17" t="s">
        <v>234</v>
      </c>
      <c r="EN17" t="s">
        <v>234</v>
      </c>
      <c r="EO17" t="s">
        <v>234</v>
      </c>
      <c r="EP17" t="s">
        <v>234</v>
      </c>
      <c r="EQ17" s="252" t="s">
        <v>234</v>
      </c>
      <c r="ER17" t="s">
        <v>234</v>
      </c>
      <c r="ES17" t="s">
        <v>234</v>
      </c>
      <c r="ET17" t="s">
        <v>234</v>
      </c>
      <c r="EU17" t="s">
        <v>234</v>
      </c>
      <c r="EV17" t="s">
        <v>234</v>
      </c>
      <c r="EW17" t="s">
        <v>234</v>
      </c>
      <c r="EX17" t="s">
        <v>234</v>
      </c>
      <c r="EY17" t="s">
        <v>234</v>
      </c>
      <c r="EZ17" t="s">
        <v>234</v>
      </c>
      <c r="FA17" t="s">
        <v>234</v>
      </c>
      <c r="FB17" t="s">
        <v>234</v>
      </c>
      <c r="FC17" t="s">
        <v>234</v>
      </c>
      <c r="FD17" t="s">
        <v>234</v>
      </c>
      <c r="FE17" t="s">
        <v>234</v>
      </c>
      <c r="FF17" t="s">
        <v>234</v>
      </c>
      <c r="FG17" t="s">
        <v>234</v>
      </c>
      <c r="FH17" t="s">
        <v>234</v>
      </c>
      <c r="FI17" t="s">
        <v>234</v>
      </c>
      <c r="FJ17" t="s">
        <v>234</v>
      </c>
      <c r="FK17" t="s">
        <v>234</v>
      </c>
      <c r="FL17" t="s">
        <v>234</v>
      </c>
      <c r="FM17" t="s">
        <v>234</v>
      </c>
      <c r="FN17" t="s">
        <v>234</v>
      </c>
      <c r="FO17" t="s">
        <v>234</v>
      </c>
      <c r="FP17" t="s">
        <v>234</v>
      </c>
      <c r="FQ17" t="s">
        <v>234</v>
      </c>
      <c r="FR17" t="s">
        <v>234</v>
      </c>
      <c r="FS17" t="s">
        <v>234</v>
      </c>
      <c r="FT17" t="s">
        <v>234</v>
      </c>
      <c r="FU17" t="s">
        <v>234</v>
      </c>
      <c r="FV17" t="s">
        <v>234</v>
      </c>
      <c r="FW17" t="s">
        <v>234</v>
      </c>
      <c r="FX17" t="s">
        <v>234</v>
      </c>
      <c r="FY17" t="s">
        <v>234</v>
      </c>
      <c r="FZ17" t="s">
        <v>234</v>
      </c>
      <c r="GA17" t="s">
        <v>234</v>
      </c>
      <c r="GB17" t="s">
        <v>234</v>
      </c>
      <c r="GC17" t="s">
        <v>234</v>
      </c>
      <c r="GD17" t="s">
        <v>234</v>
      </c>
      <c r="GE17" t="s">
        <v>234</v>
      </c>
      <c r="GF17" t="s">
        <v>234</v>
      </c>
      <c r="GG17" t="s">
        <v>234</v>
      </c>
      <c r="GH17" t="s">
        <v>234</v>
      </c>
      <c r="GI17" t="s">
        <v>234</v>
      </c>
      <c r="GJ17" t="s">
        <v>234</v>
      </c>
      <c r="GK17" t="s">
        <v>234</v>
      </c>
      <c r="GL17" t="s">
        <v>234</v>
      </c>
      <c r="GM17" t="s">
        <v>234</v>
      </c>
      <c r="GN17" t="s">
        <v>234</v>
      </c>
      <c r="GO17" t="s">
        <v>234</v>
      </c>
      <c r="GP17" t="s">
        <v>234</v>
      </c>
      <c r="GQ17" t="s">
        <v>234</v>
      </c>
      <c r="GR17" t="s">
        <v>1655</v>
      </c>
      <c r="GS17" t="s">
        <v>1571</v>
      </c>
      <c r="GT17">
        <v>1</v>
      </c>
      <c r="GU17">
        <v>0</v>
      </c>
      <c r="GV17">
        <v>0</v>
      </c>
      <c r="GW17">
        <v>0</v>
      </c>
      <c r="GX17">
        <v>0</v>
      </c>
      <c r="GY17">
        <v>0</v>
      </c>
      <c r="GZ17" t="s">
        <v>234</v>
      </c>
      <c r="HA17" t="s">
        <v>1583</v>
      </c>
      <c r="HB17">
        <v>1</v>
      </c>
      <c r="HC17">
        <v>0</v>
      </c>
      <c r="HD17">
        <v>0</v>
      </c>
      <c r="HE17">
        <v>0</v>
      </c>
      <c r="HF17">
        <v>0</v>
      </c>
      <c r="HG17">
        <v>0</v>
      </c>
      <c r="HH17">
        <v>0</v>
      </c>
      <c r="HI17">
        <v>0</v>
      </c>
      <c r="HJ17" t="s">
        <v>234</v>
      </c>
      <c r="HK17" t="s">
        <v>1655</v>
      </c>
      <c r="HL17" t="s">
        <v>234</v>
      </c>
      <c r="HM17" t="s">
        <v>234</v>
      </c>
      <c r="HN17" t="s">
        <v>234</v>
      </c>
      <c r="HO17" t="s">
        <v>234</v>
      </c>
      <c r="HP17" t="s">
        <v>234</v>
      </c>
      <c r="HQ17" t="s">
        <v>234</v>
      </c>
      <c r="HR17" t="s">
        <v>234</v>
      </c>
      <c r="HS17" t="s">
        <v>234</v>
      </c>
      <c r="HT17" t="s">
        <v>234</v>
      </c>
      <c r="HU17" t="s">
        <v>234</v>
      </c>
      <c r="HV17" t="s">
        <v>234</v>
      </c>
      <c r="HW17" t="s">
        <v>234</v>
      </c>
      <c r="HX17" t="s">
        <v>234</v>
      </c>
      <c r="HY17" t="s">
        <v>234</v>
      </c>
      <c r="HZ17" t="s">
        <v>234</v>
      </c>
      <c r="IA17" t="s">
        <v>234</v>
      </c>
      <c r="IB17" t="s">
        <v>234</v>
      </c>
      <c r="IC17" t="s">
        <v>234</v>
      </c>
      <c r="ID17" t="s">
        <v>234</v>
      </c>
      <c r="IE17" t="s">
        <v>234</v>
      </c>
      <c r="IF17" t="s">
        <v>234</v>
      </c>
      <c r="IG17" t="s">
        <v>234</v>
      </c>
      <c r="IH17" t="s">
        <v>234</v>
      </c>
      <c r="II17" t="s">
        <v>234</v>
      </c>
      <c r="IJ17" t="s">
        <v>234</v>
      </c>
      <c r="IK17" t="s">
        <v>234</v>
      </c>
      <c r="IL17" t="s">
        <v>234</v>
      </c>
      <c r="IM17" t="s">
        <v>234</v>
      </c>
      <c r="IN17" t="s">
        <v>234</v>
      </c>
      <c r="IO17" t="s">
        <v>234</v>
      </c>
      <c r="IP17" t="s">
        <v>234</v>
      </c>
      <c r="IQ17" t="s">
        <v>234</v>
      </c>
      <c r="IR17" t="s">
        <v>234</v>
      </c>
      <c r="IS17" t="s">
        <v>234</v>
      </c>
      <c r="IT17" t="s">
        <v>234</v>
      </c>
      <c r="IU17" t="s">
        <v>234</v>
      </c>
      <c r="IV17" t="s">
        <v>234</v>
      </c>
      <c r="IW17" t="s">
        <v>234</v>
      </c>
      <c r="IX17" t="s">
        <v>234</v>
      </c>
      <c r="IY17" t="s">
        <v>234</v>
      </c>
      <c r="IZ17" t="s">
        <v>234</v>
      </c>
      <c r="JA17" t="s">
        <v>234</v>
      </c>
      <c r="JB17" t="s">
        <v>234</v>
      </c>
      <c r="JC17" t="s">
        <v>234</v>
      </c>
      <c r="JD17" t="s">
        <v>234</v>
      </c>
      <c r="JE17" t="s">
        <v>234</v>
      </c>
      <c r="JF17" t="s">
        <v>234</v>
      </c>
      <c r="JG17" t="s">
        <v>234</v>
      </c>
      <c r="JH17" t="s">
        <v>234</v>
      </c>
      <c r="JI17" t="s">
        <v>234</v>
      </c>
      <c r="JJ17" t="s">
        <v>234</v>
      </c>
      <c r="JK17" t="s">
        <v>234</v>
      </c>
      <c r="JL17" t="s">
        <v>234</v>
      </c>
      <c r="JM17" t="s">
        <v>234</v>
      </c>
      <c r="JN17" t="s">
        <v>234</v>
      </c>
      <c r="JO17" t="s">
        <v>234</v>
      </c>
      <c r="JP17" t="s">
        <v>234</v>
      </c>
      <c r="JQ17" t="s">
        <v>234</v>
      </c>
      <c r="JR17" t="s">
        <v>234</v>
      </c>
      <c r="JS17" t="s">
        <v>234</v>
      </c>
      <c r="JT17" t="s">
        <v>234</v>
      </c>
      <c r="JU17" t="s">
        <v>234</v>
      </c>
      <c r="JV17" t="s">
        <v>234</v>
      </c>
      <c r="JW17" t="s">
        <v>234</v>
      </c>
      <c r="JX17" t="s">
        <v>3443</v>
      </c>
    </row>
    <row r="18" spans="1:284" x14ac:dyDescent="0.35">
      <c r="A18" t="s">
        <v>3855</v>
      </c>
      <c r="B18" s="268">
        <v>44614</v>
      </c>
      <c r="C18" t="s">
        <v>3446</v>
      </c>
      <c r="D18" t="s">
        <v>3447</v>
      </c>
      <c r="E18" t="s">
        <v>3449</v>
      </c>
      <c r="F18" t="s">
        <v>1791</v>
      </c>
      <c r="G18" t="s">
        <v>1981</v>
      </c>
      <c r="H18" t="s">
        <v>1981</v>
      </c>
      <c r="I18" t="s">
        <v>246</v>
      </c>
      <c r="J18" t="s">
        <v>3825</v>
      </c>
      <c r="K18" t="s">
        <v>247</v>
      </c>
      <c r="L18" t="s">
        <v>284</v>
      </c>
      <c r="M18" t="s">
        <v>274</v>
      </c>
      <c r="N18" t="s">
        <v>234</v>
      </c>
      <c r="O18" t="s">
        <v>234</v>
      </c>
      <c r="P18" t="s">
        <v>285</v>
      </c>
      <c r="Q18" t="s">
        <v>234</v>
      </c>
      <c r="R18" t="s">
        <v>302</v>
      </c>
      <c r="S18">
        <v>0</v>
      </c>
      <c r="T18">
        <v>1</v>
      </c>
      <c r="U18">
        <v>0</v>
      </c>
      <c r="V18">
        <v>0</v>
      </c>
      <c r="W18">
        <v>0</v>
      </c>
      <c r="X18">
        <v>0</v>
      </c>
      <c r="Y18">
        <v>0</v>
      </c>
      <c r="Z18">
        <v>0</v>
      </c>
      <c r="AA18" t="s">
        <v>303</v>
      </c>
      <c r="AB18" t="s">
        <v>752</v>
      </c>
      <c r="AC18" t="s">
        <v>287</v>
      </c>
      <c r="AD18">
        <v>1</v>
      </c>
      <c r="AE18">
        <v>0</v>
      </c>
      <c r="AF18">
        <v>0</v>
      </c>
      <c r="AG18">
        <v>0</v>
      </c>
      <c r="AH18">
        <v>0</v>
      </c>
      <c r="AI18">
        <v>0</v>
      </c>
      <c r="AJ18">
        <v>0</v>
      </c>
      <c r="AK18">
        <v>0</v>
      </c>
      <c r="AL18">
        <v>0</v>
      </c>
      <c r="AM18">
        <v>0</v>
      </c>
      <c r="AN18" t="s">
        <v>234</v>
      </c>
      <c r="AO18" t="s">
        <v>317</v>
      </c>
      <c r="AP18" t="s">
        <v>289</v>
      </c>
      <c r="AQ18" t="s">
        <v>234</v>
      </c>
      <c r="AR18" t="s">
        <v>234</v>
      </c>
      <c r="AS18" t="s">
        <v>234</v>
      </c>
      <c r="AT18" t="s">
        <v>234</v>
      </c>
      <c r="AU18" t="s">
        <v>234</v>
      </c>
      <c r="AV18" t="s">
        <v>234</v>
      </c>
      <c r="AW18" t="s">
        <v>234</v>
      </c>
      <c r="AX18" t="s">
        <v>234</v>
      </c>
      <c r="AY18" t="s">
        <v>234</v>
      </c>
      <c r="AZ18" t="s">
        <v>234</v>
      </c>
      <c r="BA18" t="s">
        <v>234</v>
      </c>
      <c r="BB18" t="s">
        <v>234</v>
      </c>
      <c r="BC18" t="s">
        <v>234</v>
      </c>
      <c r="BD18" t="s">
        <v>234</v>
      </c>
      <c r="BE18" s="252" t="s">
        <v>234</v>
      </c>
      <c r="BF18" t="s">
        <v>234</v>
      </c>
      <c r="BG18" t="s">
        <v>234</v>
      </c>
      <c r="BH18" s="252" t="s">
        <v>234</v>
      </c>
      <c r="BI18" t="s">
        <v>234</v>
      </c>
      <c r="BJ18" t="s">
        <v>234</v>
      </c>
      <c r="BK18" s="252" t="s">
        <v>234</v>
      </c>
      <c r="BL18" t="s">
        <v>234</v>
      </c>
      <c r="BM18" t="s">
        <v>234</v>
      </c>
      <c r="BN18" s="252" t="s">
        <v>234</v>
      </c>
      <c r="BO18" t="s">
        <v>234</v>
      </c>
      <c r="BP18" t="s">
        <v>234</v>
      </c>
      <c r="BQ18" t="s">
        <v>234</v>
      </c>
      <c r="BR18" t="s">
        <v>234</v>
      </c>
      <c r="BS18" t="s">
        <v>234</v>
      </c>
      <c r="BT18" t="s">
        <v>234</v>
      </c>
      <c r="BU18" t="s">
        <v>234</v>
      </c>
      <c r="BV18" t="s">
        <v>234</v>
      </c>
      <c r="BW18" t="s">
        <v>234</v>
      </c>
      <c r="BX18" t="s">
        <v>234</v>
      </c>
      <c r="BY18" t="s">
        <v>234</v>
      </c>
      <c r="BZ18" t="s">
        <v>234</v>
      </c>
      <c r="CA18" t="s">
        <v>234</v>
      </c>
      <c r="CB18" t="s">
        <v>234</v>
      </c>
      <c r="CC18" t="s">
        <v>234</v>
      </c>
      <c r="CD18" t="s">
        <v>234</v>
      </c>
      <c r="CE18" t="s">
        <v>234</v>
      </c>
      <c r="CF18" t="s">
        <v>234</v>
      </c>
      <c r="CG18" t="s">
        <v>234</v>
      </c>
      <c r="CH18" t="s">
        <v>234</v>
      </c>
      <c r="CI18" t="s">
        <v>234</v>
      </c>
      <c r="CJ18" t="s">
        <v>234</v>
      </c>
      <c r="CK18" t="s">
        <v>234</v>
      </c>
      <c r="CL18" t="s">
        <v>234</v>
      </c>
      <c r="CM18" t="s">
        <v>234</v>
      </c>
      <c r="CN18" t="s">
        <v>234</v>
      </c>
      <c r="CO18" t="s">
        <v>234</v>
      </c>
      <c r="CP18" t="s">
        <v>234</v>
      </c>
      <c r="CQ18" t="s">
        <v>234</v>
      </c>
      <c r="CR18" t="s">
        <v>234</v>
      </c>
      <c r="CS18" t="s">
        <v>234</v>
      </c>
      <c r="CT18" t="s">
        <v>234</v>
      </c>
      <c r="CU18" t="s">
        <v>234</v>
      </c>
      <c r="CV18" t="s">
        <v>234</v>
      </c>
      <c r="CW18" t="s">
        <v>234</v>
      </c>
      <c r="CX18" t="s">
        <v>234</v>
      </c>
      <c r="CY18" t="s">
        <v>234</v>
      </c>
      <c r="CZ18" t="s">
        <v>234</v>
      </c>
      <c r="DA18" t="s">
        <v>234</v>
      </c>
      <c r="DB18" t="s">
        <v>234</v>
      </c>
      <c r="DC18" t="s">
        <v>234</v>
      </c>
      <c r="DD18" t="s">
        <v>234</v>
      </c>
      <c r="DE18" t="s">
        <v>234</v>
      </c>
      <c r="DF18" t="s">
        <v>234</v>
      </c>
      <c r="DG18" t="s">
        <v>234</v>
      </c>
      <c r="DH18" t="s">
        <v>234</v>
      </c>
      <c r="DI18" t="s">
        <v>234</v>
      </c>
      <c r="DJ18" t="s">
        <v>234</v>
      </c>
      <c r="DK18" t="s">
        <v>234</v>
      </c>
      <c r="DL18" t="s">
        <v>3853</v>
      </c>
      <c r="DM18">
        <v>0</v>
      </c>
      <c r="DN18">
        <v>1</v>
      </c>
      <c r="DO18">
        <v>1</v>
      </c>
      <c r="DP18">
        <v>0</v>
      </c>
      <c r="DQ18">
        <v>0</v>
      </c>
      <c r="DR18">
        <v>0</v>
      </c>
      <c r="DS18">
        <v>1</v>
      </c>
      <c r="DT18">
        <v>0</v>
      </c>
      <c r="DU18" t="s">
        <v>234</v>
      </c>
      <c r="DV18" t="s">
        <v>234</v>
      </c>
      <c r="DW18" t="s">
        <v>234</v>
      </c>
      <c r="DX18" t="s">
        <v>234</v>
      </c>
      <c r="DY18" t="s">
        <v>234</v>
      </c>
      <c r="DZ18" t="s">
        <v>234</v>
      </c>
      <c r="EA18" t="s">
        <v>234</v>
      </c>
      <c r="EB18" t="s">
        <v>234</v>
      </c>
      <c r="EC18">
        <v>25</v>
      </c>
      <c r="ED18" t="s">
        <v>1655</v>
      </c>
      <c r="EE18" t="s">
        <v>234</v>
      </c>
      <c r="EF18" t="s">
        <v>234</v>
      </c>
      <c r="EG18" t="s">
        <v>1655</v>
      </c>
      <c r="EH18">
        <v>50</v>
      </c>
      <c r="EI18" t="s">
        <v>234</v>
      </c>
      <c r="EJ18" t="s">
        <v>234</v>
      </c>
      <c r="EK18" s="252">
        <v>50</v>
      </c>
      <c r="EL18" t="s">
        <v>1655</v>
      </c>
      <c r="EM18" t="s">
        <v>1655</v>
      </c>
      <c r="EN18">
        <v>75</v>
      </c>
      <c r="EO18" t="s">
        <v>234</v>
      </c>
      <c r="EP18" t="s">
        <v>234</v>
      </c>
      <c r="EQ18" s="252">
        <v>75</v>
      </c>
      <c r="ER18" t="s">
        <v>1655</v>
      </c>
      <c r="ES18" t="s">
        <v>234</v>
      </c>
      <c r="ET18" t="s">
        <v>234</v>
      </c>
      <c r="EU18" t="s">
        <v>234</v>
      </c>
      <c r="EV18" t="s">
        <v>234</v>
      </c>
      <c r="EW18" t="s">
        <v>234</v>
      </c>
      <c r="EX18" t="s">
        <v>234</v>
      </c>
      <c r="EY18" t="s">
        <v>234</v>
      </c>
      <c r="EZ18" t="s">
        <v>234</v>
      </c>
      <c r="FA18" t="s">
        <v>234</v>
      </c>
      <c r="FB18" t="s">
        <v>234</v>
      </c>
      <c r="FC18" t="s">
        <v>234</v>
      </c>
      <c r="FD18" t="s">
        <v>234</v>
      </c>
      <c r="FE18" t="s">
        <v>234</v>
      </c>
      <c r="FF18" t="s">
        <v>234</v>
      </c>
      <c r="FG18" t="s">
        <v>234</v>
      </c>
      <c r="FH18" t="s">
        <v>234</v>
      </c>
      <c r="FI18" t="s">
        <v>234</v>
      </c>
      <c r="FJ18" t="s">
        <v>234</v>
      </c>
      <c r="FK18" t="s">
        <v>234</v>
      </c>
      <c r="FL18" t="s">
        <v>1655</v>
      </c>
      <c r="FM18" t="s">
        <v>1528</v>
      </c>
      <c r="FN18">
        <v>0</v>
      </c>
      <c r="FO18">
        <v>0</v>
      </c>
      <c r="FP18">
        <v>0</v>
      </c>
      <c r="FQ18">
        <v>1</v>
      </c>
      <c r="FR18">
        <v>0</v>
      </c>
      <c r="FS18">
        <v>0</v>
      </c>
      <c r="FT18">
        <v>0</v>
      </c>
      <c r="FU18">
        <v>0</v>
      </c>
      <c r="FV18">
        <v>0</v>
      </c>
      <c r="FW18">
        <v>0</v>
      </c>
      <c r="FX18">
        <v>0</v>
      </c>
      <c r="FY18">
        <v>0</v>
      </c>
      <c r="FZ18">
        <v>0</v>
      </c>
      <c r="GA18" t="s">
        <v>234</v>
      </c>
      <c r="GB18" t="s">
        <v>1053</v>
      </c>
      <c r="GC18">
        <v>0</v>
      </c>
      <c r="GD18">
        <v>0</v>
      </c>
      <c r="GE18">
        <v>0</v>
      </c>
      <c r="GF18">
        <v>0</v>
      </c>
      <c r="GG18">
        <v>0</v>
      </c>
      <c r="GH18">
        <v>0</v>
      </c>
      <c r="GI18">
        <v>1</v>
      </c>
      <c r="GJ18">
        <v>0</v>
      </c>
      <c r="GK18" t="s">
        <v>1655</v>
      </c>
      <c r="GL18" t="s">
        <v>1445</v>
      </c>
      <c r="GM18" t="s">
        <v>1655</v>
      </c>
      <c r="GN18" t="s">
        <v>406</v>
      </c>
      <c r="GO18" t="s">
        <v>314</v>
      </c>
      <c r="GP18" t="s">
        <v>413</v>
      </c>
      <c r="GQ18" t="s">
        <v>314</v>
      </c>
      <c r="GR18" t="s">
        <v>1655</v>
      </c>
      <c r="GS18" t="s">
        <v>1571</v>
      </c>
      <c r="GT18">
        <v>1</v>
      </c>
      <c r="GU18">
        <v>0</v>
      </c>
      <c r="GV18">
        <v>0</v>
      </c>
      <c r="GW18">
        <v>0</v>
      </c>
      <c r="GX18">
        <v>0</v>
      </c>
      <c r="GY18">
        <v>0</v>
      </c>
      <c r="GZ18" t="s">
        <v>234</v>
      </c>
      <c r="HA18" t="s">
        <v>1583</v>
      </c>
      <c r="HB18">
        <v>1</v>
      </c>
      <c r="HC18">
        <v>0</v>
      </c>
      <c r="HD18">
        <v>0</v>
      </c>
      <c r="HE18">
        <v>0</v>
      </c>
      <c r="HF18">
        <v>0</v>
      </c>
      <c r="HG18">
        <v>0</v>
      </c>
      <c r="HH18">
        <v>0</v>
      </c>
      <c r="HI18">
        <v>0</v>
      </c>
      <c r="HJ18" t="s">
        <v>234</v>
      </c>
      <c r="HK18" t="s">
        <v>1655</v>
      </c>
      <c r="HL18" t="s">
        <v>234</v>
      </c>
      <c r="HM18" t="s">
        <v>303</v>
      </c>
      <c r="HN18">
        <v>0</v>
      </c>
      <c r="HO18">
        <v>1</v>
      </c>
      <c r="HP18">
        <v>0</v>
      </c>
      <c r="HQ18" t="s">
        <v>234</v>
      </c>
      <c r="HR18" t="s">
        <v>234</v>
      </c>
      <c r="HS18" t="s">
        <v>234</v>
      </c>
      <c r="HT18" t="s">
        <v>234</v>
      </c>
      <c r="HU18" t="s">
        <v>234</v>
      </c>
      <c r="HV18" t="s">
        <v>234</v>
      </c>
      <c r="HW18" t="s">
        <v>234</v>
      </c>
      <c r="HX18" t="s">
        <v>234</v>
      </c>
      <c r="HY18" t="s">
        <v>234</v>
      </c>
      <c r="HZ18" t="s">
        <v>234</v>
      </c>
      <c r="IA18" t="s">
        <v>234</v>
      </c>
      <c r="IB18" t="s">
        <v>234</v>
      </c>
      <c r="IC18" t="s">
        <v>234</v>
      </c>
      <c r="ID18" t="s">
        <v>234</v>
      </c>
      <c r="IE18" t="s">
        <v>234</v>
      </c>
      <c r="IF18" t="s">
        <v>234</v>
      </c>
      <c r="IG18" t="s">
        <v>234</v>
      </c>
      <c r="IH18" t="s">
        <v>234</v>
      </c>
      <c r="II18" t="s">
        <v>234</v>
      </c>
      <c r="IJ18" t="s">
        <v>234</v>
      </c>
      <c r="IK18" t="s">
        <v>234</v>
      </c>
      <c r="IL18" t="s">
        <v>234</v>
      </c>
      <c r="IM18" t="s">
        <v>234</v>
      </c>
      <c r="IN18" t="s">
        <v>234</v>
      </c>
      <c r="IO18" t="s">
        <v>234</v>
      </c>
      <c r="IP18" t="s">
        <v>234</v>
      </c>
      <c r="IQ18" t="s">
        <v>234</v>
      </c>
      <c r="IR18" t="s">
        <v>234</v>
      </c>
      <c r="IS18" t="s">
        <v>234</v>
      </c>
      <c r="IT18" t="s">
        <v>234</v>
      </c>
      <c r="IU18" t="s">
        <v>234</v>
      </c>
      <c r="IV18" t="s">
        <v>234</v>
      </c>
      <c r="IW18" t="s">
        <v>234</v>
      </c>
      <c r="IX18" t="s">
        <v>234</v>
      </c>
      <c r="IY18" t="s">
        <v>234</v>
      </c>
      <c r="IZ18" t="s">
        <v>234</v>
      </c>
      <c r="JA18" t="s">
        <v>234</v>
      </c>
      <c r="JB18" t="s">
        <v>234</v>
      </c>
      <c r="JC18" t="s">
        <v>234</v>
      </c>
      <c r="JD18" t="s">
        <v>234</v>
      </c>
      <c r="JE18" t="s">
        <v>234</v>
      </c>
      <c r="JF18" t="s">
        <v>234</v>
      </c>
      <c r="JG18" t="s">
        <v>234</v>
      </c>
      <c r="JH18" t="s">
        <v>234</v>
      </c>
      <c r="JI18" t="s">
        <v>234</v>
      </c>
      <c r="JJ18" t="s">
        <v>234</v>
      </c>
      <c r="JK18" t="s">
        <v>234</v>
      </c>
      <c r="JL18" t="s">
        <v>234</v>
      </c>
      <c r="JM18" t="s">
        <v>234</v>
      </c>
      <c r="JN18" t="s">
        <v>234</v>
      </c>
      <c r="JO18" t="s">
        <v>234</v>
      </c>
      <c r="JP18" t="s">
        <v>234</v>
      </c>
      <c r="JQ18" t="s">
        <v>234</v>
      </c>
      <c r="JR18" t="s">
        <v>234</v>
      </c>
      <c r="JS18" t="s">
        <v>234</v>
      </c>
      <c r="JT18" t="s">
        <v>234</v>
      </c>
      <c r="JU18" t="s">
        <v>234</v>
      </c>
      <c r="JV18" t="s">
        <v>234</v>
      </c>
      <c r="JW18" t="s">
        <v>234</v>
      </c>
      <c r="JX18" t="s">
        <v>3443</v>
      </c>
    </row>
    <row r="19" spans="1:284" x14ac:dyDescent="0.35">
      <c r="A19" t="s">
        <v>3858</v>
      </c>
      <c r="B19" s="268">
        <v>44614</v>
      </c>
      <c r="C19" t="s">
        <v>3446</v>
      </c>
      <c r="D19" t="s">
        <v>3447</v>
      </c>
      <c r="E19" t="s">
        <v>3449</v>
      </c>
      <c r="F19" t="s">
        <v>1791</v>
      </c>
      <c r="G19" t="s">
        <v>1981</v>
      </c>
      <c r="H19" t="s">
        <v>1981</v>
      </c>
      <c r="I19" t="s">
        <v>246</v>
      </c>
      <c r="J19" t="s">
        <v>3825</v>
      </c>
      <c r="K19" t="s">
        <v>247</v>
      </c>
      <c r="L19" t="s">
        <v>284</v>
      </c>
      <c r="M19" t="s">
        <v>250</v>
      </c>
      <c r="N19" t="s">
        <v>234</v>
      </c>
      <c r="O19" t="s">
        <v>234</v>
      </c>
      <c r="P19" t="s">
        <v>285</v>
      </c>
      <c r="Q19" t="s">
        <v>234</v>
      </c>
      <c r="R19" t="s">
        <v>302</v>
      </c>
      <c r="S19">
        <v>0</v>
      </c>
      <c r="T19">
        <v>1</v>
      </c>
      <c r="U19">
        <v>0</v>
      </c>
      <c r="V19">
        <v>0</v>
      </c>
      <c r="W19">
        <v>0</v>
      </c>
      <c r="X19">
        <v>0</v>
      </c>
      <c r="Y19">
        <v>0</v>
      </c>
      <c r="Z19">
        <v>0</v>
      </c>
      <c r="AA19" t="s">
        <v>303</v>
      </c>
      <c r="AB19" t="s">
        <v>752</v>
      </c>
      <c r="AC19" t="s">
        <v>287</v>
      </c>
      <c r="AD19">
        <v>1</v>
      </c>
      <c r="AE19">
        <v>0</v>
      </c>
      <c r="AF19">
        <v>0</v>
      </c>
      <c r="AG19">
        <v>0</v>
      </c>
      <c r="AH19">
        <v>0</v>
      </c>
      <c r="AI19">
        <v>0</v>
      </c>
      <c r="AJ19">
        <v>0</v>
      </c>
      <c r="AK19">
        <v>0</v>
      </c>
      <c r="AL19">
        <v>0</v>
      </c>
      <c r="AM19">
        <v>0</v>
      </c>
      <c r="AN19" t="s">
        <v>234</v>
      </c>
      <c r="AO19" t="s">
        <v>317</v>
      </c>
      <c r="AP19" t="s">
        <v>289</v>
      </c>
      <c r="AQ19" t="s">
        <v>234</v>
      </c>
      <c r="AR19" t="s">
        <v>234</v>
      </c>
      <c r="AS19" t="s">
        <v>234</v>
      </c>
      <c r="AT19" t="s">
        <v>234</v>
      </c>
      <c r="AU19" t="s">
        <v>234</v>
      </c>
      <c r="AV19" t="s">
        <v>234</v>
      </c>
      <c r="AW19" t="s">
        <v>234</v>
      </c>
      <c r="AX19" t="s">
        <v>234</v>
      </c>
      <c r="AY19" t="s">
        <v>234</v>
      </c>
      <c r="AZ19" t="s">
        <v>234</v>
      </c>
      <c r="BA19" t="s">
        <v>234</v>
      </c>
      <c r="BB19" t="s">
        <v>234</v>
      </c>
      <c r="BC19" t="s">
        <v>234</v>
      </c>
      <c r="BD19" t="s">
        <v>234</v>
      </c>
      <c r="BE19" s="252" t="s">
        <v>234</v>
      </c>
      <c r="BF19" t="s">
        <v>234</v>
      </c>
      <c r="BG19" t="s">
        <v>234</v>
      </c>
      <c r="BH19" s="252" t="s">
        <v>234</v>
      </c>
      <c r="BI19" t="s">
        <v>234</v>
      </c>
      <c r="BJ19" t="s">
        <v>234</v>
      </c>
      <c r="BK19" s="252" t="s">
        <v>234</v>
      </c>
      <c r="BL19" t="s">
        <v>234</v>
      </c>
      <c r="BM19" t="s">
        <v>234</v>
      </c>
      <c r="BN19" s="252" t="s">
        <v>234</v>
      </c>
      <c r="BO19" t="s">
        <v>234</v>
      </c>
      <c r="BP19" t="s">
        <v>234</v>
      </c>
      <c r="BQ19" t="s">
        <v>234</v>
      </c>
      <c r="BR19" t="s">
        <v>234</v>
      </c>
      <c r="BS19" t="s">
        <v>234</v>
      </c>
      <c r="BT19" t="s">
        <v>234</v>
      </c>
      <c r="BU19" t="s">
        <v>234</v>
      </c>
      <c r="BV19" t="s">
        <v>234</v>
      </c>
      <c r="BW19" t="s">
        <v>234</v>
      </c>
      <c r="BX19" t="s">
        <v>234</v>
      </c>
      <c r="BY19" t="s">
        <v>234</v>
      </c>
      <c r="BZ19" t="s">
        <v>234</v>
      </c>
      <c r="CA19" t="s">
        <v>234</v>
      </c>
      <c r="CB19" t="s">
        <v>234</v>
      </c>
      <c r="CC19" t="s">
        <v>234</v>
      </c>
      <c r="CD19" t="s">
        <v>234</v>
      </c>
      <c r="CE19" t="s">
        <v>234</v>
      </c>
      <c r="CF19" t="s">
        <v>234</v>
      </c>
      <c r="CG19" t="s">
        <v>234</v>
      </c>
      <c r="CH19" t="s">
        <v>234</v>
      </c>
      <c r="CI19" t="s">
        <v>234</v>
      </c>
      <c r="CJ19" t="s">
        <v>234</v>
      </c>
      <c r="CK19" t="s">
        <v>234</v>
      </c>
      <c r="CL19" t="s">
        <v>234</v>
      </c>
      <c r="CM19" t="s">
        <v>234</v>
      </c>
      <c r="CN19" t="s">
        <v>234</v>
      </c>
      <c r="CO19" t="s">
        <v>234</v>
      </c>
      <c r="CP19" t="s">
        <v>234</v>
      </c>
      <c r="CQ19" t="s">
        <v>234</v>
      </c>
      <c r="CR19" t="s">
        <v>234</v>
      </c>
      <c r="CS19" t="s">
        <v>234</v>
      </c>
      <c r="CT19" t="s">
        <v>234</v>
      </c>
      <c r="CU19" t="s">
        <v>234</v>
      </c>
      <c r="CV19" t="s">
        <v>234</v>
      </c>
      <c r="CW19" t="s">
        <v>234</v>
      </c>
      <c r="CX19" t="s">
        <v>234</v>
      </c>
      <c r="CY19" t="s">
        <v>234</v>
      </c>
      <c r="CZ19" t="s">
        <v>234</v>
      </c>
      <c r="DA19" t="s">
        <v>234</v>
      </c>
      <c r="DB19" t="s">
        <v>234</v>
      </c>
      <c r="DC19" t="s">
        <v>234</v>
      </c>
      <c r="DD19" t="s">
        <v>234</v>
      </c>
      <c r="DE19" t="s">
        <v>234</v>
      </c>
      <c r="DF19" t="s">
        <v>234</v>
      </c>
      <c r="DG19" t="s">
        <v>234</v>
      </c>
      <c r="DH19" t="s">
        <v>234</v>
      </c>
      <c r="DI19" t="s">
        <v>234</v>
      </c>
      <c r="DJ19" t="s">
        <v>234</v>
      </c>
      <c r="DK19" t="s">
        <v>234</v>
      </c>
      <c r="DL19" t="s">
        <v>3857</v>
      </c>
      <c r="DM19">
        <v>0</v>
      </c>
      <c r="DN19">
        <v>1</v>
      </c>
      <c r="DO19">
        <v>1</v>
      </c>
      <c r="DP19">
        <v>0</v>
      </c>
      <c r="DQ19">
        <v>1</v>
      </c>
      <c r="DR19">
        <v>0</v>
      </c>
      <c r="DS19">
        <v>1</v>
      </c>
      <c r="DT19">
        <v>0</v>
      </c>
      <c r="DU19" t="s">
        <v>234</v>
      </c>
      <c r="DV19" t="s">
        <v>234</v>
      </c>
      <c r="DW19" t="s">
        <v>234</v>
      </c>
      <c r="DX19" t="s">
        <v>234</v>
      </c>
      <c r="DY19" t="s">
        <v>234</v>
      </c>
      <c r="DZ19" t="s">
        <v>234</v>
      </c>
      <c r="EA19" t="s">
        <v>234</v>
      </c>
      <c r="EB19" t="s">
        <v>234</v>
      </c>
      <c r="EC19">
        <v>15</v>
      </c>
      <c r="ED19" t="s">
        <v>1655</v>
      </c>
      <c r="EE19" t="s">
        <v>234</v>
      </c>
      <c r="EF19" t="s">
        <v>234</v>
      </c>
      <c r="EG19" t="s">
        <v>1655</v>
      </c>
      <c r="EH19">
        <v>100</v>
      </c>
      <c r="EI19" t="s">
        <v>234</v>
      </c>
      <c r="EJ19" t="s">
        <v>234</v>
      </c>
      <c r="EK19" s="252">
        <v>100</v>
      </c>
      <c r="EL19" t="s">
        <v>1655</v>
      </c>
      <c r="EM19" t="s">
        <v>1655</v>
      </c>
      <c r="EN19">
        <v>75</v>
      </c>
      <c r="EO19" t="s">
        <v>234</v>
      </c>
      <c r="EP19" t="s">
        <v>234</v>
      </c>
      <c r="EQ19" s="252">
        <v>75</v>
      </c>
      <c r="ER19" t="s">
        <v>1655</v>
      </c>
      <c r="ES19" t="s">
        <v>1655</v>
      </c>
      <c r="ET19">
        <v>100</v>
      </c>
      <c r="EU19" t="s">
        <v>234</v>
      </c>
      <c r="EV19" t="s">
        <v>234</v>
      </c>
      <c r="EW19" t="s">
        <v>234</v>
      </c>
      <c r="EX19" s="99">
        <v>100</v>
      </c>
      <c r="EY19" t="s">
        <v>1655</v>
      </c>
      <c r="EZ19" t="s">
        <v>234</v>
      </c>
      <c r="FA19" t="s">
        <v>234</v>
      </c>
      <c r="FB19" t="s">
        <v>234</v>
      </c>
      <c r="FC19" t="s">
        <v>234</v>
      </c>
      <c r="FD19" t="s">
        <v>234</v>
      </c>
      <c r="FE19" t="s">
        <v>234</v>
      </c>
      <c r="FF19" t="s">
        <v>234</v>
      </c>
      <c r="FG19" t="s">
        <v>234</v>
      </c>
      <c r="FH19" t="s">
        <v>234</v>
      </c>
      <c r="FI19" t="s">
        <v>234</v>
      </c>
      <c r="FJ19" t="s">
        <v>234</v>
      </c>
      <c r="FK19" t="s">
        <v>234</v>
      </c>
      <c r="FL19" t="s">
        <v>1445</v>
      </c>
      <c r="FM19" t="s">
        <v>234</v>
      </c>
      <c r="FN19" t="s">
        <v>234</v>
      </c>
      <c r="FO19" t="s">
        <v>234</v>
      </c>
      <c r="FP19" t="s">
        <v>234</v>
      </c>
      <c r="FQ19" t="s">
        <v>234</v>
      </c>
      <c r="FR19" t="s">
        <v>234</v>
      </c>
      <c r="FS19" t="s">
        <v>234</v>
      </c>
      <c r="FT19" t="s">
        <v>234</v>
      </c>
      <c r="FU19" t="s">
        <v>234</v>
      </c>
      <c r="FV19" t="s">
        <v>234</v>
      </c>
      <c r="FW19" t="s">
        <v>234</v>
      </c>
      <c r="FX19" t="s">
        <v>234</v>
      </c>
      <c r="FY19" t="s">
        <v>234</v>
      </c>
      <c r="FZ19" t="s">
        <v>234</v>
      </c>
      <c r="GA19" t="s">
        <v>234</v>
      </c>
      <c r="GB19" t="s">
        <v>234</v>
      </c>
      <c r="GC19" t="s">
        <v>234</v>
      </c>
      <c r="GD19" t="s">
        <v>234</v>
      </c>
      <c r="GE19" t="s">
        <v>234</v>
      </c>
      <c r="GF19" t="s">
        <v>234</v>
      </c>
      <c r="GG19" t="s">
        <v>234</v>
      </c>
      <c r="GH19" t="s">
        <v>234</v>
      </c>
      <c r="GI19" t="s">
        <v>234</v>
      </c>
      <c r="GJ19" t="s">
        <v>234</v>
      </c>
      <c r="GK19" t="s">
        <v>1655</v>
      </c>
      <c r="GL19" t="s">
        <v>1655</v>
      </c>
      <c r="GM19" t="s">
        <v>1655</v>
      </c>
      <c r="GN19" t="s">
        <v>1791</v>
      </c>
      <c r="GO19" t="s">
        <v>305</v>
      </c>
      <c r="GP19" t="s">
        <v>1981</v>
      </c>
      <c r="GQ19" t="s">
        <v>305</v>
      </c>
      <c r="GR19" t="s">
        <v>1655</v>
      </c>
      <c r="GS19" t="s">
        <v>1571</v>
      </c>
      <c r="GT19">
        <v>1</v>
      </c>
      <c r="GU19">
        <v>0</v>
      </c>
      <c r="GV19">
        <v>0</v>
      </c>
      <c r="GW19">
        <v>0</v>
      </c>
      <c r="GX19">
        <v>0</v>
      </c>
      <c r="GY19">
        <v>0</v>
      </c>
      <c r="GZ19" t="s">
        <v>234</v>
      </c>
      <c r="HA19" t="s">
        <v>1583</v>
      </c>
      <c r="HB19">
        <v>1</v>
      </c>
      <c r="HC19">
        <v>0</v>
      </c>
      <c r="HD19">
        <v>0</v>
      </c>
      <c r="HE19">
        <v>0</v>
      </c>
      <c r="HF19">
        <v>0</v>
      </c>
      <c r="HG19">
        <v>0</v>
      </c>
      <c r="HH19">
        <v>0</v>
      </c>
      <c r="HI19">
        <v>0</v>
      </c>
      <c r="HJ19" t="s">
        <v>234</v>
      </c>
      <c r="HK19" t="s">
        <v>1655</v>
      </c>
      <c r="HL19" t="s">
        <v>234</v>
      </c>
      <c r="HM19" t="s">
        <v>303</v>
      </c>
      <c r="HN19">
        <v>0</v>
      </c>
      <c r="HO19">
        <v>1</v>
      </c>
      <c r="HP19">
        <v>0</v>
      </c>
      <c r="HQ19" t="s">
        <v>234</v>
      </c>
      <c r="HR19" t="s">
        <v>234</v>
      </c>
      <c r="HS19" t="s">
        <v>234</v>
      </c>
      <c r="HT19" t="s">
        <v>234</v>
      </c>
      <c r="HU19" t="s">
        <v>234</v>
      </c>
      <c r="HV19" t="s">
        <v>234</v>
      </c>
      <c r="HW19" t="s">
        <v>234</v>
      </c>
      <c r="HX19" t="s">
        <v>234</v>
      </c>
      <c r="HY19" t="s">
        <v>234</v>
      </c>
      <c r="HZ19" t="s">
        <v>234</v>
      </c>
      <c r="IA19" t="s">
        <v>234</v>
      </c>
      <c r="IB19" t="s">
        <v>234</v>
      </c>
      <c r="IC19" t="s">
        <v>234</v>
      </c>
      <c r="ID19" t="s">
        <v>234</v>
      </c>
      <c r="IE19" t="s">
        <v>234</v>
      </c>
      <c r="IF19" t="s">
        <v>234</v>
      </c>
      <c r="IG19" t="s">
        <v>234</v>
      </c>
      <c r="IH19" t="s">
        <v>234</v>
      </c>
      <c r="II19" t="s">
        <v>234</v>
      </c>
      <c r="IJ19" t="s">
        <v>234</v>
      </c>
      <c r="IK19" t="s">
        <v>234</v>
      </c>
      <c r="IL19" t="s">
        <v>234</v>
      </c>
      <c r="IM19" t="s">
        <v>234</v>
      </c>
      <c r="IN19" t="s">
        <v>234</v>
      </c>
      <c r="IO19" t="s">
        <v>234</v>
      </c>
      <c r="IP19" t="s">
        <v>234</v>
      </c>
      <c r="IQ19" t="s">
        <v>234</v>
      </c>
      <c r="IR19" t="s">
        <v>234</v>
      </c>
      <c r="IS19" t="s">
        <v>234</v>
      </c>
      <c r="IT19" t="s">
        <v>234</v>
      </c>
      <c r="IU19" t="s">
        <v>234</v>
      </c>
      <c r="IV19" t="s">
        <v>234</v>
      </c>
      <c r="IW19" t="s">
        <v>234</v>
      </c>
      <c r="IX19" t="s">
        <v>234</v>
      </c>
      <c r="IY19" t="s">
        <v>234</v>
      </c>
      <c r="IZ19" t="s">
        <v>234</v>
      </c>
      <c r="JA19" t="s">
        <v>234</v>
      </c>
      <c r="JB19" t="s">
        <v>234</v>
      </c>
      <c r="JC19" t="s">
        <v>234</v>
      </c>
      <c r="JD19" t="s">
        <v>234</v>
      </c>
      <c r="JE19" t="s">
        <v>234</v>
      </c>
      <c r="JF19" t="s">
        <v>234</v>
      </c>
      <c r="JG19" t="s">
        <v>234</v>
      </c>
      <c r="JH19" t="s">
        <v>234</v>
      </c>
      <c r="JI19" t="s">
        <v>234</v>
      </c>
      <c r="JJ19" t="s">
        <v>234</v>
      </c>
      <c r="JK19" t="s">
        <v>234</v>
      </c>
      <c r="JL19" t="s">
        <v>234</v>
      </c>
      <c r="JM19" t="s">
        <v>234</v>
      </c>
      <c r="JN19" t="s">
        <v>234</v>
      </c>
      <c r="JO19" t="s">
        <v>234</v>
      </c>
      <c r="JP19" t="s">
        <v>234</v>
      </c>
      <c r="JQ19" t="s">
        <v>234</v>
      </c>
      <c r="JR19" t="s">
        <v>234</v>
      </c>
      <c r="JS19" t="s">
        <v>234</v>
      </c>
      <c r="JT19" t="s">
        <v>234</v>
      </c>
      <c r="JU19" t="s">
        <v>234</v>
      </c>
      <c r="JV19" t="s">
        <v>234</v>
      </c>
      <c r="JW19" t="s">
        <v>234</v>
      </c>
      <c r="JX19" t="s">
        <v>3443</v>
      </c>
    </row>
    <row r="20" spans="1:284" x14ac:dyDescent="0.35">
      <c r="A20" t="s">
        <v>3860</v>
      </c>
      <c r="B20" s="268">
        <v>44614</v>
      </c>
      <c r="C20" t="s">
        <v>3446</v>
      </c>
      <c r="D20" t="s">
        <v>3447</v>
      </c>
      <c r="E20" t="s">
        <v>3449</v>
      </c>
      <c r="F20" t="s">
        <v>1791</v>
      </c>
      <c r="G20" t="s">
        <v>1981</v>
      </c>
      <c r="H20" t="s">
        <v>1981</v>
      </c>
      <c r="I20" t="s">
        <v>246</v>
      </c>
      <c r="J20" t="s">
        <v>3825</v>
      </c>
      <c r="K20" t="s">
        <v>247</v>
      </c>
      <c r="L20" t="s">
        <v>248</v>
      </c>
      <c r="M20" t="s">
        <v>250</v>
      </c>
      <c r="N20" t="s">
        <v>234</v>
      </c>
      <c r="O20" t="s">
        <v>234</v>
      </c>
      <c r="P20" t="s">
        <v>234</v>
      </c>
      <c r="Q20" t="s">
        <v>234</v>
      </c>
      <c r="R20" t="s">
        <v>234</v>
      </c>
      <c r="S20" t="s">
        <v>234</v>
      </c>
      <c r="T20" t="s">
        <v>234</v>
      </c>
      <c r="U20" t="s">
        <v>234</v>
      </c>
      <c r="V20" t="s">
        <v>234</v>
      </c>
      <c r="W20" t="s">
        <v>234</v>
      </c>
      <c r="X20" t="s">
        <v>234</v>
      </c>
      <c r="Y20" t="s">
        <v>234</v>
      </c>
      <c r="Z20" t="s">
        <v>234</v>
      </c>
      <c r="AA20" t="s">
        <v>234</v>
      </c>
      <c r="AB20" t="s">
        <v>234</v>
      </c>
      <c r="AC20" t="s">
        <v>234</v>
      </c>
      <c r="AD20" t="s">
        <v>234</v>
      </c>
      <c r="AE20" t="s">
        <v>234</v>
      </c>
      <c r="AF20" t="s">
        <v>234</v>
      </c>
      <c r="AG20" t="s">
        <v>234</v>
      </c>
      <c r="AH20" t="s">
        <v>234</v>
      </c>
      <c r="AI20" t="s">
        <v>234</v>
      </c>
      <c r="AJ20" t="s">
        <v>234</v>
      </c>
      <c r="AK20" t="s">
        <v>234</v>
      </c>
      <c r="AL20" t="s">
        <v>234</v>
      </c>
      <c r="AM20" t="s">
        <v>234</v>
      </c>
      <c r="AN20" t="s">
        <v>234</v>
      </c>
      <c r="AO20" t="s">
        <v>234</v>
      </c>
      <c r="AP20" t="s">
        <v>234</v>
      </c>
      <c r="AQ20" t="s">
        <v>234</v>
      </c>
      <c r="AR20" t="s">
        <v>234</v>
      </c>
      <c r="AS20" t="s">
        <v>234</v>
      </c>
      <c r="AT20" t="s">
        <v>234</v>
      </c>
      <c r="AU20" t="s">
        <v>234</v>
      </c>
      <c r="AV20" t="s">
        <v>234</v>
      </c>
      <c r="AW20" t="s">
        <v>234</v>
      </c>
      <c r="AX20" t="s">
        <v>234</v>
      </c>
      <c r="AY20" t="s">
        <v>234</v>
      </c>
      <c r="AZ20" t="s">
        <v>234</v>
      </c>
      <c r="BA20" t="s">
        <v>234</v>
      </c>
      <c r="BB20" t="s">
        <v>234</v>
      </c>
      <c r="BC20" t="s">
        <v>234</v>
      </c>
      <c r="BD20" t="s">
        <v>234</v>
      </c>
      <c r="BE20" s="252" t="s">
        <v>234</v>
      </c>
      <c r="BF20" t="s">
        <v>234</v>
      </c>
      <c r="BG20" t="s">
        <v>234</v>
      </c>
      <c r="BH20" s="252" t="s">
        <v>234</v>
      </c>
      <c r="BI20" t="s">
        <v>234</v>
      </c>
      <c r="BJ20" t="s">
        <v>234</v>
      </c>
      <c r="BK20" s="252" t="s">
        <v>234</v>
      </c>
      <c r="BL20" t="s">
        <v>234</v>
      </c>
      <c r="BM20" t="s">
        <v>234</v>
      </c>
      <c r="BN20" s="252" t="s">
        <v>234</v>
      </c>
      <c r="BO20" t="s">
        <v>234</v>
      </c>
      <c r="BP20" t="s">
        <v>234</v>
      </c>
      <c r="BQ20" t="s">
        <v>234</v>
      </c>
      <c r="BR20" t="s">
        <v>234</v>
      </c>
      <c r="BS20" t="s">
        <v>234</v>
      </c>
      <c r="BT20" t="s">
        <v>234</v>
      </c>
      <c r="BU20" t="s">
        <v>234</v>
      </c>
      <c r="BV20" t="s">
        <v>234</v>
      </c>
      <c r="BW20" t="s">
        <v>234</v>
      </c>
      <c r="BX20" t="s">
        <v>234</v>
      </c>
      <c r="BY20" t="s">
        <v>234</v>
      </c>
      <c r="BZ20" t="s">
        <v>234</v>
      </c>
      <c r="CA20" t="s">
        <v>234</v>
      </c>
      <c r="CB20" t="s">
        <v>234</v>
      </c>
      <c r="CC20" t="s">
        <v>234</v>
      </c>
      <c r="CD20" t="s">
        <v>234</v>
      </c>
      <c r="CE20" t="s">
        <v>234</v>
      </c>
      <c r="CF20" t="s">
        <v>234</v>
      </c>
      <c r="CG20" t="s">
        <v>234</v>
      </c>
      <c r="CH20" t="s">
        <v>234</v>
      </c>
      <c r="CI20" t="s">
        <v>234</v>
      </c>
      <c r="CJ20" t="s">
        <v>234</v>
      </c>
      <c r="CK20" t="s">
        <v>234</v>
      </c>
      <c r="CL20" t="s">
        <v>234</v>
      </c>
      <c r="CM20" t="s">
        <v>234</v>
      </c>
      <c r="CN20" t="s">
        <v>234</v>
      </c>
      <c r="CO20" t="s">
        <v>234</v>
      </c>
      <c r="CP20" t="s">
        <v>234</v>
      </c>
      <c r="CQ20" t="s">
        <v>234</v>
      </c>
      <c r="CR20" t="s">
        <v>234</v>
      </c>
      <c r="CS20" t="s">
        <v>234</v>
      </c>
      <c r="CT20" t="s">
        <v>234</v>
      </c>
      <c r="CU20" t="s">
        <v>234</v>
      </c>
      <c r="CV20" t="s">
        <v>234</v>
      </c>
      <c r="CW20" t="s">
        <v>234</v>
      </c>
      <c r="CX20" t="s">
        <v>234</v>
      </c>
      <c r="CY20" t="s">
        <v>234</v>
      </c>
      <c r="CZ20" t="s">
        <v>234</v>
      </c>
      <c r="DA20" t="s">
        <v>234</v>
      </c>
      <c r="DB20" t="s">
        <v>234</v>
      </c>
      <c r="DC20" t="s">
        <v>234</v>
      </c>
      <c r="DD20" t="s">
        <v>234</v>
      </c>
      <c r="DE20" t="s">
        <v>234</v>
      </c>
      <c r="DF20" t="s">
        <v>234</v>
      </c>
      <c r="DG20" t="s">
        <v>234</v>
      </c>
      <c r="DH20" t="s">
        <v>234</v>
      </c>
      <c r="DI20" t="s">
        <v>234</v>
      </c>
      <c r="DJ20" t="s">
        <v>234</v>
      </c>
      <c r="DK20" t="s">
        <v>234</v>
      </c>
      <c r="DL20" t="s">
        <v>234</v>
      </c>
      <c r="DM20" t="s">
        <v>234</v>
      </c>
      <c r="DN20" t="s">
        <v>234</v>
      </c>
      <c r="DO20" t="s">
        <v>234</v>
      </c>
      <c r="DP20" t="s">
        <v>234</v>
      </c>
      <c r="DQ20" t="s">
        <v>234</v>
      </c>
      <c r="DR20" t="s">
        <v>234</v>
      </c>
      <c r="DS20" t="s">
        <v>234</v>
      </c>
      <c r="DT20" t="s">
        <v>234</v>
      </c>
      <c r="DU20" t="s">
        <v>234</v>
      </c>
      <c r="DV20" t="s">
        <v>234</v>
      </c>
      <c r="DW20" t="s">
        <v>234</v>
      </c>
      <c r="DX20" t="s">
        <v>234</v>
      </c>
      <c r="DY20" t="s">
        <v>234</v>
      </c>
      <c r="DZ20" t="s">
        <v>234</v>
      </c>
      <c r="EA20" t="s">
        <v>234</v>
      </c>
      <c r="EB20" t="s">
        <v>234</v>
      </c>
      <c r="EC20" t="s">
        <v>234</v>
      </c>
      <c r="ED20" t="s">
        <v>234</v>
      </c>
      <c r="EE20" t="s">
        <v>234</v>
      </c>
      <c r="EF20" t="s">
        <v>234</v>
      </c>
      <c r="EG20" t="s">
        <v>234</v>
      </c>
      <c r="EH20" t="s">
        <v>234</v>
      </c>
      <c r="EI20" t="s">
        <v>234</v>
      </c>
      <c r="EJ20" t="s">
        <v>234</v>
      </c>
      <c r="EK20" s="252" t="s">
        <v>234</v>
      </c>
      <c r="EL20" t="s">
        <v>234</v>
      </c>
      <c r="EM20" t="s">
        <v>234</v>
      </c>
      <c r="EN20" t="s">
        <v>234</v>
      </c>
      <c r="EO20" t="s">
        <v>234</v>
      </c>
      <c r="EP20" t="s">
        <v>234</v>
      </c>
      <c r="EQ20" s="252" t="s">
        <v>234</v>
      </c>
      <c r="ER20" t="s">
        <v>234</v>
      </c>
      <c r="ES20" t="s">
        <v>234</v>
      </c>
      <c r="ET20" t="s">
        <v>234</v>
      </c>
      <c r="EU20" t="s">
        <v>234</v>
      </c>
      <c r="EV20" t="s">
        <v>234</v>
      </c>
      <c r="EW20" t="s">
        <v>234</v>
      </c>
      <c r="EX20" t="s">
        <v>234</v>
      </c>
      <c r="EY20" t="s">
        <v>234</v>
      </c>
      <c r="EZ20" t="s">
        <v>234</v>
      </c>
      <c r="FA20" t="s">
        <v>234</v>
      </c>
      <c r="FB20" t="s">
        <v>234</v>
      </c>
      <c r="FC20" t="s">
        <v>234</v>
      </c>
      <c r="FD20" t="s">
        <v>234</v>
      </c>
      <c r="FE20" t="s">
        <v>234</v>
      </c>
      <c r="FF20" t="s">
        <v>234</v>
      </c>
      <c r="FG20" t="s">
        <v>234</v>
      </c>
      <c r="FH20" t="s">
        <v>234</v>
      </c>
      <c r="FI20" t="s">
        <v>234</v>
      </c>
      <c r="FJ20" t="s">
        <v>234</v>
      </c>
      <c r="FK20" t="s">
        <v>234</v>
      </c>
      <c r="FL20" t="s">
        <v>234</v>
      </c>
      <c r="FM20" t="s">
        <v>234</v>
      </c>
      <c r="FN20" t="s">
        <v>234</v>
      </c>
      <c r="FO20" t="s">
        <v>234</v>
      </c>
      <c r="FP20" t="s">
        <v>234</v>
      </c>
      <c r="FQ20" t="s">
        <v>234</v>
      </c>
      <c r="FR20" t="s">
        <v>234</v>
      </c>
      <c r="FS20" t="s">
        <v>234</v>
      </c>
      <c r="FT20" t="s">
        <v>234</v>
      </c>
      <c r="FU20" t="s">
        <v>234</v>
      </c>
      <c r="FV20" t="s">
        <v>234</v>
      </c>
      <c r="FW20" t="s">
        <v>234</v>
      </c>
      <c r="FX20" t="s">
        <v>234</v>
      </c>
      <c r="FY20" t="s">
        <v>234</v>
      </c>
      <c r="FZ20" t="s">
        <v>234</v>
      </c>
      <c r="GA20" t="s">
        <v>234</v>
      </c>
      <c r="GB20" t="s">
        <v>234</v>
      </c>
      <c r="GC20" t="s">
        <v>234</v>
      </c>
      <c r="GD20" t="s">
        <v>234</v>
      </c>
      <c r="GE20" t="s">
        <v>234</v>
      </c>
      <c r="GF20" t="s">
        <v>234</v>
      </c>
      <c r="GG20" t="s">
        <v>234</v>
      </c>
      <c r="GH20" t="s">
        <v>234</v>
      </c>
      <c r="GI20" t="s">
        <v>234</v>
      </c>
      <c r="GJ20" t="s">
        <v>234</v>
      </c>
      <c r="GK20" t="s">
        <v>234</v>
      </c>
      <c r="GL20" t="s">
        <v>234</v>
      </c>
      <c r="GM20" t="s">
        <v>234</v>
      </c>
      <c r="GN20" t="s">
        <v>234</v>
      </c>
      <c r="GO20" t="s">
        <v>234</v>
      </c>
      <c r="GP20" t="s">
        <v>234</v>
      </c>
      <c r="GQ20" t="s">
        <v>234</v>
      </c>
      <c r="GR20" t="s">
        <v>234</v>
      </c>
      <c r="GS20" t="s">
        <v>234</v>
      </c>
      <c r="GT20" t="s">
        <v>234</v>
      </c>
      <c r="GU20" t="s">
        <v>234</v>
      </c>
      <c r="GV20" t="s">
        <v>234</v>
      </c>
      <c r="GW20" t="s">
        <v>234</v>
      </c>
      <c r="GX20" t="s">
        <v>234</v>
      </c>
      <c r="GY20" t="s">
        <v>234</v>
      </c>
      <c r="GZ20" t="s">
        <v>234</v>
      </c>
      <c r="HA20" t="s">
        <v>234</v>
      </c>
      <c r="HB20" t="s">
        <v>234</v>
      </c>
      <c r="HC20" t="s">
        <v>234</v>
      </c>
      <c r="HD20" t="s">
        <v>234</v>
      </c>
      <c r="HE20" t="s">
        <v>234</v>
      </c>
      <c r="HF20" t="s">
        <v>234</v>
      </c>
      <c r="HG20" t="s">
        <v>234</v>
      </c>
      <c r="HH20" t="s">
        <v>234</v>
      </c>
      <c r="HI20" t="s">
        <v>234</v>
      </c>
      <c r="HJ20" t="s">
        <v>234</v>
      </c>
      <c r="HK20" t="s">
        <v>234</v>
      </c>
      <c r="HL20" t="s">
        <v>234</v>
      </c>
      <c r="HM20" t="s">
        <v>234</v>
      </c>
      <c r="HN20" t="s">
        <v>234</v>
      </c>
      <c r="HO20" t="s">
        <v>234</v>
      </c>
      <c r="HP20" t="s">
        <v>234</v>
      </c>
      <c r="HQ20" t="s">
        <v>1655</v>
      </c>
      <c r="HR20" t="s">
        <v>1713</v>
      </c>
      <c r="HS20" t="s">
        <v>346</v>
      </c>
      <c r="HT20" t="s">
        <v>234</v>
      </c>
      <c r="HU20" t="s">
        <v>435</v>
      </c>
      <c r="HV20" t="s">
        <v>436</v>
      </c>
      <c r="HW20" t="s">
        <v>436</v>
      </c>
      <c r="HX20" t="s">
        <v>279</v>
      </c>
      <c r="HY20" t="s">
        <v>234</v>
      </c>
      <c r="HZ20" t="s">
        <v>325</v>
      </c>
      <c r="IA20" t="s">
        <v>258</v>
      </c>
      <c r="IB20" t="s">
        <v>258</v>
      </c>
      <c r="IC20" t="s">
        <v>3810</v>
      </c>
      <c r="ID20" t="s">
        <v>234</v>
      </c>
      <c r="IE20" t="s">
        <v>234</v>
      </c>
      <c r="IF20" t="s">
        <v>234</v>
      </c>
      <c r="IG20" t="s">
        <v>234</v>
      </c>
      <c r="IH20" t="s">
        <v>234</v>
      </c>
      <c r="II20">
        <v>25</v>
      </c>
      <c r="IJ20" t="s">
        <v>3833</v>
      </c>
      <c r="IK20" t="s">
        <v>234</v>
      </c>
      <c r="IL20" t="s">
        <v>259</v>
      </c>
      <c r="IM20" s="99">
        <v>5</v>
      </c>
      <c r="IN20" t="s">
        <v>261</v>
      </c>
      <c r="IO20" t="s">
        <v>3859</v>
      </c>
      <c r="IP20" t="s">
        <v>249</v>
      </c>
      <c r="IQ20" t="s">
        <v>1723</v>
      </c>
      <c r="IR20">
        <v>0</v>
      </c>
      <c r="IS20">
        <v>0</v>
      </c>
      <c r="IT20">
        <v>0</v>
      </c>
      <c r="IU20">
        <v>1</v>
      </c>
      <c r="IV20">
        <v>0</v>
      </c>
      <c r="IW20">
        <v>0</v>
      </c>
      <c r="IX20">
        <v>0</v>
      </c>
      <c r="IY20">
        <v>0</v>
      </c>
      <c r="IZ20">
        <v>0</v>
      </c>
      <c r="JA20">
        <v>0</v>
      </c>
      <c r="JB20">
        <v>0</v>
      </c>
      <c r="JC20">
        <v>0</v>
      </c>
      <c r="JD20" t="s">
        <v>234</v>
      </c>
      <c r="JE20" t="s">
        <v>249</v>
      </c>
      <c r="JF20" t="s">
        <v>1559</v>
      </c>
      <c r="JG20">
        <v>0</v>
      </c>
      <c r="JH20">
        <v>1</v>
      </c>
      <c r="JI20">
        <v>0</v>
      </c>
      <c r="JJ20" t="s">
        <v>234</v>
      </c>
      <c r="JK20" t="s">
        <v>1565</v>
      </c>
      <c r="JL20">
        <v>0</v>
      </c>
      <c r="JM20">
        <v>1</v>
      </c>
      <c r="JN20">
        <v>0</v>
      </c>
      <c r="JO20">
        <v>0</v>
      </c>
      <c r="JP20">
        <v>0</v>
      </c>
      <c r="JQ20">
        <v>0</v>
      </c>
      <c r="JR20" t="s">
        <v>234</v>
      </c>
      <c r="JS20" t="s">
        <v>234</v>
      </c>
      <c r="JT20" t="s">
        <v>234</v>
      </c>
      <c r="JU20" t="s">
        <v>234</v>
      </c>
      <c r="JV20" t="s">
        <v>234</v>
      </c>
      <c r="JW20" t="s">
        <v>234</v>
      </c>
      <c r="JX20" t="s">
        <v>3443</v>
      </c>
    </row>
    <row r="21" spans="1:284" x14ac:dyDescent="0.35">
      <c r="A21" t="s">
        <v>3863</v>
      </c>
      <c r="B21" s="268">
        <v>44614</v>
      </c>
      <c r="C21" t="s">
        <v>3446</v>
      </c>
      <c r="D21" t="s">
        <v>3447</v>
      </c>
      <c r="E21" t="s">
        <v>3449</v>
      </c>
      <c r="F21" t="s">
        <v>1791</v>
      </c>
      <c r="G21" t="s">
        <v>1981</v>
      </c>
      <c r="H21" t="s">
        <v>1981</v>
      </c>
      <c r="I21" t="s">
        <v>246</v>
      </c>
      <c r="J21" t="s">
        <v>3825</v>
      </c>
      <c r="K21" t="s">
        <v>247</v>
      </c>
      <c r="L21" t="s">
        <v>248</v>
      </c>
      <c r="M21" t="s">
        <v>250</v>
      </c>
      <c r="N21" t="s">
        <v>234</v>
      </c>
      <c r="O21" t="s">
        <v>234</v>
      </c>
      <c r="P21" t="s">
        <v>234</v>
      </c>
      <c r="Q21" t="s">
        <v>234</v>
      </c>
      <c r="R21" t="s">
        <v>234</v>
      </c>
      <c r="S21" t="s">
        <v>234</v>
      </c>
      <c r="T21" t="s">
        <v>234</v>
      </c>
      <c r="U21" t="s">
        <v>234</v>
      </c>
      <c r="V21" t="s">
        <v>234</v>
      </c>
      <c r="W21" t="s">
        <v>234</v>
      </c>
      <c r="X21" t="s">
        <v>234</v>
      </c>
      <c r="Y21" t="s">
        <v>234</v>
      </c>
      <c r="Z21" t="s">
        <v>234</v>
      </c>
      <c r="AA21" t="s">
        <v>234</v>
      </c>
      <c r="AB21" t="s">
        <v>234</v>
      </c>
      <c r="AC21" t="s">
        <v>234</v>
      </c>
      <c r="AD21" t="s">
        <v>234</v>
      </c>
      <c r="AE21" t="s">
        <v>234</v>
      </c>
      <c r="AF21" t="s">
        <v>234</v>
      </c>
      <c r="AG21" t="s">
        <v>234</v>
      </c>
      <c r="AH21" t="s">
        <v>234</v>
      </c>
      <c r="AI21" t="s">
        <v>234</v>
      </c>
      <c r="AJ21" t="s">
        <v>234</v>
      </c>
      <c r="AK21" t="s">
        <v>234</v>
      </c>
      <c r="AL21" t="s">
        <v>234</v>
      </c>
      <c r="AM21" t="s">
        <v>234</v>
      </c>
      <c r="AN21" t="s">
        <v>234</v>
      </c>
      <c r="AO21" t="s">
        <v>234</v>
      </c>
      <c r="AP21" t="s">
        <v>234</v>
      </c>
      <c r="AQ21" t="s">
        <v>234</v>
      </c>
      <c r="AR21" t="s">
        <v>234</v>
      </c>
      <c r="AS21" t="s">
        <v>234</v>
      </c>
      <c r="AT21" t="s">
        <v>234</v>
      </c>
      <c r="AU21" t="s">
        <v>234</v>
      </c>
      <c r="AV21" t="s">
        <v>234</v>
      </c>
      <c r="AW21" t="s">
        <v>234</v>
      </c>
      <c r="AX21" t="s">
        <v>234</v>
      </c>
      <c r="AY21" t="s">
        <v>234</v>
      </c>
      <c r="AZ21" t="s">
        <v>234</v>
      </c>
      <c r="BA21" t="s">
        <v>234</v>
      </c>
      <c r="BB21" t="s">
        <v>234</v>
      </c>
      <c r="BC21" t="s">
        <v>234</v>
      </c>
      <c r="BD21" t="s">
        <v>234</v>
      </c>
      <c r="BE21" s="252" t="s">
        <v>234</v>
      </c>
      <c r="BF21" t="s">
        <v>234</v>
      </c>
      <c r="BG21" t="s">
        <v>234</v>
      </c>
      <c r="BH21" s="252" t="s">
        <v>234</v>
      </c>
      <c r="BI21" t="s">
        <v>234</v>
      </c>
      <c r="BJ21" t="s">
        <v>234</v>
      </c>
      <c r="BK21" s="252" t="s">
        <v>234</v>
      </c>
      <c r="BL21" t="s">
        <v>234</v>
      </c>
      <c r="BM21" t="s">
        <v>234</v>
      </c>
      <c r="BN21" s="252" t="s">
        <v>234</v>
      </c>
      <c r="BO21" t="s">
        <v>234</v>
      </c>
      <c r="BP21" t="s">
        <v>234</v>
      </c>
      <c r="BQ21" t="s">
        <v>234</v>
      </c>
      <c r="BR21" t="s">
        <v>234</v>
      </c>
      <c r="BS21" t="s">
        <v>234</v>
      </c>
      <c r="BT21" t="s">
        <v>234</v>
      </c>
      <c r="BU21" t="s">
        <v>234</v>
      </c>
      <c r="BV21" t="s">
        <v>234</v>
      </c>
      <c r="BW21" t="s">
        <v>234</v>
      </c>
      <c r="BX21" t="s">
        <v>234</v>
      </c>
      <c r="BY21" t="s">
        <v>234</v>
      </c>
      <c r="BZ21" t="s">
        <v>234</v>
      </c>
      <c r="CA21" t="s">
        <v>234</v>
      </c>
      <c r="CB21" t="s">
        <v>234</v>
      </c>
      <c r="CC21" t="s">
        <v>234</v>
      </c>
      <c r="CD21" t="s">
        <v>234</v>
      </c>
      <c r="CE21" t="s">
        <v>234</v>
      </c>
      <c r="CF21" t="s">
        <v>234</v>
      </c>
      <c r="CG21" t="s">
        <v>234</v>
      </c>
      <c r="CH21" t="s">
        <v>234</v>
      </c>
      <c r="CI21" t="s">
        <v>234</v>
      </c>
      <c r="CJ21" t="s">
        <v>234</v>
      </c>
      <c r="CK21" t="s">
        <v>234</v>
      </c>
      <c r="CL21" t="s">
        <v>234</v>
      </c>
      <c r="CM21" t="s">
        <v>234</v>
      </c>
      <c r="CN21" t="s">
        <v>234</v>
      </c>
      <c r="CO21" t="s">
        <v>234</v>
      </c>
      <c r="CP21" t="s">
        <v>234</v>
      </c>
      <c r="CQ21" t="s">
        <v>234</v>
      </c>
      <c r="CR21" t="s">
        <v>234</v>
      </c>
      <c r="CS21" t="s">
        <v>234</v>
      </c>
      <c r="CT21" t="s">
        <v>234</v>
      </c>
      <c r="CU21" t="s">
        <v>234</v>
      </c>
      <c r="CV21" t="s">
        <v>234</v>
      </c>
      <c r="CW21" t="s">
        <v>234</v>
      </c>
      <c r="CX21" t="s">
        <v>234</v>
      </c>
      <c r="CY21" t="s">
        <v>234</v>
      </c>
      <c r="CZ21" t="s">
        <v>234</v>
      </c>
      <c r="DA21" t="s">
        <v>234</v>
      </c>
      <c r="DB21" t="s">
        <v>234</v>
      </c>
      <c r="DC21" t="s">
        <v>234</v>
      </c>
      <c r="DD21" t="s">
        <v>234</v>
      </c>
      <c r="DE21" t="s">
        <v>234</v>
      </c>
      <c r="DF21" t="s">
        <v>234</v>
      </c>
      <c r="DG21" t="s">
        <v>234</v>
      </c>
      <c r="DH21" t="s">
        <v>234</v>
      </c>
      <c r="DI21" t="s">
        <v>234</v>
      </c>
      <c r="DJ21" t="s">
        <v>234</v>
      </c>
      <c r="DK21" t="s">
        <v>234</v>
      </c>
      <c r="DL21" t="s">
        <v>234</v>
      </c>
      <c r="DM21" t="s">
        <v>234</v>
      </c>
      <c r="DN21" t="s">
        <v>234</v>
      </c>
      <c r="DO21" t="s">
        <v>234</v>
      </c>
      <c r="DP21" t="s">
        <v>234</v>
      </c>
      <c r="DQ21" t="s">
        <v>234</v>
      </c>
      <c r="DR21" t="s">
        <v>234</v>
      </c>
      <c r="DS21" t="s">
        <v>234</v>
      </c>
      <c r="DT21" t="s">
        <v>234</v>
      </c>
      <c r="DU21" t="s">
        <v>234</v>
      </c>
      <c r="DV21" t="s">
        <v>234</v>
      </c>
      <c r="DW21" t="s">
        <v>234</v>
      </c>
      <c r="DX21" t="s">
        <v>234</v>
      </c>
      <c r="DY21" t="s">
        <v>234</v>
      </c>
      <c r="DZ21" t="s">
        <v>234</v>
      </c>
      <c r="EA21" t="s">
        <v>234</v>
      </c>
      <c r="EB21" t="s">
        <v>234</v>
      </c>
      <c r="EC21" t="s">
        <v>234</v>
      </c>
      <c r="ED21" t="s">
        <v>234</v>
      </c>
      <c r="EE21" t="s">
        <v>234</v>
      </c>
      <c r="EF21" t="s">
        <v>234</v>
      </c>
      <c r="EG21" t="s">
        <v>234</v>
      </c>
      <c r="EH21" t="s">
        <v>234</v>
      </c>
      <c r="EI21" t="s">
        <v>234</v>
      </c>
      <c r="EJ21" t="s">
        <v>234</v>
      </c>
      <c r="EK21" s="252" t="s">
        <v>234</v>
      </c>
      <c r="EL21" t="s">
        <v>234</v>
      </c>
      <c r="EM21" t="s">
        <v>234</v>
      </c>
      <c r="EN21" t="s">
        <v>234</v>
      </c>
      <c r="EO21" t="s">
        <v>234</v>
      </c>
      <c r="EP21" t="s">
        <v>234</v>
      </c>
      <c r="EQ21" s="252" t="s">
        <v>234</v>
      </c>
      <c r="ER21" t="s">
        <v>234</v>
      </c>
      <c r="ES21" t="s">
        <v>234</v>
      </c>
      <c r="ET21" t="s">
        <v>234</v>
      </c>
      <c r="EU21" t="s">
        <v>234</v>
      </c>
      <c r="EV21" t="s">
        <v>234</v>
      </c>
      <c r="EW21" t="s">
        <v>234</v>
      </c>
      <c r="EX21" t="s">
        <v>234</v>
      </c>
      <c r="EY21" t="s">
        <v>234</v>
      </c>
      <c r="EZ21" t="s">
        <v>234</v>
      </c>
      <c r="FA21" t="s">
        <v>234</v>
      </c>
      <c r="FB21" t="s">
        <v>234</v>
      </c>
      <c r="FC21" t="s">
        <v>234</v>
      </c>
      <c r="FD21" t="s">
        <v>234</v>
      </c>
      <c r="FE21" t="s">
        <v>234</v>
      </c>
      <c r="FF21" t="s">
        <v>234</v>
      </c>
      <c r="FG21" t="s">
        <v>234</v>
      </c>
      <c r="FH21" t="s">
        <v>234</v>
      </c>
      <c r="FI21" t="s">
        <v>234</v>
      </c>
      <c r="FJ21" t="s">
        <v>234</v>
      </c>
      <c r="FK21" t="s">
        <v>234</v>
      </c>
      <c r="FL21" t="s">
        <v>234</v>
      </c>
      <c r="FM21" t="s">
        <v>234</v>
      </c>
      <c r="FN21" t="s">
        <v>234</v>
      </c>
      <c r="FO21" t="s">
        <v>234</v>
      </c>
      <c r="FP21" t="s">
        <v>234</v>
      </c>
      <c r="FQ21" t="s">
        <v>234</v>
      </c>
      <c r="FR21" t="s">
        <v>234</v>
      </c>
      <c r="FS21" t="s">
        <v>234</v>
      </c>
      <c r="FT21" t="s">
        <v>234</v>
      </c>
      <c r="FU21" t="s">
        <v>234</v>
      </c>
      <c r="FV21" t="s">
        <v>234</v>
      </c>
      <c r="FW21" t="s">
        <v>234</v>
      </c>
      <c r="FX21" t="s">
        <v>234</v>
      </c>
      <c r="FY21" t="s">
        <v>234</v>
      </c>
      <c r="FZ21" t="s">
        <v>234</v>
      </c>
      <c r="GA21" t="s">
        <v>234</v>
      </c>
      <c r="GB21" t="s">
        <v>234</v>
      </c>
      <c r="GC21" t="s">
        <v>234</v>
      </c>
      <c r="GD21" t="s">
        <v>234</v>
      </c>
      <c r="GE21" t="s">
        <v>234</v>
      </c>
      <c r="GF21" t="s">
        <v>234</v>
      </c>
      <c r="GG21" t="s">
        <v>234</v>
      </c>
      <c r="GH21" t="s">
        <v>234</v>
      </c>
      <c r="GI21" t="s">
        <v>234</v>
      </c>
      <c r="GJ21" t="s">
        <v>234</v>
      </c>
      <c r="GK21" t="s">
        <v>234</v>
      </c>
      <c r="GL21" t="s">
        <v>234</v>
      </c>
      <c r="GM21" t="s">
        <v>234</v>
      </c>
      <c r="GN21" t="s">
        <v>234</v>
      </c>
      <c r="GO21" t="s">
        <v>234</v>
      </c>
      <c r="GP21" t="s">
        <v>234</v>
      </c>
      <c r="GQ21" t="s">
        <v>234</v>
      </c>
      <c r="GR21" t="s">
        <v>234</v>
      </c>
      <c r="GS21" t="s">
        <v>234</v>
      </c>
      <c r="GT21" t="s">
        <v>234</v>
      </c>
      <c r="GU21" t="s">
        <v>234</v>
      </c>
      <c r="GV21" t="s">
        <v>234</v>
      </c>
      <c r="GW21" t="s">
        <v>234</v>
      </c>
      <c r="GX21" t="s">
        <v>234</v>
      </c>
      <c r="GY21" t="s">
        <v>234</v>
      </c>
      <c r="GZ21" t="s">
        <v>234</v>
      </c>
      <c r="HA21" t="s">
        <v>234</v>
      </c>
      <c r="HB21" t="s">
        <v>234</v>
      </c>
      <c r="HC21" t="s">
        <v>234</v>
      </c>
      <c r="HD21" t="s">
        <v>234</v>
      </c>
      <c r="HE21" t="s">
        <v>234</v>
      </c>
      <c r="HF21" t="s">
        <v>234</v>
      </c>
      <c r="HG21" t="s">
        <v>234</v>
      </c>
      <c r="HH21" t="s">
        <v>234</v>
      </c>
      <c r="HI21" t="s">
        <v>234</v>
      </c>
      <c r="HJ21" t="s">
        <v>234</v>
      </c>
      <c r="HK21" t="s">
        <v>234</v>
      </c>
      <c r="HL21" t="s">
        <v>234</v>
      </c>
      <c r="HM21" t="s">
        <v>234</v>
      </c>
      <c r="HN21" t="s">
        <v>234</v>
      </c>
      <c r="HO21" t="s">
        <v>234</v>
      </c>
      <c r="HP21" t="s">
        <v>234</v>
      </c>
      <c r="HQ21" t="s">
        <v>1655</v>
      </c>
      <c r="HR21" t="s">
        <v>1713</v>
      </c>
      <c r="HS21" t="s">
        <v>430</v>
      </c>
      <c r="HT21" t="s">
        <v>234</v>
      </c>
      <c r="HU21" t="s">
        <v>431</v>
      </c>
      <c r="HV21" t="s">
        <v>432</v>
      </c>
      <c r="HW21" t="s">
        <v>432</v>
      </c>
      <c r="HX21" t="s">
        <v>279</v>
      </c>
      <c r="HY21" t="s">
        <v>234</v>
      </c>
      <c r="HZ21" t="s">
        <v>325</v>
      </c>
      <c r="IA21" t="s">
        <v>258</v>
      </c>
      <c r="IB21" t="s">
        <v>258</v>
      </c>
      <c r="IC21" t="s">
        <v>3810</v>
      </c>
      <c r="ID21" t="s">
        <v>234</v>
      </c>
      <c r="IE21" t="s">
        <v>234</v>
      </c>
      <c r="IF21" t="s">
        <v>234</v>
      </c>
      <c r="IG21" t="s">
        <v>234</v>
      </c>
      <c r="IH21" t="s">
        <v>234</v>
      </c>
      <c r="II21">
        <v>5</v>
      </c>
      <c r="IJ21">
        <v>5</v>
      </c>
      <c r="IK21" t="s">
        <v>234</v>
      </c>
      <c r="IL21" t="s">
        <v>259</v>
      </c>
      <c r="IM21" s="99">
        <v>1</v>
      </c>
      <c r="IN21" t="s">
        <v>249</v>
      </c>
      <c r="IO21" t="s">
        <v>234</v>
      </c>
      <c r="IP21" t="s">
        <v>249</v>
      </c>
      <c r="IQ21" t="s">
        <v>1723</v>
      </c>
      <c r="IR21">
        <v>0</v>
      </c>
      <c r="IS21">
        <v>0</v>
      </c>
      <c r="IT21">
        <v>0</v>
      </c>
      <c r="IU21">
        <v>1</v>
      </c>
      <c r="IV21">
        <v>0</v>
      </c>
      <c r="IW21">
        <v>0</v>
      </c>
      <c r="IX21">
        <v>0</v>
      </c>
      <c r="IY21">
        <v>0</v>
      </c>
      <c r="IZ21">
        <v>0</v>
      </c>
      <c r="JA21">
        <v>0</v>
      </c>
      <c r="JB21">
        <v>0</v>
      </c>
      <c r="JC21">
        <v>0</v>
      </c>
      <c r="JD21" t="s">
        <v>234</v>
      </c>
      <c r="JE21" t="s">
        <v>249</v>
      </c>
      <c r="JF21" t="s">
        <v>1559</v>
      </c>
      <c r="JG21">
        <v>0</v>
      </c>
      <c r="JH21">
        <v>1</v>
      </c>
      <c r="JI21">
        <v>0</v>
      </c>
      <c r="JJ21" t="s">
        <v>234</v>
      </c>
      <c r="JK21" t="s">
        <v>1565</v>
      </c>
      <c r="JL21">
        <v>0</v>
      </c>
      <c r="JM21">
        <v>1</v>
      </c>
      <c r="JN21">
        <v>0</v>
      </c>
      <c r="JO21">
        <v>0</v>
      </c>
      <c r="JP21">
        <v>0</v>
      </c>
      <c r="JQ21">
        <v>0</v>
      </c>
      <c r="JR21" t="s">
        <v>234</v>
      </c>
      <c r="JS21" t="s">
        <v>234</v>
      </c>
      <c r="JT21" t="s">
        <v>234</v>
      </c>
      <c r="JU21" t="s">
        <v>234</v>
      </c>
      <c r="JV21" t="s">
        <v>234</v>
      </c>
      <c r="JW21" t="s">
        <v>234</v>
      </c>
      <c r="JX21" t="s">
        <v>3443</v>
      </c>
    </row>
    <row r="22" spans="1:284" x14ac:dyDescent="0.35">
      <c r="A22" t="s">
        <v>3866</v>
      </c>
      <c r="B22" s="268">
        <v>44614</v>
      </c>
      <c r="C22" t="s">
        <v>3446</v>
      </c>
      <c r="D22" t="s">
        <v>3447</v>
      </c>
      <c r="E22" t="s">
        <v>3449</v>
      </c>
      <c r="F22" t="s">
        <v>1791</v>
      </c>
      <c r="G22" t="s">
        <v>1981</v>
      </c>
      <c r="H22" t="s">
        <v>1981</v>
      </c>
      <c r="I22" t="s">
        <v>246</v>
      </c>
      <c r="J22" t="s">
        <v>3825</v>
      </c>
      <c r="K22" t="s">
        <v>247</v>
      </c>
      <c r="L22" t="s">
        <v>248</v>
      </c>
      <c r="M22" t="s">
        <v>274</v>
      </c>
      <c r="N22" t="s">
        <v>234</v>
      </c>
      <c r="O22" t="s">
        <v>234</v>
      </c>
      <c r="P22" t="s">
        <v>234</v>
      </c>
      <c r="Q22" t="s">
        <v>234</v>
      </c>
      <c r="R22" t="s">
        <v>234</v>
      </c>
      <c r="S22" t="s">
        <v>234</v>
      </c>
      <c r="T22" t="s">
        <v>234</v>
      </c>
      <c r="U22" t="s">
        <v>234</v>
      </c>
      <c r="V22" t="s">
        <v>234</v>
      </c>
      <c r="W22" t="s">
        <v>234</v>
      </c>
      <c r="X22" t="s">
        <v>234</v>
      </c>
      <c r="Y22" t="s">
        <v>234</v>
      </c>
      <c r="Z22" t="s">
        <v>234</v>
      </c>
      <c r="AA22" t="s">
        <v>234</v>
      </c>
      <c r="AB22" t="s">
        <v>234</v>
      </c>
      <c r="AC22" t="s">
        <v>234</v>
      </c>
      <c r="AD22" t="s">
        <v>234</v>
      </c>
      <c r="AE22" t="s">
        <v>234</v>
      </c>
      <c r="AF22" t="s">
        <v>234</v>
      </c>
      <c r="AG22" t="s">
        <v>234</v>
      </c>
      <c r="AH22" t="s">
        <v>234</v>
      </c>
      <c r="AI22" t="s">
        <v>234</v>
      </c>
      <c r="AJ22" t="s">
        <v>234</v>
      </c>
      <c r="AK22" t="s">
        <v>234</v>
      </c>
      <c r="AL22" t="s">
        <v>234</v>
      </c>
      <c r="AM22" t="s">
        <v>234</v>
      </c>
      <c r="AN22" t="s">
        <v>234</v>
      </c>
      <c r="AO22" t="s">
        <v>234</v>
      </c>
      <c r="AP22" t="s">
        <v>234</v>
      </c>
      <c r="AQ22" t="s">
        <v>234</v>
      </c>
      <c r="AR22" t="s">
        <v>234</v>
      </c>
      <c r="AS22" t="s">
        <v>234</v>
      </c>
      <c r="AT22" t="s">
        <v>234</v>
      </c>
      <c r="AU22" t="s">
        <v>234</v>
      </c>
      <c r="AV22" t="s">
        <v>234</v>
      </c>
      <c r="AW22" t="s">
        <v>234</v>
      </c>
      <c r="AX22" t="s">
        <v>234</v>
      </c>
      <c r="AY22" t="s">
        <v>234</v>
      </c>
      <c r="AZ22" t="s">
        <v>234</v>
      </c>
      <c r="BA22" t="s">
        <v>234</v>
      </c>
      <c r="BB22" t="s">
        <v>234</v>
      </c>
      <c r="BC22" t="s">
        <v>234</v>
      </c>
      <c r="BD22" t="s">
        <v>234</v>
      </c>
      <c r="BE22" s="252" t="s">
        <v>234</v>
      </c>
      <c r="BF22" t="s">
        <v>234</v>
      </c>
      <c r="BG22" t="s">
        <v>234</v>
      </c>
      <c r="BH22" s="252" t="s">
        <v>234</v>
      </c>
      <c r="BI22" t="s">
        <v>234</v>
      </c>
      <c r="BJ22" t="s">
        <v>234</v>
      </c>
      <c r="BK22" s="252" t="s">
        <v>234</v>
      </c>
      <c r="BL22" t="s">
        <v>234</v>
      </c>
      <c r="BM22" t="s">
        <v>234</v>
      </c>
      <c r="BN22" s="252" t="s">
        <v>234</v>
      </c>
      <c r="BO22" t="s">
        <v>234</v>
      </c>
      <c r="BP22" t="s">
        <v>234</v>
      </c>
      <c r="BQ22" t="s">
        <v>234</v>
      </c>
      <c r="BR22" t="s">
        <v>234</v>
      </c>
      <c r="BS22" t="s">
        <v>234</v>
      </c>
      <c r="BT22" t="s">
        <v>234</v>
      </c>
      <c r="BU22" t="s">
        <v>234</v>
      </c>
      <c r="BV22" t="s">
        <v>234</v>
      </c>
      <c r="BW22" t="s">
        <v>234</v>
      </c>
      <c r="BX22" t="s">
        <v>234</v>
      </c>
      <c r="BY22" t="s">
        <v>234</v>
      </c>
      <c r="BZ22" t="s">
        <v>234</v>
      </c>
      <c r="CA22" t="s">
        <v>234</v>
      </c>
      <c r="CB22" t="s">
        <v>234</v>
      </c>
      <c r="CC22" t="s">
        <v>234</v>
      </c>
      <c r="CD22" t="s">
        <v>234</v>
      </c>
      <c r="CE22" t="s">
        <v>234</v>
      </c>
      <c r="CF22" t="s">
        <v>234</v>
      </c>
      <c r="CG22" t="s">
        <v>234</v>
      </c>
      <c r="CH22" t="s">
        <v>234</v>
      </c>
      <c r="CI22" t="s">
        <v>234</v>
      </c>
      <c r="CJ22" t="s">
        <v>234</v>
      </c>
      <c r="CK22" t="s">
        <v>234</v>
      </c>
      <c r="CL22" t="s">
        <v>234</v>
      </c>
      <c r="CM22" t="s">
        <v>234</v>
      </c>
      <c r="CN22" t="s">
        <v>234</v>
      </c>
      <c r="CO22" t="s">
        <v>234</v>
      </c>
      <c r="CP22" t="s">
        <v>234</v>
      </c>
      <c r="CQ22" t="s">
        <v>234</v>
      </c>
      <c r="CR22" t="s">
        <v>234</v>
      </c>
      <c r="CS22" t="s">
        <v>234</v>
      </c>
      <c r="CT22" t="s">
        <v>234</v>
      </c>
      <c r="CU22" t="s">
        <v>234</v>
      </c>
      <c r="CV22" t="s">
        <v>234</v>
      </c>
      <c r="CW22" t="s">
        <v>234</v>
      </c>
      <c r="CX22" t="s">
        <v>234</v>
      </c>
      <c r="CY22" t="s">
        <v>234</v>
      </c>
      <c r="CZ22" t="s">
        <v>234</v>
      </c>
      <c r="DA22" t="s">
        <v>234</v>
      </c>
      <c r="DB22" t="s">
        <v>234</v>
      </c>
      <c r="DC22" t="s">
        <v>234</v>
      </c>
      <c r="DD22" t="s">
        <v>234</v>
      </c>
      <c r="DE22" t="s">
        <v>234</v>
      </c>
      <c r="DF22" t="s">
        <v>234</v>
      </c>
      <c r="DG22" t="s">
        <v>234</v>
      </c>
      <c r="DH22" t="s">
        <v>234</v>
      </c>
      <c r="DI22" t="s">
        <v>234</v>
      </c>
      <c r="DJ22" t="s">
        <v>234</v>
      </c>
      <c r="DK22" t="s">
        <v>234</v>
      </c>
      <c r="DL22" t="s">
        <v>234</v>
      </c>
      <c r="DM22" t="s">
        <v>234</v>
      </c>
      <c r="DN22" t="s">
        <v>234</v>
      </c>
      <c r="DO22" t="s">
        <v>234</v>
      </c>
      <c r="DP22" t="s">
        <v>234</v>
      </c>
      <c r="DQ22" t="s">
        <v>234</v>
      </c>
      <c r="DR22" t="s">
        <v>234</v>
      </c>
      <c r="DS22" t="s">
        <v>234</v>
      </c>
      <c r="DT22" t="s">
        <v>234</v>
      </c>
      <c r="DU22" t="s">
        <v>234</v>
      </c>
      <c r="DV22" t="s">
        <v>234</v>
      </c>
      <c r="DW22" t="s">
        <v>234</v>
      </c>
      <c r="DX22" t="s">
        <v>234</v>
      </c>
      <c r="DY22" t="s">
        <v>234</v>
      </c>
      <c r="DZ22" t="s">
        <v>234</v>
      </c>
      <c r="EA22" t="s">
        <v>234</v>
      </c>
      <c r="EB22" t="s">
        <v>234</v>
      </c>
      <c r="EC22" t="s">
        <v>234</v>
      </c>
      <c r="ED22" t="s">
        <v>234</v>
      </c>
      <c r="EE22" t="s">
        <v>234</v>
      </c>
      <c r="EF22" t="s">
        <v>234</v>
      </c>
      <c r="EG22" t="s">
        <v>234</v>
      </c>
      <c r="EH22" t="s">
        <v>234</v>
      </c>
      <c r="EI22" t="s">
        <v>234</v>
      </c>
      <c r="EJ22" t="s">
        <v>234</v>
      </c>
      <c r="EK22" s="252" t="s">
        <v>234</v>
      </c>
      <c r="EL22" t="s">
        <v>234</v>
      </c>
      <c r="EM22" t="s">
        <v>234</v>
      </c>
      <c r="EN22" t="s">
        <v>234</v>
      </c>
      <c r="EO22" t="s">
        <v>234</v>
      </c>
      <c r="EP22" t="s">
        <v>234</v>
      </c>
      <c r="EQ22" s="252" t="s">
        <v>234</v>
      </c>
      <c r="ER22" t="s">
        <v>234</v>
      </c>
      <c r="ES22" t="s">
        <v>234</v>
      </c>
      <c r="ET22" t="s">
        <v>234</v>
      </c>
      <c r="EU22" t="s">
        <v>234</v>
      </c>
      <c r="EV22" t="s">
        <v>234</v>
      </c>
      <c r="EW22" t="s">
        <v>234</v>
      </c>
      <c r="EX22" t="s">
        <v>234</v>
      </c>
      <c r="EY22" t="s">
        <v>234</v>
      </c>
      <c r="EZ22" t="s">
        <v>234</v>
      </c>
      <c r="FA22" t="s">
        <v>234</v>
      </c>
      <c r="FB22" t="s">
        <v>234</v>
      </c>
      <c r="FC22" t="s">
        <v>234</v>
      </c>
      <c r="FD22" t="s">
        <v>234</v>
      </c>
      <c r="FE22" t="s">
        <v>234</v>
      </c>
      <c r="FF22" t="s">
        <v>234</v>
      </c>
      <c r="FG22" t="s">
        <v>234</v>
      </c>
      <c r="FH22" t="s">
        <v>234</v>
      </c>
      <c r="FI22" t="s">
        <v>234</v>
      </c>
      <c r="FJ22" t="s">
        <v>234</v>
      </c>
      <c r="FK22" t="s">
        <v>234</v>
      </c>
      <c r="FL22" t="s">
        <v>234</v>
      </c>
      <c r="FM22" t="s">
        <v>234</v>
      </c>
      <c r="FN22" t="s">
        <v>234</v>
      </c>
      <c r="FO22" t="s">
        <v>234</v>
      </c>
      <c r="FP22" t="s">
        <v>234</v>
      </c>
      <c r="FQ22" t="s">
        <v>234</v>
      </c>
      <c r="FR22" t="s">
        <v>234</v>
      </c>
      <c r="FS22" t="s">
        <v>234</v>
      </c>
      <c r="FT22" t="s">
        <v>234</v>
      </c>
      <c r="FU22" t="s">
        <v>234</v>
      </c>
      <c r="FV22" t="s">
        <v>234</v>
      </c>
      <c r="FW22" t="s">
        <v>234</v>
      </c>
      <c r="FX22" t="s">
        <v>234</v>
      </c>
      <c r="FY22" t="s">
        <v>234</v>
      </c>
      <c r="FZ22" t="s">
        <v>234</v>
      </c>
      <c r="GA22" t="s">
        <v>234</v>
      </c>
      <c r="GB22" t="s">
        <v>234</v>
      </c>
      <c r="GC22" t="s">
        <v>234</v>
      </c>
      <c r="GD22" t="s">
        <v>234</v>
      </c>
      <c r="GE22" t="s">
        <v>234</v>
      </c>
      <c r="GF22" t="s">
        <v>234</v>
      </c>
      <c r="GG22" t="s">
        <v>234</v>
      </c>
      <c r="GH22" t="s">
        <v>234</v>
      </c>
      <c r="GI22" t="s">
        <v>234</v>
      </c>
      <c r="GJ22" t="s">
        <v>234</v>
      </c>
      <c r="GK22" t="s">
        <v>234</v>
      </c>
      <c r="GL22" t="s">
        <v>234</v>
      </c>
      <c r="GM22" t="s">
        <v>234</v>
      </c>
      <c r="GN22" t="s">
        <v>234</v>
      </c>
      <c r="GO22" t="s">
        <v>234</v>
      </c>
      <c r="GP22" t="s">
        <v>234</v>
      </c>
      <c r="GQ22" t="s">
        <v>234</v>
      </c>
      <c r="GR22" t="s">
        <v>234</v>
      </c>
      <c r="GS22" t="s">
        <v>234</v>
      </c>
      <c r="GT22" t="s">
        <v>234</v>
      </c>
      <c r="GU22" t="s">
        <v>234</v>
      </c>
      <c r="GV22" t="s">
        <v>234</v>
      </c>
      <c r="GW22" t="s">
        <v>234</v>
      </c>
      <c r="GX22" t="s">
        <v>234</v>
      </c>
      <c r="GY22" t="s">
        <v>234</v>
      </c>
      <c r="GZ22" t="s">
        <v>234</v>
      </c>
      <c r="HA22" t="s">
        <v>234</v>
      </c>
      <c r="HB22" t="s">
        <v>234</v>
      </c>
      <c r="HC22" t="s">
        <v>234</v>
      </c>
      <c r="HD22" t="s">
        <v>234</v>
      </c>
      <c r="HE22" t="s">
        <v>234</v>
      </c>
      <c r="HF22" t="s">
        <v>234</v>
      </c>
      <c r="HG22" t="s">
        <v>234</v>
      </c>
      <c r="HH22" t="s">
        <v>234</v>
      </c>
      <c r="HI22" t="s">
        <v>234</v>
      </c>
      <c r="HJ22" t="s">
        <v>234</v>
      </c>
      <c r="HK22" t="s">
        <v>234</v>
      </c>
      <c r="HL22" t="s">
        <v>234</v>
      </c>
      <c r="HM22" t="s">
        <v>234</v>
      </c>
      <c r="HN22" t="s">
        <v>234</v>
      </c>
      <c r="HO22" t="s">
        <v>234</v>
      </c>
      <c r="HP22" t="s">
        <v>234</v>
      </c>
      <c r="HQ22" t="s">
        <v>1655</v>
      </c>
      <c r="HR22" t="s">
        <v>1713</v>
      </c>
      <c r="HS22" t="s">
        <v>252</v>
      </c>
      <c r="HT22" t="s">
        <v>234</v>
      </c>
      <c r="HU22" t="s">
        <v>253</v>
      </c>
      <c r="HV22" t="s">
        <v>254</v>
      </c>
      <c r="HW22" t="s">
        <v>254</v>
      </c>
      <c r="HX22" t="s">
        <v>275</v>
      </c>
      <c r="HY22" t="s">
        <v>234</v>
      </c>
      <c r="HZ22" t="s">
        <v>256</v>
      </c>
      <c r="IA22" t="s">
        <v>323</v>
      </c>
      <c r="IB22" t="s">
        <v>323</v>
      </c>
      <c r="IC22" t="s">
        <v>3865</v>
      </c>
      <c r="ID22" t="s">
        <v>234</v>
      </c>
      <c r="IE22" t="s">
        <v>234</v>
      </c>
      <c r="IF22" t="s">
        <v>234</v>
      </c>
      <c r="IG22" t="s">
        <v>234</v>
      </c>
      <c r="IH22" t="s">
        <v>234</v>
      </c>
      <c r="II22">
        <v>35</v>
      </c>
      <c r="IJ22">
        <v>35</v>
      </c>
      <c r="IK22" t="s">
        <v>234</v>
      </c>
      <c r="IL22" t="s">
        <v>259</v>
      </c>
      <c r="IM22" s="99">
        <v>7</v>
      </c>
      <c r="IN22" t="s">
        <v>249</v>
      </c>
      <c r="IO22" t="s">
        <v>234</v>
      </c>
      <c r="IP22" t="s">
        <v>249</v>
      </c>
      <c r="IQ22" t="s">
        <v>1723</v>
      </c>
      <c r="IR22">
        <v>0</v>
      </c>
      <c r="IS22">
        <v>0</v>
      </c>
      <c r="IT22">
        <v>0</v>
      </c>
      <c r="IU22">
        <v>1</v>
      </c>
      <c r="IV22">
        <v>0</v>
      </c>
      <c r="IW22">
        <v>0</v>
      </c>
      <c r="IX22">
        <v>0</v>
      </c>
      <c r="IY22">
        <v>0</v>
      </c>
      <c r="IZ22">
        <v>0</v>
      </c>
      <c r="JA22">
        <v>0</v>
      </c>
      <c r="JB22">
        <v>0</v>
      </c>
      <c r="JC22">
        <v>0</v>
      </c>
      <c r="JD22" t="s">
        <v>234</v>
      </c>
      <c r="JE22" t="s">
        <v>249</v>
      </c>
      <c r="JF22" t="s">
        <v>1559</v>
      </c>
      <c r="JG22">
        <v>0</v>
      </c>
      <c r="JH22">
        <v>1</v>
      </c>
      <c r="JI22">
        <v>0</v>
      </c>
      <c r="JJ22" t="s">
        <v>234</v>
      </c>
      <c r="JK22" t="s">
        <v>1563</v>
      </c>
      <c r="JL22">
        <v>1</v>
      </c>
      <c r="JM22">
        <v>0</v>
      </c>
      <c r="JN22">
        <v>0</v>
      </c>
      <c r="JO22">
        <v>0</v>
      </c>
      <c r="JP22">
        <v>0</v>
      </c>
      <c r="JQ22">
        <v>0</v>
      </c>
      <c r="JR22" t="s">
        <v>234</v>
      </c>
      <c r="JS22" t="s">
        <v>234</v>
      </c>
      <c r="JT22" t="s">
        <v>234</v>
      </c>
      <c r="JU22" t="s">
        <v>234</v>
      </c>
      <c r="JV22" t="s">
        <v>234</v>
      </c>
      <c r="JW22" t="s">
        <v>234</v>
      </c>
      <c r="JX22" t="s">
        <v>3443</v>
      </c>
    </row>
    <row r="23" spans="1:284" x14ac:dyDescent="0.35">
      <c r="A23" t="s">
        <v>3868</v>
      </c>
      <c r="B23" s="268">
        <v>44614</v>
      </c>
      <c r="C23" t="s">
        <v>3446</v>
      </c>
      <c r="D23" t="s">
        <v>3447</v>
      </c>
      <c r="E23" t="s">
        <v>3449</v>
      </c>
      <c r="F23" t="s">
        <v>1791</v>
      </c>
      <c r="G23" t="s">
        <v>1981</v>
      </c>
      <c r="H23" t="s">
        <v>1981</v>
      </c>
      <c r="I23" t="s">
        <v>246</v>
      </c>
      <c r="J23" t="s">
        <v>3825</v>
      </c>
      <c r="K23" t="s">
        <v>247</v>
      </c>
      <c r="L23" t="s">
        <v>248</v>
      </c>
      <c r="M23" t="s">
        <v>250</v>
      </c>
      <c r="N23" t="s">
        <v>234</v>
      </c>
      <c r="O23" t="s">
        <v>234</v>
      </c>
      <c r="P23" t="s">
        <v>234</v>
      </c>
      <c r="Q23" t="s">
        <v>234</v>
      </c>
      <c r="R23" t="s">
        <v>234</v>
      </c>
      <c r="S23" t="s">
        <v>234</v>
      </c>
      <c r="T23" t="s">
        <v>234</v>
      </c>
      <c r="U23" t="s">
        <v>234</v>
      </c>
      <c r="V23" t="s">
        <v>234</v>
      </c>
      <c r="W23" t="s">
        <v>234</v>
      </c>
      <c r="X23" t="s">
        <v>234</v>
      </c>
      <c r="Y23" t="s">
        <v>234</v>
      </c>
      <c r="Z23" t="s">
        <v>234</v>
      </c>
      <c r="AA23" t="s">
        <v>234</v>
      </c>
      <c r="AB23" t="s">
        <v>234</v>
      </c>
      <c r="AC23" t="s">
        <v>234</v>
      </c>
      <c r="AD23" t="s">
        <v>234</v>
      </c>
      <c r="AE23" t="s">
        <v>234</v>
      </c>
      <c r="AF23" t="s">
        <v>234</v>
      </c>
      <c r="AG23" t="s">
        <v>234</v>
      </c>
      <c r="AH23" t="s">
        <v>234</v>
      </c>
      <c r="AI23" t="s">
        <v>234</v>
      </c>
      <c r="AJ23" t="s">
        <v>234</v>
      </c>
      <c r="AK23" t="s">
        <v>234</v>
      </c>
      <c r="AL23" t="s">
        <v>234</v>
      </c>
      <c r="AM23" t="s">
        <v>234</v>
      </c>
      <c r="AN23" t="s">
        <v>234</v>
      </c>
      <c r="AO23" t="s">
        <v>234</v>
      </c>
      <c r="AP23" t="s">
        <v>234</v>
      </c>
      <c r="AQ23" t="s">
        <v>234</v>
      </c>
      <c r="AR23" t="s">
        <v>234</v>
      </c>
      <c r="AS23" t="s">
        <v>234</v>
      </c>
      <c r="AT23" t="s">
        <v>234</v>
      </c>
      <c r="AU23" t="s">
        <v>234</v>
      </c>
      <c r="AV23" t="s">
        <v>234</v>
      </c>
      <c r="AW23" t="s">
        <v>234</v>
      </c>
      <c r="AX23" t="s">
        <v>234</v>
      </c>
      <c r="AY23" t="s">
        <v>234</v>
      </c>
      <c r="AZ23" t="s">
        <v>234</v>
      </c>
      <c r="BA23" t="s">
        <v>234</v>
      </c>
      <c r="BB23" t="s">
        <v>234</v>
      </c>
      <c r="BC23" t="s">
        <v>234</v>
      </c>
      <c r="BD23" t="s">
        <v>234</v>
      </c>
      <c r="BE23" s="252" t="s">
        <v>234</v>
      </c>
      <c r="BF23" t="s">
        <v>234</v>
      </c>
      <c r="BG23" t="s">
        <v>234</v>
      </c>
      <c r="BH23" s="252" t="s">
        <v>234</v>
      </c>
      <c r="BI23" t="s">
        <v>234</v>
      </c>
      <c r="BJ23" t="s">
        <v>234</v>
      </c>
      <c r="BK23" s="252" t="s">
        <v>234</v>
      </c>
      <c r="BL23" t="s">
        <v>234</v>
      </c>
      <c r="BM23" t="s">
        <v>234</v>
      </c>
      <c r="BN23" s="252" t="s">
        <v>234</v>
      </c>
      <c r="BO23" t="s">
        <v>234</v>
      </c>
      <c r="BP23" t="s">
        <v>234</v>
      </c>
      <c r="BQ23" t="s">
        <v>234</v>
      </c>
      <c r="BR23" t="s">
        <v>234</v>
      </c>
      <c r="BS23" t="s">
        <v>234</v>
      </c>
      <c r="BT23" t="s">
        <v>234</v>
      </c>
      <c r="BU23" t="s">
        <v>234</v>
      </c>
      <c r="BV23" t="s">
        <v>234</v>
      </c>
      <c r="BW23" t="s">
        <v>234</v>
      </c>
      <c r="BX23" t="s">
        <v>234</v>
      </c>
      <c r="BY23" t="s">
        <v>234</v>
      </c>
      <c r="BZ23" t="s">
        <v>234</v>
      </c>
      <c r="CA23" t="s">
        <v>234</v>
      </c>
      <c r="CB23" t="s">
        <v>234</v>
      </c>
      <c r="CC23" t="s">
        <v>234</v>
      </c>
      <c r="CD23" t="s">
        <v>234</v>
      </c>
      <c r="CE23" t="s">
        <v>234</v>
      </c>
      <c r="CF23" t="s">
        <v>234</v>
      </c>
      <c r="CG23" t="s">
        <v>234</v>
      </c>
      <c r="CH23" t="s">
        <v>234</v>
      </c>
      <c r="CI23" t="s">
        <v>234</v>
      </c>
      <c r="CJ23" t="s">
        <v>234</v>
      </c>
      <c r="CK23" t="s">
        <v>234</v>
      </c>
      <c r="CL23" t="s">
        <v>234</v>
      </c>
      <c r="CM23" t="s">
        <v>234</v>
      </c>
      <c r="CN23" t="s">
        <v>234</v>
      </c>
      <c r="CO23" t="s">
        <v>234</v>
      </c>
      <c r="CP23" t="s">
        <v>234</v>
      </c>
      <c r="CQ23" t="s">
        <v>234</v>
      </c>
      <c r="CR23" t="s">
        <v>234</v>
      </c>
      <c r="CS23" t="s">
        <v>234</v>
      </c>
      <c r="CT23" t="s">
        <v>234</v>
      </c>
      <c r="CU23" t="s">
        <v>234</v>
      </c>
      <c r="CV23" t="s">
        <v>234</v>
      </c>
      <c r="CW23" t="s">
        <v>234</v>
      </c>
      <c r="CX23" t="s">
        <v>234</v>
      </c>
      <c r="CY23" t="s">
        <v>234</v>
      </c>
      <c r="CZ23" t="s">
        <v>234</v>
      </c>
      <c r="DA23" t="s">
        <v>234</v>
      </c>
      <c r="DB23" t="s">
        <v>234</v>
      </c>
      <c r="DC23" t="s">
        <v>234</v>
      </c>
      <c r="DD23" t="s">
        <v>234</v>
      </c>
      <c r="DE23" t="s">
        <v>234</v>
      </c>
      <c r="DF23" t="s">
        <v>234</v>
      </c>
      <c r="DG23" t="s">
        <v>234</v>
      </c>
      <c r="DH23" t="s">
        <v>234</v>
      </c>
      <c r="DI23" t="s">
        <v>234</v>
      </c>
      <c r="DJ23" t="s">
        <v>234</v>
      </c>
      <c r="DK23" t="s">
        <v>234</v>
      </c>
      <c r="DL23" t="s">
        <v>234</v>
      </c>
      <c r="DM23" t="s">
        <v>234</v>
      </c>
      <c r="DN23" t="s">
        <v>234</v>
      </c>
      <c r="DO23" t="s">
        <v>234</v>
      </c>
      <c r="DP23" t="s">
        <v>234</v>
      </c>
      <c r="DQ23" t="s">
        <v>234</v>
      </c>
      <c r="DR23" t="s">
        <v>234</v>
      </c>
      <c r="DS23" t="s">
        <v>234</v>
      </c>
      <c r="DT23" t="s">
        <v>234</v>
      </c>
      <c r="DU23" t="s">
        <v>234</v>
      </c>
      <c r="DV23" t="s">
        <v>234</v>
      </c>
      <c r="DW23" t="s">
        <v>234</v>
      </c>
      <c r="DX23" t="s">
        <v>234</v>
      </c>
      <c r="DY23" t="s">
        <v>234</v>
      </c>
      <c r="DZ23" t="s">
        <v>234</v>
      </c>
      <c r="EA23" t="s">
        <v>234</v>
      </c>
      <c r="EB23" t="s">
        <v>234</v>
      </c>
      <c r="EC23" t="s">
        <v>234</v>
      </c>
      <c r="ED23" t="s">
        <v>234</v>
      </c>
      <c r="EE23" t="s">
        <v>234</v>
      </c>
      <c r="EF23" t="s">
        <v>234</v>
      </c>
      <c r="EG23" t="s">
        <v>234</v>
      </c>
      <c r="EH23" t="s">
        <v>234</v>
      </c>
      <c r="EI23" t="s">
        <v>234</v>
      </c>
      <c r="EJ23" t="s">
        <v>234</v>
      </c>
      <c r="EK23" s="252" t="s">
        <v>234</v>
      </c>
      <c r="EL23" t="s">
        <v>234</v>
      </c>
      <c r="EM23" t="s">
        <v>234</v>
      </c>
      <c r="EN23" t="s">
        <v>234</v>
      </c>
      <c r="EO23" t="s">
        <v>234</v>
      </c>
      <c r="EP23" t="s">
        <v>234</v>
      </c>
      <c r="EQ23" s="252" t="s">
        <v>234</v>
      </c>
      <c r="ER23" t="s">
        <v>234</v>
      </c>
      <c r="ES23" t="s">
        <v>234</v>
      </c>
      <c r="ET23" t="s">
        <v>234</v>
      </c>
      <c r="EU23" t="s">
        <v>234</v>
      </c>
      <c r="EV23" t="s">
        <v>234</v>
      </c>
      <c r="EW23" t="s">
        <v>234</v>
      </c>
      <c r="EX23" t="s">
        <v>234</v>
      </c>
      <c r="EY23" t="s">
        <v>234</v>
      </c>
      <c r="EZ23" t="s">
        <v>234</v>
      </c>
      <c r="FA23" t="s">
        <v>234</v>
      </c>
      <c r="FB23" t="s">
        <v>234</v>
      </c>
      <c r="FC23" t="s">
        <v>234</v>
      </c>
      <c r="FD23" t="s">
        <v>234</v>
      </c>
      <c r="FE23" t="s">
        <v>234</v>
      </c>
      <c r="FF23" t="s">
        <v>234</v>
      </c>
      <c r="FG23" t="s">
        <v>234</v>
      </c>
      <c r="FH23" t="s">
        <v>234</v>
      </c>
      <c r="FI23" t="s">
        <v>234</v>
      </c>
      <c r="FJ23" t="s">
        <v>234</v>
      </c>
      <c r="FK23" t="s">
        <v>234</v>
      </c>
      <c r="FL23" t="s">
        <v>234</v>
      </c>
      <c r="FM23" t="s">
        <v>234</v>
      </c>
      <c r="FN23" t="s">
        <v>234</v>
      </c>
      <c r="FO23" t="s">
        <v>234</v>
      </c>
      <c r="FP23" t="s">
        <v>234</v>
      </c>
      <c r="FQ23" t="s">
        <v>234</v>
      </c>
      <c r="FR23" t="s">
        <v>234</v>
      </c>
      <c r="FS23" t="s">
        <v>234</v>
      </c>
      <c r="FT23" t="s">
        <v>234</v>
      </c>
      <c r="FU23" t="s">
        <v>234</v>
      </c>
      <c r="FV23" t="s">
        <v>234</v>
      </c>
      <c r="FW23" t="s">
        <v>234</v>
      </c>
      <c r="FX23" t="s">
        <v>234</v>
      </c>
      <c r="FY23" t="s">
        <v>234</v>
      </c>
      <c r="FZ23" t="s">
        <v>234</v>
      </c>
      <c r="GA23" t="s">
        <v>234</v>
      </c>
      <c r="GB23" t="s">
        <v>234</v>
      </c>
      <c r="GC23" t="s">
        <v>234</v>
      </c>
      <c r="GD23" t="s">
        <v>234</v>
      </c>
      <c r="GE23" t="s">
        <v>234</v>
      </c>
      <c r="GF23" t="s">
        <v>234</v>
      </c>
      <c r="GG23" t="s">
        <v>234</v>
      </c>
      <c r="GH23" t="s">
        <v>234</v>
      </c>
      <c r="GI23" t="s">
        <v>234</v>
      </c>
      <c r="GJ23" t="s">
        <v>234</v>
      </c>
      <c r="GK23" t="s">
        <v>234</v>
      </c>
      <c r="GL23" t="s">
        <v>234</v>
      </c>
      <c r="GM23" t="s">
        <v>234</v>
      </c>
      <c r="GN23" t="s">
        <v>234</v>
      </c>
      <c r="GO23" t="s">
        <v>234</v>
      </c>
      <c r="GP23" t="s">
        <v>234</v>
      </c>
      <c r="GQ23" t="s">
        <v>234</v>
      </c>
      <c r="GR23" t="s">
        <v>234</v>
      </c>
      <c r="GS23" t="s">
        <v>234</v>
      </c>
      <c r="GT23" t="s">
        <v>234</v>
      </c>
      <c r="GU23" t="s">
        <v>234</v>
      </c>
      <c r="GV23" t="s">
        <v>234</v>
      </c>
      <c r="GW23" t="s">
        <v>234</v>
      </c>
      <c r="GX23" t="s">
        <v>234</v>
      </c>
      <c r="GY23" t="s">
        <v>234</v>
      </c>
      <c r="GZ23" t="s">
        <v>234</v>
      </c>
      <c r="HA23" t="s">
        <v>234</v>
      </c>
      <c r="HB23" t="s">
        <v>234</v>
      </c>
      <c r="HC23" t="s">
        <v>234</v>
      </c>
      <c r="HD23" t="s">
        <v>234</v>
      </c>
      <c r="HE23" t="s">
        <v>234</v>
      </c>
      <c r="HF23" t="s">
        <v>234</v>
      </c>
      <c r="HG23" t="s">
        <v>234</v>
      </c>
      <c r="HH23" t="s">
        <v>234</v>
      </c>
      <c r="HI23" t="s">
        <v>234</v>
      </c>
      <c r="HJ23" t="s">
        <v>234</v>
      </c>
      <c r="HK23" t="s">
        <v>234</v>
      </c>
      <c r="HL23" t="s">
        <v>234</v>
      </c>
      <c r="HM23" t="s">
        <v>234</v>
      </c>
      <c r="HN23" t="s">
        <v>234</v>
      </c>
      <c r="HO23" t="s">
        <v>234</v>
      </c>
      <c r="HP23" t="s">
        <v>234</v>
      </c>
      <c r="HQ23" t="s">
        <v>1655</v>
      </c>
      <c r="HR23" t="s">
        <v>1713</v>
      </c>
      <c r="HS23" t="s">
        <v>252</v>
      </c>
      <c r="HT23" t="s">
        <v>234</v>
      </c>
      <c r="HU23" t="s">
        <v>253</v>
      </c>
      <c r="HV23" t="s">
        <v>254</v>
      </c>
      <c r="HW23" t="s">
        <v>254</v>
      </c>
      <c r="HX23" t="s">
        <v>275</v>
      </c>
      <c r="HY23" t="s">
        <v>234</v>
      </c>
      <c r="HZ23" t="s">
        <v>256</v>
      </c>
      <c r="IA23" t="s">
        <v>258</v>
      </c>
      <c r="IB23" t="s">
        <v>258</v>
      </c>
      <c r="IC23" t="s">
        <v>3810</v>
      </c>
      <c r="ID23" t="s">
        <v>234</v>
      </c>
      <c r="IE23" t="s">
        <v>234</v>
      </c>
      <c r="IF23" t="s">
        <v>234</v>
      </c>
      <c r="IG23" t="s">
        <v>234</v>
      </c>
      <c r="IH23" t="s">
        <v>234</v>
      </c>
      <c r="II23">
        <v>35</v>
      </c>
      <c r="IJ23">
        <v>35</v>
      </c>
      <c r="IK23" t="s">
        <v>234</v>
      </c>
      <c r="IL23" t="s">
        <v>259</v>
      </c>
      <c r="IM23" s="99">
        <v>7</v>
      </c>
      <c r="IN23" t="s">
        <v>249</v>
      </c>
      <c r="IO23" t="s">
        <v>234</v>
      </c>
      <c r="IP23" t="s">
        <v>249</v>
      </c>
      <c r="IQ23" t="s">
        <v>1723</v>
      </c>
      <c r="IR23">
        <v>0</v>
      </c>
      <c r="IS23">
        <v>0</v>
      </c>
      <c r="IT23">
        <v>0</v>
      </c>
      <c r="IU23">
        <v>1</v>
      </c>
      <c r="IV23">
        <v>0</v>
      </c>
      <c r="IW23">
        <v>0</v>
      </c>
      <c r="IX23">
        <v>0</v>
      </c>
      <c r="IY23">
        <v>0</v>
      </c>
      <c r="IZ23">
        <v>0</v>
      </c>
      <c r="JA23">
        <v>0</v>
      </c>
      <c r="JB23">
        <v>0</v>
      </c>
      <c r="JC23">
        <v>0</v>
      </c>
      <c r="JD23" t="s">
        <v>234</v>
      </c>
      <c r="JE23" t="s">
        <v>249</v>
      </c>
      <c r="JF23" t="s">
        <v>246</v>
      </c>
      <c r="JG23">
        <v>0</v>
      </c>
      <c r="JH23">
        <v>0</v>
      </c>
      <c r="JI23">
        <v>1</v>
      </c>
      <c r="JJ23" t="s">
        <v>379</v>
      </c>
      <c r="JK23" t="s">
        <v>1565</v>
      </c>
      <c r="JL23">
        <v>0</v>
      </c>
      <c r="JM23">
        <v>1</v>
      </c>
      <c r="JN23">
        <v>0</v>
      </c>
      <c r="JO23">
        <v>0</v>
      </c>
      <c r="JP23">
        <v>0</v>
      </c>
      <c r="JQ23">
        <v>0</v>
      </c>
      <c r="JR23" t="s">
        <v>234</v>
      </c>
      <c r="JS23" t="s">
        <v>234</v>
      </c>
      <c r="JT23" t="s">
        <v>234</v>
      </c>
      <c r="JU23" t="s">
        <v>234</v>
      </c>
      <c r="JV23" t="s">
        <v>234</v>
      </c>
      <c r="JW23" t="s">
        <v>234</v>
      </c>
      <c r="JX23" t="s">
        <v>3443</v>
      </c>
    </row>
    <row r="24" spans="1:284" x14ac:dyDescent="0.35">
      <c r="A24" t="s">
        <v>3870</v>
      </c>
      <c r="B24" s="268">
        <v>44614</v>
      </c>
      <c r="C24" t="s">
        <v>3446</v>
      </c>
      <c r="D24" t="s">
        <v>3447</v>
      </c>
      <c r="E24" t="s">
        <v>3449</v>
      </c>
      <c r="F24" t="s">
        <v>1791</v>
      </c>
      <c r="G24" t="s">
        <v>1981</v>
      </c>
      <c r="H24" t="s">
        <v>1981</v>
      </c>
      <c r="I24" t="s">
        <v>246</v>
      </c>
      <c r="J24" t="s">
        <v>3825</v>
      </c>
      <c r="K24" t="s">
        <v>247</v>
      </c>
      <c r="L24" t="s">
        <v>248</v>
      </c>
      <c r="M24" t="s">
        <v>250</v>
      </c>
      <c r="N24" t="s">
        <v>234</v>
      </c>
      <c r="O24" t="s">
        <v>234</v>
      </c>
      <c r="P24" t="s">
        <v>234</v>
      </c>
      <c r="Q24" t="s">
        <v>234</v>
      </c>
      <c r="R24" t="s">
        <v>234</v>
      </c>
      <c r="S24" t="s">
        <v>234</v>
      </c>
      <c r="T24" t="s">
        <v>234</v>
      </c>
      <c r="U24" t="s">
        <v>234</v>
      </c>
      <c r="V24" t="s">
        <v>234</v>
      </c>
      <c r="W24" t="s">
        <v>234</v>
      </c>
      <c r="X24" t="s">
        <v>234</v>
      </c>
      <c r="Y24" t="s">
        <v>234</v>
      </c>
      <c r="Z24" t="s">
        <v>234</v>
      </c>
      <c r="AA24" t="s">
        <v>234</v>
      </c>
      <c r="AB24" t="s">
        <v>234</v>
      </c>
      <c r="AC24" t="s">
        <v>234</v>
      </c>
      <c r="AD24" t="s">
        <v>234</v>
      </c>
      <c r="AE24" t="s">
        <v>234</v>
      </c>
      <c r="AF24" t="s">
        <v>234</v>
      </c>
      <c r="AG24" t="s">
        <v>234</v>
      </c>
      <c r="AH24" t="s">
        <v>234</v>
      </c>
      <c r="AI24" t="s">
        <v>234</v>
      </c>
      <c r="AJ24" t="s">
        <v>234</v>
      </c>
      <c r="AK24" t="s">
        <v>234</v>
      </c>
      <c r="AL24" t="s">
        <v>234</v>
      </c>
      <c r="AM24" t="s">
        <v>234</v>
      </c>
      <c r="AN24" t="s">
        <v>234</v>
      </c>
      <c r="AO24" t="s">
        <v>234</v>
      </c>
      <c r="AP24" t="s">
        <v>234</v>
      </c>
      <c r="AQ24" t="s">
        <v>234</v>
      </c>
      <c r="AR24" t="s">
        <v>234</v>
      </c>
      <c r="AS24" t="s">
        <v>234</v>
      </c>
      <c r="AT24" t="s">
        <v>234</v>
      </c>
      <c r="AU24" t="s">
        <v>234</v>
      </c>
      <c r="AV24" t="s">
        <v>234</v>
      </c>
      <c r="AW24" t="s">
        <v>234</v>
      </c>
      <c r="AX24" t="s">
        <v>234</v>
      </c>
      <c r="AY24" t="s">
        <v>234</v>
      </c>
      <c r="AZ24" t="s">
        <v>234</v>
      </c>
      <c r="BA24" t="s">
        <v>234</v>
      </c>
      <c r="BB24" t="s">
        <v>234</v>
      </c>
      <c r="BC24" t="s">
        <v>234</v>
      </c>
      <c r="BD24" t="s">
        <v>234</v>
      </c>
      <c r="BE24" s="252" t="s">
        <v>234</v>
      </c>
      <c r="BF24" t="s">
        <v>234</v>
      </c>
      <c r="BG24" t="s">
        <v>234</v>
      </c>
      <c r="BH24" s="252" t="s">
        <v>234</v>
      </c>
      <c r="BI24" t="s">
        <v>234</v>
      </c>
      <c r="BJ24" t="s">
        <v>234</v>
      </c>
      <c r="BK24" s="252" t="s">
        <v>234</v>
      </c>
      <c r="BL24" t="s">
        <v>234</v>
      </c>
      <c r="BM24" t="s">
        <v>234</v>
      </c>
      <c r="BN24" s="252" t="s">
        <v>234</v>
      </c>
      <c r="BO24" t="s">
        <v>234</v>
      </c>
      <c r="BP24" t="s">
        <v>234</v>
      </c>
      <c r="BQ24" t="s">
        <v>234</v>
      </c>
      <c r="BR24" t="s">
        <v>234</v>
      </c>
      <c r="BS24" t="s">
        <v>234</v>
      </c>
      <c r="BT24" t="s">
        <v>234</v>
      </c>
      <c r="BU24" t="s">
        <v>234</v>
      </c>
      <c r="BV24" t="s">
        <v>234</v>
      </c>
      <c r="BW24" t="s">
        <v>234</v>
      </c>
      <c r="BX24" t="s">
        <v>234</v>
      </c>
      <c r="BY24" t="s">
        <v>234</v>
      </c>
      <c r="BZ24" t="s">
        <v>234</v>
      </c>
      <c r="CA24" t="s">
        <v>234</v>
      </c>
      <c r="CB24" t="s">
        <v>234</v>
      </c>
      <c r="CC24" t="s">
        <v>234</v>
      </c>
      <c r="CD24" t="s">
        <v>234</v>
      </c>
      <c r="CE24" t="s">
        <v>234</v>
      </c>
      <c r="CF24" t="s">
        <v>234</v>
      </c>
      <c r="CG24" t="s">
        <v>234</v>
      </c>
      <c r="CH24" t="s">
        <v>234</v>
      </c>
      <c r="CI24" t="s">
        <v>234</v>
      </c>
      <c r="CJ24" t="s">
        <v>234</v>
      </c>
      <c r="CK24" t="s">
        <v>234</v>
      </c>
      <c r="CL24" t="s">
        <v>234</v>
      </c>
      <c r="CM24" t="s">
        <v>234</v>
      </c>
      <c r="CN24" t="s">
        <v>234</v>
      </c>
      <c r="CO24" t="s">
        <v>234</v>
      </c>
      <c r="CP24" t="s">
        <v>234</v>
      </c>
      <c r="CQ24" t="s">
        <v>234</v>
      </c>
      <c r="CR24" t="s">
        <v>234</v>
      </c>
      <c r="CS24" t="s">
        <v>234</v>
      </c>
      <c r="CT24" t="s">
        <v>234</v>
      </c>
      <c r="CU24" t="s">
        <v>234</v>
      </c>
      <c r="CV24" t="s">
        <v>234</v>
      </c>
      <c r="CW24" t="s">
        <v>234</v>
      </c>
      <c r="CX24" t="s">
        <v>234</v>
      </c>
      <c r="CY24" t="s">
        <v>234</v>
      </c>
      <c r="CZ24" t="s">
        <v>234</v>
      </c>
      <c r="DA24" t="s">
        <v>234</v>
      </c>
      <c r="DB24" t="s">
        <v>234</v>
      </c>
      <c r="DC24" t="s">
        <v>234</v>
      </c>
      <c r="DD24" t="s">
        <v>234</v>
      </c>
      <c r="DE24" t="s">
        <v>234</v>
      </c>
      <c r="DF24" t="s">
        <v>234</v>
      </c>
      <c r="DG24" t="s">
        <v>234</v>
      </c>
      <c r="DH24" t="s">
        <v>234</v>
      </c>
      <c r="DI24" t="s">
        <v>234</v>
      </c>
      <c r="DJ24" t="s">
        <v>234</v>
      </c>
      <c r="DK24" t="s">
        <v>234</v>
      </c>
      <c r="DL24" t="s">
        <v>234</v>
      </c>
      <c r="DM24" t="s">
        <v>234</v>
      </c>
      <c r="DN24" t="s">
        <v>234</v>
      </c>
      <c r="DO24" t="s">
        <v>234</v>
      </c>
      <c r="DP24" t="s">
        <v>234</v>
      </c>
      <c r="DQ24" t="s">
        <v>234</v>
      </c>
      <c r="DR24" t="s">
        <v>234</v>
      </c>
      <c r="DS24" t="s">
        <v>234</v>
      </c>
      <c r="DT24" t="s">
        <v>234</v>
      </c>
      <c r="DU24" t="s">
        <v>234</v>
      </c>
      <c r="DV24" t="s">
        <v>234</v>
      </c>
      <c r="DW24" t="s">
        <v>234</v>
      </c>
      <c r="DX24" t="s">
        <v>234</v>
      </c>
      <c r="DY24" t="s">
        <v>234</v>
      </c>
      <c r="DZ24" t="s">
        <v>234</v>
      </c>
      <c r="EA24" t="s">
        <v>234</v>
      </c>
      <c r="EB24" t="s">
        <v>234</v>
      </c>
      <c r="EC24" t="s">
        <v>234</v>
      </c>
      <c r="ED24" t="s">
        <v>234</v>
      </c>
      <c r="EE24" t="s">
        <v>234</v>
      </c>
      <c r="EF24" t="s">
        <v>234</v>
      </c>
      <c r="EG24" t="s">
        <v>234</v>
      </c>
      <c r="EH24" t="s">
        <v>234</v>
      </c>
      <c r="EI24" t="s">
        <v>234</v>
      </c>
      <c r="EJ24" t="s">
        <v>234</v>
      </c>
      <c r="EK24" s="252" t="s">
        <v>234</v>
      </c>
      <c r="EL24" t="s">
        <v>234</v>
      </c>
      <c r="EM24" t="s">
        <v>234</v>
      </c>
      <c r="EN24" t="s">
        <v>234</v>
      </c>
      <c r="EO24" t="s">
        <v>234</v>
      </c>
      <c r="EP24" t="s">
        <v>234</v>
      </c>
      <c r="EQ24" s="252" t="s">
        <v>234</v>
      </c>
      <c r="ER24" t="s">
        <v>234</v>
      </c>
      <c r="ES24" t="s">
        <v>234</v>
      </c>
      <c r="ET24" t="s">
        <v>234</v>
      </c>
      <c r="EU24" t="s">
        <v>234</v>
      </c>
      <c r="EV24" t="s">
        <v>234</v>
      </c>
      <c r="EW24" t="s">
        <v>234</v>
      </c>
      <c r="EX24" t="s">
        <v>234</v>
      </c>
      <c r="EY24" t="s">
        <v>234</v>
      </c>
      <c r="EZ24" t="s">
        <v>234</v>
      </c>
      <c r="FA24" t="s">
        <v>234</v>
      </c>
      <c r="FB24" t="s">
        <v>234</v>
      </c>
      <c r="FC24" t="s">
        <v>234</v>
      </c>
      <c r="FD24" t="s">
        <v>234</v>
      </c>
      <c r="FE24" t="s">
        <v>234</v>
      </c>
      <c r="FF24" t="s">
        <v>234</v>
      </c>
      <c r="FG24" t="s">
        <v>234</v>
      </c>
      <c r="FH24" t="s">
        <v>234</v>
      </c>
      <c r="FI24" t="s">
        <v>234</v>
      </c>
      <c r="FJ24" t="s">
        <v>234</v>
      </c>
      <c r="FK24" t="s">
        <v>234</v>
      </c>
      <c r="FL24" t="s">
        <v>234</v>
      </c>
      <c r="FM24" t="s">
        <v>234</v>
      </c>
      <c r="FN24" t="s">
        <v>234</v>
      </c>
      <c r="FO24" t="s">
        <v>234</v>
      </c>
      <c r="FP24" t="s">
        <v>234</v>
      </c>
      <c r="FQ24" t="s">
        <v>234</v>
      </c>
      <c r="FR24" t="s">
        <v>234</v>
      </c>
      <c r="FS24" t="s">
        <v>234</v>
      </c>
      <c r="FT24" t="s">
        <v>234</v>
      </c>
      <c r="FU24" t="s">
        <v>234</v>
      </c>
      <c r="FV24" t="s">
        <v>234</v>
      </c>
      <c r="FW24" t="s">
        <v>234</v>
      </c>
      <c r="FX24" t="s">
        <v>234</v>
      </c>
      <c r="FY24" t="s">
        <v>234</v>
      </c>
      <c r="FZ24" t="s">
        <v>234</v>
      </c>
      <c r="GA24" t="s">
        <v>234</v>
      </c>
      <c r="GB24" t="s">
        <v>234</v>
      </c>
      <c r="GC24" t="s">
        <v>234</v>
      </c>
      <c r="GD24" t="s">
        <v>234</v>
      </c>
      <c r="GE24" t="s">
        <v>234</v>
      </c>
      <c r="GF24" t="s">
        <v>234</v>
      </c>
      <c r="GG24" t="s">
        <v>234</v>
      </c>
      <c r="GH24" t="s">
        <v>234</v>
      </c>
      <c r="GI24" t="s">
        <v>234</v>
      </c>
      <c r="GJ24" t="s">
        <v>234</v>
      </c>
      <c r="GK24" t="s">
        <v>234</v>
      </c>
      <c r="GL24" t="s">
        <v>234</v>
      </c>
      <c r="GM24" t="s">
        <v>234</v>
      </c>
      <c r="GN24" t="s">
        <v>234</v>
      </c>
      <c r="GO24" t="s">
        <v>234</v>
      </c>
      <c r="GP24" t="s">
        <v>234</v>
      </c>
      <c r="GQ24" t="s">
        <v>234</v>
      </c>
      <c r="GR24" t="s">
        <v>234</v>
      </c>
      <c r="GS24" t="s">
        <v>234</v>
      </c>
      <c r="GT24" t="s">
        <v>234</v>
      </c>
      <c r="GU24" t="s">
        <v>234</v>
      </c>
      <c r="GV24" t="s">
        <v>234</v>
      </c>
      <c r="GW24" t="s">
        <v>234</v>
      </c>
      <c r="GX24" t="s">
        <v>234</v>
      </c>
      <c r="GY24" t="s">
        <v>234</v>
      </c>
      <c r="GZ24" t="s">
        <v>234</v>
      </c>
      <c r="HA24" t="s">
        <v>234</v>
      </c>
      <c r="HB24" t="s">
        <v>234</v>
      </c>
      <c r="HC24" t="s">
        <v>234</v>
      </c>
      <c r="HD24" t="s">
        <v>234</v>
      </c>
      <c r="HE24" t="s">
        <v>234</v>
      </c>
      <c r="HF24" t="s">
        <v>234</v>
      </c>
      <c r="HG24" t="s">
        <v>234</v>
      </c>
      <c r="HH24" t="s">
        <v>234</v>
      </c>
      <c r="HI24" t="s">
        <v>234</v>
      </c>
      <c r="HJ24" t="s">
        <v>234</v>
      </c>
      <c r="HK24" t="s">
        <v>234</v>
      </c>
      <c r="HL24" t="s">
        <v>234</v>
      </c>
      <c r="HM24" t="s">
        <v>234</v>
      </c>
      <c r="HN24" t="s">
        <v>234</v>
      </c>
      <c r="HO24" t="s">
        <v>234</v>
      </c>
      <c r="HP24" t="s">
        <v>234</v>
      </c>
      <c r="HQ24" t="s">
        <v>1655</v>
      </c>
      <c r="HR24" t="s">
        <v>1713</v>
      </c>
      <c r="HS24" t="s">
        <v>252</v>
      </c>
      <c r="HT24" t="s">
        <v>234</v>
      </c>
      <c r="HU24" t="s">
        <v>253</v>
      </c>
      <c r="HV24" t="s">
        <v>254</v>
      </c>
      <c r="HW24" t="s">
        <v>254</v>
      </c>
      <c r="HX24" t="s">
        <v>275</v>
      </c>
      <c r="HY24" t="s">
        <v>234</v>
      </c>
      <c r="HZ24" t="s">
        <v>256</v>
      </c>
      <c r="IA24" t="s">
        <v>258</v>
      </c>
      <c r="IB24" t="s">
        <v>258</v>
      </c>
      <c r="IC24" t="s">
        <v>3810</v>
      </c>
      <c r="ID24" t="s">
        <v>234</v>
      </c>
      <c r="IE24" t="s">
        <v>234</v>
      </c>
      <c r="IF24" t="s">
        <v>234</v>
      </c>
      <c r="IG24" t="s">
        <v>234</v>
      </c>
      <c r="IH24" t="s">
        <v>234</v>
      </c>
      <c r="II24">
        <v>35</v>
      </c>
      <c r="IJ24">
        <v>35</v>
      </c>
      <c r="IK24" t="s">
        <v>234</v>
      </c>
      <c r="IL24" t="s">
        <v>259</v>
      </c>
      <c r="IM24" s="99">
        <v>7</v>
      </c>
      <c r="IN24" t="s">
        <v>249</v>
      </c>
      <c r="IO24" t="s">
        <v>234</v>
      </c>
      <c r="IP24" t="s">
        <v>249</v>
      </c>
      <c r="IQ24" t="s">
        <v>3869</v>
      </c>
      <c r="IR24">
        <v>0</v>
      </c>
      <c r="IS24">
        <v>0</v>
      </c>
      <c r="IT24">
        <v>1</v>
      </c>
      <c r="IU24">
        <v>1</v>
      </c>
      <c r="IV24">
        <v>0</v>
      </c>
      <c r="IW24">
        <v>0</v>
      </c>
      <c r="IX24">
        <v>0</v>
      </c>
      <c r="IY24">
        <v>0</v>
      </c>
      <c r="IZ24">
        <v>0</v>
      </c>
      <c r="JA24">
        <v>0</v>
      </c>
      <c r="JB24">
        <v>0</v>
      </c>
      <c r="JC24">
        <v>0</v>
      </c>
      <c r="JD24" t="s">
        <v>234</v>
      </c>
      <c r="JE24" t="s">
        <v>261</v>
      </c>
      <c r="JF24" t="s">
        <v>234</v>
      </c>
      <c r="JG24" t="s">
        <v>234</v>
      </c>
      <c r="JH24" t="s">
        <v>234</v>
      </c>
      <c r="JI24" t="s">
        <v>234</v>
      </c>
      <c r="JJ24" t="s">
        <v>234</v>
      </c>
      <c r="JK24" t="s">
        <v>234</v>
      </c>
      <c r="JL24" t="s">
        <v>234</v>
      </c>
      <c r="JM24" t="s">
        <v>234</v>
      </c>
      <c r="JN24" t="s">
        <v>234</v>
      </c>
      <c r="JO24" t="s">
        <v>234</v>
      </c>
      <c r="JP24" t="s">
        <v>234</v>
      </c>
      <c r="JQ24" t="s">
        <v>234</v>
      </c>
      <c r="JR24" t="s">
        <v>234</v>
      </c>
      <c r="JS24" t="s">
        <v>234</v>
      </c>
      <c r="JT24" t="s">
        <v>234</v>
      </c>
      <c r="JU24" t="s">
        <v>234</v>
      </c>
      <c r="JV24" t="s">
        <v>234</v>
      </c>
      <c r="JW24" t="s">
        <v>234</v>
      </c>
      <c r="JX24" t="s">
        <v>3443</v>
      </c>
    </row>
    <row r="25" spans="1:284" x14ac:dyDescent="0.35">
      <c r="A25" t="s">
        <v>3879</v>
      </c>
      <c r="B25" s="268">
        <v>44615</v>
      </c>
      <c r="C25" t="s">
        <v>3446</v>
      </c>
      <c r="D25" t="s">
        <v>3447</v>
      </c>
      <c r="E25" t="s">
        <v>3516</v>
      </c>
      <c r="F25" t="s">
        <v>1791</v>
      </c>
      <c r="G25" t="s">
        <v>2014</v>
      </c>
      <c r="H25" t="s">
        <v>3872</v>
      </c>
      <c r="I25" t="s">
        <v>246</v>
      </c>
      <c r="J25" t="s">
        <v>3874</v>
      </c>
      <c r="K25" t="s">
        <v>366</v>
      </c>
      <c r="L25" t="s">
        <v>284</v>
      </c>
      <c r="M25" t="s">
        <v>250</v>
      </c>
      <c r="N25" t="s">
        <v>234</v>
      </c>
      <c r="O25" t="s">
        <v>234</v>
      </c>
      <c r="P25" t="s">
        <v>285</v>
      </c>
      <c r="Q25" t="s">
        <v>234</v>
      </c>
      <c r="R25" t="s">
        <v>3875</v>
      </c>
      <c r="S25">
        <v>1</v>
      </c>
      <c r="T25">
        <v>1</v>
      </c>
      <c r="U25">
        <v>0</v>
      </c>
      <c r="V25">
        <v>0</v>
      </c>
      <c r="W25">
        <v>0</v>
      </c>
      <c r="X25">
        <v>0</v>
      </c>
      <c r="Y25">
        <v>0</v>
      </c>
      <c r="Z25">
        <v>0</v>
      </c>
      <c r="AA25" t="s">
        <v>309</v>
      </c>
      <c r="AB25" t="s">
        <v>750</v>
      </c>
      <c r="AC25" t="s">
        <v>287</v>
      </c>
      <c r="AD25">
        <v>1</v>
      </c>
      <c r="AE25">
        <v>0</v>
      </c>
      <c r="AF25">
        <v>0</v>
      </c>
      <c r="AG25">
        <v>0</v>
      </c>
      <c r="AH25">
        <v>0</v>
      </c>
      <c r="AI25">
        <v>0</v>
      </c>
      <c r="AJ25">
        <v>0</v>
      </c>
      <c r="AK25">
        <v>0</v>
      </c>
      <c r="AL25">
        <v>0</v>
      </c>
      <c r="AM25">
        <v>0</v>
      </c>
      <c r="AN25" t="s">
        <v>234</v>
      </c>
      <c r="AO25" t="s">
        <v>317</v>
      </c>
      <c r="AP25" t="s">
        <v>289</v>
      </c>
      <c r="AQ25" t="s">
        <v>3807</v>
      </c>
      <c r="AR25">
        <v>1</v>
      </c>
      <c r="AS25">
        <v>1</v>
      </c>
      <c r="AT25">
        <v>1</v>
      </c>
      <c r="AU25">
        <v>1</v>
      </c>
      <c r="AV25">
        <v>1</v>
      </c>
      <c r="AW25">
        <v>0</v>
      </c>
      <c r="AX25">
        <v>1</v>
      </c>
      <c r="AY25">
        <v>0</v>
      </c>
      <c r="AZ25" t="s">
        <v>1500</v>
      </c>
      <c r="BA25">
        <v>260</v>
      </c>
      <c r="BB25">
        <v>130</v>
      </c>
      <c r="BC25" t="s">
        <v>1655</v>
      </c>
      <c r="BD25">
        <v>420</v>
      </c>
      <c r="BE25" s="252">
        <v>161.53846153846101</v>
      </c>
      <c r="BF25" t="s">
        <v>1655</v>
      </c>
      <c r="BG25">
        <v>245</v>
      </c>
      <c r="BH25" s="252">
        <v>106.521739130434</v>
      </c>
      <c r="BI25" t="s">
        <v>1655</v>
      </c>
      <c r="BJ25">
        <v>420</v>
      </c>
      <c r="BK25" s="252">
        <v>144.827586206896</v>
      </c>
      <c r="BL25" t="s">
        <v>1655</v>
      </c>
      <c r="BM25">
        <v>700</v>
      </c>
      <c r="BN25" s="252">
        <v>291.666666666666</v>
      </c>
      <c r="BO25" t="s">
        <v>1445</v>
      </c>
      <c r="BP25" t="s">
        <v>234</v>
      </c>
      <c r="BQ25" t="s">
        <v>234</v>
      </c>
      <c r="BR25" t="s">
        <v>234</v>
      </c>
      <c r="BS25" t="s">
        <v>1507</v>
      </c>
      <c r="BT25" t="s">
        <v>1655</v>
      </c>
      <c r="BU25">
        <v>1150</v>
      </c>
      <c r="BV25" t="s">
        <v>234</v>
      </c>
      <c r="BW25" t="s">
        <v>234</v>
      </c>
      <c r="BX25" t="s">
        <v>234</v>
      </c>
      <c r="BY25" t="s">
        <v>234</v>
      </c>
      <c r="BZ25" t="s">
        <v>234</v>
      </c>
      <c r="CA25" t="s">
        <v>234</v>
      </c>
      <c r="CB25" t="s">
        <v>259</v>
      </c>
      <c r="CC25">
        <v>1150</v>
      </c>
      <c r="CD25" t="s">
        <v>1445</v>
      </c>
      <c r="CE25" t="s">
        <v>1655</v>
      </c>
      <c r="CF25" t="s">
        <v>1531</v>
      </c>
      <c r="CG25">
        <v>0</v>
      </c>
      <c r="CH25">
        <v>0</v>
      </c>
      <c r="CI25">
        <v>0</v>
      </c>
      <c r="CJ25">
        <v>0</v>
      </c>
      <c r="CK25">
        <v>0</v>
      </c>
      <c r="CL25">
        <v>1</v>
      </c>
      <c r="CM25">
        <v>0</v>
      </c>
      <c r="CN25">
        <v>0</v>
      </c>
      <c r="CO25">
        <v>0</v>
      </c>
      <c r="CP25">
        <v>0</v>
      </c>
      <c r="CQ25">
        <v>0</v>
      </c>
      <c r="CR25">
        <v>0</v>
      </c>
      <c r="CS25">
        <v>0</v>
      </c>
      <c r="CT25">
        <v>0</v>
      </c>
      <c r="CU25" t="s">
        <v>234</v>
      </c>
      <c r="CV25" t="s">
        <v>1460</v>
      </c>
      <c r="CW25">
        <v>0</v>
      </c>
      <c r="CX25">
        <v>1</v>
      </c>
      <c r="CY25">
        <v>0</v>
      </c>
      <c r="CZ25">
        <v>0</v>
      </c>
      <c r="DA25">
        <v>0</v>
      </c>
      <c r="DB25">
        <v>0</v>
      </c>
      <c r="DC25">
        <v>0</v>
      </c>
      <c r="DD25">
        <v>0</v>
      </c>
      <c r="DE25" t="s">
        <v>1655</v>
      </c>
      <c r="DF25" t="s">
        <v>1445</v>
      </c>
      <c r="DG25" t="s">
        <v>1655</v>
      </c>
      <c r="DH25" t="s">
        <v>1791</v>
      </c>
      <c r="DI25" t="s">
        <v>305</v>
      </c>
      <c r="DJ25" t="s">
        <v>2014</v>
      </c>
      <c r="DK25" t="s">
        <v>305</v>
      </c>
      <c r="DL25" t="s">
        <v>1018</v>
      </c>
      <c r="DM25">
        <v>1</v>
      </c>
      <c r="DN25">
        <v>0</v>
      </c>
      <c r="DO25">
        <v>0</v>
      </c>
      <c r="DP25">
        <v>0</v>
      </c>
      <c r="DQ25">
        <v>0</v>
      </c>
      <c r="DR25">
        <v>0</v>
      </c>
      <c r="DS25">
        <v>0</v>
      </c>
      <c r="DT25">
        <v>0</v>
      </c>
      <c r="DU25" t="s">
        <v>1655</v>
      </c>
      <c r="DV25">
        <v>60</v>
      </c>
      <c r="DW25" t="s">
        <v>3877</v>
      </c>
      <c r="DX25" t="s">
        <v>234</v>
      </c>
      <c r="DY25" t="s">
        <v>234</v>
      </c>
      <c r="DZ25" t="s">
        <v>234</v>
      </c>
      <c r="EA25" s="99">
        <v>60</v>
      </c>
      <c r="EB25" t="s">
        <v>1655</v>
      </c>
      <c r="EC25" t="s">
        <v>234</v>
      </c>
      <c r="ED25" t="s">
        <v>234</v>
      </c>
      <c r="EE25" t="s">
        <v>234</v>
      </c>
      <c r="EF25" t="s">
        <v>234</v>
      </c>
      <c r="EG25" t="s">
        <v>234</v>
      </c>
      <c r="EH25" t="s">
        <v>234</v>
      </c>
      <c r="EI25" t="s">
        <v>234</v>
      </c>
      <c r="EJ25" t="s">
        <v>234</v>
      </c>
      <c r="EK25" s="252" t="s">
        <v>234</v>
      </c>
      <c r="EL25" t="s">
        <v>234</v>
      </c>
      <c r="EM25" t="s">
        <v>234</v>
      </c>
      <c r="EN25" t="s">
        <v>234</v>
      </c>
      <c r="EO25" t="s">
        <v>234</v>
      </c>
      <c r="EP25" t="s">
        <v>234</v>
      </c>
      <c r="EQ25" s="252" t="s">
        <v>234</v>
      </c>
      <c r="ER25" t="s">
        <v>234</v>
      </c>
      <c r="ES25" t="s">
        <v>234</v>
      </c>
      <c r="ET25" t="s">
        <v>234</v>
      </c>
      <c r="EU25" t="s">
        <v>234</v>
      </c>
      <c r="EV25" t="s">
        <v>234</v>
      </c>
      <c r="EW25" t="s">
        <v>234</v>
      </c>
      <c r="EX25" t="s">
        <v>234</v>
      </c>
      <c r="EY25" t="s">
        <v>234</v>
      </c>
      <c r="EZ25" t="s">
        <v>234</v>
      </c>
      <c r="FA25" t="s">
        <v>234</v>
      </c>
      <c r="FB25" t="s">
        <v>234</v>
      </c>
      <c r="FC25" t="s">
        <v>234</v>
      </c>
      <c r="FD25" t="s">
        <v>234</v>
      </c>
      <c r="FE25" t="s">
        <v>234</v>
      </c>
      <c r="FF25" t="s">
        <v>234</v>
      </c>
      <c r="FG25" t="s">
        <v>234</v>
      </c>
      <c r="FH25" t="s">
        <v>234</v>
      </c>
      <c r="FI25" t="s">
        <v>234</v>
      </c>
      <c r="FJ25" t="s">
        <v>234</v>
      </c>
      <c r="FK25" t="s">
        <v>234</v>
      </c>
      <c r="FL25" t="s">
        <v>1655</v>
      </c>
      <c r="FM25" t="s">
        <v>1531</v>
      </c>
      <c r="FN25">
        <v>0</v>
      </c>
      <c r="FO25">
        <v>0</v>
      </c>
      <c r="FP25">
        <v>0</v>
      </c>
      <c r="FQ25">
        <v>0</v>
      </c>
      <c r="FR25">
        <v>1</v>
      </c>
      <c r="FS25">
        <v>0</v>
      </c>
      <c r="FT25">
        <v>0</v>
      </c>
      <c r="FU25">
        <v>0</v>
      </c>
      <c r="FV25">
        <v>0</v>
      </c>
      <c r="FW25">
        <v>0</v>
      </c>
      <c r="FX25">
        <v>0</v>
      </c>
      <c r="FY25">
        <v>0</v>
      </c>
      <c r="FZ25">
        <v>0</v>
      </c>
      <c r="GA25" t="s">
        <v>234</v>
      </c>
      <c r="GB25" t="s">
        <v>1018</v>
      </c>
      <c r="GC25">
        <v>1</v>
      </c>
      <c r="GD25">
        <v>0</v>
      </c>
      <c r="GE25">
        <v>0</v>
      </c>
      <c r="GF25">
        <v>0</v>
      </c>
      <c r="GG25">
        <v>0</v>
      </c>
      <c r="GH25">
        <v>0</v>
      </c>
      <c r="GI25">
        <v>0</v>
      </c>
      <c r="GJ25">
        <v>0</v>
      </c>
      <c r="GK25" t="s">
        <v>1445</v>
      </c>
      <c r="GL25" t="s">
        <v>1445</v>
      </c>
      <c r="GM25" t="s">
        <v>1655</v>
      </c>
      <c r="GN25" t="s">
        <v>1791</v>
      </c>
      <c r="GO25" t="s">
        <v>305</v>
      </c>
      <c r="GP25" t="s">
        <v>2014</v>
      </c>
      <c r="GQ25" t="s">
        <v>305</v>
      </c>
      <c r="GR25" t="s">
        <v>1445</v>
      </c>
      <c r="GS25" t="s">
        <v>234</v>
      </c>
      <c r="GT25" t="s">
        <v>234</v>
      </c>
      <c r="GU25" t="s">
        <v>234</v>
      </c>
      <c r="GV25" t="s">
        <v>234</v>
      </c>
      <c r="GW25" t="s">
        <v>234</v>
      </c>
      <c r="GX25" t="s">
        <v>234</v>
      </c>
      <c r="GY25" t="s">
        <v>234</v>
      </c>
      <c r="GZ25" t="s">
        <v>234</v>
      </c>
      <c r="HA25" t="s">
        <v>1583</v>
      </c>
      <c r="HB25">
        <v>1</v>
      </c>
      <c r="HC25">
        <v>0</v>
      </c>
      <c r="HD25">
        <v>0</v>
      </c>
      <c r="HE25">
        <v>0</v>
      </c>
      <c r="HF25">
        <v>0</v>
      </c>
      <c r="HG25">
        <v>0</v>
      </c>
      <c r="HH25">
        <v>0</v>
      </c>
      <c r="HI25">
        <v>0</v>
      </c>
      <c r="HJ25" t="s">
        <v>234</v>
      </c>
      <c r="HK25" t="s">
        <v>1655</v>
      </c>
      <c r="HL25" t="s">
        <v>234</v>
      </c>
      <c r="HM25" t="s">
        <v>3878</v>
      </c>
      <c r="HN25">
        <v>1</v>
      </c>
      <c r="HO25">
        <v>1</v>
      </c>
      <c r="HP25">
        <v>0</v>
      </c>
      <c r="HQ25" t="s">
        <v>234</v>
      </c>
      <c r="HR25" t="s">
        <v>234</v>
      </c>
      <c r="HS25" t="s">
        <v>234</v>
      </c>
      <c r="HT25" t="s">
        <v>234</v>
      </c>
      <c r="HU25" t="s">
        <v>234</v>
      </c>
      <c r="HV25" t="s">
        <v>234</v>
      </c>
      <c r="HW25" t="s">
        <v>234</v>
      </c>
      <c r="HX25" t="s">
        <v>234</v>
      </c>
      <c r="HY25" t="s">
        <v>234</v>
      </c>
      <c r="HZ25" t="s">
        <v>234</v>
      </c>
      <c r="IA25" t="s">
        <v>234</v>
      </c>
      <c r="IB25" t="s">
        <v>234</v>
      </c>
      <c r="IC25" t="s">
        <v>234</v>
      </c>
      <c r="ID25" t="s">
        <v>234</v>
      </c>
      <c r="IE25" t="s">
        <v>234</v>
      </c>
      <c r="IF25" t="s">
        <v>234</v>
      </c>
      <c r="IG25" t="s">
        <v>234</v>
      </c>
      <c r="IH25" t="s">
        <v>234</v>
      </c>
      <c r="II25" t="s">
        <v>234</v>
      </c>
      <c r="IJ25" t="s">
        <v>234</v>
      </c>
      <c r="IK25" t="s">
        <v>234</v>
      </c>
      <c r="IL25" t="s">
        <v>234</v>
      </c>
      <c r="IM25" t="s">
        <v>234</v>
      </c>
      <c r="IN25" t="s">
        <v>234</v>
      </c>
      <c r="IO25" t="s">
        <v>234</v>
      </c>
      <c r="IP25" t="s">
        <v>234</v>
      </c>
      <c r="IQ25" t="s">
        <v>234</v>
      </c>
      <c r="IR25" t="s">
        <v>234</v>
      </c>
      <c r="IS25" t="s">
        <v>234</v>
      </c>
      <c r="IT25" t="s">
        <v>234</v>
      </c>
      <c r="IU25" t="s">
        <v>234</v>
      </c>
      <c r="IV25" t="s">
        <v>234</v>
      </c>
      <c r="IW25" t="s">
        <v>234</v>
      </c>
      <c r="IX25" t="s">
        <v>234</v>
      </c>
      <c r="IY25" t="s">
        <v>234</v>
      </c>
      <c r="IZ25" t="s">
        <v>234</v>
      </c>
      <c r="JA25" t="s">
        <v>234</v>
      </c>
      <c r="JB25" t="s">
        <v>234</v>
      </c>
      <c r="JC25" t="s">
        <v>234</v>
      </c>
      <c r="JD25" t="s">
        <v>234</v>
      </c>
      <c r="JE25" t="s">
        <v>234</v>
      </c>
      <c r="JF25" t="s">
        <v>234</v>
      </c>
      <c r="JG25" t="s">
        <v>234</v>
      </c>
      <c r="JH25" t="s">
        <v>234</v>
      </c>
      <c r="JI25" t="s">
        <v>234</v>
      </c>
      <c r="JJ25" t="s">
        <v>234</v>
      </c>
      <c r="JK25" t="s">
        <v>234</v>
      </c>
      <c r="JL25" t="s">
        <v>234</v>
      </c>
      <c r="JM25" t="s">
        <v>234</v>
      </c>
      <c r="JN25" t="s">
        <v>234</v>
      </c>
      <c r="JO25" t="s">
        <v>234</v>
      </c>
      <c r="JP25" t="s">
        <v>234</v>
      </c>
      <c r="JQ25" t="s">
        <v>234</v>
      </c>
      <c r="JR25" t="s">
        <v>234</v>
      </c>
      <c r="JS25" t="s">
        <v>234</v>
      </c>
      <c r="JT25" t="s">
        <v>234</v>
      </c>
      <c r="JU25" t="s">
        <v>234</v>
      </c>
      <c r="JV25" t="s">
        <v>234</v>
      </c>
      <c r="JW25" t="s">
        <v>234</v>
      </c>
      <c r="JX25" t="s">
        <v>3443</v>
      </c>
    </row>
    <row r="26" spans="1:284" x14ac:dyDescent="0.35">
      <c r="A26" t="s">
        <v>3883</v>
      </c>
      <c r="B26" s="268">
        <v>44615</v>
      </c>
      <c r="C26" t="s">
        <v>3446</v>
      </c>
      <c r="D26" t="s">
        <v>3447</v>
      </c>
      <c r="E26" t="s">
        <v>3516</v>
      </c>
      <c r="F26" t="s">
        <v>1791</v>
      </c>
      <c r="G26" t="s">
        <v>2014</v>
      </c>
      <c r="H26" t="s">
        <v>3872</v>
      </c>
      <c r="I26" t="s">
        <v>246</v>
      </c>
      <c r="J26" t="s">
        <v>3874</v>
      </c>
      <c r="K26" t="s">
        <v>366</v>
      </c>
      <c r="L26" t="s">
        <v>284</v>
      </c>
      <c r="M26" t="s">
        <v>250</v>
      </c>
      <c r="N26" t="s">
        <v>234</v>
      </c>
      <c r="O26" t="s">
        <v>234</v>
      </c>
      <c r="P26" t="s">
        <v>285</v>
      </c>
      <c r="Q26" t="s">
        <v>234</v>
      </c>
      <c r="R26" t="s">
        <v>3875</v>
      </c>
      <c r="S26">
        <v>1</v>
      </c>
      <c r="T26">
        <v>1</v>
      </c>
      <c r="U26">
        <v>0</v>
      </c>
      <c r="V26">
        <v>0</v>
      </c>
      <c r="W26">
        <v>0</v>
      </c>
      <c r="X26">
        <v>0</v>
      </c>
      <c r="Y26">
        <v>0</v>
      </c>
      <c r="Z26">
        <v>0</v>
      </c>
      <c r="AA26" t="s">
        <v>309</v>
      </c>
      <c r="AB26" t="s">
        <v>750</v>
      </c>
      <c r="AC26" t="s">
        <v>3880</v>
      </c>
      <c r="AD26">
        <v>1</v>
      </c>
      <c r="AE26">
        <v>0</v>
      </c>
      <c r="AF26">
        <v>0</v>
      </c>
      <c r="AG26">
        <v>0</v>
      </c>
      <c r="AH26">
        <v>1</v>
      </c>
      <c r="AI26">
        <v>0</v>
      </c>
      <c r="AJ26">
        <v>0</v>
      </c>
      <c r="AK26">
        <v>0</v>
      </c>
      <c r="AL26">
        <v>0</v>
      </c>
      <c r="AM26">
        <v>0</v>
      </c>
      <c r="AN26" t="s">
        <v>234</v>
      </c>
      <c r="AO26" t="s">
        <v>304</v>
      </c>
      <c r="AP26" t="s">
        <v>348</v>
      </c>
      <c r="AQ26" t="s">
        <v>3807</v>
      </c>
      <c r="AR26">
        <v>1</v>
      </c>
      <c r="AS26">
        <v>1</v>
      </c>
      <c r="AT26">
        <v>1</v>
      </c>
      <c r="AU26">
        <v>1</v>
      </c>
      <c r="AV26">
        <v>1</v>
      </c>
      <c r="AW26">
        <v>0</v>
      </c>
      <c r="AX26">
        <v>1</v>
      </c>
      <c r="AY26">
        <v>0</v>
      </c>
      <c r="AZ26" t="s">
        <v>1500</v>
      </c>
      <c r="BA26">
        <v>260</v>
      </c>
      <c r="BB26">
        <v>130</v>
      </c>
      <c r="BC26" t="s">
        <v>1655</v>
      </c>
      <c r="BD26">
        <v>420</v>
      </c>
      <c r="BE26" s="252">
        <v>161.53846153846101</v>
      </c>
      <c r="BF26" t="s">
        <v>1655</v>
      </c>
      <c r="BG26">
        <v>260</v>
      </c>
      <c r="BH26" s="252">
        <v>113.04347826086899</v>
      </c>
      <c r="BI26" t="s">
        <v>1655</v>
      </c>
      <c r="BJ26">
        <v>450</v>
      </c>
      <c r="BK26" s="252">
        <v>155.17241379999999</v>
      </c>
      <c r="BL26" t="s">
        <v>1445</v>
      </c>
      <c r="BM26">
        <v>550</v>
      </c>
      <c r="BN26" s="252">
        <v>229.166666666666</v>
      </c>
      <c r="BO26" t="s">
        <v>1445</v>
      </c>
      <c r="BP26" t="s">
        <v>234</v>
      </c>
      <c r="BQ26" t="s">
        <v>234</v>
      </c>
      <c r="BR26" t="s">
        <v>234</v>
      </c>
      <c r="BS26" t="s">
        <v>1507</v>
      </c>
      <c r="BT26" t="s">
        <v>1655</v>
      </c>
      <c r="BU26">
        <v>1100</v>
      </c>
      <c r="BV26" t="s">
        <v>234</v>
      </c>
      <c r="BW26" t="s">
        <v>234</v>
      </c>
      <c r="BX26" t="s">
        <v>234</v>
      </c>
      <c r="BY26" t="s">
        <v>234</v>
      </c>
      <c r="BZ26" t="s">
        <v>234</v>
      </c>
      <c r="CA26" t="s">
        <v>234</v>
      </c>
      <c r="CB26" t="s">
        <v>259</v>
      </c>
      <c r="CC26">
        <v>1100</v>
      </c>
      <c r="CD26" t="s">
        <v>1445</v>
      </c>
      <c r="CE26" t="s">
        <v>1655</v>
      </c>
      <c r="CF26" t="s">
        <v>3882</v>
      </c>
      <c r="CG26">
        <v>1</v>
      </c>
      <c r="CH26">
        <v>0</v>
      </c>
      <c r="CI26">
        <v>0</v>
      </c>
      <c r="CJ26">
        <v>0</v>
      </c>
      <c r="CK26">
        <v>0</v>
      </c>
      <c r="CL26">
        <v>1</v>
      </c>
      <c r="CM26">
        <v>0</v>
      </c>
      <c r="CN26">
        <v>0</v>
      </c>
      <c r="CO26">
        <v>0</v>
      </c>
      <c r="CP26">
        <v>0</v>
      </c>
      <c r="CQ26">
        <v>0</v>
      </c>
      <c r="CR26">
        <v>0</v>
      </c>
      <c r="CS26">
        <v>0</v>
      </c>
      <c r="CT26">
        <v>0</v>
      </c>
      <c r="CU26" t="s">
        <v>234</v>
      </c>
      <c r="CV26" t="s">
        <v>3797</v>
      </c>
      <c r="CW26">
        <v>0</v>
      </c>
      <c r="CX26">
        <v>1</v>
      </c>
      <c r="CY26">
        <v>0</v>
      </c>
      <c r="CZ26">
        <v>1</v>
      </c>
      <c r="DA26">
        <v>0</v>
      </c>
      <c r="DB26">
        <v>0</v>
      </c>
      <c r="DC26">
        <v>0</v>
      </c>
      <c r="DD26">
        <v>0</v>
      </c>
      <c r="DE26" t="s">
        <v>1445</v>
      </c>
      <c r="DF26" t="s">
        <v>1445</v>
      </c>
      <c r="DG26" t="s">
        <v>1655</v>
      </c>
      <c r="DH26" t="s">
        <v>406</v>
      </c>
      <c r="DI26" t="s">
        <v>314</v>
      </c>
      <c r="DJ26" t="s">
        <v>413</v>
      </c>
      <c r="DK26" t="s">
        <v>314</v>
      </c>
      <c r="DL26" t="s">
        <v>1018</v>
      </c>
      <c r="DM26">
        <v>1</v>
      </c>
      <c r="DN26">
        <v>0</v>
      </c>
      <c r="DO26">
        <v>0</v>
      </c>
      <c r="DP26">
        <v>0</v>
      </c>
      <c r="DQ26">
        <v>0</v>
      </c>
      <c r="DR26">
        <v>0</v>
      </c>
      <c r="DS26">
        <v>0</v>
      </c>
      <c r="DT26">
        <v>0</v>
      </c>
      <c r="DU26" t="s">
        <v>1655</v>
      </c>
      <c r="DV26">
        <v>60</v>
      </c>
      <c r="DW26" t="s">
        <v>3877</v>
      </c>
      <c r="DX26" t="s">
        <v>234</v>
      </c>
      <c r="DY26" t="s">
        <v>234</v>
      </c>
      <c r="DZ26" t="s">
        <v>234</v>
      </c>
      <c r="EA26" s="99">
        <v>60</v>
      </c>
      <c r="EB26" t="s">
        <v>1655</v>
      </c>
      <c r="EC26" t="s">
        <v>234</v>
      </c>
      <c r="ED26" t="s">
        <v>234</v>
      </c>
      <c r="EE26" t="s">
        <v>234</v>
      </c>
      <c r="EF26" t="s">
        <v>234</v>
      </c>
      <c r="EG26" t="s">
        <v>234</v>
      </c>
      <c r="EH26" t="s">
        <v>234</v>
      </c>
      <c r="EI26" t="s">
        <v>234</v>
      </c>
      <c r="EJ26" t="s">
        <v>234</v>
      </c>
      <c r="EK26" s="252" t="s">
        <v>234</v>
      </c>
      <c r="EL26" t="s">
        <v>234</v>
      </c>
      <c r="EM26" t="s">
        <v>234</v>
      </c>
      <c r="EN26" t="s">
        <v>234</v>
      </c>
      <c r="EO26" t="s">
        <v>234</v>
      </c>
      <c r="EP26" t="s">
        <v>234</v>
      </c>
      <c r="EQ26" s="252" t="s">
        <v>234</v>
      </c>
      <c r="ER26" t="s">
        <v>234</v>
      </c>
      <c r="ES26" t="s">
        <v>234</v>
      </c>
      <c r="ET26" t="s">
        <v>234</v>
      </c>
      <c r="EU26" t="s">
        <v>234</v>
      </c>
      <c r="EV26" t="s">
        <v>234</v>
      </c>
      <c r="EW26" t="s">
        <v>234</v>
      </c>
      <c r="EX26" t="s">
        <v>234</v>
      </c>
      <c r="EY26" t="s">
        <v>234</v>
      </c>
      <c r="EZ26" t="s">
        <v>234</v>
      </c>
      <c r="FA26" t="s">
        <v>234</v>
      </c>
      <c r="FB26" t="s">
        <v>234</v>
      </c>
      <c r="FC26" t="s">
        <v>234</v>
      </c>
      <c r="FD26" t="s">
        <v>234</v>
      </c>
      <c r="FE26" t="s">
        <v>234</v>
      </c>
      <c r="FF26" t="s">
        <v>234</v>
      </c>
      <c r="FG26" t="s">
        <v>234</v>
      </c>
      <c r="FH26" t="s">
        <v>234</v>
      </c>
      <c r="FI26" t="s">
        <v>234</v>
      </c>
      <c r="FJ26" t="s">
        <v>234</v>
      </c>
      <c r="FK26" t="s">
        <v>234</v>
      </c>
      <c r="FL26" t="s">
        <v>1655</v>
      </c>
      <c r="FM26" t="s">
        <v>3882</v>
      </c>
      <c r="FN26">
        <v>1</v>
      </c>
      <c r="FO26">
        <v>0</v>
      </c>
      <c r="FP26">
        <v>0</v>
      </c>
      <c r="FQ26">
        <v>0</v>
      </c>
      <c r="FR26">
        <v>1</v>
      </c>
      <c r="FS26">
        <v>0</v>
      </c>
      <c r="FT26">
        <v>0</v>
      </c>
      <c r="FU26">
        <v>0</v>
      </c>
      <c r="FV26">
        <v>0</v>
      </c>
      <c r="FW26">
        <v>0</v>
      </c>
      <c r="FX26">
        <v>0</v>
      </c>
      <c r="FY26">
        <v>0</v>
      </c>
      <c r="FZ26">
        <v>0</v>
      </c>
      <c r="GA26" t="s">
        <v>234</v>
      </c>
      <c r="GB26" t="s">
        <v>1018</v>
      </c>
      <c r="GC26">
        <v>1</v>
      </c>
      <c r="GD26">
        <v>0</v>
      </c>
      <c r="GE26">
        <v>0</v>
      </c>
      <c r="GF26">
        <v>0</v>
      </c>
      <c r="GG26">
        <v>0</v>
      </c>
      <c r="GH26">
        <v>0</v>
      </c>
      <c r="GI26">
        <v>0</v>
      </c>
      <c r="GJ26">
        <v>0</v>
      </c>
      <c r="GK26" t="s">
        <v>1445</v>
      </c>
      <c r="GL26" t="s">
        <v>1445</v>
      </c>
      <c r="GM26" t="s">
        <v>1655</v>
      </c>
      <c r="GN26" t="s">
        <v>406</v>
      </c>
      <c r="GO26" t="s">
        <v>314</v>
      </c>
      <c r="GP26" t="s">
        <v>413</v>
      </c>
      <c r="GQ26" t="s">
        <v>314</v>
      </c>
      <c r="GR26" t="s">
        <v>1445</v>
      </c>
      <c r="GS26" t="s">
        <v>234</v>
      </c>
      <c r="GT26" t="s">
        <v>234</v>
      </c>
      <c r="GU26" t="s">
        <v>234</v>
      </c>
      <c r="GV26" t="s">
        <v>234</v>
      </c>
      <c r="GW26" t="s">
        <v>234</v>
      </c>
      <c r="GX26" t="s">
        <v>234</v>
      </c>
      <c r="GY26" t="s">
        <v>234</v>
      </c>
      <c r="GZ26" t="s">
        <v>234</v>
      </c>
      <c r="HA26" t="s">
        <v>3829</v>
      </c>
      <c r="HB26">
        <v>1</v>
      </c>
      <c r="HC26">
        <v>0</v>
      </c>
      <c r="HD26">
        <v>1</v>
      </c>
      <c r="HE26">
        <v>0</v>
      </c>
      <c r="HF26">
        <v>0</v>
      </c>
      <c r="HG26">
        <v>0</v>
      </c>
      <c r="HH26">
        <v>0</v>
      </c>
      <c r="HI26">
        <v>0</v>
      </c>
      <c r="HJ26" t="s">
        <v>234</v>
      </c>
      <c r="HK26" t="s">
        <v>1655</v>
      </c>
      <c r="HL26" t="s">
        <v>234</v>
      </c>
      <c r="HM26" t="s">
        <v>3878</v>
      </c>
      <c r="HN26">
        <v>1</v>
      </c>
      <c r="HO26">
        <v>1</v>
      </c>
      <c r="HP26">
        <v>0</v>
      </c>
      <c r="HQ26" t="s">
        <v>234</v>
      </c>
      <c r="HR26" t="s">
        <v>234</v>
      </c>
      <c r="HS26" t="s">
        <v>234</v>
      </c>
      <c r="HT26" t="s">
        <v>234</v>
      </c>
      <c r="HU26" t="s">
        <v>234</v>
      </c>
      <c r="HV26" t="s">
        <v>234</v>
      </c>
      <c r="HW26" t="s">
        <v>234</v>
      </c>
      <c r="HX26" t="s">
        <v>234</v>
      </c>
      <c r="HY26" t="s">
        <v>234</v>
      </c>
      <c r="HZ26" t="s">
        <v>234</v>
      </c>
      <c r="IA26" t="s">
        <v>234</v>
      </c>
      <c r="IB26" t="s">
        <v>234</v>
      </c>
      <c r="IC26" t="s">
        <v>234</v>
      </c>
      <c r="ID26" t="s">
        <v>234</v>
      </c>
      <c r="IE26" t="s">
        <v>234</v>
      </c>
      <c r="IF26" t="s">
        <v>234</v>
      </c>
      <c r="IG26" t="s">
        <v>234</v>
      </c>
      <c r="IH26" t="s">
        <v>234</v>
      </c>
      <c r="II26" t="s">
        <v>234</v>
      </c>
      <c r="IJ26" t="s">
        <v>234</v>
      </c>
      <c r="IK26" t="s">
        <v>234</v>
      </c>
      <c r="IL26" t="s">
        <v>234</v>
      </c>
      <c r="IM26" t="s">
        <v>234</v>
      </c>
      <c r="IN26" t="s">
        <v>234</v>
      </c>
      <c r="IO26" t="s">
        <v>234</v>
      </c>
      <c r="IP26" t="s">
        <v>234</v>
      </c>
      <c r="IQ26" t="s">
        <v>234</v>
      </c>
      <c r="IR26" t="s">
        <v>234</v>
      </c>
      <c r="IS26" t="s">
        <v>234</v>
      </c>
      <c r="IT26" t="s">
        <v>234</v>
      </c>
      <c r="IU26" t="s">
        <v>234</v>
      </c>
      <c r="IV26" t="s">
        <v>234</v>
      </c>
      <c r="IW26" t="s">
        <v>234</v>
      </c>
      <c r="IX26" t="s">
        <v>234</v>
      </c>
      <c r="IY26" t="s">
        <v>234</v>
      </c>
      <c r="IZ26" t="s">
        <v>234</v>
      </c>
      <c r="JA26" t="s">
        <v>234</v>
      </c>
      <c r="JB26" t="s">
        <v>234</v>
      </c>
      <c r="JC26" t="s">
        <v>234</v>
      </c>
      <c r="JD26" t="s">
        <v>234</v>
      </c>
      <c r="JE26" t="s">
        <v>234</v>
      </c>
      <c r="JF26" t="s">
        <v>234</v>
      </c>
      <c r="JG26" t="s">
        <v>234</v>
      </c>
      <c r="JH26" t="s">
        <v>234</v>
      </c>
      <c r="JI26" t="s">
        <v>234</v>
      </c>
      <c r="JJ26" t="s">
        <v>234</v>
      </c>
      <c r="JK26" t="s">
        <v>234</v>
      </c>
      <c r="JL26" t="s">
        <v>234</v>
      </c>
      <c r="JM26" t="s">
        <v>234</v>
      </c>
      <c r="JN26" t="s">
        <v>234</v>
      </c>
      <c r="JO26" t="s">
        <v>234</v>
      </c>
      <c r="JP26" t="s">
        <v>234</v>
      </c>
      <c r="JQ26" t="s">
        <v>234</v>
      </c>
      <c r="JR26" t="s">
        <v>234</v>
      </c>
      <c r="JS26" t="s">
        <v>234</v>
      </c>
      <c r="JT26" t="s">
        <v>234</v>
      </c>
      <c r="JU26" t="s">
        <v>234</v>
      </c>
      <c r="JV26" t="s">
        <v>234</v>
      </c>
      <c r="JW26" t="s">
        <v>234</v>
      </c>
      <c r="JX26" t="s">
        <v>3443</v>
      </c>
    </row>
    <row r="27" spans="1:284" x14ac:dyDescent="0.35">
      <c r="A27" t="s">
        <v>3888</v>
      </c>
      <c r="B27" s="268">
        <v>44615</v>
      </c>
      <c r="C27" t="s">
        <v>3446</v>
      </c>
      <c r="D27" t="s">
        <v>3447</v>
      </c>
      <c r="E27" t="s">
        <v>3516</v>
      </c>
      <c r="F27" t="s">
        <v>1791</v>
      </c>
      <c r="G27" t="s">
        <v>2014</v>
      </c>
      <c r="H27" t="s">
        <v>3872</v>
      </c>
      <c r="I27" t="s">
        <v>246</v>
      </c>
      <c r="J27" t="s">
        <v>3874</v>
      </c>
      <c r="K27" t="s">
        <v>366</v>
      </c>
      <c r="L27" t="s">
        <v>284</v>
      </c>
      <c r="M27" t="s">
        <v>250</v>
      </c>
      <c r="N27" t="s">
        <v>234</v>
      </c>
      <c r="O27" t="s">
        <v>234</v>
      </c>
      <c r="P27" t="s">
        <v>285</v>
      </c>
      <c r="Q27" t="s">
        <v>234</v>
      </c>
      <c r="R27" t="s">
        <v>318</v>
      </c>
      <c r="S27">
        <v>1</v>
      </c>
      <c r="T27">
        <v>0</v>
      </c>
      <c r="U27">
        <v>0</v>
      </c>
      <c r="V27">
        <v>0</v>
      </c>
      <c r="W27">
        <v>0</v>
      </c>
      <c r="X27">
        <v>0</v>
      </c>
      <c r="Y27">
        <v>0</v>
      </c>
      <c r="Z27">
        <v>0</v>
      </c>
      <c r="AA27" t="s">
        <v>309</v>
      </c>
      <c r="AB27" t="s">
        <v>750</v>
      </c>
      <c r="AC27" t="s">
        <v>3880</v>
      </c>
      <c r="AD27">
        <v>1</v>
      </c>
      <c r="AE27">
        <v>0</v>
      </c>
      <c r="AF27">
        <v>0</v>
      </c>
      <c r="AG27">
        <v>0</v>
      </c>
      <c r="AH27">
        <v>1</v>
      </c>
      <c r="AI27">
        <v>0</v>
      </c>
      <c r="AJ27">
        <v>0</v>
      </c>
      <c r="AK27">
        <v>0</v>
      </c>
      <c r="AL27">
        <v>0</v>
      </c>
      <c r="AM27">
        <v>0</v>
      </c>
      <c r="AN27" t="s">
        <v>234</v>
      </c>
      <c r="AO27" t="s">
        <v>317</v>
      </c>
      <c r="AP27" t="s">
        <v>289</v>
      </c>
      <c r="AQ27" t="s">
        <v>3851</v>
      </c>
      <c r="AR27">
        <v>1</v>
      </c>
      <c r="AS27">
        <v>1</v>
      </c>
      <c r="AT27">
        <v>1</v>
      </c>
      <c r="AU27">
        <v>1</v>
      </c>
      <c r="AV27">
        <v>0</v>
      </c>
      <c r="AW27">
        <v>0</v>
      </c>
      <c r="AX27">
        <v>1</v>
      </c>
      <c r="AY27">
        <v>0</v>
      </c>
      <c r="AZ27" t="s">
        <v>1500</v>
      </c>
      <c r="BA27">
        <v>300</v>
      </c>
      <c r="BB27">
        <v>150</v>
      </c>
      <c r="BC27" t="s">
        <v>1655</v>
      </c>
      <c r="BD27">
        <v>420</v>
      </c>
      <c r="BE27" s="252">
        <v>161.53846153846101</v>
      </c>
      <c r="BF27" t="s">
        <v>1655</v>
      </c>
      <c r="BG27">
        <v>280</v>
      </c>
      <c r="BH27" s="252">
        <v>121.739130434782</v>
      </c>
      <c r="BI27" t="s">
        <v>1655</v>
      </c>
      <c r="BJ27">
        <v>450</v>
      </c>
      <c r="BK27" s="252">
        <v>155.172413793103</v>
      </c>
      <c r="BL27" t="s">
        <v>1445</v>
      </c>
      <c r="BM27" t="s">
        <v>234</v>
      </c>
      <c r="BN27" s="252" t="s">
        <v>234</v>
      </c>
      <c r="BO27" t="s">
        <v>234</v>
      </c>
      <c r="BP27" t="s">
        <v>234</v>
      </c>
      <c r="BQ27" t="s">
        <v>234</v>
      </c>
      <c r="BR27" t="s">
        <v>234</v>
      </c>
      <c r="BS27" t="s">
        <v>1507</v>
      </c>
      <c r="BT27" t="s">
        <v>1655</v>
      </c>
      <c r="BU27">
        <v>1100</v>
      </c>
      <c r="BV27" t="s">
        <v>234</v>
      </c>
      <c r="BW27" t="s">
        <v>234</v>
      </c>
      <c r="BX27" t="s">
        <v>234</v>
      </c>
      <c r="BY27" t="s">
        <v>234</v>
      </c>
      <c r="BZ27" t="s">
        <v>234</v>
      </c>
      <c r="CA27" t="s">
        <v>234</v>
      </c>
      <c r="CB27" t="s">
        <v>259</v>
      </c>
      <c r="CC27">
        <v>1100</v>
      </c>
      <c r="CD27" t="s">
        <v>1445</v>
      </c>
      <c r="CE27" t="s">
        <v>1655</v>
      </c>
      <c r="CF27" t="s">
        <v>3885</v>
      </c>
      <c r="CG27">
        <v>0</v>
      </c>
      <c r="CH27">
        <v>0</v>
      </c>
      <c r="CI27">
        <v>0</v>
      </c>
      <c r="CJ27">
        <v>0</v>
      </c>
      <c r="CK27">
        <v>0</v>
      </c>
      <c r="CL27">
        <v>1</v>
      </c>
      <c r="CM27">
        <v>0</v>
      </c>
      <c r="CN27">
        <v>0</v>
      </c>
      <c r="CO27">
        <v>1</v>
      </c>
      <c r="CP27">
        <v>0</v>
      </c>
      <c r="CQ27">
        <v>0</v>
      </c>
      <c r="CR27">
        <v>1</v>
      </c>
      <c r="CS27">
        <v>0</v>
      </c>
      <c r="CT27">
        <v>0</v>
      </c>
      <c r="CU27" t="s">
        <v>234</v>
      </c>
      <c r="CV27" t="s">
        <v>3886</v>
      </c>
      <c r="CW27">
        <v>0</v>
      </c>
      <c r="CX27">
        <v>1</v>
      </c>
      <c r="CY27">
        <v>0</v>
      </c>
      <c r="CZ27">
        <v>1</v>
      </c>
      <c r="DA27">
        <v>0</v>
      </c>
      <c r="DB27">
        <v>0</v>
      </c>
      <c r="DC27">
        <v>1</v>
      </c>
      <c r="DD27">
        <v>0</v>
      </c>
      <c r="DE27" t="s">
        <v>1445</v>
      </c>
      <c r="DF27" t="s">
        <v>1445</v>
      </c>
      <c r="DG27" t="s">
        <v>1655</v>
      </c>
      <c r="DH27" t="s">
        <v>406</v>
      </c>
      <c r="DI27" t="s">
        <v>314</v>
      </c>
      <c r="DJ27" t="s">
        <v>413</v>
      </c>
      <c r="DK27" t="s">
        <v>314</v>
      </c>
      <c r="DL27" t="s">
        <v>234</v>
      </c>
      <c r="DM27" t="s">
        <v>234</v>
      </c>
      <c r="DN27" t="s">
        <v>234</v>
      </c>
      <c r="DO27" t="s">
        <v>234</v>
      </c>
      <c r="DP27" t="s">
        <v>234</v>
      </c>
      <c r="DQ27" t="s">
        <v>234</v>
      </c>
      <c r="DR27" t="s">
        <v>234</v>
      </c>
      <c r="DS27" t="s">
        <v>234</v>
      </c>
      <c r="DT27" t="s">
        <v>234</v>
      </c>
      <c r="DU27" t="s">
        <v>234</v>
      </c>
      <c r="DV27" t="s">
        <v>234</v>
      </c>
      <c r="DW27" t="s">
        <v>234</v>
      </c>
      <c r="DX27" t="s">
        <v>234</v>
      </c>
      <c r="DY27" t="s">
        <v>234</v>
      </c>
      <c r="DZ27" t="s">
        <v>234</v>
      </c>
      <c r="EA27" t="s">
        <v>234</v>
      </c>
      <c r="EB27" t="s">
        <v>234</v>
      </c>
      <c r="EC27" t="s">
        <v>234</v>
      </c>
      <c r="ED27" t="s">
        <v>234</v>
      </c>
      <c r="EE27" t="s">
        <v>234</v>
      </c>
      <c r="EF27" t="s">
        <v>234</v>
      </c>
      <c r="EG27" t="s">
        <v>234</v>
      </c>
      <c r="EH27" t="s">
        <v>234</v>
      </c>
      <c r="EI27" t="s">
        <v>234</v>
      </c>
      <c r="EJ27" t="s">
        <v>234</v>
      </c>
      <c r="EK27" s="252" t="s">
        <v>234</v>
      </c>
      <c r="EL27" t="s">
        <v>234</v>
      </c>
      <c r="EM27" t="s">
        <v>234</v>
      </c>
      <c r="EN27" t="s">
        <v>234</v>
      </c>
      <c r="EO27" t="s">
        <v>234</v>
      </c>
      <c r="EP27" t="s">
        <v>234</v>
      </c>
      <c r="EQ27" s="252" t="s">
        <v>234</v>
      </c>
      <c r="ER27" t="s">
        <v>234</v>
      </c>
      <c r="ES27" t="s">
        <v>234</v>
      </c>
      <c r="ET27" t="s">
        <v>234</v>
      </c>
      <c r="EU27" t="s">
        <v>234</v>
      </c>
      <c r="EV27" t="s">
        <v>234</v>
      </c>
      <c r="EW27" t="s">
        <v>234</v>
      </c>
      <c r="EX27" t="s">
        <v>234</v>
      </c>
      <c r="EY27" t="s">
        <v>234</v>
      </c>
      <c r="EZ27" t="s">
        <v>234</v>
      </c>
      <c r="FA27" t="s">
        <v>234</v>
      </c>
      <c r="FB27" t="s">
        <v>234</v>
      </c>
      <c r="FC27" t="s">
        <v>234</v>
      </c>
      <c r="FD27" t="s">
        <v>234</v>
      </c>
      <c r="FE27" t="s">
        <v>234</v>
      </c>
      <c r="FF27" t="s">
        <v>234</v>
      </c>
      <c r="FG27" t="s">
        <v>234</v>
      </c>
      <c r="FH27" t="s">
        <v>234</v>
      </c>
      <c r="FI27" t="s">
        <v>234</v>
      </c>
      <c r="FJ27" t="s">
        <v>234</v>
      </c>
      <c r="FK27" t="s">
        <v>234</v>
      </c>
      <c r="FL27" t="s">
        <v>234</v>
      </c>
      <c r="FM27" t="s">
        <v>234</v>
      </c>
      <c r="FN27" t="s">
        <v>234</v>
      </c>
      <c r="FO27" t="s">
        <v>234</v>
      </c>
      <c r="FP27" t="s">
        <v>234</v>
      </c>
      <c r="FQ27" t="s">
        <v>234</v>
      </c>
      <c r="FR27" t="s">
        <v>234</v>
      </c>
      <c r="FS27" t="s">
        <v>234</v>
      </c>
      <c r="FT27" t="s">
        <v>234</v>
      </c>
      <c r="FU27" t="s">
        <v>234</v>
      </c>
      <c r="FV27" t="s">
        <v>234</v>
      </c>
      <c r="FW27" t="s">
        <v>234</v>
      </c>
      <c r="FX27" t="s">
        <v>234</v>
      </c>
      <c r="FY27" t="s">
        <v>234</v>
      </c>
      <c r="FZ27" t="s">
        <v>234</v>
      </c>
      <c r="GA27" t="s">
        <v>234</v>
      </c>
      <c r="GB27" t="s">
        <v>234</v>
      </c>
      <c r="GC27" t="s">
        <v>234</v>
      </c>
      <c r="GD27" t="s">
        <v>234</v>
      </c>
      <c r="GE27" t="s">
        <v>234</v>
      </c>
      <c r="GF27" t="s">
        <v>234</v>
      </c>
      <c r="GG27" t="s">
        <v>234</v>
      </c>
      <c r="GH27" t="s">
        <v>234</v>
      </c>
      <c r="GI27" t="s">
        <v>234</v>
      </c>
      <c r="GJ27" t="s">
        <v>234</v>
      </c>
      <c r="GK27" t="s">
        <v>234</v>
      </c>
      <c r="GL27" t="s">
        <v>234</v>
      </c>
      <c r="GM27" t="s">
        <v>234</v>
      </c>
      <c r="GN27" t="s">
        <v>234</v>
      </c>
      <c r="GO27" t="s">
        <v>234</v>
      </c>
      <c r="GP27" t="s">
        <v>234</v>
      </c>
      <c r="GQ27" t="s">
        <v>234</v>
      </c>
      <c r="GR27" t="s">
        <v>1445</v>
      </c>
      <c r="GS27" t="s">
        <v>234</v>
      </c>
      <c r="GT27" t="s">
        <v>234</v>
      </c>
      <c r="GU27" t="s">
        <v>234</v>
      </c>
      <c r="GV27" t="s">
        <v>234</v>
      </c>
      <c r="GW27" t="s">
        <v>234</v>
      </c>
      <c r="GX27" t="s">
        <v>234</v>
      </c>
      <c r="GY27" t="s">
        <v>234</v>
      </c>
      <c r="GZ27" t="s">
        <v>234</v>
      </c>
      <c r="HA27" t="s">
        <v>3887</v>
      </c>
      <c r="HB27">
        <v>1</v>
      </c>
      <c r="HC27">
        <v>0</v>
      </c>
      <c r="HD27">
        <v>0</v>
      </c>
      <c r="HE27">
        <v>1</v>
      </c>
      <c r="HF27">
        <v>0</v>
      </c>
      <c r="HG27">
        <v>0</v>
      </c>
      <c r="HH27">
        <v>0</v>
      </c>
      <c r="HI27">
        <v>0</v>
      </c>
      <c r="HJ27" t="s">
        <v>234</v>
      </c>
      <c r="HK27" t="s">
        <v>1655</v>
      </c>
      <c r="HL27" t="s">
        <v>234</v>
      </c>
      <c r="HM27" t="s">
        <v>309</v>
      </c>
      <c r="HN27">
        <v>1</v>
      </c>
      <c r="HO27">
        <v>0</v>
      </c>
      <c r="HP27">
        <v>0</v>
      </c>
      <c r="HQ27" t="s">
        <v>234</v>
      </c>
      <c r="HR27" t="s">
        <v>234</v>
      </c>
      <c r="HS27" t="s">
        <v>234</v>
      </c>
      <c r="HT27" t="s">
        <v>234</v>
      </c>
      <c r="HU27" t="s">
        <v>234</v>
      </c>
      <c r="HV27" t="s">
        <v>234</v>
      </c>
      <c r="HW27" t="s">
        <v>234</v>
      </c>
      <c r="HX27" t="s">
        <v>234</v>
      </c>
      <c r="HY27" t="s">
        <v>234</v>
      </c>
      <c r="HZ27" t="s">
        <v>234</v>
      </c>
      <c r="IA27" t="s">
        <v>234</v>
      </c>
      <c r="IB27" t="s">
        <v>234</v>
      </c>
      <c r="IC27" t="s">
        <v>234</v>
      </c>
      <c r="ID27" t="s">
        <v>234</v>
      </c>
      <c r="IE27" t="s">
        <v>234</v>
      </c>
      <c r="IF27" t="s">
        <v>234</v>
      </c>
      <c r="IG27" t="s">
        <v>234</v>
      </c>
      <c r="IH27" t="s">
        <v>234</v>
      </c>
      <c r="II27" t="s">
        <v>234</v>
      </c>
      <c r="IJ27" t="s">
        <v>234</v>
      </c>
      <c r="IK27" t="s">
        <v>234</v>
      </c>
      <c r="IL27" t="s">
        <v>234</v>
      </c>
      <c r="IM27" t="s">
        <v>234</v>
      </c>
      <c r="IN27" t="s">
        <v>234</v>
      </c>
      <c r="IO27" t="s">
        <v>234</v>
      </c>
      <c r="IP27" t="s">
        <v>234</v>
      </c>
      <c r="IQ27" t="s">
        <v>234</v>
      </c>
      <c r="IR27" t="s">
        <v>234</v>
      </c>
      <c r="IS27" t="s">
        <v>234</v>
      </c>
      <c r="IT27" t="s">
        <v>234</v>
      </c>
      <c r="IU27" t="s">
        <v>234</v>
      </c>
      <c r="IV27" t="s">
        <v>234</v>
      </c>
      <c r="IW27" t="s">
        <v>234</v>
      </c>
      <c r="IX27" t="s">
        <v>234</v>
      </c>
      <c r="IY27" t="s">
        <v>234</v>
      </c>
      <c r="IZ27" t="s">
        <v>234</v>
      </c>
      <c r="JA27" t="s">
        <v>234</v>
      </c>
      <c r="JB27" t="s">
        <v>234</v>
      </c>
      <c r="JC27" t="s">
        <v>234</v>
      </c>
      <c r="JD27" t="s">
        <v>234</v>
      </c>
      <c r="JE27" t="s">
        <v>234</v>
      </c>
      <c r="JF27" t="s">
        <v>234</v>
      </c>
      <c r="JG27" t="s">
        <v>234</v>
      </c>
      <c r="JH27" t="s">
        <v>234</v>
      </c>
      <c r="JI27" t="s">
        <v>234</v>
      </c>
      <c r="JJ27" t="s">
        <v>234</v>
      </c>
      <c r="JK27" t="s">
        <v>234</v>
      </c>
      <c r="JL27" t="s">
        <v>234</v>
      </c>
      <c r="JM27" t="s">
        <v>234</v>
      </c>
      <c r="JN27" t="s">
        <v>234</v>
      </c>
      <c r="JO27" t="s">
        <v>234</v>
      </c>
      <c r="JP27" t="s">
        <v>234</v>
      </c>
      <c r="JQ27" t="s">
        <v>234</v>
      </c>
      <c r="JR27" t="s">
        <v>234</v>
      </c>
      <c r="JS27" t="s">
        <v>234</v>
      </c>
      <c r="JT27" t="s">
        <v>234</v>
      </c>
      <c r="JU27" t="s">
        <v>234</v>
      </c>
      <c r="JV27" t="s">
        <v>234</v>
      </c>
      <c r="JW27" t="s">
        <v>234</v>
      </c>
      <c r="JX27" t="s">
        <v>3443</v>
      </c>
    </row>
    <row r="28" spans="1:284" x14ac:dyDescent="0.35">
      <c r="A28" t="s">
        <v>3892</v>
      </c>
      <c r="B28" s="268">
        <v>44615</v>
      </c>
      <c r="C28" t="s">
        <v>3446</v>
      </c>
      <c r="D28" t="s">
        <v>3447</v>
      </c>
      <c r="E28" t="s">
        <v>3516</v>
      </c>
      <c r="F28" t="s">
        <v>1791</v>
      </c>
      <c r="G28" t="s">
        <v>2014</v>
      </c>
      <c r="H28" t="s">
        <v>3872</v>
      </c>
      <c r="I28" t="s">
        <v>246</v>
      </c>
      <c r="J28" t="s">
        <v>3874</v>
      </c>
      <c r="K28" t="s">
        <v>366</v>
      </c>
      <c r="L28" t="s">
        <v>284</v>
      </c>
      <c r="M28" t="s">
        <v>250</v>
      </c>
      <c r="N28" t="s">
        <v>234</v>
      </c>
      <c r="O28" t="s">
        <v>234</v>
      </c>
      <c r="P28" t="s">
        <v>285</v>
      </c>
      <c r="Q28" t="s">
        <v>234</v>
      </c>
      <c r="R28" t="s">
        <v>3875</v>
      </c>
      <c r="S28">
        <v>1</v>
      </c>
      <c r="T28">
        <v>1</v>
      </c>
      <c r="U28">
        <v>0</v>
      </c>
      <c r="V28">
        <v>0</v>
      </c>
      <c r="W28">
        <v>0</v>
      </c>
      <c r="X28">
        <v>0</v>
      </c>
      <c r="Y28">
        <v>0</v>
      </c>
      <c r="Z28">
        <v>0</v>
      </c>
      <c r="AA28" t="s">
        <v>309</v>
      </c>
      <c r="AB28" t="s">
        <v>750</v>
      </c>
      <c r="AC28" t="s">
        <v>3880</v>
      </c>
      <c r="AD28">
        <v>1</v>
      </c>
      <c r="AE28">
        <v>0</v>
      </c>
      <c r="AF28">
        <v>0</v>
      </c>
      <c r="AG28">
        <v>0</v>
      </c>
      <c r="AH28">
        <v>1</v>
      </c>
      <c r="AI28">
        <v>0</v>
      </c>
      <c r="AJ28">
        <v>0</v>
      </c>
      <c r="AK28">
        <v>0</v>
      </c>
      <c r="AL28">
        <v>0</v>
      </c>
      <c r="AM28">
        <v>0</v>
      </c>
      <c r="AN28" t="s">
        <v>234</v>
      </c>
      <c r="AO28" t="s">
        <v>304</v>
      </c>
      <c r="AP28" t="s">
        <v>311</v>
      </c>
      <c r="AQ28" t="s">
        <v>3889</v>
      </c>
      <c r="AR28">
        <v>1</v>
      </c>
      <c r="AS28">
        <v>1</v>
      </c>
      <c r="AT28">
        <v>1</v>
      </c>
      <c r="AU28">
        <v>1</v>
      </c>
      <c r="AV28">
        <v>1</v>
      </c>
      <c r="AW28">
        <v>1</v>
      </c>
      <c r="AX28">
        <v>1</v>
      </c>
      <c r="AY28">
        <v>0</v>
      </c>
      <c r="AZ28" t="s">
        <v>1500</v>
      </c>
      <c r="BA28">
        <v>250</v>
      </c>
      <c r="BB28">
        <v>125</v>
      </c>
      <c r="BC28" t="s">
        <v>1655</v>
      </c>
      <c r="BD28">
        <v>400</v>
      </c>
      <c r="BE28" s="252">
        <v>153.84615384615299</v>
      </c>
      <c r="BF28" t="s">
        <v>1655</v>
      </c>
      <c r="BG28">
        <v>250</v>
      </c>
      <c r="BH28" s="252">
        <v>108.695652173913</v>
      </c>
      <c r="BI28" t="s">
        <v>1655</v>
      </c>
      <c r="BJ28">
        <v>400</v>
      </c>
      <c r="BK28" s="252">
        <v>137.93103448275801</v>
      </c>
      <c r="BL28" t="s">
        <v>1445</v>
      </c>
      <c r="BM28">
        <v>700</v>
      </c>
      <c r="BN28" s="252">
        <v>291.666666666666</v>
      </c>
      <c r="BO28" t="s">
        <v>1445</v>
      </c>
      <c r="BP28">
        <v>700</v>
      </c>
      <c r="BQ28" s="252">
        <v>291.666666666666</v>
      </c>
      <c r="BR28" t="s">
        <v>1445</v>
      </c>
      <c r="BS28" t="s">
        <v>1507</v>
      </c>
      <c r="BT28" t="s">
        <v>1655</v>
      </c>
      <c r="BU28">
        <v>1100</v>
      </c>
      <c r="BV28" t="s">
        <v>234</v>
      </c>
      <c r="BW28" t="s">
        <v>234</v>
      </c>
      <c r="BX28" t="s">
        <v>234</v>
      </c>
      <c r="BY28" t="s">
        <v>234</v>
      </c>
      <c r="BZ28" t="s">
        <v>234</v>
      </c>
      <c r="CA28" t="s">
        <v>234</v>
      </c>
      <c r="CB28" t="s">
        <v>259</v>
      </c>
      <c r="CC28">
        <v>1100</v>
      </c>
      <c r="CD28" t="s">
        <v>1445</v>
      </c>
      <c r="CE28" t="s">
        <v>1655</v>
      </c>
      <c r="CF28" t="s">
        <v>3890</v>
      </c>
      <c r="CG28">
        <v>1</v>
      </c>
      <c r="CH28">
        <v>0</v>
      </c>
      <c r="CI28">
        <v>0</v>
      </c>
      <c r="CJ28">
        <v>0</v>
      </c>
      <c r="CK28">
        <v>1</v>
      </c>
      <c r="CL28">
        <v>1</v>
      </c>
      <c r="CM28">
        <v>0</v>
      </c>
      <c r="CN28">
        <v>0</v>
      </c>
      <c r="CO28">
        <v>0</v>
      </c>
      <c r="CP28">
        <v>0</v>
      </c>
      <c r="CQ28">
        <v>0</v>
      </c>
      <c r="CR28">
        <v>0</v>
      </c>
      <c r="CS28">
        <v>0</v>
      </c>
      <c r="CT28">
        <v>0</v>
      </c>
      <c r="CU28" t="s">
        <v>234</v>
      </c>
      <c r="CV28" t="s">
        <v>3886</v>
      </c>
      <c r="CW28">
        <v>0</v>
      </c>
      <c r="CX28">
        <v>1</v>
      </c>
      <c r="CY28">
        <v>0</v>
      </c>
      <c r="CZ28">
        <v>1</v>
      </c>
      <c r="DA28">
        <v>0</v>
      </c>
      <c r="DB28">
        <v>0</v>
      </c>
      <c r="DC28">
        <v>1</v>
      </c>
      <c r="DD28">
        <v>0</v>
      </c>
      <c r="DE28" t="s">
        <v>1445</v>
      </c>
      <c r="DF28" t="s">
        <v>1445</v>
      </c>
      <c r="DG28" t="s">
        <v>1655</v>
      </c>
      <c r="DH28" t="s">
        <v>406</v>
      </c>
      <c r="DI28" t="s">
        <v>314</v>
      </c>
      <c r="DJ28" t="s">
        <v>413</v>
      </c>
      <c r="DK28" t="s">
        <v>314</v>
      </c>
      <c r="DL28" t="s">
        <v>1018</v>
      </c>
      <c r="DM28">
        <v>1</v>
      </c>
      <c r="DN28">
        <v>0</v>
      </c>
      <c r="DO28">
        <v>0</v>
      </c>
      <c r="DP28">
        <v>0</v>
      </c>
      <c r="DQ28">
        <v>0</v>
      </c>
      <c r="DR28">
        <v>0</v>
      </c>
      <c r="DS28">
        <v>0</v>
      </c>
      <c r="DT28">
        <v>0</v>
      </c>
      <c r="DU28" t="s">
        <v>1655</v>
      </c>
      <c r="DV28">
        <v>60</v>
      </c>
      <c r="DW28" t="s">
        <v>3877</v>
      </c>
      <c r="DX28" t="s">
        <v>234</v>
      </c>
      <c r="DY28" t="s">
        <v>234</v>
      </c>
      <c r="DZ28" t="s">
        <v>234</v>
      </c>
      <c r="EA28" s="99">
        <v>60</v>
      </c>
      <c r="EB28" t="s">
        <v>1655</v>
      </c>
      <c r="EC28" t="s">
        <v>234</v>
      </c>
      <c r="ED28" t="s">
        <v>234</v>
      </c>
      <c r="EE28" t="s">
        <v>234</v>
      </c>
      <c r="EF28" t="s">
        <v>234</v>
      </c>
      <c r="EG28" t="s">
        <v>234</v>
      </c>
      <c r="EH28" t="s">
        <v>234</v>
      </c>
      <c r="EI28" t="s">
        <v>234</v>
      </c>
      <c r="EJ28" t="s">
        <v>234</v>
      </c>
      <c r="EK28" s="252" t="s">
        <v>234</v>
      </c>
      <c r="EL28" t="s">
        <v>234</v>
      </c>
      <c r="EM28" t="s">
        <v>234</v>
      </c>
      <c r="EN28" t="s">
        <v>234</v>
      </c>
      <c r="EO28" t="s">
        <v>234</v>
      </c>
      <c r="EP28" t="s">
        <v>234</v>
      </c>
      <c r="EQ28" s="252" t="s">
        <v>234</v>
      </c>
      <c r="ER28" t="s">
        <v>234</v>
      </c>
      <c r="ES28" t="s">
        <v>234</v>
      </c>
      <c r="ET28" t="s">
        <v>234</v>
      </c>
      <c r="EU28" t="s">
        <v>234</v>
      </c>
      <c r="EV28" t="s">
        <v>234</v>
      </c>
      <c r="EW28" t="s">
        <v>234</v>
      </c>
      <c r="EX28" t="s">
        <v>234</v>
      </c>
      <c r="EY28" t="s">
        <v>234</v>
      </c>
      <c r="EZ28" t="s">
        <v>234</v>
      </c>
      <c r="FA28" t="s">
        <v>234</v>
      </c>
      <c r="FB28" t="s">
        <v>234</v>
      </c>
      <c r="FC28" t="s">
        <v>234</v>
      </c>
      <c r="FD28" t="s">
        <v>234</v>
      </c>
      <c r="FE28" t="s">
        <v>234</v>
      </c>
      <c r="FF28" t="s">
        <v>234</v>
      </c>
      <c r="FG28" t="s">
        <v>234</v>
      </c>
      <c r="FH28" t="s">
        <v>234</v>
      </c>
      <c r="FI28" t="s">
        <v>234</v>
      </c>
      <c r="FJ28" t="s">
        <v>234</v>
      </c>
      <c r="FK28" t="s">
        <v>234</v>
      </c>
      <c r="FL28" t="s">
        <v>1655</v>
      </c>
      <c r="FM28" t="s">
        <v>3891</v>
      </c>
      <c r="FN28">
        <v>0</v>
      </c>
      <c r="FO28">
        <v>0</v>
      </c>
      <c r="FP28">
        <v>0</v>
      </c>
      <c r="FQ28">
        <v>1</v>
      </c>
      <c r="FR28">
        <v>1</v>
      </c>
      <c r="FS28">
        <v>0</v>
      </c>
      <c r="FT28">
        <v>0</v>
      </c>
      <c r="FU28">
        <v>0</v>
      </c>
      <c r="FV28">
        <v>0</v>
      </c>
      <c r="FW28">
        <v>0</v>
      </c>
      <c r="FX28">
        <v>0</v>
      </c>
      <c r="FY28">
        <v>0</v>
      </c>
      <c r="FZ28">
        <v>0</v>
      </c>
      <c r="GA28" t="s">
        <v>234</v>
      </c>
      <c r="GB28" t="s">
        <v>1018</v>
      </c>
      <c r="GC28">
        <v>1</v>
      </c>
      <c r="GD28">
        <v>0</v>
      </c>
      <c r="GE28">
        <v>0</v>
      </c>
      <c r="GF28">
        <v>0</v>
      </c>
      <c r="GG28">
        <v>0</v>
      </c>
      <c r="GH28">
        <v>0</v>
      </c>
      <c r="GI28">
        <v>0</v>
      </c>
      <c r="GJ28">
        <v>0</v>
      </c>
      <c r="GK28" t="s">
        <v>1445</v>
      </c>
      <c r="GL28" t="s">
        <v>1445</v>
      </c>
      <c r="GM28" t="s">
        <v>1655</v>
      </c>
      <c r="GN28" t="s">
        <v>406</v>
      </c>
      <c r="GO28" t="s">
        <v>314</v>
      </c>
      <c r="GP28" t="s">
        <v>413</v>
      </c>
      <c r="GQ28" t="s">
        <v>314</v>
      </c>
      <c r="GR28" t="s">
        <v>1445</v>
      </c>
      <c r="GS28" t="s">
        <v>234</v>
      </c>
      <c r="GT28" t="s">
        <v>234</v>
      </c>
      <c r="GU28" t="s">
        <v>234</v>
      </c>
      <c r="GV28" t="s">
        <v>234</v>
      </c>
      <c r="GW28" t="s">
        <v>234</v>
      </c>
      <c r="GX28" t="s">
        <v>234</v>
      </c>
      <c r="GY28" t="s">
        <v>234</v>
      </c>
      <c r="GZ28" t="s">
        <v>234</v>
      </c>
      <c r="HA28" t="s">
        <v>1583</v>
      </c>
      <c r="HB28">
        <v>1</v>
      </c>
      <c r="HC28">
        <v>0</v>
      </c>
      <c r="HD28">
        <v>0</v>
      </c>
      <c r="HE28">
        <v>0</v>
      </c>
      <c r="HF28">
        <v>0</v>
      </c>
      <c r="HG28">
        <v>0</v>
      </c>
      <c r="HH28">
        <v>0</v>
      </c>
      <c r="HI28">
        <v>0</v>
      </c>
      <c r="HJ28" t="s">
        <v>234</v>
      </c>
      <c r="HK28" t="s">
        <v>1655</v>
      </c>
      <c r="HL28" t="s">
        <v>234</v>
      </c>
      <c r="HM28" t="s">
        <v>3878</v>
      </c>
      <c r="HN28">
        <v>1</v>
      </c>
      <c r="HO28">
        <v>1</v>
      </c>
      <c r="HP28">
        <v>0</v>
      </c>
      <c r="HQ28" t="s">
        <v>234</v>
      </c>
      <c r="HR28" t="s">
        <v>234</v>
      </c>
      <c r="HS28" t="s">
        <v>234</v>
      </c>
      <c r="HT28" t="s">
        <v>234</v>
      </c>
      <c r="HU28" t="s">
        <v>234</v>
      </c>
      <c r="HV28" t="s">
        <v>234</v>
      </c>
      <c r="HW28" t="s">
        <v>234</v>
      </c>
      <c r="HX28" t="s">
        <v>234</v>
      </c>
      <c r="HY28" t="s">
        <v>234</v>
      </c>
      <c r="HZ28" t="s">
        <v>234</v>
      </c>
      <c r="IA28" t="s">
        <v>234</v>
      </c>
      <c r="IB28" t="s">
        <v>234</v>
      </c>
      <c r="IC28" t="s">
        <v>234</v>
      </c>
      <c r="ID28" t="s">
        <v>234</v>
      </c>
      <c r="IE28" t="s">
        <v>234</v>
      </c>
      <c r="IF28" t="s">
        <v>234</v>
      </c>
      <c r="IG28" t="s">
        <v>234</v>
      </c>
      <c r="IH28" t="s">
        <v>234</v>
      </c>
      <c r="II28" t="s">
        <v>234</v>
      </c>
      <c r="IJ28" t="s">
        <v>234</v>
      </c>
      <c r="IK28" t="s">
        <v>234</v>
      </c>
      <c r="IL28" t="s">
        <v>234</v>
      </c>
      <c r="IM28" t="s">
        <v>234</v>
      </c>
      <c r="IN28" t="s">
        <v>234</v>
      </c>
      <c r="IO28" t="s">
        <v>234</v>
      </c>
      <c r="IP28" t="s">
        <v>234</v>
      </c>
      <c r="IQ28" t="s">
        <v>234</v>
      </c>
      <c r="IR28" t="s">
        <v>234</v>
      </c>
      <c r="IS28" t="s">
        <v>234</v>
      </c>
      <c r="IT28" t="s">
        <v>234</v>
      </c>
      <c r="IU28" t="s">
        <v>234</v>
      </c>
      <c r="IV28" t="s">
        <v>234</v>
      </c>
      <c r="IW28" t="s">
        <v>234</v>
      </c>
      <c r="IX28" t="s">
        <v>234</v>
      </c>
      <c r="IY28" t="s">
        <v>234</v>
      </c>
      <c r="IZ28" t="s">
        <v>234</v>
      </c>
      <c r="JA28" t="s">
        <v>234</v>
      </c>
      <c r="JB28" t="s">
        <v>234</v>
      </c>
      <c r="JC28" t="s">
        <v>234</v>
      </c>
      <c r="JD28" t="s">
        <v>234</v>
      </c>
      <c r="JE28" t="s">
        <v>234</v>
      </c>
      <c r="JF28" t="s">
        <v>234</v>
      </c>
      <c r="JG28" t="s">
        <v>234</v>
      </c>
      <c r="JH28" t="s">
        <v>234</v>
      </c>
      <c r="JI28" t="s">
        <v>234</v>
      </c>
      <c r="JJ28" t="s">
        <v>234</v>
      </c>
      <c r="JK28" t="s">
        <v>234</v>
      </c>
      <c r="JL28" t="s">
        <v>234</v>
      </c>
      <c r="JM28" t="s">
        <v>234</v>
      </c>
      <c r="JN28" t="s">
        <v>234</v>
      </c>
      <c r="JO28" t="s">
        <v>234</v>
      </c>
      <c r="JP28" t="s">
        <v>234</v>
      </c>
      <c r="JQ28" t="s">
        <v>234</v>
      </c>
      <c r="JR28" t="s">
        <v>234</v>
      </c>
      <c r="JS28" t="s">
        <v>234</v>
      </c>
      <c r="JT28" t="s">
        <v>234</v>
      </c>
      <c r="JU28" t="s">
        <v>234</v>
      </c>
      <c r="JV28" t="s">
        <v>234</v>
      </c>
      <c r="JW28" t="s">
        <v>234</v>
      </c>
      <c r="JX28" t="s">
        <v>234</v>
      </c>
    </row>
    <row r="29" spans="1:284" x14ac:dyDescent="0.35">
      <c r="A29" t="s">
        <v>3902</v>
      </c>
      <c r="B29" s="268">
        <v>44615</v>
      </c>
      <c r="C29" t="s">
        <v>3446</v>
      </c>
      <c r="D29" t="s">
        <v>3447</v>
      </c>
      <c r="E29" t="s">
        <v>3516</v>
      </c>
      <c r="F29" t="s">
        <v>1791</v>
      </c>
      <c r="G29" t="s">
        <v>2014</v>
      </c>
      <c r="H29" t="s">
        <v>3872</v>
      </c>
      <c r="I29" t="s">
        <v>246</v>
      </c>
      <c r="J29" t="s">
        <v>3874</v>
      </c>
      <c r="K29" t="s">
        <v>366</v>
      </c>
      <c r="L29" t="s">
        <v>284</v>
      </c>
      <c r="M29" t="s">
        <v>250</v>
      </c>
      <c r="N29" t="s">
        <v>234</v>
      </c>
      <c r="O29" t="s">
        <v>234</v>
      </c>
      <c r="P29" t="s">
        <v>285</v>
      </c>
      <c r="Q29" t="s">
        <v>234</v>
      </c>
      <c r="R29" t="s">
        <v>3875</v>
      </c>
      <c r="S29">
        <v>1</v>
      </c>
      <c r="T29">
        <v>1</v>
      </c>
      <c r="U29">
        <v>0</v>
      </c>
      <c r="V29">
        <v>0</v>
      </c>
      <c r="W29">
        <v>0</v>
      </c>
      <c r="X29">
        <v>0</v>
      </c>
      <c r="Y29">
        <v>0</v>
      </c>
      <c r="Z29">
        <v>0</v>
      </c>
      <c r="AA29" t="s">
        <v>309</v>
      </c>
      <c r="AB29" t="s">
        <v>750</v>
      </c>
      <c r="AC29" t="s">
        <v>3880</v>
      </c>
      <c r="AD29">
        <v>1</v>
      </c>
      <c r="AE29">
        <v>0</v>
      </c>
      <c r="AF29">
        <v>0</v>
      </c>
      <c r="AG29">
        <v>0</v>
      </c>
      <c r="AH29">
        <v>1</v>
      </c>
      <c r="AI29">
        <v>0</v>
      </c>
      <c r="AJ29">
        <v>0</v>
      </c>
      <c r="AK29">
        <v>0</v>
      </c>
      <c r="AL29">
        <v>0</v>
      </c>
      <c r="AM29">
        <v>0</v>
      </c>
      <c r="AN29" t="s">
        <v>234</v>
      </c>
      <c r="AO29" t="s">
        <v>317</v>
      </c>
      <c r="AP29" t="s">
        <v>311</v>
      </c>
      <c r="AQ29" t="s">
        <v>3807</v>
      </c>
      <c r="AR29">
        <v>1</v>
      </c>
      <c r="AS29">
        <v>1</v>
      </c>
      <c r="AT29">
        <v>1</v>
      </c>
      <c r="AU29">
        <v>1</v>
      </c>
      <c r="AV29">
        <v>1</v>
      </c>
      <c r="AW29">
        <v>0</v>
      </c>
      <c r="AX29">
        <v>1</v>
      </c>
      <c r="AY29">
        <v>0</v>
      </c>
      <c r="AZ29" t="s">
        <v>1500</v>
      </c>
      <c r="BA29">
        <v>300</v>
      </c>
      <c r="BB29">
        <v>150</v>
      </c>
      <c r="BC29" t="s">
        <v>1655</v>
      </c>
      <c r="BD29">
        <v>450</v>
      </c>
      <c r="BE29" s="252">
        <v>173.07692307692301</v>
      </c>
      <c r="BF29" t="s">
        <v>1655</v>
      </c>
      <c r="BG29">
        <v>280</v>
      </c>
      <c r="BH29" s="252">
        <v>121.739130434782</v>
      </c>
      <c r="BI29" t="s">
        <v>1655</v>
      </c>
      <c r="BJ29">
        <v>450</v>
      </c>
      <c r="BK29" s="252">
        <v>155.172413793103</v>
      </c>
      <c r="BL29" t="s">
        <v>1445</v>
      </c>
      <c r="BM29">
        <v>700</v>
      </c>
      <c r="BN29" s="252">
        <v>291.666666666666</v>
      </c>
      <c r="BO29" t="s">
        <v>1655</v>
      </c>
      <c r="BP29" t="s">
        <v>234</v>
      </c>
      <c r="BQ29" s="252" t="s">
        <v>234</v>
      </c>
      <c r="BR29" t="s">
        <v>234</v>
      </c>
      <c r="BS29" t="s">
        <v>1507</v>
      </c>
      <c r="BT29" t="s">
        <v>1655</v>
      </c>
      <c r="BU29">
        <v>1050</v>
      </c>
      <c r="BV29" t="s">
        <v>234</v>
      </c>
      <c r="BW29" t="s">
        <v>234</v>
      </c>
      <c r="BX29" t="s">
        <v>234</v>
      </c>
      <c r="BY29" t="s">
        <v>234</v>
      </c>
      <c r="BZ29" t="s">
        <v>234</v>
      </c>
      <c r="CA29" t="s">
        <v>234</v>
      </c>
      <c r="CB29" t="s">
        <v>259</v>
      </c>
      <c r="CC29">
        <v>1050</v>
      </c>
      <c r="CD29" t="s">
        <v>1445</v>
      </c>
      <c r="CE29" t="s">
        <v>1655</v>
      </c>
      <c r="CF29" t="s">
        <v>3894</v>
      </c>
      <c r="CG29">
        <v>0</v>
      </c>
      <c r="CH29">
        <v>1</v>
      </c>
      <c r="CI29">
        <v>0</v>
      </c>
      <c r="CJ29">
        <v>0</v>
      </c>
      <c r="CK29">
        <v>0</v>
      </c>
      <c r="CL29">
        <v>1</v>
      </c>
      <c r="CM29">
        <v>0</v>
      </c>
      <c r="CN29">
        <v>0</v>
      </c>
      <c r="CO29">
        <v>0</v>
      </c>
      <c r="CP29">
        <v>0</v>
      </c>
      <c r="CQ29">
        <v>0</v>
      </c>
      <c r="CR29">
        <v>0</v>
      </c>
      <c r="CS29">
        <v>0</v>
      </c>
      <c r="CT29">
        <v>0</v>
      </c>
      <c r="CU29" t="s">
        <v>234</v>
      </c>
      <c r="CV29" t="s">
        <v>3895</v>
      </c>
      <c r="CW29">
        <v>0</v>
      </c>
      <c r="CX29">
        <v>1</v>
      </c>
      <c r="CY29">
        <v>0</v>
      </c>
      <c r="CZ29">
        <v>1</v>
      </c>
      <c r="DA29">
        <v>1</v>
      </c>
      <c r="DB29">
        <v>0</v>
      </c>
      <c r="DC29">
        <v>0</v>
      </c>
      <c r="DD29">
        <v>0</v>
      </c>
      <c r="DE29" t="s">
        <v>1445</v>
      </c>
      <c r="DF29" t="s">
        <v>1445</v>
      </c>
      <c r="DG29" t="s">
        <v>1655</v>
      </c>
      <c r="DH29" t="s">
        <v>406</v>
      </c>
      <c r="DI29" t="s">
        <v>314</v>
      </c>
      <c r="DJ29" t="s">
        <v>413</v>
      </c>
      <c r="DK29" t="s">
        <v>314</v>
      </c>
      <c r="DL29" t="s">
        <v>3896</v>
      </c>
      <c r="DM29">
        <v>1</v>
      </c>
      <c r="DN29">
        <v>1</v>
      </c>
      <c r="DO29">
        <v>1</v>
      </c>
      <c r="DP29">
        <v>1</v>
      </c>
      <c r="DQ29">
        <v>1</v>
      </c>
      <c r="DR29">
        <v>0</v>
      </c>
      <c r="DS29">
        <v>1</v>
      </c>
      <c r="DT29">
        <v>0</v>
      </c>
      <c r="DU29" t="s">
        <v>1655</v>
      </c>
      <c r="DV29">
        <v>35</v>
      </c>
      <c r="DW29" t="s">
        <v>3897</v>
      </c>
      <c r="DX29" t="s">
        <v>234</v>
      </c>
      <c r="DY29" t="s">
        <v>234</v>
      </c>
      <c r="DZ29" t="s">
        <v>234</v>
      </c>
      <c r="EA29" s="99">
        <v>35</v>
      </c>
      <c r="EB29" t="s">
        <v>1655</v>
      </c>
      <c r="EC29">
        <v>25</v>
      </c>
      <c r="ED29" t="s">
        <v>1655</v>
      </c>
      <c r="EE29">
        <v>25</v>
      </c>
      <c r="EF29" t="s">
        <v>1655</v>
      </c>
      <c r="EG29" t="s">
        <v>1655</v>
      </c>
      <c r="EH29">
        <v>30</v>
      </c>
      <c r="EI29" t="s">
        <v>234</v>
      </c>
      <c r="EJ29" t="s">
        <v>234</v>
      </c>
      <c r="EK29" s="252">
        <v>30</v>
      </c>
      <c r="EL29" t="s">
        <v>1655</v>
      </c>
      <c r="EM29" t="s">
        <v>1655</v>
      </c>
      <c r="EN29">
        <v>125</v>
      </c>
      <c r="EO29" t="s">
        <v>234</v>
      </c>
      <c r="EP29" t="s">
        <v>234</v>
      </c>
      <c r="EQ29" s="252">
        <v>125</v>
      </c>
      <c r="ER29" t="s">
        <v>1655</v>
      </c>
      <c r="ES29" t="s">
        <v>1655</v>
      </c>
      <c r="ET29">
        <v>100</v>
      </c>
      <c r="EU29" t="s">
        <v>234</v>
      </c>
      <c r="EV29" t="s">
        <v>234</v>
      </c>
      <c r="EW29" t="s">
        <v>234</v>
      </c>
      <c r="EX29" s="99">
        <v>100</v>
      </c>
      <c r="EY29" t="s">
        <v>1655</v>
      </c>
      <c r="EZ29" t="s">
        <v>234</v>
      </c>
      <c r="FA29" t="s">
        <v>234</v>
      </c>
      <c r="FB29" t="s">
        <v>234</v>
      </c>
      <c r="FC29" t="s">
        <v>234</v>
      </c>
      <c r="FD29" t="s">
        <v>234</v>
      </c>
      <c r="FE29" t="s">
        <v>234</v>
      </c>
      <c r="FF29" t="s">
        <v>234</v>
      </c>
      <c r="FG29" t="s">
        <v>234</v>
      </c>
      <c r="FH29" t="s">
        <v>234</v>
      </c>
      <c r="FI29" t="s">
        <v>234</v>
      </c>
      <c r="FJ29" t="s">
        <v>234</v>
      </c>
      <c r="FK29" t="s">
        <v>234</v>
      </c>
      <c r="FL29" t="s">
        <v>1655</v>
      </c>
      <c r="FM29" t="s">
        <v>3900</v>
      </c>
      <c r="FN29">
        <v>0</v>
      </c>
      <c r="FO29">
        <v>1</v>
      </c>
      <c r="FP29">
        <v>0</v>
      </c>
      <c r="FQ29">
        <v>0</v>
      </c>
      <c r="FR29">
        <v>1</v>
      </c>
      <c r="FS29">
        <v>0</v>
      </c>
      <c r="FT29">
        <v>0</v>
      </c>
      <c r="FU29">
        <v>0</v>
      </c>
      <c r="FV29">
        <v>0</v>
      </c>
      <c r="FW29">
        <v>0</v>
      </c>
      <c r="FX29">
        <v>0</v>
      </c>
      <c r="FY29">
        <v>0</v>
      </c>
      <c r="FZ29">
        <v>0</v>
      </c>
      <c r="GA29" t="s">
        <v>234</v>
      </c>
      <c r="GB29" t="s">
        <v>3901</v>
      </c>
      <c r="GC29">
        <v>1</v>
      </c>
      <c r="GD29">
        <v>0</v>
      </c>
      <c r="GE29">
        <v>0</v>
      </c>
      <c r="GF29">
        <v>1</v>
      </c>
      <c r="GG29">
        <v>0</v>
      </c>
      <c r="GH29">
        <v>0</v>
      </c>
      <c r="GI29">
        <v>0</v>
      </c>
      <c r="GJ29">
        <v>0</v>
      </c>
      <c r="GK29" t="s">
        <v>1445</v>
      </c>
      <c r="GL29" t="s">
        <v>1445</v>
      </c>
      <c r="GM29" t="s">
        <v>1655</v>
      </c>
      <c r="GN29" t="s">
        <v>406</v>
      </c>
      <c r="GO29" t="s">
        <v>314</v>
      </c>
      <c r="GP29" t="s">
        <v>413</v>
      </c>
      <c r="GQ29" t="s">
        <v>314</v>
      </c>
      <c r="GR29" t="s">
        <v>1445</v>
      </c>
      <c r="GS29" t="s">
        <v>234</v>
      </c>
      <c r="GT29" t="s">
        <v>234</v>
      </c>
      <c r="GU29" t="s">
        <v>234</v>
      </c>
      <c r="GV29" t="s">
        <v>234</v>
      </c>
      <c r="GW29" t="s">
        <v>234</v>
      </c>
      <c r="GX29" t="s">
        <v>234</v>
      </c>
      <c r="GY29" t="s">
        <v>234</v>
      </c>
      <c r="GZ29" t="s">
        <v>234</v>
      </c>
      <c r="HA29" t="s">
        <v>1583</v>
      </c>
      <c r="HB29">
        <v>1</v>
      </c>
      <c r="HC29">
        <v>0</v>
      </c>
      <c r="HD29">
        <v>0</v>
      </c>
      <c r="HE29">
        <v>0</v>
      </c>
      <c r="HF29">
        <v>0</v>
      </c>
      <c r="HG29">
        <v>0</v>
      </c>
      <c r="HH29">
        <v>0</v>
      </c>
      <c r="HI29">
        <v>0</v>
      </c>
      <c r="HJ29" t="s">
        <v>234</v>
      </c>
      <c r="HK29" t="s">
        <v>1655</v>
      </c>
      <c r="HL29" t="s">
        <v>234</v>
      </c>
      <c r="HM29" t="s">
        <v>3878</v>
      </c>
      <c r="HN29">
        <v>1</v>
      </c>
      <c r="HO29">
        <v>1</v>
      </c>
      <c r="HP29">
        <v>0</v>
      </c>
      <c r="HQ29" t="s">
        <v>234</v>
      </c>
      <c r="HR29" t="s">
        <v>234</v>
      </c>
      <c r="HS29" t="s">
        <v>234</v>
      </c>
      <c r="HT29" t="s">
        <v>234</v>
      </c>
      <c r="HU29" t="s">
        <v>234</v>
      </c>
      <c r="HV29" t="s">
        <v>234</v>
      </c>
      <c r="HW29" t="s">
        <v>234</v>
      </c>
      <c r="HX29" t="s">
        <v>234</v>
      </c>
      <c r="HY29" t="s">
        <v>234</v>
      </c>
      <c r="HZ29" t="s">
        <v>234</v>
      </c>
      <c r="IA29" t="s">
        <v>234</v>
      </c>
      <c r="IB29" t="s">
        <v>234</v>
      </c>
      <c r="IC29" t="s">
        <v>234</v>
      </c>
      <c r="ID29" t="s">
        <v>234</v>
      </c>
      <c r="IE29" t="s">
        <v>234</v>
      </c>
      <c r="IF29" t="s">
        <v>234</v>
      </c>
      <c r="IG29" t="s">
        <v>234</v>
      </c>
      <c r="IH29" t="s">
        <v>234</v>
      </c>
      <c r="II29" t="s">
        <v>234</v>
      </c>
      <c r="IJ29" t="s">
        <v>234</v>
      </c>
      <c r="IK29" t="s">
        <v>234</v>
      </c>
      <c r="IL29" t="s">
        <v>234</v>
      </c>
      <c r="IM29" t="s">
        <v>234</v>
      </c>
      <c r="IN29" t="s">
        <v>234</v>
      </c>
      <c r="IO29" t="s">
        <v>234</v>
      </c>
      <c r="IP29" t="s">
        <v>234</v>
      </c>
      <c r="IQ29" t="s">
        <v>234</v>
      </c>
      <c r="IR29" t="s">
        <v>234</v>
      </c>
      <c r="IS29" t="s">
        <v>234</v>
      </c>
      <c r="IT29" t="s">
        <v>234</v>
      </c>
      <c r="IU29" t="s">
        <v>234</v>
      </c>
      <c r="IV29" t="s">
        <v>234</v>
      </c>
      <c r="IW29" t="s">
        <v>234</v>
      </c>
      <c r="IX29" t="s">
        <v>234</v>
      </c>
      <c r="IY29" t="s">
        <v>234</v>
      </c>
      <c r="IZ29" t="s">
        <v>234</v>
      </c>
      <c r="JA29" t="s">
        <v>234</v>
      </c>
      <c r="JB29" t="s">
        <v>234</v>
      </c>
      <c r="JC29" t="s">
        <v>234</v>
      </c>
      <c r="JD29" t="s">
        <v>234</v>
      </c>
      <c r="JE29" t="s">
        <v>234</v>
      </c>
      <c r="JF29" t="s">
        <v>234</v>
      </c>
      <c r="JG29" t="s">
        <v>234</v>
      </c>
      <c r="JH29" t="s">
        <v>234</v>
      </c>
      <c r="JI29" t="s">
        <v>234</v>
      </c>
      <c r="JJ29" t="s">
        <v>234</v>
      </c>
      <c r="JK29" t="s">
        <v>234</v>
      </c>
      <c r="JL29" t="s">
        <v>234</v>
      </c>
      <c r="JM29" t="s">
        <v>234</v>
      </c>
      <c r="JN29" t="s">
        <v>234</v>
      </c>
      <c r="JO29" t="s">
        <v>234</v>
      </c>
      <c r="JP29" t="s">
        <v>234</v>
      </c>
      <c r="JQ29" t="s">
        <v>234</v>
      </c>
      <c r="JR29" t="s">
        <v>234</v>
      </c>
      <c r="JS29" t="s">
        <v>234</v>
      </c>
      <c r="JT29" t="s">
        <v>234</v>
      </c>
      <c r="JU29" t="s">
        <v>234</v>
      </c>
      <c r="JV29" t="s">
        <v>234</v>
      </c>
      <c r="JW29" t="s">
        <v>234</v>
      </c>
      <c r="JX29" t="s">
        <v>3443</v>
      </c>
    </row>
    <row r="30" spans="1:284" x14ac:dyDescent="0.35">
      <c r="A30" t="s">
        <v>3905</v>
      </c>
      <c r="B30" s="268">
        <v>44615</v>
      </c>
      <c r="C30" t="s">
        <v>3446</v>
      </c>
      <c r="D30" t="s">
        <v>3447</v>
      </c>
      <c r="E30" t="s">
        <v>3516</v>
      </c>
      <c r="F30" t="s">
        <v>1791</v>
      </c>
      <c r="G30" t="s">
        <v>2014</v>
      </c>
      <c r="H30" t="s">
        <v>3872</v>
      </c>
      <c r="I30" t="s">
        <v>246</v>
      </c>
      <c r="J30" t="s">
        <v>3874</v>
      </c>
      <c r="K30" t="s">
        <v>366</v>
      </c>
      <c r="L30" t="s">
        <v>284</v>
      </c>
      <c r="M30" t="s">
        <v>250</v>
      </c>
      <c r="N30" t="s">
        <v>234</v>
      </c>
      <c r="O30" t="s">
        <v>234</v>
      </c>
      <c r="P30" t="s">
        <v>285</v>
      </c>
      <c r="Q30" t="s">
        <v>234</v>
      </c>
      <c r="R30" t="s">
        <v>302</v>
      </c>
      <c r="S30">
        <v>0</v>
      </c>
      <c r="T30">
        <v>1</v>
      </c>
      <c r="U30">
        <v>0</v>
      </c>
      <c r="V30">
        <v>0</v>
      </c>
      <c r="W30">
        <v>0</v>
      </c>
      <c r="X30">
        <v>0</v>
      </c>
      <c r="Y30">
        <v>0</v>
      </c>
      <c r="Z30">
        <v>0</v>
      </c>
      <c r="AA30" t="s">
        <v>303</v>
      </c>
      <c r="AB30" t="s">
        <v>752</v>
      </c>
      <c r="AC30" t="s">
        <v>3880</v>
      </c>
      <c r="AD30">
        <v>1</v>
      </c>
      <c r="AE30">
        <v>0</v>
      </c>
      <c r="AF30">
        <v>0</v>
      </c>
      <c r="AG30">
        <v>0</v>
      </c>
      <c r="AH30">
        <v>1</v>
      </c>
      <c r="AI30">
        <v>0</v>
      </c>
      <c r="AJ30">
        <v>0</v>
      </c>
      <c r="AK30">
        <v>0</v>
      </c>
      <c r="AL30">
        <v>0</v>
      </c>
      <c r="AM30">
        <v>0</v>
      </c>
      <c r="AN30" t="s">
        <v>234</v>
      </c>
      <c r="AO30" t="s">
        <v>348</v>
      </c>
      <c r="AP30" t="s">
        <v>348</v>
      </c>
      <c r="AQ30" t="s">
        <v>234</v>
      </c>
      <c r="AR30" t="s">
        <v>234</v>
      </c>
      <c r="AS30" t="s">
        <v>234</v>
      </c>
      <c r="AT30" t="s">
        <v>234</v>
      </c>
      <c r="AU30" t="s">
        <v>234</v>
      </c>
      <c r="AV30" t="s">
        <v>234</v>
      </c>
      <c r="AW30" t="s">
        <v>234</v>
      </c>
      <c r="AX30" t="s">
        <v>234</v>
      </c>
      <c r="AY30" t="s">
        <v>234</v>
      </c>
      <c r="AZ30" t="s">
        <v>234</v>
      </c>
      <c r="BA30" t="s">
        <v>234</v>
      </c>
      <c r="BB30" t="s">
        <v>234</v>
      </c>
      <c r="BC30" t="s">
        <v>234</v>
      </c>
      <c r="BD30" t="s">
        <v>234</v>
      </c>
      <c r="BE30" s="252" t="s">
        <v>234</v>
      </c>
      <c r="BF30" t="s">
        <v>234</v>
      </c>
      <c r="BG30" t="s">
        <v>234</v>
      </c>
      <c r="BH30" s="252" t="s">
        <v>234</v>
      </c>
      <c r="BI30" t="s">
        <v>234</v>
      </c>
      <c r="BJ30" t="s">
        <v>234</v>
      </c>
      <c r="BK30" s="252" t="s">
        <v>234</v>
      </c>
      <c r="BL30" t="s">
        <v>234</v>
      </c>
      <c r="BM30" t="s">
        <v>234</v>
      </c>
      <c r="BN30" s="252" t="s">
        <v>234</v>
      </c>
      <c r="BO30" t="s">
        <v>234</v>
      </c>
      <c r="BP30" t="s">
        <v>234</v>
      </c>
      <c r="BQ30" s="252" t="s">
        <v>234</v>
      </c>
      <c r="BR30" t="s">
        <v>234</v>
      </c>
      <c r="BS30" t="s">
        <v>234</v>
      </c>
      <c r="BT30" t="s">
        <v>234</v>
      </c>
      <c r="BU30" t="s">
        <v>234</v>
      </c>
      <c r="BV30" t="s">
        <v>234</v>
      </c>
      <c r="BW30" t="s">
        <v>234</v>
      </c>
      <c r="BX30" t="s">
        <v>234</v>
      </c>
      <c r="BY30" t="s">
        <v>234</v>
      </c>
      <c r="BZ30" t="s">
        <v>234</v>
      </c>
      <c r="CA30" t="s">
        <v>234</v>
      </c>
      <c r="CB30" t="s">
        <v>234</v>
      </c>
      <c r="CC30" t="s">
        <v>234</v>
      </c>
      <c r="CD30" t="s">
        <v>234</v>
      </c>
      <c r="CE30" t="s">
        <v>234</v>
      </c>
      <c r="CF30" t="s">
        <v>234</v>
      </c>
      <c r="CG30" t="s">
        <v>234</v>
      </c>
      <c r="CH30" t="s">
        <v>234</v>
      </c>
      <c r="CI30" t="s">
        <v>234</v>
      </c>
      <c r="CJ30" t="s">
        <v>234</v>
      </c>
      <c r="CK30" t="s">
        <v>234</v>
      </c>
      <c r="CL30" t="s">
        <v>234</v>
      </c>
      <c r="CM30" t="s">
        <v>234</v>
      </c>
      <c r="CN30" t="s">
        <v>234</v>
      </c>
      <c r="CO30" t="s">
        <v>234</v>
      </c>
      <c r="CP30" t="s">
        <v>234</v>
      </c>
      <c r="CQ30" t="s">
        <v>234</v>
      </c>
      <c r="CR30" t="s">
        <v>234</v>
      </c>
      <c r="CS30" t="s">
        <v>234</v>
      </c>
      <c r="CT30" t="s">
        <v>234</v>
      </c>
      <c r="CU30" t="s">
        <v>234</v>
      </c>
      <c r="CV30" t="s">
        <v>234</v>
      </c>
      <c r="CW30" t="s">
        <v>234</v>
      </c>
      <c r="CX30" t="s">
        <v>234</v>
      </c>
      <c r="CY30" t="s">
        <v>234</v>
      </c>
      <c r="CZ30" t="s">
        <v>234</v>
      </c>
      <c r="DA30" t="s">
        <v>234</v>
      </c>
      <c r="DB30" t="s">
        <v>234</v>
      </c>
      <c r="DC30" t="s">
        <v>234</v>
      </c>
      <c r="DD30" t="s">
        <v>234</v>
      </c>
      <c r="DE30" t="s">
        <v>234</v>
      </c>
      <c r="DF30" t="s">
        <v>234</v>
      </c>
      <c r="DG30" t="s">
        <v>234</v>
      </c>
      <c r="DH30" t="s">
        <v>234</v>
      </c>
      <c r="DI30" t="s">
        <v>234</v>
      </c>
      <c r="DJ30" t="s">
        <v>234</v>
      </c>
      <c r="DK30" t="s">
        <v>234</v>
      </c>
      <c r="DL30" t="s">
        <v>3857</v>
      </c>
      <c r="DM30">
        <v>0</v>
      </c>
      <c r="DN30">
        <v>1</v>
      </c>
      <c r="DO30">
        <v>1</v>
      </c>
      <c r="DP30">
        <v>0</v>
      </c>
      <c r="DQ30">
        <v>1</v>
      </c>
      <c r="DR30">
        <v>0</v>
      </c>
      <c r="DS30">
        <v>1</v>
      </c>
      <c r="DT30">
        <v>0</v>
      </c>
      <c r="DU30" t="s">
        <v>234</v>
      </c>
      <c r="DV30" t="s">
        <v>234</v>
      </c>
      <c r="DW30" t="s">
        <v>234</v>
      </c>
      <c r="DX30" t="s">
        <v>234</v>
      </c>
      <c r="DY30" t="s">
        <v>234</v>
      </c>
      <c r="DZ30" t="s">
        <v>234</v>
      </c>
      <c r="EA30" t="s">
        <v>234</v>
      </c>
      <c r="EB30" t="s">
        <v>234</v>
      </c>
      <c r="EC30">
        <v>15</v>
      </c>
      <c r="ED30" t="s">
        <v>1655</v>
      </c>
      <c r="EE30" t="s">
        <v>234</v>
      </c>
      <c r="EF30" t="s">
        <v>234</v>
      </c>
      <c r="EG30" t="s">
        <v>1655</v>
      </c>
      <c r="EH30">
        <v>35</v>
      </c>
      <c r="EI30" t="s">
        <v>234</v>
      </c>
      <c r="EJ30" t="s">
        <v>234</v>
      </c>
      <c r="EK30" s="252">
        <v>35</v>
      </c>
      <c r="EL30" t="s">
        <v>1655</v>
      </c>
      <c r="EM30" t="s">
        <v>1655</v>
      </c>
      <c r="EN30">
        <v>75</v>
      </c>
      <c r="EO30" t="s">
        <v>234</v>
      </c>
      <c r="EP30" t="s">
        <v>234</v>
      </c>
      <c r="EQ30" s="252">
        <v>75</v>
      </c>
      <c r="ER30" t="s">
        <v>1655</v>
      </c>
      <c r="ES30" t="s">
        <v>1655</v>
      </c>
      <c r="ET30">
        <v>100</v>
      </c>
      <c r="EU30" t="s">
        <v>234</v>
      </c>
      <c r="EV30" t="s">
        <v>234</v>
      </c>
      <c r="EW30" t="s">
        <v>234</v>
      </c>
      <c r="EX30" s="99">
        <v>100</v>
      </c>
      <c r="EY30" t="s">
        <v>1655</v>
      </c>
      <c r="EZ30" t="s">
        <v>234</v>
      </c>
      <c r="FA30" t="s">
        <v>234</v>
      </c>
      <c r="FB30" t="s">
        <v>234</v>
      </c>
      <c r="FC30" t="s">
        <v>234</v>
      </c>
      <c r="FD30" t="s">
        <v>234</v>
      </c>
      <c r="FE30" t="s">
        <v>234</v>
      </c>
      <c r="FF30" t="s">
        <v>234</v>
      </c>
      <c r="FG30" t="s">
        <v>234</v>
      </c>
      <c r="FH30" t="s">
        <v>234</v>
      </c>
      <c r="FI30" t="s">
        <v>234</v>
      </c>
      <c r="FJ30" t="s">
        <v>234</v>
      </c>
      <c r="FK30" t="s">
        <v>234</v>
      </c>
      <c r="FL30" t="s">
        <v>1655</v>
      </c>
      <c r="FM30" t="s">
        <v>3903</v>
      </c>
      <c r="FN30">
        <v>0</v>
      </c>
      <c r="FO30">
        <v>1</v>
      </c>
      <c r="FP30">
        <v>0</v>
      </c>
      <c r="FQ30">
        <v>0</v>
      </c>
      <c r="FR30">
        <v>0</v>
      </c>
      <c r="FS30">
        <v>0</v>
      </c>
      <c r="FT30">
        <v>1</v>
      </c>
      <c r="FU30">
        <v>0</v>
      </c>
      <c r="FV30">
        <v>0</v>
      </c>
      <c r="FW30">
        <v>0</v>
      </c>
      <c r="FX30">
        <v>0</v>
      </c>
      <c r="FY30">
        <v>0</v>
      </c>
      <c r="FZ30">
        <v>0</v>
      </c>
      <c r="GA30" t="s">
        <v>234</v>
      </c>
      <c r="GB30" t="s">
        <v>3904</v>
      </c>
      <c r="GC30">
        <v>0</v>
      </c>
      <c r="GD30">
        <v>0</v>
      </c>
      <c r="GE30">
        <v>0</v>
      </c>
      <c r="GF30">
        <v>0</v>
      </c>
      <c r="GG30">
        <v>1</v>
      </c>
      <c r="GH30">
        <v>0</v>
      </c>
      <c r="GI30">
        <v>1</v>
      </c>
      <c r="GJ30">
        <v>0</v>
      </c>
      <c r="GK30" t="s">
        <v>1445</v>
      </c>
      <c r="GL30" t="s">
        <v>1445</v>
      </c>
      <c r="GM30" t="s">
        <v>1655</v>
      </c>
      <c r="GN30" t="s">
        <v>1791</v>
      </c>
      <c r="GO30" t="s">
        <v>305</v>
      </c>
      <c r="GP30" t="s">
        <v>2014</v>
      </c>
      <c r="GQ30" t="s">
        <v>305</v>
      </c>
      <c r="GR30" t="s">
        <v>1445</v>
      </c>
      <c r="GS30" t="s">
        <v>234</v>
      </c>
      <c r="GT30" t="s">
        <v>234</v>
      </c>
      <c r="GU30" t="s">
        <v>234</v>
      </c>
      <c r="GV30" t="s">
        <v>234</v>
      </c>
      <c r="GW30" t="s">
        <v>234</v>
      </c>
      <c r="GX30" t="s">
        <v>234</v>
      </c>
      <c r="GY30" t="s">
        <v>234</v>
      </c>
      <c r="GZ30" t="s">
        <v>234</v>
      </c>
      <c r="HA30" t="s">
        <v>1583</v>
      </c>
      <c r="HB30">
        <v>1</v>
      </c>
      <c r="HC30">
        <v>0</v>
      </c>
      <c r="HD30">
        <v>0</v>
      </c>
      <c r="HE30">
        <v>0</v>
      </c>
      <c r="HF30">
        <v>0</v>
      </c>
      <c r="HG30">
        <v>0</v>
      </c>
      <c r="HH30">
        <v>0</v>
      </c>
      <c r="HI30">
        <v>0</v>
      </c>
      <c r="HJ30" t="s">
        <v>234</v>
      </c>
      <c r="HK30" t="s">
        <v>1655</v>
      </c>
      <c r="HL30" t="s">
        <v>234</v>
      </c>
      <c r="HM30" t="s">
        <v>303</v>
      </c>
      <c r="HN30">
        <v>0</v>
      </c>
      <c r="HO30">
        <v>1</v>
      </c>
      <c r="HP30">
        <v>0</v>
      </c>
      <c r="HQ30" t="s">
        <v>234</v>
      </c>
      <c r="HR30" t="s">
        <v>234</v>
      </c>
      <c r="HS30" t="s">
        <v>234</v>
      </c>
      <c r="HT30" t="s">
        <v>234</v>
      </c>
      <c r="HU30" t="s">
        <v>234</v>
      </c>
      <c r="HV30" t="s">
        <v>234</v>
      </c>
      <c r="HW30" t="s">
        <v>234</v>
      </c>
      <c r="HX30" t="s">
        <v>234</v>
      </c>
      <c r="HY30" t="s">
        <v>234</v>
      </c>
      <c r="HZ30" t="s">
        <v>234</v>
      </c>
      <c r="IA30" t="s">
        <v>234</v>
      </c>
      <c r="IB30" t="s">
        <v>234</v>
      </c>
      <c r="IC30" t="s">
        <v>234</v>
      </c>
      <c r="ID30" t="s">
        <v>234</v>
      </c>
      <c r="IE30" t="s">
        <v>234</v>
      </c>
      <c r="IF30" t="s">
        <v>234</v>
      </c>
      <c r="IG30" t="s">
        <v>234</v>
      </c>
      <c r="IH30" t="s">
        <v>234</v>
      </c>
      <c r="II30" t="s">
        <v>234</v>
      </c>
      <c r="IJ30" t="s">
        <v>234</v>
      </c>
      <c r="IK30" t="s">
        <v>234</v>
      </c>
      <c r="IL30" t="s">
        <v>234</v>
      </c>
      <c r="IM30" t="s">
        <v>234</v>
      </c>
      <c r="IN30" t="s">
        <v>234</v>
      </c>
      <c r="IO30" t="s">
        <v>234</v>
      </c>
      <c r="IP30" t="s">
        <v>234</v>
      </c>
      <c r="IQ30" t="s">
        <v>234</v>
      </c>
      <c r="IR30" t="s">
        <v>234</v>
      </c>
      <c r="IS30" t="s">
        <v>234</v>
      </c>
      <c r="IT30" t="s">
        <v>234</v>
      </c>
      <c r="IU30" t="s">
        <v>234</v>
      </c>
      <c r="IV30" t="s">
        <v>234</v>
      </c>
      <c r="IW30" t="s">
        <v>234</v>
      </c>
      <c r="IX30" t="s">
        <v>234</v>
      </c>
      <c r="IY30" t="s">
        <v>234</v>
      </c>
      <c r="IZ30" t="s">
        <v>234</v>
      </c>
      <c r="JA30" t="s">
        <v>234</v>
      </c>
      <c r="JB30" t="s">
        <v>234</v>
      </c>
      <c r="JC30" t="s">
        <v>234</v>
      </c>
      <c r="JD30" t="s">
        <v>234</v>
      </c>
      <c r="JE30" t="s">
        <v>234</v>
      </c>
      <c r="JF30" t="s">
        <v>234</v>
      </c>
      <c r="JG30" t="s">
        <v>234</v>
      </c>
      <c r="JH30" t="s">
        <v>234</v>
      </c>
      <c r="JI30" t="s">
        <v>234</v>
      </c>
      <c r="JJ30" t="s">
        <v>234</v>
      </c>
      <c r="JK30" t="s">
        <v>234</v>
      </c>
      <c r="JL30" t="s">
        <v>234</v>
      </c>
      <c r="JM30" t="s">
        <v>234</v>
      </c>
      <c r="JN30" t="s">
        <v>234</v>
      </c>
      <c r="JO30" t="s">
        <v>234</v>
      </c>
      <c r="JP30" t="s">
        <v>234</v>
      </c>
      <c r="JQ30" t="s">
        <v>234</v>
      </c>
      <c r="JR30" t="s">
        <v>234</v>
      </c>
      <c r="JS30" t="s">
        <v>234</v>
      </c>
      <c r="JT30" t="s">
        <v>234</v>
      </c>
      <c r="JU30" t="s">
        <v>234</v>
      </c>
      <c r="JV30" t="s">
        <v>234</v>
      </c>
      <c r="JW30" t="s">
        <v>234</v>
      </c>
      <c r="JX30" t="s">
        <v>3443</v>
      </c>
    </row>
    <row r="31" spans="1:284" x14ac:dyDescent="0.35">
      <c r="A31" t="s">
        <v>3906</v>
      </c>
      <c r="B31" s="268">
        <v>44615</v>
      </c>
      <c r="C31" t="s">
        <v>3446</v>
      </c>
      <c r="D31" t="s">
        <v>3447</v>
      </c>
      <c r="E31" t="s">
        <v>3516</v>
      </c>
      <c r="F31" t="s">
        <v>1791</v>
      </c>
      <c r="G31" t="s">
        <v>2014</v>
      </c>
      <c r="H31" t="s">
        <v>3872</v>
      </c>
      <c r="I31" t="s">
        <v>246</v>
      </c>
      <c r="J31" t="s">
        <v>3874</v>
      </c>
      <c r="K31" t="s">
        <v>366</v>
      </c>
      <c r="L31" t="s">
        <v>284</v>
      </c>
      <c r="M31" t="s">
        <v>250</v>
      </c>
      <c r="N31" t="s">
        <v>234</v>
      </c>
      <c r="O31" t="s">
        <v>234</v>
      </c>
      <c r="P31" t="s">
        <v>285</v>
      </c>
      <c r="Q31" t="s">
        <v>234</v>
      </c>
      <c r="R31" t="s">
        <v>302</v>
      </c>
      <c r="S31">
        <v>0</v>
      </c>
      <c r="T31">
        <v>1</v>
      </c>
      <c r="U31">
        <v>0</v>
      </c>
      <c r="V31">
        <v>0</v>
      </c>
      <c r="W31">
        <v>0</v>
      </c>
      <c r="X31">
        <v>0</v>
      </c>
      <c r="Y31">
        <v>0</v>
      </c>
      <c r="Z31">
        <v>0</v>
      </c>
      <c r="AA31" t="s">
        <v>303</v>
      </c>
      <c r="AB31" t="s">
        <v>752</v>
      </c>
      <c r="AC31" t="s">
        <v>3880</v>
      </c>
      <c r="AD31">
        <v>1</v>
      </c>
      <c r="AE31">
        <v>0</v>
      </c>
      <c r="AF31">
        <v>0</v>
      </c>
      <c r="AG31">
        <v>0</v>
      </c>
      <c r="AH31">
        <v>1</v>
      </c>
      <c r="AI31">
        <v>0</v>
      </c>
      <c r="AJ31">
        <v>0</v>
      </c>
      <c r="AK31">
        <v>0</v>
      </c>
      <c r="AL31">
        <v>0</v>
      </c>
      <c r="AM31">
        <v>0</v>
      </c>
      <c r="AN31" t="s">
        <v>234</v>
      </c>
      <c r="AO31" t="s">
        <v>304</v>
      </c>
      <c r="AP31" t="s">
        <v>289</v>
      </c>
      <c r="AQ31" t="s">
        <v>234</v>
      </c>
      <c r="AR31" t="s">
        <v>234</v>
      </c>
      <c r="AS31" t="s">
        <v>234</v>
      </c>
      <c r="AT31" t="s">
        <v>234</v>
      </c>
      <c r="AU31" t="s">
        <v>234</v>
      </c>
      <c r="AV31" t="s">
        <v>234</v>
      </c>
      <c r="AW31" t="s">
        <v>234</v>
      </c>
      <c r="AX31" t="s">
        <v>234</v>
      </c>
      <c r="AY31" t="s">
        <v>234</v>
      </c>
      <c r="AZ31" t="s">
        <v>234</v>
      </c>
      <c r="BA31" t="s">
        <v>234</v>
      </c>
      <c r="BB31" t="s">
        <v>234</v>
      </c>
      <c r="BC31" t="s">
        <v>234</v>
      </c>
      <c r="BD31" t="s">
        <v>234</v>
      </c>
      <c r="BE31" s="252" t="s">
        <v>234</v>
      </c>
      <c r="BF31" t="s">
        <v>234</v>
      </c>
      <c r="BG31" t="s">
        <v>234</v>
      </c>
      <c r="BH31" s="252" t="s">
        <v>234</v>
      </c>
      <c r="BI31" t="s">
        <v>234</v>
      </c>
      <c r="BJ31" t="s">
        <v>234</v>
      </c>
      <c r="BK31" s="252" t="s">
        <v>234</v>
      </c>
      <c r="BL31" t="s">
        <v>234</v>
      </c>
      <c r="BM31" t="s">
        <v>234</v>
      </c>
      <c r="BN31" s="252" t="s">
        <v>234</v>
      </c>
      <c r="BO31" t="s">
        <v>234</v>
      </c>
      <c r="BP31" t="s">
        <v>234</v>
      </c>
      <c r="BQ31" s="252" t="s">
        <v>234</v>
      </c>
      <c r="BR31" t="s">
        <v>234</v>
      </c>
      <c r="BS31" t="s">
        <v>234</v>
      </c>
      <c r="BT31" t="s">
        <v>234</v>
      </c>
      <c r="BU31" t="s">
        <v>234</v>
      </c>
      <c r="BV31" t="s">
        <v>234</v>
      </c>
      <c r="BW31" t="s">
        <v>234</v>
      </c>
      <c r="BX31" t="s">
        <v>234</v>
      </c>
      <c r="BY31" t="s">
        <v>234</v>
      </c>
      <c r="BZ31" t="s">
        <v>234</v>
      </c>
      <c r="CA31" t="s">
        <v>234</v>
      </c>
      <c r="CB31" t="s">
        <v>234</v>
      </c>
      <c r="CC31" t="s">
        <v>234</v>
      </c>
      <c r="CD31" t="s">
        <v>234</v>
      </c>
      <c r="CE31" t="s">
        <v>234</v>
      </c>
      <c r="CF31" t="s">
        <v>234</v>
      </c>
      <c r="CG31" t="s">
        <v>234</v>
      </c>
      <c r="CH31" t="s">
        <v>234</v>
      </c>
      <c r="CI31" t="s">
        <v>234</v>
      </c>
      <c r="CJ31" t="s">
        <v>234</v>
      </c>
      <c r="CK31" t="s">
        <v>234</v>
      </c>
      <c r="CL31" t="s">
        <v>234</v>
      </c>
      <c r="CM31" t="s">
        <v>234</v>
      </c>
      <c r="CN31" t="s">
        <v>234</v>
      </c>
      <c r="CO31" t="s">
        <v>234</v>
      </c>
      <c r="CP31" t="s">
        <v>234</v>
      </c>
      <c r="CQ31" t="s">
        <v>234</v>
      </c>
      <c r="CR31" t="s">
        <v>234</v>
      </c>
      <c r="CS31" t="s">
        <v>234</v>
      </c>
      <c r="CT31" t="s">
        <v>234</v>
      </c>
      <c r="CU31" t="s">
        <v>234</v>
      </c>
      <c r="CV31" t="s">
        <v>234</v>
      </c>
      <c r="CW31" t="s">
        <v>234</v>
      </c>
      <c r="CX31" t="s">
        <v>234</v>
      </c>
      <c r="CY31" t="s">
        <v>234</v>
      </c>
      <c r="CZ31" t="s">
        <v>234</v>
      </c>
      <c r="DA31" t="s">
        <v>234</v>
      </c>
      <c r="DB31" t="s">
        <v>234</v>
      </c>
      <c r="DC31" t="s">
        <v>234</v>
      </c>
      <c r="DD31" t="s">
        <v>234</v>
      </c>
      <c r="DE31" t="s">
        <v>234</v>
      </c>
      <c r="DF31" t="s">
        <v>234</v>
      </c>
      <c r="DG31" t="s">
        <v>234</v>
      </c>
      <c r="DH31" t="s">
        <v>234</v>
      </c>
      <c r="DI31" t="s">
        <v>234</v>
      </c>
      <c r="DJ31" t="s">
        <v>234</v>
      </c>
      <c r="DK31" t="s">
        <v>234</v>
      </c>
      <c r="DL31" t="s">
        <v>3857</v>
      </c>
      <c r="DM31">
        <v>0</v>
      </c>
      <c r="DN31">
        <v>1</v>
      </c>
      <c r="DO31">
        <v>1</v>
      </c>
      <c r="DP31">
        <v>0</v>
      </c>
      <c r="DQ31">
        <v>1</v>
      </c>
      <c r="DR31">
        <v>0</v>
      </c>
      <c r="DS31">
        <v>1</v>
      </c>
      <c r="DT31">
        <v>0</v>
      </c>
      <c r="DU31" t="s">
        <v>234</v>
      </c>
      <c r="DV31" t="s">
        <v>234</v>
      </c>
      <c r="DW31" t="s">
        <v>234</v>
      </c>
      <c r="DX31" t="s">
        <v>234</v>
      </c>
      <c r="DY31" t="s">
        <v>234</v>
      </c>
      <c r="DZ31" t="s">
        <v>234</v>
      </c>
      <c r="EA31" t="s">
        <v>234</v>
      </c>
      <c r="EB31" t="s">
        <v>234</v>
      </c>
      <c r="EC31">
        <v>15</v>
      </c>
      <c r="ED31" t="s">
        <v>1655</v>
      </c>
      <c r="EE31" t="s">
        <v>234</v>
      </c>
      <c r="EF31" t="s">
        <v>234</v>
      </c>
      <c r="EG31" t="s">
        <v>1655</v>
      </c>
      <c r="EH31">
        <v>35</v>
      </c>
      <c r="EI31" t="s">
        <v>234</v>
      </c>
      <c r="EJ31" t="s">
        <v>234</v>
      </c>
      <c r="EK31" s="252">
        <v>35</v>
      </c>
      <c r="EL31" t="s">
        <v>1655</v>
      </c>
      <c r="EM31" t="s">
        <v>1655</v>
      </c>
      <c r="EN31">
        <v>75</v>
      </c>
      <c r="EO31" t="s">
        <v>234</v>
      </c>
      <c r="EP31" t="s">
        <v>234</v>
      </c>
      <c r="EQ31" s="252">
        <v>75</v>
      </c>
      <c r="ER31" t="s">
        <v>1655</v>
      </c>
      <c r="ES31" t="s">
        <v>1655</v>
      </c>
      <c r="ET31">
        <v>100</v>
      </c>
      <c r="EU31" t="s">
        <v>234</v>
      </c>
      <c r="EV31" t="s">
        <v>234</v>
      </c>
      <c r="EW31" t="s">
        <v>234</v>
      </c>
      <c r="EX31" s="99">
        <v>100</v>
      </c>
      <c r="EY31" t="s">
        <v>1655</v>
      </c>
      <c r="EZ31" t="s">
        <v>234</v>
      </c>
      <c r="FA31" t="s">
        <v>234</v>
      </c>
      <c r="FB31" t="s">
        <v>234</v>
      </c>
      <c r="FC31" t="s">
        <v>234</v>
      </c>
      <c r="FD31" t="s">
        <v>234</v>
      </c>
      <c r="FE31" t="s">
        <v>234</v>
      </c>
      <c r="FF31" t="s">
        <v>234</v>
      </c>
      <c r="FG31" t="s">
        <v>234</v>
      </c>
      <c r="FH31" t="s">
        <v>234</v>
      </c>
      <c r="FI31" t="s">
        <v>234</v>
      </c>
      <c r="FJ31" t="s">
        <v>234</v>
      </c>
      <c r="FK31" t="s">
        <v>234</v>
      </c>
      <c r="FL31" t="s">
        <v>1445</v>
      </c>
      <c r="FM31" t="s">
        <v>234</v>
      </c>
      <c r="FN31" t="s">
        <v>234</v>
      </c>
      <c r="FO31" t="s">
        <v>234</v>
      </c>
      <c r="FP31" t="s">
        <v>234</v>
      </c>
      <c r="FQ31" t="s">
        <v>234</v>
      </c>
      <c r="FR31" t="s">
        <v>234</v>
      </c>
      <c r="FS31" t="s">
        <v>234</v>
      </c>
      <c r="FT31" t="s">
        <v>234</v>
      </c>
      <c r="FU31" t="s">
        <v>234</v>
      </c>
      <c r="FV31" t="s">
        <v>234</v>
      </c>
      <c r="FW31" t="s">
        <v>234</v>
      </c>
      <c r="FX31" t="s">
        <v>234</v>
      </c>
      <c r="FY31" t="s">
        <v>234</v>
      </c>
      <c r="FZ31" t="s">
        <v>234</v>
      </c>
      <c r="GA31" t="s">
        <v>234</v>
      </c>
      <c r="GB31" t="s">
        <v>234</v>
      </c>
      <c r="GC31" t="s">
        <v>234</v>
      </c>
      <c r="GD31" t="s">
        <v>234</v>
      </c>
      <c r="GE31" t="s">
        <v>234</v>
      </c>
      <c r="GF31" t="s">
        <v>234</v>
      </c>
      <c r="GG31" t="s">
        <v>234</v>
      </c>
      <c r="GH31" t="s">
        <v>234</v>
      </c>
      <c r="GI31" t="s">
        <v>234</v>
      </c>
      <c r="GJ31" t="s">
        <v>234</v>
      </c>
      <c r="GK31" t="s">
        <v>1445</v>
      </c>
      <c r="GL31" t="s">
        <v>1445</v>
      </c>
      <c r="GM31" t="s">
        <v>1655</v>
      </c>
      <c r="GN31" t="s">
        <v>406</v>
      </c>
      <c r="GO31" t="s">
        <v>314</v>
      </c>
      <c r="GP31" t="s">
        <v>413</v>
      </c>
      <c r="GQ31" t="s">
        <v>314</v>
      </c>
      <c r="GR31" t="s">
        <v>1445</v>
      </c>
      <c r="GS31" t="s">
        <v>234</v>
      </c>
      <c r="GT31" t="s">
        <v>234</v>
      </c>
      <c r="GU31" t="s">
        <v>234</v>
      </c>
      <c r="GV31" t="s">
        <v>234</v>
      </c>
      <c r="GW31" t="s">
        <v>234</v>
      </c>
      <c r="GX31" t="s">
        <v>234</v>
      </c>
      <c r="GY31" t="s">
        <v>234</v>
      </c>
      <c r="GZ31" t="s">
        <v>234</v>
      </c>
      <c r="HA31" t="s">
        <v>1583</v>
      </c>
      <c r="HB31">
        <v>1</v>
      </c>
      <c r="HC31">
        <v>0</v>
      </c>
      <c r="HD31">
        <v>0</v>
      </c>
      <c r="HE31">
        <v>0</v>
      </c>
      <c r="HF31">
        <v>0</v>
      </c>
      <c r="HG31">
        <v>0</v>
      </c>
      <c r="HH31">
        <v>0</v>
      </c>
      <c r="HI31">
        <v>0</v>
      </c>
      <c r="HJ31" t="s">
        <v>234</v>
      </c>
      <c r="HK31" t="s">
        <v>1655</v>
      </c>
      <c r="HL31" t="s">
        <v>234</v>
      </c>
      <c r="HM31" t="s">
        <v>303</v>
      </c>
      <c r="HN31">
        <v>0</v>
      </c>
      <c r="HO31">
        <v>1</v>
      </c>
      <c r="HP31">
        <v>0</v>
      </c>
      <c r="HQ31" t="s">
        <v>234</v>
      </c>
      <c r="HR31" t="s">
        <v>234</v>
      </c>
      <c r="HS31" t="s">
        <v>234</v>
      </c>
      <c r="HT31" t="s">
        <v>234</v>
      </c>
      <c r="HU31" t="s">
        <v>234</v>
      </c>
      <c r="HV31" t="s">
        <v>234</v>
      </c>
      <c r="HW31" t="s">
        <v>234</v>
      </c>
      <c r="HX31" t="s">
        <v>234</v>
      </c>
      <c r="HY31" t="s">
        <v>234</v>
      </c>
      <c r="HZ31" t="s">
        <v>234</v>
      </c>
      <c r="IA31" t="s">
        <v>234</v>
      </c>
      <c r="IB31" t="s">
        <v>234</v>
      </c>
      <c r="IC31" t="s">
        <v>234</v>
      </c>
      <c r="ID31" t="s">
        <v>234</v>
      </c>
      <c r="IE31" t="s">
        <v>234</v>
      </c>
      <c r="IF31" t="s">
        <v>234</v>
      </c>
      <c r="IG31" t="s">
        <v>234</v>
      </c>
      <c r="IH31" t="s">
        <v>234</v>
      </c>
      <c r="II31" t="s">
        <v>234</v>
      </c>
      <c r="IJ31" t="s">
        <v>234</v>
      </c>
      <c r="IK31" t="s">
        <v>234</v>
      </c>
      <c r="IL31" t="s">
        <v>234</v>
      </c>
      <c r="IM31" t="s">
        <v>234</v>
      </c>
      <c r="IN31" t="s">
        <v>234</v>
      </c>
      <c r="IO31" t="s">
        <v>234</v>
      </c>
      <c r="IP31" t="s">
        <v>234</v>
      </c>
      <c r="IQ31" t="s">
        <v>234</v>
      </c>
      <c r="IR31" t="s">
        <v>234</v>
      </c>
      <c r="IS31" t="s">
        <v>234</v>
      </c>
      <c r="IT31" t="s">
        <v>234</v>
      </c>
      <c r="IU31" t="s">
        <v>234</v>
      </c>
      <c r="IV31" t="s">
        <v>234</v>
      </c>
      <c r="IW31" t="s">
        <v>234</v>
      </c>
      <c r="IX31" t="s">
        <v>234</v>
      </c>
      <c r="IY31" t="s">
        <v>234</v>
      </c>
      <c r="IZ31" t="s">
        <v>234</v>
      </c>
      <c r="JA31" t="s">
        <v>234</v>
      </c>
      <c r="JB31" t="s">
        <v>234</v>
      </c>
      <c r="JC31" t="s">
        <v>234</v>
      </c>
      <c r="JD31" t="s">
        <v>234</v>
      </c>
      <c r="JE31" t="s">
        <v>234</v>
      </c>
      <c r="JF31" t="s">
        <v>234</v>
      </c>
      <c r="JG31" t="s">
        <v>234</v>
      </c>
      <c r="JH31" t="s">
        <v>234</v>
      </c>
      <c r="JI31" t="s">
        <v>234</v>
      </c>
      <c r="JJ31" t="s">
        <v>234</v>
      </c>
      <c r="JK31" t="s">
        <v>234</v>
      </c>
      <c r="JL31" t="s">
        <v>234</v>
      </c>
      <c r="JM31" t="s">
        <v>234</v>
      </c>
      <c r="JN31" t="s">
        <v>234</v>
      </c>
      <c r="JO31" t="s">
        <v>234</v>
      </c>
      <c r="JP31" t="s">
        <v>234</v>
      </c>
      <c r="JQ31" t="s">
        <v>234</v>
      </c>
      <c r="JR31" t="s">
        <v>234</v>
      </c>
      <c r="JS31" t="s">
        <v>234</v>
      </c>
      <c r="JT31" t="s">
        <v>234</v>
      </c>
      <c r="JU31" t="s">
        <v>234</v>
      </c>
      <c r="JV31" t="s">
        <v>234</v>
      </c>
      <c r="JW31" t="s">
        <v>234</v>
      </c>
      <c r="JX31" t="s">
        <v>3443</v>
      </c>
    </row>
    <row r="32" spans="1:284" x14ac:dyDescent="0.35">
      <c r="A32" t="s">
        <v>3907</v>
      </c>
      <c r="B32" s="268">
        <v>44615</v>
      </c>
      <c r="C32" t="s">
        <v>3446</v>
      </c>
      <c r="D32" t="s">
        <v>3447</v>
      </c>
      <c r="E32" t="s">
        <v>3516</v>
      </c>
      <c r="F32" t="s">
        <v>1791</v>
      </c>
      <c r="G32" t="s">
        <v>2014</v>
      </c>
      <c r="H32" t="s">
        <v>3872</v>
      </c>
      <c r="I32" t="s">
        <v>246</v>
      </c>
      <c r="J32" t="s">
        <v>3874</v>
      </c>
      <c r="K32" t="s">
        <v>366</v>
      </c>
      <c r="L32" t="s">
        <v>284</v>
      </c>
      <c r="M32" t="s">
        <v>250</v>
      </c>
      <c r="N32" t="s">
        <v>234</v>
      </c>
      <c r="O32" t="s">
        <v>234</v>
      </c>
      <c r="P32" t="s">
        <v>285</v>
      </c>
      <c r="Q32" t="s">
        <v>234</v>
      </c>
      <c r="R32" t="s">
        <v>302</v>
      </c>
      <c r="S32">
        <v>0</v>
      </c>
      <c r="T32">
        <v>1</v>
      </c>
      <c r="U32">
        <v>0</v>
      </c>
      <c r="V32">
        <v>0</v>
      </c>
      <c r="W32">
        <v>0</v>
      </c>
      <c r="X32">
        <v>0</v>
      </c>
      <c r="Y32">
        <v>0</v>
      </c>
      <c r="Z32">
        <v>0</v>
      </c>
      <c r="AA32" t="s">
        <v>303</v>
      </c>
      <c r="AB32" t="s">
        <v>752</v>
      </c>
      <c r="AC32" t="s">
        <v>3880</v>
      </c>
      <c r="AD32">
        <v>1</v>
      </c>
      <c r="AE32">
        <v>0</v>
      </c>
      <c r="AF32">
        <v>0</v>
      </c>
      <c r="AG32">
        <v>0</v>
      </c>
      <c r="AH32">
        <v>1</v>
      </c>
      <c r="AI32">
        <v>0</v>
      </c>
      <c r="AJ32">
        <v>0</v>
      </c>
      <c r="AK32">
        <v>0</v>
      </c>
      <c r="AL32">
        <v>0</v>
      </c>
      <c r="AM32">
        <v>0</v>
      </c>
      <c r="AN32" t="s">
        <v>234</v>
      </c>
      <c r="AO32" t="s">
        <v>304</v>
      </c>
      <c r="AP32" t="s">
        <v>289</v>
      </c>
      <c r="AQ32" t="s">
        <v>234</v>
      </c>
      <c r="AR32" t="s">
        <v>234</v>
      </c>
      <c r="AS32" t="s">
        <v>234</v>
      </c>
      <c r="AT32" t="s">
        <v>234</v>
      </c>
      <c r="AU32" t="s">
        <v>234</v>
      </c>
      <c r="AV32" t="s">
        <v>234</v>
      </c>
      <c r="AW32" t="s">
        <v>234</v>
      </c>
      <c r="AX32" t="s">
        <v>234</v>
      </c>
      <c r="AY32" t="s">
        <v>234</v>
      </c>
      <c r="AZ32" t="s">
        <v>234</v>
      </c>
      <c r="BA32" t="s">
        <v>234</v>
      </c>
      <c r="BB32" t="s">
        <v>234</v>
      </c>
      <c r="BC32" t="s">
        <v>234</v>
      </c>
      <c r="BD32" t="s">
        <v>234</v>
      </c>
      <c r="BE32" s="252" t="s">
        <v>234</v>
      </c>
      <c r="BF32" t="s">
        <v>234</v>
      </c>
      <c r="BG32" t="s">
        <v>234</v>
      </c>
      <c r="BH32" s="252" t="s">
        <v>234</v>
      </c>
      <c r="BI32" t="s">
        <v>234</v>
      </c>
      <c r="BJ32" t="s">
        <v>234</v>
      </c>
      <c r="BK32" s="252" t="s">
        <v>234</v>
      </c>
      <c r="BL32" t="s">
        <v>234</v>
      </c>
      <c r="BM32" t="s">
        <v>234</v>
      </c>
      <c r="BN32" s="252" t="s">
        <v>234</v>
      </c>
      <c r="BO32" t="s">
        <v>234</v>
      </c>
      <c r="BP32" t="s">
        <v>234</v>
      </c>
      <c r="BQ32" s="252" t="s">
        <v>234</v>
      </c>
      <c r="BR32" t="s">
        <v>234</v>
      </c>
      <c r="BS32" t="s">
        <v>234</v>
      </c>
      <c r="BT32" t="s">
        <v>234</v>
      </c>
      <c r="BU32" t="s">
        <v>234</v>
      </c>
      <c r="BV32" t="s">
        <v>234</v>
      </c>
      <c r="BW32" t="s">
        <v>234</v>
      </c>
      <c r="BX32" t="s">
        <v>234</v>
      </c>
      <c r="BY32" t="s">
        <v>234</v>
      </c>
      <c r="BZ32" t="s">
        <v>234</v>
      </c>
      <c r="CA32" t="s">
        <v>234</v>
      </c>
      <c r="CB32" t="s">
        <v>234</v>
      </c>
      <c r="CC32" t="s">
        <v>234</v>
      </c>
      <c r="CD32" t="s">
        <v>234</v>
      </c>
      <c r="CE32" t="s">
        <v>234</v>
      </c>
      <c r="CF32" t="s">
        <v>234</v>
      </c>
      <c r="CG32" t="s">
        <v>234</v>
      </c>
      <c r="CH32" t="s">
        <v>234</v>
      </c>
      <c r="CI32" t="s">
        <v>234</v>
      </c>
      <c r="CJ32" t="s">
        <v>234</v>
      </c>
      <c r="CK32" t="s">
        <v>234</v>
      </c>
      <c r="CL32" t="s">
        <v>234</v>
      </c>
      <c r="CM32" t="s">
        <v>234</v>
      </c>
      <c r="CN32" t="s">
        <v>234</v>
      </c>
      <c r="CO32" t="s">
        <v>234</v>
      </c>
      <c r="CP32" t="s">
        <v>234</v>
      </c>
      <c r="CQ32" t="s">
        <v>234</v>
      </c>
      <c r="CR32" t="s">
        <v>234</v>
      </c>
      <c r="CS32" t="s">
        <v>234</v>
      </c>
      <c r="CT32" t="s">
        <v>234</v>
      </c>
      <c r="CU32" t="s">
        <v>234</v>
      </c>
      <c r="CV32" t="s">
        <v>234</v>
      </c>
      <c r="CW32" t="s">
        <v>234</v>
      </c>
      <c r="CX32" t="s">
        <v>234</v>
      </c>
      <c r="CY32" t="s">
        <v>234</v>
      </c>
      <c r="CZ32" t="s">
        <v>234</v>
      </c>
      <c r="DA32" t="s">
        <v>234</v>
      </c>
      <c r="DB32" t="s">
        <v>234</v>
      </c>
      <c r="DC32" t="s">
        <v>234</v>
      </c>
      <c r="DD32" t="s">
        <v>234</v>
      </c>
      <c r="DE32" t="s">
        <v>234</v>
      </c>
      <c r="DF32" t="s">
        <v>234</v>
      </c>
      <c r="DG32" t="s">
        <v>234</v>
      </c>
      <c r="DH32" t="s">
        <v>234</v>
      </c>
      <c r="DI32" t="s">
        <v>234</v>
      </c>
      <c r="DJ32" t="s">
        <v>234</v>
      </c>
      <c r="DK32" t="s">
        <v>234</v>
      </c>
      <c r="DL32" t="s">
        <v>3857</v>
      </c>
      <c r="DM32">
        <v>0</v>
      </c>
      <c r="DN32">
        <v>1</v>
      </c>
      <c r="DO32">
        <v>1</v>
      </c>
      <c r="DP32">
        <v>0</v>
      </c>
      <c r="DQ32">
        <v>1</v>
      </c>
      <c r="DR32">
        <v>0</v>
      </c>
      <c r="DS32">
        <v>1</v>
      </c>
      <c r="DT32">
        <v>0</v>
      </c>
      <c r="DU32" t="s">
        <v>234</v>
      </c>
      <c r="DV32" t="s">
        <v>234</v>
      </c>
      <c r="DW32" t="s">
        <v>234</v>
      </c>
      <c r="DX32" t="s">
        <v>234</v>
      </c>
      <c r="DY32" t="s">
        <v>234</v>
      </c>
      <c r="DZ32" t="s">
        <v>234</v>
      </c>
      <c r="EA32" t="s">
        <v>234</v>
      </c>
      <c r="EB32" t="s">
        <v>234</v>
      </c>
      <c r="EC32">
        <v>25</v>
      </c>
      <c r="ED32" t="s">
        <v>1655</v>
      </c>
      <c r="EE32" t="s">
        <v>234</v>
      </c>
      <c r="EF32" t="s">
        <v>234</v>
      </c>
      <c r="EG32" t="s">
        <v>1655</v>
      </c>
      <c r="EH32">
        <v>50</v>
      </c>
      <c r="EI32" t="s">
        <v>234</v>
      </c>
      <c r="EJ32" t="s">
        <v>234</v>
      </c>
      <c r="EK32" s="252">
        <v>50</v>
      </c>
      <c r="EL32" t="s">
        <v>1655</v>
      </c>
      <c r="EM32" t="s">
        <v>1655</v>
      </c>
      <c r="EN32">
        <v>75</v>
      </c>
      <c r="EO32" t="s">
        <v>234</v>
      </c>
      <c r="EP32" t="s">
        <v>234</v>
      </c>
      <c r="EQ32" s="252">
        <v>75</v>
      </c>
      <c r="ER32" t="s">
        <v>1655</v>
      </c>
      <c r="ES32" t="s">
        <v>1655</v>
      </c>
      <c r="ET32">
        <v>100</v>
      </c>
      <c r="EU32" t="s">
        <v>234</v>
      </c>
      <c r="EV32" t="s">
        <v>234</v>
      </c>
      <c r="EW32" t="s">
        <v>234</v>
      </c>
      <c r="EX32" s="99">
        <v>100</v>
      </c>
      <c r="EY32" t="s">
        <v>1655</v>
      </c>
      <c r="EZ32" t="s">
        <v>234</v>
      </c>
      <c r="FA32" t="s">
        <v>234</v>
      </c>
      <c r="FB32" t="s">
        <v>234</v>
      </c>
      <c r="FC32" t="s">
        <v>234</v>
      </c>
      <c r="FD32" t="s">
        <v>234</v>
      </c>
      <c r="FE32" t="s">
        <v>234</v>
      </c>
      <c r="FF32" t="s">
        <v>234</v>
      </c>
      <c r="FG32" t="s">
        <v>234</v>
      </c>
      <c r="FH32" t="s">
        <v>234</v>
      </c>
      <c r="FI32" t="s">
        <v>234</v>
      </c>
      <c r="FJ32" t="s">
        <v>234</v>
      </c>
      <c r="FK32" t="s">
        <v>234</v>
      </c>
      <c r="FL32" t="s">
        <v>1445</v>
      </c>
      <c r="FM32" t="s">
        <v>234</v>
      </c>
      <c r="FN32" t="s">
        <v>234</v>
      </c>
      <c r="FO32" t="s">
        <v>234</v>
      </c>
      <c r="FP32" t="s">
        <v>234</v>
      </c>
      <c r="FQ32" t="s">
        <v>234</v>
      </c>
      <c r="FR32" t="s">
        <v>234</v>
      </c>
      <c r="FS32" t="s">
        <v>234</v>
      </c>
      <c r="FT32" t="s">
        <v>234</v>
      </c>
      <c r="FU32" t="s">
        <v>234</v>
      </c>
      <c r="FV32" t="s">
        <v>234</v>
      </c>
      <c r="FW32" t="s">
        <v>234</v>
      </c>
      <c r="FX32" t="s">
        <v>234</v>
      </c>
      <c r="FY32" t="s">
        <v>234</v>
      </c>
      <c r="FZ32" t="s">
        <v>234</v>
      </c>
      <c r="GA32" t="s">
        <v>234</v>
      </c>
      <c r="GB32" t="s">
        <v>234</v>
      </c>
      <c r="GC32" t="s">
        <v>234</v>
      </c>
      <c r="GD32" t="s">
        <v>234</v>
      </c>
      <c r="GE32" t="s">
        <v>234</v>
      </c>
      <c r="GF32" t="s">
        <v>234</v>
      </c>
      <c r="GG32" t="s">
        <v>234</v>
      </c>
      <c r="GH32" t="s">
        <v>234</v>
      </c>
      <c r="GI32" t="s">
        <v>234</v>
      </c>
      <c r="GJ32" t="s">
        <v>234</v>
      </c>
      <c r="GK32" t="s">
        <v>1445</v>
      </c>
      <c r="GL32" t="s">
        <v>1445</v>
      </c>
      <c r="GM32" t="s">
        <v>1655</v>
      </c>
      <c r="GN32" t="s">
        <v>1791</v>
      </c>
      <c r="GO32" t="s">
        <v>305</v>
      </c>
      <c r="GP32" t="s">
        <v>2014</v>
      </c>
      <c r="GQ32" t="s">
        <v>305</v>
      </c>
      <c r="GR32" t="s">
        <v>1445</v>
      </c>
      <c r="GS32" t="s">
        <v>234</v>
      </c>
      <c r="GT32" t="s">
        <v>234</v>
      </c>
      <c r="GU32" t="s">
        <v>234</v>
      </c>
      <c r="GV32" t="s">
        <v>234</v>
      </c>
      <c r="GW32" t="s">
        <v>234</v>
      </c>
      <c r="GX32" t="s">
        <v>234</v>
      </c>
      <c r="GY32" t="s">
        <v>234</v>
      </c>
      <c r="GZ32" t="s">
        <v>234</v>
      </c>
      <c r="HA32" t="s">
        <v>1591</v>
      </c>
      <c r="HB32">
        <v>0</v>
      </c>
      <c r="HC32">
        <v>0</v>
      </c>
      <c r="HD32">
        <v>0</v>
      </c>
      <c r="HE32">
        <v>0</v>
      </c>
      <c r="HF32">
        <v>0</v>
      </c>
      <c r="HG32">
        <v>1</v>
      </c>
      <c r="HH32">
        <v>0</v>
      </c>
      <c r="HI32">
        <v>0</v>
      </c>
      <c r="HJ32" t="s">
        <v>234</v>
      </c>
      <c r="HK32" t="s">
        <v>1655</v>
      </c>
      <c r="HL32" t="s">
        <v>234</v>
      </c>
      <c r="HM32" t="s">
        <v>303</v>
      </c>
      <c r="HN32">
        <v>0</v>
      </c>
      <c r="HO32">
        <v>1</v>
      </c>
      <c r="HP32">
        <v>0</v>
      </c>
      <c r="HQ32" t="s">
        <v>234</v>
      </c>
      <c r="HR32" t="s">
        <v>234</v>
      </c>
      <c r="HS32" t="s">
        <v>234</v>
      </c>
      <c r="HT32" t="s">
        <v>234</v>
      </c>
      <c r="HU32" t="s">
        <v>234</v>
      </c>
      <c r="HV32" t="s">
        <v>234</v>
      </c>
      <c r="HW32" t="s">
        <v>234</v>
      </c>
      <c r="HX32" t="s">
        <v>234</v>
      </c>
      <c r="HY32" t="s">
        <v>234</v>
      </c>
      <c r="HZ32" t="s">
        <v>234</v>
      </c>
      <c r="IA32" t="s">
        <v>234</v>
      </c>
      <c r="IB32" t="s">
        <v>234</v>
      </c>
      <c r="IC32" t="s">
        <v>234</v>
      </c>
      <c r="ID32" t="s">
        <v>234</v>
      </c>
      <c r="IE32" t="s">
        <v>234</v>
      </c>
      <c r="IF32" t="s">
        <v>234</v>
      </c>
      <c r="IG32" t="s">
        <v>234</v>
      </c>
      <c r="IH32" t="s">
        <v>234</v>
      </c>
      <c r="II32" t="s">
        <v>234</v>
      </c>
      <c r="IJ32" t="s">
        <v>234</v>
      </c>
      <c r="IK32" t="s">
        <v>234</v>
      </c>
      <c r="IL32" t="s">
        <v>234</v>
      </c>
      <c r="IM32" t="s">
        <v>234</v>
      </c>
      <c r="IN32" t="s">
        <v>234</v>
      </c>
      <c r="IO32" t="s">
        <v>234</v>
      </c>
      <c r="IP32" t="s">
        <v>234</v>
      </c>
      <c r="IQ32" t="s">
        <v>234</v>
      </c>
      <c r="IR32" t="s">
        <v>234</v>
      </c>
      <c r="IS32" t="s">
        <v>234</v>
      </c>
      <c r="IT32" t="s">
        <v>234</v>
      </c>
      <c r="IU32" t="s">
        <v>234</v>
      </c>
      <c r="IV32" t="s">
        <v>234</v>
      </c>
      <c r="IW32" t="s">
        <v>234</v>
      </c>
      <c r="IX32" t="s">
        <v>234</v>
      </c>
      <c r="IY32" t="s">
        <v>234</v>
      </c>
      <c r="IZ32" t="s">
        <v>234</v>
      </c>
      <c r="JA32" t="s">
        <v>234</v>
      </c>
      <c r="JB32" t="s">
        <v>234</v>
      </c>
      <c r="JC32" t="s">
        <v>234</v>
      </c>
      <c r="JD32" t="s">
        <v>234</v>
      </c>
      <c r="JE32" t="s">
        <v>234</v>
      </c>
      <c r="JF32" t="s">
        <v>234</v>
      </c>
      <c r="JG32" t="s">
        <v>234</v>
      </c>
      <c r="JH32" t="s">
        <v>234</v>
      </c>
      <c r="JI32" t="s">
        <v>234</v>
      </c>
      <c r="JJ32" t="s">
        <v>234</v>
      </c>
      <c r="JK32" t="s">
        <v>234</v>
      </c>
      <c r="JL32" t="s">
        <v>234</v>
      </c>
      <c r="JM32" t="s">
        <v>234</v>
      </c>
      <c r="JN32" t="s">
        <v>234</v>
      </c>
      <c r="JO32" t="s">
        <v>234</v>
      </c>
      <c r="JP32" t="s">
        <v>234</v>
      </c>
      <c r="JQ32" t="s">
        <v>234</v>
      </c>
      <c r="JR32" t="s">
        <v>234</v>
      </c>
      <c r="JS32" t="s">
        <v>234</v>
      </c>
      <c r="JT32" t="s">
        <v>234</v>
      </c>
      <c r="JU32" t="s">
        <v>234</v>
      </c>
      <c r="JV32" t="s">
        <v>234</v>
      </c>
      <c r="JW32" t="s">
        <v>234</v>
      </c>
      <c r="JX32" t="s">
        <v>3443</v>
      </c>
    </row>
    <row r="33" spans="1:284" x14ac:dyDescent="0.35">
      <c r="A33" t="s">
        <v>3910</v>
      </c>
      <c r="B33" s="268">
        <v>44615</v>
      </c>
      <c r="C33" t="s">
        <v>3446</v>
      </c>
      <c r="D33" t="s">
        <v>3447</v>
      </c>
      <c r="E33" t="s">
        <v>3516</v>
      </c>
      <c r="F33" t="s">
        <v>1791</v>
      </c>
      <c r="G33" t="s">
        <v>2014</v>
      </c>
      <c r="H33" t="s">
        <v>3872</v>
      </c>
      <c r="I33" t="s">
        <v>246</v>
      </c>
      <c r="J33" t="s">
        <v>3874</v>
      </c>
      <c r="K33" t="s">
        <v>366</v>
      </c>
      <c r="L33" t="s">
        <v>248</v>
      </c>
      <c r="M33" t="s">
        <v>274</v>
      </c>
      <c r="N33" t="s">
        <v>234</v>
      </c>
      <c r="O33" t="s">
        <v>234</v>
      </c>
      <c r="P33" t="s">
        <v>234</v>
      </c>
      <c r="Q33" t="s">
        <v>234</v>
      </c>
      <c r="R33" t="s">
        <v>234</v>
      </c>
      <c r="S33" t="s">
        <v>234</v>
      </c>
      <c r="T33" t="s">
        <v>234</v>
      </c>
      <c r="U33" t="s">
        <v>234</v>
      </c>
      <c r="V33" t="s">
        <v>234</v>
      </c>
      <c r="W33" t="s">
        <v>234</v>
      </c>
      <c r="X33" t="s">
        <v>234</v>
      </c>
      <c r="Y33" t="s">
        <v>234</v>
      </c>
      <c r="Z33" t="s">
        <v>234</v>
      </c>
      <c r="AA33" t="s">
        <v>234</v>
      </c>
      <c r="AB33" t="s">
        <v>234</v>
      </c>
      <c r="AC33" t="s">
        <v>234</v>
      </c>
      <c r="AD33" t="s">
        <v>234</v>
      </c>
      <c r="AE33" t="s">
        <v>234</v>
      </c>
      <c r="AF33" t="s">
        <v>234</v>
      </c>
      <c r="AG33" t="s">
        <v>234</v>
      </c>
      <c r="AH33" t="s">
        <v>234</v>
      </c>
      <c r="AI33" t="s">
        <v>234</v>
      </c>
      <c r="AJ33" t="s">
        <v>234</v>
      </c>
      <c r="AK33" t="s">
        <v>234</v>
      </c>
      <c r="AL33" t="s">
        <v>234</v>
      </c>
      <c r="AM33" t="s">
        <v>234</v>
      </c>
      <c r="AN33" t="s">
        <v>234</v>
      </c>
      <c r="AO33" t="s">
        <v>234</v>
      </c>
      <c r="AP33" t="s">
        <v>234</v>
      </c>
      <c r="AQ33" t="s">
        <v>234</v>
      </c>
      <c r="AR33" t="s">
        <v>234</v>
      </c>
      <c r="AS33" t="s">
        <v>234</v>
      </c>
      <c r="AT33" t="s">
        <v>234</v>
      </c>
      <c r="AU33" t="s">
        <v>234</v>
      </c>
      <c r="AV33" t="s">
        <v>234</v>
      </c>
      <c r="AW33" t="s">
        <v>234</v>
      </c>
      <c r="AX33" t="s">
        <v>234</v>
      </c>
      <c r="AY33" t="s">
        <v>234</v>
      </c>
      <c r="AZ33" t="s">
        <v>234</v>
      </c>
      <c r="BA33" t="s">
        <v>234</v>
      </c>
      <c r="BB33" t="s">
        <v>234</v>
      </c>
      <c r="BC33" t="s">
        <v>234</v>
      </c>
      <c r="BD33" t="s">
        <v>234</v>
      </c>
      <c r="BE33" s="252" t="s">
        <v>234</v>
      </c>
      <c r="BF33" t="s">
        <v>234</v>
      </c>
      <c r="BG33" t="s">
        <v>234</v>
      </c>
      <c r="BH33" s="252" t="s">
        <v>234</v>
      </c>
      <c r="BI33" t="s">
        <v>234</v>
      </c>
      <c r="BJ33" t="s">
        <v>234</v>
      </c>
      <c r="BK33" s="252" t="s">
        <v>234</v>
      </c>
      <c r="BL33" t="s">
        <v>234</v>
      </c>
      <c r="BM33" t="s">
        <v>234</v>
      </c>
      <c r="BN33" s="252" t="s">
        <v>234</v>
      </c>
      <c r="BO33" t="s">
        <v>234</v>
      </c>
      <c r="BP33" t="s">
        <v>234</v>
      </c>
      <c r="BQ33" s="252" t="s">
        <v>234</v>
      </c>
      <c r="BR33" t="s">
        <v>234</v>
      </c>
      <c r="BS33" t="s">
        <v>234</v>
      </c>
      <c r="BT33" t="s">
        <v>234</v>
      </c>
      <c r="BU33" t="s">
        <v>234</v>
      </c>
      <c r="BV33" t="s">
        <v>234</v>
      </c>
      <c r="BW33" t="s">
        <v>234</v>
      </c>
      <c r="BX33" t="s">
        <v>234</v>
      </c>
      <c r="BY33" t="s">
        <v>234</v>
      </c>
      <c r="BZ33" t="s">
        <v>234</v>
      </c>
      <c r="CA33" t="s">
        <v>234</v>
      </c>
      <c r="CB33" t="s">
        <v>234</v>
      </c>
      <c r="CC33" t="s">
        <v>234</v>
      </c>
      <c r="CD33" t="s">
        <v>234</v>
      </c>
      <c r="CE33" t="s">
        <v>234</v>
      </c>
      <c r="CF33" t="s">
        <v>234</v>
      </c>
      <c r="CG33" t="s">
        <v>234</v>
      </c>
      <c r="CH33" t="s">
        <v>234</v>
      </c>
      <c r="CI33" t="s">
        <v>234</v>
      </c>
      <c r="CJ33" t="s">
        <v>234</v>
      </c>
      <c r="CK33" t="s">
        <v>234</v>
      </c>
      <c r="CL33" t="s">
        <v>234</v>
      </c>
      <c r="CM33" t="s">
        <v>234</v>
      </c>
      <c r="CN33" t="s">
        <v>234</v>
      </c>
      <c r="CO33" t="s">
        <v>234</v>
      </c>
      <c r="CP33" t="s">
        <v>234</v>
      </c>
      <c r="CQ33" t="s">
        <v>234</v>
      </c>
      <c r="CR33" t="s">
        <v>234</v>
      </c>
      <c r="CS33" t="s">
        <v>234</v>
      </c>
      <c r="CT33" t="s">
        <v>234</v>
      </c>
      <c r="CU33" t="s">
        <v>234</v>
      </c>
      <c r="CV33" t="s">
        <v>234</v>
      </c>
      <c r="CW33" t="s">
        <v>234</v>
      </c>
      <c r="CX33" t="s">
        <v>234</v>
      </c>
      <c r="CY33" t="s">
        <v>234</v>
      </c>
      <c r="CZ33" t="s">
        <v>234</v>
      </c>
      <c r="DA33" t="s">
        <v>234</v>
      </c>
      <c r="DB33" t="s">
        <v>234</v>
      </c>
      <c r="DC33" t="s">
        <v>234</v>
      </c>
      <c r="DD33" t="s">
        <v>234</v>
      </c>
      <c r="DE33" t="s">
        <v>234</v>
      </c>
      <c r="DF33" t="s">
        <v>234</v>
      </c>
      <c r="DG33" t="s">
        <v>234</v>
      </c>
      <c r="DH33" t="s">
        <v>234</v>
      </c>
      <c r="DI33" t="s">
        <v>234</v>
      </c>
      <c r="DJ33" t="s">
        <v>234</v>
      </c>
      <c r="DK33" t="s">
        <v>234</v>
      </c>
      <c r="DL33" t="s">
        <v>234</v>
      </c>
      <c r="DM33" t="s">
        <v>234</v>
      </c>
      <c r="DN33" t="s">
        <v>234</v>
      </c>
      <c r="DO33" t="s">
        <v>234</v>
      </c>
      <c r="DP33" t="s">
        <v>234</v>
      </c>
      <c r="DQ33" t="s">
        <v>234</v>
      </c>
      <c r="DR33" t="s">
        <v>234</v>
      </c>
      <c r="DS33" t="s">
        <v>234</v>
      </c>
      <c r="DT33" t="s">
        <v>234</v>
      </c>
      <c r="DU33" t="s">
        <v>234</v>
      </c>
      <c r="DV33" t="s">
        <v>234</v>
      </c>
      <c r="DW33" t="s">
        <v>234</v>
      </c>
      <c r="DX33" t="s">
        <v>234</v>
      </c>
      <c r="DY33" t="s">
        <v>234</v>
      </c>
      <c r="DZ33" t="s">
        <v>234</v>
      </c>
      <c r="EA33" t="s">
        <v>234</v>
      </c>
      <c r="EB33" t="s">
        <v>234</v>
      </c>
      <c r="EC33" t="s">
        <v>234</v>
      </c>
      <c r="ED33" t="s">
        <v>234</v>
      </c>
      <c r="EE33" t="s">
        <v>234</v>
      </c>
      <c r="EF33" t="s">
        <v>234</v>
      </c>
      <c r="EG33" t="s">
        <v>234</v>
      </c>
      <c r="EH33" t="s">
        <v>234</v>
      </c>
      <c r="EI33" t="s">
        <v>234</v>
      </c>
      <c r="EJ33" t="s">
        <v>234</v>
      </c>
      <c r="EK33" s="252" t="s">
        <v>234</v>
      </c>
      <c r="EL33" t="s">
        <v>234</v>
      </c>
      <c r="EM33" t="s">
        <v>234</v>
      </c>
      <c r="EN33" t="s">
        <v>234</v>
      </c>
      <c r="EO33" t="s">
        <v>234</v>
      </c>
      <c r="EP33" t="s">
        <v>234</v>
      </c>
      <c r="EQ33" s="252" t="s">
        <v>234</v>
      </c>
      <c r="ER33" t="s">
        <v>234</v>
      </c>
      <c r="ES33" t="s">
        <v>234</v>
      </c>
      <c r="ET33" t="s">
        <v>234</v>
      </c>
      <c r="EU33" t="s">
        <v>234</v>
      </c>
      <c r="EV33" t="s">
        <v>234</v>
      </c>
      <c r="EW33" t="s">
        <v>234</v>
      </c>
      <c r="EX33" t="s">
        <v>234</v>
      </c>
      <c r="EY33" t="s">
        <v>234</v>
      </c>
      <c r="EZ33" t="s">
        <v>234</v>
      </c>
      <c r="FA33" t="s">
        <v>234</v>
      </c>
      <c r="FB33" t="s">
        <v>234</v>
      </c>
      <c r="FC33" t="s">
        <v>234</v>
      </c>
      <c r="FD33" t="s">
        <v>234</v>
      </c>
      <c r="FE33" t="s">
        <v>234</v>
      </c>
      <c r="FF33" t="s">
        <v>234</v>
      </c>
      <c r="FG33" t="s">
        <v>234</v>
      </c>
      <c r="FH33" t="s">
        <v>234</v>
      </c>
      <c r="FI33" t="s">
        <v>234</v>
      </c>
      <c r="FJ33" t="s">
        <v>234</v>
      </c>
      <c r="FK33" t="s">
        <v>234</v>
      </c>
      <c r="FL33" t="s">
        <v>234</v>
      </c>
      <c r="FM33" t="s">
        <v>234</v>
      </c>
      <c r="FN33" t="s">
        <v>234</v>
      </c>
      <c r="FO33" t="s">
        <v>234</v>
      </c>
      <c r="FP33" t="s">
        <v>234</v>
      </c>
      <c r="FQ33" t="s">
        <v>234</v>
      </c>
      <c r="FR33" t="s">
        <v>234</v>
      </c>
      <c r="FS33" t="s">
        <v>234</v>
      </c>
      <c r="FT33" t="s">
        <v>234</v>
      </c>
      <c r="FU33" t="s">
        <v>234</v>
      </c>
      <c r="FV33" t="s">
        <v>234</v>
      </c>
      <c r="FW33" t="s">
        <v>234</v>
      </c>
      <c r="FX33" t="s">
        <v>234</v>
      </c>
      <c r="FY33" t="s">
        <v>234</v>
      </c>
      <c r="FZ33" t="s">
        <v>234</v>
      </c>
      <c r="GA33" t="s">
        <v>234</v>
      </c>
      <c r="GB33" t="s">
        <v>234</v>
      </c>
      <c r="GC33" t="s">
        <v>234</v>
      </c>
      <c r="GD33" t="s">
        <v>234</v>
      </c>
      <c r="GE33" t="s">
        <v>234</v>
      </c>
      <c r="GF33" t="s">
        <v>234</v>
      </c>
      <c r="GG33" t="s">
        <v>234</v>
      </c>
      <c r="GH33" t="s">
        <v>234</v>
      </c>
      <c r="GI33" t="s">
        <v>234</v>
      </c>
      <c r="GJ33" t="s">
        <v>234</v>
      </c>
      <c r="GK33" t="s">
        <v>234</v>
      </c>
      <c r="GL33" t="s">
        <v>234</v>
      </c>
      <c r="GM33" t="s">
        <v>234</v>
      </c>
      <c r="GN33" t="s">
        <v>234</v>
      </c>
      <c r="GO33" t="s">
        <v>234</v>
      </c>
      <c r="GP33" t="s">
        <v>234</v>
      </c>
      <c r="GQ33" t="s">
        <v>234</v>
      </c>
      <c r="GR33" t="s">
        <v>234</v>
      </c>
      <c r="GS33" t="s">
        <v>234</v>
      </c>
      <c r="GT33" t="s">
        <v>234</v>
      </c>
      <c r="GU33" t="s">
        <v>234</v>
      </c>
      <c r="GV33" t="s">
        <v>234</v>
      </c>
      <c r="GW33" t="s">
        <v>234</v>
      </c>
      <c r="GX33" t="s">
        <v>234</v>
      </c>
      <c r="GY33" t="s">
        <v>234</v>
      </c>
      <c r="GZ33" t="s">
        <v>234</v>
      </c>
      <c r="HA33" t="s">
        <v>234</v>
      </c>
      <c r="HB33" t="s">
        <v>234</v>
      </c>
      <c r="HC33" t="s">
        <v>234</v>
      </c>
      <c r="HD33" t="s">
        <v>234</v>
      </c>
      <c r="HE33" t="s">
        <v>234</v>
      </c>
      <c r="HF33" t="s">
        <v>234</v>
      </c>
      <c r="HG33" t="s">
        <v>234</v>
      </c>
      <c r="HH33" t="s">
        <v>234</v>
      </c>
      <c r="HI33" t="s">
        <v>234</v>
      </c>
      <c r="HJ33" t="s">
        <v>234</v>
      </c>
      <c r="HK33" t="s">
        <v>234</v>
      </c>
      <c r="HL33" t="s">
        <v>234</v>
      </c>
      <c r="HM33" t="s">
        <v>234</v>
      </c>
      <c r="HN33" t="s">
        <v>234</v>
      </c>
      <c r="HO33" t="s">
        <v>234</v>
      </c>
      <c r="HP33" t="s">
        <v>234</v>
      </c>
      <c r="HQ33" t="s">
        <v>1445</v>
      </c>
      <c r="HR33" t="s">
        <v>234</v>
      </c>
      <c r="HS33" t="s">
        <v>234</v>
      </c>
      <c r="HT33" t="s">
        <v>234</v>
      </c>
      <c r="HU33" t="s">
        <v>234</v>
      </c>
      <c r="HV33" t="s">
        <v>234</v>
      </c>
      <c r="HW33" t="s">
        <v>234</v>
      </c>
      <c r="HX33" t="s">
        <v>234</v>
      </c>
      <c r="HY33" t="s">
        <v>234</v>
      </c>
      <c r="HZ33" t="s">
        <v>234</v>
      </c>
      <c r="IA33" t="s">
        <v>234</v>
      </c>
      <c r="IB33" t="s">
        <v>234</v>
      </c>
      <c r="IC33" t="s">
        <v>234</v>
      </c>
      <c r="ID33" t="s">
        <v>234</v>
      </c>
      <c r="IE33" t="s">
        <v>234</v>
      </c>
      <c r="IF33" t="s">
        <v>234</v>
      </c>
      <c r="IG33" t="s">
        <v>234</v>
      </c>
      <c r="IH33" t="s">
        <v>234</v>
      </c>
      <c r="II33" t="s">
        <v>234</v>
      </c>
      <c r="IJ33" t="s">
        <v>234</v>
      </c>
      <c r="IK33" t="s">
        <v>234</v>
      </c>
      <c r="IL33" t="s">
        <v>234</v>
      </c>
      <c r="IM33" t="s">
        <v>234</v>
      </c>
      <c r="IN33" t="s">
        <v>234</v>
      </c>
      <c r="IO33" t="s">
        <v>234</v>
      </c>
      <c r="IP33" t="s">
        <v>234</v>
      </c>
      <c r="IQ33" t="s">
        <v>234</v>
      </c>
      <c r="IR33" t="s">
        <v>234</v>
      </c>
      <c r="IS33" t="s">
        <v>234</v>
      </c>
      <c r="IT33" t="s">
        <v>234</v>
      </c>
      <c r="IU33" t="s">
        <v>234</v>
      </c>
      <c r="IV33" t="s">
        <v>234</v>
      </c>
      <c r="IW33" t="s">
        <v>234</v>
      </c>
      <c r="IX33" t="s">
        <v>234</v>
      </c>
      <c r="IY33" t="s">
        <v>234</v>
      </c>
      <c r="IZ33" t="s">
        <v>234</v>
      </c>
      <c r="JA33" t="s">
        <v>234</v>
      </c>
      <c r="JB33" t="s">
        <v>234</v>
      </c>
      <c r="JC33" t="s">
        <v>234</v>
      </c>
      <c r="JD33" t="s">
        <v>234</v>
      </c>
      <c r="JE33" t="s">
        <v>249</v>
      </c>
      <c r="JF33" t="s">
        <v>246</v>
      </c>
      <c r="JG33">
        <v>0</v>
      </c>
      <c r="JH33">
        <v>0</v>
      </c>
      <c r="JI33">
        <v>1</v>
      </c>
      <c r="JJ33" t="s">
        <v>4598</v>
      </c>
      <c r="JK33" t="s">
        <v>3909</v>
      </c>
      <c r="JL33">
        <v>1</v>
      </c>
      <c r="JM33">
        <v>0</v>
      </c>
      <c r="JN33">
        <v>1</v>
      </c>
      <c r="JO33">
        <v>0</v>
      </c>
      <c r="JP33">
        <v>0</v>
      </c>
      <c r="JQ33">
        <v>0</v>
      </c>
      <c r="JR33" t="s">
        <v>234</v>
      </c>
      <c r="JS33" t="s">
        <v>234</v>
      </c>
      <c r="JT33" t="s">
        <v>234</v>
      </c>
      <c r="JU33" t="s">
        <v>234</v>
      </c>
      <c r="JV33" t="s">
        <v>234</v>
      </c>
      <c r="JW33" t="s">
        <v>234</v>
      </c>
      <c r="JX33" t="s">
        <v>3443</v>
      </c>
    </row>
    <row r="34" spans="1:284" x14ac:dyDescent="0.35">
      <c r="A34" t="s">
        <v>3912</v>
      </c>
      <c r="B34" s="268">
        <v>44615</v>
      </c>
      <c r="C34" t="s">
        <v>3446</v>
      </c>
      <c r="D34" t="s">
        <v>3447</v>
      </c>
      <c r="E34" t="s">
        <v>3516</v>
      </c>
      <c r="F34" t="s">
        <v>1791</v>
      </c>
      <c r="G34" t="s">
        <v>2014</v>
      </c>
      <c r="H34" t="s">
        <v>3872</v>
      </c>
      <c r="I34" t="s">
        <v>246</v>
      </c>
      <c r="J34" t="s">
        <v>3874</v>
      </c>
      <c r="K34" t="s">
        <v>366</v>
      </c>
      <c r="L34" t="s">
        <v>248</v>
      </c>
      <c r="M34" t="s">
        <v>274</v>
      </c>
      <c r="N34" t="s">
        <v>234</v>
      </c>
      <c r="O34" t="s">
        <v>234</v>
      </c>
      <c r="P34" t="s">
        <v>234</v>
      </c>
      <c r="Q34" t="s">
        <v>234</v>
      </c>
      <c r="R34" t="s">
        <v>234</v>
      </c>
      <c r="S34" t="s">
        <v>234</v>
      </c>
      <c r="T34" t="s">
        <v>234</v>
      </c>
      <c r="U34" t="s">
        <v>234</v>
      </c>
      <c r="V34" t="s">
        <v>234</v>
      </c>
      <c r="W34" t="s">
        <v>234</v>
      </c>
      <c r="X34" t="s">
        <v>234</v>
      </c>
      <c r="Y34" t="s">
        <v>234</v>
      </c>
      <c r="Z34" t="s">
        <v>234</v>
      </c>
      <c r="AA34" t="s">
        <v>234</v>
      </c>
      <c r="AB34" t="s">
        <v>234</v>
      </c>
      <c r="AC34" t="s">
        <v>234</v>
      </c>
      <c r="AD34" t="s">
        <v>234</v>
      </c>
      <c r="AE34" t="s">
        <v>234</v>
      </c>
      <c r="AF34" t="s">
        <v>234</v>
      </c>
      <c r="AG34" t="s">
        <v>234</v>
      </c>
      <c r="AH34" t="s">
        <v>234</v>
      </c>
      <c r="AI34" t="s">
        <v>234</v>
      </c>
      <c r="AJ34" t="s">
        <v>234</v>
      </c>
      <c r="AK34" t="s">
        <v>234</v>
      </c>
      <c r="AL34" t="s">
        <v>234</v>
      </c>
      <c r="AM34" t="s">
        <v>234</v>
      </c>
      <c r="AN34" t="s">
        <v>234</v>
      </c>
      <c r="AO34" t="s">
        <v>234</v>
      </c>
      <c r="AP34" t="s">
        <v>234</v>
      </c>
      <c r="AQ34" t="s">
        <v>234</v>
      </c>
      <c r="AR34" t="s">
        <v>234</v>
      </c>
      <c r="AS34" t="s">
        <v>234</v>
      </c>
      <c r="AT34" t="s">
        <v>234</v>
      </c>
      <c r="AU34" t="s">
        <v>234</v>
      </c>
      <c r="AV34" t="s">
        <v>234</v>
      </c>
      <c r="AW34" t="s">
        <v>234</v>
      </c>
      <c r="AX34" t="s">
        <v>234</v>
      </c>
      <c r="AY34" t="s">
        <v>234</v>
      </c>
      <c r="AZ34" t="s">
        <v>234</v>
      </c>
      <c r="BA34" t="s">
        <v>234</v>
      </c>
      <c r="BB34" t="s">
        <v>234</v>
      </c>
      <c r="BC34" t="s">
        <v>234</v>
      </c>
      <c r="BD34" t="s">
        <v>234</v>
      </c>
      <c r="BE34" s="252" t="s">
        <v>234</v>
      </c>
      <c r="BF34" t="s">
        <v>234</v>
      </c>
      <c r="BG34" t="s">
        <v>234</v>
      </c>
      <c r="BH34" s="252" t="s">
        <v>234</v>
      </c>
      <c r="BI34" t="s">
        <v>234</v>
      </c>
      <c r="BJ34" t="s">
        <v>234</v>
      </c>
      <c r="BK34" s="252" t="s">
        <v>234</v>
      </c>
      <c r="BL34" t="s">
        <v>234</v>
      </c>
      <c r="BM34" t="s">
        <v>234</v>
      </c>
      <c r="BN34" s="252" t="s">
        <v>234</v>
      </c>
      <c r="BO34" t="s">
        <v>234</v>
      </c>
      <c r="BP34" t="s">
        <v>234</v>
      </c>
      <c r="BQ34" s="252" t="s">
        <v>234</v>
      </c>
      <c r="BR34" t="s">
        <v>234</v>
      </c>
      <c r="BS34" t="s">
        <v>234</v>
      </c>
      <c r="BT34" t="s">
        <v>234</v>
      </c>
      <c r="BU34" t="s">
        <v>234</v>
      </c>
      <c r="BV34" t="s">
        <v>234</v>
      </c>
      <c r="BW34" t="s">
        <v>234</v>
      </c>
      <c r="BX34" t="s">
        <v>234</v>
      </c>
      <c r="BY34" t="s">
        <v>234</v>
      </c>
      <c r="BZ34" t="s">
        <v>234</v>
      </c>
      <c r="CA34" t="s">
        <v>234</v>
      </c>
      <c r="CB34" t="s">
        <v>234</v>
      </c>
      <c r="CC34" t="s">
        <v>234</v>
      </c>
      <c r="CD34" t="s">
        <v>234</v>
      </c>
      <c r="CE34" t="s">
        <v>234</v>
      </c>
      <c r="CF34" t="s">
        <v>234</v>
      </c>
      <c r="CG34" t="s">
        <v>234</v>
      </c>
      <c r="CH34" t="s">
        <v>234</v>
      </c>
      <c r="CI34" t="s">
        <v>234</v>
      </c>
      <c r="CJ34" t="s">
        <v>234</v>
      </c>
      <c r="CK34" t="s">
        <v>234</v>
      </c>
      <c r="CL34" t="s">
        <v>234</v>
      </c>
      <c r="CM34" t="s">
        <v>234</v>
      </c>
      <c r="CN34" t="s">
        <v>234</v>
      </c>
      <c r="CO34" t="s">
        <v>234</v>
      </c>
      <c r="CP34" t="s">
        <v>234</v>
      </c>
      <c r="CQ34" t="s">
        <v>234</v>
      </c>
      <c r="CR34" t="s">
        <v>234</v>
      </c>
      <c r="CS34" t="s">
        <v>234</v>
      </c>
      <c r="CT34" t="s">
        <v>234</v>
      </c>
      <c r="CU34" t="s">
        <v>234</v>
      </c>
      <c r="CV34" t="s">
        <v>234</v>
      </c>
      <c r="CW34" t="s">
        <v>234</v>
      </c>
      <c r="CX34" t="s">
        <v>234</v>
      </c>
      <c r="CY34" t="s">
        <v>234</v>
      </c>
      <c r="CZ34" t="s">
        <v>234</v>
      </c>
      <c r="DA34" t="s">
        <v>234</v>
      </c>
      <c r="DB34" t="s">
        <v>234</v>
      </c>
      <c r="DC34" t="s">
        <v>234</v>
      </c>
      <c r="DD34" t="s">
        <v>234</v>
      </c>
      <c r="DE34" t="s">
        <v>234</v>
      </c>
      <c r="DF34" t="s">
        <v>234</v>
      </c>
      <c r="DG34" t="s">
        <v>234</v>
      </c>
      <c r="DH34" t="s">
        <v>234</v>
      </c>
      <c r="DI34" t="s">
        <v>234</v>
      </c>
      <c r="DJ34" t="s">
        <v>234</v>
      </c>
      <c r="DK34" t="s">
        <v>234</v>
      </c>
      <c r="DL34" t="s">
        <v>234</v>
      </c>
      <c r="DM34" t="s">
        <v>234</v>
      </c>
      <c r="DN34" t="s">
        <v>234</v>
      </c>
      <c r="DO34" t="s">
        <v>234</v>
      </c>
      <c r="DP34" t="s">
        <v>234</v>
      </c>
      <c r="DQ34" t="s">
        <v>234</v>
      </c>
      <c r="DR34" t="s">
        <v>234</v>
      </c>
      <c r="DS34" t="s">
        <v>234</v>
      </c>
      <c r="DT34" t="s">
        <v>234</v>
      </c>
      <c r="DU34" t="s">
        <v>234</v>
      </c>
      <c r="DV34" t="s">
        <v>234</v>
      </c>
      <c r="DW34" t="s">
        <v>234</v>
      </c>
      <c r="DX34" t="s">
        <v>234</v>
      </c>
      <c r="DY34" t="s">
        <v>234</v>
      </c>
      <c r="DZ34" t="s">
        <v>234</v>
      </c>
      <c r="EA34" t="s">
        <v>234</v>
      </c>
      <c r="EB34" t="s">
        <v>234</v>
      </c>
      <c r="EC34" t="s">
        <v>234</v>
      </c>
      <c r="ED34" t="s">
        <v>234</v>
      </c>
      <c r="EE34" t="s">
        <v>234</v>
      </c>
      <c r="EF34" t="s">
        <v>234</v>
      </c>
      <c r="EG34" t="s">
        <v>234</v>
      </c>
      <c r="EH34" t="s">
        <v>234</v>
      </c>
      <c r="EI34" t="s">
        <v>234</v>
      </c>
      <c r="EJ34" t="s">
        <v>234</v>
      </c>
      <c r="EK34" s="252" t="s">
        <v>234</v>
      </c>
      <c r="EL34" t="s">
        <v>234</v>
      </c>
      <c r="EM34" t="s">
        <v>234</v>
      </c>
      <c r="EN34" t="s">
        <v>234</v>
      </c>
      <c r="EO34" t="s">
        <v>234</v>
      </c>
      <c r="EP34" t="s">
        <v>234</v>
      </c>
      <c r="EQ34" s="252" t="s">
        <v>234</v>
      </c>
      <c r="ER34" t="s">
        <v>234</v>
      </c>
      <c r="ES34" t="s">
        <v>234</v>
      </c>
      <c r="ET34" t="s">
        <v>234</v>
      </c>
      <c r="EU34" t="s">
        <v>234</v>
      </c>
      <c r="EV34" t="s">
        <v>234</v>
      </c>
      <c r="EW34" t="s">
        <v>234</v>
      </c>
      <c r="EX34" t="s">
        <v>234</v>
      </c>
      <c r="EY34" t="s">
        <v>234</v>
      </c>
      <c r="EZ34" t="s">
        <v>234</v>
      </c>
      <c r="FA34" t="s">
        <v>234</v>
      </c>
      <c r="FB34" t="s">
        <v>234</v>
      </c>
      <c r="FC34" t="s">
        <v>234</v>
      </c>
      <c r="FD34" t="s">
        <v>234</v>
      </c>
      <c r="FE34" t="s">
        <v>234</v>
      </c>
      <c r="FF34" t="s">
        <v>234</v>
      </c>
      <c r="FG34" t="s">
        <v>234</v>
      </c>
      <c r="FH34" t="s">
        <v>234</v>
      </c>
      <c r="FI34" t="s">
        <v>234</v>
      </c>
      <c r="FJ34" t="s">
        <v>234</v>
      </c>
      <c r="FK34" t="s">
        <v>234</v>
      </c>
      <c r="FL34" t="s">
        <v>234</v>
      </c>
      <c r="FM34" t="s">
        <v>234</v>
      </c>
      <c r="FN34" t="s">
        <v>234</v>
      </c>
      <c r="FO34" t="s">
        <v>234</v>
      </c>
      <c r="FP34" t="s">
        <v>234</v>
      </c>
      <c r="FQ34" t="s">
        <v>234</v>
      </c>
      <c r="FR34" t="s">
        <v>234</v>
      </c>
      <c r="FS34" t="s">
        <v>234</v>
      </c>
      <c r="FT34" t="s">
        <v>234</v>
      </c>
      <c r="FU34" t="s">
        <v>234</v>
      </c>
      <c r="FV34" t="s">
        <v>234</v>
      </c>
      <c r="FW34" t="s">
        <v>234</v>
      </c>
      <c r="FX34" t="s">
        <v>234</v>
      </c>
      <c r="FY34" t="s">
        <v>234</v>
      </c>
      <c r="FZ34" t="s">
        <v>234</v>
      </c>
      <c r="GA34" t="s">
        <v>234</v>
      </c>
      <c r="GB34" t="s">
        <v>234</v>
      </c>
      <c r="GC34" t="s">
        <v>234</v>
      </c>
      <c r="GD34" t="s">
        <v>234</v>
      </c>
      <c r="GE34" t="s">
        <v>234</v>
      </c>
      <c r="GF34" t="s">
        <v>234</v>
      </c>
      <c r="GG34" t="s">
        <v>234</v>
      </c>
      <c r="GH34" t="s">
        <v>234</v>
      </c>
      <c r="GI34" t="s">
        <v>234</v>
      </c>
      <c r="GJ34" t="s">
        <v>234</v>
      </c>
      <c r="GK34" t="s">
        <v>234</v>
      </c>
      <c r="GL34" t="s">
        <v>234</v>
      </c>
      <c r="GM34" t="s">
        <v>234</v>
      </c>
      <c r="GN34" t="s">
        <v>234</v>
      </c>
      <c r="GO34" t="s">
        <v>234</v>
      </c>
      <c r="GP34" t="s">
        <v>234</v>
      </c>
      <c r="GQ34" t="s">
        <v>234</v>
      </c>
      <c r="GR34" t="s">
        <v>234</v>
      </c>
      <c r="GS34" t="s">
        <v>234</v>
      </c>
      <c r="GT34" t="s">
        <v>234</v>
      </c>
      <c r="GU34" t="s">
        <v>234</v>
      </c>
      <c r="GV34" t="s">
        <v>234</v>
      </c>
      <c r="GW34" t="s">
        <v>234</v>
      </c>
      <c r="GX34" t="s">
        <v>234</v>
      </c>
      <c r="GY34" t="s">
        <v>234</v>
      </c>
      <c r="GZ34" t="s">
        <v>234</v>
      </c>
      <c r="HA34" t="s">
        <v>234</v>
      </c>
      <c r="HB34" t="s">
        <v>234</v>
      </c>
      <c r="HC34" t="s">
        <v>234</v>
      </c>
      <c r="HD34" t="s">
        <v>234</v>
      </c>
      <c r="HE34" t="s">
        <v>234</v>
      </c>
      <c r="HF34" t="s">
        <v>234</v>
      </c>
      <c r="HG34" t="s">
        <v>234</v>
      </c>
      <c r="HH34" t="s">
        <v>234</v>
      </c>
      <c r="HI34" t="s">
        <v>234</v>
      </c>
      <c r="HJ34" t="s">
        <v>234</v>
      </c>
      <c r="HK34" t="s">
        <v>234</v>
      </c>
      <c r="HL34" t="s">
        <v>234</v>
      </c>
      <c r="HM34" t="s">
        <v>234</v>
      </c>
      <c r="HN34" t="s">
        <v>234</v>
      </c>
      <c r="HO34" t="s">
        <v>234</v>
      </c>
      <c r="HP34" t="s">
        <v>234</v>
      </c>
      <c r="HQ34" t="s">
        <v>1655</v>
      </c>
      <c r="HR34" t="s">
        <v>1713</v>
      </c>
      <c r="HS34" t="s">
        <v>319</v>
      </c>
      <c r="HT34" t="s">
        <v>234</v>
      </c>
      <c r="HU34" t="s">
        <v>320</v>
      </c>
      <c r="HV34" t="s">
        <v>321</v>
      </c>
      <c r="HW34" t="s">
        <v>321</v>
      </c>
      <c r="HX34" t="s">
        <v>255</v>
      </c>
      <c r="HY34" t="s">
        <v>234</v>
      </c>
      <c r="HZ34" t="s">
        <v>256</v>
      </c>
      <c r="IA34" t="s">
        <v>323</v>
      </c>
      <c r="IB34" t="s">
        <v>323</v>
      </c>
      <c r="IC34" t="s">
        <v>3865</v>
      </c>
      <c r="ID34" t="s">
        <v>234</v>
      </c>
      <c r="IE34" t="s">
        <v>234</v>
      </c>
      <c r="IF34" t="s">
        <v>234</v>
      </c>
      <c r="IG34" t="s">
        <v>234</v>
      </c>
      <c r="IH34" t="s">
        <v>234</v>
      </c>
      <c r="II34">
        <v>5</v>
      </c>
      <c r="IJ34">
        <v>5</v>
      </c>
      <c r="IK34" t="s">
        <v>234</v>
      </c>
      <c r="IL34" t="s">
        <v>259</v>
      </c>
      <c r="IM34" s="99">
        <v>1</v>
      </c>
      <c r="IN34" t="s">
        <v>261</v>
      </c>
      <c r="IO34" t="s">
        <v>3859</v>
      </c>
      <c r="IP34" t="s">
        <v>249</v>
      </c>
      <c r="IQ34" t="s">
        <v>1723</v>
      </c>
      <c r="IR34">
        <v>0</v>
      </c>
      <c r="IS34">
        <v>0</v>
      </c>
      <c r="IT34">
        <v>0</v>
      </c>
      <c r="IU34">
        <v>1</v>
      </c>
      <c r="IV34">
        <v>0</v>
      </c>
      <c r="IW34">
        <v>0</v>
      </c>
      <c r="IX34">
        <v>0</v>
      </c>
      <c r="IY34">
        <v>0</v>
      </c>
      <c r="IZ34">
        <v>0</v>
      </c>
      <c r="JA34">
        <v>0</v>
      </c>
      <c r="JB34">
        <v>0</v>
      </c>
      <c r="JC34">
        <v>0</v>
      </c>
      <c r="JD34" t="s">
        <v>234</v>
      </c>
      <c r="JE34" t="s">
        <v>261</v>
      </c>
      <c r="JF34" t="s">
        <v>234</v>
      </c>
      <c r="JG34" t="s">
        <v>234</v>
      </c>
      <c r="JH34" t="s">
        <v>234</v>
      </c>
      <c r="JI34" t="s">
        <v>234</v>
      </c>
      <c r="JJ34" t="s">
        <v>234</v>
      </c>
      <c r="JK34" t="s">
        <v>234</v>
      </c>
      <c r="JL34" t="s">
        <v>234</v>
      </c>
      <c r="JM34" t="s">
        <v>234</v>
      </c>
      <c r="JN34" t="s">
        <v>234</v>
      </c>
      <c r="JO34" t="s">
        <v>234</v>
      </c>
      <c r="JP34" t="s">
        <v>234</v>
      </c>
      <c r="JQ34" t="s">
        <v>234</v>
      </c>
      <c r="JR34" t="s">
        <v>234</v>
      </c>
      <c r="JS34" t="s">
        <v>234</v>
      </c>
      <c r="JT34" t="s">
        <v>234</v>
      </c>
      <c r="JU34" t="s">
        <v>234</v>
      </c>
      <c r="JV34" t="s">
        <v>234</v>
      </c>
      <c r="JW34" t="s">
        <v>234</v>
      </c>
      <c r="JX34" t="s">
        <v>3443</v>
      </c>
    </row>
    <row r="35" spans="1:284" x14ac:dyDescent="0.35">
      <c r="A35" t="s">
        <v>3913</v>
      </c>
      <c r="B35" s="268">
        <v>44615</v>
      </c>
      <c r="C35" t="s">
        <v>3446</v>
      </c>
      <c r="D35" t="s">
        <v>3447</v>
      </c>
      <c r="E35" t="s">
        <v>3516</v>
      </c>
      <c r="F35" t="s">
        <v>1791</v>
      </c>
      <c r="G35" t="s">
        <v>2014</v>
      </c>
      <c r="H35" t="s">
        <v>3872</v>
      </c>
      <c r="I35" t="s">
        <v>246</v>
      </c>
      <c r="J35" t="s">
        <v>3874</v>
      </c>
      <c r="K35" t="s">
        <v>366</v>
      </c>
      <c r="L35" t="s">
        <v>248</v>
      </c>
      <c r="M35" t="s">
        <v>250</v>
      </c>
      <c r="N35" t="s">
        <v>234</v>
      </c>
      <c r="O35" t="s">
        <v>234</v>
      </c>
      <c r="P35" t="s">
        <v>234</v>
      </c>
      <c r="Q35" t="s">
        <v>234</v>
      </c>
      <c r="R35" t="s">
        <v>234</v>
      </c>
      <c r="S35" t="s">
        <v>234</v>
      </c>
      <c r="T35" t="s">
        <v>234</v>
      </c>
      <c r="U35" t="s">
        <v>234</v>
      </c>
      <c r="V35" t="s">
        <v>234</v>
      </c>
      <c r="W35" t="s">
        <v>234</v>
      </c>
      <c r="X35" t="s">
        <v>234</v>
      </c>
      <c r="Y35" t="s">
        <v>234</v>
      </c>
      <c r="Z35" t="s">
        <v>234</v>
      </c>
      <c r="AA35" t="s">
        <v>234</v>
      </c>
      <c r="AB35" t="s">
        <v>234</v>
      </c>
      <c r="AC35" t="s">
        <v>234</v>
      </c>
      <c r="AD35" t="s">
        <v>234</v>
      </c>
      <c r="AE35" t="s">
        <v>234</v>
      </c>
      <c r="AF35" t="s">
        <v>234</v>
      </c>
      <c r="AG35" t="s">
        <v>234</v>
      </c>
      <c r="AH35" t="s">
        <v>234</v>
      </c>
      <c r="AI35" t="s">
        <v>234</v>
      </c>
      <c r="AJ35" t="s">
        <v>234</v>
      </c>
      <c r="AK35" t="s">
        <v>234</v>
      </c>
      <c r="AL35" t="s">
        <v>234</v>
      </c>
      <c r="AM35" t="s">
        <v>234</v>
      </c>
      <c r="AN35" t="s">
        <v>234</v>
      </c>
      <c r="AO35" t="s">
        <v>234</v>
      </c>
      <c r="AP35" t="s">
        <v>234</v>
      </c>
      <c r="AQ35" t="s">
        <v>234</v>
      </c>
      <c r="AR35" t="s">
        <v>234</v>
      </c>
      <c r="AS35" t="s">
        <v>234</v>
      </c>
      <c r="AT35" t="s">
        <v>234</v>
      </c>
      <c r="AU35" t="s">
        <v>234</v>
      </c>
      <c r="AV35" t="s">
        <v>234</v>
      </c>
      <c r="AW35" t="s">
        <v>234</v>
      </c>
      <c r="AX35" t="s">
        <v>234</v>
      </c>
      <c r="AY35" t="s">
        <v>234</v>
      </c>
      <c r="AZ35" t="s">
        <v>234</v>
      </c>
      <c r="BA35" t="s">
        <v>234</v>
      </c>
      <c r="BB35" t="s">
        <v>234</v>
      </c>
      <c r="BC35" t="s">
        <v>234</v>
      </c>
      <c r="BD35" t="s">
        <v>234</v>
      </c>
      <c r="BE35" s="252" t="s">
        <v>234</v>
      </c>
      <c r="BF35" t="s">
        <v>234</v>
      </c>
      <c r="BG35" t="s">
        <v>234</v>
      </c>
      <c r="BH35" s="252" t="s">
        <v>234</v>
      </c>
      <c r="BI35" t="s">
        <v>234</v>
      </c>
      <c r="BJ35" t="s">
        <v>234</v>
      </c>
      <c r="BK35" s="252" t="s">
        <v>234</v>
      </c>
      <c r="BL35" t="s">
        <v>234</v>
      </c>
      <c r="BM35" t="s">
        <v>234</v>
      </c>
      <c r="BN35" s="252" t="s">
        <v>234</v>
      </c>
      <c r="BO35" t="s">
        <v>234</v>
      </c>
      <c r="BP35" t="s">
        <v>234</v>
      </c>
      <c r="BQ35" s="252" t="s">
        <v>234</v>
      </c>
      <c r="BR35" t="s">
        <v>234</v>
      </c>
      <c r="BS35" t="s">
        <v>234</v>
      </c>
      <c r="BT35" t="s">
        <v>234</v>
      </c>
      <c r="BU35" t="s">
        <v>234</v>
      </c>
      <c r="BV35" t="s">
        <v>234</v>
      </c>
      <c r="BW35" t="s">
        <v>234</v>
      </c>
      <c r="BX35" t="s">
        <v>234</v>
      </c>
      <c r="BY35" t="s">
        <v>234</v>
      </c>
      <c r="BZ35" t="s">
        <v>234</v>
      </c>
      <c r="CA35" t="s">
        <v>234</v>
      </c>
      <c r="CB35" t="s">
        <v>234</v>
      </c>
      <c r="CC35" t="s">
        <v>234</v>
      </c>
      <c r="CD35" t="s">
        <v>234</v>
      </c>
      <c r="CE35" t="s">
        <v>234</v>
      </c>
      <c r="CF35" t="s">
        <v>234</v>
      </c>
      <c r="CG35" t="s">
        <v>234</v>
      </c>
      <c r="CH35" t="s">
        <v>234</v>
      </c>
      <c r="CI35" t="s">
        <v>234</v>
      </c>
      <c r="CJ35" t="s">
        <v>234</v>
      </c>
      <c r="CK35" t="s">
        <v>234</v>
      </c>
      <c r="CL35" t="s">
        <v>234</v>
      </c>
      <c r="CM35" t="s">
        <v>234</v>
      </c>
      <c r="CN35" t="s">
        <v>234</v>
      </c>
      <c r="CO35" t="s">
        <v>234</v>
      </c>
      <c r="CP35" t="s">
        <v>234</v>
      </c>
      <c r="CQ35" t="s">
        <v>234</v>
      </c>
      <c r="CR35" t="s">
        <v>234</v>
      </c>
      <c r="CS35" t="s">
        <v>234</v>
      </c>
      <c r="CT35" t="s">
        <v>234</v>
      </c>
      <c r="CU35" t="s">
        <v>234</v>
      </c>
      <c r="CV35" t="s">
        <v>234</v>
      </c>
      <c r="CW35" t="s">
        <v>234</v>
      </c>
      <c r="CX35" t="s">
        <v>234</v>
      </c>
      <c r="CY35" t="s">
        <v>234</v>
      </c>
      <c r="CZ35" t="s">
        <v>234</v>
      </c>
      <c r="DA35" t="s">
        <v>234</v>
      </c>
      <c r="DB35" t="s">
        <v>234</v>
      </c>
      <c r="DC35" t="s">
        <v>234</v>
      </c>
      <c r="DD35" t="s">
        <v>234</v>
      </c>
      <c r="DE35" t="s">
        <v>234</v>
      </c>
      <c r="DF35" t="s">
        <v>234</v>
      </c>
      <c r="DG35" t="s">
        <v>234</v>
      </c>
      <c r="DH35" t="s">
        <v>234</v>
      </c>
      <c r="DI35" t="s">
        <v>234</v>
      </c>
      <c r="DJ35" t="s">
        <v>234</v>
      </c>
      <c r="DK35" t="s">
        <v>234</v>
      </c>
      <c r="DL35" t="s">
        <v>234</v>
      </c>
      <c r="DM35" t="s">
        <v>234</v>
      </c>
      <c r="DN35" t="s">
        <v>234</v>
      </c>
      <c r="DO35" t="s">
        <v>234</v>
      </c>
      <c r="DP35" t="s">
        <v>234</v>
      </c>
      <c r="DQ35" t="s">
        <v>234</v>
      </c>
      <c r="DR35" t="s">
        <v>234</v>
      </c>
      <c r="DS35" t="s">
        <v>234</v>
      </c>
      <c r="DT35" t="s">
        <v>234</v>
      </c>
      <c r="DU35" t="s">
        <v>234</v>
      </c>
      <c r="DV35" t="s">
        <v>234</v>
      </c>
      <c r="DW35" t="s">
        <v>234</v>
      </c>
      <c r="DX35" t="s">
        <v>234</v>
      </c>
      <c r="DY35" t="s">
        <v>234</v>
      </c>
      <c r="DZ35" t="s">
        <v>234</v>
      </c>
      <c r="EA35" t="s">
        <v>234</v>
      </c>
      <c r="EB35" t="s">
        <v>234</v>
      </c>
      <c r="EC35" t="s">
        <v>234</v>
      </c>
      <c r="ED35" t="s">
        <v>234</v>
      </c>
      <c r="EE35" t="s">
        <v>234</v>
      </c>
      <c r="EF35" t="s">
        <v>234</v>
      </c>
      <c r="EG35" t="s">
        <v>234</v>
      </c>
      <c r="EH35" t="s">
        <v>234</v>
      </c>
      <c r="EI35" t="s">
        <v>234</v>
      </c>
      <c r="EJ35" t="s">
        <v>234</v>
      </c>
      <c r="EK35" s="252" t="s">
        <v>234</v>
      </c>
      <c r="EL35" t="s">
        <v>234</v>
      </c>
      <c r="EM35" t="s">
        <v>234</v>
      </c>
      <c r="EN35" t="s">
        <v>234</v>
      </c>
      <c r="EO35" t="s">
        <v>234</v>
      </c>
      <c r="EP35" t="s">
        <v>234</v>
      </c>
      <c r="EQ35" s="252" t="s">
        <v>234</v>
      </c>
      <c r="ER35" t="s">
        <v>234</v>
      </c>
      <c r="ES35" t="s">
        <v>234</v>
      </c>
      <c r="ET35" t="s">
        <v>234</v>
      </c>
      <c r="EU35" t="s">
        <v>234</v>
      </c>
      <c r="EV35" t="s">
        <v>234</v>
      </c>
      <c r="EW35" t="s">
        <v>234</v>
      </c>
      <c r="EX35" t="s">
        <v>234</v>
      </c>
      <c r="EY35" t="s">
        <v>234</v>
      </c>
      <c r="EZ35" t="s">
        <v>234</v>
      </c>
      <c r="FA35" t="s">
        <v>234</v>
      </c>
      <c r="FB35" t="s">
        <v>234</v>
      </c>
      <c r="FC35" t="s">
        <v>234</v>
      </c>
      <c r="FD35" t="s">
        <v>234</v>
      </c>
      <c r="FE35" t="s">
        <v>234</v>
      </c>
      <c r="FF35" t="s">
        <v>234</v>
      </c>
      <c r="FG35" t="s">
        <v>234</v>
      </c>
      <c r="FH35" t="s">
        <v>234</v>
      </c>
      <c r="FI35" t="s">
        <v>234</v>
      </c>
      <c r="FJ35" t="s">
        <v>234</v>
      </c>
      <c r="FK35" t="s">
        <v>234</v>
      </c>
      <c r="FL35" t="s">
        <v>234</v>
      </c>
      <c r="FM35" t="s">
        <v>234</v>
      </c>
      <c r="FN35" t="s">
        <v>234</v>
      </c>
      <c r="FO35" t="s">
        <v>234</v>
      </c>
      <c r="FP35" t="s">
        <v>234</v>
      </c>
      <c r="FQ35" t="s">
        <v>234</v>
      </c>
      <c r="FR35" t="s">
        <v>234</v>
      </c>
      <c r="FS35" t="s">
        <v>234</v>
      </c>
      <c r="FT35" t="s">
        <v>234</v>
      </c>
      <c r="FU35" t="s">
        <v>234</v>
      </c>
      <c r="FV35" t="s">
        <v>234</v>
      </c>
      <c r="FW35" t="s">
        <v>234</v>
      </c>
      <c r="FX35" t="s">
        <v>234</v>
      </c>
      <c r="FY35" t="s">
        <v>234</v>
      </c>
      <c r="FZ35" t="s">
        <v>234</v>
      </c>
      <c r="GA35" t="s">
        <v>234</v>
      </c>
      <c r="GB35" t="s">
        <v>234</v>
      </c>
      <c r="GC35" t="s">
        <v>234</v>
      </c>
      <c r="GD35" t="s">
        <v>234</v>
      </c>
      <c r="GE35" t="s">
        <v>234</v>
      </c>
      <c r="GF35" t="s">
        <v>234</v>
      </c>
      <c r="GG35" t="s">
        <v>234</v>
      </c>
      <c r="GH35" t="s">
        <v>234</v>
      </c>
      <c r="GI35" t="s">
        <v>234</v>
      </c>
      <c r="GJ35" t="s">
        <v>234</v>
      </c>
      <c r="GK35" t="s">
        <v>234</v>
      </c>
      <c r="GL35" t="s">
        <v>234</v>
      </c>
      <c r="GM35" t="s">
        <v>234</v>
      </c>
      <c r="GN35" t="s">
        <v>234</v>
      </c>
      <c r="GO35" t="s">
        <v>234</v>
      </c>
      <c r="GP35" t="s">
        <v>234</v>
      </c>
      <c r="GQ35" t="s">
        <v>234</v>
      </c>
      <c r="GR35" t="s">
        <v>234</v>
      </c>
      <c r="GS35" t="s">
        <v>234</v>
      </c>
      <c r="GT35" t="s">
        <v>234</v>
      </c>
      <c r="GU35" t="s">
        <v>234</v>
      </c>
      <c r="GV35" t="s">
        <v>234</v>
      </c>
      <c r="GW35" t="s">
        <v>234</v>
      </c>
      <c r="GX35" t="s">
        <v>234</v>
      </c>
      <c r="GY35" t="s">
        <v>234</v>
      </c>
      <c r="GZ35" t="s">
        <v>234</v>
      </c>
      <c r="HA35" t="s">
        <v>234</v>
      </c>
      <c r="HB35" t="s">
        <v>234</v>
      </c>
      <c r="HC35" t="s">
        <v>234</v>
      </c>
      <c r="HD35" t="s">
        <v>234</v>
      </c>
      <c r="HE35" t="s">
        <v>234</v>
      </c>
      <c r="HF35" t="s">
        <v>234</v>
      </c>
      <c r="HG35" t="s">
        <v>234</v>
      </c>
      <c r="HH35" t="s">
        <v>234</v>
      </c>
      <c r="HI35" t="s">
        <v>234</v>
      </c>
      <c r="HJ35" t="s">
        <v>234</v>
      </c>
      <c r="HK35" t="s">
        <v>234</v>
      </c>
      <c r="HL35" t="s">
        <v>234</v>
      </c>
      <c r="HM35" t="s">
        <v>234</v>
      </c>
      <c r="HN35" t="s">
        <v>234</v>
      </c>
      <c r="HO35" t="s">
        <v>234</v>
      </c>
      <c r="HP35" t="s">
        <v>234</v>
      </c>
      <c r="HQ35" t="s">
        <v>1655</v>
      </c>
      <c r="HR35" t="s">
        <v>1713</v>
      </c>
      <c r="HS35" t="s">
        <v>319</v>
      </c>
      <c r="HT35" t="s">
        <v>234</v>
      </c>
      <c r="HU35" t="s">
        <v>320</v>
      </c>
      <c r="HV35" t="s">
        <v>321</v>
      </c>
      <c r="HW35" t="s">
        <v>321</v>
      </c>
      <c r="HX35" t="s">
        <v>255</v>
      </c>
      <c r="HY35" t="s">
        <v>234</v>
      </c>
      <c r="HZ35" t="s">
        <v>256</v>
      </c>
      <c r="IA35" t="s">
        <v>323</v>
      </c>
      <c r="IB35" t="s">
        <v>323</v>
      </c>
      <c r="IC35" t="s">
        <v>3865</v>
      </c>
      <c r="ID35" t="s">
        <v>234</v>
      </c>
      <c r="IE35" t="s">
        <v>234</v>
      </c>
      <c r="IF35" t="s">
        <v>234</v>
      </c>
      <c r="IG35" t="s">
        <v>234</v>
      </c>
      <c r="IH35" t="s">
        <v>234</v>
      </c>
      <c r="II35">
        <v>5</v>
      </c>
      <c r="IJ35">
        <v>5</v>
      </c>
      <c r="IK35" t="s">
        <v>234</v>
      </c>
      <c r="IL35" t="s">
        <v>259</v>
      </c>
      <c r="IM35" s="99">
        <v>1</v>
      </c>
      <c r="IN35" t="s">
        <v>249</v>
      </c>
      <c r="IO35" t="s">
        <v>234</v>
      </c>
      <c r="IP35" t="s">
        <v>249</v>
      </c>
      <c r="IQ35" t="s">
        <v>1723</v>
      </c>
      <c r="IR35">
        <v>0</v>
      </c>
      <c r="IS35">
        <v>0</v>
      </c>
      <c r="IT35">
        <v>0</v>
      </c>
      <c r="IU35">
        <v>1</v>
      </c>
      <c r="IV35">
        <v>0</v>
      </c>
      <c r="IW35">
        <v>0</v>
      </c>
      <c r="IX35">
        <v>0</v>
      </c>
      <c r="IY35">
        <v>0</v>
      </c>
      <c r="IZ35">
        <v>0</v>
      </c>
      <c r="JA35">
        <v>0</v>
      </c>
      <c r="JB35">
        <v>0</v>
      </c>
      <c r="JC35">
        <v>0</v>
      </c>
      <c r="JD35" t="s">
        <v>234</v>
      </c>
      <c r="JE35" t="s">
        <v>249</v>
      </c>
      <c r="JF35" t="s">
        <v>1559</v>
      </c>
      <c r="JG35">
        <v>0</v>
      </c>
      <c r="JH35">
        <v>1</v>
      </c>
      <c r="JI35">
        <v>0</v>
      </c>
      <c r="JJ35" t="s">
        <v>234</v>
      </c>
      <c r="JK35" t="s">
        <v>1409</v>
      </c>
      <c r="JL35">
        <v>0</v>
      </c>
      <c r="JM35">
        <v>0</v>
      </c>
      <c r="JN35">
        <v>0</v>
      </c>
      <c r="JO35">
        <v>1</v>
      </c>
      <c r="JP35">
        <v>0</v>
      </c>
      <c r="JQ35">
        <v>0</v>
      </c>
      <c r="JR35" t="s">
        <v>234</v>
      </c>
      <c r="JS35" t="s">
        <v>234</v>
      </c>
      <c r="JT35" t="s">
        <v>234</v>
      </c>
      <c r="JU35" t="s">
        <v>234</v>
      </c>
      <c r="JV35" t="s">
        <v>234</v>
      </c>
      <c r="JW35" t="s">
        <v>234</v>
      </c>
      <c r="JX35" t="s">
        <v>3443</v>
      </c>
    </row>
    <row r="36" spans="1:284" x14ac:dyDescent="0.35">
      <c r="A36" t="s">
        <v>3914</v>
      </c>
      <c r="B36" s="268">
        <v>44615</v>
      </c>
      <c r="C36" t="s">
        <v>3446</v>
      </c>
      <c r="D36" t="s">
        <v>3447</v>
      </c>
      <c r="E36" t="s">
        <v>3516</v>
      </c>
      <c r="F36" t="s">
        <v>1791</v>
      </c>
      <c r="G36" t="s">
        <v>2014</v>
      </c>
      <c r="H36" t="s">
        <v>3872</v>
      </c>
      <c r="I36" t="s">
        <v>246</v>
      </c>
      <c r="J36" t="s">
        <v>3874</v>
      </c>
      <c r="K36" t="s">
        <v>366</v>
      </c>
      <c r="L36" t="s">
        <v>248</v>
      </c>
      <c r="M36" t="s">
        <v>250</v>
      </c>
      <c r="N36" t="s">
        <v>234</v>
      </c>
      <c r="O36" t="s">
        <v>234</v>
      </c>
      <c r="P36" t="s">
        <v>234</v>
      </c>
      <c r="Q36" t="s">
        <v>234</v>
      </c>
      <c r="R36" t="s">
        <v>234</v>
      </c>
      <c r="S36" t="s">
        <v>234</v>
      </c>
      <c r="T36" t="s">
        <v>234</v>
      </c>
      <c r="U36" t="s">
        <v>234</v>
      </c>
      <c r="V36" t="s">
        <v>234</v>
      </c>
      <c r="W36" t="s">
        <v>234</v>
      </c>
      <c r="X36" t="s">
        <v>234</v>
      </c>
      <c r="Y36" t="s">
        <v>234</v>
      </c>
      <c r="Z36" t="s">
        <v>234</v>
      </c>
      <c r="AA36" t="s">
        <v>234</v>
      </c>
      <c r="AB36" t="s">
        <v>234</v>
      </c>
      <c r="AC36" t="s">
        <v>234</v>
      </c>
      <c r="AD36" t="s">
        <v>234</v>
      </c>
      <c r="AE36" t="s">
        <v>234</v>
      </c>
      <c r="AF36" t="s">
        <v>234</v>
      </c>
      <c r="AG36" t="s">
        <v>234</v>
      </c>
      <c r="AH36" t="s">
        <v>234</v>
      </c>
      <c r="AI36" t="s">
        <v>234</v>
      </c>
      <c r="AJ36" t="s">
        <v>234</v>
      </c>
      <c r="AK36" t="s">
        <v>234</v>
      </c>
      <c r="AL36" t="s">
        <v>234</v>
      </c>
      <c r="AM36" t="s">
        <v>234</v>
      </c>
      <c r="AN36" t="s">
        <v>234</v>
      </c>
      <c r="AO36" t="s">
        <v>234</v>
      </c>
      <c r="AP36" t="s">
        <v>234</v>
      </c>
      <c r="AQ36" t="s">
        <v>234</v>
      </c>
      <c r="AR36" t="s">
        <v>234</v>
      </c>
      <c r="AS36" t="s">
        <v>234</v>
      </c>
      <c r="AT36" t="s">
        <v>234</v>
      </c>
      <c r="AU36" t="s">
        <v>234</v>
      </c>
      <c r="AV36" t="s">
        <v>234</v>
      </c>
      <c r="AW36" t="s">
        <v>234</v>
      </c>
      <c r="AX36" t="s">
        <v>234</v>
      </c>
      <c r="AY36" t="s">
        <v>234</v>
      </c>
      <c r="AZ36" t="s">
        <v>234</v>
      </c>
      <c r="BA36" t="s">
        <v>234</v>
      </c>
      <c r="BB36" t="s">
        <v>234</v>
      </c>
      <c r="BC36" t="s">
        <v>234</v>
      </c>
      <c r="BD36" t="s">
        <v>234</v>
      </c>
      <c r="BE36" s="252" t="s">
        <v>234</v>
      </c>
      <c r="BF36" t="s">
        <v>234</v>
      </c>
      <c r="BG36" t="s">
        <v>234</v>
      </c>
      <c r="BH36" s="252" t="s">
        <v>234</v>
      </c>
      <c r="BI36" t="s">
        <v>234</v>
      </c>
      <c r="BJ36" t="s">
        <v>234</v>
      </c>
      <c r="BK36" s="252" t="s">
        <v>234</v>
      </c>
      <c r="BL36" t="s">
        <v>234</v>
      </c>
      <c r="BM36" t="s">
        <v>234</v>
      </c>
      <c r="BN36" s="252" t="s">
        <v>234</v>
      </c>
      <c r="BO36" t="s">
        <v>234</v>
      </c>
      <c r="BP36" t="s">
        <v>234</v>
      </c>
      <c r="BQ36" s="252" t="s">
        <v>234</v>
      </c>
      <c r="BR36" t="s">
        <v>234</v>
      </c>
      <c r="BS36" t="s">
        <v>234</v>
      </c>
      <c r="BT36" t="s">
        <v>234</v>
      </c>
      <c r="BU36" t="s">
        <v>234</v>
      </c>
      <c r="BV36" t="s">
        <v>234</v>
      </c>
      <c r="BW36" t="s">
        <v>234</v>
      </c>
      <c r="BX36" t="s">
        <v>234</v>
      </c>
      <c r="BY36" t="s">
        <v>234</v>
      </c>
      <c r="BZ36" t="s">
        <v>234</v>
      </c>
      <c r="CA36" t="s">
        <v>234</v>
      </c>
      <c r="CB36" t="s">
        <v>234</v>
      </c>
      <c r="CC36" t="s">
        <v>234</v>
      </c>
      <c r="CD36" t="s">
        <v>234</v>
      </c>
      <c r="CE36" t="s">
        <v>234</v>
      </c>
      <c r="CF36" t="s">
        <v>234</v>
      </c>
      <c r="CG36" t="s">
        <v>234</v>
      </c>
      <c r="CH36" t="s">
        <v>234</v>
      </c>
      <c r="CI36" t="s">
        <v>234</v>
      </c>
      <c r="CJ36" t="s">
        <v>234</v>
      </c>
      <c r="CK36" t="s">
        <v>234</v>
      </c>
      <c r="CL36" t="s">
        <v>234</v>
      </c>
      <c r="CM36" t="s">
        <v>234</v>
      </c>
      <c r="CN36" t="s">
        <v>234</v>
      </c>
      <c r="CO36" t="s">
        <v>234</v>
      </c>
      <c r="CP36" t="s">
        <v>234</v>
      </c>
      <c r="CQ36" t="s">
        <v>234</v>
      </c>
      <c r="CR36" t="s">
        <v>234</v>
      </c>
      <c r="CS36" t="s">
        <v>234</v>
      </c>
      <c r="CT36" t="s">
        <v>234</v>
      </c>
      <c r="CU36" t="s">
        <v>234</v>
      </c>
      <c r="CV36" t="s">
        <v>234</v>
      </c>
      <c r="CW36" t="s">
        <v>234</v>
      </c>
      <c r="CX36" t="s">
        <v>234</v>
      </c>
      <c r="CY36" t="s">
        <v>234</v>
      </c>
      <c r="CZ36" t="s">
        <v>234</v>
      </c>
      <c r="DA36" t="s">
        <v>234</v>
      </c>
      <c r="DB36" t="s">
        <v>234</v>
      </c>
      <c r="DC36" t="s">
        <v>234</v>
      </c>
      <c r="DD36" t="s">
        <v>234</v>
      </c>
      <c r="DE36" t="s">
        <v>234</v>
      </c>
      <c r="DF36" t="s">
        <v>234</v>
      </c>
      <c r="DG36" t="s">
        <v>234</v>
      </c>
      <c r="DH36" t="s">
        <v>234</v>
      </c>
      <c r="DI36" t="s">
        <v>234</v>
      </c>
      <c r="DJ36" t="s">
        <v>234</v>
      </c>
      <c r="DK36" t="s">
        <v>234</v>
      </c>
      <c r="DL36" t="s">
        <v>234</v>
      </c>
      <c r="DM36" t="s">
        <v>234</v>
      </c>
      <c r="DN36" t="s">
        <v>234</v>
      </c>
      <c r="DO36" t="s">
        <v>234</v>
      </c>
      <c r="DP36" t="s">
        <v>234</v>
      </c>
      <c r="DQ36" t="s">
        <v>234</v>
      </c>
      <c r="DR36" t="s">
        <v>234</v>
      </c>
      <c r="DS36" t="s">
        <v>234</v>
      </c>
      <c r="DT36" t="s">
        <v>234</v>
      </c>
      <c r="DU36" t="s">
        <v>234</v>
      </c>
      <c r="DV36" t="s">
        <v>234</v>
      </c>
      <c r="DW36" t="s">
        <v>234</v>
      </c>
      <c r="DX36" t="s">
        <v>234</v>
      </c>
      <c r="DY36" t="s">
        <v>234</v>
      </c>
      <c r="DZ36" t="s">
        <v>234</v>
      </c>
      <c r="EA36" t="s">
        <v>234</v>
      </c>
      <c r="EB36" t="s">
        <v>234</v>
      </c>
      <c r="EC36" t="s">
        <v>234</v>
      </c>
      <c r="ED36" t="s">
        <v>234</v>
      </c>
      <c r="EE36" t="s">
        <v>234</v>
      </c>
      <c r="EF36" t="s">
        <v>234</v>
      </c>
      <c r="EG36" t="s">
        <v>234</v>
      </c>
      <c r="EH36" t="s">
        <v>234</v>
      </c>
      <c r="EI36" t="s">
        <v>234</v>
      </c>
      <c r="EJ36" t="s">
        <v>234</v>
      </c>
      <c r="EK36" s="252" t="s">
        <v>234</v>
      </c>
      <c r="EL36" t="s">
        <v>234</v>
      </c>
      <c r="EM36" t="s">
        <v>234</v>
      </c>
      <c r="EN36" t="s">
        <v>234</v>
      </c>
      <c r="EO36" t="s">
        <v>234</v>
      </c>
      <c r="EP36" t="s">
        <v>234</v>
      </c>
      <c r="EQ36" s="252" t="s">
        <v>234</v>
      </c>
      <c r="ER36" t="s">
        <v>234</v>
      </c>
      <c r="ES36" t="s">
        <v>234</v>
      </c>
      <c r="ET36" t="s">
        <v>234</v>
      </c>
      <c r="EU36" t="s">
        <v>234</v>
      </c>
      <c r="EV36" t="s">
        <v>234</v>
      </c>
      <c r="EW36" t="s">
        <v>234</v>
      </c>
      <c r="EX36" t="s">
        <v>234</v>
      </c>
      <c r="EY36" t="s">
        <v>234</v>
      </c>
      <c r="EZ36" t="s">
        <v>234</v>
      </c>
      <c r="FA36" t="s">
        <v>234</v>
      </c>
      <c r="FB36" t="s">
        <v>234</v>
      </c>
      <c r="FC36" t="s">
        <v>234</v>
      </c>
      <c r="FD36" t="s">
        <v>234</v>
      </c>
      <c r="FE36" t="s">
        <v>234</v>
      </c>
      <c r="FF36" t="s">
        <v>234</v>
      </c>
      <c r="FG36" t="s">
        <v>234</v>
      </c>
      <c r="FH36" t="s">
        <v>234</v>
      </c>
      <c r="FI36" t="s">
        <v>234</v>
      </c>
      <c r="FJ36" t="s">
        <v>234</v>
      </c>
      <c r="FK36" t="s">
        <v>234</v>
      </c>
      <c r="FL36" t="s">
        <v>234</v>
      </c>
      <c r="FM36" t="s">
        <v>234</v>
      </c>
      <c r="FN36" t="s">
        <v>234</v>
      </c>
      <c r="FO36" t="s">
        <v>234</v>
      </c>
      <c r="FP36" t="s">
        <v>234</v>
      </c>
      <c r="FQ36" t="s">
        <v>234</v>
      </c>
      <c r="FR36" t="s">
        <v>234</v>
      </c>
      <c r="FS36" t="s">
        <v>234</v>
      </c>
      <c r="FT36" t="s">
        <v>234</v>
      </c>
      <c r="FU36" t="s">
        <v>234</v>
      </c>
      <c r="FV36" t="s">
        <v>234</v>
      </c>
      <c r="FW36" t="s">
        <v>234</v>
      </c>
      <c r="FX36" t="s">
        <v>234</v>
      </c>
      <c r="FY36" t="s">
        <v>234</v>
      </c>
      <c r="FZ36" t="s">
        <v>234</v>
      </c>
      <c r="GA36" t="s">
        <v>234</v>
      </c>
      <c r="GB36" t="s">
        <v>234</v>
      </c>
      <c r="GC36" t="s">
        <v>234</v>
      </c>
      <c r="GD36" t="s">
        <v>234</v>
      </c>
      <c r="GE36" t="s">
        <v>234</v>
      </c>
      <c r="GF36" t="s">
        <v>234</v>
      </c>
      <c r="GG36" t="s">
        <v>234</v>
      </c>
      <c r="GH36" t="s">
        <v>234</v>
      </c>
      <c r="GI36" t="s">
        <v>234</v>
      </c>
      <c r="GJ36" t="s">
        <v>234</v>
      </c>
      <c r="GK36" t="s">
        <v>234</v>
      </c>
      <c r="GL36" t="s">
        <v>234</v>
      </c>
      <c r="GM36" t="s">
        <v>234</v>
      </c>
      <c r="GN36" t="s">
        <v>234</v>
      </c>
      <c r="GO36" t="s">
        <v>234</v>
      </c>
      <c r="GP36" t="s">
        <v>234</v>
      </c>
      <c r="GQ36" t="s">
        <v>234</v>
      </c>
      <c r="GR36" t="s">
        <v>234</v>
      </c>
      <c r="GS36" t="s">
        <v>234</v>
      </c>
      <c r="GT36" t="s">
        <v>234</v>
      </c>
      <c r="GU36" t="s">
        <v>234</v>
      </c>
      <c r="GV36" t="s">
        <v>234</v>
      </c>
      <c r="GW36" t="s">
        <v>234</v>
      </c>
      <c r="GX36" t="s">
        <v>234</v>
      </c>
      <c r="GY36" t="s">
        <v>234</v>
      </c>
      <c r="GZ36" t="s">
        <v>234</v>
      </c>
      <c r="HA36" t="s">
        <v>234</v>
      </c>
      <c r="HB36" t="s">
        <v>234</v>
      </c>
      <c r="HC36" t="s">
        <v>234</v>
      </c>
      <c r="HD36" t="s">
        <v>234</v>
      </c>
      <c r="HE36" t="s">
        <v>234</v>
      </c>
      <c r="HF36" t="s">
        <v>234</v>
      </c>
      <c r="HG36" t="s">
        <v>234</v>
      </c>
      <c r="HH36" t="s">
        <v>234</v>
      </c>
      <c r="HI36" t="s">
        <v>234</v>
      </c>
      <c r="HJ36" t="s">
        <v>234</v>
      </c>
      <c r="HK36" t="s">
        <v>234</v>
      </c>
      <c r="HL36" t="s">
        <v>234</v>
      </c>
      <c r="HM36" t="s">
        <v>234</v>
      </c>
      <c r="HN36" t="s">
        <v>234</v>
      </c>
      <c r="HO36" t="s">
        <v>234</v>
      </c>
      <c r="HP36" t="s">
        <v>234</v>
      </c>
      <c r="HQ36" t="s">
        <v>1445</v>
      </c>
      <c r="HR36" t="s">
        <v>234</v>
      </c>
      <c r="HS36" t="s">
        <v>234</v>
      </c>
      <c r="HT36" t="s">
        <v>234</v>
      </c>
      <c r="HU36" t="s">
        <v>234</v>
      </c>
      <c r="HV36" t="s">
        <v>234</v>
      </c>
      <c r="HW36" t="s">
        <v>234</v>
      </c>
      <c r="HX36" t="s">
        <v>234</v>
      </c>
      <c r="HY36" t="s">
        <v>234</v>
      </c>
      <c r="HZ36" t="s">
        <v>234</v>
      </c>
      <c r="IA36" t="s">
        <v>234</v>
      </c>
      <c r="IB36" t="s">
        <v>234</v>
      </c>
      <c r="IC36" t="s">
        <v>234</v>
      </c>
      <c r="ID36" t="s">
        <v>234</v>
      </c>
      <c r="IE36" t="s">
        <v>234</v>
      </c>
      <c r="IF36" t="s">
        <v>234</v>
      </c>
      <c r="IG36" t="s">
        <v>234</v>
      </c>
      <c r="IH36" t="s">
        <v>234</v>
      </c>
      <c r="II36" t="s">
        <v>234</v>
      </c>
      <c r="IJ36" t="s">
        <v>234</v>
      </c>
      <c r="IK36" t="s">
        <v>234</v>
      </c>
      <c r="IL36" t="s">
        <v>234</v>
      </c>
      <c r="IM36" t="s">
        <v>234</v>
      </c>
      <c r="IN36" t="s">
        <v>234</v>
      </c>
      <c r="IO36" t="s">
        <v>234</v>
      </c>
      <c r="IP36" t="s">
        <v>234</v>
      </c>
      <c r="IQ36" t="s">
        <v>234</v>
      </c>
      <c r="IR36" t="s">
        <v>234</v>
      </c>
      <c r="IS36" t="s">
        <v>234</v>
      </c>
      <c r="IT36" t="s">
        <v>234</v>
      </c>
      <c r="IU36" t="s">
        <v>234</v>
      </c>
      <c r="IV36" t="s">
        <v>234</v>
      </c>
      <c r="IW36" t="s">
        <v>234</v>
      </c>
      <c r="IX36" t="s">
        <v>234</v>
      </c>
      <c r="IY36" t="s">
        <v>234</v>
      </c>
      <c r="IZ36" t="s">
        <v>234</v>
      </c>
      <c r="JA36" t="s">
        <v>234</v>
      </c>
      <c r="JB36" t="s">
        <v>234</v>
      </c>
      <c r="JC36" t="s">
        <v>234</v>
      </c>
      <c r="JD36" t="s">
        <v>234</v>
      </c>
      <c r="JE36" t="s">
        <v>249</v>
      </c>
      <c r="JF36" t="s">
        <v>1559</v>
      </c>
      <c r="JG36">
        <v>0</v>
      </c>
      <c r="JH36">
        <v>1</v>
      </c>
      <c r="JI36">
        <v>0</v>
      </c>
      <c r="JJ36" t="s">
        <v>234</v>
      </c>
      <c r="JK36" t="s">
        <v>1565</v>
      </c>
      <c r="JL36">
        <v>0</v>
      </c>
      <c r="JM36">
        <v>1</v>
      </c>
      <c r="JN36">
        <v>0</v>
      </c>
      <c r="JO36">
        <v>0</v>
      </c>
      <c r="JP36">
        <v>0</v>
      </c>
      <c r="JQ36">
        <v>0</v>
      </c>
      <c r="JR36" t="s">
        <v>234</v>
      </c>
      <c r="JS36" t="s">
        <v>234</v>
      </c>
      <c r="JT36" t="s">
        <v>234</v>
      </c>
      <c r="JU36" t="s">
        <v>234</v>
      </c>
      <c r="JV36" t="s">
        <v>234</v>
      </c>
      <c r="JW36" t="s">
        <v>234</v>
      </c>
      <c r="JX36" t="s">
        <v>3443</v>
      </c>
    </row>
    <row r="37" spans="1:284" x14ac:dyDescent="0.35">
      <c r="A37" t="s">
        <v>3916</v>
      </c>
      <c r="B37" s="268">
        <v>44615</v>
      </c>
      <c r="C37" t="s">
        <v>3446</v>
      </c>
      <c r="D37" t="s">
        <v>3447</v>
      </c>
      <c r="E37" t="s">
        <v>3516</v>
      </c>
      <c r="F37" t="s">
        <v>1791</v>
      </c>
      <c r="G37" t="s">
        <v>2014</v>
      </c>
      <c r="H37" t="s">
        <v>3872</v>
      </c>
      <c r="I37" t="s">
        <v>246</v>
      </c>
      <c r="J37" t="s">
        <v>3874</v>
      </c>
      <c r="K37" t="s">
        <v>366</v>
      </c>
      <c r="L37" t="s">
        <v>248</v>
      </c>
      <c r="M37" t="s">
        <v>274</v>
      </c>
      <c r="N37" t="s">
        <v>234</v>
      </c>
      <c r="O37" t="s">
        <v>234</v>
      </c>
      <c r="P37" t="s">
        <v>234</v>
      </c>
      <c r="Q37" t="s">
        <v>234</v>
      </c>
      <c r="R37" t="s">
        <v>234</v>
      </c>
      <c r="S37" t="s">
        <v>234</v>
      </c>
      <c r="T37" t="s">
        <v>234</v>
      </c>
      <c r="U37" t="s">
        <v>234</v>
      </c>
      <c r="V37" t="s">
        <v>234</v>
      </c>
      <c r="W37" t="s">
        <v>234</v>
      </c>
      <c r="X37" t="s">
        <v>234</v>
      </c>
      <c r="Y37" t="s">
        <v>234</v>
      </c>
      <c r="Z37" t="s">
        <v>234</v>
      </c>
      <c r="AA37" t="s">
        <v>234</v>
      </c>
      <c r="AB37" t="s">
        <v>234</v>
      </c>
      <c r="AC37" t="s">
        <v>234</v>
      </c>
      <c r="AD37" t="s">
        <v>234</v>
      </c>
      <c r="AE37" t="s">
        <v>234</v>
      </c>
      <c r="AF37" t="s">
        <v>234</v>
      </c>
      <c r="AG37" t="s">
        <v>234</v>
      </c>
      <c r="AH37" t="s">
        <v>234</v>
      </c>
      <c r="AI37" t="s">
        <v>234</v>
      </c>
      <c r="AJ37" t="s">
        <v>234</v>
      </c>
      <c r="AK37" t="s">
        <v>234</v>
      </c>
      <c r="AL37" t="s">
        <v>234</v>
      </c>
      <c r="AM37" t="s">
        <v>234</v>
      </c>
      <c r="AN37" t="s">
        <v>234</v>
      </c>
      <c r="AO37" t="s">
        <v>234</v>
      </c>
      <c r="AP37" t="s">
        <v>234</v>
      </c>
      <c r="AQ37" t="s">
        <v>234</v>
      </c>
      <c r="AR37" t="s">
        <v>234</v>
      </c>
      <c r="AS37" t="s">
        <v>234</v>
      </c>
      <c r="AT37" t="s">
        <v>234</v>
      </c>
      <c r="AU37" t="s">
        <v>234</v>
      </c>
      <c r="AV37" t="s">
        <v>234</v>
      </c>
      <c r="AW37" t="s">
        <v>234</v>
      </c>
      <c r="AX37" t="s">
        <v>234</v>
      </c>
      <c r="AY37" t="s">
        <v>234</v>
      </c>
      <c r="AZ37" t="s">
        <v>234</v>
      </c>
      <c r="BA37" t="s">
        <v>234</v>
      </c>
      <c r="BB37" t="s">
        <v>234</v>
      </c>
      <c r="BC37" t="s">
        <v>234</v>
      </c>
      <c r="BD37" t="s">
        <v>234</v>
      </c>
      <c r="BE37" s="252" t="s">
        <v>234</v>
      </c>
      <c r="BF37" t="s">
        <v>234</v>
      </c>
      <c r="BG37" t="s">
        <v>234</v>
      </c>
      <c r="BH37" s="252" t="s">
        <v>234</v>
      </c>
      <c r="BI37" t="s">
        <v>234</v>
      </c>
      <c r="BJ37" t="s">
        <v>234</v>
      </c>
      <c r="BK37" s="252" t="s">
        <v>234</v>
      </c>
      <c r="BL37" t="s">
        <v>234</v>
      </c>
      <c r="BM37" t="s">
        <v>234</v>
      </c>
      <c r="BN37" s="252" t="s">
        <v>234</v>
      </c>
      <c r="BO37" t="s">
        <v>234</v>
      </c>
      <c r="BP37" t="s">
        <v>234</v>
      </c>
      <c r="BQ37" s="252" t="s">
        <v>234</v>
      </c>
      <c r="BR37" t="s">
        <v>234</v>
      </c>
      <c r="BS37" t="s">
        <v>234</v>
      </c>
      <c r="BT37" t="s">
        <v>234</v>
      </c>
      <c r="BU37" t="s">
        <v>234</v>
      </c>
      <c r="BV37" t="s">
        <v>234</v>
      </c>
      <c r="BW37" t="s">
        <v>234</v>
      </c>
      <c r="BX37" t="s">
        <v>234</v>
      </c>
      <c r="BY37" t="s">
        <v>234</v>
      </c>
      <c r="BZ37" t="s">
        <v>234</v>
      </c>
      <c r="CA37" t="s">
        <v>234</v>
      </c>
      <c r="CB37" t="s">
        <v>234</v>
      </c>
      <c r="CC37" t="s">
        <v>234</v>
      </c>
      <c r="CD37" t="s">
        <v>234</v>
      </c>
      <c r="CE37" t="s">
        <v>234</v>
      </c>
      <c r="CF37" t="s">
        <v>234</v>
      </c>
      <c r="CG37" t="s">
        <v>234</v>
      </c>
      <c r="CH37" t="s">
        <v>234</v>
      </c>
      <c r="CI37" t="s">
        <v>234</v>
      </c>
      <c r="CJ37" t="s">
        <v>234</v>
      </c>
      <c r="CK37" t="s">
        <v>234</v>
      </c>
      <c r="CL37" t="s">
        <v>234</v>
      </c>
      <c r="CM37" t="s">
        <v>234</v>
      </c>
      <c r="CN37" t="s">
        <v>234</v>
      </c>
      <c r="CO37" t="s">
        <v>234</v>
      </c>
      <c r="CP37" t="s">
        <v>234</v>
      </c>
      <c r="CQ37" t="s">
        <v>234</v>
      </c>
      <c r="CR37" t="s">
        <v>234</v>
      </c>
      <c r="CS37" t="s">
        <v>234</v>
      </c>
      <c r="CT37" t="s">
        <v>234</v>
      </c>
      <c r="CU37" t="s">
        <v>234</v>
      </c>
      <c r="CV37" t="s">
        <v>234</v>
      </c>
      <c r="CW37" t="s">
        <v>234</v>
      </c>
      <c r="CX37" t="s">
        <v>234</v>
      </c>
      <c r="CY37" t="s">
        <v>234</v>
      </c>
      <c r="CZ37" t="s">
        <v>234</v>
      </c>
      <c r="DA37" t="s">
        <v>234</v>
      </c>
      <c r="DB37" t="s">
        <v>234</v>
      </c>
      <c r="DC37" t="s">
        <v>234</v>
      </c>
      <c r="DD37" t="s">
        <v>234</v>
      </c>
      <c r="DE37" t="s">
        <v>234</v>
      </c>
      <c r="DF37" t="s">
        <v>234</v>
      </c>
      <c r="DG37" t="s">
        <v>234</v>
      </c>
      <c r="DH37" t="s">
        <v>234</v>
      </c>
      <c r="DI37" t="s">
        <v>234</v>
      </c>
      <c r="DJ37" t="s">
        <v>234</v>
      </c>
      <c r="DK37" t="s">
        <v>234</v>
      </c>
      <c r="DL37" t="s">
        <v>234</v>
      </c>
      <c r="DM37" t="s">
        <v>234</v>
      </c>
      <c r="DN37" t="s">
        <v>234</v>
      </c>
      <c r="DO37" t="s">
        <v>234</v>
      </c>
      <c r="DP37" t="s">
        <v>234</v>
      </c>
      <c r="DQ37" t="s">
        <v>234</v>
      </c>
      <c r="DR37" t="s">
        <v>234</v>
      </c>
      <c r="DS37" t="s">
        <v>234</v>
      </c>
      <c r="DT37" t="s">
        <v>234</v>
      </c>
      <c r="DU37" t="s">
        <v>234</v>
      </c>
      <c r="DV37" t="s">
        <v>234</v>
      </c>
      <c r="DW37" t="s">
        <v>234</v>
      </c>
      <c r="DX37" t="s">
        <v>234</v>
      </c>
      <c r="DY37" t="s">
        <v>234</v>
      </c>
      <c r="DZ37" t="s">
        <v>234</v>
      </c>
      <c r="EA37" t="s">
        <v>234</v>
      </c>
      <c r="EB37" t="s">
        <v>234</v>
      </c>
      <c r="EC37" t="s">
        <v>234</v>
      </c>
      <c r="ED37" t="s">
        <v>234</v>
      </c>
      <c r="EE37" t="s">
        <v>234</v>
      </c>
      <c r="EF37" t="s">
        <v>234</v>
      </c>
      <c r="EG37" t="s">
        <v>234</v>
      </c>
      <c r="EH37" t="s">
        <v>234</v>
      </c>
      <c r="EI37" t="s">
        <v>234</v>
      </c>
      <c r="EJ37" t="s">
        <v>234</v>
      </c>
      <c r="EK37" s="252" t="s">
        <v>234</v>
      </c>
      <c r="EL37" t="s">
        <v>234</v>
      </c>
      <c r="EM37" t="s">
        <v>234</v>
      </c>
      <c r="EN37" t="s">
        <v>234</v>
      </c>
      <c r="EO37" t="s">
        <v>234</v>
      </c>
      <c r="EP37" t="s">
        <v>234</v>
      </c>
      <c r="EQ37" s="252" t="s">
        <v>234</v>
      </c>
      <c r="ER37" t="s">
        <v>234</v>
      </c>
      <c r="ES37" t="s">
        <v>234</v>
      </c>
      <c r="ET37" t="s">
        <v>234</v>
      </c>
      <c r="EU37" t="s">
        <v>234</v>
      </c>
      <c r="EV37" t="s">
        <v>234</v>
      </c>
      <c r="EW37" t="s">
        <v>234</v>
      </c>
      <c r="EX37" t="s">
        <v>234</v>
      </c>
      <c r="EY37" t="s">
        <v>234</v>
      </c>
      <c r="EZ37" t="s">
        <v>234</v>
      </c>
      <c r="FA37" t="s">
        <v>234</v>
      </c>
      <c r="FB37" t="s">
        <v>234</v>
      </c>
      <c r="FC37" t="s">
        <v>234</v>
      </c>
      <c r="FD37" t="s">
        <v>234</v>
      </c>
      <c r="FE37" t="s">
        <v>234</v>
      </c>
      <c r="FF37" t="s">
        <v>234</v>
      </c>
      <c r="FG37" t="s">
        <v>234</v>
      </c>
      <c r="FH37" t="s">
        <v>234</v>
      </c>
      <c r="FI37" t="s">
        <v>234</v>
      </c>
      <c r="FJ37" t="s">
        <v>234</v>
      </c>
      <c r="FK37" t="s">
        <v>234</v>
      </c>
      <c r="FL37" t="s">
        <v>234</v>
      </c>
      <c r="FM37" t="s">
        <v>234</v>
      </c>
      <c r="FN37" t="s">
        <v>234</v>
      </c>
      <c r="FO37" t="s">
        <v>234</v>
      </c>
      <c r="FP37" t="s">
        <v>234</v>
      </c>
      <c r="FQ37" t="s">
        <v>234</v>
      </c>
      <c r="FR37" t="s">
        <v>234</v>
      </c>
      <c r="FS37" t="s">
        <v>234</v>
      </c>
      <c r="FT37" t="s">
        <v>234</v>
      </c>
      <c r="FU37" t="s">
        <v>234</v>
      </c>
      <c r="FV37" t="s">
        <v>234</v>
      </c>
      <c r="FW37" t="s">
        <v>234</v>
      </c>
      <c r="FX37" t="s">
        <v>234</v>
      </c>
      <c r="FY37" t="s">
        <v>234</v>
      </c>
      <c r="FZ37" t="s">
        <v>234</v>
      </c>
      <c r="GA37" t="s">
        <v>234</v>
      </c>
      <c r="GB37" t="s">
        <v>234</v>
      </c>
      <c r="GC37" t="s">
        <v>234</v>
      </c>
      <c r="GD37" t="s">
        <v>234</v>
      </c>
      <c r="GE37" t="s">
        <v>234</v>
      </c>
      <c r="GF37" t="s">
        <v>234</v>
      </c>
      <c r="GG37" t="s">
        <v>234</v>
      </c>
      <c r="GH37" t="s">
        <v>234</v>
      </c>
      <c r="GI37" t="s">
        <v>234</v>
      </c>
      <c r="GJ37" t="s">
        <v>234</v>
      </c>
      <c r="GK37" t="s">
        <v>234</v>
      </c>
      <c r="GL37" t="s">
        <v>234</v>
      </c>
      <c r="GM37" t="s">
        <v>234</v>
      </c>
      <c r="GN37" t="s">
        <v>234</v>
      </c>
      <c r="GO37" t="s">
        <v>234</v>
      </c>
      <c r="GP37" t="s">
        <v>234</v>
      </c>
      <c r="GQ37" t="s">
        <v>234</v>
      </c>
      <c r="GR37" t="s">
        <v>234</v>
      </c>
      <c r="GS37" t="s">
        <v>234</v>
      </c>
      <c r="GT37" t="s">
        <v>234</v>
      </c>
      <c r="GU37" t="s">
        <v>234</v>
      </c>
      <c r="GV37" t="s">
        <v>234</v>
      </c>
      <c r="GW37" t="s">
        <v>234</v>
      </c>
      <c r="GX37" t="s">
        <v>234</v>
      </c>
      <c r="GY37" t="s">
        <v>234</v>
      </c>
      <c r="GZ37" t="s">
        <v>234</v>
      </c>
      <c r="HA37" t="s">
        <v>234</v>
      </c>
      <c r="HB37" t="s">
        <v>234</v>
      </c>
      <c r="HC37" t="s">
        <v>234</v>
      </c>
      <c r="HD37" t="s">
        <v>234</v>
      </c>
      <c r="HE37" t="s">
        <v>234</v>
      </c>
      <c r="HF37" t="s">
        <v>234</v>
      </c>
      <c r="HG37" t="s">
        <v>234</v>
      </c>
      <c r="HH37" t="s">
        <v>234</v>
      </c>
      <c r="HI37" t="s">
        <v>234</v>
      </c>
      <c r="HJ37" t="s">
        <v>234</v>
      </c>
      <c r="HK37" t="s">
        <v>234</v>
      </c>
      <c r="HL37" t="s">
        <v>234</v>
      </c>
      <c r="HM37" t="s">
        <v>234</v>
      </c>
      <c r="HN37" t="s">
        <v>234</v>
      </c>
      <c r="HO37" t="s">
        <v>234</v>
      </c>
      <c r="HP37" t="s">
        <v>234</v>
      </c>
      <c r="HQ37" t="s">
        <v>1655</v>
      </c>
      <c r="HR37" t="s">
        <v>1713</v>
      </c>
      <c r="HS37" t="s">
        <v>344</v>
      </c>
      <c r="HT37" t="s">
        <v>234</v>
      </c>
      <c r="HU37" t="s">
        <v>345</v>
      </c>
      <c r="HV37" t="s">
        <v>3809</v>
      </c>
      <c r="HW37" t="s">
        <v>3809</v>
      </c>
      <c r="HX37" t="s">
        <v>255</v>
      </c>
      <c r="HY37" t="s">
        <v>234</v>
      </c>
      <c r="HZ37" t="s">
        <v>325</v>
      </c>
      <c r="IA37" t="s">
        <v>323</v>
      </c>
      <c r="IB37" t="s">
        <v>323</v>
      </c>
      <c r="IC37" t="s">
        <v>3865</v>
      </c>
      <c r="ID37" t="s">
        <v>234</v>
      </c>
      <c r="IE37" t="s">
        <v>234</v>
      </c>
      <c r="IF37" t="s">
        <v>234</v>
      </c>
      <c r="IG37" t="s">
        <v>234</v>
      </c>
      <c r="IH37" t="s">
        <v>234</v>
      </c>
      <c r="II37">
        <v>0</v>
      </c>
      <c r="IJ37" t="s">
        <v>3811</v>
      </c>
      <c r="IK37" t="s">
        <v>234</v>
      </c>
      <c r="IL37" t="s">
        <v>259</v>
      </c>
      <c r="IM37" s="99">
        <v>0</v>
      </c>
      <c r="IN37" t="s">
        <v>261</v>
      </c>
      <c r="IO37" t="s">
        <v>3859</v>
      </c>
      <c r="IP37" t="s">
        <v>249</v>
      </c>
      <c r="IQ37" t="s">
        <v>1723</v>
      </c>
      <c r="IR37">
        <v>0</v>
      </c>
      <c r="IS37">
        <v>0</v>
      </c>
      <c r="IT37">
        <v>0</v>
      </c>
      <c r="IU37">
        <v>1</v>
      </c>
      <c r="IV37">
        <v>0</v>
      </c>
      <c r="IW37">
        <v>0</v>
      </c>
      <c r="IX37">
        <v>0</v>
      </c>
      <c r="IY37">
        <v>0</v>
      </c>
      <c r="IZ37">
        <v>0</v>
      </c>
      <c r="JA37">
        <v>0</v>
      </c>
      <c r="JB37">
        <v>0</v>
      </c>
      <c r="JC37">
        <v>0</v>
      </c>
      <c r="JD37" t="s">
        <v>234</v>
      </c>
      <c r="JE37" t="s">
        <v>249</v>
      </c>
      <c r="JF37" t="s">
        <v>246</v>
      </c>
      <c r="JG37">
        <v>0</v>
      </c>
      <c r="JH37">
        <v>0</v>
      </c>
      <c r="JI37">
        <v>1</v>
      </c>
      <c r="JJ37" t="s">
        <v>3915</v>
      </c>
      <c r="JK37" t="s">
        <v>1567</v>
      </c>
      <c r="JL37">
        <v>0</v>
      </c>
      <c r="JM37">
        <v>0</v>
      </c>
      <c r="JN37">
        <v>1</v>
      </c>
      <c r="JO37">
        <v>0</v>
      </c>
      <c r="JP37">
        <v>0</v>
      </c>
      <c r="JQ37">
        <v>0</v>
      </c>
      <c r="JR37" t="s">
        <v>234</v>
      </c>
      <c r="JS37" t="s">
        <v>234</v>
      </c>
      <c r="JT37" t="s">
        <v>234</v>
      </c>
      <c r="JU37" t="s">
        <v>234</v>
      </c>
      <c r="JV37" t="s">
        <v>234</v>
      </c>
      <c r="JW37" t="s">
        <v>234</v>
      </c>
      <c r="JX37" t="s">
        <v>3443</v>
      </c>
    </row>
    <row r="38" spans="1:284" x14ac:dyDescent="0.35">
      <c r="A38" t="s">
        <v>3924</v>
      </c>
      <c r="B38" s="268">
        <v>44616</v>
      </c>
      <c r="C38" t="s">
        <v>356</v>
      </c>
      <c r="D38" t="s">
        <v>355</v>
      </c>
      <c r="E38" t="s">
        <v>371</v>
      </c>
      <c r="F38" t="s">
        <v>266</v>
      </c>
      <c r="G38" t="s">
        <v>359</v>
      </c>
      <c r="H38" t="s">
        <v>363</v>
      </c>
      <c r="I38" t="s">
        <v>359</v>
      </c>
      <c r="J38" t="s">
        <v>365</v>
      </c>
      <c r="K38" t="s">
        <v>366</v>
      </c>
      <c r="L38" t="s">
        <v>284</v>
      </c>
      <c r="M38" t="s">
        <v>250</v>
      </c>
      <c r="N38" t="s">
        <v>234</v>
      </c>
      <c r="O38" t="s">
        <v>234</v>
      </c>
      <c r="P38" t="s">
        <v>308</v>
      </c>
      <c r="Q38" t="s">
        <v>234</v>
      </c>
      <c r="R38" t="s">
        <v>3875</v>
      </c>
      <c r="S38">
        <v>1</v>
      </c>
      <c r="T38">
        <v>1</v>
      </c>
      <c r="U38">
        <v>0</v>
      </c>
      <c r="V38">
        <v>0</v>
      </c>
      <c r="W38">
        <v>0</v>
      </c>
      <c r="X38">
        <v>0</v>
      </c>
      <c r="Y38">
        <v>0</v>
      </c>
      <c r="Z38">
        <v>0</v>
      </c>
      <c r="AA38" t="s">
        <v>309</v>
      </c>
      <c r="AB38" t="s">
        <v>750</v>
      </c>
      <c r="AC38" t="s">
        <v>287</v>
      </c>
      <c r="AD38">
        <v>1</v>
      </c>
      <c r="AE38">
        <v>0</v>
      </c>
      <c r="AF38">
        <v>0</v>
      </c>
      <c r="AG38">
        <v>0</v>
      </c>
      <c r="AH38">
        <v>0</v>
      </c>
      <c r="AI38">
        <v>0</v>
      </c>
      <c r="AJ38">
        <v>0</v>
      </c>
      <c r="AK38">
        <v>0</v>
      </c>
      <c r="AL38">
        <v>0</v>
      </c>
      <c r="AM38">
        <v>0</v>
      </c>
      <c r="AN38" t="s">
        <v>234</v>
      </c>
      <c r="AO38" t="s">
        <v>304</v>
      </c>
      <c r="AP38" t="s">
        <v>311</v>
      </c>
      <c r="AQ38" t="s">
        <v>3807</v>
      </c>
      <c r="AR38">
        <v>1</v>
      </c>
      <c r="AS38">
        <v>1</v>
      </c>
      <c r="AT38">
        <v>1</v>
      </c>
      <c r="AU38">
        <v>1</v>
      </c>
      <c r="AV38">
        <v>1</v>
      </c>
      <c r="AW38">
        <v>0</v>
      </c>
      <c r="AX38">
        <v>1</v>
      </c>
      <c r="AY38">
        <v>0</v>
      </c>
      <c r="AZ38" t="s">
        <v>1500</v>
      </c>
      <c r="BA38">
        <v>250</v>
      </c>
      <c r="BB38">
        <v>125</v>
      </c>
      <c r="BC38" t="s">
        <v>1655</v>
      </c>
      <c r="BD38">
        <v>350</v>
      </c>
      <c r="BE38" s="252">
        <v>134.61538461538399</v>
      </c>
      <c r="BF38" t="s">
        <v>1655</v>
      </c>
      <c r="BG38">
        <v>250</v>
      </c>
      <c r="BH38" s="252">
        <v>108.695652173913</v>
      </c>
      <c r="BI38" t="s">
        <v>1655</v>
      </c>
      <c r="BJ38">
        <v>350</v>
      </c>
      <c r="BK38" s="252">
        <v>120.689655172413</v>
      </c>
      <c r="BL38" t="s">
        <v>1655</v>
      </c>
      <c r="BM38">
        <v>650</v>
      </c>
      <c r="BN38" s="252">
        <v>270.83333333333297</v>
      </c>
      <c r="BO38" t="s">
        <v>1445</v>
      </c>
      <c r="BP38" t="s">
        <v>234</v>
      </c>
      <c r="BQ38" s="252" t="s">
        <v>234</v>
      </c>
      <c r="BR38" t="s">
        <v>234</v>
      </c>
      <c r="BS38" t="s">
        <v>1504</v>
      </c>
      <c r="BT38" t="s">
        <v>1655</v>
      </c>
      <c r="BU38">
        <v>1100</v>
      </c>
      <c r="BV38" t="s">
        <v>234</v>
      </c>
      <c r="BW38" t="s">
        <v>234</v>
      </c>
      <c r="BX38" t="s">
        <v>234</v>
      </c>
      <c r="BY38" t="s">
        <v>234</v>
      </c>
      <c r="BZ38" t="s">
        <v>234</v>
      </c>
      <c r="CA38" t="s">
        <v>234</v>
      </c>
      <c r="CB38" t="s">
        <v>259</v>
      </c>
      <c r="CC38">
        <v>1100</v>
      </c>
      <c r="CD38" t="s">
        <v>1655</v>
      </c>
      <c r="CE38" t="s">
        <v>1445</v>
      </c>
      <c r="CF38" t="s">
        <v>234</v>
      </c>
      <c r="CG38" t="s">
        <v>234</v>
      </c>
      <c r="CH38" t="s">
        <v>234</v>
      </c>
      <c r="CI38" t="s">
        <v>234</v>
      </c>
      <c r="CJ38" t="s">
        <v>234</v>
      </c>
      <c r="CK38" t="s">
        <v>234</v>
      </c>
      <c r="CL38" t="s">
        <v>234</v>
      </c>
      <c r="CM38" t="s">
        <v>234</v>
      </c>
      <c r="CN38" t="s">
        <v>234</v>
      </c>
      <c r="CO38" t="s">
        <v>234</v>
      </c>
      <c r="CP38" t="s">
        <v>234</v>
      </c>
      <c r="CQ38" t="s">
        <v>234</v>
      </c>
      <c r="CR38" t="s">
        <v>234</v>
      </c>
      <c r="CS38" t="s">
        <v>234</v>
      </c>
      <c r="CT38" t="s">
        <v>234</v>
      </c>
      <c r="CU38" t="s">
        <v>234</v>
      </c>
      <c r="CV38" t="s">
        <v>234</v>
      </c>
      <c r="CW38" t="s">
        <v>234</v>
      </c>
      <c r="CX38" t="s">
        <v>234</v>
      </c>
      <c r="CY38" t="s">
        <v>234</v>
      </c>
      <c r="CZ38" t="s">
        <v>234</v>
      </c>
      <c r="DA38" t="s">
        <v>234</v>
      </c>
      <c r="DB38" t="s">
        <v>234</v>
      </c>
      <c r="DC38" t="s">
        <v>234</v>
      </c>
      <c r="DD38" t="s">
        <v>234</v>
      </c>
      <c r="DE38" t="s">
        <v>1655</v>
      </c>
      <c r="DF38" t="s">
        <v>1445</v>
      </c>
      <c r="DG38" t="s">
        <v>1655</v>
      </c>
      <c r="DH38" t="s">
        <v>266</v>
      </c>
      <c r="DI38" t="s">
        <v>305</v>
      </c>
      <c r="DJ38" t="s">
        <v>368</v>
      </c>
      <c r="DK38" t="s">
        <v>314</v>
      </c>
      <c r="DL38" t="s">
        <v>3919</v>
      </c>
      <c r="DM38">
        <v>1</v>
      </c>
      <c r="DN38">
        <v>1</v>
      </c>
      <c r="DO38">
        <v>1</v>
      </c>
      <c r="DP38">
        <v>1</v>
      </c>
      <c r="DQ38">
        <v>1</v>
      </c>
      <c r="DR38">
        <v>1</v>
      </c>
      <c r="DS38">
        <v>0</v>
      </c>
      <c r="DT38">
        <v>0</v>
      </c>
      <c r="DU38" t="s">
        <v>1655</v>
      </c>
      <c r="DV38">
        <v>30</v>
      </c>
      <c r="DW38" t="s">
        <v>3898</v>
      </c>
      <c r="DX38" t="s">
        <v>234</v>
      </c>
      <c r="DY38" t="s">
        <v>234</v>
      </c>
      <c r="DZ38" t="s">
        <v>234</v>
      </c>
      <c r="EA38" s="99">
        <v>30</v>
      </c>
      <c r="EB38" t="s">
        <v>1655</v>
      </c>
      <c r="EC38">
        <v>20</v>
      </c>
      <c r="ED38" t="s">
        <v>1655</v>
      </c>
      <c r="EE38">
        <v>35</v>
      </c>
      <c r="EF38" t="s">
        <v>1655</v>
      </c>
      <c r="EG38" t="s">
        <v>234</v>
      </c>
      <c r="EH38" t="s">
        <v>234</v>
      </c>
      <c r="EI38" t="s">
        <v>234</v>
      </c>
      <c r="EJ38" t="s">
        <v>234</v>
      </c>
      <c r="EK38" s="252" t="s">
        <v>234</v>
      </c>
      <c r="EL38" t="s">
        <v>234</v>
      </c>
      <c r="EM38" t="s">
        <v>1655</v>
      </c>
      <c r="EN38">
        <v>100</v>
      </c>
      <c r="EO38" t="s">
        <v>234</v>
      </c>
      <c r="EP38" t="s">
        <v>234</v>
      </c>
      <c r="EQ38" s="252">
        <v>100</v>
      </c>
      <c r="ER38" t="s">
        <v>1655</v>
      </c>
      <c r="ES38" t="s">
        <v>1655</v>
      </c>
      <c r="ET38">
        <v>100</v>
      </c>
      <c r="EU38" t="s">
        <v>234</v>
      </c>
      <c r="EV38" t="s">
        <v>234</v>
      </c>
      <c r="EW38" t="s">
        <v>234</v>
      </c>
      <c r="EX38" s="99">
        <v>100</v>
      </c>
      <c r="EY38" t="s">
        <v>1655</v>
      </c>
      <c r="EZ38" t="s">
        <v>1655</v>
      </c>
      <c r="FA38" t="s">
        <v>234</v>
      </c>
      <c r="FB38">
        <v>20</v>
      </c>
      <c r="FC38" t="s">
        <v>234</v>
      </c>
      <c r="FD38" t="s">
        <v>234</v>
      </c>
      <c r="FE38" t="s">
        <v>234</v>
      </c>
      <c r="FF38" t="s">
        <v>234</v>
      </c>
      <c r="FG38" t="s">
        <v>234</v>
      </c>
      <c r="FH38" t="s">
        <v>234</v>
      </c>
      <c r="FI38" t="s">
        <v>1655</v>
      </c>
      <c r="FJ38" t="s">
        <v>259</v>
      </c>
      <c r="FK38" s="99">
        <v>20</v>
      </c>
      <c r="FL38" t="s">
        <v>1655</v>
      </c>
      <c r="FM38" t="s">
        <v>3921</v>
      </c>
      <c r="FN38">
        <v>1</v>
      </c>
      <c r="FO38">
        <v>0</v>
      </c>
      <c r="FP38">
        <v>0</v>
      </c>
      <c r="FQ38">
        <v>1</v>
      </c>
      <c r="FR38">
        <v>1</v>
      </c>
      <c r="FS38">
        <v>0</v>
      </c>
      <c r="FT38">
        <v>0</v>
      </c>
      <c r="FU38">
        <v>0</v>
      </c>
      <c r="FV38">
        <v>0</v>
      </c>
      <c r="FW38">
        <v>0</v>
      </c>
      <c r="FX38">
        <v>0</v>
      </c>
      <c r="FY38">
        <v>0</v>
      </c>
      <c r="FZ38">
        <v>0</v>
      </c>
      <c r="GA38" t="s">
        <v>234</v>
      </c>
      <c r="GB38" t="s">
        <v>3922</v>
      </c>
      <c r="GC38">
        <v>1</v>
      </c>
      <c r="GD38">
        <v>0</v>
      </c>
      <c r="GE38">
        <v>1</v>
      </c>
      <c r="GF38">
        <v>1</v>
      </c>
      <c r="GG38">
        <v>0</v>
      </c>
      <c r="GH38">
        <v>0</v>
      </c>
      <c r="GI38">
        <v>0</v>
      </c>
      <c r="GJ38">
        <v>0</v>
      </c>
      <c r="GK38" t="s">
        <v>1655</v>
      </c>
      <c r="GL38" t="s">
        <v>1445</v>
      </c>
      <c r="GM38" t="s">
        <v>1655</v>
      </c>
      <c r="GN38" t="s">
        <v>266</v>
      </c>
      <c r="GO38" t="s">
        <v>305</v>
      </c>
      <c r="GP38" t="s">
        <v>368</v>
      </c>
      <c r="GQ38" t="s">
        <v>314</v>
      </c>
      <c r="GR38" t="s">
        <v>1445</v>
      </c>
      <c r="GS38" t="s">
        <v>234</v>
      </c>
      <c r="GT38" t="s">
        <v>234</v>
      </c>
      <c r="GU38" t="s">
        <v>234</v>
      </c>
      <c r="GV38" t="s">
        <v>234</v>
      </c>
      <c r="GW38" t="s">
        <v>234</v>
      </c>
      <c r="GX38" t="s">
        <v>234</v>
      </c>
      <c r="GY38" t="s">
        <v>234</v>
      </c>
      <c r="GZ38" t="s">
        <v>234</v>
      </c>
      <c r="HA38" t="s">
        <v>3923</v>
      </c>
      <c r="HB38">
        <v>0</v>
      </c>
      <c r="HC38">
        <v>1</v>
      </c>
      <c r="HD38">
        <v>1</v>
      </c>
      <c r="HE38">
        <v>0</v>
      </c>
      <c r="HF38">
        <v>0</v>
      </c>
      <c r="HG38">
        <v>0</v>
      </c>
      <c r="HH38">
        <v>0</v>
      </c>
      <c r="HI38">
        <v>0</v>
      </c>
      <c r="HJ38" t="s">
        <v>234</v>
      </c>
      <c r="HK38" t="s">
        <v>1655</v>
      </c>
      <c r="HL38" t="s">
        <v>234</v>
      </c>
      <c r="HM38" t="s">
        <v>309</v>
      </c>
      <c r="HN38">
        <v>1</v>
      </c>
      <c r="HO38">
        <v>0</v>
      </c>
      <c r="HP38">
        <v>0</v>
      </c>
      <c r="HQ38" t="s">
        <v>234</v>
      </c>
      <c r="HR38" t="s">
        <v>234</v>
      </c>
      <c r="HS38" t="s">
        <v>234</v>
      </c>
      <c r="HT38" t="s">
        <v>234</v>
      </c>
      <c r="HU38" t="s">
        <v>234</v>
      </c>
      <c r="HV38" t="s">
        <v>234</v>
      </c>
      <c r="HW38" t="s">
        <v>234</v>
      </c>
      <c r="HX38" t="s">
        <v>234</v>
      </c>
      <c r="HY38" t="s">
        <v>234</v>
      </c>
      <c r="HZ38" t="s">
        <v>234</v>
      </c>
      <c r="IA38" t="s">
        <v>234</v>
      </c>
      <c r="IB38" t="s">
        <v>234</v>
      </c>
      <c r="IC38" t="s">
        <v>234</v>
      </c>
      <c r="ID38" t="s">
        <v>234</v>
      </c>
      <c r="IE38" t="s">
        <v>234</v>
      </c>
      <c r="IF38" t="s">
        <v>234</v>
      </c>
      <c r="IG38" t="s">
        <v>234</v>
      </c>
      <c r="IH38" t="s">
        <v>234</v>
      </c>
      <c r="II38" t="s">
        <v>234</v>
      </c>
      <c r="IJ38" t="s">
        <v>234</v>
      </c>
      <c r="IK38" t="s">
        <v>234</v>
      </c>
      <c r="IL38" t="s">
        <v>234</v>
      </c>
      <c r="IM38" t="s">
        <v>234</v>
      </c>
      <c r="IN38" t="s">
        <v>234</v>
      </c>
      <c r="IO38" t="s">
        <v>234</v>
      </c>
      <c r="IP38" t="s">
        <v>234</v>
      </c>
      <c r="IQ38" t="s">
        <v>234</v>
      </c>
      <c r="IR38" t="s">
        <v>234</v>
      </c>
      <c r="IS38" t="s">
        <v>234</v>
      </c>
      <c r="IT38" t="s">
        <v>234</v>
      </c>
      <c r="IU38" t="s">
        <v>234</v>
      </c>
      <c r="IV38" t="s">
        <v>234</v>
      </c>
      <c r="IW38" t="s">
        <v>234</v>
      </c>
      <c r="IX38" t="s">
        <v>234</v>
      </c>
      <c r="IY38" t="s">
        <v>234</v>
      </c>
      <c r="IZ38" t="s">
        <v>234</v>
      </c>
      <c r="JA38" t="s">
        <v>234</v>
      </c>
      <c r="JB38" t="s">
        <v>234</v>
      </c>
      <c r="JC38" t="s">
        <v>234</v>
      </c>
      <c r="JD38" t="s">
        <v>234</v>
      </c>
      <c r="JE38" t="s">
        <v>234</v>
      </c>
      <c r="JF38" t="s">
        <v>234</v>
      </c>
      <c r="JG38" t="s">
        <v>234</v>
      </c>
      <c r="JH38" t="s">
        <v>234</v>
      </c>
      <c r="JI38" t="s">
        <v>234</v>
      </c>
      <c r="JJ38" t="s">
        <v>234</v>
      </c>
      <c r="JK38" t="s">
        <v>234</v>
      </c>
      <c r="JL38" t="s">
        <v>234</v>
      </c>
      <c r="JM38" t="s">
        <v>234</v>
      </c>
      <c r="JN38" t="s">
        <v>234</v>
      </c>
      <c r="JO38" t="s">
        <v>234</v>
      </c>
      <c r="JP38" t="s">
        <v>234</v>
      </c>
      <c r="JQ38" t="s">
        <v>234</v>
      </c>
      <c r="JR38" t="s">
        <v>234</v>
      </c>
      <c r="JS38" t="s">
        <v>234</v>
      </c>
      <c r="JT38" t="s">
        <v>234</v>
      </c>
      <c r="JU38" t="s">
        <v>234</v>
      </c>
      <c r="JV38" t="s">
        <v>234</v>
      </c>
      <c r="JW38" t="s">
        <v>234</v>
      </c>
      <c r="JX38" t="s">
        <v>3443</v>
      </c>
    </row>
    <row r="39" spans="1:284" x14ac:dyDescent="0.35">
      <c r="A39" t="s">
        <v>3929</v>
      </c>
      <c r="B39" s="268">
        <v>44616</v>
      </c>
      <c r="C39" t="s">
        <v>356</v>
      </c>
      <c r="D39" t="s">
        <v>355</v>
      </c>
      <c r="E39" t="s">
        <v>371</v>
      </c>
      <c r="F39" t="s">
        <v>266</v>
      </c>
      <c r="G39" t="s">
        <v>359</v>
      </c>
      <c r="H39" t="s">
        <v>363</v>
      </c>
      <c r="I39" t="s">
        <v>359</v>
      </c>
      <c r="J39" t="s">
        <v>365</v>
      </c>
      <c r="K39" t="s">
        <v>366</v>
      </c>
      <c r="L39" t="s">
        <v>284</v>
      </c>
      <c r="M39" t="s">
        <v>250</v>
      </c>
      <c r="N39" t="s">
        <v>234</v>
      </c>
      <c r="O39" t="s">
        <v>234</v>
      </c>
      <c r="P39" t="s">
        <v>308</v>
      </c>
      <c r="Q39" t="s">
        <v>234</v>
      </c>
      <c r="R39" t="s">
        <v>3875</v>
      </c>
      <c r="S39">
        <v>1</v>
      </c>
      <c r="T39">
        <v>1</v>
      </c>
      <c r="U39">
        <v>0</v>
      </c>
      <c r="V39">
        <v>0</v>
      </c>
      <c r="W39">
        <v>0</v>
      </c>
      <c r="X39">
        <v>0</v>
      </c>
      <c r="Y39">
        <v>0</v>
      </c>
      <c r="Z39">
        <v>0</v>
      </c>
      <c r="AA39" t="s">
        <v>309</v>
      </c>
      <c r="AB39" t="s">
        <v>750</v>
      </c>
      <c r="AC39" t="s">
        <v>287</v>
      </c>
      <c r="AD39">
        <v>1</v>
      </c>
      <c r="AE39">
        <v>0</v>
      </c>
      <c r="AF39">
        <v>0</v>
      </c>
      <c r="AG39">
        <v>0</v>
      </c>
      <c r="AH39">
        <v>0</v>
      </c>
      <c r="AI39">
        <v>0</v>
      </c>
      <c r="AJ39">
        <v>0</v>
      </c>
      <c r="AK39">
        <v>0</v>
      </c>
      <c r="AL39">
        <v>0</v>
      </c>
      <c r="AM39">
        <v>0</v>
      </c>
      <c r="AN39" t="s">
        <v>234</v>
      </c>
      <c r="AO39" t="s">
        <v>304</v>
      </c>
      <c r="AP39" t="s">
        <v>311</v>
      </c>
      <c r="AQ39" t="s">
        <v>3807</v>
      </c>
      <c r="AR39">
        <v>1</v>
      </c>
      <c r="AS39">
        <v>1</v>
      </c>
      <c r="AT39">
        <v>1</v>
      </c>
      <c r="AU39">
        <v>1</v>
      </c>
      <c r="AV39">
        <v>1</v>
      </c>
      <c r="AW39">
        <v>0</v>
      </c>
      <c r="AX39">
        <v>1</v>
      </c>
      <c r="AY39">
        <v>0</v>
      </c>
      <c r="AZ39" t="s">
        <v>1500</v>
      </c>
      <c r="BA39">
        <v>250</v>
      </c>
      <c r="BB39">
        <v>125</v>
      </c>
      <c r="BC39" t="s">
        <v>1655</v>
      </c>
      <c r="BD39">
        <v>350</v>
      </c>
      <c r="BE39" s="252">
        <v>134.61538461538399</v>
      </c>
      <c r="BF39" t="s">
        <v>1655</v>
      </c>
      <c r="BG39">
        <v>250</v>
      </c>
      <c r="BH39" s="252">
        <v>108.695652173913</v>
      </c>
      <c r="BI39" t="s">
        <v>1655</v>
      </c>
      <c r="BJ39">
        <v>350</v>
      </c>
      <c r="BK39" s="252">
        <v>120.689655172413</v>
      </c>
      <c r="BL39" t="s">
        <v>1655</v>
      </c>
      <c r="BM39">
        <v>600</v>
      </c>
      <c r="BN39" s="252">
        <v>250</v>
      </c>
      <c r="BO39" t="s">
        <v>1445</v>
      </c>
      <c r="BP39" t="s">
        <v>234</v>
      </c>
      <c r="BQ39" s="252" t="s">
        <v>234</v>
      </c>
      <c r="BR39" t="s">
        <v>234</v>
      </c>
      <c r="BS39" t="s">
        <v>1504</v>
      </c>
      <c r="BT39" t="s">
        <v>1655</v>
      </c>
      <c r="BU39">
        <v>1100</v>
      </c>
      <c r="BV39" t="s">
        <v>234</v>
      </c>
      <c r="BW39" t="s">
        <v>234</v>
      </c>
      <c r="BX39" t="s">
        <v>234</v>
      </c>
      <c r="BY39" t="s">
        <v>234</v>
      </c>
      <c r="BZ39" t="s">
        <v>234</v>
      </c>
      <c r="CA39" t="s">
        <v>234</v>
      </c>
      <c r="CB39" t="s">
        <v>259</v>
      </c>
      <c r="CC39">
        <v>1100</v>
      </c>
      <c r="CD39" t="s">
        <v>1655</v>
      </c>
      <c r="CE39" t="s">
        <v>1655</v>
      </c>
      <c r="CF39" t="s">
        <v>3921</v>
      </c>
      <c r="CG39">
        <v>1</v>
      </c>
      <c r="CH39">
        <v>0</v>
      </c>
      <c r="CI39">
        <v>0</v>
      </c>
      <c r="CJ39">
        <v>0</v>
      </c>
      <c r="CK39">
        <v>1</v>
      </c>
      <c r="CL39">
        <v>1</v>
      </c>
      <c r="CM39">
        <v>0</v>
      </c>
      <c r="CN39">
        <v>0</v>
      </c>
      <c r="CO39">
        <v>0</v>
      </c>
      <c r="CP39">
        <v>0</v>
      </c>
      <c r="CQ39">
        <v>0</v>
      </c>
      <c r="CR39">
        <v>0</v>
      </c>
      <c r="CS39">
        <v>0</v>
      </c>
      <c r="CT39">
        <v>0</v>
      </c>
      <c r="CU39" t="s">
        <v>234</v>
      </c>
      <c r="CV39" t="s">
        <v>3925</v>
      </c>
      <c r="CW39">
        <v>1</v>
      </c>
      <c r="CX39">
        <v>1</v>
      </c>
      <c r="CY39">
        <v>1</v>
      </c>
      <c r="CZ39">
        <v>0</v>
      </c>
      <c r="DA39">
        <v>0</v>
      </c>
      <c r="DB39">
        <v>0</v>
      </c>
      <c r="DC39">
        <v>0</v>
      </c>
      <c r="DD39">
        <v>0</v>
      </c>
      <c r="DE39" t="s">
        <v>1445</v>
      </c>
      <c r="DF39" t="s">
        <v>1445</v>
      </c>
      <c r="DG39" t="s">
        <v>1655</v>
      </c>
      <c r="DH39" t="s">
        <v>266</v>
      </c>
      <c r="DI39" t="s">
        <v>305</v>
      </c>
      <c r="DJ39" t="s">
        <v>368</v>
      </c>
      <c r="DK39" t="s">
        <v>314</v>
      </c>
      <c r="DL39" t="s">
        <v>3926</v>
      </c>
      <c r="DM39">
        <v>1</v>
      </c>
      <c r="DN39">
        <v>1</v>
      </c>
      <c r="DO39">
        <v>1</v>
      </c>
      <c r="DP39">
        <v>1</v>
      </c>
      <c r="DQ39">
        <v>1</v>
      </c>
      <c r="DR39">
        <v>1</v>
      </c>
      <c r="DS39">
        <v>0</v>
      </c>
      <c r="DT39">
        <v>0</v>
      </c>
      <c r="DU39" t="s">
        <v>1655</v>
      </c>
      <c r="DV39">
        <v>30</v>
      </c>
      <c r="DW39" t="s">
        <v>3898</v>
      </c>
      <c r="DX39" t="s">
        <v>234</v>
      </c>
      <c r="DY39" t="s">
        <v>234</v>
      </c>
      <c r="DZ39" t="s">
        <v>234</v>
      </c>
      <c r="EA39" s="99">
        <v>30</v>
      </c>
      <c r="EB39" t="s">
        <v>1655</v>
      </c>
      <c r="EC39">
        <v>20</v>
      </c>
      <c r="ED39" t="s">
        <v>1655</v>
      </c>
      <c r="EE39">
        <v>35</v>
      </c>
      <c r="EF39" t="s">
        <v>1655</v>
      </c>
      <c r="EG39" t="s">
        <v>234</v>
      </c>
      <c r="EH39" t="s">
        <v>234</v>
      </c>
      <c r="EI39" t="s">
        <v>234</v>
      </c>
      <c r="EJ39" t="s">
        <v>234</v>
      </c>
      <c r="EK39" s="252" t="s">
        <v>234</v>
      </c>
      <c r="EL39" t="s">
        <v>234</v>
      </c>
      <c r="EM39" t="s">
        <v>1655</v>
      </c>
      <c r="EN39">
        <v>100</v>
      </c>
      <c r="EO39" t="s">
        <v>234</v>
      </c>
      <c r="EP39" t="s">
        <v>234</v>
      </c>
      <c r="EQ39" s="252">
        <v>100</v>
      </c>
      <c r="ER39" t="s">
        <v>1655</v>
      </c>
      <c r="ES39" t="s">
        <v>1655</v>
      </c>
      <c r="ET39">
        <v>100</v>
      </c>
      <c r="EU39" t="s">
        <v>234</v>
      </c>
      <c r="EV39" t="s">
        <v>234</v>
      </c>
      <c r="EW39" t="s">
        <v>234</v>
      </c>
      <c r="EX39" s="99">
        <v>100</v>
      </c>
      <c r="EY39" t="s">
        <v>1655</v>
      </c>
      <c r="EZ39" t="s">
        <v>1655</v>
      </c>
      <c r="FA39" t="s">
        <v>234</v>
      </c>
      <c r="FB39">
        <v>20</v>
      </c>
      <c r="FC39" t="s">
        <v>234</v>
      </c>
      <c r="FD39" t="s">
        <v>234</v>
      </c>
      <c r="FE39" t="s">
        <v>234</v>
      </c>
      <c r="FF39" t="s">
        <v>234</v>
      </c>
      <c r="FG39" t="s">
        <v>234</v>
      </c>
      <c r="FH39" t="s">
        <v>234</v>
      </c>
      <c r="FI39" t="s">
        <v>1655</v>
      </c>
      <c r="FJ39" t="s">
        <v>259</v>
      </c>
      <c r="FK39" s="99">
        <v>20</v>
      </c>
      <c r="FL39" t="s">
        <v>1655</v>
      </c>
      <c r="FM39" t="s">
        <v>3890</v>
      </c>
      <c r="FN39">
        <v>1</v>
      </c>
      <c r="FO39">
        <v>0</v>
      </c>
      <c r="FP39">
        <v>0</v>
      </c>
      <c r="FQ39">
        <v>1</v>
      </c>
      <c r="FR39">
        <v>1</v>
      </c>
      <c r="FS39">
        <v>0</v>
      </c>
      <c r="FT39">
        <v>0</v>
      </c>
      <c r="FU39">
        <v>0</v>
      </c>
      <c r="FV39">
        <v>0</v>
      </c>
      <c r="FW39">
        <v>0</v>
      </c>
      <c r="FX39">
        <v>0</v>
      </c>
      <c r="FY39">
        <v>0</v>
      </c>
      <c r="FZ39">
        <v>0</v>
      </c>
      <c r="GA39" t="s">
        <v>234</v>
      </c>
      <c r="GB39" t="s">
        <v>3927</v>
      </c>
      <c r="GC39">
        <v>1</v>
      </c>
      <c r="GD39">
        <v>1</v>
      </c>
      <c r="GE39">
        <v>0</v>
      </c>
      <c r="GF39">
        <v>1</v>
      </c>
      <c r="GG39">
        <v>0</v>
      </c>
      <c r="GH39">
        <v>0</v>
      </c>
      <c r="GI39">
        <v>0</v>
      </c>
      <c r="GJ39">
        <v>0</v>
      </c>
      <c r="GK39" t="s">
        <v>1445</v>
      </c>
      <c r="GL39" t="s">
        <v>1445</v>
      </c>
      <c r="GM39" t="s">
        <v>1655</v>
      </c>
      <c r="GN39" t="s">
        <v>266</v>
      </c>
      <c r="GO39" t="s">
        <v>305</v>
      </c>
      <c r="GP39" t="s">
        <v>368</v>
      </c>
      <c r="GQ39" t="s">
        <v>314</v>
      </c>
      <c r="GR39" t="s">
        <v>1445</v>
      </c>
      <c r="GS39" t="s">
        <v>234</v>
      </c>
      <c r="GT39" t="s">
        <v>234</v>
      </c>
      <c r="GU39" t="s">
        <v>234</v>
      </c>
      <c r="GV39" t="s">
        <v>234</v>
      </c>
      <c r="GW39" t="s">
        <v>234</v>
      </c>
      <c r="GX39" t="s">
        <v>234</v>
      </c>
      <c r="GY39" t="s">
        <v>234</v>
      </c>
      <c r="GZ39" t="s">
        <v>234</v>
      </c>
      <c r="HA39" t="s">
        <v>3928</v>
      </c>
      <c r="HB39">
        <v>0</v>
      </c>
      <c r="HC39">
        <v>1</v>
      </c>
      <c r="HD39">
        <v>1</v>
      </c>
      <c r="HE39">
        <v>1</v>
      </c>
      <c r="HF39">
        <v>0</v>
      </c>
      <c r="HG39">
        <v>0</v>
      </c>
      <c r="HH39">
        <v>0</v>
      </c>
      <c r="HI39">
        <v>0</v>
      </c>
      <c r="HJ39" t="s">
        <v>234</v>
      </c>
      <c r="HK39" t="s">
        <v>1655</v>
      </c>
      <c r="HL39" t="s">
        <v>234</v>
      </c>
      <c r="HM39" t="s">
        <v>309</v>
      </c>
      <c r="HN39">
        <v>1</v>
      </c>
      <c r="HO39">
        <v>0</v>
      </c>
      <c r="HP39">
        <v>0</v>
      </c>
      <c r="HQ39" t="s">
        <v>234</v>
      </c>
      <c r="HR39" t="s">
        <v>234</v>
      </c>
      <c r="HS39" t="s">
        <v>234</v>
      </c>
      <c r="HT39" t="s">
        <v>234</v>
      </c>
      <c r="HU39" t="s">
        <v>234</v>
      </c>
      <c r="HV39" t="s">
        <v>234</v>
      </c>
      <c r="HW39" t="s">
        <v>234</v>
      </c>
      <c r="HX39" t="s">
        <v>234</v>
      </c>
      <c r="HY39" t="s">
        <v>234</v>
      </c>
      <c r="HZ39" t="s">
        <v>234</v>
      </c>
      <c r="IA39" t="s">
        <v>234</v>
      </c>
      <c r="IB39" t="s">
        <v>234</v>
      </c>
      <c r="IC39" t="s">
        <v>234</v>
      </c>
      <c r="ID39" t="s">
        <v>234</v>
      </c>
      <c r="IE39" t="s">
        <v>234</v>
      </c>
      <c r="IF39" t="s">
        <v>234</v>
      </c>
      <c r="IG39" t="s">
        <v>234</v>
      </c>
      <c r="IH39" t="s">
        <v>234</v>
      </c>
      <c r="II39" t="s">
        <v>234</v>
      </c>
      <c r="IJ39" t="s">
        <v>234</v>
      </c>
      <c r="IK39" t="s">
        <v>234</v>
      </c>
      <c r="IL39" t="s">
        <v>234</v>
      </c>
      <c r="IM39" t="s">
        <v>234</v>
      </c>
      <c r="IN39" t="s">
        <v>234</v>
      </c>
      <c r="IO39" t="s">
        <v>234</v>
      </c>
      <c r="IP39" t="s">
        <v>234</v>
      </c>
      <c r="IQ39" t="s">
        <v>234</v>
      </c>
      <c r="IR39" t="s">
        <v>234</v>
      </c>
      <c r="IS39" t="s">
        <v>234</v>
      </c>
      <c r="IT39" t="s">
        <v>234</v>
      </c>
      <c r="IU39" t="s">
        <v>234</v>
      </c>
      <c r="IV39" t="s">
        <v>234</v>
      </c>
      <c r="IW39" t="s">
        <v>234</v>
      </c>
      <c r="IX39" t="s">
        <v>234</v>
      </c>
      <c r="IY39" t="s">
        <v>234</v>
      </c>
      <c r="IZ39" t="s">
        <v>234</v>
      </c>
      <c r="JA39" t="s">
        <v>234</v>
      </c>
      <c r="JB39" t="s">
        <v>234</v>
      </c>
      <c r="JC39" t="s">
        <v>234</v>
      </c>
      <c r="JD39" t="s">
        <v>234</v>
      </c>
      <c r="JE39" t="s">
        <v>234</v>
      </c>
      <c r="JF39" t="s">
        <v>234</v>
      </c>
      <c r="JG39" t="s">
        <v>234</v>
      </c>
      <c r="JH39" t="s">
        <v>234</v>
      </c>
      <c r="JI39" t="s">
        <v>234</v>
      </c>
      <c r="JJ39" t="s">
        <v>234</v>
      </c>
      <c r="JK39" t="s">
        <v>234</v>
      </c>
      <c r="JL39" t="s">
        <v>234</v>
      </c>
      <c r="JM39" t="s">
        <v>234</v>
      </c>
      <c r="JN39" t="s">
        <v>234</v>
      </c>
      <c r="JO39" t="s">
        <v>234</v>
      </c>
      <c r="JP39" t="s">
        <v>234</v>
      </c>
      <c r="JQ39" t="s">
        <v>234</v>
      </c>
      <c r="JR39" t="s">
        <v>234</v>
      </c>
      <c r="JS39" t="s">
        <v>234</v>
      </c>
      <c r="JT39" t="s">
        <v>234</v>
      </c>
      <c r="JU39" t="s">
        <v>234</v>
      </c>
      <c r="JV39" t="s">
        <v>234</v>
      </c>
      <c r="JW39" t="s">
        <v>234</v>
      </c>
      <c r="JX39" t="s">
        <v>3443</v>
      </c>
    </row>
    <row r="40" spans="1:284" x14ac:dyDescent="0.35">
      <c r="A40" t="s">
        <v>3931</v>
      </c>
      <c r="B40" s="268">
        <v>44616</v>
      </c>
      <c r="C40" t="s">
        <v>356</v>
      </c>
      <c r="D40" t="s">
        <v>355</v>
      </c>
      <c r="E40" t="s">
        <v>371</v>
      </c>
      <c r="F40" t="s">
        <v>266</v>
      </c>
      <c r="G40" t="s">
        <v>359</v>
      </c>
      <c r="H40" t="s">
        <v>363</v>
      </c>
      <c r="I40" t="s">
        <v>359</v>
      </c>
      <c r="J40" t="s">
        <v>365</v>
      </c>
      <c r="K40" t="s">
        <v>366</v>
      </c>
      <c r="L40" t="s">
        <v>284</v>
      </c>
      <c r="M40" t="s">
        <v>250</v>
      </c>
      <c r="N40" t="s">
        <v>234</v>
      </c>
      <c r="O40" t="s">
        <v>234</v>
      </c>
      <c r="P40" t="s">
        <v>308</v>
      </c>
      <c r="Q40" t="s">
        <v>234</v>
      </c>
      <c r="R40" t="s">
        <v>3875</v>
      </c>
      <c r="S40">
        <v>1</v>
      </c>
      <c r="T40">
        <v>1</v>
      </c>
      <c r="U40">
        <v>0</v>
      </c>
      <c r="V40">
        <v>0</v>
      </c>
      <c r="W40">
        <v>0</v>
      </c>
      <c r="X40">
        <v>0</v>
      </c>
      <c r="Y40">
        <v>0</v>
      </c>
      <c r="Z40">
        <v>0</v>
      </c>
      <c r="AA40" t="s">
        <v>309</v>
      </c>
      <c r="AB40" t="s">
        <v>750</v>
      </c>
      <c r="AC40" t="s">
        <v>287</v>
      </c>
      <c r="AD40">
        <v>1</v>
      </c>
      <c r="AE40">
        <v>0</v>
      </c>
      <c r="AF40">
        <v>0</v>
      </c>
      <c r="AG40">
        <v>0</v>
      </c>
      <c r="AH40">
        <v>0</v>
      </c>
      <c r="AI40">
        <v>0</v>
      </c>
      <c r="AJ40">
        <v>0</v>
      </c>
      <c r="AK40">
        <v>0</v>
      </c>
      <c r="AL40">
        <v>0</v>
      </c>
      <c r="AM40">
        <v>0</v>
      </c>
      <c r="AN40" t="s">
        <v>234</v>
      </c>
      <c r="AO40" t="s">
        <v>304</v>
      </c>
      <c r="AP40" t="s">
        <v>311</v>
      </c>
      <c r="AQ40" t="s">
        <v>3807</v>
      </c>
      <c r="AR40">
        <v>1</v>
      </c>
      <c r="AS40">
        <v>1</v>
      </c>
      <c r="AT40">
        <v>1</v>
      </c>
      <c r="AU40">
        <v>1</v>
      </c>
      <c r="AV40">
        <v>1</v>
      </c>
      <c r="AW40">
        <v>0</v>
      </c>
      <c r="AX40">
        <v>1</v>
      </c>
      <c r="AY40">
        <v>0</v>
      </c>
      <c r="AZ40" t="s">
        <v>1500</v>
      </c>
      <c r="BA40">
        <v>250</v>
      </c>
      <c r="BB40">
        <v>125</v>
      </c>
      <c r="BC40" t="s">
        <v>1655</v>
      </c>
      <c r="BD40">
        <v>350</v>
      </c>
      <c r="BE40" s="252">
        <v>134.61538461538399</v>
      </c>
      <c r="BF40" t="s">
        <v>1655</v>
      </c>
      <c r="BG40">
        <v>250</v>
      </c>
      <c r="BH40" s="252">
        <v>108.695652173913</v>
      </c>
      <c r="BI40" t="s">
        <v>1655</v>
      </c>
      <c r="BJ40">
        <v>375</v>
      </c>
      <c r="BK40" s="252">
        <v>129.31034482758599</v>
      </c>
      <c r="BL40" t="s">
        <v>1655</v>
      </c>
      <c r="BM40">
        <v>600</v>
      </c>
      <c r="BN40" s="252">
        <v>250</v>
      </c>
      <c r="BO40" t="s">
        <v>1445</v>
      </c>
      <c r="BP40" t="s">
        <v>234</v>
      </c>
      <c r="BQ40" s="252" t="s">
        <v>234</v>
      </c>
      <c r="BR40" t="s">
        <v>234</v>
      </c>
      <c r="BS40" t="s">
        <v>1504</v>
      </c>
      <c r="BT40" t="s">
        <v>1655</v>
      </c>
      <c r="BU40">
        <v>1100</v>
      </c>
      <c r="BV40" t="s">
        <v>234</v>
      </c>
      <c r="BW40" t="s">
        <v>234</v>
      </c>
      <c r="BX40" t="s">
        <v>234</v>
      </c>
      <c r="BY40" t="s">
        <v>234</v>
      </c>
      <c r="BZ40" t="s">
        <v>234</v>
      </c>
      <c r="CA40" t="s">
        <v>234</v>
      </c>
      <c r="CB40" t="s">
        <v>259</v>
      </c>
      <c r="CC40">
        <v>1100</v>
      </c>
      <c r="CD40" t="s">
        <v>1655</v>
      </c>
      <c r="CE40" t="s">
        <v>1445</v>
      </c>
      <c r="CF40" t="s">
        <v>234</v>
      </c>
      <c r="CG40" t="s">
        <v>234</v>
      </c>
      <c r="CH40" t="s">
        <v>234</v>
      </c>
      <c r="CI40" t="s">
        <v>234</v>
      </c>
      <c r="CJ40" t="s">
        <v>234</v>
      </c>
      <c r="CK40" t="s">
        <v>234</v>
      </c>
      <c r="CL40" t="s">
        <v>234</v>
      </c>
      <c r="CM40" t="s">
        <v>234</v>
      </c>
      <c r="CN40" t="s">
        <v>234</v>
      </c>
      <c r="CO40" t="s">
        <v>234</v>
      </c>
      <c r="CP40" t="s">
        <v>234</v>
      </c>
      <c r="CQ40" t="s">
        <v>234</v>
      </c>
      <c r="CR40" t="s">
        <v>234</v>
      </c>
      <c r="CS40" t="s">
        <v>234</v>
      </c>
      <c r="CT40" t="s">
        <v>234</v>
      </c>
      <c r="CU40" t="s">
        <v>234</v>
      </c>
      <c r="CV40" t="s">
        <v>234</v>
      </c>
      <c r="CW40" t="s">
        <v>234</v>
      </c>
      <c r="CX40" t="s">
        <v>234</v>
      </c>
      <c r="CY40" t="s">
        <v>234</v>
      </c>
      <c r="CZ40" t="s">
        <v>234</v>
      </c>
      <c r="DA40" t="s">
        <v>234</v>
      </c>
      <c r="DB40" t="s">
        <v>234</v>
      </c>
      <c r="DC40" t="s">
        <v>234</v>
      </c>
      <c r="DD40" t="s">
        <v>234</v>
      </c>
      <c r="DE40" t="s">
        <v>1445</v>
      </c>
      <c r="DF40" t="s">
        <v>1655</v>
      </c>
      <c r="DG40" t="s">
        <v>1655</v>
      </c>
      <c r="DH40" t="s">
        <v>266</v>
      </c>
      <c r="DI40" t="s">
        <v>305</v>
      </c>
      <c r="DJ40" t="s">
        <v>368</v>
      </c>
      <c r="DK40" t="s">
        <v>314</v>
      </c>
      <c r="DL40" t="s">
        <v>3813</v>
      </c>
      <c r="DM40">
        <v>1</v>
      </c>
      <c r="DN40">
        <v>1</v>
      </c>
      <c r="DO40">
        <v>1</v>
      </c>
      <c r="DP40">
        <v>1</v>
      </c>
      <c r="DQ40">
        <v>1</v>
      </c>
      <c r="DR40">
        <v>1</v>
      </c>
      <c r="DS40">
        <v>1</v>
      </c>
      <c r="DT40">
        <v>0</v>
      </c>
      <c r="DU40" t="s">
        <v>1655</v>
      </c>
      <c r="DV40">
        <v>30</v>
      </c>
      <c r="DW40" t="s">
        <v>3898</v>
      </c>
      <c r="DX40" t="s">
        <v>234</v>
      </c>
      <c r="DY40" t="s">
        <v>234</v>
      </c>
      <c r="DZ40" t="s">
        <v>234</v>
      </c>
      <c r="EA40" s="99">
        <v>30</v>
      </c>
      <c r="EB40" t="s">
        <v>1655</v>
      </c>
      <c r="EC40">
        <v>100</v>
      </c>
      <c r="ED40" t="s">
        <v>1655</v>
      </c>
      <c r="EE40">
        <v>35</v>
      </c>
      <c r="EF40" t="s">
        <v>1655</v>
      </c>
      <c r="EG40" t="s">
        <v>1655</v>
      </c>
      <c r="EH40">
        <v>25</v>
      </c>
      <c r="EI40" t="s">
        <v>234</v>
      </c>
      <c r="EJ40" t="s">
        <v>234</v>
      </c>
      <c r="EK40" s="252">
        <v>25</v>
      </c>
      <c r="EL40" t="s">
        <v>1655</v>
      </c>
      <c r="EM40" t="s">
        <v>1655</v>
      </c>
      <c r="EN40">
        <v>100</v>
      </c>
      <c r="EO40" t="s">
        <v>234</v>
      </c>
      <c r="EP40" t="s">
        <v>234</v>
      </c>
      <c r="EQ40" s="252">
        <v>100</v>
      </c>
      <c r="ER40" t="s">
        <v>1655</v>
      </c>
      <c r="ES40" t="s">
        <v>1655</v>
      </c>
      <c r="ET40">
        <v>100</v>
      </c>
      <c r="EU40" t="s">
        <v>234</v>
      </c>
      <c r="EV40" t="s">
        <v>234</v>
      </c>
      <c r="EW40" t="s">
        <v>234</v>
      </c>
      <c r="EX40" s="99">
        <v>100</v>
      </c>
      <c r="EY40" t="s">
        <v>1655</v>
      </c>
      <c r="EZ40" t="s">
        <v>1655</v>
      </c>
      <c r="FA40" t="s">
        <v>234</v>
      </c>
      <c r="FB40">
        <v>20</v>
      </c>
      <c r="FC40" t="s">
        <v>234</v>
      </c>
      <c r="FD40" t="s">
        <v>234</v>
      </c>
      <c r="FE40" t="s">
        <v>234</v>
      </c>
      <c r="FF40" t="s">
        <v>234</v>
      </c>
      <c r="FG40" t="s">
        <v>234</v>
      </c>
      <c r="FH40" t="s">
        <v>234</v>
      </c>
      <c r="FI40" t="s">
        <v>1655</v>
      </c>
      <c r="FJ40" t="s">
        <v>259</v>
      </c>
      <c r="FK40" s="99">
        <v>20</v>
      </c>
      <c r="FL40" t="s">
        <v>1445</v>
      </c>
      <c r="FM40" t="s">
        <v>234</v>
      </c>
      <c r="FN40" t="s">
        <v>234</v>
      </c>
      <c r="FO40" t="s">
        <v>234</v>
      </c>
      <c r="FP40" t="s">
        <v>234</v>
      </c>
      <c r="FQ40" t="s">
        <v>234</v>
      </c>
      <c r="FR40" t="s">
        <v>234</v>
      </c>
      <c r="FS40" t="s">
        <v>234</v>
      </c>
      <c r="FT40" t="s">
        <v>234</v>
      </c>
      <c r="FU40" t="s">
        <v>234</v>
      </c>
      <c r="FV40" t="s">
        <v>234</v>
      </c>
      <c r="FW40" t="s">
        <v>234</v>
      </c>
      <c r="FX40" t="s">
        <v>234</v>
      </c>
      <c r="FY40" t="s">
        <v>234</v>
      </c>
      <c r="FZ40" t="s">
        <v>234</v>
      </c>
      <c r="GA40" t="s">
        <v>234</v>
      </c>
      <c r="GB40" t="s">
        <v>234</v>
      </c>
      <c r="GC40" t="s">
        <v>234</v>
      </c>
      <c r="GD40" t="s">
        <v>234</v>
      </c>
      <c r="GE40" t="s">
        <v>234</v>
      </c>
      <c r="GF40" t="s">
        <v>234</v>
      </c>
      <c r="GG40" t="s">
        <v>234</v>
      </c>
      <c r="GH40" t="s">
        <v>234</v>
      </c>
      <c r="GI40" t="s">
        <v>234</v>
      </c>
      <c r="GJ40" t="s">
        <v>234</v>
      </c>
      <c r="GK40" t="s">
        <v>1655</v>
      </c>
      <c r="GL40" t="s">
        <v>1655</v>
      </c>
      <c r="GM40" t="s">
        <v>1655</v>
      </c>
      <c r="GN40" t="s">
        <v>266</v>
      </c>
      <c r="GO40" t="s">
        <v>305</v>
      </c>
      <c r="GP40" t="s">
        <v>368</v>
      </c>
      <c r="GQ40" t="s">
        <v>314</v>
      </c>
      <c r="GR40" t="s">
        <v>1445</v>
      </c>
      <c r="GS40" t="s">
        <v>234</v>
      </c>
      <c r="GT40" t="s">
        <v>234</v>
      </c>
      <c r="GU40" t="s">
        <v>234</v>
      </c>
      <c r="GV40" t="s">
        <v>234</v>
      </c>
      <c r="GW40" t="s">
        <v>234</v>
      </c>
      <c r="GX40" t="s">
        <v>234</v>
      </c>
      <c r="GY40" t="s">
        <v>234</v>
      </c>
      <c r="GZ40" t="s">
        <v>234</v>
      </c>
      <c r="HA40" t="s">
        <v>3923</v>
      </c>
      <c r="HB40">
        <v>0</v>
      </c>
      <c r="HC40">
        <v>1</v>
      </c>
      <c r="HD40">
        <v>1</v>
      </c>
      <c r="HE40">
        <v>0</v>
      </c>
      <c r="HF40">
        <v>0</v>
      </c>
      <c r="HG40">
        <v>0</v>
      </c>
      <c r="HH40">
        <v>0</v>
      </c>
      <c r="HI40">
        <v>0</v>
      </c>
      <c r="HJ40" t="s">
        <v>234</v>
      </c>
      <c r="HK40" t="s">
        <v>1445</v>
      </c>
      <c r="HL40" t="s">
        <v>234</v>
      </c>
      <c r="HM40" t="s">
        <v>234</v>
      </c>
      <c r="HN40" t="s">
        <v>234</v>
      </c>
      <c r="HO40" t="s">
        <v>234</v>
      </c>
      <c r="HP40" t="s">
        <v>234</v>
      </c>
      <c r="HQ40" t="s">
        <v>234</v>
      </c>
      <c r="HR40" t="s">
        <v>234</v>
      </c>
      <c r="HS40" t="s">
        <v>234</v>
      </c>
      <c r="HT40" t="s">
        <v>234</v>
      </c>
      <c r="HU40" t="s">
        <v>234</v>
      </c>
      <c r="HV40" t="s">
        <v>234</v>
      </c>
      <c r="HW40" t="s">
        <v>234</v>
      </c>
      <c r="HX40" t="s">
        <v>234</v>
      </c>
      <c r="HY40" t="s">
        <v>234</v>
      </c>
      <c r="HZ40" t="s">
        <v>234</v>
      </c>
      <c r="IA40" t="s">
        <v>234</v>
      </c>
      <c r="IB40" t="s">
        <v>234</v>
      </c>
      <c r="IC40" t="s">
        <v>234</v>
      </c>
      <c r="ID40" t="s">
        <v>234</v>
      </c>
      <c r="IE40" t="s">
        <v>234</v>
      </c>
      <c r="IF40" t="s">
        <v>234</v>
      </c>
      <c r="IG40" t="s">
        <v>234</v>
      </c>
      <c r="IH40" t="s">
        <v>234</v>
      </c>
      <c r="II40" t="s">
        <v>234</v>
      </c>
      <c r="IJ40" t="s">
        <v>234</v>
      </c>
      <c r="IK40" t="s">
        <v>234</v>
      </c>
      <c r="IL40" t="s">
        <v>234</v>
      </c>
      <c r="IM40" t="s">
        <v>234</v>
      </c>
      <c r="IN40" t="s">
        <v>234</v>
      </c>
      <c r="IO40" t="s">
        <v>234</v>
      </c>
      <c r="IP40" t="s">
        <v>234</v>
      </c>
      <c r="IQ40" t="s">
        <v>234</v>
      </c>
      <c r="IR40" t="s">
        <v>234</v>
      </c>
      <c r="IS40" t="s">
        <v>234</v>
      </c>
      <c r="IT40" t="s">
        <v>234</v>
      </c>
      <c r="IU40" t="s">
        <v>234</v>
      </c>
      <c r="IV40" t="s">
        <v>234</v>
      </c>
      <c r="IW40" t="s">
        <v>234</v>
      </c>
      <c r="IX40" t="s">
        <v>234</v>
      </c>
      <c r="IY40" t="s">
        <v>234</v>
      </c>
      <c r="IZ40" t="s">
        <v>234</v>
      </c>
      <c r="JA40" t="s">
        <v>234</v>
      </c>
      <c r="JB40" t="s">
        <v>234</v>
      </c>
      <c r="JC40" t="s">
        <v>234</v>
      </c>
      <c r="JD40" t="s">
        <v>234</v>
      </c>
      <c r="JE40" t="s">
        <v>234</v>
      </c>
      <c r="JF40" t="s">
        <v>234</v>
      </c>
      <c r="JG40" t="s">
        <v>234</v>
      </c>
      <c r="JH40" t="s">
        <v>234</v>
      </c>
      <c r="JI40" t="s">
        <v>234</v>
      </c>
      <c r="JJ40" t="s">
        <v>234</v>
      </c>
      <c r="JK40" t="s">
        <v>234</v>
      </c>
      <c r="JL40" t="s">
        <v>234</v>
      </c>
      <c r="JM40" t="s">
        <v>234</v>
      </c>
      <c r="JN40" t="s">
        <v>234</v>
      </c>
      <c r="JO40" t="s">
        <v>234</v>
      </c>
      <c r="JP40" t="s">
        <v>234</v>
      </c>
      <c r="JQ40" t="s">
        <v>234</v>
      </c>
      <c r="JR40" t="s">
        <v>234</v>
      </c>
      <c r="JS40" t="s">
        <v>234</v>
      </c>
      <c r="JT40" t="s">
        <v>234</v>
      </c>
      <c r="JU40" t="s">
        <v>234</v>
      </c>
      <c r="JV40" t="s">
        <v>234</v>
      </c>
      <c r="JW40" t="s">
        <v>234</v>
      </c>
      <c r="JX40" t="s">
        <v>3443</v>
      </c>
    </row>
    <row r="41" spans="1:284" x14ac:dyDescent="0.35">
      <c r="A41" t="s">
        <v>3933</v>
      </c>
      <c r="B41" s="268">
        <v>44616</v>
      </c>
      <c r="C41" t="s">
        <v>356</v>
      </c>
      <c r="D41" t="s">
        <v>355</v>
      </c>
      <c r="E41" t="s">
        <v>371</v>
      </c>
      <c r="F41" t="s">
        <v>266</v>
      </c>
      <c r="G41" t="s">
        <v>359</v>
      </c>
      <c r="H41" t="s">
        <v>363</v>
      </c>
      <c r="I41" t="s">
        <v>359</v>
      </c>
      <c r="J41" t="s">
        <v>365</v>
      </c>
      <c r="K41" t="s">
        <v>366</v>
      </c>
      <c r="L41" t="s">
        <v>284</v>
      </c>
      <c r="M41" t="s">
        <v>250</v>
      </c>
      <c r="N41" t="s">
        <v>234</v>
      </c>
      <c r="O41" t="s">
        <v>234</v>
      </c>
      <c r="P41" t="s">
        <v>308</v>
      </c>
      <c r="Q41" t="s">
        <v>234</v>
      </c>
      <c r="R41" t="s">
        <v>3875</v>
      </c>
      <c r="S41">
        <v>1</v>
      </c>
      <c r="T41">
        <v>1</v>
      </c>
      <c r="U41">
        <v>0</v>
      </c>
      <c r="V41">
        <v>0</v>
      </c>
      <c r="W41">
        <v>0</v>
      </c>
      <c r="X41">
        <v>0</v>
      </c>
      <c r="Y41">
        <v>0</v>
      </c>
      <c r="Z41">
        <v>0</v>
      </c>
      <c r="AA41" t="s">
        <v>309</v>
      </c>
      <c r="AB41" t="s">
        <v>750</v>
      </c>
      <c r="AC41" t="s">
        <v>287</v>
      </c>
      <c r="AD41">
        <v>1</v>
      </c>
      <c r="AE41">
        <v>0</v>
      </c>
      <c r="AF41">
        <v>0</v>
      </c>
      <c r="AG41">
        <v>0</v>
      </c>
      <c r="AH41">
        <v>0</v>
      </c>
      <c r="AI41">
        <v>0</v>
      </c>
      <c r="AJ41">
        <v>0</v>
      </c>
      <c r="AK41">
        <v>0</v>
      </c>
      <c r="AL41">
        <v>0</v>
      </c>
      <c r="AM41">
        <v>0</v>
      </c>
      <c r="AN41" t="s">
        <v>234</v>
      </c>
      <c r="AO41" t="s">
        <v>304</v>
      </c>
      <c r="AP41" t="s">
        <v>311</v>
      </c>
      <c r="AQ41" t="s">
        <v>3807</v>
      </c>
      <c r="AR41">
        <v>1</v>
      </c>
      <c r="AS41">
        <v>1</v>
      </c>
      <c r="AT41">
        <v>1</v>
      </c>
      <c r="AU41">
        <v>1</v>
      </c>
      <c r="AV41">
        <v>1</v>
      </c>
      <c r="AW41">
        <v>0</v>
      </c>
      <c r="AX41">
        <v>1</v>
      </c>
      <c r="AY41">
        <v>0</v>
      </c>
      <c r="AZ41" t="s">
        <v>1500</v>
      </c>
      <c r="BA41">
        <v>250</v>
      </c>
      <c r="BB41">
        <v>125</v>
      </c>
      <c r="BC41" t="s">
        <v>1655</v>
      </c>
      <c r="BD41">
        <v>350</v>
      </c>
      <c r="BE41" s="252">
        <v>134.61538461538399</v>
      </c>
      <c r="BF41" t="s">
        <v>1655</v>
      </c>
      <c r="BG41">
        <v>250</v>
      </c>
      <c r="BH41" s="252">
        <v>108.695652173913</v>
      </c>
      <c r="BI41" t="s">
        <v>1655</v>
      </c>
      <c r="BJ41">
        <v>350</v>
      </c>
      <c r="BK41" s="252">
        <v>120.689655172413</v>
      </c>
      <c r="BL41" t="s">
        <v>1655</v>
      </c>
      <c r="BM41">
        <v>600</v>
      </c>
      <c r="BN41" s="252">
        <v>250</v>
      </c>
      <c r="BO41" t="s">
        <v>1445</v>
      </c>
      <c r="BP41" t="s">
        <v>234</v>
      </c>
      <c r="BQ41" s="252" t="s">
        <v>234</v>
      </c>
      <c r="BR41" t="s">
        <v>234</v>
      </c>
      <c r="BS41" t="s">
        <v>1504</v>
      </c>
      <c r="BT41" t="s">
        <v>1655</v>
      </c>
      <c r="BU41">
        <v>1150</v>
      </c>
      <c r="BV41" t="s">
        <v>234</v>
      </c>
      <c r="BW41" t="s">
        <v>234</v>
      </c>
      <c r="BX41" t="s">
        <v>234</v>
      </c>
      <c r="BY41" t="s">
        <v>234</v>
      </c>
      <c r="BZ41" t="s">
        <v>234</v>
      </c>
      <c r="CA41" t="s">
        <v>234</v>
      </c>
      <c r="CB41" t="s">
        <v>259</v>
      </c>
      <c r="CC41">
        <v>1150</v>
      </c>
      <c r="CD41" t="s">
        <v>1655</v>
      </c>
      <c r="CE41" t="s">
        <v>1445</v>
      </c>
      <c r="CF41" t="s">
        <v>234</v>
      </c>
      <c r="CG41" t="s">
        <v>234</v>
      </c>
      <c r="CH41" t="s">
        <v>234</v>
      </c>
      <c r="CI41" t="s">
        <v>234</v>
      </c>
      <c r="CJ41" t="s">
        <v>234</v>
      </c>
      <c r="CK41" t="s">
        <v>234</v>
      </c>
      <c r="CL41" t="s">
        <v>234</v>
      </c>
      <c r="CM41" t="s">
        <v>234</v>
      </c>
      <c r="CN41" t="s">
        <v>234</v>
      </c>
      <c r="CO41" t="s">
        <v>234</v>
      </c>
      <c r="CP41" t="s">
        <v>234</v>
      </c>
      <c r="CQ41" t="s">
        <v>234</v>
      </c>
      <c r="CR41" t="s">
        <v>234</v>
      </c>
      <c r="CS41" t="s">
        <v>234</v>
      </c>
      <c r="CT41" t="s">
        <v>234</v>
      </c>
      <c r="CU41" t="s">
        <v>234</v>
      </c>
      <c r="CV41" t="s">
        <v>234</v>
      </c>
      <c r="CW41" t="s">
        <v>234</v>
      </c>
      <c r="CX41" t="s">
        <v>234</v>
      </c>
      <c r="CY41" t="s">
        <v>234</v>
      </c>
      <c r="CZ41" t="s">
        <v>234</v>
      </c>
      <c r="DA41" t="s">
        <v>234</v>
      </c>
      <c r="DB41" t="s">
        <v>234</v>
      </c>
      <c r="DC41" t="s">
        <v>234</v>
      </c>
      <c r="DD41" t="s">
        <v>234</v>
      </c>
      <c r="DE41" t="s">
        <v>1445</v>
      </c>
      <c r="DF41" t="s">
        <v>1445</v>
      </c>
      <c r="DG41" t="s">
        <v>1655</v>
      </c>
      <c r="DH41" t="s">
        <v>266</v>
      </c>
      <c r="DI41" t="s">
        <v>305</v>
      </c>
      <c r="DJ41" t="s">
        <v>368</v>
      </c>
      <c r="DK41" t="s">
        <v>314</v>
      </c>
      <c r="DL41" t="s">
        <v>3932</v>
      </c>
      <c r="DM41">
        <v>1</v>
      </c>
      <c r="DN41">
        <v>0</v>
      </c>
      <c r="DO41">
        <v>0</v>
      </c>
      <c r="DP41">
        <v>0</v>
      </c>
      <c r="DQ41">
        <v>0</v>
      </c>
      <c r="DR41">
        <v>1</v>
      </c>
      <c r="DS41">
        <v>0</v>
      </c>
      <c r="DT41">
        <v>0</v>
      </c>
      <c r="DU41" t="s">
        <v>1655</v>
      </c>
      <c r="DV41">
        <v>30</v>
      </c>
      <c r="DW41" t="s">
        <v>3898</v>
      </c>
      <c r="DX41" t="s">
        <v>234</v>
      </c>
      <c r="DY41" t="s">
        <v>234</v>
      </c>
      <c r="DZ41" t="s">
        <v>234</v>
      </c>
      <c r="EA41" s="99">
        <v>30</v>
      </c>
      <c r="EB41" t="s">
        <v>1655</v>
      </c>
      <c r="EC41" t="s">
        <v>234</v>
      </c>
      <c r="ED41" t="s">
        <v>234</v>
      </c>
      <c r="EE41" t="s">
        <v>234</v>
      </c>
      <c r="EF41" t="s">
        <v>234</v>
      </c>
      <c r="EG41" t="s">
        <v>234</v>
      </c>
      <c r="EH41" t="s">
        <v>234</v>
      </c>
      <c r="EI41" t="s">
        <v>234</v>
      </c>
      <c r="EJ41" t="s">
        <v>234</v>
      </c>
      <c r="EK41" s="252" t="s">
        <v>234</v>
      </c>
      <c r="EL41" t="s">
        <v>234</v>
      </c>
      <c r="EM41" t="s">
        <v>234</v>
      </c>
      <c r="EN41" t="s">
        <v>234</v>
      </c>
      <c r="EO41" t="s">
        <v>234</v>
      </c>
      <c r="EP41" t="s">
        <v>234</v>
      </c>
      <c r="EQ41" s="252" t="s">
        <v>234</v>
      </c>
      <c r="ER41" t="s">
        <v>234</v>
      </c>
      <c r="ES41" t="s">
        <v>234</v>
      </c>
      <c r="ET41" t="s">
        <v>234</v>
      </c>
      <c r="EU41" t="s">
        <v>234</v>
      </c>
      <c r="EV41" t="s">
        <v>234</v>
      </c>
      <c r="EW41" t="s">
        <v>234</v>
      </c>
      <c r="EX41" t="s">
        <v>234</v>
      </c>
      <c r="EY41" t="s">
        <v>234</v>
      </c>
      <c r="EZ41" t="s">
        <v>1655</v>
      </c>
      <c r="FA41" t="s">
        <v>234</v>
      </c>
      <c r="FB41">
        <v>20</v>
      </c>
      <c r="FC41" t="s">
        <v>234</v>
      </c>
      <c r="FD41" t="s">
        <v>234</v>
      </c>
      <c r="FE41" t="s">
        <v>234</v>
      </c>
      <c r="FF41" t="s">
        <v>234</v>
      </c>
      <c r="FG41" t="s">
        <v>234</v>
      </c>
      <c r="FH41" t="s">
        <v>234</v>
      </c>
      <c r="FI41" t="s">
        <v>1655</v>
      </c>
      <c r="FJ41" t="s">
        <v>259</v>
      </c>
      <c r="FK41" s="99">
        <v>20</v>
      </c>
      <c r="FL41" t="s">
        <v>1445</v>
      </c>
      <c r="FM41" t="s">
        <v>234</v>
      </c>
      <c r="FN41" t="s">
        <v>234</v>
      </c>
      <c r="FO41" t="s">
        <v>234</v>
      </c>
      <c r="FP41" t="s">
        <v>234</v>
      </c>
      <c r="FQ41" t="s">
        <v>234</v>
      </c>
      <c r="FR41" t="s">
        <v>234</v>
      </c>
      <c r="FS41" t="s">
        <v>234</v>
      </c>
      <c r="FT41" t="s">
        <v>234</v>
      </c>
      <c r="FU41" t="s">
        <v>234</v>
      </c>
      <c r="FV41" t="s">
        <v>234</v>
      </c>
      <c r="FW41" t="s">
        <v>234</v>
      </c>
      <c r="FX41" t="s">
        <v>234</v>
      </c>
      <c r="FY41" t="s">
        <v>234</v>
      </c>
      <c r="FZ41" t="s">
        <v>234</v>
      </c>
      <c r="GA41" t="s">
        <v>234</v>
      </c>
      <c r="GB41" t="s">
        <v>234</v>
      </c>
      <c r="GC41" t="s">
        <v>234</v>
      </c>
      <c r="GD41" t="s">
        <v>234</v>
      </c>
      <c r="GE41" t="s">
        <v>234</v>
      </c>
      <c r="GF41" t="s">
        <v>234</v>
      </c>
      <c r="GG41" t="s">
        <v>234</v>
      </c>
      <c r="GH41" t="s">
        <v>234</v>
      </c>
      <c r="GI41" t="s">
        <v>234</v>
      </c>
      <c r="GJ41" t="s">
        <v>234</v>
      </c>
      <c r="GK41" t="s">
        <v>1445</v>
      </c>
      <c r="GL41" t="s">
        <v>1445</v>
      </c>
      <c r="GM41" t="s">
        <v>1655</v>
      </c>
      <c r="GN41" t="s">
        <v>266</v>
      </c>
      <c r="GO41" t="s">
        <v>305</v>
      </c>
      <c r="GP41" t="s">
        <v>368</v>
      </c>
      <c r="GQ41" t="s">
        <v>314</v>
      </c>
      <c r="GR41" t="s">
        <v>1445</v>
      </c>
      <c r="GS41" t="s">
        <v>234</v>
      </c>
      <c r="GT41" t="s">
        <v>234</v>
      </c>
      <c r="GU41" t="s">
        <v>234</v>
      </c>
      <c r="GV41" t="s">
        <v>234</v>
      </c>
      <c r="GW41" t="s">
        <v>234</v>
      </c>
      <c r="GX41" t="s">
        <v>234</v>
      </c>
      <c r="GY41" t="s">
        <v>234</v>
      </c>
      <c r="GZ41" t="s">
        <v>234</v>
      </c>
      <c r="HA41" t="s">
        <v>3923</v>
      </c>
      <c r="HB41">
        <v>0</v>
      </c>
      <c r="HC41">
        <v>1</v>
      </c>
      <c r="HD41">
        <v>1</v>
      </c>
      <c r="HE41">
        <v>0</v>
      </c>
      <c r="HF41">
        <v>0</v>
      </c>
      <c r="HG41">
        <v>0</v>
      </c>
      <c r="HH41">
        <v>0</v>
      </c>
      <c r="HI41">
        <v>0</v>
      </c>
      <c r="HJ41" t="s">
        <v>234</v>
      </c>
      <c r="HK41" t="s">
        <v>1655</v>
      </c>
      <c r="HL41" t="s">
        <v>234</v>
      </c>
      <c r="HM41" t="s">
        <v>309</v>
      </c>
      <c r="HN41">
        <v>1</v>
      </c>
      <c r="HO41">
        <v>0</v>
      </c>
      <c r="HP41">
        <v>0</v>
      </c>
      <c r="HQ41" t="s">
        <v>234</v>
      </c>
      <c r="HR41" t="s">
        <v>234</v>
      </c>
      <c r="HS41" t="s">
        <v>234</v>
      </c>
      <c r="HT41" t="s">
        <v>234</v>
      </c>
      <c r="HU41" t="s">
        <v>234</v>
      </c>
      <c r="HV41" t="s">
        <v>234</v>
      </c>
      <c r="HW41" t="s">
        <v>234</v>
      </c>
      <c r="HX41" t="s">
        <v>234</v>
      </c>
      <c r="HY41" t="s">
        <v>234</v>
      </c>
      <c r="HZ41" t="s">
        <v>234</v>
      </c>
      <c r="IA41" t="s">
        <v>234</v>
      </c>
      <c r="IB41" t="s">
        <v>234</v>
      </c>
      <c r="IC41" t="s">
        <v>234</v>
      </c>
      <c r="ID41" t="s">
        <v>234</v>
      </c>
      <c r="IE41" t="s">
        <v>234</v>
      </c>
      <c r="IF41" t="s">
        <v>234</v>
      </c>
      <c r="IG41" t="s">
        <v>234</v>
      </c>
      <c r="IH41" t="s">
        <v>234</v>
      </c>
      <c r="II41" t="s">
        <v>234</v>
      </c>
      <c r="IJ41" t="s">
        <v>234</v>
      </c>
      <c r="IK41" t="s">
        <v>234</v>
      </c>
      <c r="IL41" t="s">
        <v>234</v>
      </c>
      <c r="IM41" t="s">
        <v>234</v>
      </c>
      <c r="IN41" t="s">
        <v>234</v>
      </c>
      <c r="IO41" t="s">
        <v>234</v>
      </c>
      <c r="IP41" t="s">
        <v>234</v>
      </c>
      <c r="IQ41" t="s">
        <v>234</v>
      </c>
      <c r="IR41" t="s">
        <v>234</v>
      </c>
      <c r="IS41" t="s">
        <v>234</v>
      </c>
      <c r="IT41" t="s">
        <v>234</v>
      </c>
      <c r="IU41" t="s">
        <v>234</v>
      </c>
      <c r="IV41" t="s">
        <v>234</v>
      </c>
      <c r="IW41" t="s">
        <v>234</v>
      </c>
      <c r="IX41" t="s">
        <v>234</v>
      </c>
      <c r="IY41" t="s">
        <v>234</v>
      </c>
      <c r="IZ41" t="s">
        <v>234</v>
      </c>
      <c r="JA41" t="s">
        <v>234</v>
      </c>
      <c r="JB41" t="s">
        <v>234</v>
      </c>
      <c r="JC41" t="s">
        <v>234</v>
      </c>
      <c r="JD41" t="s">
        <v>234</v>
      </c>
      <c r="JE41" t="s">
        <v>234</v>
      </c>
      <c r="JF41" t="s">
        <v>234</v>
      </c>
      <c r="JG41" t="s">
        <v>234</v>
      </c>
      <c r="JH41" t="s">
        <v>234</v>
      </c>
      <c r="JI41" t="s">
        <v>234</v>
      </c>
      <c r="JJ41" t="s">
        <v>234</v>
      </c>
      <c r="JK41" t="s">
        <v>234</v>
      </c>
      <c r="JL41" t="s">
        <v>234</v>
      </c>
      <c r="JM41" t="s">
        <v>234</v>
      </c>
      <c r="JN41" t="s">
        <v>234</v>
      </c>
      <c r="JO41" t="s">
        <v>234</v>
      </c>
      <c r="JP41" t="s">
        <v>234</v>
      </c>
      <c r="JQ41" t="s">
        <v>234</v>
      </c>
      <c r="JR41" t="s">
        <v>234</v>
      </c>
      <c r="JS41" t="s">
        <v>234</v>
      </c>
      <c r="JT41" t="s">
        <v>234</v>
      </c>
      <c r="JU41" t="s">
        <v>234</v>
      </c>
      <c r="JV41" t="s">
        <v>234</v>
      </c>
      <c r="JW41" t="s">
        <v>234</v>
      </c>
      <c r="JX41" t="s">
        <v>3443</v>
      </c>
    </row>
    <row r="42" spans="1:284" x14ac:dyDescent="0.35">
      <c r="A42" t="s">
        <v>3935</v>
      </c>
      <c r="B42" s="268">
        <v>44616</v>
      </c>
      <c r="C42" t="s">
        <v>356</v>
      </c>
      <c r="D42" t="s">
        <v>355</v>
      </c>
      <c r="E42" t="s">
        <v>371</v>
      </c>
      <c r="F42" t="s">
        <v>266</v>
      </c>
      <c r="G42" t="s">
        <v>359</v>
      </c>
      <c r="H42" t="s">
        <v>363</v>
      </c>
      <c r="I42" t="s">
        <v>359</v>
      </c>
      <c r="J42" t="s">
        <v>365</v>
      </c>
      <c r="K42" t="s">
        <v>366</v>
      </c>
      <c r="L42" t="s">
        <v>248</v>
      </c>
      <c r="M42" t="s">
        <v>250</v>
      </c>
      <c r="N42" t="s">
        <v>234</v>
      </c>
      <c r="O42" t="s">
        <v>234</v>
      </c>
      <c r="P42" t="s">
        <v>234</v>
      </c>
      <c r="Q42" t="s">
        <v>234</v>
      </c>
      <c r="R42" t="s">
        <v>234</v>
      </c>
      <c r="S42" t="s">
        <v>234</v>
      </c>
      <c r="T42" t="s">
        <v>234</v>
      </c>
      <c r="U42" t="s">
        <v>234</v>
      </c>
      <c r="V42" t="s">
        <v>234</v>
      </c>
      <c r="W42" t="s">
        <v>234</v>
      </c>
      <c r="X42" t="s">
        <v>234</v>
      </c>
      <c r="Y42" t="s">
        <v>234</v>
      </c>
      <c r="Z42" t="s">
        <v>234</v>
      </c>
      <c r="AA42" t="s">
        <v>234</v>
      </c>
      <c r="AB42" t="s">
        <v>234</v>
      </c>
      <c r="AC42" t="s">
        <v>234</v>
      </c>
      <c r="AD42" t="s">
        <v>234</v>
      </c>
      <c r="AE42" t="s">
        <v>234</v>
      </c>
      <c r="AF42" t="s">
        <v>234</v>
      </c>
      <c r="AG42" t="s">
        <v>234</v>
      </c>
      <c r="AH42" t="s">
        <v>234</v>
      </c>
      <c r="AI42" t="s">
        <v>234</v>
      </c>
      <c r="AJ42" t="s">
        <v>234</v>
      </c>
      <c r="AK42" t="s">
        <v>234</v>
      </c>
      <c r="AL42" t="s">
        <v>234</v>
      </c>
      <c r="AM42" t="s">
        <v>234</v>
      </c>
      <c r="AN42" t="s">
        <v>234</v>
      </c>
      <c r="AO42" t="s">
        <v>234</v>
      </c>
      <c r="AP42" t="s">
        <v>234</v>
      </c>
      <c r="AQ42" t="s">
        <v>234</v>
      </c>
      <c r="AR42" t="s">
        <v>234</v>
      </c>
      <c r="AS42" t="s">
        <v>234</v>
      </c>
      <c r="AT42" t="s">
        <v>234</v>
      </c>
      <c r="AU42" t="s">
        <v>234</v>
      </c>
      <c r="AV42" t="s">
        <v>234</v>
      </c>
      <c r="AW42" t="s">
        <v>234</v>
      </c>
      <c r="AX42" t="s">
        <v>234</v>
      </c>
      <c r="AY42" t="s">
        <v>234</v>
      </c>
      <c r="AZ42" t="s">
        <v>234</v>
      </c>
      <c r="BA42" t="s">
        <v>234</v>
      </c>
      <c r="BB42" t="s">
        <v>234</v>
      </c>
      <c r="BC42" t="s">
        <v>234</v>
      </c>
      <c r="BD42" t="s">
        <v>234</v>
      </c>
      <c r="BE42" s="252" t="s">
        <v>234</v>
      </c>
      <c r="BF42" t="s">
        <v>234</v>
      </c>
      <c r="BG42" t="s">
        <v>234</v>
      </c>
      <c r="BH42" s="252" t="s">
        <v>234</v>
      </c>
      <c r="BI42" t="s">
        <v>234</v>
      </c>
      <c r="BJ42" t="s">
        <v>234</v>
      </c>
      <c r="BK42" s="252" t="s">
        <v>234</v>
      </c>
      <c r="BL42" t="s">
        <v>234</v>
      </c>
      <c r="BM42" t="s">
        <v>234</v>
      </c>
      <c r="BN42" s="252" t="s">
        <v>234</v>
      </c>
      <c r="BO42" t="s">
        <v>234</v>
      </c>
      <c r="BP42" t="s">
        <v>234</v>
      </c>
      <c r="BQ42" s="252" t="s">
        <v>234</v>
      </c>
      <c r="BR42" t="s">
        <v>234</v>
      </c>
      <c r="BS42" t="s">
        <v>234</v>
      </c>
      <c r="BT42" t="s">
        <v>234</v>
      </c>
      <c r="BU42" t="s">
        <v>234</v>
      </c>
      <c r="BV42" t="s">
        <v>234</v>
      </c>
      <c r="BW42" t="s">
        <v>234</v>
      </c>
      <c r="BX42" t="s">
        <v>234</v>
      </c>
      <c r="BY42" t="s">
        <v>234</v>
      </c>
      <c r="BZ42" t="s">
        <v>234</v>
      </c>
      <c r="CA42" t="s">
        <v>234</v>
      </c>
      <c r="CB42" t="s">
        <v>234</v>
      </c>
      <c r="CC42" t="s">
        <v>234</v>
      </c>
      <c r="CD42" t="s">
        <v>234</v>
      </c>
      <c r="CE42" t="s">
        <v>234</v>
      </c>
      <c r="CF42" t="s">
        <v>234</v>
      </c>
      <c r="CG42" t="s">
        <v>234</v>
      </c>
      <c r="CH42" t="s">
        <v>234</v>
      </c>
      <c r="CI42" t="s">
        <v>234</v>
      </c>
      <c r="CJ42" t="s">
        <v>234</v>
      </c>
      <c r="CK42" t="s">
        <v>234</v>
      </c>
      <c r="CL42" t="s">
        <v>234</v>
      </c>
      <c r="CM42" t="s">
        <v>234</v>
      </c>
      <c r="CN42" t="s">
        <v>234</v>
      </c>
      <c r="CO42" t="s">
        <v>234</v>
      </c>
      <c r="CP42" t="s">
        <v>234</v>
      </c>
      <c r="CQ42" t="s">
        <v>234</v>
      </c>
      <c r="CR42" t="s">
        <v>234</v>
      </c>
      <c r="CS42" t="s">
        <v>234</v>
      </c>
      <c r="CT42" t="s">
        <v>234</v>
      </c>
      <c r="CU42" t="s">
        <v>234</v>
      </c>
      <c r="CV42" t="s">
        <v>234</v>
      </c>
      <c r="CW42" t="s">
        <v>234</v>
      </c>
      <c r="CX42" t="s">
        <v>234</v>
      </c>
      <c r="CY42" t="s">
        <v>234</v>
      </c>
      <c r="CZ42" t="s">
        <v>234</v>
      </c>
      <c r="DA42" t="s">
        <v>234</v>
      </c>
      <c r="DB42" t="s">
        <v>234</v>
      </c>
      <c r="DC42" t="s">
        <v>234</v>
      </c>
      <c r="DD42" t="s">
        <v>234</v>
      </c>
      <c r="DE42" t="s">
        <v>234</v>
      </c>
      <c r="DF42" t="s">
        <v>234</v>
      </c>
      <c r="DG42" t="s">
        <v>234</v>
      </c>
      <c r="DH42" t="s">
        <v>234</v>
      </c>
      <c r="DI42" t="s">
        <v>234</v>
      </c>
      <c r="DJ42" t="s">
        <v>234</v>
      </c>
      <c r="DK42" t="s">
        <v>234</v>
      </c>
      <c r="DL42" t="s">
        <v>234</v>
      </c>
      <c r="DM42" t="s">
        <v>234</v>
      </c>
      <c r="DN42" t="s">
        <v>234</v>
      </c>
      <c r="DO42" t="s">
        <v>234</v>
      </c>
      <c r="DP42" t="s">
        <v>234</v>
      </c>
      <c r="DQ42" t="s">
        <v>234</v>
      </c>
      <c r="DR42" t="s">
        <v>234</v>
      </c>
      <c r="DS42" t="s">
        <v>234</v>
      </c>
      <c r="DT42" t="s">
        <v>234</v>
      </c>
      <c r="DU42" t="s">
        <v>234</v>
      </c>
      <c r="DV42" t="s">
        <v>234</v>
      </c>
      <c r="DW42" t="s">
        <v>234</v>
      </c>
      <c r="DX42" t="s">
        <v>234</v>
      </c>
      <c r="DY42" t="s">
        <v>234</v>
      </c>
      <c r="DZ42" t="s">
        <v>234</v>
      </c>
      <c r="EA42" t="s">
        <v>234</v>
      </c>
      <c r="EB42" t="s">
        <v>234</v>
      </c>
      <c r="EC42" t="s">
        <v>234</v>
      </c>
      <c r="ED42" t="s">
        <v>234</v>
      </c>
      <c r="EE42" t="s">
        <v>234</v>
      </c>
      <c r="EF42" t="s">
        <v>234</v>
      </c>
      <c r="EG42" t="s">
        <v>234</v>
      </c>
      <c r="EH42" t="s">
        <v>234</v>
      </c>
      <c r="EI42" t="s">
        <v>234</v>
      </c>
      <c r="EJ42" t="s">
        <v>234</v>
      </c>
      <c r="EK42" s="252" t="s">
        <v>234</v>
      </c>
      <c r="EL42" t="s">
        <v>234</v>
      </c>
      <c r="EM42" t="s">
        <v>234</v>
      </c>
      <c r="EN42" t="s">
        <v>234</v>
      </c>
      <c r="EO42" t="s">
        <v>234</v>
      </c>
      <c r="EP42" t="s">
        <v>234</v>
      </c>
      <c r="EQ42" s="252" t="s">
        <v>234</v>
      </c>
      <c r="ER42" t="s">
        <v>234</v>
      </c>
      <c r="ES42" t="s">
        <v>234</v>
      </c>
      <c r="ET42" t="s">
        <v>234</v>
      </c>
      <c r="EU42" t="s">
        <v>234</v>
      </c>
      <c r="EV42" t="s">
        <v>234</v>
      </c>
      <c r="EW42" t="s">
        <v>234</v>
      </c>
      <c r="EX42" t="s">
        <v>234</v>
      </c>
      <c r="EY42" t="s">
        <v>234</v>
      </c>
      <c r="EZ42" t="s">
        <v>234</v>
      </c>
      <c r="FA42" t="s">
        <v>234</v>
      </c>
      <c r="FB42" t="s">
        <v>234</v>
      </c>
      <c r="FC42" t="s">
        <v>234</v>
      </c>
      <c r="FD42" t="s">
        <v>234</v>
      </c>
      <c r="FE42" t="s">
        <v>234</v>
      </c>
      <c r="FF42" t="s">
        <v>234</v>
      </c>
      <c r="FG42" t="s">
        <v>234</v>
      </c>
      <c r="FH42" t="s">
        <v>234</v>
      </c>
      <c r="FI42" t="s">
        <v>234</v>
      </c>
      <c r="FJ42" t="s">
        <v>234</v>
      </c>
      <c r="FK42" t="s">
        <v>234</v>
      </c>
      <c r="FL42" t="s">
        <v>234</v>
      </c>
      <c r="FM42" t="s">
        <v>234</v>
      </c>
      <c r="FN42" t="s">
        <v>234</v>
      </c>
      <c r="FO42" t="s">
        <v>234</v>
      </c>
      <c r="FP42" t="s">
        <v>234</v>
      </c>
      <c r="FQ42" t="s">
        <v>234</v>
      </c>
      <c r="FR42" t="s">
        <v>234</v>
      </c>
      <c r="FS42" t="s">
        <v>234</v>
      </c>
      <c r="FT42" t="s">
        <v>234</v>
      </c>
      <c r="FU42" t="s">
        <v>234</v>
      </c>
      <c r="FV42" t="s">
        <v>234</v>
      </c>
      <c r="FW42" t="s">
        <v>234</v>
      </c>
      <c r="FX42" t="s">
        <v>234</v>
      </c>
      <c r="FY42" t="s">
        <v>234</v>
      </c>
      <c r="FZ42" t="s">
        <v>234</v>
      </c>
      <c r="GA42" t="s">
        <v>234</v>
      </c>
      <c r="GB42" t="s">
        <v>234</v>
      </c>
      <c r="GC42" t="s">
        <v>234</v>
      </c>
      <c r="GD42" t="s">
        <v>234</v>
      </c>
      <c r="GE42" t="s">
        <v>234</v>
      </c>
      <c r="GF42" t="s">
        <v>234</v>
      </c>
      <c r="GG42" t="s">
        <v>234</v>
      </c>
      <c r="GH42" t="s">
        <v>234</v>
      </c>
      <c r="GI42" t="s">
        <v>234</v>
      </c>
      <c r="GJ42" t="s">
        <v>234</v>
      </c>
      <c r="GK42" t="s">
        <v>234</v>
      </c>
      <c r="GL42" t="s">
        <v>234</v>
      </c>
      <c r="GM42" t="s">
        <v>234</v>
      </c>
      <c r="GN42" t="s">
        <v>234</v>
      </c>
      <c r="GO42" t="s">
        <v>234</v>
      </c>
      <c r="GP42" t="s">
        <v>234</v>
      </c>
      <c r="GQ42" t="s">
        <v>234</v>
      </c>
      <c r="GR42" t="s">
        <v>234</v>
      </c>
      <c r="GS42" t="s">
        <v>234</v>
      </c>
      <c r="GT42" t="s">
        <v>234</v>
      </c>
      <c r="GU42" t="s">
        <v>234</v>
      </c>
      <c r="GV42" t="s">
        <v>234</v>
      </c>
      <c r="GW42" t="s">
        <v>234</v>
      </c>
      <c r="GX42" t="s">
        <v>234</v>
      </c>
      <c r="GY42" t="s">
        <v>234</v>
      </c>
      <c r="GZ42" t="s">
        <v>234</v>
      </c>
      <c r="HA42" t="s">
        <v>234</v>
      </c>
      <c r="HB42" t="s">
        <v>234</v>
      </c>
      <c r="HC42" t="s">
        <v>234</v>
      </c>
      <c r="HD42" t="s">
        <v>234</v>
      </c>
      <c r="HE42" t="s">
        <v>234</v>
      </c>
      <c r="HF42" t="s">
        <v>234</v>
      </c>
      <c r="HG42" t="s">
        <v>234</v>
      </c>
      <c r="HH42" t="s">
        <v>234</v>
      </c>
      <c r="HI42" t="s">
        <v>234</v>
      </c>
      <c r="HJ42" t="s">
        <v>234</v>
      </c>
      <c r="HK42" t="s">
        <v>234</v>
      </c>
      <c r="HL42" t="s">
        <v>234</v>
      </c>
      <c r="HM42" t="s">
        <v>234</v>
      </c>
      <c r="HN42" t="s">
        <v>234</v>
      </c>
      <c r="HO42" t="s">
        <v>234</v>
      </c>
      <c r="HP42" t="s">
        <v>234</v>
      </c>
      <c r="HQ42" t="s">
        <v>1655</v>
      </c>
      <c r="HR42" t="s">
        <v>1713</v>
      </c>
      <c r="HS42" t="s">
        <v>346</v>
      </c>
      <c r="HT42" t="s">
        <v>234</v>
      </c>
      <c r="HU42" t="s">
        <v>435</v>
      </c>
      <c r="HV42" t="s">
        <v>436</v>
      </c>
      <c r="HW42" t="s">
        <v>436</v>
      </c>
      <c r="HX42" t="s">
        <v>255</v>
      </c>
      <c r="HY42" t="s">
        <v>234</v>
      </c>
      <c r="HZ42" t="s">
        <v>352</v>
      </c>
      <c r="IA42" t="s">
        <v>258</v>
      </c>
      <c r="IB42" t="s">
        <v>258</v>
      </c>
      <c r="IC42" t="s">
        <v>3810</v>
      </c>
      <c r="ID42" t="s">
        <v>234</v>
      </c>
      <c r="IE42" t="s">
        <v>234</v>
      </c>
      <c r="IF42" t="s">
        <v>234</v>
      </c>
      <c r="IG42" t="s">
        <v>234</v>
      </c>
      <c r="IH42" t="s">
        <v>234</v>
      </c>
      <c r="II42">
        <v>0</v>
      </c>
      <c r="IJ42" t="s">
        <v>3811</v>
      </c>
      <c r="IK42" t="s">
        <v>234</v>
      </c>
      <c r="IL42" t="s">
        <v>259</v>
      </c>
      <c r="IM42" s="99">
        <v>0</v>
      </c>
      <c r="IN42" t="s">
        <v>261</v>
      </c>
      <c r="IO42" t="s">
        <v>280</v>
      </c>
      <c r="IP42" t="s">
        <v>249</v>
      </c>
      <c r="IQ42" t="s">
        <v>3934</v>
      </c>
      <c r="IR42">
        <v>0</v>
      </c>
      <c r="IS42">
        <v>0</v>
      </c>
      <c r="IT42">
        <v>1</v>
      </c>
      <c r="IU42">
        <v>1</v>
      </c>
      <c r="IV42">
        <v>1</v>
      </c>
      <c r="IW42">
        <v>0</v>
      </c>
      <c r="IX42">
        <v>0</v>
      </c>
      <c r="IY42">
        <v>0</v>
      </c>
      <c r="IZ42">
        <v>0</v>
      </c>
      <c r="JA42">
        <v>0</v>
      </c>
      <c r="JB42">
        <v>0</v>
      </c>
      <c r="JC42">
        <v>0</v>
      </c>
      <c r="JD42" t="s">
        <v>234</v>
      </c>
      <c r="JE42" t="s">
        <v>261</v>
      </c>
      <c r="JF42" t="s">
        <v>234</v>
      </c>
      <c r="JG42" t="s">
        <v>234</v>
      </c>
      <c r="JH42" t="s">
        <v>234</v>
      </c>
      <c r="JI42" t="s">
        <v>234</v>
      </c>
      <c r="JJ42" t="s">
        <v>234</v>
      </c>
      <c r="JK42" t="s">
        <v>234</v>
      </c>
      <c r="JL42" t="s">
        <v>234</v>
      </c>
      <c r="JM42" t="s">
        <v>234</v>
      </c>
      <c r="JN42" t="s">
        <v>234</v>
      </c>
      <c r="JO42" t="s">
        <v>234</v>
      </c>
      <c r="JP42" t="s">
        <v>234</v>
      </c>
      <c r="JQ42" t="s">
        <v>234</v>
      </c>
      <c r="JR42" t="s">
        <v>234</v>
      </c>
      <c r="JS42" t="s">
        <v>234</v>
      </c>
      <c r="JT42" t="s">
        <v>234</v>
      </c>
      <c r="JU42" t="s">
        <v>234</v>
      </c>
      <c r="JV42" t="s">
        <v>234</v>
      </c>
      <c r="JW42" t="s">
        <v>234</v>
      </c>
      <c r="JX42" t="s">
        <v>3443</v>
      </c>
    </row>
    <row r="43" spans="1:284" x14ac:dyDescent="0.35">
      <c r="A43" t="s">
        <v>3937</v>
      </c>
      <c r="B43" s="268">
        <v>44616</v>
      </c>
      <c r="C43" t="s">
        <v>356</v>
      </c>
      <c r="D43" t="s">
        <v>355</v>
      </c>
      <c r="E43" t="s">
        <v>371</v>
      </c>
      <c r="F43" t="s">
        <v>266</v>
      </c>
      <c r="G43" t="s">
        <v>359</v>
      </c>
      <c r="H43" t="s">
        <v>363</v>
      </c>
      <c r="I43" t="s">
        <v>359</v>
      </c>
      <c r="J43" t="s">
        <v>365</v>
      </c>
      <c r="K43" t="s">
        <v>366</v>
      </c>
      <c r="L43" t="s">
        <v>248</v>
      </c>
      <c r="M43" t="s">
        <v>274</v>
      </c>
      <c r="N43" t="s">
        <v>234</v>
      </c>
      <c r="O43" t="s">
        <v>234</v>
      </c>
      <c r="P43" t="s">
        <v>234</v>
      </c>
      <c r="Q43" t="s">
        <v>234</v>
      </c>
      <c r="R43" t="s">
        <v>234</v>
      </c>
      <c r="S43" t="s">
        <v>234</v>
      </c>
      <c r="T43" t="s">
        <v>234</v>
      </c>
      <c r="U43" t="s">
        <v>234</v>
      </c>
      <c r="V43" t="s">
        <v>234</v>
      </c>
      <c r="W43" t="s">
        <v>234</v>
      </c>
      <c r="X43" t="s">
        <v>234</v>
      </c>
      <c r="Y43" t="s">
        <v>234</v>
      </c>
      <c r="Z43" t="s">
        <v>234</v>
      </c>
      <c r="AA43" t="s">
        <v>234</v>
      </c>
      <c r="AB43" t="s">
        <v>234</v>
      </c>
      <c r="AC43" t="s">
        <v>234</v>
      </c>
      <c r="AD43" t="s">
        <v>234</v>
      </c>
      <c r="AE43" t="s">
        <v>234</v>
      </c>
      <c r="AF43" t="s">
        <v>234</v>
      </c>
      <c r="AG43" t="s">
        <v>234</v>
      </c>
      <c r="AH43" t="s">
        <v>234</v>
      </c>
      <c r="AI43" t="s">
        <v>234</v>
      </c>
      <c r="AJ43" t="s">
        <v>234</v>
      </c>
      <c r="AK43" t="s">
        <v>234</v>
      </c>
      <c r="AL43" t="s">
        <v>234</v>
      </c>
      <c r="AM43" t="s">
        <v>234</v>
      </c>
      <c r="AN43" t="s">
        <v>234</v>
      </c>
      <c r="AO43" t="s">
        <v>234</v>
      </c>
      <c r="AP43" t="s">
        <v>234</v>
      </c>
      <c r="AQ43" t="s">
        <v>234</v>
      </c>
      <c r="AR43" t="s">
        <v>234</v>
      </c>
      <c r="AS43" t="s">
        <v>234</v>
      </c>
      <c r="AT43" t="s">
        <v>234</v>
      </c>
      <c r="AU43" t="s">
        <v>234</v>
      </c>
      <c r="AV43" t="s">
        <v>234</v>
      </c>
      <c r="AW43" t="s">
        <v>234</v>
      </c>
      <c r="AX43" t="s">
        <v>234</v>
      </c>
      <c r="AY43" t="s">
        <v>234</v>
      </c>
      <c r="AZ43" t="s">
        <v>234</v>
      </c>
      <c r="BA43" t="s">
        <v>234</v>
      </c>
      <c r="BB43" t="s">
        <v>234</v>
      </c>
      <c r="BC43" t="s">
        <v>234</v>
      </c>
      <c r="BD43" t="s">
        <v>234</v>
      </c>
      <c r="BE43" s="252" t="s">
        <v>234</v>
      </c>
      <c r="BF43" t="s">
        <v>234</v>
      </c>
      <c r="BG43" t="s">
        <v>234</v>
      </c>
      <c r="BH43" s="252" t="s">
        <v>234</v>
      </c>
      <c r="BI43" t="s">
        <v>234</v>
      </c>
      <c r="BJ43" t="s">
        <v>234</v>
      </c>
      <c r="BK43" s="252" t="s">
        <v>234</v>
      </c>
      <c r="BL43" t="s">
        <v>234</v>
      </c>
      <c r="BM43" t="s">
        <v>234</v>
      </c>
      <c r="BN43" s="252" t="s">
        <v>234</v>
      </c>
      <c r="BO43" t="s">
        <v>234</v>
      </c>
      <c r="BP43" t="s">
        <v>234</v>
      </c>
      <c r="BQ43" s="252" t="s">
        <v>234</v>
      </c>
      <c r="BR43" t="s">
        <v>234</v>
      </c>
      <c r="BS43" t="s">
        <v>234</v>
      </c>
      <c r="BT43" t="s">
        <v>234</v>
      </c>
      <c r="BU43" t="s">
        <v>234</v>
      </c>
      <c r="BV43" t="s">
        <v>234</v>
      </c>
      <c r="BW43" t="s">
        <v>234</v>
      </c>
      <c r="BX43" t="s">
        <v>234</v>
      </c>
      <c r="BY43" t="s">
        <v>234</v>
      </c>
      <c r="BZ43" t="s">
        <v>234</v>
      </c>
      <c r="CA43" t="s">
        <v>234</v>
      </c>
      <c r="CB43" t="s">
        <v>234</v>
      </c>
      <c r="CC43" t="s">
        <v>234</v>
      </c>
      <c r="CD43" t="s">
        <v>234</v>
      </c>
      <c r="CE43" t="s">
        <v>234</v>
      </c>
      <c r="CF43" t="s">
        <v>234</v>
      </c>
      <c r="CG43" t="s">
        <v>234</v>
      </c>
      <c r="CH43" t="s">
        <v>234</v>
      </c>
      <c r="CI43" t="s">
        <v>234</v>
      </c>
      <c r="CJ43" t="s">
        <v>234</v>
      </c>
      <c r="CK43" t="s">
        <v>234</v>
      </c>
      <c r="CL43" t="s">
        <v>234</v>
      </c>
      <c r="CM43" t="s">
        <v>234</v>
      </c>
      <c r="CN43" t="s">
        <v>234</v>
      </c>
      <c r="CO43" t="s">
        <v>234</v>
      </c>
      <c r="CP43" t="s">
        <v>234</v>
      </c>
      <c r="CQ43" t="s">
        <v>234</v>
      </c>
      <c r="CR43" t="s">
        <v>234</v>
      </c>
      <c r="CS43" t="s">
        <v>234</v>
      </c>
      <c r="CT43" t="s">
        <v>234</v>
      </c>
      <c r="CU43" t="s">
        <v>234</v>
      </c>
      <c r="CV43" t="s">
        <v>234</v>
      </c>
      <c r="CW43" t="s">
        <v>234</v>
      </c>
      <c r="CX43" t="s">
        <v>234</v>
      </c>
      <c r="CY43" t="s">
        <v>234</v>
      </c>
      <c r="CZ43" t="s">
        <v>234</v>
      </c>
      <c r="DA43" t="s">
        <v>234</v>
      </c>
      <c r="DB43" t="s">
        <v>234</v>
      </c>
      <c r="DC43" t="s">
        <v>234</v>
      </c>
      <c r="DD43" t="s">
        <v>234</v>
      </c>
      <c r="DE43" t="s">
        <v>234</v>
      </c>
      <c r="DF43" t="s">
        <v>234</v>
      </c>
      <c r="DG43" t="s">
        <v>234</v>
      </c>
      <c r="DH43" t="s">
        <v>234</v>
      </c>
      <c r="DI43" t="s">
        <v>234</v>
      </c>
      <c r="DJ43" t="s">
        <v>234</v>
      </c>
      <c r="DK43" t="s">
        <v>234</v>
      </c>
      <c r="DL43" t="s">
        <v>234</v>
      </c>
      <c r="DM43" t="s">
        <v>234</v>
      </c>
      <c r="DN43" t="s">
        <v>234</v>
      </c>
      <c r="DO43" t="s">
        <v>234</v>
      </c>
      <c r="DP43" t="s">
        <v>234</v>
      </c>
      <c r="DQ43" t="s">
        <v>234</v>
      </c>
      <c r="DR43" t="s">
        <v>234</v>
      </c>
      <c r="DS43" t="s">
        <v>234</v>
      </c>
      <c r="DT43" t="s">
        <v>234</v>
      </c>
      <c r="DU43" t="s">
        <v>234</v>
      </c>
      <c r="DV43" t="s">
        <v>234</v>
      </c>
      <c r="DW43" t="s">
        <v>234</v>
      </c>
      <c r="DX43" t="s">
        <v>234</v>
      </c>
      <c r="DY43" t="s">
        <v>234</v>
      </c>
      <c r="DZ43" t="s">
        <v>234</v>
      </c>
      <c r="EA43" t="s">
        <v>234</v>
      </c>
      <c r="EB43" t="s">
        <v>234</v>
      </c>
      <c r="EC43" t="s">
        <v>234</v>
      </c>
      <c r="ED43" t="s">
        <v>234</v>
      </c>
      <c r="EE43" t="s">
        <v>234</v>
      </c>
      <c r="EF43" t="s">
        <v>234</v>
      </c>
      <c r="EG43" t="s">
        <v>234</v>
      </c>
      <c r="EH43" t="s">
        <v>234</v>
      </c>
      <c r="EI43" t="s">
        <v>234</v>
      </c>
      <c r="EJ43" t="s">
        <v>234</v>
      </c>
      <c r="EK43" s="252" t="s">
        <v>234</v>
      </c>
      <c r="EL43" t="s">
        <v>234</v>
      </c>
      <c r="EM43" t="s">
        <v>234</v>
      </c>
      <c r="EN43" t="s">
        <v>234</v>
      </c>
      <c r="EO43" t="s">
        <v>234</v>
      </c>
      <c r="EP43" t="s">
        <v>234</v>
      </c>
      <c r="EQ43" s="252" t="s">
        <v>234</v>
      </c>
      <c r="ER43" t="s">
        <v>234</v>
      </c>
      <c r="ES43" t="s">
        <v>234</v>
      </c>
      <c r="ET43" t="s">
        <v>234</v>
      </c>
      <c r="EU43" t="s">
        <v>234</v>
      </c>
      <c r="EV43" t="s">
        <v>234</v>
      </c>
      <c r="EW43" t="s">
        <v>234</v>
      </c>
      <c r="EX43" t="s">
        <v>234</v>
      </c>
      <c r="EY43" t="s">
        <v>234</v>
      </c>
      <c r="EZ43" t="s">
        <v>234</v>
      </c>
      <c r="FA43" t="s">
        <v>234</v>
      </c>
      <c r="FB43" t="s">
        <v>234</v>
      </c>
      <c r="FC43" t="s">
        <v>234</v>
      </c>
      <c r="FD43" t="s">
        <v>234</v>
      </c>
      <c r="FE43" t="s">
        <v>234</v>
      </c>
      <c r="FF43" t="s">
        <v>234</v>
      </c>
      <c r="FG43" t="s">
        <v>234</v>
      </c>
      <c r="FH43" t="s">
        <v>234</v>
      </c>
      <c r="FI43" t="s">
        <v>234</v>
      </c>
      <c r="FJ43" t="s">
        <v>234</v>
      </c>
      <c r="FK43" t="s">
        <v>234</v>
      </c>
      <c r="FL43" t="s">
        <v>234</v>
      </c>
      <c r="FM43" t="s">
        <v>234</v>
      </c>
      <c r="FN43" t="s">
        <v>234</v>
      </c>
      <c r="FO43" t="s">
        <v>234</v>
      </c>
      <c r="FP43" t="s">
        <v>234</v>
      </c>
      <c r="FQ43" t="s">
        <v>234</v>
      </c>
      <c r="FR43" t="s">
        <v>234</v>
      </c>
      <c r="FS43" t="s">
        <v>234</v>
      </c>
      <c r="FT43" t="s">
        <v>234</v>
      </c>
      <c r="FU43" t="s">
        <v>234</v>
      </c>
      <c r="FV43" t="s">
        <v>234</v>
      </c>
      <c r="FW43" t="s">
        <v>234</v>
      </c>
      <c r="FX43" t="s">
        <v>234</v>
      </c>
      <c r="FY43" t="s">
        <v>234</v>
      </c>
      <c r="FZ43" t="s">
        <v>234</v>
      </c>
      <c r="GA43" t="s">
        <v>234</v>
      </c>
      <c r="GB43" t="s">
        <v>234</v>
      </c>
      <c r="GC43" t="s">
        <v>234</v>
      </c>
      <c r="GD43" t="s">
        <v>234</v>
      </c>
      <c r="GE43" t="s">
        <v>234</v>
      </c>
      <c r="GF43" t="s">
        <v>234</v>
      </c>
      <c r="GG43" t="s">
        <v>234</v>
      </c>
      <c r="GH43" t="s">
        <v>234</v>
      </c>
      <c r="GI43" t="s">
        <v>234</v>
      </c>
      <c r="GJ43" t="s">
        <v>234</v>
      </c>
      <c r="GK43" t="s">
        <v>234</v>
      </c>
      <c r="GL43" t="s">
        <v>234</v>
      </c>
      <c r="GM43" t="s">
        <v>234</v>
      </c>
      <c r="GN43" t="s">
        <v>234</v>
      </c>
      <c r="GO43" t="s">
        <v>234</v>
      </c>
      <c r="GP43" t="s">
        <v>234</v>
      </c>
      <c r="GQ43" t="s">
        <v>234</v>
      </c>
      <c r="GR43" t="s">
        <v>234</v>
      </c>
      <c r="GS43" t="s">
        <v>234</v>
      </c>
      <c r="GT43" t="s">
        <v>234</v>
      </c>
      <c r="GU43" t="s">
        <v>234</v>
      </c>
      <c r="GV43" t="s">
        <v>234</v>
      </c>
      <c r="GW43" t="s">
        <v>234</v>
      </c>
      <c r="GX43" t="s">
        <v>234</v>
      </c>
      <c r="GY43" t="s">
        <v>234</v>
      </c>
      <c r="GZ43" t="s">
        <v>234</v>
      </c>
      <c r="HA43" t="s">
        <v>234</v>
      </c>
      <c r="HB43" t="s">
        <v>234</v>
      </c>
      <c r="HC43" t="s">
        <v>234</v>
      </c>
      <c r="HD43" t="s">
        <v>234</v>
      </c>
      <c r="HE43" t="s">
        <v>234</v>
      </c>
      <c r="HF43" t="s">
        <v>234</v>
      </c>
      <c r="HG43" t="s">
        <v>234</v>
      </c>
      <c r="HH43" t="s">
        <v>234</v>
      </c>
      <c r="HI43" t="s">
        <v>234</v>
      </c>
      <c r="HJ43" t="s">
        <v>234</v>
      </c>
      <c r="HK43" t="s">
        <v>234</v>
      </c>
      <c r="HL43" t="s">
        <v>234</v>
      </c>
      <c r="HM43" t="s">
        <v>234</v>
      </c>
      <c r="HN43" t="s">
        <v>234</v>
      </c>
      <c r="HO43" t="s">
        <v>234</v>
      </c>
      <c r="HP43" t="s">
        <v>234</v>
      </c>
      <c r="HQ43" t="s">
        <v>1655</v>
      </c>
      <c r="HR43" t="s">
        <v>1713</v>
      </c>
      <c r="HS43" t="s">
        <v>344</v>
      </c>
      <c r="HT43" t="s">
        <v>234</v>
      </c>
      <c r="HU43" t="s">
        <v>345</v>
      </c>
      <c r="HV43" t="s">
        <v>3809</v>
      </c>
      <c r="HW43" t="s">
        <v>3809</v>
      </c>
      <c r="HX43" t="s">
        <v>255</v>
      </c>
      <c r="HY43" t="s">
        <v>234</v>
      </c>
      <c r="HZ43" t="s">
        <v>352</v>
      </c>
      <c r="IA43" t="s">
        <v>258</v>
      </c>
      <c r="IB43" t="s">
        <v>258</v>
      </c>
      <c r="IC43" t="s">
        <v>3810</v>
      </c>
      <c r="ID43" t="s">
        <v>234</v>
      </c>
      <c r="IE43" t="s">
        <v>234</v>
      </c>
      <c r="IF43" t="s">
        <v>234</v>
      </c>
      <c r="IG43" t="s">
        <v>234</v>
      </c>
      <c r="IH43" t="s">
        <v>234</v>
      </c>
      <c r="II43">
        <v>0</v>
      </c>
      <c r="IJ43" t="s">
        <v>3811</v>
      </c>
      <c r="IK43" t="s">
        <v>234</v>
      </c>
      <c r="IL43" t="s">
        <v>259</v>
      </c>
      <c r="IM43" s="99">
        <v>0</v>
      </c>
      <c r="IN43" t="s">
        <v>261</v>
      </c>
      <c r="IO43" t="s">
        <v>280</v>
      </c>
      <c r="IP43" t="s">
        <v>249</v>
      </c>
      <c r="IQ43" t="s">
        <v>3936</v>
      </c>
      <c r="IR43">
        <v>0</v>
      </c>
      <c r="IS43">
        <v>0</v>
      </c>
      <c r="IT43">
        <v>1</v>
      </c>
      <c r="IU43">
        <v>1</v>
      </c>
      <c r="IV43">
        <v>1</v>
      </c>
      <c r="IW43">
        <v>0</v>
      </c>
      <c r="IX43">
        <v>0</v>
      </c>
      <c r="IY43">
        <v>0</v>
      </c>
      <c r="IZ43">
        <v>0</v>
      </c>
      <c r="JA43">
        <v>0</v>
      </c>
      <c r="JB43">
        <v>0</v>
      </c>
      <c r="JC43">
        <v>0</v>
      </c>
      <c r="JD43" t="s">
        <v>234</v>
      </c>
      <c r="JE43" t="s">
        <v>261</v>
      </c>
      <c r="JF43" t="s">
        <v>234</v>
      </c>
      <c r="JG43" t="s">
        <v>234</v>
      </c>
      <c r="JH43" t="s">
        <v>234</v>
      </c>
      <c r="JI43" t="s">
        <v>234</v>
      </c>
      <c r="JJ43" t="s">
        <v>234</v>
      </c>
      <c r="JK43" t="s">
        <v>234</v>
      </c>
      <c r="JL43" t="s">
        <v>234</v>
      </c>
      <c r="JM43" t="s">
        <v>234</v>
      </c>
      <c r="JN43" t="s">
        <v>234</v>
      </c>
      <c r="JO43" t="s">
        <v>234</v>
      </c>
      <c r="JP43" t="s">
        <v>234</v>
      </c>
      <c r="JQ43" t="s">
        <v>234</v>
      </c>
      <c r="JR43" t="s">
        <v>234</v>
      </c>
      <c r="JS43" t="s">
        <v>234</v>
      </c>
      <c r="JT43" t="s">
        <v>234</v>
      </c>
      <c r="JU43" t="s">
        <v>234</v>
      </c>
      <c r="JV43" t="s">
        <v>234</v>
      </c>
      <c r="JW43" t="s">
        <v>234</v>
      </c>
      <c r="JX43" t="s">
        <v>3443</v>
      </c>
    </row>
    <row r="44" spans="1:284" x14ac:dyDescent="0.35">
      <c r="A44" t="s">
        <v>3938</v>
      </c>
      <c r="B44" s="268">
        <v>44616</v>
      </c>
      <c r="C44" t="s">
        <v>356</v>
      </c>
      <c r="D44" t="s">
        <v>355</v>
      </c>
      <c r="E44" t="s">
        <v>371</v>
      </c>
      <c r="F44" t="s">
        <v>266</v>
      </c>
      <c r="G44" t="s">
        <v>359</v>
      </c>
      <c r="H44" t="s">
        <v>363</v>
      </c>
      <c r="I44" t="s">
        <v>359</v>
      </c>
      <c r="J44" t="s">
        <v>365</v>
      </c>
      <c r="K44" t="s">
        <v>366</v>
      </c>
      <c r="L44" t="s">
        <v>248</v>
      </c>
      <c r="M44" t="s">
        <v>250</v>
      </c>
      <c r="N44" t="s">
        <v>234</v>
      </c>
      <c r="O44" t="s">
        <v>234</v>
      </c>
      <c r="P44" t="s">
        <v>234</v>
      </c>
      <c r="Q44" t="s">
        <v>234</v>
      </c>
      <c r="R44" t="s">
        <v>234</v>
      </c>
      <c r="S44" t="s">
        <v>234</v>
      </c>
      <c r="T44" t="s">
        <v>234</v>
      </c>
      <c r="U44" t="s">
        <v>234</v>
      </c>
      <c r="V44" t="s">
        <v>234</v>
      </c>
      <c r="W44" t="s">
        <v>234</v>
      </c>
      <c r="X44" t="s">
        <v>234</v>
      </c>
      <c r="Y44" t="s">
        <v>234</v>
      </c>
      <c r="Z44" t="s">
        <v>234</v>
      </c>
      <c r="AA44" t="s">
        <v>234</v>
      </c>
      <c r="AB44" t="s">
        <v>234</v>
      </c>
      <c r="AC44" t="s">
        <v>234</v>
      </c>
      <c r="AD44" t="s">
        <v>234</v>
      </c>
      <c r="AE44" t="s">
        <v>234</v>
      </c>
      <c r="AF44" t="s">
        <v>234</v>
      </c>
      <c r="AG44" t="s">
        <v>234</v>
      </c>
      <c r="AH44" t="s">
        <v>234</v>
      </c>
      <c r="AI44" t="s">
        <v>234</v>
      </c>
      <c r="AJ44" t="s">
        <v>234</v>
      </c>
      <c r="AK44" t="s">
        <v>234</v>
      </c>
      <c r="AL44" t="s">
        <v>234</v>
      </c>
      <c r="AM44" t="s">
        <v>234</v>
      </c>
      <c r="AN44" t="s">
        <v>234</v>
      </c>
      <c r="AO44" t="s">
        <v>234</v>
      </c>
      <c r="AP44" t="s">
        <v>234</v>
      </c>
      <c r="AQ44" t="s">
        <v>234</v>
      </c>
      <c r="AR44" t="s">
        <v>234</v>
      </c>
      <c r="AS44" t="s">
        <v>234</v>
      </c>
      <c r="AT44" t="s">
        <v>234</v>
      </c>
      <c r="AU44" t="s">
        <v>234</v>
      </c>
      <c r="AV44" t="s">
        <v>234</v>
      </c>
      <c r="AW44" t="s">
        <v>234</v>
      </c>
      <c r="AX44" t="s">
        <v>234</v>
      </c>
      <c r="AY44" t="s">
        <v>234</v>
      </c>
      <c r="AZ44" t="s">
        <v>234</v>
      </c>
      <c r="BA44" t="s">
        <v>234</v>
      </c>
      <c r="BB44" t="s">
        <v>234</v>
      </c>
      <c r="BC44" t="s">
        <v>234</v>
      </c>
      <c r="BD44" t="s">
        <v>234</v>
      </c>
      <c r="BE44" s="252" t="s">
        <v>234</v>
      </c>
      <c r="BF44" t="s">
        <v>234</v>
      </c>
      <c r="BG44" t="s">
        <v>234</v>
      </c>
      <c r="BH44" s="252" t="s">
        <v>234</v>
      </c>
      <c r="BI44" t="s">
        <v>234</v>
      </c>
      <c r="BJ44" t="s">
        <v>234</v>
      </c>
      <c r="BK44" s="252" t="s">
        <v>234</v>
      </c>
      <c r="BL44" t="s">
        <v>234</v>
      </c>
      <c r="BM44" t="s">
        <v>234</v>
      </c>
      <c r="BN44" s="252" t="s">
        <v>234</v>
      </c>
      <c r="BO44" t="s">
        <v>234</v>
      </c>
      <c r="BP44" t="s">
        <v>234</v>
      </c>
      <c r="BQ44" s="252" t="s">
        <v>234</v>
      </c>
      <c r="BR44" t="s">
        <v>234</v>
      </c>
      <c r="BS44" t="s">
        <v>234</v>
      </c>
      <c r="BT44" t="s">
        <v>234</v>
      </c>
      <c r="BU44" t="s">
        <v>234</v>
      </c>
      <c r="BV44" t="s">
        <v>234</v>
      </c>
      <c r="BW44" t="s">
        <v>234</v>
      </c>
      <c r="BX44" t="s">
        <v>234</v>
      </c>
      <c r="BY44" t="s">
        <v>234</v>
      </c>
      <c r="BZ44" t="s">
        <v>234</v>
      </c>
      <c r="CA44" t="s">
        <v>234</v>
      </c>
      <c r="CB44" t="s">
        <v>234</v>
      </c>
      <c r="CC44" t="s">
        <v>234</v>
      </c>
      <c r="CD44" t="s">
        <v>234</v>
      </c>
      <c r="CE44" t="s">
        <v>234</v>
      </c>
      <c r="CF44" t="s">
        <v>234</v>
      </c>
      <c r="CG44" t="s">
        <v>234</v>
      </c>
      <c r="CH44" t="s">
        <v>234</v>
      </c>
      <c r="CI44" t="s">
        <v>234</v>
      </c>
      <c r="CJ44" t="s">
        <v>234</v>
      </c>
      <c r="CK44" t="s">
        <v>234</v>
      </c>
      <c r="CL44" t="s">
        <v>234</v>
      </c>
      <c r="CM44" t="s">
        <v>234</v>
      </c>
      <c r="CN44" t="s">
        <v>234</v>
      </c>
      <c r="CO44" t="s">
        <v>234</v>
      </c>
      <c r="CP44" t="s">
        <v>234</v>
      </c>
      <c r="CQ44" t="s">
        <v>234</v>
      </c>
      <c r="CR44" t="s">
        <v>234</v>
      </c>
      <c r="CS44" t="s">
        <v>234</v>
      </c>
      <c r="CT44" t="s">
        <v>234</v>
      </c>
      <c r="CU44" t="s">
        <v>234</v>
      </c>
      <c r="CV44" t="s">
        <v>234</v>
      </c>
      <c r="CW44" t="s">
        <v>234</v>
      </c>
      <c r="CX44" t="s">
        <v>234</v>
      </c>
      <c r="CY44" t="s">
        <v>234</v>
      </c>
      <c r="CZ44" t="s">
        <v>234</v>
      </c>
      <c r="DA44" t="s">
        <v>234</v>
      </c>
      <c r="DB44" t="s">
        <v>234</v>
      </c>
      <c r="DC44" t="s">
        <v>234</v>
      </c>
      <c r="DD44" t="s">
        <v>234</v>
      </c>
      <c r="DE44" t="s">
        <v>234</v>
      </c>
      <c r="DF44" t="s">
        <v>234</v>
      </c>
      <c r="DG44" t="s">
        <v>234</v>
      </c>
      <c r="DH44" t="s">
        <v>234</v>
      </c>
      <c r="DI44" t="s">
        <v>234</v>
      </c>
      <c r="DJ44" t="s">
        <v>234</v>
      </c>
      <c r="DK44" t="s">
        <v>234</v>
      </c>
      <c r="DL44" t="s">
        <v>234</v>
      </c>
      <c r="DM44" t="s">
        <v>234</v>
      </c>
      <c r="DN44" t="s">
        <v>234</v>
      </c>
      <c r="DO44" t="s">
        <v>234</v>
      </c>
      <c r="DP44" t="s">
        <v>234</v>
      </c>
      <c r="DQ44" t="s">
        <v>234</v>
      </c>
      <c r="DR44" t="s">
        <v>234</v>
      </c>
      <c r="DS44" t="s">
        <v>234</v>
      </c>
      <c r="DT44" t="s">
        <v>234</v>
      </c>
      <c r="DU44" t="s">
        <v>234</v>
      </c>
      <c r="DV44" t="s">
        <v>234</v>
      </c>
      <c r="DW44" t="s">
        <v>234</v>
      </c>
      <c r="DX44" t="s">
        <v>234</v>
      </c>
      <c r="DY44" t="s">
        <v>234</v>
      </c>
      <c r="DZ44" t="s">
        <v>234</v>
      </c>
      <c r="EA44" t="s">
        <v>234</v>
      </c>
      <c r="EB44" t="s">
        <v>234</v>
      </c>
      <c r="EC44" t="s">
        <v>234</v>
      </c>
      <c r="ED44" t="s">
        <v>234</v>
      </c>
      <c r="EE44" t="s">
        <v>234</v>
      </c>
      <c r="EF44" t="s">
        <v>234</v>
      </c>
      <c r="EG44" t="s">
        <v>234</v>
      </c>
      <c r="EH44" t="s">
        <v>234</v>
      </c>
      <c r="EI44" t="s">
        <v>234</v>
      </c>
      <c r="EJ44" t="s">
        <v>234</v>
      </c>
      <c r="EK44" s="252" t="s">
        <v>234</v>
      </c>
      <c r="EL44" t="s">
        <v>234</v>
      </c>
      <c r="EM44" t="s">
        <v>234</v>
      </c>
      <c r="EN44" t="s">
        <v>234</v>
      </c>
      <c r="EO44" t="s">
        <v>234</v>
      </c>
      <c r="EP44" t="s">
        <v>234</v>
      </c>
      <c r="EQ44" s="252" t="s">
        <v>234</v>
      </c>
      <c r="ER44" t="s">
        <v>234</v>
      </c>
      <c r="ES44" t="s">
        <v>234</v>
      </c>
      <c r="ET44" t="s">
        <v>234</v>
      </c>
      <c r="EU44" t="s">
        <v>234</v>
      </c>
      <c r="EV44" t="s">
        <v>234</v>
      </c>
      <c r="EW44" t="s">
        <v>234</v>
      </c>
      <c r="EX44" t="s">
        <v>234</v>
      </c>
      <c r="EY44" t="s">
        <v>234</v>
      </c>
      <c r="EZ44" t="s">
        <v>234</v>
      </c>
      <c r="FA44" t="s">
        <v>234</v>
      </c>
      <c r="FB44" t="s">
        <v>234</v>
      </c>
      <c r="FC44" t="s">
        <v>234</v>
      </c>
      <c r="FD44" t="s">
        <v>234</v>
      </c>
      <c r="FE44" t="s">
        <v>234</v>
      </c>
      <c r="FF44" t="s">
        <v>234</v>
      </c>
      <c r="FG44" t="s">
        <v>234</v>
      </c>
      <c r="FH44" t="s">
        <v>234</v>
      </c>
      <c r="FI44" t="s">
        <v>234</v>
      </c>
      <c r="FJ44" t="s">
        <v>234</v>
      </c>
      <c r="FK44" t="s">
        <v>234</v>
      </c>
      <c r="FL44" t="s">
        <v>234</v>
      </c>
      <c r="FM44" t="s">
        <v>234</v>
      </c>
      <c r="FN44" t="s">
        <v>234</v>
      </c>
      <c r="FO44" t="s">
        <v>234</v>
      </c>
      <c r="FP44" t="s">
        <v>234</v>
      </c>
      <c r="FQ44" t="s">
        <v>234</v>
      </c>
      <c r="FR44" t="s">
        <v>234</v>
      </c>
      <c r="FS44" t="s">
        <v>234</v>
      </c>
      <c r="FT44" t="s">
        <v>234</v>
      </c>
      <c r="FU44" t="s">
        <v>234</v>
      </c>
      <c r="FV44" t="s">
        <v>234</v>
      </c>
      <c r="FW44" t="s">
        <v>234</v>
      </c>
      <c r="FX44" t="s">
        <v>234</v>
      </c>
      <c r="FY44" t="s">
        <v>234</v>
      </c>
      <c r="FZ44" t="s">
        <v>234</v>
      </c>
      <c r="GA44" t="s">
        <v>234</v>
      </c>
      <c r="GB44" t="s">
        <v>234</v>
      </c>
      <c r="GC44" t="s">
        <v>234</v>
      </c>
      <c r="GD44" t="s">
        <v>234</v>
      </c>
      <c r="GE44" t="s">
        <v>234</v>
      </c>
      <c r="GF44" t="s">
        <v>234</v>
      </c>
      <c r="GG44" t="s">
        <v>234</v>
      </c>
      <c r="GH44" t="s">
        <v>234</v>
      </c>
      <c r="GI44" t="s">
        <v>234</v>
      </c>
      <c r="GJ44" t="s">
        <v>234</v>
      </c>
      <c r="GK44" t="s">
        <v>234</v>
      </c>
      <c r="GL44" t="s">
        <v>234</v>
      </c>
      <c r="GM44" t="s">
        <v>234</v>
      </c>
      <c r="GN44" t="s">
        <v>234</v>
      </c>
      <c r="GO44" t="s">
        <v>234</v>
      </c>
      <c r="GP44" t="s">
        <v>234</v>
      </c>
      <c r="GQ44" t="s">
        <v>234</v>
      </c>
      <c r="GR44" t="s">
        <v>234</v>
      </c>
      <c r="GS44" t="s">
        <v>234</v>
      </c>
      <c r="GT44" t="s">
        <v>234</v>
      </c>
      <c r="GU44" t="s">
        <v>234</v>
      </c>
      <c r="GV44" t="s">
        <v>234</v>
      </c>
      <c r="GW44" t="s">
        <v>234</v>
      </c>
      <c r="GX44" t="s">
        <v>234</v>
      </c>
      <c r="GY44" t="s">
        <v>234</v>
      </c>
      <c r="GZ44" t="s">
        <v>234</v>
      </c>
      <c r="HA44" t="s">
        <v>234</v>
      </c>
      <c r="HB44" t="s">
        <v>234</v>
      </c>
      <c r="HC44" t="s">
        <v>234</v>
      </c>
      <c r="HD44" t="s">
        <v>234</v>
      </c>
      <c r="HE44" t="s">
        <v>234</v>
      </c>
      <c r="HF44" t="s">
        <v>234</v>
      </c>
      <c r="HG44" t="s">
        <v>234</v>
      </c>
      <c r="HH44" t="s">
        <v>234</v>
      </c>
      <c r="HI44" t="s">
        <v>234</v>
      </c>
      <c r="HJ44" t="s">
        <v>234</v>
      </c>
      <c r="HK44" t="s">
        <v>234</v>
      </c>
      <c r="HL44" t="s">
        <v>234</v>
      </c>
      <c r="HM44" t="s">
        <v>234</v>
      </c>
      <c r="HN44" t="s">
        <v>234</v>
      </c>
      <c r="HO44" t="s">
        <v>234</v>
      </c>
      <c r="HP44" t="s">
        <v>234</v>
      </c>
      <c r="HQ44" t="s">
        <v>1655</v>
      </c>
      <c r="HR44" t="s">
        <v>1713</v>
      </c>
      <c r="HS44" t="s">
        <v>344</v>
      </c>
      <c r="HT44" t="s">
        <v>234</v>
      </c>
      <c r="HU44" t="s">
        <v>345</v>
      </c>
      <c r="HV44" t="s">
        <v>3809</v>
      </c>
      <c r="HW44" t="s">
        <v>3809</v>
      </c>
      <c r="HX44" t="s">
        <v>255</v>
      </c>
      <c r="HY44" t="s">
        <v>234</v>
      </c>
      <c r="HZ44" t="s">
        <v>352</v>
      </c>
      <c r="IA44" t="s">
        <v>258</v>
      </c>
      <c r="IB44" t="s">
        <v>258</v>
      </c>
      <c r="IC44" t="s">
        <v>3810</v>
      </c>
      <c r="ID44" t="s">
        <v>234</v>
      </c>
      <c r="IE44" t="s">
        <v>234</v>
      </c>
      <c r="IF44" t="s">
        <v>234</v>
      </c>
      <c r="IG44" t="s">
        <v>234</v>
      </c>
      <c r="IH44" t="s">
        <v>234</v>
      </c>
      <c r="II44">
        <v>0</v>
      </c>
      <c r="IJ44" t="s">
        <v>3811</v>
      </c>
      <c r="IK44" t="s">
        <v>234</v>
      </c>
      <c r="IL44" t="s">
        <v>259</v>
      </c>
      <c r="IM44" s="99">
        <v>0</v>
      </c>
      <c r="IN44" t="s">
        <v>261</v>
      </c>
      <c r="IO44" t="s">
        <v>280</v>
      </c>
      <c r="IP44" t="s">
        <v>249</v>
      </c>
      <c r="IQ44" t="s">
        <v>3936</v>
      </c>
      <c r="IR44">
        <v>0</v>
      </c>
      <c r="IS44">
        <v>0</v>
      </c>
      <c r="IT44">
        <v>1</v>
      </c>
      <c r="IU44">
        <v>1</v>
      </c>
      <c r="IV44">
        <v>1</v>
      </c>
      <c r="IW44">
        <v>0</v>
      </c>
      <c r="IX44">
        <v>0</v>
      </c>
      <c r="IY44">
        <v>0</v>
      </c>
      <c r="IZ44">
        <v>0</v>
      </c>
      <c r="JA44">
        <v>0</v>
      </c>
      <c r="JB44">
        <v>0</v>
      </c>
      <c r="JC44">
        <v>0</v>
      </c>
      <c r="JD44" t="s">
        <v>234</v>
      </c>
      <c r="JE44" t="s">
        <v>261</v>
      </c>
      <c r="JF44" t="s">
        <v>234</v>
      </c>
      <c r="JG44" t="s">
        <v>234</v>
      </c>
      <c r="JH44" t="s">
        <v>234</v>
      </c>
      <c r="JI44" t="s">
        <v>234</v>
      </c>
      <c r="JJ44" t="s">
        <v>234</v>
      </c>
      <c r="JK44" t="s">
        <v>234</v>
      </c>
      <c r="JL44" t="s">
        <v>234</v>
      </c>
      <c r="JM44" t="s">
        <v>234</v>
      </c>
      <c r="JN44" t="s">
        <v>234</v>
      </c>
      <c r="JO44" t="s">
        <v>234</v>
      </c>
      <c r="JP44" t="s">
        <v>234</v>
      </c>
      <c r="JQ44" t="s">
        <v>234</v>
      </c>
      <c r="JR44" t="s">
        <v>234</v>
      </c>
      <c r="JS44" t="s">
        <v>234</v>
      </c>
      <c r="JT44" t="s">
        <v>234</v>
      </c>
      <c r="JU44" t="s">
        <v>234</v>
      </c>
      <c r="JV44" t="s">
        <v>234</v>
      </c>
      <c r="JW44" t="s">
        <v>234</v>
      </c>
      <c r="JX44" t="s">
        <v>3443</v>
      </c>
    </row>
    <row r="45" spans="1:284" x14ac:dyDescent="0.35">
      <c r="A45" t="s">
        <v>3939</v>
      </c>
      <c r="B45" s="268">
        <v>44616</v>
      </c>
      <c r="C45" t="s">
        <v>356</v>
      </c>
      <c r="D45" t="s">
        <v>355</v>
      </c>
      <c r="E45" t="s">
        <v>371</v>
      </c>
      <c r="F45" t="s">
        <v>266</v>
      </c>
      <c r="G45" t="s">
        <v>359</v>
      </c>
      <c r="H45" t="s">
        <v>363</v>
      </c>
      <c r="I45" t="s">
        <v>359</v>
      </c>
      <c r="J45" t="s">
        <v>365</v>
      </c>
      <c r="K45" t="s">
        <v>366</v>
      </c>
      <c r="L45" t="s">
        <v>248</v>
      </c>
      <c r="M45" t="s">
        <v>250</v>
      </c>
      <c r="N45" t="s">
        <v>234</v>
      </c>
      <c r="O45" t="s">
        <v>234</v>
      </c>
      <c r="P45" t="s">
        <v>234</v>
      </c>
      <c r="Q45" t="s">
        <v>234</v>
      </c>
      <c r="R45" t="s">
        <v>234</v>
      </c>
      <c r="S45" t="s">
        <v>234</v>
      </c>
      <c r="T45" t="s">
        <v>234</v>
      </c>
      <c r="U45" t="s">
        <v>234</v>
      </c>
      <c r="V45" t="s">
        <v>234</v>
      </c>
      <c r="W45" t="s">
        <v>234</v>
      </c>
      <c r="X45" t="s">
        <v>234</v>
      </c>
      <c r="Y45" t="s">
        <v>234</v>
      </c>
      <c r="Z45" t="s">
        <v>234</v>
      </c>
      <c r="AA45" t="s">
        <v>234</v>
      </c>
      <c r="AB45" t="s">
        <v>234</v>
      </c>
      <c r="AC45" t="s">
        <v>234</v>
      </c>
      <c r="AD45" t="s">
        <v>234</v>
      </c>
      <c r="AE45" t="s">
        <v>234</v>
      </c>
      <c r="AF45" t="s">
        <v>234</v>
      </c>
      <c r="AG45" t="s">
        <v>234</v>
      </c>
      <c r="AH45" t="s">
        <v>234</v>
      </c>
      <c r="AI45" t="s">
        <v>234</v>
      </c>
      <c r="AJ45" t="s">
        <v>234</v>
      </c>
      <c r="AK45" t="s">
        <v>234</v>
      </c>
      <c r="AL45" t="s">
        <v>234</v>
      </c>
      <c r="AM45" t="s">
        <v>234</v>
      </c>
      <c r="AN45" t="s">
        <v>234</v>
      </c>
      <c r="AO45" t="s">
        <v>234</v>
      </c>
      <c r="AP45" t="s">
        <v>234</v>
      </c>
      <c r="AQ45" t="s">
        <v>234</v>
      </c>
      <c r="AR45" t="s">
        <v>234</v>
      </c>
      <c r="AS45" t="s">
        <v>234</v>
      </c>
      <c r="AT45" t="s">
        <v>234</v>
      </c>
      <c r="AU45" t="s">
        <v>234</v>
      </c>
      <c r="AV45" t="s">
        <v>234</v>
      </c>
      <c r="AW45" t="s">
        <v>234</v>
      </c>
      <c r="AX45" t="s">
        <v>234</v>
      </c>
      <c r="AY45" t="s">
        <v>234</v>
      </c>
      <c r="AZ45" t="s">
        <v>234</v>
      </c>
      <c r="BA45" t="s">
        <v>234</v>
      </c>
      <c r="BB45" t="s">
        <v>234</v>
      </c>
      <c r="BC45" t="s">
        <v>234</v>
      </c>
      <c r="BD45" t="s">
        <v>234</v>
      </c>
      <c r="BE45" s="252" t="s">
        <v>234</v>
      </c>
      <c r="BF45" t="s">
        <v>234</v>
      </c>
      <c r="BG45" t="s">
        <v>234</v>
      </c>
      <c r="BH45" s="252" t="s">
        <v>234</v>
      </c>
      <c r="BI45" t="s">
        <v>234</v>
      </c>
      <c r="BJ45" t="s">
        <v>234</v>
      </c>
      <c r="BK45" s="252" t="s">
        <v>234</v>
      </c>
      <c r="BL45" t="s">
        <v>234</v>
      </c>
      <c r="BM45" t="s">
        <v>234</v>
      </c>
      <c r="BN45" s="252" t="s">
        <v>234</v>
      </c>
      <c r="BO45" t="s">
        <v>234</v>
      </c>
      <c r="BP45" t="s">
        <v>234</v>
      </c>
      <c r="BQ45" s="252" t="s">
        <v>234</v>
      </c>
      <c r="BR45" t="s">
        <v>234</v>
      </c>
      <c r="BS45" t="s">
        <v>234</v>
      </c>
      <c r="BT45" t="s">
        <v>234</v>
      </c>
      <c r="BU45" t="s">
        <v>234</v>
      </c>
      <c r="BV45" t="s">
        <v>234</v>
      </c>
      <c r="BW45" t="s">
        <v>234</v>
      </c>
      <c r="BX45" t="s">
        <v>234</v>
      </c>
      <c r="BY45" t="s">
        <v>234</v>
      </c>
      <c r="BZ45" t="s">
        <v>234</v>
      </c>
      <c r="CA45" t="s">
        <v>234</v>
      </c>
      <c r="CB45" t="s">
        <v>234</v>
      </c>
      <c r="CC45" t="s">
        <v>234</v>
      </c>
      <c r="CD45" t="s">
        <v>234</v>
      </c>
      <c r="CE45" t="s">
        <v>234</v>
      </c>
      <c r="CF45" t="s">
        <v>234</v>
      </c>
      <c r="CG45" t="s">
        <v>234</v>
      </c>
      <c r="CH45" t="s">
        <v>234</v>
      </c>
      <c r="CI45" t="s">
        <v>234</v>
      </c>
      <c r="CJ45" t="s">
        <v>234</v>
      </c>
      <c r="CK45" t="s">
        <v>234</v>
      </c>
      <c r="CL45" t="s">
        <v>234</v>
      </c>
      <c r="CM45" t="s">
        <v>234</v>
      </c>
      <c r="CN45" t="s">
        <v>234</v>
      </c>
      <c r="CO45" t="s">
        <v>234</v>
      </c>
      <c r="CP45" t="s">
        <v>234</v>
      </c>
      <c r="CQ45" t="s">
        <v>234</v>
      </c>
      <c r="CR45" t="s">
        <v>234</v>
      </c>
      <c r="CS45" t="s">
        <v>234</v>
      </c>
      <c r="CT45" t="s">
        <v>234</v>
      </c>
      <c r="CU45" t="s">
        <v>234</v>
      </c>
      <c r="CV45" t="s">
        <v>234</v>
      </c>
      <c r="CW45" t="s">
        <v>234</v>
      </c>
      <c r="CX45" t="s">
        <v>234</v>
      </c>
      <c r="CY45" t="s">
        <v>234</v>
      </c>
      <c r="CZ45" t="s">
        <v>234</v>
      </c>
      <c r="DA45" t="s">
        <v>234</v>
      </c>
      <c r="DB45" t="s">
        <v>234</v>
      </c>
      <c r="DC45" t="s">
        <v>234</v>
      </c>
      <c r="DD45" t="s">
        <v>234</v>
      </c>
      <c r="DE45" t="s">
        <v>234</v>
      </c>
      <c r="DF45" t="s">
        <v>234</v>
      </c>
      <c r="DG45" t="s">
        <v>234</v>
      </c>
      <c r="DH45" t="s">
        <v>234</v>
      </c>
      <c r="DI45" t="s">
        <v>234</v>
      </c>
      <c r="DJ45" t="s">
        <v>234</v>
      </c>
      <c r="DK45" t="s">
        <v>234</v>
      </c>
      <c r="DL45" t="s">
        <v>234</v>
      </c>
      <c r="DM45" t="s">
        <v>234</v>
      </c>
      <c r="DN45" t="s">
        <v>234</v>
      </c>
      <c r="DO45" t="s">
        <v>234</v>
      </c>
      <c r="DP45" t="s">
        <v>234</v>
      </c>
      <c r="DQ45" t="s">
        <v>234</v>
      </c>
      <c r="DR45" t="s">
        <v>234</v>
      </c>
      <c r="DS45" t="s">
        <v>234</v>
      </c>
      <c r="DT45" t="s">
        <v>234</v>
      </c>
      <c r="DU45" t="s">
        <v>234</v>
      </c>
      <c r="DV45" t="s">
        <v>234</v>
      </c>
      <c r="DW45" t="s">
        <v>234</v>
      </c>
      <c r="DX45" t="s">
        <v>234</v>
      </c>
      <c r="DY45" t="s">
        <v>234</v>
      </c>
      <c r="DZ45" t="s">
        <v>234</v>
      </c>
      <c r="EA45" t="s">
        <v>234</v>
      </c>
      <c r="EB45" t="s">
        <v>234</v>
      </c>
      <c r="EC45" t="s">
        <v>234</v>
      </c>
      <c r="ED45" t="s">
        <v>234</v>
      </c>
      <c r="EE45" t="s">
        <v>234</v>
      </c>
      <c r="EF45" t="s">
        <v>234</v>
      </c>
      <c r="EG45" t="s">
        <v>234</v>
      </c>
      <c r="EH45" t="s">
        <v>234</v>
      </c>
      <c r="EI45" t="s">
        <v>234</v>
      </c>
      <c r="EJ45" t="s">
        <v>234</v>
      </c>
      <c r="EK45" s="252" t="s">
        <v>234</v>
      </c>
      <c r="EL45" t="s">
        <v>234</v>
      </c>
      <c r="EM45" t="s">
        <v>234</v>
      </c>
      <c r="EN45" t="s">
        <v>234</v>
      </c>
      <c r="EO45" t="s">
        <v>234</v>
      </c>
      <c r="EP45" t="s">
        <v>234</v>
      </c>
      <c r="EQ45" s="252" t="s">
        <v>234</v>
      </c>
      <c r="ER45" t="s">
        <v>234</v>
      </c>
      <c r="ES45" t="s">
        <v>234</v>
      </c>
      <c r="ET45" t="s">
        <v>234</v>
      </c>
      <c r="EU45" t="s">
        <v>234</v>
      </c>
      <c r="EV45" t="s">
        <v>234</v>
      </c>
      <c r="EW45" t="s">
        <v>234</v>
      </c>
      <c r="EX45" t="s">
        <v>234</v>
      </c>
      <c r="EY45" t="s">
        <v>234</v>
      </c>
      <c r="EZ45" t="s">
        <v>234</v>
      </c>
      <c r="FA45" t="s">
        <v>234</v>
      </c>
      <c r="FB45" t="s">
        <v>234</v>
      </c>
      <c r="FC45" t="s">
        <v>234</v>
      </c>
      <c r="FD45" t="s">
        <v>234</v>
      </c>
      <c r="FE45" t="s">
        <v>234</v>
      </c>
      <c r="FF45" t="s">
        <v>234</v>
      </c>
      <c r="FG45" t="s">
        <v>234</v>
      </c>
      <c r="FH45" t="s">
        <v>234</v>
      </c>
      <c r="FI45" t="s">
        <v>234</v>
      </c>
      <c r="FJ45" t="s">
        <v>234</v>
      </c>
      <c r="FK45" t="s">
        <v>234</v>
      </c>
      <c r="FL45" t="s">
        <v>234</v>
      </c>
      <c r="FM45" t="s">
        <v>234</v>
      </c>
      <c r="FN45" t="s">
        <v>234</v>
      </c>
      <c r="FO45" t="s">
        <v>234</v>
      </c>
      <c r="FP45" t="s">
        <v>234</v>
      </c>
      <c r="FQ45" t="s">
        <v>234</v>
      </c>
      <c r="FR45" t="s">
        <v>234</v>
      </c>
      <c r="FS45" t="s">
        <v>234</v>
      </c>
      <c r="FT45" t="s">
        <v>234</v>
      </c>
      <c r="FU45" t="s">
        <v>234</v>
      </c>
      <c r="FV45" t="s">
        <v>234</v>
      </c>
      <c r="FW45" t="s">
        <v>234</v>
      </c>
      <c r="FX45" t="s">
        <v>234</v>
      </c>
      <c r="FY45" t="s">
        <v>234</v>
      </c>
      <c r="FZ45" t="s">
        <v>234</v>
      </c>
      <c r="GA45" t="s">
        <v>234</v>
      </c>
      <c r="GB45" t="s">
        <v>234</v>
      </c>
      <c r="GC45" t="s">
        <v>234</v>
      </c>
      <c r="GD45" t="s">
        <v>234</v>
      </c>
      <c r="GE45" t="s">
        <v>234</v>
      </c>
      <c r="GF45" t="s">
        <v>234</v>
      </c>
      <c r="GG45" t="s">
        <v>234</v>
      </c>
      <c r="GH45" t="s">
        <v>234</v>
      </c>
      <c r="GI45" t="s">
        <v>234</v>
      </c>
      <c r="GJ45" t="s">
        <v>234</v>
      </c>
      <c r="GK45" t="s">
        <v>234</v>
      </c>
      <c r="GL45" t="s">
        <v>234</v>
      </c>
      <c r="GM45" t="s">
        <v>234</v>
      </c>
      <c r="GN45" t="s">
        <v>234</v>
      </c>
      <c r="GO45" t="s">
        <v>234</v>
      </c>
      <c r="GP45" t="s">
        <v>234</v>
      </c>
      <c r="GQ45" t="s">
        <v>234</v>
      </c>
      <c r="GR45" t="s">
        <v>234</v>
      </c>
      <c r="GS45" t="s">
        <v>234</v>
      </c>
      <c r="GT45" t="s">
        <v>234</v>
      </c>
      <c r="GU45" t="s">
        <v>234</v>
      </c>
      <c r="GV45" t="s">
        <v>234</v>
      </c>
      <c r="GW45" t="s">
        <v>234</v>
      </c>
      <c r="GX45" t="s">
        <v>234</v>
      </c>
      <c r="GY45" t="s">
        <v>234</v>
      </c>
      <c r="GZ45" t="s">
        <v>234</v>
      </c>
      <c r="HA45" t="s">
        <v>234</v>
      </c>
      <c r="HB45" t="s">
        <v>234</v>
      </c>
      <c r="HC45" t="s">
        <v>234</v>
      </c>
      <c r="HD45" t="s">
        <v>234</v>
      </c>
      <c r="HE45" t="s">
        <v>234</v>
      </c>
      <c r="HF45" t="s">
        <v>234</v>
      </c>
      <c r="HG45" t="s">
        <v>234</v>
      </c>
      <c r="HH45" t="s">
        <v>234</v>
      </c>
      <c r="HI45" t="s">
        <v>234</v>
      </c>
      <c r="HJ45" t="s">
        <v>234</v>
      </c>
      <c r="HK45" t="s">
        <v>234</v>
      </c>
      <c r="HL45" t="s">
        <v>234</v>
      </c>
      <c r="HM45" t="s">
        <v>234</v>
      </c>
      <c r="HN45" t="s">
        <v>234</v>
      </c>
      <c r="HO45" t="s">
        <v>234</v>
      </c>
      <c r="HP45" t="s">
        <v>234</v>
      </c>
      <c r="HQ45" t="s">
        <v>1655</v>
      </c>
      <c r="HR45" t="s">
        <v>1713</v>
      </c>
      <c r="HS45" t="s">
        <v>344</v>
      </c>
      <c r="HT45" t="s">
        <v>234</v>
      </c>
      <c r="HU45" t="s">
        <v>345</v>
      </c>
      <c r="HV45" t="s">
        <v>3809</v>
      </c>
      <c r="HW45" t="s">
        <v>3809</v>
      </c>
      <c r="HX45" t="s">
        <v>255</v>
      </c>
      <c r="HY45" t="s">
        <v>234</v>
      </c>
      <c r="HZ45" t="s">
        <v>347</v>
      </c>
      <c r="IA45" t="s">
        <v>258</v>
      </c>
      <c r="IB45" t="s">
        <v>258</v>
      </c>
      <c r="IC45" t="s">
        <v>3810</v>
      </c>
      <c r="ID45" t="s">
        <v>234</v>
      </c>
      <c r="IE45" t="s">
        <v>234</v>
      </c>
      <c r="IF45" t="s">
        <v>234</v>
      </c>
      <c r="IG45" t="s">
        <v>234</v>
      </c>
      <c r="IH45" t="s">
        <v>234</v>
      </c>
      <c r="II45">
        <v>0</v>
      </c>
      <c r="IJ45" t="s">
        <v>3811</v>
      </c>
      <c r="IK45" t="s">
        <v>234</v>
      </c>
      <c r="IL45" t="s">
        <v>259</v>
      </c>
      <c r="IM45" s="99">
        <v>0</v>
      </c>
      <c r="IN45" t="s">
        <v>261</v>
      </c>
      <c r="IO45" t="s">
        <v>280</v>
      </c>
      <c r="IP45" t="s">
        <v>249</v>
      </c>
      <c r="IQ45" t="s">
        <v>3936</v>
      </c>
      <c r="IR45">
        <v>0</v>
      </c>
      <c r="IS45">
        <v>0</v>
      </c>
      <c r="IT45">
        <v>1</v>
      </c>
      <c r="IU45">
        <v>1</v>
      </c>
      <c r="IV45">
        <v>1</v>
      </c>
      <c r="IW45">
        <v>0</v>
      </c>
      <c r="IX45">
        <v>0</v>
      </c>
      <c r="IY45">
        <v>0</v>
      </c>
      <c r="IZ45">
        <v>0</v>
      </c>
      <c r="JA45">
        <v>0</v>
      </c>
      <c r="JB45">
        <v>0</v>
      </c>
      <c r="JC45">
        <v>0</v>
      </c>
      <c r="JD45" t="s">
        <v>234</v>
      </c>
      <c r="JE45" t="s">
        <v>261</v>
      </c>
      <c r="JF45" t="s">
        <v>234</v>
      </c>
      <c r="JG45" t="s">
        <v>234</v>
      </c>
      <c r="JH45" t="s">
        <v>234</v>
      </c>
      <c r="JI45" t="s">
        <v>234</v>
      </c>
      <c r="JJ45" t="s">
        <v>234</v>
      </c>
      <c r="JK45" t="s">
        <v>234</v>
      </c>
      <c r="JL45" t="s">
        <v>234</v>
      </c>
      <c r="JM45" t="s">
        <v>234</v>
      </c>
      <c r="JN45" t="s">
        <v>234</v>
      </c>
      <c r="JO45" t="s">
        <v>234</v>
      </c>
      <c r="JP45" t="s">
        <v>234</v>
      </c>
      <c r="JQ45" t="s">
        <v>234</v>
      </c>
      <c r="JR45" t="s">
        <v>234</v>
      </c>
      <c r="JS45" t="s">
        <v>234</v>
      </c>
      <c r="JT45" t="s">
        <v>234</v>
      </c>
      <c r="JU45" t="s">
        <v>234</v>
      </c>
      <c r="JV45" t="s">
        <v>234</v>
      </c>
      <c r="JW45" t="s">
        <v>234</v>
      </c>
      <c r="JX45" t="s">
        <v>3443</v>
      </c>
    </row>
    <row r="46" spans="1:284" x14ac:dyDescent="0.35">
      <c r="A46" t="s">
        <v>3941</v>
      </c>
      <c r="B46" s="268">
        <v>44616</v>
      </c>
      <c r="C46" t="s">
        <v>356</v>
      </c>
      <c r="D46" t="s">
        <v>355</v>
      </c>
      <c r="E46" t="s">
        <v>371</v>
      </c>
      <c r="F46" t="s">
        <v>266</v>
      </c>
      <c r="G46" t="s">
        <v>359</v>
      </c>
      <c r="H46" t="s">
        <v>363</v>
      </c>
      <c r="I46" t="s">
        <v>359</v>
      </c>
      <c r="J46" t="s">
        <v>365</v>
      </c>
      <c r="K46" t="s">
        <v>366</v>
      </c>
      <c r="L46" t="s">
        <v>248</v>
      </c>
      <c r="M46" t="s">
        <v>250</v>
      </c>
      <c r="N46" t="s">
        <v>234</v>
      </c>
      <c r="O46" t="s">
        <v>234</v>
      </c>
      <c r="P46" t="s">
        <v>234</v>
      </c>
      <c r="Q46" t="s">
        <v>234</v>
      </c>
      <c r="R46" t="s">
        <v>234</v>
      </c>
      <c r="S46" t="s">
        <v>234</v>
      </c>
      <c r="T46" t="s">
        <v>234</v>
      </c>
      <c r="U46" t="s">
        <v>234</v>
      </c>
      <c r="V46" t="s">
        <v>234</v>
      </c>
      <c r="W46" t="s">
        <v>234</v>
      </c>
      <c r="X46" t="s">
        <v>234</v>
      </c>
      <c r="Y46" t="s">
        <v>234</v>
      </c>
      <c r="Z46" t="s">
        <v>234</v>
      </c>
      <c r="AA46" t="s">
        <v>234</v>
      </c>
      <c r="AB46" t="s">
        <v>234</v>
      </c>
      <c r="AC46" t="s">
        <v>234</v>
      </c>
      <c r="AD46" t="s">
        <v>234</v>
      </c>
      <c r="AE46" t="s">
        <v>234</v>
      </c>
      <c r="AF46" t="s">
        <v>234</v>
      </c>
      <c r="AG46" t="s">
        <v>234</v>
      </c>
      <c r="AH46" t="s">
        <v>234</v>
      </c>
      <c r="AI46" t="s">
        <v>234</v>
      </c>
      <c r="AJ46" t="s">
        <v>234</v>
      </c>
      <c r="AK46" t="s">
        <v>234</v>
      </c>
      <c r="AL46" t="s">
        <v>234</v>
      </c>
      <c r="AM46" t="s">
        <v>234</v>
      </c>
      <c r="AN46" t="s">
        <v>234</v>
      </c>
      <c r="AO46" t="s">
        <v>234</v>
      </c>
      <c r="AP46" t="s">
        <v>234</v>
      </c>
      <c r="AQ46" t="s">
        <v>234</v>
      </c>
      <c r="AR46" t="s">
        <v>234</v>
      </c>
      <c r="AS46" t="s">
        <v>234</v>
      </c>
      <c r="AT46" t="s">
        <v>234</v>
      </c>
      <c r="AU46" t="s">
        <v>234</v>
      </c>
      <c r="AV46" t="s">
        <v>234</v>
      </c>
      <c r="AW46" t="s">
        <v>234</v>
      </c>
      <c r="AX46" t="s">
        <v>234</v>
      </c>
      <c r="AY46" t="s">
        <v>234</v>
      </c>
      <c r="AZ46" t="s">
        <v>234</v>
      </c>
      <c r="BA46" t="s">
        <v>234</v>
      </c>
      <c r="BB46" t="s">
        <v>234</v>
      </c>
      <c r="BC46" t="s">
        <v>234</v>
      </c>
      <c r="BD46" t="s">
        <v>234</v>
      </c>
      <c r="BE46" s="252" t="s">
        <v>234</v>
      </c>
      <c r="BF46" t="s">
        <v>234</v>
      </c>
      <c r="BG46" t="s">
        <v>234</v>
      </c>
      <c r="BH46" s="252" t="s">
        <v>234</v>
      </c>
      <c r="BI46" t="s">
        <v>234</v>
      </c>
      <c r="BJ46" t="s">
        <v>234</v>
      </c>
      <c r="BK46" s="252" t="s">
        <v>234</v>
      </c>
      <c r="BL46" t="s">
        <v>234</v>
      </c>
      <c r="BM46" t="s">
        <v>234</v>
      </c>
      <c r="BN46" s="252" t="s">
        <v>234</v>
      </c>
      <c r="BO46" t="s">
        <v>234</v>
      </c>
      <c r="BP46" t="s">
        <v>234</v>
      </c>
      <c r="BQ46" s="252" t="s">
        <v>234</v>
      </c>
      <c r="BR46" t="s">
        <v>234</v>
      </c>
      <c r="BS46" t="s">
        <v>234</v>
      </c>
      <c r="BT46" t="s">
        <v>234</v>
      </c>
      <c r="BU46" t="s">
        <v>234</v>
      </c>
      <c r="BV46" t="s">
        <v>234</v>
      </c>
      <c r="BW46" t="s">
        <v>234</v>
      </c>
      <c r="BX46" t="s">
        <v>234</v>
      </c>
      <c r="BY46" t="s">
        <v>234</v>
      </c>
      <c r="BZ46" t="s">
        <v>234</v>
      </c>
      <c r="CA46" t="s">
        <v>234</v>
      </c>
      <c r="CB46" t="s">
        <v>234</v>
      </c>
      <c r="CC46" t="s">
        <v>234</v>
      </c>
      <c r="CD46" t="s">
        <v>234</v>
      </c>
      <c r="CE46" t="s">
        <v>234</v>
      </c>
      <c r="CF46" t="s">
        <v>234</v>
      </c>
      <c r="CG46" t="s">
        <v>234</v>
      </c>
      <c r="CH46" t="s">
        <v>234</v>
      </c>
      <c r="CI46" t="s">
        <v>234</v>
      </c>
      <c r="CJ46" t="s">
        <v>234</v>
      </c>
      <c r="CK46" t="s">
        <v>234</v>
      </c>
      <c r="CL46" t="s">
        <v>234</v>
      </c>
      <c r="CM46" t="s">
        <v>234</v>
      </c>
      <c r="CN46" t="s">
        <v>234</v>
      </c>
      <c r="CO46" t="s">
        <v>234</v>
      </c>
      <c r="CP46" t="s">
        <v>234</v>
      </c>
      <c r="CQ46" t="s">
        <v>234</v>
      </c>
      <c r="CR46" t="s">
        <v>234</v>
      </c>
      <c r="CS46" t="s">
        <v>234</v>
      </c>
      <c r="CT46" t="s">
        <v>234</v>
      </c>
      <c r="CU46" t="s">
        <v>234</v>
      </c>
      <c r="CV46" t="s">
        <v>234</v>
      </c>
      <c r="CW46" t="s">
        <v>234</v>
      </c>
      <c r="CX46" t="s">
        <v>234</v>
      </c>
      <c r="CY46" t="s">
        <v>234</v>
      </c>
      <c r="CZ46" t="s">
        <v>234</v>
      </c>
      <c r="DA46" t="s">
        <v>234</v>
      </c>
      <c r="DB46" t="s">
        <v>234</v>
      </c>
      <c r="DC46" t="s">
        <v>234</v>
      </c>
      <c r="DD46" t="s">
        <v>234</v>
      </c>
      <c r="DE46" t="s">
        <v>234</v>
      </c>
      <c r="DF46" t="s">
        <v>234</v>
      </c>
      <c r="DG46" t="s">
        <v>234</v>
      </c>
      <c r="DH46" t="s">
        <v>234</v>
      </c>
      <c r="DI46" t="s">
        <v>234</v>
      </c>
      <c r="DJ46" t="s">
        <v>234</v>
      </c>
      <c r="DK46" t="s">
        <v>234</v>
      </c>
      <c r="DL46" t="s">
        <v>234</v>
      </c>
      <c r="DM46" t="s">
        <v>234</v>
      </c>
      <c r="DN46" t="s">
        <v>234</v>
      </c>
      <c r="DO46" t="s">
        <v>234</v>
      </c>
      <c r="DP46" t="s">
        <v>234</v>
      </c>
      <c r="DQ46" t="s">
        <v>234</v>
      </c>
      <c r="DR46" t="s">
        <v>234</v>
      </c>
      <c r="DS46" t="s">
        <v>234</v>
      </c>
      <c r="DT46" t="s">
        <v>234</v>
      </c>
      <c r="DU46" t="s">
        <v>234</v>
      </c>
      <c r="DV46" t="s">
        <v>234</v>
      </c>
      <c r="DW46" t="s">
        <v>234</v>
      </c>
      <c r="DX46" t="s">
        <v>234</v>
      </c>
      <c r="DY46" t="s">
        <v>234</v>
      </c>
      <c r="DZ46" t="s">
        <v>234</v>
      </c>
      <c r="EA46" t="s">
        <v>234</v>
      </c>
      <c r="EB46" t="s">
        <v>234</v>
      </c>
      <c r="EC46" t="s">
        <v>234</v>
      </c>
      <c r="ED46" t="s">
        <v>234</v>
      </c>
      <c r="EE46" t="s">
        <v>234</v>
      </c>
      <c r="EF46" t="s">
        <v>234</v>
      </c>
      <c r="EG46" t="s">
        <v>234</v>
      </c>
      <c r="EH46" t="s">
        <v>234</v>
      </c>
      <c r="EI46" t="s">
        <v>234</v>
      </c>
      <c r="EJ46" t="s">
        <v>234</v>
      </c>
      <c r="EK46" s="252" t="s">
        <v>234</v>
      </c>
      <c r="EL46" t="s">
        <v>234</v>
      </c>
      <c r="EM46" t="s">
        <v>234</v>
      </c>
      <c r="EN46" t="s">
        <v>234</v>
      </c>
      <c r="EO46" t="s">
        <v>234</v>
      </c>
      <c r="EP46" t="s">
        <v>234</v>
      </c>
      <c r="EQ46" s="252" t="s">
        <v>234</v>
      </c>
      <c r="ER46" t="s">
        <v>234</v>
      </c>
      <c r="ES46" t="s">
        <v>234</v>
      </c>
      <c r="ET46" t="s">
        <v>234</v>
      </c>
      <c r="EU46" t="s">
        <v>234</v>
      </c>
      <c r="EV46" t="s">
        <v>234</v>
      </c>
      <c r="EW46" t="s">
        <v>234</v>
      </c>
      <c r="EX46" t="s">
        <v>234</v>
      </c>
      <c r="EY46" t="s">
        <v>234</v>
      </c>
      <c r="EZ46" t="s">
        <v>234</v>
      </c>
      <c r="FA46" t="s">
        <v>234</v>
      </c>
      <c r="FB46" t="s">
        <v>234</v>
      </c>
      <c r="FC46" t="s">
        <v>234</v>
      </c>
      <c r="FD46" t="s">
        <v>234</v>
      </c>
      <c r="FE46" t="s">
        <v>234</v>
      </c>
      <c r="FF46" t="s">
        <v>234</v>
      </c>
      <c r="FG46" t="s">
        <v>234</v>
      </c>
      <c r="FH46" t="s">
        <v>234</v>
      </c>
      <c r="FI46" t="s">
        <v>234</v>
      </c>
      <c r="FJ46" t="s">
        <v>234</v>
      </c>
      <c r="FK46" t="s">
        <v>234</v>
      </c>
      <c r="FL46" t="s">
        <v>234</v>
      </c>
      <c r="FM46" t="s">
        <v>234</v>
      </c>
      <c r="FN46" t="s">
        <v>234</v>
      </c>
      <c r="FO46" t="s">
        <v>234</v>
      </c>
      <c r="FP46" t="s">
        <v>234</v>
      </c>
      <c r="FQ46" t="s">
        <v>234</v>
      </c>
      <c r="FR46" t="s">
        <v>234</v>
      </c>
      <c r="FS46" t="s">
        <v>234</v>
      </c>
      <c r="FT46" t="s">
        <v>234</v>
      </c>
      <c r="FU46" t="s">
        <v>234</v>
      </c>
      <c r="FV46" t="s">
        <v>234</v>
      </c>
      <c r="FW46" t="s">
        <v>234</v>
      </c>
      <c r="FX46" t="s">
        <v>234</v>
      </c>
      <c r="FY46" t="s">
        <v>234</v>
      </c>
      <c r="FZ46" t="s">
        <v>234</v>
      </c>
      <c r="GA46" t="s">
        <v>234</v>
      </c>
      <c r="GB46" t="s">
        <v>234</v>
      </c>
      <c r="GC46" t="s">
        <v>234</v>
      </c>
      <c r="GD46" t="s">
        <v>234</v>
      </c>
      <c r="GE46" t="s">
        <v>234</v>
      </c>
      <c r="GF46" t="s">
        <v>234</v>
      </c>
      <c r="GG46" t="s">
        <v>234</v>
      </c>
      <c r="GH46" t="s">
        <v>234</v>
      </c>
      <c r="GI46" t="s">
        <v>234</v>
      </c>
      <c r="GJ46" t="s">
        <v>234</v>
      </c>
      <c r="GK46" t="s">
        <v>234</v>
      </c>
      <c r="GL46" t="s">
        <v>234</v>
      </c>
      <c r="GM46" t="s">
        <v>234</v>
      </c>
      <c r="GN46" t="s">
        <v>234</v>
      </c>
      <c r="GO46" t="s">
        <v>234</v>
      </c>
      <c r="GP46" t="s">
        <v>234</v>
      </c>
      <c r="GQ46" t="s">
        <v>234</v>
      </c>
      <c r="GR46" t="s">
        <v>234</v>
      </c>
      <c r="GS46" t="s">
        <v>234</v>
      </c>
      <c r="GT46" t="s">
        <v>234</v>
      </c>
      <c r="GU46" t="s">
        <v>234</v>
      </c>
      <c r="GV46" t="s">
        <v>234</v>
      </c>
      <c r="GW46" t="s">
        <v>234</v>
      </c>
      <c r="GX46" t="s">
        <v>234</v>
      </c>
      <c r="GY46" t="s">
        <v>234</v>
      </c>
      <c r="GZ46" t="s">
        <v>234</v>
      </c>
      <c r="HA46" t="s">
        <v>234</v>
      </c>
      <c r="HB46" t="s">
        <v>234</v>
      </c>
      <c r="HC46" t="s">
        <v>234</v>
      </c>
      <c r="HD46" t="s">
        <v>234</v>
      </c>
      <c r="HE46" t="s">
        <v>234</v>
      </c>
      <c r="HF46" t="s">
        <v>234</v>
      </c>
      <c r="HG46" t="s">
        <v>234</v>
      </c>
      <c r="HH46" t="s">
        <v>234</v>
      </c>
      <c r="HI46" t="s">
        <v>234</v>
      </c>
      <c r="HJ46" t="s">
        <v>234</v>
      </c>
      <c r="HK46" t="s">
        <v>234</v>
      </c>
      <c r="HL46" t="s">
        <v>234</v>
      </c>
      <c r="HM46" t="s">
        <v>234</v>
      </c>
      <c r="HN46" t="s">
        <v>234</v>
      </c>
      <c r="HO46" t="s">
        <v>234</v>
      </c>
      <c r="HP46" t="s">
        <v>234</v>
      </c>
      <c r="HQ46" t="s">
        <v>1655</v>
      </c>
      <c r="HR46" t="s">
        <v>1713</v>
      </c>
      <c r="HS46" t="s">
        <v>344</v>
      </c>
      <c r="HT46" t="s">
        <v>234</v>
      </c>
      <c r="HU46" t="s">
        <v>345</v>
      </c>
      <c r="HV46" t="s">
        <v>3809</v>
      </c>
      <c r="HW46" t="s">
        <v>3809</v>
      </c>
      <c r="HX46" t="s">
        <v>255</v>
      </c>
      <c r="HY46" t="s">
        <v>234</v>
      </c>
      <c r="HZ46" t="s">
        <v>347</v>
      </c>
      <c r="IA46" t="s">
        <v>258</v>
      </c>
      <c r="IB46" t="s">
        <v>258</v>
      </c>
      <c r="IC46" t="s">
        <v>3810</v>
      </c>
      <c r="ID46" t="s">
        <v>234</v>
      </c>
      <c r="IE46" t="s">
        <v>234</v>
      </c>
      <c r="IF46" t="s">
        <v>234</v>
      </c>
      <c r="IG46" t="s">
        <v>234</v>
      </c>
      <c r="IH46" t="s">
        <v>234</v>
      </c>
      <c r="II46">
        <v>0</v>
      </c>
      <c r="IJ46" t="s">
        <v>3811</v>
      </c>
      <c r="IK46" t="s">
        <v>234</v>
      </c>
      <c r="IL46" t="s">
        <v>259</v>
      </c>
      <c r="IM46" s="99">
        <v>0</v>
      </c>
      <c r="IN46" t="s">
        <v>261</v>
      </c>
      <c r="IO46" t="s">
        <v>280</v>
      </c>
      <c r="IP46" t="s">
        <v>249</v>
      </c>
      <c r="IQ46" t="s">
        <v>3940</v>
      </c>
      <c r="IR46">
        <v>0</v>
      </c>
      <c r="IS46">
        <v>0</v>
      </c>
      <c r="IT46">
        <v>1</v>
      </c>
      <c r="IU46">
        <v>1</v>
      </c>
      <c r="IV46">
        <v>1</v>
      </c>
      <c r="IW46">
        <v>0</v>
      </c>
      <c r="IX46">
        <v>0</v>
      </c>
      <c r="IY46">
        <v>0</v>
      </c>
      <c r="IZ46">
        <v>0</v>
      </c>
      <c r="JA46">
        <v>0</v>
      </c>
      <c r="JB46">
        <v>0</v>
      </c>
      <c r="JC46">
        <v>0</v>
      </c>
      <c r="JD46" t="s">
        <v>234</v>
      </c>
      <c r="JE46" t="s">
        <v>261</v>
      </c>
      <c r="JF46" t="s">
        <v>234</v>
      </c>
      <c r="JG46" t="s">
        <v>234</v>
      </c>
      <c r="JH46" t="s">
        <v>234</v>
      </c>
      <c r="JI46" t="s">
        <v>234</v>
      </c>
      <c r="JJ46" t="s">
        <v>234</v>
      </c>
      <c r="JK46" t="s">
        <v>234</v>
      </c>
      <c r="JL46" t="s">
        <v>234</v>
      </c>
      <c r="JM46" t="s">
        <v>234</v>
      </c>
      <c r="JN46" t="s">
        <v>234</v>
      </c>
      <c r="JO46" t="s">
        <v>234</v>
      </c>
      <c r="JP46" t="s">
        <v>234</v>
      </c>
      <c r="JQ46" t="s">
        <v>234</v>
      </c>
      <c r="JR46" t="s">
        <v>234</v>
      </c>
      <c r="JS46" t="s">
        <v>234</v>
      </c>
      <c r="JT46" t="s">
        <v>234</v>
      </c>
      <c r="JU46" t="s">
        <v>234</v>
      </c>
      <c r="JV46" t="s">
        <v>234</v>
      </c>
      <c r="JW46" t="s">
        <v>234</v>
      </c>
      <c r="JX46" t="s">
        <v>3443</v>
      </c>
    </row>
    <row r="47" spans="1:284" x14ac:dyDescent="0.35">
      <c r="A47" t="s">
        <v>3943</v>
      </c>
      <c r="B47" s="268">
        <v>44616</v>
      </c>
      <c r="C47" t="s">
        <v>451</v>
      </c>
      <c r="D47" t="s">
        <v>450</v>
      </c>
      <c r="E47" t="s">
        <v>1374</v>
      </c>
      <c r="F47" t="s">
        <v>331</v>
      </c>
      <c r="G47" t="s">
        <v>452</v>
      </c>
      <c r="H47" t="s">
        <v>456</v>
      </c>
      <c r="I47" t="s">
        <v>457</v>
      </c>
      <c r="J47" t="s">
        <v>458</v>
      </c>
      <c r="K47" t="s">
        <v>366</v>
      </c>
      <c r="L47" t="s">
        <v>284</v>
      </c>
      <c r="M47" t="s">
        <v>250</v>
      </c>
      <c r="N47" t="s">
        <v>234</v>
      </c>
      <c r="O47" t="s">
        <v>234</v>
      </c>
      <c r="P47" t="s">
        <v>308</v>
      </c>
      <c r="Q47" t="s">
        <v>234</v>
      </c>
      <c r="R47" t="s">
        <v>302</v>
      </c>
      <c r="S47">
        <v>0</v>
      </c>
      <c r="T47">
        <v>1</v>
      </c>
      <c r="U47">
        <v>0</v>
      </c>
      <c r="V47">
        <v>0</v>
      </c>
      <c r="W47">
        <v>0</v>
      </c>
      <c r="X47">
        <v>0</v>
      </c>
      <c r="Y47">
        <v>0</v>
      </c>
      <c r="Z47">
        <v>0</v>
      </c>
      <c r="AA47" t="s">
        <v>303</v>
      </c>
      <c r="AB47" t="s">
        <v>752</v>
      </c>
      <c r="AC47" t="s">
        <v>287</v>
      </c>
      <c r="AD47">
        <v>1</v>
      </c>
      <c r="AE47">
        <v>0</v>
      </c>
      <c r="AF47">
        <v>0</v>
      </c>
      <c r="AG47">
        <v>0</v>
      </c>
      <c r="AH47">
        <v>0</v>
      </c>
      <c r="AI47">
        <v>0</v>
      </c>
      <c r="AJ47">
        <v>0</v>
      </c>
      <c r="AK47">
        <v>0</v>
      </c>
      <c r="AL47">
        <v>0</v>
      </c>
      <c r="AM47">
        <v>0</v>
      </c>
      <c r="AN47" t="s">
        <v>234</v>
      </c>
      <c r="AO47" t="s">
        <v>304</v>
      </c>
      <c r="AP47" t="s">
        <v>311</v>
      </c>
      <c r="AQ47" t="s">
        <v>234</v>
      </c>
      <c r="AR47" t="s">
        <v>234</v>
      </c>
      <c r="AS47" t="s">
        <v>234</v>
      </c>
      <c r="AT47" t="s">
        <v>234</v>
      </c>
      <c r="AU47" t="s">
        <v>234</v>
      </c>
      <c r="AV47" t="s">
        <v>234</v>
      </c>
      <c r="AW47" t="s">
        <v>234</v>
      </c>
      <c r="AX47" t="s">
        <v>234</v>
      </c>
      <c r="AY47" t="s">
        <v>234</v>
      </c>
      <c r="AZ47" t="s">
        <v>234</v>
      </c>
      <c r="BA47" t="s">
        <v>234</v>
      </c>
      <c r="BB47" t="s">
        <v>234</v>
      </c>
      <c r="BC47" t="s">
        <v>234</v>
      </c>
      <c r="BD47" t="s">
        <v>234</v>
      </c>
      <c r="BE47" s="252" t="s">
        <v>234</v>
      </c>
      <c r="BF47" t="s">
        <v>234</v>
      </c>
      <c r="BG47" t="s">
        <v>234</v>
      </c>
      <c r="BH47" s="252" t="s">
        <v>234</v>
      </c>
      <c r="BI47" t="s">
        <v>234</v>
      </c>
      <c r="BJ47" t="s">
        <v>234</v>
      </c>
      <c r="BK47" s="252" t="s">
        <v>234</v>
      </c>
      <c r="BL47" t="s">
        <v>234</v>
      </c>
      <c r="BM47" t="s">
        <v>234</v>
      </c>
      <c r="BN47" s="252" t="s">
        <v>234</v>
      </c>
      <c r="BO47" t="s">
        <v>234</v>
      </c>
      <c r="BP47" t="s">
        <v>234</v>
      </c>
      <c r="BQ47" s="252" t="s">
        <v>234</v>
      </c>
      <c r="BR47" t="s">
        <v>234</v>
      </c>
      <c r="BS47" t="s">
        <v>234</v>
      </c>
      <c r="BT47" t="s">
        <v>234</v>
      </c>
      <c r="BU47" t="s">
        <v>234</v>
      </c>
      <c r="BV47" t="s">
        <v>234</v>
      </c>
      <c r="BW47" t="s">
        <v>234</v>
      </c>
      <c r="BX47" t="s">
        <v>234</v>
      </c>
      <c r="BY47" t="s">
        <v>234</v>
      </c>
      <c r="BZ47" t="s">
        <v>234</v>
      </c>
      <c r="CA47" t="s">
        <v>234</v>
      </c>
      <c r="CB47" t="s">
        <v>234</v>
      </c>
      <c r="CC47" t="s">
        <v>234</v>
      </c>
      <c r="CD47" t="s">
        <v>234</v>
      </c>
      <c r="CE47" t="s">
        <v>234</v>
      </c>
      <c r="CF47" t="s">
        <v>234</v>
      </c>
      <c r="CG47" t="s">
        <v>234</v>
      </c>
      <c r="CH47" t="s">
        <v>234</v>
      </c>
      <c r="CI47" t="s">
        <v>234</v>
      </c>
      <c r="CJ47" t="s">
        <v>234</v>
      </c>
      <c r="CK47" t="s">
        <v>234</v>
      </c>
      <c r="CL47" t="s">
        <v>234</v>
      </c>
      <c r="CM47" t="s">
        <v>234</v>
      </c>
      <c r="CN47" t="s">
        <v>234</v>
      </c>
      <c r="CO47" t="s">
        <v>234</v>
      </c>
      <c r="CP47" t="s">
        <v>234</v>
      </c>
      <c r="CQ47" t="s">
        <v>234</v>
      </c>
      <c r="CR47" t="s">
        <v>234</v>
      </c>
      <c r="CS47" t="s">
        <v>234</v>
      </c>
      <c r="CT47" t="s">
        <v>234</v>
      </c>
      <c r="CU47" t="s">
        <v>234</v>
      </c>
      <c r="CV47" t="s">
        <v>234</v>
      </c>
      <c r="CW47" t="s">
        <v>234</v>
      </c>
      <c r="CX47" t="s">
        <v>234</v>
      </c>
      <c r="CY47" t="s">
        <v>234</v>
      </c>
      <c r="CZ47" t="s">
        <v>234</v>
      </c>
      <c r="DA47" t="s">
        <v>234</v>
      </c>
      <c r="DB47" t="s">
        <v>234</v>
      </c>
      <c r="DC47" t="s">
        <v>234</v>
      </c>
      <c r="DD47" t="s">
        <v>234</v>
      </c>
      <c r="DE47" t="s">
        <v>234</v>
      </c>
      <c r="DF47" t="s">
        <v>234</v>
      </c>
      <c r="DG47" t="s">
        <v>234</v>
      </c>
      <c r="DH47" t="s">
        <v>234</v>
      </c>
      <c r="DI47" t="s">
        <v>234</v>
      </c>
      <c r="DJ47" t="s">
        <v>234</v>
      </c>
      <c r="DK47" t="s">
        <v>234</v>
      </c>
      <c r="DL47" t="s">
        <v>3813</v>
      </c>
      <c r="DM47">
        <v>1</v>
      </c>
      <c r="DN47">
        <v>1</v>
      </c>
      <c r="DO47">
        <v>1</v>
      </c>
      <c r="DP47">
        <v>1</v>
      </c>
      <c r="DQ47">
        <v>1</v>
      </c>
      <c r="DR47">
        <v>1</v>
      </c>
      <c r="DS47">
        <v>1</v>
      </c>
      <c r="DT47">
        <v>0</v>
      </c>
      <c r="DU47" t="s">
        <v>1655</v>
      </c>
      <c r="DV47">
        <v>40</v>
      </c>
      <c r="DW47" t="s">
        <v>3818</v>
      </c>
      <c r="DX47" t="s">
        <v>234</v>
      </c>
      <c r="DY47" t="s">
        <v>234</v>
      </c>
      <c r="DZ47" t="s">
        <v>234</v>
      </c>
      <c r="EA47" s="99">
        <v>40</v>
      </c>
      <c r="EB47" t="s">
        <v>1655</v>
      </c>
      <c r="EC47">
        <v>25</v>
      </c>
      <c r="ED47" t="s">
        <v>1655</v>
      </c>
      <c r="EE47">
        <v>50</v>
      </c>
      <c r="EF47" t="s">
        <v>1655</v>
      </c>
      <c r="EG47" t="s">
        <v>1655</v>
      </c>
      <c r="EH47">
        <v>30</v>
      </c>
      <c r="EI47" t="s">
        <v>234</v>
      </c>
      <c r="EJ47" t="s">
        <v>234</v>
      </c>
      <c r="EK47" s="252">
        <v>30</v>
      </c>
      <c r="EL47" t="s">
        <v>1655</v>
      </c>
      <c r="EM47" t="s">
        <v>1655</v>
      </c>
      <c r="EN47">
        <v>125</v>
      </c>
      <c r="EO47" t="s">
        <v>234</v>
      </c>
      <c r="EP47" t="s">
        <v>234</v>
      </c>
      <c r="EQ47" s="252">
        <v>125</v>
      </c>
      <c r="ER47" t="s">
        <v>1655</v>
      </c>
      <c r="ES47" t="s">
        <v>1655</v>
      </c>
      <c r="ET47">
        <v>125</v>
      </c>
      <c r="EU47" t="s">
        <v>234</v>
      </c>
      <c r="EV47" t="s">
        <v>234</v>
      </c>
      <c r="EW47" t="s">
        <v>234</v>
      </c>
      <c r="EX47" s="99">
        <v>125</v>
      </c>
      <c r="EY47" t="s">
        <v>1655</v>
      </c>
      <c r="EZ47" t="s">
        <v>1655</v>
      </c>
      <c r="FA47" t="s">
        <v>234</v>
      </c>
      <c r="FB47">
        <v>10</v>
      </c>
      <c r="FC47" t="s">
        <v>234</v>
      </c>
      <c r="FD47" t="s">
        <v>234</v>
      </c>
      <c r="FE47" t="s">
        <v>234</v>
      </c>
      <c r="FF47" t="s">
        <v>234</v>
      </c>
      <c r="FG47" t="s">
        <v>234</v>
      </c>
      <c r="FH47" t="s">
        <v>234</v>
      </c>
      <c r="FI47" t="s">
        <v>1655</v>
      </c>
      <c r="FJ47" t="s">
        <v>259</v>
      </c>
      <c r="FK47" s="99">
        <v>10</v>
      </c>
      <c r="FL47" t="s">
        <v>1655</v>
      </c>
      <c r="FM47" t="s">
        <v>1519</v>
      </c>
      <c r="FN47">
        <v>0</v>
      </c>
      <c r="FO47">
        <v>1</v>
      </c>
      <c r="FP47">
        <v>0</v>
      </c>
      <c r="FQ47">
        <v>0</v>
      </c>
      <c r="FR47">
        <v>0</v>
      </c>
      <c r="FS47">
        <v>0</v>
      </c>
      <c r="FT47">
        <v>0</v>
      </c>
      <c r="FU47">
        <v>0</v>
      </c>
      <c r="FV47">
        <v>0</v>
      </c>
      <c r="FW47">
        <v>0</v>
      </c>
      <c r="FX47">
        <v>0</v>
      </c>
      <c r="FY47">
        <v>0</v>
      </c>
      <c r="FZ47">
        <v>0</v>
      </c>
      <c r="GA47" t="s">
        <v>234</v>
      </c>
      <c r="GB47" t="s">
        <v>3942</v>
      </c>
      <c r="GC47">
        <v>1</v>
      </c>
      <c r="GD47">
        <v>0</v>
      </c>
      <c r="GE47">
        <v>0</v>
      </c>
      <c r="GF47">
        <v>1</v>
      </c>
      <c r="GG47">
        <v>0</v>
      </c>
      <c r="GH47">
        <v>0</v>
      </c>
      <c r="GI47">
        <v>1</v>
      </c>
      <c r="GJ47">
        <v>0</v>
      </c>
      <c r="GK47" t="s">
        <v>1445</v>
      </c>
      <c r="GL47" t="s">
        <v>1445</v>
      </c>
      <c r="GM47" t="s">
        <v>1655</v>
      </c>
      <c r="GN47" t="s">
        <v>331</v>
      </c>
      <c r="GO47" t="s">
        <v>305</v>
      </c>
      <c r="GP47" t="s">
        <v>332</v>
      </c>
      <c r="GQ47" t="s">
        <v>314</v>
      </c>
      <c r="GR47" t="s">
        <v>1445</v>
      </c>
      <c r="GS47" t="s">
        <v>234</v>
      </c>
      <c r="GT47" t="s">
        <v>234</v>
      </c>
      <c r="GU47" t="s">
        <v>234</v>
      </c>
      <c r="GV47" t="s">
        <v>234</v>
      </c>
      <c r="GW47" t="s">
        <v>234</v>
      </c>
      <c r="GX47" t="s">
        <v>234</v>
      </c>
      <c r="GY47" t="s">
        <v>234</v>
      </c>
      <c r="GZ47" t="s">
        <v>234</v>
      </c>
      <c r="HA47" t="s">
        <v>1586</v>
      </c>
      <c r="HB47">
        <v>0</v>
      </c>
      <c r="HC47">
        <v>0</v>
      </c>
      <c r="HD47">
        <v>1</v>
      </c>
      <c r="HE47">
        <v>0</v>
      </c>
      <c r="HF47">
        <v>0</v>
      </c>
      <c r="HG47">
        <v>0</v>
      </c>
      <c r="HH47">
        <v>0</v>
      </c>
      <c r="HI47">
        <v>0</v>
      </c>
      <c r="HJ47" t="s">
        <v>234</v>
      </c>
      <c r="HK47" t="s">
        <v>1655</v>
      </c>
      <c r="HL47" t="s">
        <v>234</v>
      </c>
      <c r="HM47" t="s">
        <v>303</v>
      </c>
      <c r="HN47">
        <v>0</v>
      </c>
      <c r="HO47">
        <v>1</v>
      </c>
      <c r="HP47">
        <v>0</v>
      </c>
      <c r="HQ47" t="s">
        <v>234</v>
      </c>
      <c r="HR47" t="s">
        <v>234</v>
      </c>
      <c r="HS47" t="s">
        <v>234</v>
      </c>
      <c r="HT47" t="s">
        <v>234</v>
      </c>
      <c r="HU47" t="s">
        <v>234</v>
      </c>
      <c r="HV47" t="s">
        <v>234</v>
      </c>
      <c r="HW47" t="s">
        <v>234</v>
      </c>
      <c r="HX47" t="s">
        <v>234</v>
      </c>
      <c r="HY47" t="s">
        <v>234</v>
      </c>
      <c r="HZ47" t="s">
        <v>234</v>
      </c>
      <c r="IA47" t="s">
        <v>234</v>
      </c>
      <c r="IB47" t="s">
        <v>234</v>
      </c>
      <c r="IC47" t="s">
        <v>234</v>
      </c>
      <c r="ID47" t="s">
        <v>234</v>
      </c>
      <c r="IE47" t="s">
        <v>234</v>
      </c>
      <c r="IF47" t="s">
        <v>234</v>
      </c>
      <c r="IG47" t="s">
        <v>234</v>
      </c>
      <c r="IH47" t="s">
        <v>234</v>
      </c>
      <c r="II47" t="s">
        <v>234</v>
      </c>
      <c r="IJ47" t="s">
        <v>234</v>
      </c>
      <c r="IK47" t="s">
        <v>234</v>
      </c>
      <c r="IL47" t="s">
        <v>234</v>
      </c>
      <c r="IM47" t="s">
        <v>234</v>
      </c>
      <c r="IN47" t="s">
        <v>234</v>
      </c>
      <c r="IO47" t="s">
        <v>234</v>
      </c>
      <c r="IP47" t="s">
        <v>234</v>
      </c>
      <c r="IQ47" t="s">
        <v>234</v>
      </c>
      <c r="IR47" t="s">
        <v>234</v>
      </c>
      <c r="IS47" t="s">
        <v>234</v>
      </c>
      <c r="IT47" t="s">
        <v>234</v>
      </c>
      <c r="IU47" t="s">
        <v>234</v>
      </c>
      <c r="IV47" t="s">
        <v>234</v>
      </c>
      <c r="IW47" t="s">
        <v>234</v>
      </c>
      <c r="IX47" t="s">
        <v>234</v>
      </c>
      <c r="IY47" t="s">
        <v>234</v>
      </c>
      <c r="IZ47" t="s">
        <v>234</v>
      </c>
      <c r="JA47" t="s">
        <v>234</v>
      </c>
      <c r="JB47" t="s">
        <v>234</v>
      </c>
      <c r="JC47" t="s">
        <v>234</v>
      </c>
      <c r="JD47" t="s">
        <v>234</v>
      </c>
      <c r="JE47" t="s">
        <v>234</v>
      </c>
      <c r="JF47" t="s">
        <v>234</v>
      </c>
      <c r="JG47" t="s">
        <v>234</v>
      </c>
      <c r="JH47" t="s">
        <v>234</v>
      </c>
      <c r="JI47" t="s">
        <v>234</v>
      </c>
      <c r="JJ47" t="s">
        <v>234</v>
      </c>
      <c r="JK47" t="s">
        <v>234</v>
      </c>
      <c r="JL47" t="s">
        <v>234</v>
      </c>
      <c r="JM47" t="s">
        <v>234</v>
      </c>
      <c r="JN47" t="s">
        <v>234</v>
      </c>
      <c r="JO47" t="s">
        <v>234</v>
      </c>
      <c r="JP47" t="s">
        <v>234</v>
      </c>
      <c r="JQ47" t="s">
        <v>234</v>
      </c>
      <c r="JR47" t="s">
        <v>234</v>
      </c>
      <c r="JS47" t="s">
        <v>234</v>
      </c>
      <c r="JT47" t="s">
        <v>234</v>
      </c>
      <c r="JU47" t="s">
        <v>234</v>
      </c>
      <c r="JV47" t="s">
        <v>234</v>
      </c>
      <c r="JW47" t="s">
        <v>234</v>
      </c>
      <c r="JX47" t="s">
        <v>234</v>
      </c>
    </row>
    <row r="48" spans="1:284" x14ac:dyDescent="0.35">
      <c r="A48" t="s">
        <v>3947</v>
      </c>
      <c r="B48" s="268">
        <v>44616</v>
      </c>
      <c r="C48" t="s">
        <v>451</v>
      </c>
      <c r="D48" t="s">
        <v>450</v>
      </c>
      <c r="E48" t="s">
        <v>1374</v>
      </c>
      <c r="F48" t="s">
        <v>331</v>
      </c>
      <c r="G48" t="s">
        <v>452</v>
      </c>
      <c r="H48" t="s">
        <v>456</v>
      </c>
      <c r="I48" t="s">
        <v>457</v>
      </c>
      <c r="J48" t="s">
        <v>458</v>
      </c>
      <c r="K48" t="s">
        <v>366</v>
      </c>
      <c r="L48" t="s">
        <v>284</v>
      </c>
      <c r="M48" t="s">
        <v>250</v>
      </c>
      <c r="N48" t="s">
        <v>234</v>
      </c>
      <c r="O48" t="s">
        <v>234</v>
      </c>
      <c r="P48" t="s">
        <v>308</v>
      </c>
      <c r="Q48" t="s">
        <v>234</v>
      </c>
      <c r="R48" t="s">
        <v>318</v>
      </c>
      <c r="S48">
        <v>1</v>
      </c>
      <c r="T48">
        <v>0</v>
      </c>
      <c r="U48">
        <v>0</v>
      </c>
      <c r="V48">
        <v>0</v>
      </c>
      <c r="W48">
        <v>0</v>
      </c>
      <c r="X48">
        <v>0</v>
      </c>
      <c r="Y48">
        <v>0</v>
      </c>
      <c r="Z48">
        <v>0</v>
      </c>
      <c r="AA48" t="s">
        <v>309</v>
      </c>
      <c r="AB48" t="s">
        <v>750</v>
      </c>
      <c r="AC48" t="s">
        <v>287</v>
      </c>
      <c r="AD48">
        <v>1</v>
      </c>
      <c r="AE48">
        <v>0</v>
      </c>
      <c r="AF48">
        <v>0</v>
      </c>
      <c r="AG48">
        <v>0</v>
      </c>
      <c r="AH48">
        <v>0</v>
      </c>
      <c r="AI48">
        <v>0</v>
      </c>
      <c r="AJ48">
        <v>0</v>
      </c>
      <c r="AK48">
        <v>0</v>
      </c>
      <c r="AL48">
        <v>0</v>
      </c>
      <c r="AM48">
        <v>0</v>
      </c>
      <c r="AN48" t="s">
        <v>234</v>
      </c>
      <c r="AO48" t="s">
        <v>304</v>
      </c>
      <c r="AP48" t="s">
        <v>311</v>
      </c>
      <c r="AQ48" t="s">
        <v>3944</v>
      </c>
      <c r="AR48">
        <v>1</v>
      </c>
      <c r="AS48">
        <v>1</v>
      </c>
      <c r="AT48">
        <v>1</v>
      </c>
      <c r="AU48">
        <v>1</v>
      </c>
      <c r="AV48">
        <v>1</v>
      </c>
      <c r="AW48">
        <v>1</v>
      </c>
      <c r="AX48">
        <v>1</v>
      </c>
      <c r="AY48">
        <v>0</v>
      </c>
      <c r="AZ48" t="s">
        <v>1500</v>
      </c>
      <c r="BA48">
        <v>250</v>
      </c>
      <c r="BB48">
        <v>125</v>
      </c>
      <c r="BC48" t="s">
        <v>1655</v>
      </c>
      <c r="BD48">
        <v>350</v>
      </c>
      <c r="BE48" s="252">
        <v>134.61538461538399</v>
      </c>
      <c r="BF48" t="s">
        <v>1655</v>
      </c>
      <c r="BG48">
        <v>300</v>
      </c>
      <c r="BH48" s="252">
        <v>130.434782608695</v>
      </c>
      <c r="BI48" t="s">
        <v>1445</v>
      </c>
      <c r="BJ48">
        <v>400</v>
      </c>
      <c r="BK48" s="252">
        <v>137.93103448275801</v>
      </c>
      <c r="BL48" t="s">
        <v>1655</v>
      </c>
      <c r="BM48">
        <v>600</v>
      </c>
      <c r="BN48" s="252">
        <v>250</v>
      </c>
      <c r="BO48" t="s">
        <v>1655</v>
      </c>
      <c r="BP48">
        <v>650</v>
      </c>
      <c r="BQ48" s="252">
        <v>270.83333333333297</v>
      </c>
      <c r="BR48" t="s">
        <v>1655</v>
      </c>
      <c r="BS48" t="s">
        <v>1504</v>
      </c>
      <c r="BT48" t="s">
        <v>1655</v>
      </c>
      <c r="BU48">
        <v>1000</v>
      </c>
      <c r="BV48" t="s">
        <v>234</v>
      </c>
      <c r="BW48" t="s">
        <v>234</v>
      </c>
      <c r="BX48" t="s">
        <v>234</v>
      </c>
      <c r="BY48" t="s">
        <v>234</v>
      </c>
      <c r="BZ48" t="s">
        <v>234</v>
      </c>
      <c r="CA48" t="s">
        <v>234</v>
      </c>
      <c r="CB48" t="s">
        <v>259</v>
      </c>
      <c r="CC48">
        <v>1000</v>
      </c>
      <c r="CD48" t="s">
        <v>1655</v>
      </c>
      <c r="CE48" t="s">
        <v>1655</v>
      </c>
      <c r="CF48" t="s">
        <v>1519</v>
      </c>
      <c r="CG48">
        <v>0</v>
      </c>
      <c r="CH48">
        <v>1</v>
      </c>
      <c r="CI48">
        <v>0</v>
      </c>
      <c r="CJ48">
        <v>0</v>
      </c>
      <c r="CK48">
        <v>0</v>
      </c>
      <c r="CL48">
        <v>0</v>
      </c>
      <c r="CM48">
        <v>0</v>
      </c>
      <c r="CN48">
        <v>0</v>
      </c>
      <c r="CO48">
        <v>0</v>
      </c>
      <c r="CP48">
        <v>0</v>
      </c>
      <c r="CQ48">
        <v>0</v>
      </c>
      <c r="CR48">
        <v>0</v>
      </c>
      <c r="CS48">
        <v>0</v>
      </c>
      <c r="CT48">
        <v>0</v>
      </c>
      <c r="CU48" t="s">
        <v>234</v>
      </c>
      <c r="CV48" t="s">
        <v>3946</v>
      </c>
      <c r="CW48">
        <v>0</v>
      </c>
      <c r="CX48">
        <v>0</v>
      </c>
      <c r="CY48">
        <v>1</v>
      </c>
      <c r="CZ48">
        <v>0</v>
      </c>
      <c r="DA48">
        <v>1</v>
      </c>
      <c r="DB48">
        <v>0</v>
      </c>
      <c r="DC48">
        <v>0</v>
      </c>
      <c r="DD48">
        <v>0</v>
      </c>
      <c r="DE48" t="s">
        <v>1445</v>
      </c>
      <c r="DF48" t="s">
        <v>1445</v>
      </c>
      <c r="DG48" t="s">
        <v>1655</v>
      </c>
      <c r="DH48" t="s">
        <v>331</v>
      </c>
      <c r="DI48" t="s">
        <v>305</v>
      </c>
      <c r="DJ48" t="s">
        <v>349</v>
      </c>
      <c r="DK48" t="s">
        <v>314</v>
      </c>
      <c r="DL48" t="s">
        <v>234</v>
      </c>
      <c r="DM48" t="s">
        <v>234</v>
      </c>
      <c r="DN48" t="s">
        <v>234</v>
      </c>
      <c r="DO48" t="s">
        <v>234</v>
      </c>
      <c r="DP48" t="s">
        <v>234</v>
      </c>
      <c r="DQ48" t="s">
        <v>234</v>
      </c>
      <c r="DR48" t="s">
        <v>234</v>
      </c>
      <c r="DS48" t="s">
        <v>234</v>
      </c>
      <c r="DT48" t="s">
        <v>234</v>
      </c>
      <c r="DU48" t="s">
        <v>234</v>
      </c>
      <c r="DV48" t="s">
        <v>234</v>
      </c>
      <c r="DW48" t="s">
        <v>234</v>
      </c>
      <c r="DX48" t="s">
        <v>234</v>
      </c>
      <c r="DY48" t="s">
        <v>234</v>
      </c>
      <c r="DZ48" t="s">
        <v>234</v>
      </c>
      <c r="EA48" t="s">
        <v>234</v>
      </c>
      <c r="EB48" t="s">
        <v>234</v>
      </c>
      <c r="EC48" t="s">
        <v>234</v>
      </c>
      <c r="ED48" t="s">
        <v>234</v>
      </c>
      <c r="EE48" t="s">
        <v>234</v>
      </c>
      <c r="EF48" t="s">
        <v>234</v>
      </c>
      <c r="EG48" t="s">
        <v>234</v>
      </c>
      <c r="EH48" t="s">
        <v>234</v>
      </c>
      <c r="EI48" t="s">
        <v>234</v>
      </c>
      <c r="EJ48" t="s">
        <v>234</v>
      </c>
      <c r="EK48" s="252" t="s">
        <v>234</v>
      </c>
      <c r="EL48" t="s">
        <v>234</v>
      </c>
      <c r="EM48" t="s">
        <v>234</v>
      </c>
      <c r="EN48" t="s">
        <v>234</v>
      </c>
      <c r="EO48" t="s">
        <v>234</v>
      </c>
      <c r="EP48" t="s">
        <v>234</v>
      </c>
      <c r="EQ48" s="252" t="s">
        <v>234</v>
      </c>
      <c r="ER48" t="s">
        <v>234</v>
      </c>
      <c r="ES48" t="s">
        <v>234</v>
      </c>
      <c r="ET48" t="s">
        <v>234</v>
      </c>
      <c r="EU48" t="s">
        <v>234</v>
      </c>
      <c r="EV48" t="s">
        <v>234</v>
      </c>
      <c r="EW48" t="s">
        <v>234</v>
      </c>
      <c r="EX48" t="s">
        <v>234</v>
      </c>
      <c r="EY48" t="s">
        <v>234</v>
      </c>
      <c r="EZ48" t="s">
        <v>234</v>
      </c>
      <c r="FA48" t="s">
        <v>234</v>
      </c>
      <c r="FB48" t="s">
        <v>234</v>
      </c>
      <c r="FC48" t="s">
        <v>234</v>
      </c>
      <c r="FD48" t="s">
        <v>234</v>
      </c>
      <c r="FE48" t="s">
        <v>234</v>
      </c>
      <c r="FF48" t="s">
        <v>234</v>
      </c>
      <c r="FG48" t="s">
        <v>234</v>
      </c>
      <c r="FH48" t="s">
        <v>234</v>
      </c>
      <c r="FI48" t="s">
        <v>234</v>
      </c>
      <c r="FJ48" t="s">
        <v>234</v>
      </c>
      <c r="FK48" t="s">
        <v>234</v>
      </c>
      <c r="FL48" t="s">
        <v>234</v>
      </c>
      <c r="FM48" t="s">
        <v>234</v>
      </c>
      <c r="FN48" t="s">
        <v>234</v>
      </c>
      <c r="FO48" t="s">
        <v>234</v>
      </c>
      <c r="FP48" t="s">
        <v>234</v>
      </c>
      <c r="FQ48" t="s">
        <v>234</v>
      </c>
      <c r="FR48" t="s">
        <v>234</v>
      </c>
      <c r="FS48" t="s">
        <v>234</v>
      </c>
      <c r="FT48" t="s">
        <v>234</v>
      </c>
      <c r="FU48" t="s">
        <v>234</v>
      </c>
      <c r="FV48" t="s">
        <v>234</v>
      </c>
      <c r="FW48" t="s">
        <v>234</v>
      </c>
      <c r="FX48" t="s">
        <v>234</v>
      </c>
      <c r="FY48" t="s">
        <v>234</v>
      </c>
      <c r="FZ48" t="s">
        <v>234</v>
      </c>
      <c r="GA48" t="s">
        <v>234</v>
      </c>
      <c r="GB48" t="s">
        <v>234</v>
      </c>
      <c r="GC48" t="s">
        <v>234</v>
      </c>
      <c r="GD48" t="s">
        <v>234</v>
      </c>
      <c r="GE48" t="s">
        <v>234</v>
      </c>
      <c r="GF48" t="s">
        <v>234</v>
      </c>
      <c r="GG48" t="s">
        <v>234</v>
      </c>
      <c r="GH48" t="s">
        <v>234</v>
      </c>
      <c r="GI48" t="s">
        <v>234</v>
      </c>
      <c r="GJ48" t="s">
        <v>234</v>
      </c>
      <c r="GK48" t="s">
        <v>234</v>
      </c>
      <c r="GL48" t="s">
        <v>234</v>
      </c>
      <c r="GM48" t="s">
        <v>234</v>
      </c>
      <c r="GN48" t="s">
        <v>234</v>
      </c>
      <c r="GO48" t="s">
        <v>234</v>
      </c>
      <c r="GP48" t="s">
        <v>234</v>
      </c>
      <c r="GQ48" t="s">
        <v>234</v>
      </c>
      <c r="GR48" t="s">
        <v>1445</v>
      </c>
      <c r="GS48" t="s">
        <v>234</v>
      </c>
      <c r="GT48" t="s">
        <v>234</v>
      </c>
      <c r="GU48" t="s">
        <v>234</v>
      </c>
      <c r="GV48" t="s">
        <v>234</v>
      </c>
      <c r="GW48" t="s">
        <v>234</v>
      </c>
      <c r="GX48" t="s">
        <v>234</v>
      </c>
      <c r="GY48" t="s">
        <v>234</v>
      </c>
      <c r="GZ48" t="s">
        <v>234</v>
      </c>
      <c r="HA48" t="s">
        <v>1586</v>
      </c>
      <c r="HB48">
        <v>0</v>
      </c>
      <c r="HC48">
        <v>0</v>
      </c>
      <c r="HD48">
        <v>1</v>
      </c>
      <c r="HE48">
        <v>0</v>
      </c>
      <c r="HF48">
        <v>0</v>
      </c>
      <c r="HG48">
        <v>0</v>
      </c>
      <c r="HH48">
        <v>0</v>
      </c>
      <c r="HI48">
        <v>0</v>
      </c>
      <c r="HJ48" t="s">
        <v>234</v>
      </c>
      <c r="HK48" t="s">
        <v>1655</v>
      </c>
      <c r="HL48" t="s">
        <v>234</v>
      </c>
      <c r="HM48" t="s">
        <v>309</v>
      </c>
      <c r="HN48">
        <v>1</v>
      </c>
      <c r="HO48">
        <v>0</v>
      </c>
      <c r="HP48">
        <v>0</v>
      </c>
      <c r="HQ48" t="s">
        <v>234</v>
      </c>
      <c r="HR48" t="s">
        <v>234</v>
      </c>
      <c r="HS48" t="s">
        <v>234</v>
      </c>
      <c r="HT48" t="s">
        <v>234</v>
      </c>
      <c r="HU48" t="s">
        <v>234</v>
      </c>
      <c r="HV48" t="s">
        <v>234</v>
      </c>
      <c r="HW48" t="s">
        <v>234</v>
      </c>
      <c r="HX48" t="s">
        <v>234</v>
      </c>
      <c r="HY48" t="s">
        <v>234</v>
      </c>
      <c r="HZ48" t="s">
        <v>234</v>
      </c>
      <c r="IA48" t="s">
        <v>234</v>
      </c>
      <c r="IB48" t="s">
        <v>234</v>
      </c>
      <c r="IC48" t="s">
        <v>234</v>
      </c>
      <c r="ID48" t="s">
        <v>234</v>
      </c>
      <c r="IE48" t="s">
        <v>234</v>
      </c>
      <c r="IF48" t="s">
        <v>234</v>
      </c>
      <c r="IG48" t="s">
        <v>234</v>
      </c>
      <c r="IH48" t="s">
        <v>234</v>
      </c>
      <c r="II48" t="s">
        <v>234</v>
      </c>
      <c r="IJ48" t="s">
        <v>234</v>
      </c>
      <c r="IK48" t="s">
        <v>234</v>
      </c>
      <c r="IL48" t="s">
        <v>234</v>
      </c>
      <c r="IM48" t="s">
        <v>234</v>
      </c>
      <c r="IN48" t="s">
        <v>234</v>
      </c>
      <c r="IO48" t="s">
        <v>234</v>
      </c>
      <c r="IP48" t="s">
        <v>234</v>
      </c>
      <c r="IQ48" t="s">
        <v>234</v>
      </c>
      <c r="IR48" t="s">
        <v>234</v>
      </c>
      <c r="IS48" t="s">
        <v>234</v>
      </c>
      <c r="IT48" t="s">
        <v>234</v>
      </c>
      <c r="IU48" t="s">
        <v>234</v>
      </c>
      <c r="IV48" t="s">
        <v>234</v>
      </c>
      <c r="IW48" t="s">
        <v>234</v>
      </c>
      <c r="IX48" t="s">
        <v>234</v>
      </c>
      <c r="IY48" t="s">
        <v>234</v>
      </c>
      <c r="IZ48" t="s">
        <v>234</v>
      </c>
      <c r="JA48" t="s">
        <v>234</v>
      </c>
      <c r="JB48" t="s">
        <v>234</v>
      </c>
      <c r="JC48" t="s">
        <v>234</v>
      </c>
      <c r="JD48" t="s">
        <v>234</v>
      </c>
      <c r="JE48" t="s">
        <v>234</v>
      </c>
      <c r="JF48" t="s">
        <v>234</v>
      </c>
      <c r="JG48" t="s">
        <v>234</v>
      </c>
      <c r="JH48" t="s">
        <v>234</v>
      </c>
      <c r="JI48" t="s">
        <v>234</v>
      </c>
      <c r="JJ48" t="s">
        <v>234</v>
      </c>
      <c r="JK48" t="s">
        <v>234</v>
      </c>
      <c r="JL48" t="s">
        <v>234</v>
      </c>
      <c r="JM48" t="s">
        <v>234</v>
      </c>
      <c r="JN48" t="s">
        <v>234</v>
      </c>
      <c r="JO48" t="s">
        <v>234</v>
      </c>
      <c r="JP48" t="s">
        <v>234</v>
      </c>
      <c r="JQ48" t="s">
        <v>234</v>
      </c>
      <c r="JR48" t="s">
        <v>234</v>
      </c>
      <c r="JS48" t="s">
        <v>234</v>
      </c>
      <c r="JT48" t="s">
        <v>234</v>
      </c>
      <c r="JU48" t="s">
        <v>234</v>
      </c>
      <c r="JV48" t="s">
        <v>234</v>
      </c>
      <c r="JW48" t="s">
        <v>234</v>
      </c>
      <c r="JX48" t="s">
        <v>3443</v>
      </c>
    </row>
    <row r="49" spans="1:284" x14ac:dyDescent="0.35">
      <c r="A49" t="s">
        <v>3950</v>
      </c>
      <c r="B49" s="268">
        <v>44616</v>
      </c>
      <c r="C49" t="s">
        <v>451</v>
      </c>
      <c r="D49" t="s">
        <v>450</v>
      </c>
      <c r="E49" t="s">
        <v>1374</v>
      </c>
      <c r="F49" t="s">
        <v>331</v>
      </c>
      <c r="G49" t="s">
        <v>452</v>
      </c>
      <c r="H49" t="s">
        <v>456</v>
      </c>
      <c r="I49" t="s">
        <v>457</v>
      </c>
      <c r="J49" t="s">
        <v>458</v>
      </c>
      <c r="K49" t="s">
        <v>366</v>
      </c>
      <c r="L49" t="s">
        <v>284</v>
      </c>
      <c r="M49" t="s">
        <v>250</v>
      </c>
      <c r="N49" t="s">
        <v>234</v>
      </c>
      <c r="O49" t="s">
        <v>234</v>
      </c>
      <c r="P49" t="s">
        <v>308</v>
      </c>
      <c r="Q49" t="s">
        <v>234</v>
      </c>
      <c r="R49" t="s">
        <v>3875</v>
      </c>
      <c r="S49">
        <v>1</v>
      </c>
      <c r="T49">
        <v>1</v>
      </c>
      <c r="U49">
        <v>0</v>
      </c>
      <c r="V49">
        <v>0</v>
      </c>
      <c r="W49">
        <v>0</v>
      </c>
      <c r="X49">
        <v>0</v>
      </c>
      <c r="Y49">
        <v>0</v>
      </c>
      <c r="Z49">
        <v>0</v>
      </c>
      <c r="AA49" t="s">
        <v>309</v>
      </c>
      <c r="AB49" t="s">
        <v>750</v>
      </c>
      <c r="AC49" t="s">
        <v>287</v>
      </c>
      <c r="AD49">
        <v>1</v>
      </c>
      <c r="AE49">
        <v>0</v>
      </c>
      <c r="AF49">
        <v>0</v>
      </c>
      <c r="AG49">
        <v>0</v>
      </c>
      <c r="AH49">
        <v>0</v>
      </c>
      <c r="AI49">
        <v>0</v>
      </c>
      <c r="AJ49">
        <v>0</v>
      </c>
      <c r="AK49">
        <v>0</v>
      </c>
      <c r="AL49">
        <v>0</v>
      </c>
      <c r="AM49">
        <v>0</v>
      </c>
      <c r="AN49" t="s">
        <v>234</v>
      </c>
      <c r="AO49" t="s">
        <v>304</v>
      </c>
      <c r="AP49" t="s">
        <v>311</v>
      </c>
      <c r="AQ49" t="s">
        <v>3944</v>
      </c>
      <c r="AR49">
        <v>1</v>
      </c>
      <c r="AS49">
        <v>1</v>
      </c>
      <c r="AT49">
        <v>1</v>
      </c>
      <c r="AU49">
        <v>1</v>
      </c>
      <c r="AV49">
        <v>1</v>
      </c>
      <c r="AW49">
        <v>1</v>
      </c>
      <c r="AX49">
        <v>1</v>
      </c>
      <c r="AY49">
        <v>0</v>
      </c>
      <c r="AZ49" t="s">
        <v>1500</v>
      </c>
      <c r="BA49">
        <v>250</v>
      </c>
      <c r="BB49">
        <v>125</v>
      </c>
      <c r="BC49" t="s">
        <v>1655</v>
      </c>
      <c r="BD49">
        <v>350</v>
      </c>
      <c r="BE49" s="252">
        <v>134.61538461538399</v>
      </c>
      <c r="BF49" t="s">
        <v>1655</v>
      </c>
      <c r="BG49">
        <v>250</v>
      </c>
      <c r="BH49" s="252">
        <v>108.695652173913</v>
      </c>
      <c r="BI49" t="s">
        <v>1655</v>
      </c>
      <c r="BJ49">
        <v>350</v>
      </c>
      <c r="BK49" s="252">
        <v>120.689655172413</v>
      </c>
      <c r="BL49" t="s">
        <v>1655</v>
      </c>
      <c r="BM49">
        <v>500</v>
      </c>
      <c r="BN49" s="252">
        <v>208.333333333333</v>
      </c>
      <c r="BO49" t="s">
        <v>1655</v>
      </c>
      <c r="BP49">
        <v>650</v>
      </c>
      <c r="BQ49" s="252">
        <v>270.83333333333297</v>
      </c>
      <c r="BR49" t="s">
        <v>1655</v>
      </c>
      <c r="BS49" t="s">
        <v>1507</v>
      </c>
      <c r="BT49" t="s">
        <v>1655</v>
      </c>
      <c r="BU49">
        <v>1200</v>
      </c>
      <c r="BV49" t="s">
        <v>234</v>
      </c>
      <c r="BW49" t="s">
        <v>234</v>
      </c>
      <c r="BX49" t="s">
        <v>234</v>
      </c>
      <c r="BY49" t="s">
        <v>234</v>
      </c>
      <c r="BZ49" t="s">
        <v>234</v>
      </c>
      <c r="CA49" t="s">
        <v>234</v>
      </c>
      <c r="CB49" t="s">
        <v>259</v>
      </c>
      <c r="CC49">
        <v>1200</v>
      </c>
      <c r="CD49" t="s">
        <v>1655</v>
      </c>
      <c r="CE49" t="s">
        <v>1655</v>
      </c>
      <c r="CF49" t="s">
        <v>1517</v>
      </c>
      <c r="CG49">
        <v>1</v>
      </c>
      <c r="CH49">
        <v>0</v>
      </c>
      <c r="CI49">
        <v>0</v>
      </c>
      <c r="CJ49">
        <v>0</v>
      </c>
      <c r="CK49">
        <v>0</v>
      </c>
      <c r="CL49">
        <v>0</v>
      </c>
      <c r="CM49">
        <v>0</v>
      </c>
      <c r="CN49">
        <v>0</v>
      </c>
      <c r="CO49">
        <v>0</v>
      </c>
      <c r="CP49">
        <v>0</v>
      </c>
      <c r="CQ49">
        <v>0</v>
      </c>
      <c r="CR49">
        <v>0</v>
      </c>
      <c r="CS49">
        <v>0</v>
      </c>
      <c r="CT49">
        <v>0</v>
      </c>
      <c r="CU49" t="s">
        <v>234</v>
      </c>
      <c r="CV49" t="s">
        <v>3949</v>
      </c>
      <c r="CW49">
        <v>1</v>
      </c>
      <c r="CX49">
        <v>0</v>
      </c>
      <c r="CY49">
        <v>0</v>
      </c>
      <c r="CZ49">
        <v>1</v>
      </c>
      <c r="DA49">
        <v>1</v>
      </c>
      <c r="DB49">
        <v>0</v>
      </c>
      <c r="DC49">
        <v>0</v>
      </c>
      <c r="DD49">
        <v>0</v>
      </c>
      <c r="DE49" t="s">
        <v>1445</v>
      </c>
      <c r="DF49" t="s">
        <v>1445</v>
      </c>
      <c r="DG49" t="s">
        <v>1655</v>
      </c>
      <c r="DH49" t="s">
        <v>331</v>
      </c>
      <c r="DI49" t="s">
        <v>305</v>
      </c>
      <c r="DJ49" t="s">
        <v>349</v>
      </c>
      <c r="DK49" t="s">
        <v>314</v>
      </c>
      <c r="DL49" t="s">
        <v>3813</v>
      </c>
      <c r="DM49">
        <v>1</v>
      </c>
      <c r="DN49">
        <v>1</v>
      </c>
      <c r="DO49">
        <v>1</v>
      </c>
      <c r="DP49">
        <v>1</v>
      </c>
      <c r="DQ49">
        <v>1</v>
      </c>
      <c r="DR49">
        <v>1</v>
      </c>
      <c r="DS49">
        <v>1</v>
      </c>
      <c r="DT49">
        <v>0</v>
      </c>
      <c r="DU49" t="s">
        <v>1655</v>
      </c>
      <c r="DV49">
        <v>60</v>
      </c>
      <c r="DW49" t="s">
        <v>3877</v>
      </c>
      <c r="DX49" t="s">
        <v>234</v>
      </c>
      <c r="DY49" t="s">
        <v>234</v>
      </c>
      <c r="DZ49" t="s">
        <v>234</v>
      </c>
      <c r="EA49" s="99">
        <v>60</v>
      </c>
      <c r="EB49" t="s">
        <v>1655</v>
      </c>
      <c r="EC49">
        <v>50</v>
      </c>
      <c r="ED49" t="s">
        <v>1655</v>
      </c>
      <c r="EE49">
        <v>50</v>
      </c>
      <c r="EF49" t="s">
        <v>1655</v>
      </c>
      <c r="EG49" t="s">
        <v>1655</v>
      </c>
      <c r="EH49">
        <v>30</v>
      </c>
      <c r="EI49" t="s">
        <v>234</v>
      </c>
      <c r="EJ49" t="s">
        <v>234</v>
      </c>
      <c r="EK49" s="252">
        <v>30</v>
      </c>
      <c r="EL49" t="s">
        <v>1655</v>
      </c>
      <c r="EM49" t="s">
        <v>1655</v>
      </c>
      <c r="EN49">
        <v>75</v>
      </c>
      <c r="EO49" t="s">
        <v>234</v>
      </c>
      <c r="EP49" t="s">
        <v>234</v>
      </c>
      <c r="EQ49" s="252">
        <v>75</v>
      </c>
      <c r="ER49" t="s">
        <v>1655</v>
      </c>
      <c r="ES49" t="s">
        <v>1655</v>
      </c>
      <c r="ET49">
        <v>100</v>
      </c>
      <c r="EU49" t="s">
        <v>234</v>
      </c>
      <c r="EV49" t="s">
        <v>234</v>
      </c>
      <c r="EW49" t="s">
        <v>234</v>
      </c>
      <c r="EX49" s="99">
        <v>100</v>
      </c>
      <c r="EY49" t="s">
        <v>1655</v>
      </c>
      <c r="EZ49" t="s">
        <v>1655</v>
      </c>
      <c r="FA49" t="s">
        <v>234</v>
      </c>
      <c r="FB49">
        <v>25</v>
      </c>
      <c r="FC49" t="s">
        <v>234</v>
      </c>
      <c r="FD49" t="s">
        <v>234</v>
      </c>
      <c r="FE49" t="s">
        <v>234</v>
      </c>
      <c r="FF49" t="s">
        <v>234</v>
      </c>
      <c r="FG49" t="s">
        <v>234</v>
      </c>
      <c r="FH49" t="s">
        <v>234</v>
      </c>
      <c r="FI49" t="s">
        <v>1655</v>
      </c>
      <c r="FJ49" t="s">
        <v>259</v>
      </c>
      <c r="FK49" s="99">
        <v>25</v>
      </c>
      <c r="FL49" t="s">
        <v>1445</v>
      </c>
      <c r="FM49" t="s">
        <v>234</v>
      </c>
      <c r="FN49" t="s">
        <v>234</v>
      </c>
      <c r="FO49" t="s">
        <v>234</v>
      </c>
      <c r="FP49" t="s">
        <v>234</v>
      </c>
      <c r="FQ49" t="s">
        <v>234</v>
      </c>
      <c r="FR49" t="s">
        <v>234</v>
      </c>
      <c r="FS49" t="s">
        <v>234</v>
      </c>
      <c r="FT49" t="s">
        <v>234</v>
      </c>
      <c r="FU49" t="s">
        <v>234</v>
      </c>
      <c r="FV49" t="s">
        <v>234</v>
      </c>
      <c r="FW49" t="s">
        <v>234</v>
      </c>
      <c r="FX49" t="s">
        <v>234</v>
      </c>
      <c r="FY49" t="s">
        <v>234</v>
      </c>
      <c r="FZ49" t="s">
        <v>234</v>
      </c>
      <c r="GA49" t="s">
        <v>234</v>
      </c>
      <c r="GB49" t="s">
        <v>234</v>
      </c>
      <c r="GC49" t="s">
        <v>234</v>
      </c>
      <c r="GD49" t="s">
        <v>234</v>
      </c>
      <c r="GE49" t="s">
        <v>234</v>
      </c>
      <c r="GF49" t="s">
        <v>234</v>
      </c>
      <c r="GG49" t="s">
        <v>234</v>
      </c>
      <c r="GH49" t="s">
        <v>234</v>
      </c>
      <c r="GI49" t="s">
        <v>234</v>
      </c>
      <c r="GJ49" t="s">
        <v>234</v>
      </c>
      <c r="GK49" t="s">
        <v>1445</v>
      </c>
      <c r="GL49" t="s">
        <v>1445</v>
      </c>
      <c r="GM49" t="s">
        <v>1655</v>
      </c>
      <c r="GN49" t="s">
        <v>331</v>
      </c>
      <c r="GO49" t="s">
        <v>305</v>
      </c>
      <c r="GP49" t="s">
        <v>349</v>
      </c>
      <c r="GQ49" t="s">
        <v>314</v>
      </c>
      <c r="GR49" t="s">
        <v>1445</v>
      </c>
      <c r="GS49" t="s">
        <v>234</v>
      </c>
      <c r="GT49" t="s">
        <v>234</v>
      </c>
      <c r="GU49" t="s">
        <v>234</v>
      </c>
      <c r="GV49" t="s">
        <v>234</v>
      </c>
      <c r="GW49" t="s">
        <v>234</v>
      </c>
      <c r="GX49" t="s">
        <v>234</v>
      </c>
      <c r="GY49" t="s">
        <v>234</v>
      </c>
      <c r="GZ49" t="s">
        <v>234</v>
      </c>
      <c r="HA49" t="s">
        <v>1586</v>
      </c>
      <c r="HB49">
        <v>0</v>
      </c>
      <c r="HC49">
        <v>0</v>
      </c>
      <c r="HD49">
        <v>1</v>
      </c>
      <c r="HE49">
        <v>0</v>
      </c>
      <c r="HF49">
        <v>0</v>
      </c>
      <c r="HG49">
        <v>0</v>
      </c>
      <c r="HH49">
        <v>0</v>
      </c>
      <c r="HI49">
        <v>0</v>
      </c>
      <c r="HJ49" t="s">
        <v>234</v>
      </c>
      <c r="HK49" t="s">
        <v>1655</v>
      </c>
      <c r="HL49" t="s">
        <v>234</v>
      </c>
      <c r="HM49" t="s">
        <v>3878</v>
      </c>
      <c r="HN49">
        <v>1</v>
      </c>
      <c r="HO49">
        <v>1</v>
      </c>
      <c r="HP49">
        <v>0</v>
      </c>
      <c r="HQ49" t="s">
        <v>234</v>
      </c>
      <c r="HR49" t="s">
        <v>234</v>
      </c>
      <c r="HS49" t="s">
        <v>234</v>
      </c>
      <c r="HT49" t="s">
        <v>234</v>
      </c>
      <c r="HU49" t="s">
        <v>234</v>
      </c>
      <c r="HV49" t="s">
        <v>234</v>
      </c>
      <c r="HW49" t="s">
        <v>234</v>
      </c>
      <c r="HX49" t="s">
        <v>234</v>
      </c>
      <c r="HY49" t="s">
        <v>234</v>
      </c>
      <c r="HZ49" t="s">
        <v>234</v>
      </c>
      <c r="IA49" t="s">
        <v>234</v>
      </c>
      <c r="IB49" t="s">
        <v>234</v>
      </c>
      <c r="IC49" t="s">
        <v>234</v>
      </c>
      <c r="ID49" t="s">
        <v>234</v>
      </c>
      <c r="IE49" t="s">
        <v>234</v>
      </c>
      <c r="IF49" t="s">
        <v>234</v>
      </c>
      <c r="IG49" t="s">
        <v>234</v>
      </c>
      <c r="IH49" t="s">
        <v>234</v>
      </c>
      <c r="II49" t="s">
        <v>234</v>
      </c>
      <c r="IJ49" t="s">
        <v>234</v>
      </c>
      <c r="IK49" t="s">
        <v>234</v>
      </c>
      <c r="IL49" t="s">
        <v>234</v>
      </c>
      <c r="IM49" t="s">
        <v>234</v>
      </c>
      <c r="IN49" t="s">
        <v>234</v>
      </c>
      <c r="IO49" t="s">
        <v>234</v>
      </c>
      <c r="IP49" t="s">
        <v>234</v>
      </c>
      <c r="IQ49" t="s">
        <v>234</v>
      </c>
      <c r="IR49" t="s">
        <v>234</v>
      </c>
      <c r="IS49" t="s">
        <v>234</v>
      </c>
      <c r="IT49" t="s">
        <v>234</v>
      </c>
      <c r="IU49" t="s">
        <v>234</v>
      </c>
      <c r="IV49" t="s">
        <v>234</v>
      </c>
      <c r="IW49" t="s">
        <v>234</v>
      </c>
      <c r="IX49" t="s">
        <v>234</v>
      </c>
      <c r="IY49" t="s">
        <v>234</v>
      </c>
      <c r="IZ49" t="s">
        <v>234</v>
      </c>
      <c r="JA49" t="s">
        <v>234</v>
      </c>
      <c r="JB49" t="s">
        <v>234</v>
      </c>
      <c r="JC49" t="s">
        <v>234</v>
      </c>
      <c r="JD49" t="s">
        <v>234</v>
      </c>
      <c r="JE49" t="s">
        <v>234</v>
      </c>
      <c r="JF49" t="s">
        <v>234</v>
      </c>
      <c r="JG49" t="s">
        <v>234</v>
      </c>
      <c r="JH49" t="s">
        <v>234</v>
      </c>
      <c r="JI49" t="s">
        <v>234</v>
      </c>
      <c r="JJ49" t="s">
        <v>234</v>
      </c>
      <c r="JK49" t="s">
        <v>234</v>
      </c>
      <c r="JL49" t="s">
        <v>234</v>
      </c>
      <c r="JM49" t="s">
        <v>234</v>
      </c>
      <c r="JN49" t="s">
        <v>234</v>
      </c>
      <c r="JO49" t="s">
        <v>234</v>
      </c>
      <c r="JP49" t="s">
        <v>234</v>
      </c>
      <c r="JQ49" t="s">
        <v>234</v>
      </c>
      <c r="JR49" t="s">
        <v>234</v>
      </c>
      <c r="JS49" t="s">
        <v>234</v>
      </c>
      <c r="JT49" t="s">
        <v>234</v>
      </c>
      <c r="JU49" t="s">
        <v>234</v>
      </c>
      <c r="JV49" t="s">
        <v>234</v>
      </c>
      <c r="JW49" t="s">
        <v>234</v>
      </c>
      <c r="JX49" t="s">
        <v>3443</v>
      </c>
    </row>
    <row r="50" spans="1:284" x14ac:dyDescent="0.35">
      <c r="A50" t="s">
        <v>3953</v>
      </c>
      <c r="B50" s="268">
        <v>44616</v>
      </c>
      <c r="C50" t="s">
        <v>451</v>
      </c>
      <c r="D50" t="s">
        <v>450</v>
      </c>
      <c r="E50" t="s">
        <v>1374</v>
      </c>
      <c r="F50" t="s">
        <v>331</v>
      </c>
      <c r="G50" t="s">
        <v>452</v>
      </c>
      <c r="H50" t="s">
        <v>456</v>
      </c>
      <c r="I50" t="s">
        <v>457</v>
      </c>
      <c r="J50" t="s">
        <v>458</v>
      </c>
      <c r="K50" t="s">
        <v>366</v>
      </c>
      <c r="L50" t="s">
        <v>284</v>
      </c>
      <c r="M50" t="s">
        <v>250</v>
      </c>
      <c r="N50" t="s">
        <v>234</v>
      </c>
      <c r="O50" t="s">
        <v>234</v>
      </c>
      <c r="P50" t="s">
        <v>308</v>
      </c>
      <c r="Q50" t="s">
        <v>234</v>
      </c>
      <c r="R50" t="s">
        <v>3875</v>
      </c>
      <c r="S50">
        <v>1</v>
      </c>
      <c r="T50">
        <v>1</v>
      </c>
      <c r="U50">
        <v>0</v>
      </c>
      <c r="V50">
        <v>0</v>
      </c>
      <c r="W50">
        <v>0</v>
      </c>
      <c r="X50">
        <v>0</v>
      </c>
      <c r="Y50">
        <v>0</v>
      </c>
      <c r="Z50">
        <v>0</v>
      </c>
      <c r="AA50" t="s">
        <v>309</v>
      </c>
      <c r="AB50" t="s">
        <v>750</v>
      </c>
      <c r="AC50" t="s">
        <v>287</v>
      </c>
      <c r="AD50">
        <v>1</v>
      </c>
      <c r="AE50">
        <v>0</v>
      </c>
      <c r="AF50">
        <v>0</v>
      </c>
      <c r="AG50">
        <v>0</v>
      </c>
      <c r="AH50">
        <v>0</v>
      </c>
      <c r="AI50">
        <v>0</v>
      </c>
      <c r="AJ50">
        <v>0</v>
      </c>
      <c r="AK50">
        <v>0</v>
      </c>
      <c r="AL50">
        <v>0</v>
      </c>
      <c r="AM50">
        <v>0</v>
      </c>
      <c r="AN50" t="s">
        <v>234</v>
      </c>
      <c r="AO50" t="s">
        <v>304</v>
      </c>
      <c r="AP50" t="s">
        <v>393</v>
      </c>
      <c r="AQ50" t="s">
        <v>3944</v>
      </c>
      <c r="AR50">
        <v>1</v>
      </c>
      <c r="AS50">
        <v>1</v>
      </c>
      <c r="AT50">
        <v>1</v>
      </c>
      <c r="AU50">
        <v>1</v>
      </c>
      <c r="AV50">
        <v>1</v>
      </c>
      <c r="AW50">
        <v>1</v>
      </c>
      <c r="AX50">
        <v>1</v>
      </c>
      <c r="AY50">
        <v>0</v>
      </c>
      <c r="AZ50" t="s">
        <v>1500</v>
      </c>
      <c r="BA50">
        <v>250</v>
      </c>
      <c r="BB50">
        <v>125</v>
      </c>
      <c r="BC50" t="s">
        <v>1655</v>
      </c>
      <c r="BD50">
        <v>300</v>
      </c>
      <c r="BE50" s="252">
        <v>115.384615384615</v>
      </c>
      <c r="BF50" t="s">
        <v>1655</v>
      </c>
      <c r="BG50">
        <v>250</v>
      </c>
      <c r="BH50" s="252">
        <v>108.695652173913</v>
      </c>
      <c r="BI50" t="s">
        <v>1655</v>
      </c>
      <c r="BJ50">
        <v>350</v>
      </c>
      <c r="BK50" s="252">
        <v>120.689655172413</v>
      </c>
      <c r="BL50" t="s">
        <v>1655</v>
      </c>
      <c r="BM50">
        <v>600</v>
      </c>
      <c r="BN50" s="252">
        <v>250</v>
      </c>
      <c r="BO50" t="s">
        <v>1655</v>
      </c>
      <c r="BP50">
        <v>350</v>
      </c>
      <c r="BQ50" s="252">
        <v>145.833333333333</v>
      </c>
      <c r="BR50" t="s">
        <v>1655</v>
      </c>
      <c r="BS50" t="s">
        <v>1507</v>
      </c>
      <c r="BT50" t="s">
        <v>1655</v>
      </c>
      <c r="BU50">
        <v>1200</v>
      </c>
      <c r="BV50" t="s">
        <v>234</v>
      </c>
      <c r="BW50" t="s">
        <v>234</v>
      </c>
      <c r="BX50" t="s">
        <v>234</v>
      </c>
      <c r="BY50" t="s">
        <v>234</v>
      </c>
      <c r="BZ50" t="s">
        <v>234</v>
      </c>
      <c r="CA50" t="s">
        <v>234</v>
      </c>
      <c r="CB50" t="s">
        <v>259</v>
      </c>
      <c r="CC50">
        <v>1200</v>
      </c>
      <c r="CD50" t="s">
        <v>1655</v>
      </c>
      <c r="CE50" t="s">
        <v>1655</v>
      </c>
      <c r="CF50" t="s">
        <v>1519</v>
      </c>
      <c r="CG50">
        <v>0</v>
      </c>
      <c r="CH50">
        <v>1</v>
      </c>
      <c r="CI50">
        <v>0</v>
      </c>
      <c r="CJ50">
        <v>0</v>
      </c>
      <c r="CK50">
        <v>0</v>
      </c>
      <c r="CL50">
        <v>0</v>
      </c>
      <c r="CM50">
        <v>0</v>
      </c>
      <c r="CN50">
        <v>0</v>
      </c>
      <c r="CO50">
        <v>0</v>
      </c>
      <c r="CP50">
        <v>0</v>
      </c>
      <c r="CQ50">
        <v>0</v>
      </c>
      <c r="CR50">
        <v>0</v>
      </c>
      <c r="CS50">
        <v>0</v>
      </c>
      <c r="CT50">
        <v>0</v>
      </c>
      <c r="CU50" t="s">
        <v>234</v>
      </c>
      <c r="CV50" t="s">
        <v>3952</v>
      </c>
      <c r="CW50">
        <v>1</v>
      </c>
      <c r="CX50">
        <v>0</v>
      </c>
      <c r="CY50">
        <v>1</v>
      </c>
      <c r="CZ50">
        <v>0</v>
      </c>
      <c r="DA50">
        <v>1</v>
      </c>
      <c r="DB50">
        <v>1</v>
      </c>
      <c r="DC50">
        <v>0</v>
      </c>
      <c r="DD50">
        <v>0</v>
      </c>
      <c r="DE50" t="s">
        <v>1445</v>
      </c>
      <c r="DF50" t="s">
        <v>1445</v>
      </c>
      <c r="DG50" t="s">
        <v>1655</v>
      </c>
      <c r="DH50" t="s">
        <v>331</v>
      </c>
      <c r="DI50" t="s">
        <v>305</v>
      </c>
      <c r="DJ50" t="s">
        <v>332</v>
      </c>
      <c r="DK50" t="s">
        <v>314</v>
      </c>
      <c r="DL50" t="s">
        <v>3813</v>
      </c>
      <c r="DM50">
        <v>1</v>
      </c>
      <c r="DN50">
        <v>1</v>
      </c>
      <c r="DO50">
        <v>1</v>
      </c>
      <c r="DP50">
        <v>1</v>
      </c>
      <c r="DQ50">
        <v>1</v>
      </c>
      <c r="DR50">
        <v>1</v>
      </c>
      <c r="DS50">
        <v>1</v>
      </c>
      <c r="DT50">
        <v>0</v>
      </c>
      <c r="DU50" t="s">
        <v>1655</v>
      </c>
      <c r="DV50">
        <v>35</v>
      </c>
      <c r="DW50" t="s">
        <v>3897</v>
      </c>
      <c r="DX50" t="s">
        <v>234</v>
      </c>
      <c r="DY50" t="s">
        <v>234</v>
      </c>
      <c r="DZ50" t="s">
        <v>234</v>
      </c>
      <c r="EA50" s="99">
        <v>35</v>
      </c>
      <c r="EB50" t="s">
        <v>1655</v>
      </c>
      <c r="EC50">
        <v>25</v>
      </c>
      <c r="ED50" t="s">
        <v>1655</v>
      </c>
      <c r="EE50">
        <v>50</v>
      </c>
      <c r="EF50" t="s">
        <v>1655</v>
      </c>
      <c r="EG50" t="s">
        <v>1655</v>
      </c>
      <c r="EH50">
        <v>25</v>
      </c>
      <c r="EI50" t="s">
        <v>234</v>
      </c>
      <c r="EJ50" t="s">
        <v>234</v>
      </c>
      <c r="EK50" s="252">
        <v>25</v>
      </c>
      <c r="EL50" t="s">
        <v>1655</v>
      </c>
      <c r="EM50" t="s">
        <v>1655</v>
      </c>
      <c r="EN50">
        <v>100</v>
      </c>
      <c r="EO50" t="s">
        <v>234</v>
      </c>
      <c r="EP50" t="s">
        <v>234</v>
      </c>
      <c r="EQ50" s="252">
        <v>100</v>
      </c>
      <c r="ER50" t="s">
        <v>1655</v>
      </c>
      <c r="ES50" t="s">
        <v>1655</v>
      </c>
      <c r="ET50">
        <v>100</v>
      </c>
      <c r="EU50" t="s">
        <v>234</v>
      </c>
      <c r="EV50" t="s">
        <v>234</v>
      </c>
      <c r="EW50" t="s">
        <v>234</v>
      </c>
      <c r="EX50" s="99">
        <v>100</v>
      </c>
      <c r="EY50" t="s">
        <v>1655</v>
      </c>
      <c r="EZ50" t="s">
        <v>1655</v>
      </c>
      <c r="FA50" t="s">
        <v>234</v>
      </c>
      <c r="FB50">
        <v>25</v>
      </c>
      <c r="FC50" t="s">
        <v>234</v>
      </c>
      <c r="FD50" t="s">
        <v>234</v>
      </c>
      <c r="FE50" t="s">
        <v>234</v>
      </c>
      <c r="FF50" t="s">
        <v>234</v>
      </c>
      <c r="FG50" t="s">
        <v>234</v>
      </c>
      <c r="FH50" t="s">
        <v>234</v>
      </c>
      <c r="FI50" t="s">
        <v>1655</v>
      </c>
      <c r="FJ50" t="s">
        <v>259</v>
      </c>
      <c r="FK50" s="99">
        <v>25</v>
      </c>
      <c r="FL50" t="s">
        <v>1445</v>
      </c>
      <c r="FM50" t="s">
        <v>234</v>
      </c>
      <c r="FN50" t="s">
        <v>234</v>
      </c>
      <c r="FO50" t="s">
        <v>234</v>
      </c>
      <c r="FP50" t="s">
        <v>234</v>
      </c>
      <c r="FQ50" t="s">
        <v>234</v>
      </c>
      <c r="FR50" t="s">
        <v>234</v>
      </c>
      <c r="FS50" t="s">
        <v>234</v>
      </c>
      <c r="FT50" t="s">
        <v>234</v>
      </c>
      <c r="FU50" t="s">
        <v>234</v>
      </c>
      <c r="FV50" t="s">
        <v>234</v>
      </c>
      <c r="FW50" t="s">
        <v>234</v>
      </c>
      <c r="FX50" t="s">
        <v>234</v>
      </c>
      <c r="FY50" t="s">
        <v>234</v>
      </c>
      <c r="FZ50" t="s">
        <v>234</v>
      </c>
      <c r="GA50" t="s">
        <v>234</v>
      </c>
      <c r="GB50" t="s">
        <v>234</v>
      </c>
      <c r="GC50" t="s">
        <v>234</v>
      </c>
      <c r="GD50" t="s">
        <v>234</v>
      </c>
      <c r="GE50" t="s">
        <v>234</v>
      </c>
      <c r="GF50" t="s">
        <v>234</v>
      </c>
      <c r="GG50" t="s">
        <v>234</v>
      </c>
      <c r="GH50" t="s">
        <v>234</v>
      </c>
      <c r="GI50" t="s">
        <v>234</v>
      </c>
      <c r="GJ50" t="s">
        <v>234</v>
      </c>
      <c r="GK50" t="s">
        <v>1445</v>
      </c>
      <c r="GL50" t="s">
        <v>1445</v>
      </c>
      <c r="GM50" t="s">
        <v>1655</v>
      </c>
      <c r="GN50" t="s">
        <v>331</v>
      </c>
      <c r="GO50" t="s">
        <v>305</v>
      </c>
      <c r="GP50" t="s">
        <v>332</v>
      </c>
      <c r="GQ50" t="s">
        <v>314</v>
      </c>
      <c r="GR50" t="s">
        <v>1445</v>
      </c>
      <c r="GS50" t="s">
        <v>234</v>
      </c>
      <c r="GT50" t="s">
        <v>234</v>
      </c>
      <c r="GU50" t="s">
        <v>234</v>
      </c>
      <c r="GV50" t="s">
        <v>234</v>
      </c>
      <c r="GW50" t="s">
        <v>234</v>
      </c>
      <c r="GX50" t="s">
        <v>234</v>
      </c>
      <c r="GY50" t="s">
        <v>234</v>
      </c>
      <c r="GZ50" t="s">
        <v>234</v>
      </c>
      <c r="HA50" t="s">
        <v>1586</v>
      </c>
      <c r="HB50">
        <v>0</v>
      </c>
      <c r="HC50">
        <v>0</v>
      </c>
      <c r="HD50">
        <v>1</v>
      </c>
      <c r="HE50">
        <v>0</v>
      </c>
      <c r="HF50">
        <v>0</v>
      </c>
      <c r="HG50">
        <v>0</v>
      </c>
      <c r="HH50">
        <v>0</v>
      </c>
      <c r="HI50">
        <v>0</v>
      </c>
      <c r="HJ50" t="s">
        <v>234</v>
      </c>
      <c r="HK50" t="s">
        <v>1655</v>
      </c>
      <c r="HL50" t="s">
        <v>234</v>
      </c>
      <c r="HM50" t="s">
        <v>309</v>
      </c>
      <c r="HN50">
        <v>1</v>
      </c>
      <c r="HO50">
        <v>0</v>
      </c>
      <c r="HP50">
        <v>0</v>
      </c>
      <c r="HQ50" t="s">
        <v>234</v>
      </c>
      <c r="HR50" t="s">
        <v>234</v>
      </c>
      <c r="HS50" t="s">
        <v>234</v>
      </c>
      <c r="HT50" t="s">
        <v>234</v>
      </c>
      <c r="HU50" t="s">
        <v>234</v>
      </c>
      <c r="HV50" t="s">
        <v>234</v>
      </c>
      <c r="HW50" t="s">
        <v>234</v>
      </c>
      <c r="HX50" t="s">
        <v>234</v>
      </c>
      <c r="HY50" t="s">
        <v>234</v>
      </c>
      <c r="HZ50" t="s">
        <v>234</v>
      </c>
      <c r="IA50" t="s">
        <v>234</v>
      </c>
      <c r="IB50" t="s">
        <v>234</v>
      </c>
      <c r="IC50" t="s">
        <v>234</v>
      </c>
      <c r="ID50" t="s">
        <v>234</v>
      </c>
      <c r="IE50" t="s">
        <v>234</v>
      </c>
      <c r="IF50" t="s">
        <v>234</v>
      </c>
      <c r="IG50" t="s">
        <v>234</v>
      </c>
      <c r="IH50" t="s">
        <v>234</v>
      </c>
      <c r="II50" t="s">
        <v>234</v>
      </c>
      <c r="IJ50" t="s">
        <v>234</v>
      </c>
      <c r="IK50" t="s">
        <v>234</v>
      </c>
      <c r="IL50" t="s">
        <v>234</v>
      </c>
      <c r="IM50" t="s">
        <v>234</v>
      </c>
      <c r="IN50" t="s">
        <v>234</v>
      </c>
      <c r="IO50" t="s">
        <v>234</v>
      </c>
      <c r="IP50" t="s">
        <v>234</v>
      </c>
      <c r="IQ50" t="s">
        <v>234</v>
      </c>
      <c r="IR50" t="s">
        <v>234</v>
      </c>
      <c r="IS50" t="s">
        <v>234</v>
      </c>
      <c r="IT50" t="s">
        <v>234</v>
      </c>
      <c r="IU50" t="s">
        <v>234</v>
      </c>
      <c r="IV50" t="s">
        <v>234</v>
      </c>
      <c r="IW50" t="s">
        <v>234</v>
      </c>
      <c r="IX50" t="s">
        <v>234</v>
      </c>
      <c r="IY50" t="s">
        <v>234</v>
      </c>
      <c r="IZ50" t="s">
        <v>234</v>
      </c>
      <c r="JA50" t="s">
        <v>234</v>
      </c>
      <c r="JB50" t="s">
        <v>234</v>
      </c>
      <c r="JC50" t="s">
        <v>234</v>
      </c>
      <c r="JD50" t="s">
        <v>234</v>
      </c>
      <c r="JE50" t="s">
        <v>234</v>
      </c>
      <c r="JF50" t="s">
        <v>234</v>
      </c>
      <c r="JG50" t="s">
        <v>234</v>
      </c>
      <c r="JH50" t="s">
        <v>234</v>
      </c>
      <c r="JI50" t="s">
        <v>234</v>
      </c>
      <c r="JJ50" t="s">
        <v>234</v>
      </c>
      <c r="JK50" t="s">
        <v>234</v>
      </c>
      <c r="JL50" t="s">
        <v>234</v>
      </c>
      <c r="JM50" t="s">
        <v>234</v>
      </c>
      <c r="JN50" t="s">
        <v>234</v>
      </c>
      <c r="JO50" t="s">
        <v>234</v>
      </c>
      <c r="JP50" t="s">
        <v>234</v>
      </c>
      <c r="JQ50" t="s">
        <v>234</v>
      </c>
      <c r="JR50" t="s">
        <v>234</v>
      </c>
      <c r="JS50" t="s">
        <v>234</v>
      </c>
      <c r="JT50" t="s">
        <v>234</v>
      </c>
      <c r="JU50" t="s">
        <v>234</v>
      </c>
      <c r="JV50" t="s">
        <v>234</v>
      </c>
      <c r="JW50" t="s">
        <v>234</v>
      </c>
      <c r="JX50" t="s">
        <v>3443</v>
      </c>
    </row>
    <row r="51" spans="1:284" x14ac:dyDescent="0.35">
      <c r="A51" t="s">
        <v>3955</v>
      </c>
      <c r="B51" s="268">
        <v>44616</v>
      </c>
      <c r="C51" t="s">
        <v>451</v>
      </c>
      <c r="D51" t="s">
        <v>450</v>
      </c>
      <c r="E51" t="s">
        <v>1374</v>
      </c>
      <c r="F51" t="s">
        <v>331</v>
      </c>
      <c r="G51" t="s">
        <v>452</v>
      </c>
      <c r="H51" t="s">
        <v>456</v>
      </c>
      <c r="I51" t="s">
        <v>457</v>
      </c>
      <c r="J51" t="s">
        <v>458</v>
      </c>
      <c r="K51" t="s">
        <v>366</v>
      </c>
      <c r="L51" t="s">
        <v>284</v>
      </c>
      <c r="M51" t="s">
        <v>250</v>
      </c>
      <c r="N51" t="s">
        <v>234</v>
      </c>
      <c r="O51" t="s">
        <v>234</v>
      </c>
      <c r="P51" t="s">
        <v>308</v>
      </c>
      <c r="Q51" t="s">
        <v>234</v>
      </c>
      <c r="R51" t="s">
        <v>318</v>
      </c>
      <c r="S51">
        <v>1</v>
      </c>
      <c r="T51">
        <v>0</v>
      </c>
      <c r="U51">
        <v>0</v>
      </c>
      <c r="V51">
        <v>0</v>
      </c>
      <c r="W51">
        <v>0</v>
      </c>
      <c r="X51">
        <v>0</v>
      </c>
      <c r="Y51">
        <v>0</v>
      </c>
      <c r="Z51">
        <v>0</v>
      </c>
      <c r="AA51" t="s">
        <v>309</v>
      </c>
      <c r="AB51" t="s">
        <v>750</v>
      </c>
      <c r="AC51" t="s">
        <v>287</v>
      </c>
      <c r="AD51">
        <v>1</v>
      </c>
      <c r="AE51">
        <v>0</v>
      </c>
      <c r="AF51">
        <v>0</v>
      </c>
      <c r="AG51">
        <v>0</v>
      </c>
      <c r="AH51">
        <v>0</v>
      </c>
      <c r="AI51">
        <v>0</v>
      </c>
      <c r="AJ51">
        <v>0</v>
      </c>
      <c r="AK51">
        <v>0</v>
      </c>
      <c r="AL51">
        <v>0</v>
      </c>
      <c r="AM51">
        <v>0</v>
      </c>
      <c r="AN51" t="s">
        <v>234</v>
      </c>
      <c r="AO51" t="s">
        <v>304</v>
      </c>
      <c r="AP51" t="s">
        <v>311</v>
      </c>
      <c r="AQ51" t="s">
        <v>3944</v>
      </c>
      <c r="AR51">
        <v>1</v>
      </c>
      <c r="AS51">
        <v>1</v>
      </c>
      <c r="AT51">
        <v>1</v>
      </c>
      <c r="AU51">
        <v>1</v>
      </c>
      <c r="AV51">
        <v>1</v>
      </c>
      <c r="AW51">
        <v>1</v>
      </c>
      <c r="AX51">
        <v>1</v>
      </c>
      <c r="AY51">
        <v>0</v>
      </c>
      <c r="AZ51" t="s">
        <v>1500</v>
      </c>
      <c r="BA51">
        <v>250</v>
      </c>
      <c r="BB51">
        <v>125</v>
      </c>
      <c r="BC51" t="s">
        <v>1655</v>
      </c>
      <c r="BD51">
        <v>350</v>
      </c>
      <c r="BE51" s="252">
        <v>134.61538461538399</v>
      </c>
      <c r="BF51" t="s">
        <v>1655</v>
      </c>
      <c r="BG51">
        <v>300</v>
      </c>
      <c r="BH51" s="252">
        <v>130.434782608695</v>
      </c>
      <c r="BI51" t="s">
        <v>1445</v>
      </c>
      <c r="BJ51">
        <v>400</v>
      </c>
      <c r="BK51" s="252">
        <v>137.93103448275801</v>
      </c>
      <c r="BL51" t="s">
        <v>1655</v>
      </c>
      <c r="BM51">
        <v>600</v>
      </c>
      <c r="BN51" s="252">
        <v>250</v>
      </c>
      <c r="BO51" t="s">
        <v>1655</v>
      </c>
      <c r="BP51">
        <v>650</v>
      </c>
      <c r="BQ51" s="252">
        <v>270.83333333333297</v>
      </c>
      <c r="BR51" t="s">
        <v>1655</v>
      </c>
      <c r="BS51" t="s">
        <v>1504</v>
      </c>
      <c r="BT51" t="s">
        <v>1655</v>
      </c>
      <c r="BU51">
        <v>1000</v>
      </c>
      <c r="BV51" t="s">
        <v>234</v>
      </c>
      <c r="BW51" t="s">
        <v>234</v>
      </c>
      <c r="BX51" t="s">
        <v>234</v>
      </c>
      <c r="BY51" t="s">
        <v>234</v>
      </c>
      <c r="BZ51" t="s">
        <v>234</v>
      </c>
      <c r="CA51" t="s">
        <v>234</v>
      </c>
      <c r="CB51" t="s">
        <v>259</v>
      </c>
      <c r="CC51">
        <v>1000</v>
      </c>
      <c r="CD51" t="s">
        <v>1655</v>
      </c>
      <c r="CE51" t="s">
        <v>1655</v>
      </c>
      <c r="CF51" t="s">
        <v>1519</v>
      </c>
      <c r="CG51">
        <v>0</v>
      </c>
      <c r="CH51">
        <v>1</v>
      </c>
      <c r="CI51">
        <v>0</v>
      </c>
      <c r="CJ51">
        <v>0</v>
      </c>
      <c r="CK51">
        <v>0</v>
      </c>
      <c r="CL51">
        <v>0</v>
      </c>
      <c r="CM51">
        <v>0</v>
      </c>
      <c r="CN51">
        <v>0</v>
      </c>
      <c r="CO51">
        <v>0</v>
      </c>
      <c r="CP51">
        <v>0</v>
      </c>
      <c r="CQ51">
        <v>0</v>
      </c>
      <c r="CR51">
        <v>0</v>
      </c>
      <c r="CS51">
        <v>0</v>
      </c>
      <c r="CT51">
        <v>0</v>
      </c>
      <c r="CU51" t="s">
        <v>234</v>
      </c>
      <c r="CV51" t="s">
        <v>3954</v>
      </c>
      <c r="CW51">
        <v>0</v>
      </c>
      <c r="CX51">
        <v>0</v>
      </c>
      <c r="CY51">
        <v>1</v>
      </c>
      <c r="CZ51">
        <v>1</v>
      </c>
      <c r="DA51">
        <v>0</v>
      </c>
      <c r="DB51">
        <v>0</v>
      </c>
      <c r="DC51">
        <v>0</v>
      </c>
      <c r="DD51">
        <v>0</v>
      </c>
      <c r="DE51" t="s">
        <v>1445</v>
      </c>
      <c r="DF51" t="s">
        <v>1445</v>
      </c>
      <c r="DG51" t="s">
        <v>1655</v>
      </c>
      <c r="DH51" t="s">
        <v>331</v>
      </c>
      <c r="DI51" t="s">
        <v>305</v>
      </c>
      <c r="DJ51" t="s">
        <v>349</v>
      </c>
      <c r="DK51" t="s">
        <v>314</v>
      </c>
      <c r="DL51" t="s">
        <v>234</v>
      </c>
      <c r="DM51" t="s">
        <v>234</v>
      </c>
      <c r="DN51" t="s">
        <v>234</v>
      </c>
      <c r="DO51" t="s">
        <v>234</v>
      </c>
      <c r="DP51" t="s">
        <v>234</v>
      </c>
      <c r="DQ51" t="s">
        <v>234</v>
      </c>
      <c r="DR51" t="s">
        <v>234</v>
      </c>
      <c r="DS51" t="s">
        <v>234</v>
      </c>
      <c r="DT51" t="s">
        <v>234</v>
      </c>
      <c r="DU51" t="s">
        <v>234</v>
      </c>
      <c r="DV51" t="s">
        <v>234</v>
      </c>
      <c r="DW51" t="s">
        <v>234</v>
      </c>
      <c r="DX51" t="s">
        <v>234</v>
      </c>
      <c r="DY51" t="s">
        <v>234</v>
      </c>
      <c r="DZ51" t="s">
        <v>234</v>
      </c>
      <c r="EA51" t="s">
        <v>234</v>
      </c>
      <c r="EB51" t="s">
        <v>234</v>
      </c>
      <c r="EC51" t="s">
        <v>234</v>
      </c>
      <c r="ED51" t="s">
        <v>234</v>
      </c>
      <c r="EE51" t="s">
        <v>234</v>
      </c>
      <c r="EF51" t="s">
        <v>234</v>
      </c>
      <c r="EG51" t="s">
        <v>234</v>
      </c>
      <c r="EH51" t="s">
        <v>234</v>
      </c>
      <c r="EI51" t="s">
        <v>234</v>
      </c>
      <c r="EJ51" t="s">
        <v>234</v>
      </c>
      <c r="EK51" s="252" t="s">
        <v>234</v>
      </c>
      <c r="EL51" t="s">
        <v>234</v>
      </c>
      <c r="EM51" t="s">
        <v>234</v>
      </c>
      <c r="EN51" t="s">
        <v>234</v>
      </c>
      <c r="EO51" t="s">
        <v>234</v>
      </c>
      <c r="EP51" t="s">
        <v>234</v>
      </c>
      <c r="EQ51" s="252" t="s">
        <v>234</v>
      </c>
      <c r="ER51" t="s">
        <v>234</v>
      </c>
      <c r="ES51" t="s">
        <v>234</v>
      </c>
      <c r="ET51" t="s">
        <v>234</v>
      </c>
      <c r="EU51" t="s">
        <v>234</v>
      </c>
      <c r="EV51" t="s">
        <v>234</v>
      </c>
      <c r="EW51" t="s">
        <v>234</v>
      </c>
      <c r="EX51" t="s">
        <v>234</v>
      </c>
      <c r="EY51" t="s">
        <v>234</v>
      </c>
      <c r="EZ51" t="s">
        <v>234</v>
      </c>
      <c r="FA51" t="s">
        <v>234</v>
      </c>
      <c r="FB51" t="s">
        <v>234</v>
      </c>
      <c r="FC51" t="s">
        <v>234</v>
      </c>
      <c r="FD51" t="s">
        <v>234</v>
      </c>
      <c r="FE51" t="s">
        <v>234</v>
      </c>
      <c r="FF51" t="s">
        <v>234</v>
      </c>
      <c r="FG51" t="s">
        <v>234</v>
      </c>
      <c r="FH51" t="s">
        <v>234</v>
      </c>
      <c r="FI51" t="s">
        <v>234</v>
      </c>
      <c r="FJ51" t="s">
        <v>234</v>
      </c>
      <c r="FK51" t="s">
        <v>234</v>
      </c>
      <c r="FL51" t="s">
        <v>234</v>
      </c>
      <c r="FM51" t="s">
        <v>234</v>
      </c>
      <c r="FN51" t="s">
        <v>234</v>
      </c>
      <c r="FO51" t="s">
        <v>234</v>
      </c>
      <c r="FP51" t="s">
        <v>234</v>
      </c>
      <c r="FQ51" t="s">
        <v>234</v>
      </c>
      <c r="FR51" t="s">
        <v>234</v>
      </c>
      <c r="FS51" t="s">
        <v>234</v>
      </c>
      <c r="FT51" t="s">
        <v>234</v>
      </c>
      <c r="FU51" t="s">
        <v>234</v>
      </c>
      <c r="FV51" t="s">
        <v>234</v>
      </c>
      <c r="FW51" t="s">
        <v>234</v>
      </c>
      <c r="FX51" t="s">
        <v>234</v>
      </c>
      <c r="FY51" t="s">
        <v>234</v>
      </c>
      <c r="FZ51" t="s">
        <v>234</v>
      </c>
      <c r="GA51" t="s">
        <v>234</v>
      </c>
      <c r="GB51" t="s">
        <v>234</v>
      </c>
      <c r="GC51" t="s">
        <v>234</v>
      </c>
      <c r="GD51" t="s">
        <v>234</v>
      </c>
      <c r="GE51" t="s">
        <v>234</v>
      </c>
      <c r="GF51" t="s">
        <v>234</v>
      </c>
      <c r="GG51" t="s">
        <v>234</v>
      </c>
      <c r="GH51" t="s">
        <v>234</v>
      </c>
      <c r="GI51" t="s">
        <v>234</v>
      </c>
      <c r="GJ51" t="s">
        <v>234</v>
      </c>
      <c r="GK51" t="s">
        <v>234</v>
      </c>
      <c r="GL51" t="s">
        <v>234</v>
      </c>
      <c r="GM51" t="s">
        <v>234</v>
      </c>
      <c r="GN51" t="s">
        <v>234</v>
      </c>
      <c r="GO51" t="s">
        <v>234</v>
      </c>
      <c r="GP51" t="s">
        <v>234</v>
      </c>
      <c r="GQ51" t="s">
        <v>234</v>
      </c>
      <c r="GR51" t="s">
        <v>1445</v>
      </c>
      <c r="GS51" t="s">
        <v>234</v>
      </c>
      <c r="GT51" t="s">
        <v>234</v>
      </c>
      <c r="GU51" t="s">
        <v>234</v>
      </c>
      <c r="GV51" t="s">
        <v>234</v>
      </c>
      <c r="GW51" t="s">
        <v>234</v>
      </c>
      <c r="GX51" t="s">
        <v>234</v>
      </c>
      <c r="GY51" t="s">
        <v>234</v>
      </c>
      <c r="GZ51" t="s">
        <v>234</v>
      </c>
      <c r="HA51" t="s">
        <v>1586</v>
      </c>
      <c r="HB51">
        <v>0</v>
      </c>
      <c r="HC51">
        <v>0</v>
      </c>
      <c r="HD51">
        <v>1</v>
      </c>
      <c r="HE51">
        <v>0</v>
      </c>
      <c r="HF51">
        <v>0</v>
      </c>
      <c r="HG51">
        <v>0</v>
      </c>
      <c r="HH51">
        <v>0</v>
      </c>
      <c r="HI51">
        <v>0</v>
      </c>
      <c r="HJ51" t="s">
        <v>234</v>
      </c>
      <c r="HK51" t="s">
        <v>1655</v>
      </c>
      <c r="HL51" t="s">
        <v>234</v>
      </c>
      <c r="HM51" t="s">
        <v>309</v>
      </c>
      <c r="HN51">
        <v>1</v>
      </c>
      <c r="HO51">
        <v>0</v>
      </c>
      <c r="HP51">
        <v>0</v>
      </c>
      <c r="HQ51" t="s">
        <v>234</v>
      </c>
      <c r="HR51" t="s">
        <v>234</v>
      </c>
      <c r="HS51" t="s">
        <v>234</v>
      </c>
      <c r="HT51" t="s">
        <v>234</v>
      </c>
      <c r="HU51" t="s">
        <v>234</v>
      </c>
      <c r="HV51" t="s">
        <v>234</v>
      </c>
      <c r="HW51" t="s">
        <v>234</v>
      </c>
      <c r="HX51" t="s">
        <v>234</v>
      </c>
      <c r="HY51" t="s">
        <v>234</v>
      </c>
      <c r="HZ51" t="s">
        <v>234</v>
      </c>
      <c r="IA51" t="s">
        <v>234</v>
      </c>
      <c r="IB51" t="s">
        <v>234</v>
      </c>
      <c r="IC51" t="s">
        <v>234</v>
      </c>
      <c r="ID51" t="s">
        <v>234</v>
      </c>
      <c r="IE51" t="s">
        <v>234</v>
      </c>
      <c r="IF51" t="s">
        <v>234</v>
      </c>
      <c r="IG51" t="s">
        <v>234</v>
      </c>
      <c r="IH51" t="s">
        <v>234</v>
      </c>
      <c r="II51" t="s">
        <v>234</v>
      </c>
      <c r="IJ51" t="s">
        <v>234</v>
      </c>
      <c r="IK51" t="s">
        <v>234</v>
      </c>
      <c r="IL51" t="s">
        <v>234</v>
      </c>
      <c r="IM51" t="s">
        <v>234</v>
      </c>
      <c r="IN51" t="s">
        <v>234</v>
      </c>
      <c r="IO51" t="s">
        <v>234</v>
      </c>
      <c r="IP51" t="s">
        <v>234</v>
      </c>
      <c r="IQ51" t="s">
        <v>234</v>
      </c>
      <c r="IR51" t="s">
        <v>234</v>
      </c>
      <c r="IS51" t="s">
        <v>234</v>
      </c>
      <c r="IT51" t="s">
        <v>234</v>
      </c>
      <c r="IU51" t="s">
        <v>234</v>
      </c>
      <c r="IV51" t="s">
        <v>234</v>
      </c>
      <c r="IW51" t="s">
        <v>234</v>
      </c>
      <c r="IX51" t="s">
        <v>234</v>
      </c>
      <c r="IY51" t="s">
        <v>234</v>
      </c>
      <c r="IZ51" t="s">
        <v>234</v>
      </c>
      <c r="JA51" t="s">
        <v>234</v>
      </c>
      <c r="JB51" t="s">
        <v>234</v>
      </c>
      <c r="JC51" t="s">
        <v>234</v>
      </c>
      <c r="JD51" t="s">
        <v>234</v>
      </c>
      <c r="JE51" t="s">
        <v>234</v>
      </c>
      <c r="JF51" t="s">
        <v>234</v>
      </c>
      <c r="JG51" t="s">
        <v>234</v>
      </c>
      <c r="JH51" t="s">
        <v>234</v>
      </c>
      <c r="JI51" t="s">
        <v>234</v>
      </c>
      <c r="JJ51" t="s">
        <v>234</v>
      </c>
      <c r="JK51" t="s">
        <v>234</v>
      </c>
      <c r="JL51" t="s">
        <v>234</v>
      </c>
      <c r="JM51" t="s">
        <v>234</v>
      </c>
      <c r="JN51" t="s">
        <v>234</v>
      </c>
      <c r="JO51" t="s">
        <v>234</v>
      </c>
      <c r="JP51" t="s">
        <v>234</v>
      </c>
      <c r="JQ51" t="s">
        <v>234</v>
      </c>
      <c r="JR51" t="s">
        <v>234</v>
      </c>
      <c r="JS51" t="s">
        <v>234</v>
      </c>
      <c r="JT51" t="s">
        <v>234</v>
      </c>
      <c r="JU51" t="s">
        <v>234</v>
      </c>
      <c r="JV51" t="s">
        <v>234</v>
      </c>
      <c r="JW51" t="s">
        <v>234</v>
      </c>
      <c r="JX51" t="s">
        <v>3443</v>
      </c>
    </row>
    <row r="52" spans="1:284" x14ac:dyDescent="0.35">
      <c r="A52" t="s">
        <v>3958</v>
      </c>
      <c r="B52" s="268">
        <v>44616</v>
      </c>
      <c r="C52" t="s">
        <v>451</v>
      </c>
      <c r="D52" t="s">
        <v>450</v>
      </c>
      <c r="E52" t="s">
        <v>1374</v>
      </c>
      <c r="F52" t="s">
        <v>331</v>
      </c>
      <c r="G52" t="s">
        <v>452</v>
      </c>
      <c r="H52" t="s">
        <v>456</v>
      </c>
      <c r="I52" t="s">
        <v>457</v>
      </c>
      <c r="J52" t="s">
        <v>458</v>
      </c>
      <c r="K52" t="s">
        <v>366</v>
      </c>
      <c r="L52" t="s">
        <v>284</v>
      </c>
      <c r="M52" t="s">
        <v>250</v>
      </c>
      <c r="N52" t="s">
        <v>234</v>
      </c>
      <c r="O52" t="s">
        <v>234</v>
      </c>
      <c r="P52" t="s">
        <v>308</v>
      </c>
      <c r="Q52" t="s">
        <v>234</v>
      </c>
      <c r="R52" t="s">
        <v>318</v>
      </c>
      <c r="S52">
        <v>1</v>
      </c>
      <c r="T52">
        <v>0</v>
      </c>
      <c r="U52">
        <v>0</v>
      </c>
      <c r="V52">
        <v>0</v>
      </c>
      <c r="W52">
        <v>0</v>
      </c>
      <c r="X52">
        <v>0</v>
      </c>
      <c r="Y52">
        <v>0</v>
      </c>
      <c r="Z52">
        <v>0</v>
      </c>
      <c r="AA52" t="s">
        <v>309</v>
      </c>
      <c r="AB52" t="s">
        <v>750</v>
      </c>
      <c r="AC52" t="s">
        <v>287</v>
      </c>
      <c r="AD52">
        <v>1</v>
      </c>
      <c r="AE52">
        <v>0</v>
      </c>
      <c r="AF52">
        <v>0</v>
      </c>
      <c r="AG52">
        <v>0</v>
      </c>
      <c r="AH52">
        <v>0</v>
      </c>
      <c r="AI52">
        <v>0</v>
      </c>
      <c r="AJ52">
        <v>0</v>
      </c>
      <c r="AK52">
        <v>0</v>
      </c>
      <c r="AL52">
        <v>0</v>
      </c>
      <c r="AM52">
        <v>0</v>
      </c>
      <c r="AN52" t="s">
        <v>234</v>
      </c>
      <c r="AO52" t="s">
        <v>304</v>
      </c>
      <c r="AP52" t="s">
        <v>311</v>
      </c>
      <c r="AQ52" t="s">
        <v>3944</v>
      </c>
      <c r="AR52">
        <v>1</v>
      </c>
      <c r="AS52">
        <v>1</v>
      </c>
      <c r="AT52">
        <v>1</v>
      </c>
      <c r="AU52">
        <v>1</v>
      </c>
      <c r="AV52">
        <v>1</v>
      </c>
      <c r="AW52">
        <v>1</v>
      </c>
      <c r="AX52">
        <v>1</v>
      </c>
      <c r="AY52">
        <v>0</v>
      </c>
      <c r="AZ52" t="s">
        <v>1500</v>
      </c>
      <c r="BA52">
        <v>250</v>
      </c>
      <c r="BB52">
        <v>125</v>
      </c>
      <c r="BC52" t="s">
        <v>1655</v>
      </c>
      <c r="BD52">
        <v>350</v>
      </c>
      <c r="BE52" s="252">
        <v>134.61538461538399</v>
      </c>
      <c r="BF52" t="s">
        <v>1655</v>
      </c>
      <c r="BG52">
        <v>300</v>
      </c>
      <c r="BH52" s="252">
        <v>130.434782608695</v>
      </c>
      <c r="BI52" t="s">
        <v>1445</v>
      </c>
      <c r="BJ52">
        <v>400</v>
      </c>
      <c r="BK52" s="252">
        <v>137.93103448275801</v>
      </c>
      <c r="BL52" t="s">
        <v>1655</v>
      </c>
      <c r="BM52">
        <v>600</v>
      </c>
      <c r="BN52" s="252">
        <v>250</v>
      </c>
      <c r="BO52" t="s">
        <v>1655</v>
      </c>
      <c r="BP52">
        <v>650</v>
      </c>
      <c r="BQ52" s="252">
        <v>270.83333333333297</v>
      </c>
      <c r="BR52" t="s">
        <v>1655</v>
      </c>
      <c r="BS52" t="s">
        <v>1504</v>
      </c>
      <c r="BT52" t="s">
        <v>1655</v>
      </c>
      <c r="BU52">
        <v>1000</v>
      </c>
      <c r="BV52" t="s">
        <v>234</v>
      </c>
      <c r="BW52" t="s">
        <v>234</v>
      </c>
      <c r="BX52" t="s">
        <v>234</v>
      </c>
      <c r="BY52" t="s">
        <v>234</v>
      </c>
      <c r="BZ52" t="s">
        <v>234</v>
      </c>
      <c r="CA52" t="s">
        <v>234</v>
      </c>
      <c r="CB52" t="s">
        <v>259</v>
      </c>
      <c r="CC52">
        <v>1000</v>
      </c>
      <c r="CD52" t="s">
        <v>1655</v>
      </c>
      <c r="CE52" t="s">
        <v>1655</v>
      </c>
      <c r="CF52" t="s">
        <v>3956</v>
      </c>
      <c r="CG52">
        <v>0</v>
      </c>
      <c r="CH52">
        <v>1</v>
      </c>
      <c r="CI52">
        <v>0</v>
      </c>
      <c r="CJ52">
        <v>0</v>
      </c>
      <c r="CK52">
        <v>1</v>
      </c>
      <c r="CL52">
        <v>0</v>
      </c>
      <c r="CM52">
        <v>0</v>
      </c>
      <c r="CN52">
        <v>0</v>
      </c>
      <c r="CO52">
        <v>0</v>
      </c>
      <c r="CP52">
        <v>0</v>
      </c>
      <c r="CQ52">
        <v>0</v>
      </c>
      <c r="CR52">
        <v>0</v>
      </c>
      <c r="CS52">
        <v>0</v>
      </c>
      <c r="CT52">
        <v>0</v>
      </c>
      <c r="CU52" t="s">
        <v>234</v>
      </c>
      <c r="CV52" t="s">
        <v>3957</v>
      </c>
      <c r="CW52">
        <v>1</v>
      </c>
      <c r="CX52">
        <v>1</v>
      </c>
      <c r="CY52">
        <v>1</v>
      </c>
      <c r="CZ52">
        <v>0</v>
      </c>
      <c r="DA52">
        <v>1</v>
      </c>
      <c r="DB52">
        <v>0</v>
      </c>
      <c r="DC52">
        <v>0</v>
      </c>
      <c r="DD52">
        <v>0</v>
      </c>
      <c r="DE52" t="s">
        <v>1445</v>
      </c>
      <c r="DF52" t="s">
        <v>1445</v>
      </c>
      <c r="DG52" t="s">
        <v>1655</v>
      </c>
      <c r="DH52" t="s">
        <v>331</v>
      </c>
      <c r="DI52" t="s">
        <v>305</v>
      </c>
      <c r="DJ52" t="s">
        <v>349</v>
      </c>
      <c r="DK52" t="s">
        <v>314</v>
      </c>
      <c r="DL52" t="s">
        <v>234</v>
      </c>
      <c r="DM52" t="s">
        <v>234</v>
      </c>
      <c r="DN52" t="s">
        <v>234</v>
      </c>
      <c r="DO52" t="s">
        <v>234</v>
      </c>
      <c r="DP52" t="s">
        <v>234</v>
      </c>
      <c r="DQ52" t="s">
        <v>234</v>
      </c>
      <c r="DR52" t="s">
        <v>234</v>
      </c>
      <c r="DS52" t="s">
        <v>234</v>
      </c>
      <c r="DT52" t="s">
        <v>234</v>
      </c>
      <c r="DU52" t="s">
        <v>234</v>
      </c>
      <c r="DV52" t="s">
        <v>234</v>
      </c>
      <c r="DW52" t="s">
        <v>234</v>
      </c>
      <c r="DX52" t="s">
        <v>234</v>
      </c>
      <c r="DY52" t="s">
        <v>234</v>
      </c>
      <c r="DZ52" t="s">
        <v>234</v>
      </c>
      <c r="EA52" t="s">
        <v>234</v>
      </c>
      <c r="EB52" t="s">
        <v>234</v>
      </c>
      <c r="EC52" t="s">
        <v>234</v>
      </c>
      <c r="ED52" t="s">
        <v>234</v>
      </c>
      <c r="EE52" t="s">
        <v>234</v>
      </c>
      <c r="EF52" t="s">
        <v>234</v>
      </c>
      <c r="EG52" t="s">
        <v>234</v>
      </c>
      <c r="EH52" t="s">
        <v>234</v>
      </c>
      <c r="EI52" t="s">
        <v>234</v>
      </c>
      <c r="EJ52" t="s">
        <v>234</v>
      </c>
      <c r="EK52" s="252" t="s">
        <v>234</v>
      </c>
      <c r="EL52" t="s">
        <v>234</v>
      </c>
      <c r="EM52" t="s">
        <v>234</v>
      </c>
      <c r="EN52" t="s">
        <v>234</v>
      </c>
      <c r="EO52" t="s">
        <v>234</v>
      </c>
      <c r="EP52" t="s">
        <v>234</v>
      </c>
      <c r="EQ52" s="252" t="s">
        <v>234</v>
      </c>
      <c r="ER52" t="s">
        <v>234</v>
      </c>
      <c r="ES52" t="s">
        <v>234</v>
      </c>
      <c r="ET52" t="s">
        <v>234</v>
      </c>
      <c r="EU52" t="s">
        <v>234</v>
      </c>
      <c r="EV52" t="s">
        <v>234</v>
      </c>
      <c r="EW52" t="s">
        <v>234</v>
      </c>
      <c r="EX52" t="s">
        <v>234</v>
      </c>
      <c r="EY52" t="s">
        <v>234</v>
      </c>
      <c r="EZ52" t="s">
        <v>234</v>
      </c>
      <c r="FA52" t="s">
        <v>234</v>
      </c>
      <c r="FB52" t="s">
        <v>234</v>
      </c>
      <c r="FC52" t="s">
        <v>234</v>
      </c>
      <c r="FD52" t="s">
        <v>234</v>
      </c>
      <c r="FE52" t="s">
        <v>234</v>
      </c>
      <c r="FF52" t="s">
        <v>234</v>
      </c>
      <c r="FG52" t="s">
        <v>234</v>
      </c>
      <c r="FH52" t="s">
        <v>234</v>
      </c>
      <c r="FI52" t="s">
        <v>234</v>
      </c>
      <c r="FJ52" t="s">
        <v>234</v>
      </c>
      <c r="FK52" t="s">
        <v>234</v>
      </c>
      <c r="FL52" t="s">
        <v>234</v>
      </c>
      <c r="FM52" t="s">
        <v>234</v>
      </c>
      <c r="FN52" t="s">
        <v>234</v>
      </c>
      <c r="FO52" t="s">
        <v>234</v>
      </c>
      <c r="FP52" t="s">
        <v>234</v>
      </c>
      <c r="FQ52" t="s">
        <v>234</v>
      </c>
      <c r="FR52" t="s">
        <v>234</v>
      </c>
      <c r="FS52" t="s">
        <v>234</v>
      </c>
      <c r="FT52" t="s">
        <v>234</v>
      </c>
      <c r="FU52" t="s">
        <v>234</v>
      </c>
      <c r="FV52" t="s">
        <v>234</v>
      </c>
      <c r="FW52" t="s">
        <v>234</v>
      </c>
      <c r="FX52" t="s">
        <v>234</v>
      </c>
      <c r="FY52" t="s">
        <v>234</v>
      </c>
      <c r="FZ52" t="s">
        <v>234</v>
      </c>
      <c r="GA52" t="s">
        <v>234</v>
      </c>
      <c r="GB52" t="s">
        <v>234</v>
      </c>
      <c r="GC52" t="s">
        <v>234</v>
      </c>
      <c r="GD52" t="s">
        <v>234</v>
      </c>
      <c r="GE52" t="s">
        <v>234</v>
      </c>
      <c r="GF52" t="s">
        <v>234</v>
      </c>
      <c r="GG52" t="s">
        <v>234</v>
      </c>
      <c r="GH52" t="s">
        <v>234</v>
      </c>
      <c r="GI52" t="s">
        <v>234</v>
      </c>
      <c r="GJ52" t="s">
        <v>234</v>
      </c>
      <c r="GK52" t="s">
        <v>234</v>
      </c>
      <c r="GL52" t="s">
        <v>234</v>
      </c>
      <c r="GM52" t="s">
        <v>234</v>
      </c>
      <c r="GN52" t="s">
        <v>234</v>
      </c>
      <c r="GO52" t="s">
        <v>234</v>
      </c>
      <c r="GP52" t="s">
        <v>234</v>
      </c>
      <c r="GQ52" t="s">
        <v>234</v>
      </c>
      <c r="GR52" t="s">
        <v>1445</v>
      </c>
      <c r="GS52" t="s">
        <v>234</v>
      </c>
      <c r="GT52" t="s">
        <v>234</v>
      </c>
      <c r="GU52" t="s">
        <v>234</v>
      </c>
      <c r="GV52" t="s">
        <v>234</v>
      </c>
      <c r="GW52" t="s">
        <v>234</v>
      </c>
      <c r="GX52" t="s">
        <v>234</v>
      </c>
      <c r="GY52" t="s">
        <v>234</v>
      </c>
      <c r="GZ52" t="s">
        <v>234</v>
      </c>
      <c r="HA52" t="s">
        <v>1586</v>
      </c>
      <c r="HB52">
        <v>0</v>
      </c>
      <c r="HC52">
        <v>0</v>
      </c>
      <c r="HD52">
        <v>1</v>
      </c>
      <c r="HE52">
        <v>0</v>
      </c>
      <c r="HF52">
        <v>0</v>
      </c>
      <c r="HG52">
        <v>0</v>
      </c>
      <c r="HH52">
        <v>0</v>
      </c>
      <c r="HI52">
        <v>0</v>
      </c>
      <c r="HJ52" t="s">
        <v>234</v>
      </c>
      <c r="HK52" t="s">
        <v>1655</v>
      </c>
      <c r="HL52" t="s">
        <v>234</v>
      </c>
      <c r="HM52" t="s">
        <v>309</v>
      </c>
      <c r="HN52">
        <v>1</v>
      </c>
      <c r="HO52">
        <v>0</v>
      </c>
      <c r="HP52">
        <v>0</v>
      </c>
      <c r="HQ52" t="s">
        <v>234</v>
      </c>
      <c r="HR52" t="s">
        <v>234</v>
      </c>
      <c r="HS52" t="s">
        <v>234</v>
      </c>
      <c r="HT52" t="s">
        <v>234</v>
      </c>
      <c r="HU52" t="s">
        <v>234</v>
      </c>
      <c r="HV52" t="s">
        <v>234</v>
      </c>
      <c r="HW52" t="s">
        <v>234</v>
      </c>
      <c r="HX52" t="s">
        <v>234</v>
      </c>
      <c r="HY52" t="s">
        <v>234</v>
      </c>
      <c r="HZ52" t="s">
        <v>234</v>
      </c>
      <c r="IA52" t="s">
        <v>234</v>
      </c>
      <c r="IB52" t="s">
        <v>234</v>
      </c>
      <c r="IC52" t="s">
        <v>234</v>
      </c>
      <c r="ID52" t="s">
        <v>234</v>
      </c>
      <c r="IE52" t="s">
        <v>234</v>
      </c>
      <c r="IF52" t="s">
        <v>234</v>
      </c>
      <c r="IG52" t="s">
        <v>234</v>
      </c>
      <c r="IH52" t="s">
        <v>234</v>
      </c>
      <c r="II52" t="s">
        <v>234</v>
      </c>
      <c r="IJ52" t="s">
        <v>234</v>
      </c>
      <c r="IK52" t="s">
        <v>234</v>
      </c>
      <c r="IL52" t="s">
        <v>234</v>
      </c>
      <c r="IM52" t="s">
        <v>234</v>
      </c>
      <c r="IN52" t="s">
        <v>234</v>
      </c>
      <c r="IO52" t="s">
        <v>234</v>
      </c>
      <c r="IP52" t="s">
        <v>234</v>
      </c>
      <c r="IQ52" t="s">
        <v>234</v>
      </c>
      <c r="IR52" t="s">
        <v>234</v>
      </c>
      <c r="IS52" t="s">
        <v>234</v>
      </c>
      <c r="IT52" t="s">
        <v>234</v>
      </c>
      <c r="IU52" t="s">
        <v>234</v>
      </c>
      <c r="IV52" t="s">
        <v>234</v>
      </c>
      <c r="IW52" t="s">
        <v>234</v>
      </c>
      <c r="IX52" t="s">
        <v>234</v>
      </c>
      <c r="IY52" t="s">
        <v>234</v>
      </c>
      <c r="IZ52" t="s">
        <v>234</v>
      </c>
      <c r="JA52" t="s">
        <v>234</v>
      </c>
      <c r="JB52" t="s">
        <v>234</v>
      </c>
      <c r="JC52" t="s">
        <v>234</v>
      </c>
      <c r="JD52" t="s">
        <v>234</v>
      </c>
      <c r="JE52" t="s">
        <v>234</v>
      </c>
      <c r="JF52" t="s">
        <v>234</v>
      </c>
      <c r="JG52" t="s">
        <v>234</v>
      </c>
      <c r="JH52" t="s">
        <v>234</v>
      </c>
      <c r="JI52" t="s">
        <v>234</v>
      </c>
      <c r="JJ52" t="s">
        <v>234</v>
      </c>
      <c r="JK52" t="s">
        <v>234</v>
      </c>
      <c r="JL52" t="s">
        <v>234</v>
      </c>
      <c r="JM52" t="s">
        <v>234</v>
      </c>
      <c r="JN52" t="s">
        <v>234</v>
      </c>
      <c r="JO52" t="s">
        <v>234</v>
      </c>
      <c r="JP52" t="s">
        <v>234</v>
      </c>
      <c r="JQ52" t="s">
        <v>234</v>
      </c>
      <c r="JR52" t="s">
        <v>234</v>
      </c>
      <c r="JS52" t="s">
        <v>234</v>
      </c>
      <c r="JT52" t="s">
        <v>234</v>
      </c>
      <c r="JU52" t="s">
        <v>234</v>
      </c>
      <c r="JV52" t="s">
        <v>234</v>
      </c>
      <c r="JW52" t="s">
        <v>234</v>
      </c>
      <c r="JX52" t="s">
        <v>3443</v>
      </c>
    </row>
    <row r="53" spans="1:284" x14ac:dyDescent="0.35">
      <c r="A53" t="s">
        <v>3960</v>
      </c>
      <c r="B53" s="268">
        <v>44616</v>
      </c>
      <c r="C53" t="s">
        <v>451</v>
      </c>
      <c r="D53" t="s">
        <v>450</v>
      </c>
      <c r="E53" t="s">
        <v>1374</v>
      </c>
      <c r="F53" t="s">
        <v>331</v>
      </c>
      <c r="G53" t="s">
        <v>452</v>
      </c>
      <c r="H53" t="s">
        <v>456</v>
      </c>
      <c r="I53" t="s">
        <v>457</v>
      </c>
      <c r="J53" t="s">
        <v>458</v>
      </c>
      <c r="K53" t="s">
        <v>366</v>
      </c>
      <c r="L53" t="s">
        <v>284</v>
      </c>
      <c r="M53" t="s">
        <v>250</v>
      </c>
      <c r="N53" t="s">
        <v>234</v>
      </c>
      <c r="O53" t="s">
        <v>234</v>
      </c>
      <c r="P53" t="s">
        <v>308</v>
      </c>
      <c r="Q53" t="s">
        <v>234</v>
      </c>
      <c r="R53" t="s">
        <v>302</v>
      </c>
      <c r="S53">
        <v>0</v>
      </c>
      <c r="T53">
        <v>1</v>
      </c>
      <c r="U53">
        <v>0</v>
      </c>
      <c r="V53">
        <v>0</v>
      </c>
      <c r="W53">
        <v>0</v>
      </c>
      <c r="X53">
        <v>0</v>
      </c>
      <c r="Y53">
        <v>0</v>
      </c>
      <c r="Z53">
        <v>0</v>
      </c>
      <c r="AA53" t="s">
        <v>303</v>
      </c>
      <c r="AB53" t="s">
        <v>752</v>
      </c>
      <c r="AC53" t="s">
        <v>287</v>
      </c>
      <c r="AD53">
        <v>1</v>
      </c>
      <c r="AE53">
        <v>0</v>
      </c>
      <c r="AF53">
        <v>0</v>
      </c>
      <c r="AG53">
        <v>0</v>
      </c>
      <c r="AH53">
        <v>0</v>
      </c>
      <c r="AI53">
        <v>0</v>
      </c>
      <c r="AJ53">
        <v>0</v>
      </c>
      <c r="AK53">
        <v>0</v>
      </c>
      <c r="AL53">
        <v>0</v>
      </c>
      <c r="AM53">
        <v>0</v>
      </c>
      <c r="AN53" t="s">
        <v>234</v>
      </c>
      <c r="AO53" t="s">
        <v>304</v>
      </c>
      <c r="AP53" t="s">
        <v>311</v>
      </c>
      <c r="AQ53" t="s">
        <v>234</v>
      </c>
      <c r="AR53" t="s">
        <v>234</v>
      </c>
      <c r="AS53" t="s">
        <v>234</v>
      </c>
      <c r="AT53" t="s">
        <v>234</v>
      </c>
      <c r="AU53" t="s">
        <v>234</v>
      </c>
      <c r="AV53" t="s">
        <v>234</v>
      </c>
      <c r="AW53" t="s">
        <v>234</v>
      </c>
      <c r="AX53" t="s">
        <v>234</v>
      </c>
      <c r="AY53" t="s">
        <v>234</v>
      </c>
      <c r="AZ53" t="s">
        <v>234</v>
      </c>
      <c r="BA53" t="s">
        <v>234</v>
      </c>
      <c r="BB53" t="s">
        <v>234</v>
      </c>
      <c r="BC53" t="s">
        <v>234</v>
      </c>
      <c r="BD53" t="s">
        <v>234</v>
      </c>
      <c r="BE53" s="252" t="s">
        <v>234</v>
      </c>
      <c r="BF53" t="s">
        <v>234</v>
      </c>
      <c r="BG53" t="s">
        <v>234</v>
      </c>
      <c r="BH53" s="252" t="s">
        <v>234</v>
      </c>
      <c r="BI53" t="s">
        <v>234</v>
      </c>
      <c r="BJ53" t="s">
        <v>234</v>
      </c>
      <c r="BK53" s="252" t="s">
        <v>234</v>
      </c>
      <c r="BL53" t="s">
        <v>234</v>
      </c>
      <c r="BM53" t="s">
        <v>234</v>
      </c>
      <c r="BN53" s="252" t="s">
        <v>234</v>
      </c>
      <c r="BO53" t="s">
        <v>234</v>
      </c>
      <c r="BP53" t="s">
        <v>234</v>
      </c>
      <c r="BQ53" s="252" t="s">
        <v>234</v>
      </c>
      <c r="BR53" t="s">
        <v>234</v>
      </c>
      <c r="BS53" t="s">
        <v>234</v>
      </c>
      <c r="BT53" t="s">
        <v>234</v>
      </c>
      <c r="BU53" t="s">
        <v>234</v>
      </c>
      <c r="BV53" t="s">
        <v>234</v>
      </c>
      <c r="BW53" t="s">
        <v>234</v>
      </c>
      <c r="BX53" t="s">
        <v>234</v>
      </c>
      <c r="BY53" t="s">
        <v>234</v>
      </c>
      <c r="BZ53" t="s">
        <v>234</v>
      </c>
      <c r="CA53" t="s">
        <v>234</v>
      </c>
      <c r="CB53" t="s">
        <v>234</v>
      </c>
      <c r="CC53" t="s">
        <v>234</v>
      </c>
      <c r="CD53" t="s">
        <v>234</v>
      </c>
      <c r="CE53" t="s">
        <v>234</v>
      </c>
      <c r="CF53" t="s">
        <v>234</v>
      </c>
      <c r="CG53" t="s">
        <v>234</v>
      </c>
      <c r="CH53" t="s">
        <v>234</v>
      </c>
      <c r="CI53" t="s">
        <v>234</v>
      </c>
      <c r="CJ53" t="s">
        <v>234</v>
      </c>
      <c r="CK53" t="s">
        <v>234</v>
      </c>
      <c r="CL53" t="s">
        <v>234</v>
      </c>
      <c r="CM53" t="s">
        <v>234</v>
      </c>
      <c r="CN53" t="s">
        <v>234</v>
      </c>
      <c r="CO53" t="s">
        <v>234</v>
      </c>
      <c r="CP53" t="s">
        <v>234</v>
      </c>
      <c r="CQ53" t="s">
        <v>234</v>
      </c>
      <c r="CR53" t="s">
        <v>234</v>
      </c>
      <c r="CS53" t="s">
        <v>234</v>
      </c>
      <c r="CT53" t="s">
        <v>234</v>
      </c>
      <c r="CU53" t="s">
        <v>234</v>
      </c>
      <c r="CV53" t="s">
        <v>234</v>
      </c>
      <c r="CW53" t="s">
        <v>234</v>
      </c>
      <c r="CX53" t="s">
        <v>234</v>
      </c>
      <c r="CY53" t="s">
        <v>234</v>
      </c>
      <c r="CZ53" t="s">
        <v>234</v>
      </c>
      <c r="DA53" t="s">
        <v>234</v>
      </c>
      <c r="DB53" t="s">
        <v>234</v>
      </c>
      <c r="DC53" t="s">
        <v>234</v>
      </c>
      <c r="DD53" t="s">
        <v>234</v>
      </c>
      <c r="DE53" t="s">
        <v>234</v>
      </c>
      <c r="DF53" t="s">
        <v>234</v>
      </c>
      <c r="DG53" t="s">
        <v>234</v>
      </c>
      <c r="DH53" t="s">
        <v>234</v>
      </c>
      <c r="DI53" t="s">
        <v>234</v>
      </c>
      <c r="DJ53" t="s">
        <v>234</v>
      </c>
      <c r="DK53" t="s">
        <v>234</v>
      </c>
      <c r="DL53" t="s">
        <v>3813</v>
      </c>
      <c r="DM53">
        <v>1</v>
      </c>
      <c r="DN53">
        <v>1</v>
      </c>
      <c r="DO53">
        <v>1</v>
      </c>
      <c r="DP53">
        <v>1</v>
      </c>
      <c r="DQ53">
        <v>1</v>
      </c>
      <c r="DR53">
        <v>1</v>
      </c>
      <c r="DS53">
        <v>1</v>
      </c>
      <c r="DT53">
        <v>0</v>
      </c>
      <c r="DU53" t="s">
        <v>1655</v>
      </c>
      <c r="DV53">
        <v>40</v>
      </c>
      <c r="DW53" t="s">
        <v>3818</v>
      </c>
      <c r="DX53" t="s">
        <v>234</v>
      </c>
      <c r="DY53" t="s">
        <v>234</v>
      </c>
      <c r="DZ53" t="s">
        <v>234</v>
      </c>
      <c r="EA53" s="99">
        <v>40</v>
      </c>
      <c r="EB53" t="s">
        <v>1655</v>
      </c>
      <c r="EC53">
        <v>25</v>
      </c>
      <c r="ED53" t="s">
        <v>1655</v>
      </c>
      <c r="EE53">
        <v>50</v>
      </c>
      <c r="EF53" t="s">
        <v>1655</v>
      </c>
      <c r="EG53" t="s">
        <v>1655</v>
      </c>
      <c r="EH53">
        <v>25</v>
      </c>
      <c r="EI53" t="s">
        <v>234</v>
      </c>
      <c r="EJ53" t="s">
        <v>234</v>
      </c>
      <c r="EK53" s="252">
        <v>25</v>
      </c>
      <c r="EL53" t="s">
        <v>1655</v>
      </c>
      <c r="EM53" t="s">
        <v>1655</v>
      </c>
      <c r="EN53">
        <v>100</v>
      </c>
      <c r="EO53" t="s">
        <v>234</v>
      </c>
      <c r="EP53" t="s">
        <v>234</v>
      </c>
      <c r="EQ53" s="252">
        <v>100</v>
      </c>
      <c r="ER53" t="s">
        <v>1655</v>
      </c>
      <c r="ES53" t="s">
        <v>1655</v>
      </c>
      <c r="ET53">
        <v>75</v>
      </c>
      <c r="EU53" t="s">
        <v>234</v>
      </c>
      <c r="EV53" t="s">
        <v>234</v>
      </c>
      <c r="EW53" t="s">
        <v>234</v>
      </c>
      <c r="EX53" s="99">
        <v>75</v>
      </c>
      <c r="EY53" t="s">
        <v>1655</v>
      </c>
      <c r="EZ53" t="s">
        <v>1655</v>
      </c>
      <c r="FA53" t="s">
        <v>234</v>
      </c>
      <c r="FB53">
        <v>25</v>
      </c>
      <c r="FC53" t="s">
        <v>234</v>
      </c>
      <c r="FD53" t="s">
        <v>234</v>
      </c>
      <c r="FE53" t="s">
        <v>234</v>
      </c>
      <c r="FF53" t="s">
        <v>234</v>
      </c>
      <c r="FG53" t="s">
        <v>234</v>
      </c>
      <c r="FH53" t="s">
        <v>234</v>
      </c>
      <c r="FI53" t="s">
        <v>1655</v>
      </c>
      <c r="FJ53" t="s">
        <v>259</v>
      </c>
      <c r="FK53" s="99">
        <v>25</v>
      </c>
      <c r="FL53" t="s">
        <v>1655</v>
      </c>
      <c r="FM53" t="s">
        <v>1528</v>
      </c>
      <c r="FN53">
        <v>0</v>
      </c>
      <c r="FO53">
        <v>0</v>
      </c>
      <c r="FP53">
        <v>0</v>
      </c>
      <c r="FQ53">
        <v>1</v>
      </c>
      <c r="FR53">
        <v>0</v>
      </c>
      <c r="FS53">
        <v>0</v>
      </c>
      <c r="FT53">
        <v>0</v>
      </c>
      <c r="FU53">
        <v>0</v>
      </c>
      <c r="FV53">
        <v>0</v>
      </c>
      <c r="FW53">
        <v>0</v>
      </c>
      <c r="FX53">
        <v>0</v>
      </c>
      <c r="FY53">
        <v>0</v>
      </c>
      <c r="FZ53">
        <v>0</v>
      </c>
      <c r="GA53" t="s">
        <v>234</v>
      </c>
      <c r="GB53" t="s">
        <v>3959</v>
      </c>
      <c r="GC53">
        <v>1</v>
      </c>
      <c r="GD53">
        <v>0</v>
      </c>
      <c r="GE53">
        <v>1</v>
      </c>
      <c r="GF53">
        <v>0</v>
      </c>
      <c r="GG53">
        <v>1</v>
      </c>
      <c r="GH53">
        <v>0</v>
      </c>
      <c r="GI53">
        <v>0</v>
      </c>
      <c r="GJ53">
        <v>0</v>
      </c>
      <c r="GK53" t="s">
        <v>1445</v>
      </c>
      <c r="GL53" t="s">
        <v>1445</v>
      </c>
      <c r="GM53" t="s">
        <v>1655</v>
      </c>
      <c r="GN53" t="s">
        <v>331</v>
      </c>
      <c r="GO53" t="s">
        <v>305</v>
      </c>
      <c r="GP53" t="s">
        <v>349</v>
      </c>
      <c r="GQ53" t="s">
        <v>314</v>
      </c>
      <c r="GR53" t="s">
        <v>1445</v>
      </c>
      <c r="GS53" t="s">
        <v>234</v>
      </c>
      <c r="GT53" t="s">
        <v>234</v>
      </c>
      <c r="GU53" t="s">
        <v>234</v>
      </c>
      <c r="GV53" t="s">
        <v>234</v>
      </c>
      <c r="GW53" t="s">
        <v>234</v>
      </c>
      <c r="GX53" t="s">
        <v>234</v>
      </c>
      <c r="GY53" t="s">
        <v>234</v>
      </c>
      <c r="GZ53" t="s">
        <v>234</v>
      </c>
      <c r="HA53" t="s">
        <v>1586</v>
      </c>
      <c r="HB53">
        <v>0</v>
      </c>
      <c r="HC53">
        <v>0</v>
      </c>
      <c r="HD53">
        <v>1</v>
      </c>
      <c r="HE53">
        <v>0</v>
      </c>
      <c r="HF53">
        <v>0</v>
      </c>
      <c r="HG53">
        <v>0</v>
      </c>
      <c r="HH53">
        <v>0</v>
      </c>
      <c r="HI53">
        <v>0</v>
      </c>
      <c r="HJ53" t="s">
        <v>234</v>
      </c>
      <c r="HK53" t="s">
        <v>1655</v>
      </c>
      <c r="HL53" t="s">
        <v>234</v>
      </c>
      <c r="HM53" t="s">
        <v>303</v>
      </c>
      <c r="HN53">
        <v>0</v>
      </c>
      <c r="HO53">
        <v>1</v>
      </c>
      <c r="HP53">
        <v>0</v>
      </c>
      <c r="HQ53" t="s">
        <v>234</v>
      </c>
      <c r="HR53" t="s">
        <v>234</v>
      </c>
      <c r="HS53" t="s">
        <v>234</v>
      </c>
      <c r="HT53" t="s">
        <v>234</v>
      </c>
      <c r="HU53" t="s">
        <v>234</v>
      </c>
      <c r="HV53" t="s">
        <v>234</v>
      </c>
      <c r="HW53" t="s">
        <v>234</v>
      </c>
      <c r="HX53" t="s">
        <v>234</v>
      </c>
      <c r="HY53" t="s">
        <v>234</v>
      </c>
      <c r="HZ53" t="s">
        <v>234</v>
      </c>
      <c r="IA53" t="s">
        <v>234</v>
      </c>
      <c r="IB53" t="s">
        <v>234</v>
      </c>
      <c r="IC53" t="s">
        <v>234</v>
      </c>
      <c r="ID53" t="s">
        <v>234</v>
      </c>
      <c r="IE53" t="s">
        <v>234</v>
      </c>
      <c r="IF53" t="s">
        <v>234</v>
      </c>
      <c r="IG53" t="s">
        <v>234</v>
      </c>
      <c r="IH53" t="s">
        <v>234</v>
      </c>
      <c r="II53" t="s">
        <v>234</v>
      </c>
      <c r="IJ53" t="s">
        <v>234</v>
      </c>
      <c r="IK53" t="s">
        <v>234</v>
      </c>
      <c r="IL53" t="s">
        <v>234</v>
      </c>
      <c r="IM53" t="s">
        <v>234</v>
      </c>
      <c r="IN53" t="s">
        <v>234</v>
      </c>
      <c r="IO53" t="s">
        <v>234</v>
      </c>
      <c r="IP53" t="s">
        <v>234</v>
      </c>
      <c r="IQ53" t="s">
        <v>234</v>
      </c>
      <c r="IR53" t="s">
        <v>234</v>
      </c>
      <c r="IS53" t="s">
        <v>234</v>
      </c>
      <c r="IT53" t="s">
        <v>234</v>
      </c>
      <c r="IU53" t="s">
        <v>234</v>
      </c>
      <c r="IV53" t="s">
        <v>234</v>
      </c>
      <c r="IW53" t="s">
        <v>234</v>
      </c>
      <c r="IX53" t="s">
        <v>234</v>
      </c>
      <c r="IY53" t="s">
        <v>234</v>
      </c>
      <c r="IZ53" t="s">
        <v>234</v>
      </c>
      <c r="JA53" t="s">
        <v>234</v>
      </c>
      <c r="JB53" t="s">
        <v>234</v>
      </c>
      <c r="JC53" t="s">
        <v>234</v>
      </c>
      <c r="JD53" t="s">
        <v>234</v>
      </c>
      <c r="JE53" t="s">
        <v>234</v>
      </c>
      <c r="JF53" t="s">
        <v>234</v>
      </c>
      <c r="JG53" t="s">
        <v>234</v>
      </c>
      <c r="JH53" t="s">
        <v>234</v>
      </c>
      <c r="JI53" t="s">
        <v>234</v>
      </c>
      <c r="JJ53" t="s">
        <v>234</v>
      </c>
      <c r="JK53" t="s">
        <v>234</v>
      </c>
      <c r="JL53" t="s">
        <v>234</v>
      </c>
      <c r="JM53" t="s">
        <v>234</v>
      </c>
      <c r="JN53" t="s">
        <v>234</v>
      </c>
      <c r="JO53" t="s">
        <v>234</v>
      </c>
      <c r="JP53" t="s">
        <v>234</v>
      </c>
      <c r="JQ53" t="s">
        <v>234</v>
      </c>
      <c r="JR53" t="s">
        <v>234</v>
      </c>
      <c r="JS53" t="s">
        <v>234</v>
      </c>
      <c r="JT53" t="s">
        <v>234</v>
      </c>
      <c r="JU53" t="s">
        <v>234</v>
      </c>
      <c r="JV53" t="s">
        <v>234</v>
      </c>
      <c r="JW53" t="s">
        <v>234</v>
      </c>
      <c r="JX53" t="s">
        <v>3443</v>
      </c>
    </row>
    <row r="54" spans="1:284" x14ac:dyDescent="0.35">
      <c r="A54" t="s">
        <v>3962</v>
      </c>
      <c r="B54" s="268">
        <v>44616</v>
      </c>
      <c r="C54" t="s">
        <v>451</v>
      </c>
      <c r="D54" t="s">
        <v>450</v>
      </c>
      <c r="E54" t="s">
        <v>1374</v>
      </c>
      <c r="F54" t="s">
        <v>331</v>
      </c>
      <c r="G54" t="s">
        <v>452</v>
      </c>
      <c r="H54" t="s">
        <v>456</v>
      </c>
      <c r="I54" t="s">
        <v>457</v>
      </c>
      <c r="J54" t="s">
        <v>458</v>
      </c>
      <c r="K54" t="s">
        <v>366</v>
      </c>
      <c r="L54" t="s">
        <v>284</v>
      </c>
      <c r="M54" t="s">
        <v>250</v>
      </c>
      <c r="N54" t="s">
        <v>234</v>
      </c>
      <c r="O54" t="s">
        <v>234</v>
      </c>
      <c r="P54" t="s">
        <v>308</v>
      </c>
      <c r="Q54" t="s">
        <v>234</v>
      </c>
      <c r="R54" t="s">
        <v>302</v>
      </c>
      <c r="S54">
        <v>0</v>
      </c>
      <c r="T54">
        <v>1</v>
      </c>
      <c r="U54">
        <v>0</v>
      </c>
      <c r="V54">
        <v>0</v>
      </c>
      <c r="W54">
        <v>0</v>
      </c>
      <c r="X54">
        <v>0</v>
      </c>
      <c r="Y54">
        <v>0</v>
      </c>
      <c r="Z54">
        <v>0</v>
      </c>
      <c r="AA54" t="s">
        <v>303</v>
      </c>
      <c r="AB54" t="s">
        <v>752</v>
      </c>
      <c r="AC54" t="s">
        <v>287</v>
      </c>
      <c r="AD54">
        <v>1</v>
      </c>
      <c r="AE54">
        <v>0</v>
      </c>
      <c r="AF54">
        <v>0</v>
      </c>
      <c r="AG54">
        <v>0</v>
      </c>
      <c r="AH54">
        <v>0</v>
      </c>
      <c r="AI54">
        <v>0</v>
      </c>
      <c r="AJ54">
        <v>0</v>
      </c>
      <c r="AK54">
        <v>0</v>
      </c>
      <c r="AL54">
        <v>0</v>
      </c>
      <c r="AM54">
        <v>0</v>
      </c>
      <c r="AN54" t="s">
        <v>234</v>
      </c>
      <c r="AO54" t="s">
        <v>304</v>
      </c>
      <c r="AP54" t="s">
        <v>311</v>
      </c>
      <c r="AQ54" t="s">
        <v>234</v>
      </c>
      <c r="AR54" t="s">
        <v>234</v>
      </c>
      <c r="AS54" t="s">
        <v>234</v>
      </c>
      <c r="AT54" t="s">
        <v>234</v>
      </c>
      <c r="AU54" t="s">
        <v>234</v>
      </c>
      <c r="AV54" t="s">
        <v>234</v>
      </c>
      <c r="AW54" t="s">
        <v>234</v>
      </c>
      <c r="AX54" t="s">
        <v>234</v>
      </c>
      <c r="AY54" t="s">
        <v>234</v>
      </c>
      <c r="AZ54" t="s">
        <v>234</v>
      </c>
      <c r="BA54" t="s">
        <v>234</v>
      </c>
      <c r="BB54" t="s">
        <v>234</v>
      </c>
      <c r="BC54" t="s">
        <v>234</v>
      </c>
      <c r="BD54" t="s">
        <v>234</v>
      </c>
      <c r="BE54" s="252" t="s">
        <v>234</v>
      </c>
      <c r="BF54" t="s">
        <v>234</v>
      </c>
      <c r="BG54" t="s">
        <v>234</v>
      </c>
      <c r="BH54" s="252" t="s">
        <v>234</v>
      </c>
      <c r="BI54" t="s">
        <v>234</v>
      </c>
      <c r="BJ54" t="s">
        <v>234</v>
      </c>
      <c r="BK54" s="252" t="s">
        <v>234</v>
      </c>
      <c r="BL54" t="s">
        <v>234</v>
      </c>
      <c r="BM54" t="s">
        <v>234</v>
      </c>
      <c r="BN54" s="252" t="s">
        <v>234</v>
      </c>
      <c r="BO54" t="s">
        <v>234</v>
      </c>
      <c r="BP54" t="s">
        <v>234</v>
      </c>
      <c r="BQ54" s="252" t="s">
        <v>234</v>
      </c>
      <c r="BR54" t="s">
        <v>234</v>
      </c>
      <c r="BS54" t="s">
        <v>234</v>
      </c>
      <c r="BT54" t="s">
        <v>234</v>
      </c>
      <c r="BU54" t="s">
        <v>234</v>
      </c>
      <c r="BV54" t="s">
        <v>234</v>
      </c>
      <c r="BW54" t="s">
        <v>234</v>
      </c>
      <c r="BX54" t="s">
        <v>234</v>
      </c>
      <c r="BY54" t="s">
        <v>234</v>
      </c>
      <c r="BZ54" t="s">
        <v>234</v>
      </c>
      <c r="CA54" t="s">
        <v>234</v>
      </c>
      <c r="CB54" t="s">
        <v>234</v>
      </c>
      <c r="CC54" t="s">
        <v>234</v>
      </c>
      <c r="CD54" t="s">
        <v>234</v>
      </c>
      <c r="CE54" t="s">
        <v>234</v>
      </c>
      <c r="CF54" t="s">
        <v>234</v>
      </c>
      <c r="CG54" t="s">
        <v>234</v>
      </c>
      <c r="CH54" t="s">
        <v>234</v>
      </c>
      <c r="CI54" t="s">
        <v>234</v>
      </c>
      <c r="CJ54" t="s">
        <v>234</v>
      </c>
      <c r="CK54" t="s">
        <v>234</v>
      </c>
      <c r="CL54" t="s">
        <v>234</v>
      </c>
      <c r="CM54" t="s">
        <v>234</v>
      </c>
      <c r="CN54" t="s">
        <v>234</v>
      </c>
      <c r="CO54" t="s">
        <v>234</v>
      </c>
      <c r="CP54" t="s">
        <v>234</v>
      </c>
      <c r="CQ54" t="s">
        <v>234</v>
      </c>
      <c r="CR54" t="s">
        <v>234</v>
      </c>
      <c r="CS54" t="s">
        <v>234</v>
      </c>
      <c r="CT54" t="s">
        <v>234</v>
      </c>
      <c r="CU54" t="s">
        <v>234</v>
      </c>
      <c r="CV54" t="s">
        <v>234</v>
      </c>
      <c r="CW54" t="s">
        <v>234</v>
      </c>
      <c r="CX54" t="s">
        <v>234</v>
      </c>
      <c r="CY54" t="s">
        <v>234</v>
      </c>
      <c r="CZ54" t="s">
        <v>234</v>
      </c>
      <c r="DA54" t="s">
        <v>234</v>
      </c>
      <c r="DB54" t="s">
        <v>234</v>
      </c>
      <c r="DC54" t="s">
        <v>234</v>
      </c>
      <c r="DD54" t="s">
        <v>234</v>
      </c>
      <c r="DE54" t="s">
        <v>234</v>
      </c>
      <c r="DF54" t="s">
        <v>234</v>
      </c>
      <c r="DG54" t="s">
        <v>234</v>
      </c>
      <c r="DH54" t="s">
        <v>234</v>
      </c>
      <c r="DI54" t="s">
        <v>234</v>
      </c>
      <c r="DJ54" t="s">
        <v>234</v>
      </c>
      <c r="DK54" t="s">
        <v>234</v>
      </c>
      <c r="DL54" t="s">
        <v>3813</v>
      </c>
      <c r="DM54">
        <v>1</v>
      </c>
      <c r="DN54">
        <v>1</v>
      </c>
      <c r="DO54">
        <v>1</v>
      </c>
      <c r="DP54">
        <v>1</v>
      </c>
      <c r="DQ54">
        <v>1</v>
      </c>
      <c r="DR54">
        <v>1</v>
      </c>
      <c r="DS54">
        <v>1</v>
      </c>
      <c r="DT54">
        <v>0</v>
      </c>
      <c r="DU54" t="s">
        <v>1655</v>
      </c>
      <c r="DV54">
        <v>35</v>
      </c>
      <c r="DW54" t="s">
        <v>3897</v>
      </c>
      <c r="DX54" t="s">
        <v>234</v>
      </c>
      <c r="DY54" t="s">
        <v>234</v>
      </c>
      <c r="DZ54" t="s">
        <v>234</v>
      </c>
      <c r="EA54" s="99">
        <v>35</v>
      </c>
      <c r="EB54" t="s">
        <v>1655</v>
      </c>
      <c r="EC54">
        <v>25</v>
      </c>
      <c r="ED54" t="s">
        <v>1655</v>
      </c>
      <c r="EE54">
        <v>75</v>
      </c>
      <c r="EF54" t="s">
        <v>1655</v>
      </c>
      <c r="EG54" t="s">
        <v>1655</v>
      </c>
      <c r="EH54">
        <v>50</v>
      </c>
      <c r="EI54" t="s">
        <v>234</v>
      </c>
      <c r="EJ54" t="s">
        <v>234</v>
      </c>
      <c r="EK54" s="252">
        <v>50</v>
      </c>
      <c r="EL54" t="s">
        <v>1655</v>
      </c>
      <c r="EM54" t="s">
        <v>1655</v>
      </c>
      <c r="EN54">
        <v>100</v>
      </c>
      <c r="EO54" t="s">
        <v>234</v>
      </c>
      <c r="EP54" t="s">
        <v>234</v>
      </c>
      <c r="EQ54" s="252">
        <v>100</v>
      </c>
      <c r="ER54" t="s">
        <v>1655</v>
      </c>
      <c r="ES54" t="s">
        <v>1655</v>
      </c>
      <c r="ET54">
        <v>100</v>
      </c>
      <c r="EU54" t="s">
        <v>234</v>
      </c>
      <c r="EV54" t="s">
        <v>234</v>
      </c>
      <c r="EW54" t="s">
        <v>234</v>
      </c>
      <c r="EX54" s="99">
        <v>100</v>
      </c>
      <c r="EY54" t="s">
        <v>1655</v>
      </c>
      <c r="EZ54" t="s">
        <v>1655</v>
      </c>
      <c r="FA54" t="s">
        <v>234</v>
      </c>
      <c r="FB54">
        <v>25</v>
      </c>
      <c r="FC54" t="s">
        <v>234</v>
      </c>
      <c r="FD54" t="s">
        <v>234</v>
      </c>
      <c r="FE54" t="s">
        <v>234</v>
      </c>
      <c r="FF54" t="s">
        <v>234</v>
      </c>
      <c r="FG54" t="s">
        <v>234</v>
      </c>
      <c r="FH54" t="s">
        <v>234</v>
      </c>
      <c r="FI54" t="s">
        <v>1655</v>
      </c>
      <c r="FJ54" t="s">
        <v>259</v>
      </c>
      <c r="FK54" s="99">
        <v>25</v>
      </c>
      <c r="FL54" t="s">
        <v>1655</v>
      </c>
      <c r="FM54" t="s">
        <v>1528</v>
      </c>
      <c r="FN54">
        <v>0</v>
      </c>
      <c r="FO54">
        <v>0</v>
      </c>
      <c r="FP54">
        <v>0</v>
      </c>
      <c r="FQ54">
        <v>1</v>
      </c>
      <c r="FR54">
        <v>0</v>
      </c>
      <c r="FS54">
        <v>0</v>
      </c>
      <c r="FT54">
        <v>0</v>
      </c>
      <c r="FU54">
        <v>0</v>
      </c>
      <c r="FV54">
        <v>0</v>
      </c>
      <c r="FW54">
        <v>0</v>
      </c>
      <c r="FX54">
        <v>0</v>
      </c>
      <c r="FY54">
        <v>0</v>
      </c>
      <c r="FZ54">
        <v>0</v>
      </c>
      <c r="GA54" t="s">
        <v>234</v>
      </c>
      <c r="GB54" t="s">
        <v>3961</v>
      </c>
      <c r="GC54">
        <v>1</v>
      </c>
      <c r="GD54">
        <v>0</v>
      </c>
      <c r="GE54">
        <v>1</v>
      </c>
      <c r="GF54">
        <v>1</v>
      </c>
      <c r="GG54">
        <v>1</v>
      </c>
      <c r="GH54">
        <v>0</v>
      </c>
      <c r="GI54">
        <v>0</v>
      </c>
      <c r="GJ54">
        <v>0</v>
      </c>
      <c r="GK54" t="s">
        <v>1445</v>
      </c>
      <c r="GL54" t="s">
        <v>1445</v>
      </c>
      <c r="GM54" t="s">
        <v>1655</v>
      </c>
      <c r="GN54" t="s">
        <v>331</v>
      </c>
      <c r="GO54" t="s">
        <v>305</v>
      </c>
      <c r="GP54" t="s">
        <v>349</v>
      </c>
      <c r="GQ54" t="s">
        <v>314</v>
      </c>
      <c r="GR54" t="s">
        <v>1445</v>
      </c>
      <c r="GS54" t="s">
        <v>234</v>
      </c>
      <c r="GT54" t="s">
        <v>234</v>
      </c>
      <c r="GU54" t="s">
        <v>234</v>
      </c>
      <c r="GV54" t="s">
        <v>234</v>
      </c>
      <c r="GW54" t="s">
        <v>234</v>
      </c>
      <c r="GX54" t="s">
        <v>234</v>
      </c>
      <c r="GY54" t="s">
        <v>234</v>
      </c>
      <c r="GZ54" t="s">
        <v>234</v>
      </c>
      <c r="HA54" t="s">
        <v>1586</v>
      </c>
      <c r="HB54">
        <v>0</v>
      </c>
      <c r="HC54">
        <v>0</v>
      </c>
      <c r="HD54">
        <v>1</v>
      </c>
      <c r="HE54">
        <v>0</v>
      </c>
      <c r="HF54">
        <v>0</v>
      </c>
      <c r="HG54">
        <v>0</v>
      </c>
      <c r="HH54">
        <v>0</v>
      </c>
      <c r="HI54">
        <v>0</v>
      </c>
      <c r="HJ54" t="s">
        <v>234</v>
      </c>
      <c r="HK54" t="s">
        <v>1655</v>
      </c>
      <c r="HL54" t="s">
        <v>234</v>
      </c>
      <c r="HM54" t="s">
        <v>303</v>
      </c>
      <c r="HN54">
        <v>0</v>
      </c>
      <c r="HO54">
        <v>1</v>
      </c>
      <c r="HP54">
        <v>0</v>
      </c>
      <c r="HQ54" t="s">
        <v>234</v>
      </c>
      <c r="HR54" t="s">
        <v>234</v>
      </c>
      <c r="HS54" t="s">
        <v>234</v>
      </c>
      <c r="HT54" t="s">
        <v>234</v>
      </c>
      <c r="HU54" t="s">
        <v>234</v>
      </c>
      <c r="HV54" t="s">
        <v>234</v>
      </c>
      <c r="HW54" t="s">
        <v>234</v>
      </c>
      <c r="HX54" t="s">
        <v>234</v>
      </c>
      <c r="HY54" t="s">
        <v>234</v>
      </c>
      <c r="HZ54" t="s">
        <v>234</v>
      </c>
      <c r="IA54" t="s">
        <v>234</v>
      </c>
      <c r="IB54" t="s">
        <v>234</v>
      </c>
      <c r="IC54" t="s">
        <v>234</v>
      </c>
      <c r="ID54" t="s">
        <v>234</v>
      </c>
      <c r="IE54" t="s">
        <v>234</v>
      </c>
      <c r="IF54" t="s">
        <v>234</v>
      </c>
      <c r="IG54" t="s">
        <v>234</v>
      </c>
      <c r="IH54" t="s">
        <v>234</v>
      </c>
      <c r="II54" t="s">
        <v>234</v>
      </c>
      <c r="IJ54" t="s">
        <v>234</v>
      </c>
      <c r="IK54" t="s">
        <v>234</v>
      </c>
      <c r="IL54" t="s">
        <v>234</v>
      </c>
      <c r="IM54" t="s">
        <v>234</v>
      </c>
      <c r="IN54" t="s">
        <v>234</v>
      </c>
      <c r="IO54" t="s">
        <v>234</v>
      </c>
      <c r="IP54" t="s">
        <v>234</v>
      </c>
      <c r="IQ54" t="s">
        <v>234</v>
      </c>
      <c r="IR54" t="s">
        <v>234</v>
      </c>
      <c r="IS54" t="s">
        <v>234</v>
      </c>
      <c r="IT54" t="s">
        <v>234</v>
      </c>
      <c r="IU54" t="s">
        <v>234</v>
      </c>
      <c r="IV54" t="s">
        <v>234</v>
      </c>
      <c r="IW54" t="s">
        <v>234</v>
      </c>
      <c r="IX54" t="s">
        <v>234</v>
      </c>
      <c r="IY54" t="s">
        <v>234</v>
      </c>
      <c r="IZ54" t="s">
        <v>234</v>
      </c>
      <c r="JA54" t="s">
        <v>234</v>
      </c>
      <c r="JB54" t="s">
        <v>234</v>
      </c>
      <c r="JC54" t="s">
        <v>234</v>
      </c>
      <c r="JD54" t="s">
        <v>234</v>
      </c>
      <c r="JE54" t="s">
        <v>234</v>
      </c>
      <c r="JF54" t="s">
        <v>234</v>
      </c>
      <c r="JG54" t="s">
        <v>234</v>
      </c>
      <c r="JH54" t="s">
        <v>234</v>
      </c>
      <c r="JI54" t="s">
        <v>234</v>
      </c>
      <c r="JJ54" t="s">
        <v>234</v>
      </c>
      <c r="JK54" t="s">
        <v>234</v>
      </c>
      <c r="JL54" t="s">
        <v>234</v>
      </c>
      <c r="JM54" t="s">
        <v>234</v>
      </c>
      <c r="JN54" t="s">
        <v>234</v>
      </c>
      <c r="JO54" t="s">
        <v>234</v>
      </c>
      <c r="JP54" t="s">
        <v>234</v>
      </c>
      <c r="JQ54" t="s">
        <v>234</v>
      </c>
      <c r="JR54" t="s">
        <v>234</v>
      </c>
      <c r="JS54" t="s">
        <v>234</v>
      </c>
      <c r="JT54" t="s">
        <v>234</v>
      </c>
      <c r="JU54" t="s">
        <v>234</v>
      </c>
      <c r="JV54" t="s">
        <v>234</v>
      </c>
      <c r="JW54" t="s">
        <v>234</v>
      </c>
      <c r="JX54" t="s">
        <v>3443</v>
      </c>
    </row>
    <row r="55" spans="1:284" x14ac:dyDescent="0.35">
      <c r="A55" t="s">
        <v>3963</v>
      </c>
      <c r="B55" s="268">
        <v>44616</v>
      </c>
      <c r="C55" t="s">
        <v>451</v>
      </c>
      <c r="D55" t="s">
        <v>450</v>
      </c>
      <c r="E55" t="s">
        <v>1374</v>
      </c>
      <c r="F55" t="s">
        <v>331</v>
      </c>
      <c r="G55" t="s">
        <v>452</v>
      </c>
      <c r="H55" t="s">
        <v>456</v>
      </c>
      <c r="I55" t="s">
        <v>457</v>
      </c>
      <c r="J55" t="s">
        <v>458</v>
      </c>
      <c r="K55" t="s">
        <v>366</v>
      </c>
      <c r="L55" t="s">
        <v>248</v>
      </c>
      <c r="M55" t="s">
        <v>274</v>
      </c>
      <c r="N55" t="s">
        <v>234</v>
      </c>
      <c r="O55" t="s">
        <v>234</v>
      </c>
      <c r="P55" t="s">
        <v>234</v>
      </c>
      <c r="Q55" t="s">
        <v>234</v>
      </c>
      <c r="R55" t="s">
        <v>234</v>
      </c>
      <c r="S55" t="s">
        <v>234</v>
      </c>
      <c r="T55" t="s">
        <v>234</v>
      </c>
      <c r="U55" t="s">
        <v>234</v>
      </c>
      <c r="V55" t="s">
        <v>234</v>
      </c>
      <c r="W55" t="s">
        <v>234</v>
      </c>
      <c r="X55" t="s">
        <v>234</v>
      </c>
      <c r="Y55" t="s">
        <v>234</v>
      </c>
      <c r="Z55" t="s">
        <v>234</v>
      </c>
      <c r="AA55" t="s">
        <v>234</v>
      </c>
      <c r="AB55" t="s">
        <v>234</v>
      </c>
      <c r="AC55" t="s">
        <v>234</v>
      </c>
      <c r="AD55" t="s">
        <v>234</v>
      </c>
      <c r="AE55" t="s">
        <v>234</v>
      </c>
      <c r="AF55" t="s">
        <v>234</v>
      </c>
      <c r="AG55" t="s">
        <v>234</v>
      </c>
      <c r="AH55" t="s">
        <v>234</v>
      </c>
      <c r="AI55" t="s">
        <v>234</v>
      </c>
      <c r="AJ55" t="s">
        <v>234</v>
      </c>
      <c r="AK55" t="s">
        <v>234</v>
      </c>
      <c r="AL55" t="s">
        <v>234</v>
      </c>
      <c r="AM55" t="s">
        <v>234</v>
      </c>
      <c r="AN55" t="s">
        <v>234</v>
      </c>
      <c r="AO55" t="s">
        <v>234</v>
      </c>
      <c r="AP55" t="s">
        <v>234</v>
      </c>
      <c r="AQ55" t="s">
        <v>234</v>
      </c>
      <c r="AR55" t="s">
        <v>234</v>
      </c>
      <c r="AS55" t="s">
        <v>234</v>
      </c>
      <c r="AT55" t="s">
        <v>234</v>
      </c>
      <c r="AU55" t="s">
        <v>234</v>
      </c>
      <c r="AV55" t="s">
        <v>234</v>
      </c>
      <c r="AW55" t="s">
        <v>234</v>
      </c>
      <c r="AX55" t="s">
        <v>234</v>
      </c>
      <c r="AY55" t="s">
        <v>234</v>
      </c>
      <c r="AZ55" t="s">
        <v>234</v>
      </c>
      <c r="BA55" t="s">
        <v>234</v>
      </c>
      <c r="BB55" t="s">
        <v>234</v>
      </c>
      <c r="BC55" t="s">
        <v>234</v>
      </c>
      <c r="BD55" t="s">
        <v>234</v>
      </c>
      <c r="BE55" s="252" t="s">
        <v>234</v>
      </c>
      <c r="BF55" t="s">
        <v>234</v>
      </c>
      <c r="BG55" t="s">
        <v>234</v>
      </c>
      <c r="BH55" s="252" t="s">
        <v>234</v>
      </c>
      <c r="BI55" t="s">
        <v>234</v>
      </c>
      <c r="BJ55" t="s">
        <v>234</v>
      </c>
      <c r="BK55" s="252" t="s">
        <v>234</v>
      </c>
      <c r="BL55" t="s">
        <v>234</v>
      </c>
      <c r="BM55" t="s">
        <v>234</v>
      </c>
      <c r="BN55" s="252" t="s">
        <v>234</v>
      </c>
      <c r="BO55" t="s">
        <v>234</v>
      </c>
      <c r="BP55" t="s">
        <v>234</v>
      </c>
      <c r="BQ55" s="252" t="s">
        <v>234</v>
      </c>
      <c r="BR55" t="s">
        <v>234</v>
      </c>
      <c r="BS55" t="s">
        <v>234</v>
      </c>
      <c r="BT55" t="s">
        <v>234</v>
      </c>
      <c r="BU55" t="s">
        <v>234</v>
      </c>
      <c r="BV55" t="s">
        <v>234</v>
      </c>
      <c r="BW55" t="s">
        <v>234</v>
      </c>
      <c r="BX55" t="s">
        <v>234</v>
      </c>
      <c r="BY55" t="s">
        <v>234</v>
      </c>
      <c r="BZ55" t="s">
        <v>234</v>
      </c>
      <c r="CA55" t="s">
        <v>234</v>
      </c>
      <c r="CB55" t="s">
        <v>234</v>
      </c>
      <c r="CC55" t="s">
        <v>234</v>
      </c>
      <c r="CD55" t="s">
        <v>234</v>
      </c>
      <c r="CE55" t="s">
        <v>234</v>
      </c>
      <c r="CF55" t="s">
        <v>234</v>
      </c>
      <c r="CG55" t="s">
        <v>234</v>
      </c>
      <c r="CH55" t="s">
        <v>234</v>
      </c>
      <c r="CI55" t="s">
        <v>234</v>
      </c>
      <c r="CJ55" t="s">
        <v>234</v>
      </c>
      <c r="CK55" t="s">
        <v>234</v>
      </c>
      <c r="CL55" t="s">
        <v>234</v>
      </c>
      <c r="CM55" t="s">
        <v>234</v>
      </c>
      <c r="CN55" t="s">
        <v>234</v>
      </c>
      <c r="CO55" t="s">
        <v>234</v>
      </c>
      <c r="CP55" t="s">
        <v>234</v>
      </c>
      <c r="CQ55" t="s">
        <v>234</v>
      </c>
      <c r="CR55" t="s">
        <v>234</v>
      </c>
      <c r="CS55" t="s">
        <v>234</v>
      </c>
      <c r="CT55" t="s">
        <v>234</v>
      </c>
      <c r="CU55" t="s">
        <v>234</v>
      </c>
      <c r="CV55" t="s">
        <v>234</v>
      </c>
      <c r="CW55" t="s">
        <v>234</v>
      </c>
      <c r="CX55" t="s">
        <v>234</v>
      </c>
      <c r="CY55" t="s">
        <v>234</v>
      </c>
      <c r="CZ55" t="s">
        <v>234</v>
      </c>
      <c r="DA55" t="s">
        <v>234</v>
      </c>
      <c r="DB55" t="s">
        <v>234</v>
      </c>
      <c r="DC55" t="s">
        <v>234</v>
      </c>
      <c r="DD55" t="s">
        <v>234</v>
      </c>
      <c r="DE55" t="s">
        <v>234</v>
      </c>
      <c r="DF55" t="s">
        <v>234</v>
      </c>
      <c r="DG55" t="s">
        <v>234</v>
      </c>
      <c r="DH55" t="s">
        <v>234</v>
      </c>
      <c r="DI55" t="s">
        <v>234</v>
      </c>
      <c r="DJ55" t="s">
        <v>234</v>
      </c>
      <c r="DK55" t="s">
        <v>234</v>
      </c>
      <c r="DL55" t="s">
        <v>234</v>
      </c>
      <c r="DM55" t="s">
        <v>234</v>
      </c>
      <c r="DN55" t="s">
        <v>234</v>
      </c>
      <c r="DO55" t="s">
        <v>234</v>
      </c>
      <c r="DP55" t="s">
        <v>234</v>
      </c>
      <c r="DQ55" t="s">
        <v>234</v>
      </c>
      <c r="DR55" t="s">
        <v>234</v>
      </c>
      <c r="DS55" t="s">
        <v>234</v>
      </c>
      <c r="DT55" t="s">
        <v>234</v>
      </c>
      <c r="DU55" t="s">
        <v>234</v>
      </c>
      <c r="DV55" t="s">
        <v>234</v>
      </c>
      <c r="DW55" t="s">
        <v>234</v>
      </c>
      <c r="DX55" t="s">
        <v>234</v>
      </c>
      <c r="DY55" t="s">
        <v>234</v>
      </c>
      <c r="DZ55" t="s">
        <v>234</v>
      </c>
      <c r="EA55" t="s">
        <v>234</v>
      </c>
      <c r="EB55" t="s">
        <v>234</v>
      </c>
      <c r="EC55" t="s">
        <v>234</v>
      </c>
      <c r="ED55" t="s">
        <v>234</v>
      </c>
      <c r="EE55" t="s">
        <v>234</v>
      </c>
      <c r="EF55" t="s">
        <v>234</v>
      </c>
      <c r="EG55" t="s">
        <v>234</v>
      </c>
      <c r="EH55" t="s">
        <v>234</v>
      </c>
      <c r="EI55" t="s">
        <v>234</v>
      </c>
      <c r="EJ55" t="s">
        <v>234</v>
      </c>
      <c r="EK55" s="252" t="s">
        <v>234</v>
      </c>
      <c r="EL55" t="s">
        <v>234</v>
      </c>
      <c r="EM55" t="s">
        <v>234</v>
      </c>
      <c r="EN55" t="s">
        <v>234</v>
      </c>
      <c r="EO55" t="s">
        <v>234</v>
      </c>
      <c r="EP55" t="s">
        <v>234</v>
      </c>
      <c r="EQ55" s="252" t="s">
        <v>234</v>
      </c>
      <c r="ER55" t="s">
        <v>234</v>
      </c>
      <c r="ES55" t="s">
        <v>234</v>
      </c>
      <c r="ET55" t="s">
        <v>234</v>
      </c>
      <c r="EU55" t="s">
        <v>234</v>
      </c>
      <c r="EV55" t="s">
        <v>234</v>
      </c>
      <c r="EW55" t="s">
        <v>234</v>
      </c>
      <c r="EX55" t="s">
        <v>234</v>
      </c>
      <c r="EY55" t="s">
        <v>234</v>
      </c>
      <c r="EZ55" t="s">
        <v>234</v>
      </c>
      <c r="FA55" t="s">
        <v>234</v>
      </c>
      <c r="FB55" t="s">
        <v>234</v>
      </c>
      <c r="FC55" t="s">
        <v>234</v>
      </c>
      <c r="FD55" t="s">
        <v>234</v>
      </c>
      <c r="FE55" t="s">
        <v>234</v>
      </c>
      <c r="FF55" t="s">
        <v>234</v>
      </c>
      <c r="FG55" t="s">
        <v>234</v>
      </c>
      <c r="FH55" t="s">
        <v>234</v>
      </c>
      <c r="FI55" t="s">
        <v>234</v>
      </c>
      <c r="FJ55" t="s">
        <v>234</v>
      </c>
      <c r="FK55" t="s">
        <v>234</v>
      </c>
      <c r="FL55" t="s">
        <v>234</v>
      </c>
      <c r="FM55" t="s">
        <v>234</v>
      </c>
      <c r="FN55" t="s">
        <v>234</v>
      </c>
      <c r="FO55" t="s">
        <v>234</v>
      </c>
      <c r="FP55" t="s">
        <v>234</v>
      </c>
      <c r="FQ55" t="s">
        <v>234</v>
      </c>
      <c r="FR55" t="s">
        <v>234</v>
      </c>
      <c r="FS55" t="s">
        <v>234</v>
      </c>
      <c r="FT55" t="s">
        <v>234</v>
      </c>
      <c r="FU55" t="s">
        <v>234</v>
      </c>
      <c r="FV55" t="s">
        <v>234</v>
      </c>
      <c r="FW55" t="s">
        <v>234</v>
      </c>
      <c r="FX55" t="s">
        <v>234</v>
      </c>
      <c r="FY55" t="s">
        <v>234</v>
      </c>
      <c r="FZ55" t="s">
        <v>234</v>
      </c>
      <c r="GA55" t="s">
        <v>234</v>
      </c>
      <c r="GB55" t="s">
        <v>234</v>
      </c>
      <c r="GC55" t="s">
        <v>234</v>
      </c>
      <c r="GD55" t="s">
        <v>234</v>
      </c>
      <c r="GE55" t="s">
        <v>234</v>
      </c>
      <c r="GF55" t="s">
        <v>234</v>
      </c>
      <c r="GG55" t="s">
        <v>234</v>
      </c>
      <c r="GH55" t="s">
        <v>234</v>
      </c>
      <c r="GI55" t="s">
        <v>234</v>
      </c>
      <c r="GJ55" t="s">
        <v>234</v>
      </c>
      <c r="GK55" t="s">
        <v>234</v>
      </c>
      <c r="GL55" t="s">
        <v>234</v>
      </c>
      <c r="GM55" t="s">
        <v>234</v>
      </c>
      <c r="GN55" t="s">
        <v>234</v>
      </c>
      <c r="GO55" t="s">
        <v>234</v>
      </c>
      <c r="GP55" t="s">
        <v>234</v>
      </c>
      <c r="GQ55" t="s">
        <v>234</v>
      </c>
      <c r="GR55" t="s">
        <v>234</v>
      </c>
      <c r="GS55" t="s">
        <v>234</v>
      </c>
      <c r="GT55" t="s">
        <v>234</v>
      </c>
      <c r="GU55" t="s">
        <v>234</v>
      </c>
      <c r="GV55" t="s">
        <v>234</v>
      </c>
      <c r="GW55" t="s">
        <v>234</v>
      </c>
      <c r="GX55" t="s">
        <v>234</v>
      </c>
      <c r="GY55" t="s">
        <v>234</v>
      </c>
      <c r="GZ55" t="s">
        <v>234</v>
      </c>
      <c r="HA55" t="s">
        <v>234</v>
      </c>
      <c r="HB55" t="s">
        <v>234</v>
      </c>
      <c r="HC55" t="s">
        <v>234</v>
      </c>
      <c r="HD55" t="s">
        <v>234</v>
      </c>
      <c r="HE55" t="s">
        <v>234</v>
      </c>
      <c r="HF55" t="s">
        <v>234</v>
      </c>
      <c r="HG55" t="s">
        <v>234</v>
      </c>
      <c r="HH55" t="s">
        <v>234</v>
      </c>
      <c r="HI55" t="s">
        <v>234</v>
      </c>
      <c r="HJ55" t="s">
        <v>234</v>
      </c>
      <c r="HK55" t="s">
        <v>234</v>
      </c>
      <c r="HL55" t="s">
        <v>234</v>
      </c>
      <c r="HM55" t="s">
        <v>234</v>
      </c>
      <c r="HN55" t="s">
        <v>234</v>
      </c>
      <c r="HO55" t="s">
        <v>234</v>
      </c>
      <c r="HP55" t="s">
        <v>234</v>
      </c>
      <c r="HQ55" t="s">
        <v>1655</v>
      </c>
      <c r="HR55" t="s">
        <v>1713</v>
      </c>
      <c r="HS55" t="s">
        <v>319</v>
      </c>
      <c r="HT55" t="s">
        <v>234</v>
      </c>
      <c r="HU55" t="s">
        <v>320</v>
      </c>
      <c r="HV55" t="s">
        <v>321</v>
      </c>
      <c r="HW55" t="s">
        <v>321</v>
      </c>
      <c r="HX55" t="s">
        <v>255</v>
      </c>
      <c r="HY55" t="s">
        <v>234</v>
      </c>
      <c r="HZ55" t="s">
        <v>256</v>
      </c>
      <c r="IA55" t="s">
        <v>258</v>
      </c>
      <c r="IB55" t="s">
        <v>258</v>
      </c>
      <c r="IC55" t="s">
        <v>3810</v>
      </c>
      <c r="ID55" t="s">
        <v>234</v>
      </c>
      <c r="IE55" t="s">
        <v>234</v>
      </c>
      <c r="IF55" t="s">
        <v>234</v>
      </c>
      <c r="IG55" t="s">
        <v>234</v>
      </c>
      <c r="IH55" t="s">
        <v>234</v>
      </c>
      <c r="II55">
        <v>0</v>
      </c>
      <c r="IJ55" t="s">
        <v>3811</v>
      </c>
      <c r="IK55" t="s">
        <v>234</v>
      </c>
      <c r="IL55" t="s">
        <v>259</v>
      </c>
      <c r="IM55" s="99">
        <v>0</v>
      </c>
      <c r="IN55" t="s">
        <v>261</v>
      </c>
      <c r="IO55" t="s">
        <v>375</v>
      </c>
      <c r="IP55" t="s">
        <v>249</v>
      </c>
      <c r="IQ55" t="s">
        <v>1723</v>
      </c>
      <c r="IR55">
        <v>0</v>
      </c>
      <c r="IS55">
        <v>0</v>
      </c>
      <c r="IT55">
        <v>0</v>
      </c>
      <c r="IU55">
        <v>1</v>
      </c>
      <c r="IV55">
        <v>0</v>
      </c>
      <c r="IW55">
        <v>0</v>
      </c>
      <c r="IX55">
        <v>0</v>
      </c>
      <c r="IY55">
        <v>0</v>
      </c>
      <c r="IZ55">
        <v>0</v>
      </c>
      <c r="JA55">
        <v>0</v>
      </c>
      <c r="JB55">
        <v>0</v>
      </c>
      <c r="JC55">
        <v>0</v>
      </c>
      <c r="JD55" t="s">
        <v>234</v>
      </c>
      <c r="JE55" t="s">
        <v>249</v>
      </c>
      <c r="JF55" t="s">
        <v>1559</v>
      </c>
      <c r="JG55">
        <v>0</v>
      </c>
      <c r="JH55">
        <v>1</v>
      </c>
      <c r="JI55">
        <v>0</v>
      </c>
      <c r="JJ55" t="s">
        <v>234</v>
      </c>
      <c r="JK55" t="s">
        <v>1567</v>
      </c>
      <c r="JL55">
        <v>0</v>
      </c>
      <c r="JM55">
        <v>0</v>
      </c>
      <c r="JN55">
        <v>1</v>
      </c>
      <c r="JO55">
        <v>0</v>
      </c>
      <c r="JP55">
        <v>0</v>
      </c>
      <c r="JQ55">
        <v>0</v>
      </c>
      <c r="JR55" t="s">
        <v>234</v>
      </c>
      <c r="JS55" t="s">
        <v>234</v>
      </c>
      <c r="JT55" t="s">
        <v>234</v>
      </c>
      <c r="JU55" t="s">
        <v>234</v>
      </c>
      <c r="JV55" t="s">
        <v>234</v>
      </c>
      <c r="JW55" t="s">
        <v>234</v>
      </c>
      <c r="JX55" t="s">
        <v>3443</v>
      </c>
    </row>
    <row r="56" spans="1:284" x14ac:dyDescent="0.35">
      <c r="A56" t="s">
        <v>3964</v>
      </c>
      <c r="B56" s="268">
        <v>44616</v>
      </c>
      <c r="C56" t="s">
        <v>451</v>
      </c>
      <c r="D56" t="s">
        <v>450</v>
      </c>
      <c r="E56" t="s">
        <v>1374</v>
      </c>
      <c r="F56" t="s">
        <v>331</v>
      </c>
      <c r="G56" t="s">
        <v>452</v>
      </c>
      <c r="H56" t="s">
        <v>456</v>
      </c>
      <c r="I56" t="s">
        <v>457</v>
      </c>
      <c r="J56" t="s">
        <v>458</v>
      </c>
      <c r="K56" t="s">
        <v>366</v>
      </c>
      <c r="L56" t="s">
        <v>248</v>
      </c>
      <c r="M56" t="s">
        <v>274</v>
      </c>
      <c r="N56" t="s">
        <v>234</v>
      </c>
      <c r="O56" t="s">
        <v>234</v>
      </c>
      <c r="P56" t="s">
        <v>234</v>
      </c>
      <c r="Q56" t="s">
        <v>234</v>
      </c>
      <c r="R56" t="s">
        <v>234</v>
      </c>
      <c r="S56" t="s">
        <v>234</v>
      </c>
      <c r="T56" t="s">
        <v>234</v>
      </c>
      <c r="U56" t="s">
        <v>234</v>
      </c>
      <c r="V56" t="s">
        <v>234</v>
      </c>
      <c r="W56" t="s">
        <v>234</v>
      </c>
      <c r="X56" t="s">
        <v>234</v>
      </c>
      <c r="Y56" t="s">
        <v>234</v>
      </c>
      <c r="Z56" t="s">
        <v>234</v>
      </c>
      <c r="AA56" t="s">
        <v>234</v>
      </c>
      <c r="AB56" t="s">
        <v>234</v>
      </c>
      <c r="AC56" t="s">
        <v>234</v>
      </c>
      <c r="AD56" t="s">
        <v>234</v>
      </c>
      <c r="AE56" t="s">
        <v>234</v>
      </c>
      <c r="AF56" t="s">
        <v>234</v>
      </c>
      <c r="AG56" t="s">
        <v>234</v>
      </c>
      <c r="AH56" t="s">
        <v>234</v>
      </c>
      <c r="AI56" t="s">
        <v>234</v>
      </c>
      <c r="AJ56" t="s">
        <v>234</v>
      </c>
      <c r="AK56" t="s">
        <v>234</v>
      </c>
      <c r="AL56" t="s">
        <v>234</v>
      </c>
      <c r="AM56" t="s">
        <v>234</v>
      </c>
      <c r="AN56" t="s">
        <v>234</v>
      </c>
      <c r="AO56" t="s">
        <v>234</v>
      </c>
      <c r="AP56" t="s">
        <v>234</v>
      </c>
      <c r="AQ56" t="s">
        <v>234</v>
      </c>
      <c r="AR56" t="s">
        <v>234</v>
      </c>
      <c r="AS56" t="s">
        <v>234</v>
      </c>
      <c r="AT56" t="s">
        <v>234</v>
      </c>
      <c r="AU56" t="s">
        <v>234</v>
      </c>
      <c r="AV56" t="s">
        <v>234</v>
      </c>
      <c r="AW56" t="s">
        <v>234</v>
      </c>
      <c r="AX56" t="s">
        <v>234</v>
      </c>
      <c r="AY56" t="s">
        <v>234</v>
      </c>
      <c r="AZ56" t="s">
        <v>234</v>
      </c>
      <c r="BA56" t="s">
        <v>234</v>
      </c>
      <c r="BB56" t="s">
        <v>234</v>
      </c>
      <c r="BC56" t="s">
        <v>234</v>
      </c>
      <c r="BD56" t="s">
        <v>234</v>
      </c>
      <c r="BE56" s="252" t="s">
        <v>234</v>
      </c>
      <c r="BF56" t="s">
        <v>234</v>
      </c>
      <c r="BG56" t="s">
        <v>234</v>
      </c>
      <c r="BH56" s="252" t="s">
        <v>234</v>
      </c>
      <c r="BI56" t="s">
        <v>234</v>
      </c>
      <c r="BJ56" t="s">
        <v>234</v>
      </c>
      <c r="BK56" s="252" t="s">
        <v>234</v>
      </c>
      <c r="BL56" t="s">
        <v>234</v>
      </c>
      <c r="BM56" t="s">
        <v>234</v>
      </c>
      <c r="BN56" s="252" t="s">
        <v>234</v>
      </c>
      <c r="BO56" t="s">
        <v>234</v>
      </c>
      <c r="BP56" t="s">
        <v>234</v>
      </c>
      <c r="BQ56" s="252" t="s">
        <v>234</v>
      </c>
      <c r="BR56" t="s">
        <v>234</v>
      </c>
      <c r="BS56" t="s">
        <v>234</v>
      </c>
      <c r="BT56" t="s">
        <v>234</v>
      </c>
      <c r="BU56" t="s">
        <v>234</v>
      </c>
      <c r="BV56" t="s">
        <v>234</v>
      </c>
      <c r="BW56" t="s">
        <v>234</v>
      </c>
      <c r="BX56" t="s">
        <v>234</v>
      </c>
      <c r="BY56" t="s">
        <v>234</v>
      </c>
      <c r="BZ56" t="s">
        <v>234</v>
      </c>
      <c r="CA56" t="s">
        <v>234</v>
      </c>
      <c r="CB56" t="s">
        <v>234</v>
      </c>
      <c r="CC56" t="s">
        <v>234</v>
      </c>
      <c r="CD56" t="s">
        <v>234</v>
      </c>
      <c r="CE56" t="s">
        <v>234</v>
      </c>
      <c r="CF56" t="s">
        <v>234</v>
      </c>
      <c r="CG56" t="s">
        <v>234</v>
      </c>
      <c r="CH56" t="s">
        <v>234</v>
      </c>
      <c r="CI56" t="s">
        <v>234</v>
      </c>
      <c r="CJ56" t="s">
        <v>234</v>
      </c>
      <c r="CK56" t="s">
        <v>234</v>
      </c>
      <c r="CL56" t="s">
        <v>234</v>
      </c>
      <c r="CM56" t="s">
        <v>234</v>
      </c>
      <c r="CN56" t="s">
        <v>234</v>
      </c>
      <c r="CO56" t="s">
        <v>234</v>
      </c>
      <c r="CP56" t="s">
        <v>234</v>
      </c>
      <c r="CQ56" t="s">
        <v>234</v>
      </c>
      <c r="CR56" t="s">
        <v>234</v>
      </c>
      <c r="CS56" t="s">
        <v>234</v>
      </c>
      <c r="CT56" t="s">
        <v>234</v>
      </c>
      <c r="CU56" t="s">
        <v>234</v>
      </c>
      <c r="CV56" t="s">
        <v>234</v>
      </c>
      <c r="CW56" t="s">
        <v>234</v>
      </c>
      <c r="CX56" t="s">
        <v>234</v>
      </c>
      <c r="CY56" t="s">
        <v>234</v>
      </c>
      <c r="CZ56" t="s">
        <v>234</v>
      </c>
      <c r="DA56" t="s">
        <v>234</v>
      </c>
      <c r="DB56" t="s">
        <v>234</v>
      </c>
      <c r="DC56" t="s">
        <v>234</v>
      </c>
      <c r="DD56" t="s">
        <v>234</v>
      </c>
      <c r="DE56" t="s">
        <v>234</v>
      </c>
      <c r="DF56" t="s">
        <v>234</v>
      </c>
      <c r="DG56" t="s">
        <v>234</v>
      </c>
      <c r="DH56" t="s">
        <v>234</v>
      </c>
      <c r="DI56" t="s">
        <v>234</v>
      </c>
      <c r="DJ56" t="s">
        <v>234</v>
      </c>
      <c r="DK56" t="s">
        <v>234</v>
      </c>
      <c r="DL56" t="s">
        <v>234</v>
      </c>
      <c r="DM56" t="s">
        <v>234</v>
      </c>
      <c r="DN56" t="s">
        <v>234</v>
      </c>
      <c r="DO56" t="s">
        <v>234</v>
      </c>
      <c r="DP56" t="s">
        <v>234</v>
      </c>
      <c r="DQ56" t="s">
        <v>234</v>
      </c>
      <c r="DR56" t="s">
        <v>234</v>
      </c>
      <c r="DS56" t="s">
        <v>234</v>
      </c>
      <c r="DT56" t="s">
        <v>234</v>
      </c>
      <c r="DU56" t="s">
        <v>234</v>
      </c>
      <c r="DV56" t="s">
        <v>234</v>
      </c>
      <c r="DW56" t="s">
        <v>234</v>
      </c>
      <c r="DX56" t="s">
        <v>234</v>
      </c>
      <c r="DY56" t="s">
        <v>234</v>
      </c>
      <c r="DZ56" t="s">
        <v>234</v>
      </c>
      <c r="EA56" t="s">
        <v>234</v>
      </c>
      <c r="EB56" t="s">
        <v>234</v>
      </c>
      <c r="EC56" t="s">
        <v>234</v>
      </c>
      <c r="ED56" t="s">
        <v>234</v>
      </c>
      <c r="EE56" t="s">
        <v>234</v>
      </c>
      <c r="EF56" t="s">
        <v>234</v>
      </c>
      <c r="EG56" t="s">
        <v>234</v>
      </c>
      <c r="EH56" t="s">
        <v>234</v>
      </c>
      <c r="EI56" t="s">
        <v>234</v>
      </c>
      <c r="EJ56" t="s">
        <v>234</v>
      </c>
      <c r="EK56" s="252" t="s">
        <v>234</v>
      </c>
      <c r="EL56" t="s">
        <v>234</v>
      </c>
      <c r="EM56" t="s">
        <v>234</v>
      </c>
      <c r="EN56" t="s">
        <v>234</v>
      </c>
      <c r="EO56" t="s">
        <v>234</v>
      </c>
      <c r="EP56" t="s">
        <v>234</v>
      </c>
      <c r="EQ56" s="252" t="s">
        <v>234</v>
      </c>
      <c r="ER56" t="s">
        <v>234</v>
      </c>
      <c r="ES56" t="s">
        <v>234</v>
      </c>
      <c r="ET56" t="s">
        <v>234</v>
      </c>
      <c r="EU56" t="s">
        <v>234</v>
      </c>
      <c r="EV56" t="s">
        <v>234</v>
      </c>
      <c r="EW56" t="s">
        <v>234</v>
      </c>
      <c r="EX56" t="s">
        <v>234</v>
      </c>
      <c r="EY56" t="s">
        <v>234</v>
      </c>
      <c r="EZ56" t="s">
        <v>234</v>
      </c>
      <c r="FA56" t="s">
        <v>234</v>
      </c>
      <c r="FB56" t="s">
        <v>234</v>
      </c>
      <c r="FC56" t="s">
        <v>234</v>
      </c>
      <c r="FD56" t="s">
        <v>234</v>
      </c>
      <c r="FE56" t="s">
        <v>234</v>
      </c>
      <c r="FF56" t="s">
        <v>234</v>
      </c>
      <c r="FG56" t="s">
        <v>234</v>
      </c>
      <c r="FH56" t="s">
        <v>234</v>
      </c>
      <c r="FI56" t="s">
        <v>234</v>
      </c>
      <c r="FJ56" t="s">
        <v>234</v>
      </c>
      <c r="FK56" t="s">
        <v>234</v>
      </c>
      <c r="FL56" t="s">
        <v>234</v>
      </c>
      <c r="FM56" t="s">
        <v>234</v>
      </c>
      <c r="FN56" t="s">
        <v>234</v>
      </c>
      <c r="FO56" t="s">
        <v>234</v>
      </c>
      <c r="FP56" t="s">
        <v>234</v>
      </c>
      <c r="FQ56" t="s">
        <v>234</v>
      </c>
      <c r="FR56" t="s">
        <v>234</v>
      </c>
      <c r="FS56" t="s">
        <v>234</v>
      </c>
      <c r="FT56" t="s">
        <v>234</v>
      </c>
      <c r="FU56" t="s">
        <v>234</v>
      </c>
      <c r="FV56" t="s">
        <v>234</v>
      </c>
      <c r="FW56" t="s">
        <v>234</v>
      </c>
      <c r="FX56" t="s">
        <v>234</v>
      </c>
      <c r="FY56" t="s">
        <v>234</v>
      </c>
      <c r="FZ56" t="s">
        <v>234</v>
      </c>
      <c r="GA56" t="s">
        <v>234</v>
      </c>
      <c r="GB56" t="s">
        <v>234</v>
      </c>
      <c r="GC56" t="s">
        <v>234</v>
      </c>
      <c r="GD56" t="s">
        <v>234</v>
      </c>
      <c r="GE56" t="s">
        <v>234</v>
      </c>
      <c r="GF56" t="s">
        <v>234</v>
      </c>
      <c r="GG56" t="s">
        <v>234</v>
      </c>
      <c r="GH56" t="s">
        <v>234</v>
      </c>
      <c r="GI56" t="s">
        <v>234</v>
      </c>
      <c r="GJ56" t="s">
        <v>234</v>
      </c>
      <c r="GK56" t="s">
        <v>234</v>
      </c>
      <c r="GL56" t="s">
        <v>234</v>
      </c>
      <c r="GM56" t="s">
        <v>234</v>
      </c>
      <c r="GN56" t="s">
        <v>234</v>
      </c>
      <c r="GO56" t="s">
        <v>234</v>
      </c>
      <c r="GP56" t="s">
        <v>234</v>
      </c>
      <c r="GQ56" t="s">
        <v>234</v>
      </c>
      <c r="GR56" t="s">
        <v>234</v>
      </c>
      <c r="GS56" t="s">
        <v>234</v>
      </c>
      <c r="GT56" t="s">
        <v>234</v>
      </c>
      <c r="GU56" t="s">
        <v>234</v>
      </c>
      <c r="GV56" t="s">
        <v>234</v>
      </c>
      <c r="GW56" t="s">
        <v>234</v>
      </c>
      <c r="GX56" t="s">
        <v>234</v>
      </c>
      <c r="GY56" t="s">
        <v>234</v>
      </c>
      <c r="GZ56" t="s">
        <v>234</v>
      </c>
      <c r="HA56" t="s">
        <v>234</v>
      </c>
      <c r="HB56" t="s">
        <v>234</v>
      </c>
      <c r="HC56" t="s">
        <v>234</v>
      </c>
      <c r="HD56" t="s">
        <v>234</v>
      </c>
      <c r="HE56" t="s">
        <v>234</v>
      </c>
      <c r="HF56" t="s">
        <v>234</v>
      </c>
      <c r="HG56" t="s">
        <v>234</v>
      </c>
      <c r="HH56" t="s">
        <v>234</v>
      </c>
      <c r="HI56" t="s">
        <v>234</v>
      </c>
      <c r="HJ56" t="s">
        <v>234</v>
      </c>
      <c r="HK56" t="s">
        <v>234</v>
      </c>
      <c r="HL56" t="s">
        <v>234</v>
      </c>
      <c r="HM56" t="s">
        <v>234</v>
      </c>
      <c r="HN56" t="s">
        <v>234</v>
      </c>
      <c r="HO56" t="s">
        <v>234</v>
      </c>
      <c r="HP56" t="s">
        <v>234</v>
      </c>
      <c r="HQ56" t="s">
        <v>1655</v>
      </c>
      <c r="HR56" t="s">
        <v>1713</v>
      </c>
      <c r="HS56" t="s">
        <v>319</v>
      </c>
      <c r="HT56" t="s">
        <v>234</v>
      </c>
      <c r="HU56" t="s">
        <v>320</v>
      </c>
      <c r="HV56" t="s">
        <v>321</v>
      </c>
      <c r="HW56" t="s">
        <v>321</v>
      </c>
      <c r="HX56" t="s">
        <v>255</v>
      </c>
      <c r="HY56" t="s">
        <v>234</v>
      </c>
      <c r="HZ56" t="s">
        <v>256</v>
      </c>
      <c r="IA56" t="s">
        <v>258</v>
      </c>
      <c r="IB56" t="s">
        <v>258</v>
      </c>
      <c r="IC56" t="s">
        <v>3810</v>
      </c>
      <c r="ID56" t="s">
        <v>234</v>
      </c>
      <c r="IE56" t="s">
        <v>234</v>
      </c>
      <c r="IF56" t="s">
        <v>234</v>
      </c>
      <c r="IG56" t="s">
        <v>234</v>
      </c>
      <c r="IH56" t="s">
        <v>234</v>
      </c>
      <c r="II56">
        <v>0</v>
      </c>
      <c r="IJ56" t="s">
        <v>3811</v>
      </c>
      <c r="IK56" t="s">
        <v>234</v>
      </c>
      <c r="IL56" t="s">
        <v>259</v>
      </c>
      <c r="IM56" s="99">
        <v>0</v>
      </c>
      <c r="IN56" t="s">
        <v>261</v>
      </c>
      <c r="IO56" t="s">
        <v>375</v>
      </c>
      <c r="IP56" t="s">
        <v>261</v>
      </c>
      <c r="IQ56" t="s">
        <v>234</v>
      </c>
      <c r="IR56" t="s">
        <v>234</v>
      </c>
      <c r="IS56" t="s">
        <v>234</v>
      </c>
      <c r="IT56" t="s">
        <v>234</v>
      </c>
      <c r="IU56" t="s">
        <v>234</v>
      </c>
      <c r="IV56" t="s">
        <v>234</v>
      </c>
      <c r="IW56" t="s">
        <v>234</v>
      </c>
      <c r="IX56" t="s">
        <v>234</v>
      </c>
      <c r="IY56" t="s">
        <v>234</v>
      </c>
      <c r="IZ56" t="s">
        <v>234</v>
      </c>
      <c r="JA56" t="s">
        <v>234</v>
      </c>
      <c r="JB56" t="s">
        <v>234</v>
      </c>
      <c r="JC56" t="s">
        <v>234</v>
      </c>
      <c r="JD56" t="s">
        <v>234</v>
      </c>
      <c r="JE56" t="s">
        <v>249</v>
      </c>
      <c r="JF56" t="s">
        <v>1559</v>
      </c>
      <c r="JG56">
        <v>0</v>
      </c>
      <c r="JH56">
        <v>1</v>
      </c>
      <c r="JI56">
        <v>0</v>
      </c>
      <c r="JJ56" t="s">
        <v>234</v>
      </c>
      <c r="JK56" t="s">
        <v>1567</v>
      </c>
      <c r="JL56">
        <v>0</v>
      </c>
      <c r="JM56">
        <v>0</v>
      </c>
      <c r="JN56">
        <v>1</v>
      </c>
      <c r="JO56">
        <v>0</v>
      </c>
      <c r="JP56">
        <v>0</v>
      </c>
      <c r="JQ56">
        <v>0</v>
      </c>
      <c r="JR56" t="s">
        <v>234</v>
      </c>
      <c r="JS56" t="s">
        <v>234</v>
      </c>
      <c r="JT56" t="s">
        <v>234</v>
      </c>
      <c r="JU56" t="s">
        <v>234</v>
      </c>
      <c r="JV56" t="s">
        <v>234</v>
      </c>
      <c r="JW56" t="s">
        <v>234</v>
      </c>
      <c r="JX56" t="s">
        <v>3443</v>
      </c>
    </row>
    <row r="57" spans="1:284" x14ac:dyDescent="0.35">
      <c r="A57" t="s">
        <v>3965</v>
      </c>
      <c r="B57" s="268">
        <v>44616</v>
      </c>
      <c r="C57" t="s">
        <v>451</v>
      </c>
      <c r="D57" t="s">
        <v>450</v>
      </c>
      <c r="E57" t="s">
        <v>1374</v>
      </c>
      <c r="F57" t="s">
        <v>331</v>
      </c>
      <c r="G57" t="s">
        <v>452</v>
      </c>
      <c r="H57" t="s">
        <v>456</v>
      </c>
      <c r="I57" t="s">
        <v>457</v>
      </c>
      <c r="J57" t="s">
        <v>458</v>
      </c>
      <c r="K57" t="s">
        <v>366</v>
      </c>
      <c r="L57" t="s">
        <v>248</v>
      </c>
      <c r="M57" t="s">
        <v>274</v>
      </c>
      <c r="N57" t="s">
        <v>234</v>
      </c>
      <c r="O57" t="s">
        <v>234</v>
      </c>
      <c r="P57" t="s">
        <v>234</v>
      </c>
      <c r="Q57" t="s">
        <v>234</v>
      </c>
      <c r="R57" t="s">
        <v>234</v>
      </c>
      <c r="S57" t="s">
        <v>234</v>
      </c>
      <c r="T57" t="s">
        <v>234</v>
      </c>
      <c r="U57" t="s">
        <v>234</v>
      </c>
      <c r="V57" t="s">
        <v>234</v>
      </c>
      <c r="W57" t="s">
        <v>234</v>
      </c>
      <c r="X57" t="s">
        <v>234</v>
      </c>
      <c r="Y57" t="s">
        <v>234</v>
      </c>
      <c r="Z57" t="s">
        <v>234</v>
      </c>
      <c r="AA57" t="s">
        <v>234</v>
      </c>
      <c r="AB57" t="s">
        <v>234</v>
      </c>
      <c r="AC57" t="s">
        <v>234</v>
      </c>
      <c r="AD57" t="s">
        <v>234</v>
      </c>
      <c r="AE57" t="s">
        <v>234</v>
      </c>
      <c r="AF57" t="s">
        <v>234</v>
      </c>
      <c r="AG57" t="s">
        <v>234</v>
      </c>
      <c r="AH57" t="s">
        <v>234</v>
      </c>
      <c r="AI57" t="s">
        <v>234</v>
      </c>
      <c r="AJ57" t="s">
        <v>234</v>
      </c>
      <c r="AK57" t="s">
        <v>234</v>
      </c>
      <c r="AL57" t="s">
        <v>234</v>
      </c>
      <c r="AM57" t="s">
        <v>234</v>
      </c>
      <c r="AN57" t="s">
        <v>234</v>
      </c>
      <c r="AO57" t="s">
        <v>234</v>
      </c>
      <c r="AP57" t="s">
        <v>234</v>
      </c>
      <c r="AQ57" t="s">
        <v>234</v>
      </c>
      <c r="AR57" t="s">
        <v>234</v>
      </c>
      <c r="AS57" t="s">
        <v>234</v>
      </c>
      <c r="AT57" t="s">
        <v>234</v>
      </c>
      <c r="AU57" t="s">
        <v>234</v>
      </c>
      <c r="AV57" t="s">
        <v>234</v>
      </c>
      <c r="AW57" t="s">
        <v>234</v>
      </c>
      <c r="AX57" t="s">
        <v>234</v>
      </c>
      <c r="AY57" t="s">
        <v>234</v>
      </c>
      <c r="AZ57" t="s">
        <v>234</v>
      </c>
      <c r="BA57" t="s">
        <v>234</v>
      </c>
      <c r="BB57" t="s">
        <v>234</v>
      </c>
      <c r="BC57" t="s">
        <v>234</v>
      </c>
      <c r="BD57" t="s">
        <v>234</v>
      </c>
      <c r="BE57" s="252" t="s">
        <v>234</v>
      </c>
      <c r="BF57" t="s">
        <v>234</v>
      </c>
      <c r="BG57" t="s">
        <v>234</v>
      </c>
      <c r="BH57" s="252" t="s">
        <v>234</v>
      </c>
      <c r="BI57" t="s">
        <v>234</v>
      </c>
      <c r="BJ57" t="s">
        <v>234</v>
      </c>
      <c r="BK57" s="252" t="s">
        <v>234</v>
      </c>
      <c r="BL57" t="s">
        <v>234</v>
      </c>
      <c r="BM57" t="s">
        <v>234</v>
      </c>
      <c r="BN57" s="252" t="s">
        <v>234</v>
      </c>
      <c r="BO57" t="s">
        <v>234</v>
      </c>
      <c r="BP57" t="s">
        <v>234</v>
      </c>
      <c r="BQ57" s="252" t="s">
        <v>234</v>
      </c>
      <c r="BR57" t="s">
        <v>234</v>
      </c>
      <c r="BS57" t="s">
        <v>234</v>
      </c>
      <c r="BT57" t="s">
        <v>234</v>
      </c>
      <c r="BU57" t="s">
        <v>234</v>
      </c>
      <c r="BV57" t="s">
        <v>234</v>
      </c>
      <c r="BW57" t="s">
        <v>234</v>
      </c>
      <c r="BX57" t="s">
        <v>234</v>
      </c>
      <c r="BY57" t="s">
        <v>234</v>
      </c>
      <c r="BZ57" t="s">
        <v>234</v>
      </c>
      <c r="CA57" t="s">
        <v>234</v>
      </c>
      <c r="CB57" t="s">
        <v>234</v>
      </c>
      <c r="CC57" t="s">
        <v>234</v>
      </c>
      <c r="CD57" t="s">
        <v>234</v>
      </c>
      <c r="CE57" t="s">
        <v>234</v>
      </c>
      <c r="CF57" t="s">
        <v>234</v>
      </c>
      <c r="CG57" t="s">
        <v>234</v>
      </c>
      <c r="CH57" t="s">
        <v>234</v>
      </c>
      <c r="CI57" t="s">
        <v>234</v>
      </c>
      <c r="CJ57" t="s">
        <v>234</v>
      </c>
      <c r="CK57" t="s">
        <v>234</v>
      </c>
      <c r="CL57" t="s">
        <v>234</v>
      </c>
      <c r="CM57" t="s">
        <v>234</v>
      </c>
      <c r="CN57" t="s">
        <v>234</v>
      </c>
      <c r="CO57" t="s">
        <v>234</v>
      </c>
      <c r="CP57" t="s">
        <v>234</v>
      </c>
      <c r="CQ57" t="s">
        <v>234</v>
      </c>
      <c r="CR57" t="s">
        <v>234</v>
      </c>
      <c r="CS57" t="s">
        <v>234</v>
      </c>
      <c r="CT57" t="s">
        <v>234</v>
      </c>
      <c r="CU57" t="s">
        <v>234</v>
      </c>
      <c r="CV57" t="s">
        <v>234</v>
      </c>
      <c r="CW57" t="s">
        <v>234</v>
      </c>
      <c r="CX57" t="s">
        <v>234</v>
      </c>
      <c r="CY57" t="s">
        <v>234</v>
      </c>
      <c r="CZ57" t="s">
        <v>234</v>
      </c>
      <c r="DA57" t="s">
        <v>234</v>
      </c>
      <c r="DB57" t="s">
        <v>234</v>
      </c>
      <c r="DC57" t="s">
        <v>234</v>
      </c>
      <c r="DD57" t="s">
        <v>234</v>
      </c>
      <c r="DE57" t="s">
        <v>234</v>
      </c>
      <c r="DF57" t="s">
        <v>234</v>
      </c>
      <c r="DG57" t="s">
        <v>234</v>
      </c>
      <c r="DH57" t="s">
        <v>234</v>
      </c>
      <c r="DI57" t="s">
        <v>234</v>
      </c>
      <c r="DJ57" t="s">
        <v>234</v>
      </c>
      <c r="DK57" t="s">
        <v>234</v>
      </c>
      <c r="DL57" t="s">
        <v>234</v>
      </c>
      <c r="DM57" t="s">
        <v>234</v>
      </c>
      <c r="DN57" t="s">
        <v>234</v>
      </c>
      <c r="DO57" t="s">
        <v>234</v>
      </c>
      <c r="DP57" t="s">
        <v>234</v>
      </c>
      <c r="DQ57" t="s">
        <v>234</v>
      </c>
      <c r="DR57" t="s">
        <v>234</v>
      </c>
      <c r="DS57" t="s">
        <v>234</v>
      </c>
      <c r="DT57" t="s">
        <v>234</v>
      </c>
      <c r="DU57" t="s">
        <v>234</v>
      </c>
      <c r="DV57" t="s">
        <v>234</v>
      </c>
      <c r="DW57" t="s">
        <v>234</v>
      </c>
      <c r="DX57" t="s">
        <v>234</v>
      </c>
      <c r="DY57" t="s">
        <v>234</v>
      </c>
      <c r="DZ57" t="s">
        <v>234</v>
      </c>
      <c r="EA57" t="s">
        <v>234</v>
      </c>
      <c r="EB57" t="s">
        <v>234</v>
      </c>
      <c r="EC57" t="s">
        <v>234</v>
      </c>
      <c r="ED57" t="s">
        <v>234</v>
      </c>
      <c r="EE57" t="s">
        <v>234</v>
      </c>
      <c r="EF57" t="s">
        <v>234</v>
      </c>
      <c r="EG57" t="s">
        <v>234</v>
      </c>
      <c r="EH57" t="s">
        <v>234</v>
      </c>
      <c r="EI57" t="s">
        <v>234</v>
      </c>
      <c r="EJ57" t="s">
        <v>234</v>
      </c>
      <c r="EK57" s="252" t="s">
        <v>234</v>
      </c>
      <c r="EL57" t="s">
        <v>234</v>
      </c>
      <c r="EM57" t="s">
        <v>234</v>
      </c>
      <c r="EN57" t="s">
        <v>234</v>
      </c>
      <c r="EO57" t="s">
        <v>234</v>
      </c>
      <c r="EP57" t="s">
        <v>234</v>
      </c>
      <c r="EQ57" s="252" t="s">
        <v>234</v>
      </c>
      <c r="ER57" t="s">
        <v>234</v>
      </c>
      <c r="ES57" t="s">
        <v>234</v>
      </c>
      <c r="ET57" t="s">
        <v>234</v>
      </c>
      <c r="EU57" t="s">
        <v>234</v>
      </c>
      <c r="EV57" t="s">
        <v>234</v>
      </c>
      <c r="EW57" t="s">
        <v>234</v>
      </c>
      <c r="EX57" t="s">
        <v>234</v>
      </c>
      <c r="EY57" t="s">
        <v>234</v>
      </c>
      <c r="EZ57" t="s">
        <v>234</v>
      </c>
      <c r="FA57" t="s">
        <v>234</v>
      </c>
      <c r="FB57" t="s">
        <v>234</v>
      </c>
      <c r="FC57" t="s">
        <v>234</v>
      </c>
      <c r="FD57" t="s">
        <v>234</v>
      </c>
      <c r="FE57" t="s">
        <v>234</v>
      </c>
      <c r="FF57" t="s">
        <v>234</v>
      </c>
      <c r="FG57" t="s">
        <v>234</v>
      </c>
      <c r="FH57" t="s">
        <v>234</v>
      </c>
      <c r="FI57" t="s">
        <v>234</v>
      </c>
      <c r="FJ57" t="s">
        <v>234</v>
      </c>
      <c r="FK57" t="s">
        <v>234</v>
      </c>
      <c r="FL57" t="s">
        <v>234</v>
      </c>
      <c r="FM57" t="s">
        <v>234</v>
      </c>
      <c r="FN57" t="s">
        <v>234</v>
      </c>
      <c r="FO57" t="s">
        <v>234</v>
      </c>
      <c r="FP57" t="s">
        <v>234</v>
      </c>
      <c r="FQ57" t="s">
        <v>234</v>
      </c>
      <c r="FR57" t="s">
        <v>234</v>
      </c>
      <c r="FS57" t="s">
        <v>234</v>
      </c>
      <c r="FT57" t="s">
        <v>234</v>
      </c>
      <c r="FU57" t="s">
        <v>234</v>
      </c>
      <c r="FV57" t="s">
        <v>234</v>
      </c>
      <c r="FW57" t="s">
        <v>234</v>
      </c>
      <c r="FX57" t="s">
        <v>234</v>
      </c>
      <c r="FY57" t="s">
        <v>234</v>
      </c>
      <c r="FZ57" t="s">
        <v>234</v>
      </c>
      <c r="GA57" t="s">
        <v>234</v>
      </c>
      <c r="GB57" t="s">
        <v>234</v>
      </c>
      <c r="GC57" t="s">
        <v>234</v>
      </c>
      <c r="GD57" t="s">
        <v>234</v>
      </c>
      <c r="GE57" t="s">
        <v>234</v>
      </c>
      <c r="GF57" t="s">
        <v>234</v>
      </c>
      <c r="GG57" t="s">
        <v>234</v>
      </c>
      <c r="GH57" t="s">
        <v>234</v>
      </c>
      <c r="GI57" t="s">
        <v>234</v>
      </c>
      <c r="GJ57" t="s">
        <v>234</v>
      </c>
      <c r="GK57" t="s">
        <v>234</v>
      </c>
      <c r="GL57" t="s">
        <v>234</v>
      </c>
      <c r="GM57" t="s">
        <v>234</v>
      </c>
      <c r="GN57" t="s">
        <v>234</v>
      </c>
      <c r="GO57" t="s">
        <v>234</v>
      </c>
      <c r="GP57" t="s">
        <v>234</v>
      </c>
      <c r="GQ57" t="s">
        <v>234</v>
      </c>
      <c r="GR57" t="s">
        <v>234</v>
      </c>
      <c r="GS57" t="s">
        <v>234</v>
      </c>
      <c r="GT57" t="s">
        <v>234</v>
      </c>
      <c r="GU57" t="s">
        <v>234</v>
      </c>
      <c r="GV57" t="s">
        <v>234</v>
      </c>
      <c r="GW57" t="s">
        <v>234</v>
      </c>
      <c r="GX57" t="s">
        <v>234</v>
      </c>
      <c r="GY57" t="s">
        <v>234</v>
      </c>
      <c r="GZ57" t="s">
        <v>234</v>
      </c>
      <c r="HA57" t="s">
        <v>234</v>
      </c>
      <c r="HB57" t="s">
        <v>234</v>
      </c>
      <c r="HC57" t="s">
        <v>234</v>
      </c>
      <c r="HD57" t="s">
        <v>234</v>
      </c>
      <c r="HE57" t="s">
        <v>234</v>
      </c>
      <c r="HF57" t="s">
        <v>234</v>
      </c>
      <c r="HG57" t="s">
        <v>234</v>
      </c>
      <c r="HH57" t="s">
        <v>234</v>
      </c>
      <c r="HI57" t="s">
        <v>234</v>
      </c>
      <c r="HJ57" t="s">
        <v>234</v>
      </c>
      <c r="HK57" t="s">
        <v>234</v>
      </c>
      <c r="HL57" t="s">
        <v>234</v>
      </c>
      <c r="HM57" t="s">
        <v>234</v>
      </c>
      <c r="HN57" t="s">
        <v>234</v>
      </c>
      <c r="HO57" t="s">
        <v>234</v>
      </c>
      <c r="HP57" t="s">
        <v>234</v>
      </c>
      <c r="HQ57" t="s">
        <v>1655</v>
      </c>
      <c r="HR57" t="s">
        <v>1713</v>
      </c>
      <c r="HS57" t="s">
        <v>344</v>
      </c>
      <c r="HT57" t="s">
        <v>234</v>
      </c>
      <c r="HU57" t="s">
        <v>345</v>
      </c>
      <c r="HV57" t="s">
        <v>3809</v>
      </c>
      <c r="HW57" t="s">
        <v>3809</v>
      </c>
      <c r="HX57" t="s">
        <v>255</v>
      </c>
      <c r="HY57" t="s">
        <v>234</v>
      </c>
      <c r="HZ57" t="s">
        <v>256</v>
      </c>
      <c r="IA57" t="s">
        <v>258</v>
      </c>
      <c r="IB57" t="s">
        <v>258</v>
      </c>
      <c r="IC57" t="s">
        <v>3810</v>
      </c>
      <c r="ID57" t="s">
        <v>234</v>
      </c>
      <c r="IE57" t="s">
        <v>234</v>
      </c>
      <c r="IF57" t="s">
        <v>234</v>
      </c>
      <c r="IG57" t="s">
        <v>234</v>
      </c>
      <c r="IH57" t="s">
        <v>234</v>
      </c>
      <c r="II57">
        <v>0</v>
      </c>
      <c r="IJ57" t="s">
        <v>3811</v>
      </c>
      <c r="IK57" t="s">
        <v>234</v>
      </c>
      <c r="IL57" t="s">
        <v>259</v>
      </c>
      <c r="IM57" s="99">
        <v>0</v>
      </c>
      <c r="IN57" t="s">
        <v>261</v>
      </c>
      <c r="IO57" t="s">
        <v>375</v>
      </c>
      <c r="IP57" t="s">
        <v>249</v>
      </c>
      <c r="IQ57" t="s">
        <v>1723</v>
      </c>
      <c r="IR57">
        <v>0</v>
      </c>
      <c r="IS57">
        <v>0</v>
      </c>
      <c r="IT57">
        <v>0</v>
      </c>
      <c r="IU57">
        <v>1</v>
      </c>
      <c r="IV57">
        <v>0</v>
      </c>
      <c r="IW57">
        <v>0</v>
      </c>
      <c r="IX57">
        <v>0</v>
      </c>
      <c r="IY57">
        <v>0</v>
      </c>
      <c r="IZ57">
        <v>0</v>
      </c>
      <c r="JA57">
        <v>0</v>
      </c>
      <c r="JB57">
        <v>0</v>
      </c>
      <c r="JC57">
        <v>0</v>
      </c>
      <c r="JD57" t="s">
        <v>234</v>
      </c>
      <c r="JE57" t="s">
        <v>249</v>
      </c>
      <c r="JF57" t="s">
        <v>1559</v>
      </c>
      <c r="JG57">
        <v>0</v>
      </c>
      <c r="JH57">
        <v>1</v>
      </c>
      <c r="JI57">
        <v>0</v>
      </c>
      <c r="JJ57" t="s">
        <v>234</v>
      </c>
      <c r="JK57" t="s">
        <v>1567</v>
      </c>
      <c r="JL57">
        <v>0</v>
      </c>
      <c r="JM57">
        <v>0</v>
      </c>
      <c r="JN57">
        <v>1</v>
      </c>
      <c r="JO57">
        <v>0</v>
      </c>
      <c r="JP57">
        <v>0</v>
      </c>
      <c r="JQ57">
        <v>0</v>
      </c>
      <c r="JR57" t="s">
        <v>234</v>
      </c>
      <c r="JS57" t="s">
        <v>234</v>
      </c>
      <c r="JT57" t="s">
        <v>234</v>
      </c>
      <c r="JU57" t="s">
        <v>234</v>
      </c>
      <c r="JV57" t="s">
        <v>234</v>
      </c>
      <c r="JW57" t="s">
        <v>234</v>
      </c>
      <c r="JX57" t="s">
        <v>3443</v>
      </c>
    </row>
    <row r="58" spans="1:284" x14ac:dyDescent="0.35">
      <c r="A58" t="s">
        <v>3966</v>
      </c>
      <c r="B58" s="268">
        <v>44616</v>
      </c>
      <c r="C58" t="s">
        <v>451</v>
      </c>
      <c r="D58" t="s">
        <v>450</v>
      </c>
      <c r="E58" t="s">
        <v>1374</v>
      </c>
      <c r="F58" t="s">
        <v>331</v>
      </c>
      <c r="G58" t="s">
        <v>452</v>
      </c>
      <c r="H58" t="s">
        <v>456</v>
      </c>
      <c r="I58" t="s">
        <v>457</v>
      </c>
      <c r="J58" t="s">
        <v>458</v>
      </c>
      <c r="K58" t="s">
        <v>366</v>
      </c>
      <c r="L58" t="s">
        <v>248</v>
      </c>
      <c r="M58" t="s">
        <v>274</v>
      </c>
      <c r="N58" t="s">
        <v>234</v>
      </c>
      <c r="O58" t="s">
        <v>234</v>
      </c>
      <c r="P58" t="s">
        <v>234</v>
      </c>
      <c r="Q58" t="s">
        <v>234</v>
      </c>
      <c r="R58" t="s">
        <v>234</v>
      </c>
      <c r="S58" t="s">
        <v>234</v>
      </c>
      <c r="T58" t="s">
        <v>234</v>
      </c>
      <c r="U58" t="s">
        <v>234</v>
      </c>
      <c r="V58" t="s">
        <v>234</v>
      </c>
      <c r="W58" t="s">
        <v>234</v>
      </c>
      <c r="X58" t="s">
        <v>234</v>
      </c>
      <c r="Y58" t="s">
        <v>234</v>
      </c>
      <c r="Z58" t="s">
        <v>234</v>
      </c>
      <c r="AA58" t="s">
        <v>234</v>
      </c>
      <c r="AB58" t="s">
        <v>234</v>
      </c>
      <c r="AC58" t="s">
        <v>234</v>
      </c>
      <c r="AD58" t="s">
        <v>234</v>
      </c>
      <c r="AE58" t="s">
        <v>234</v>
      </c>
      <c r="AF58" t="s">
        <v>234</v>
      </c>
      <c r="AG58" t="s">
        <v>234</v>
      </c>
      <c r="AH58" t="s">
        <v>234</v>
      </c>
      <c r="AI58" t="s">
        <v>234</v>
      </c>
      <c r="AJ58" t="s">
        <v>234</v>
      </c>
      <c r="AK58" t="s">
        <v>234</v>
      </c>
      <c r="AL58" t="s">
        <v>234</v>
      </c>
      <c r="AM58" t="s">
        <v>234</v>
      </c>
      <c r="AN58" t="s">
        <v>234</v>
      </c>
      <c r="AO58" t="s">
        <v>234</v>
      </c>
      <c r="AP58" t="s">
        <v>234</v>
      </c>
      <c r="AQ58" t="s">
        <v>234</v>
      </c>
      <c r="AR58" t="s">
        <v>234</v>
      </c>
      <c r="AS58" t="s">
        <v>234</v>
      </c>
      <c r="AT58" t="s">
        <v>234</v>
      </c>
      <c r="AU58" t="s">
        <v>234</v>
      </c>
      <c r="AV58" t="s">
        <v>234</v>
      </c>
      <c r="AW58" t="s">
        <v>234</v>
      </c>
      <c r="AX58" t="s">
        <v>234</v>
      </c>
      <c r="AY58" t="s">
        <v>234</v>
      </c>
      <c r="AZ58" t="s">
        <v>234</v>
      </c>
      <c r="BA58" t="s">
        <v>234</v>
      </c>
      <c r="BB58" t="s">
        <v>234</v>
      </c>
      <c r="BC58" t="s">
        <v>234</v>
      </c>
      <c r="BD58" t="s">
        <v>234</v>
      </c>
      <c r="BE58" s="252" t="s">
        <v>234</v>
      </c>
      <c r="BF58" t="s">
        <v>234</v>
      </c>
      <c r="BG58" t="s">
        <v>234</v>
      </c>
      <c r="BH58" s="252" t="s">
        <v>234</v>
      </c>
      <c r="BI58" t="s">
        <v>234</v>
      </c>
      <c r="BJ58" t="s">
        <v>234</v>
      </c>
      <c r="BK58" s="252" t="s">
        <v>234</v>
      </c>
      <c r="BL58" t="s">
        <v>234</v>
      </c>
      <c r="BM58" t="s">
        <v>234</v>
      </c>
      <c r="BN58" s="252" t="s">
        <v>234</v>
      </c>
      <c r="BO58" t="s">
        <v>234</v>
      </c>
      <c r="BP58" t="s">
        <v>234</v>
      </c>
      <c r="BQ58" s="252" t="s">
        <v>234</v>
      </c>
      <c r="BR58" t="s">
        <v>234</v>
      </c>
      <c r="BS58" t="s">
        <v>234</v>
      </c>
      <c r="BT58" t="s">
        <v>234</v>
      </c>
      <c r="BU58" t="s">
        <v>234</v>
      </c>
      <c r="BV58" t="s">
        <v>234</v>
      </c>
      <c r="BW58" t="s">
        <v>234</v>
      </c>
      <c r="BX58" t="s">
        <v>234</v>
      </c>
      <c r="BY58" t="s">
        <v>234</v>
      </c>
      <c r="BZ58" t="s">
        <v>234</v>
      </c>
      <c r="CA58" t="s">
        <v>234</v>
      </c>
      <c r="CB58" t="s">
        <v>234</v>
      </c>
      <c r="CC58" t="s">
        <v>234</v>
      </c>
      <c r="CD58" t="s">
        <v>234</v>
      </c>
      <c r="CE58" t="s">
        <v>234</v>
      </c>
      <c r="CF58" t="s">
        <v>234</v>
      </c>
      <c r="CG58" t="s">
        <v>234</v>
      </c>
      <c r="CH58" t="s">
        <v>234</v>
      </c>
      <c r="CI58" t="s">
        <v>234</v>
      </c>
      <c r="CJ58" t="s">
        <v>234</v>
      </c>
      <c r="CK58" t="s">
        <v>234</v>
      </c>
      <c r="CL58" t="s">
        <v>234</v>
      </c>
      <c r="CM58" t="s">
        <v>234</v>
      </c>
      <c r="CN58" t="s">
        <v>234</v>
      </c>
      <c r="CO58" t="s">
        <v>234</v>
      </c>
      <c r="CP58" t="s">
        <v>234</v>
      </c>
      <c r="CQ58" t="s">
        <v>234</v>
      </c>
      <c r="CR58" t="s">
        <v>234</v>
      </c>
      <c r="CS58" t="s">
        <v>234</v>
      </c>
      <c r="CT58" t="s">
        <v>234</v>
      </c>
      <c r="CU58" t="s">
        <v>234</v>
      </c>
      <c r="CV58" t="s">
        <v>234</v>
      </c>
      <c r="CW58" t="s">
        <v>234</v>
      </c>
      <c r="CX58" t="s">
        <v>234</v>
      </c>
      <c r="CY58" t="s">
        <v>234</v>
      </c>
      <c r="CZ58" t="s">
        <v>234</v>
      </c>
      <c r="DA58" t="s">
        <v>234</v>
      </c>
      <c r="DB58" t="s">
        <v>234</v>
      </c>
      <c r="DC58" t="s">
        <v>234</v>
      </c>
      <c r="DD58" t="s">
        <v>234</v>
      </c>
      <c r="DE58" t="s">
        <v>234</v>
      </c>
      <c r="DF58" t="s">
        <v>234</v>
      </c>
      <c r="DG58" t="s">
        <v>234</v>
      </c>
      <c r="DH58" t="s">
        <v>234</v>
      </c>
      <c r="DI58" t="s">
        <v>234</v>
      </c>
      <c r="DJ58" t="s">
        <v>234</v>
      </c>
      <c r="DK58" t="s">
        <v>234</v>
      </c>
      <c r="DL58" t="s">
        <v>234</v>
      </c>
      <c r="DM58" t="s">
        <v>234</v>
      </c>
      <c r="DN58" t="s">
        <v>234</v>
      </c>
      <c r="DO58" t="s">
        <v>234</v>
      </c>
      <c r="DP58" t="s">
        <v>234</v>
      </c>
      <c r="DQ58" t="s">
        <v>234</v>
      </c>
      <c r="DR58" t="s">
        <v>234</v>
      </c>
      <c r="DS58" t="s">
        <v>234</v>
      </c>
      <c r="DT58" t="s">
        <v>234</v>
      </c>
      <c r="DU58" t="s">
        <v>234</v>
      </c>
      <c r="DV58" t="s">
        <v>234</v>
      </c>
      <c r="DW58" t="s">
        <v>234</v>
      </c>
      <c r="DX58" t="s">
        <v>234</v>
      </c>
      <c r="DY58" t="s">
        <v>234</v>
      </c>
      <c r="DZ58" t="s">
        <v>234</v>
      </c>
      <c r="EA58" t="s">
        <v>234</v>
      </c>
      <c r="EB58" t="s">
        <v>234</v>
      </c>
      <c r="EC58" t="s">
        <v>234</v>
      </c>
      <c r="ED58" t="s">
        <v>234</v>
      </c>
      <c r="EE58" t="s">
        <v>234</v>
      </c>
      <c r="EF58" t="s">
        <v>234</v>
      </c>
      <c r="EG58" t="s">
        <v>234</v>
      </c>
      <c r="EH58" t="s">
        <v>234</v>
      </c>
      <c r="EI58" t="s">
        <v>234</v>
      </c>
      <c r="EJ58" t="s">
        <v>234</v>
      </c>
      <c r="EK58" s="252" t="s">
        <v>234</v>
      </c>
      <c r="EL58" t="s">
        <v>234</v>
      </c>
      <c r="EM58" t="s">
        <v>234</v>
      </c>
      <c r="EN58" t="s">
        <v>234</v>
      </c>
      <c r="EO58" t="s">
        <v>234</v>
      </c>
      <c r="EP58" t="s">
        <v>234</v>
      </c>
      <c r="EQ58" s="252" t="s">
        <v>234</v>
      </c>
      <c r="ER58" t="s">
        <v>234</v>
      </c>
      <c r="ES58" t="s">
        <v>234</v>
      </c>
      <c r="ET58" t="s">
        <v>234</v>
      </c>
      <c r="EU58" t="s">
        <v>234</v>
      </c>
      <c r="EV58" t="s">
        <v>234</v>
      </c>
      <c r="EW58" t="s">
        <v>234</v>
      </c>
      <c r="EX58" t="s">
        <v>234</v>
      </c>
      <c r="EY58" t="s">
        <v>234</v>
      </c>
      <c r="EZ58" t="s">
        <v>234</v>
      </c>
      <c r="FA58" t="s">
        <v>234</v>
      </c>
      <c r="FB58" t="s">
        <v>234</v>
      </c>
      <c r="FC58" t="s">
        <v>234</v>
      </c>
      <c r="FD58" t="s">
        <v>234</v>
      </c>
      <c r="FE58" t="s">
        <v>234</v>
      </c>
      <c r="FF58" t="s">
        <v>234</v>
      </c>
      <c r="FG58" t="s">
        <v>234</v>
      </c>
      <c r="FH58" t="s">
        <v>234</v>
      </c>
      <c r="FI58" t="s">
        <v>234</v>
      </c>
      <c r="FJ58" t="s">
        <v>234</v>
      </c>
      <c r="FK58" t="s">
        <v>234</v>
      </c>
      <c r="FL58" t="s">
        <v>234</v>
      </c>
      <c r="FM58" t="s">
        <v>234</v>
      </c>
      <c r="FN58" t="s">
        <v>234</v>
      </c>
      <c r="FO58" t="s">
        <v>234</v>
      </c>
      <c r="FP58" t="s">
        <v>234</v>
      </c>
      <c r="FQ58" t="s">
        <v>234</v>
      </c>
      <c r="FR58" t="s">
        <v>234</v>
      </c>
      <c r="FS58" t="s">
        <v>234</v>
      </c>
      <c r="FT58" t="s">
        <v>234</v>
      </c>
      <c r="FU58" t="s">
        <v>234</v>
      </c>
      <c r="FV58" t="s">
        <v>234</v>
      </c>
      <c r="FW58" t="s">
        <v>234</v>
      </c>
      <c r="FX58" t="s">
        <v>234</v>
      </c>
      <c r="FY58" t="s">
        <v>234</v>
      </c>
      <c r="FZ58" t="s">
        <v>234</v>
      </c>
      <c r="GA58" t="s">
        <v>234</v>
      </c>
      <c r="GB58" t="s">
        <v>234</v>
      </c>
      <c r="GC58" t="s">
        <v>234</v>
      </c>
      <c r="GD58" t="s">
        <v>234</v>
      </c>
      <c r="GE58" t="s">
        <v>234</v>
      </c>
      <c r="GF58" t="s">
        <v>234</v>
      </c>
      <c r="GG58" t="s">
        <v>234</v>
      </c>
      <c r="GH58" t="s">
        <v>234</v>
      </c>
      <c r="GI58" t="s">
        <v>234</v>
      </c>
      <c r="GJ58" t="s">
        <v>234</v>
      </c>
      <c r="GK58" t="s">
        <v>234</v>
      </c>
      <c r="GL58" t="s">
        <v>234</v>
      </c>
      <c r="GM58" t="s">
        <v>234</v>
      </c>
      <c r="GN58" t="s">
        <v>234</v>
      </c>
      <c r="GO58" t="s">
        <v>234</v>
      </c>
      <c r="GP58" t="s">
        <v>234</v>
      </c>
      <c r="GQ58" t="s">
        <v>234</v>
      </c>
      <c r="GR58" t="s">
        <v>234</v>
      </c>
      <c r="GS58" t="s">
        <v>234</v>
      </c>
      <c r="GT58" t="s">
        <v>234</v>
      </c>
      <c r="GU58" t="s">
        <v>234</v>
      </c>
      <c r="GV58" t="s">
        <v>234</v>
      </c>
      <c r="GW58" t="s">
        <v>234</v>
      </c>
      <c r="GX58" t="s">
        <v>234</v>
      </c>
      <c r="GY58" t="s">
        <v>234</v>
      </c>
      <c r="GZ58" t="s">
        <v>234</v>
      </c>
      <c r="HA58" t="s">
        <v>234</v>
      </c>
      <c r="HB58" t="s">
        <v>234</v>
      </c>
      <c r="HC58" t="s">
        <v>234</v>
      </c>
      <c r="HD58" t="s">
        <v>234</v>
      </c>
      <c r="HE58" t="s">
        <v>234</v>
      </c>
      <c r="HF58" t="s">
        <v>234</v>
      </c>
      <c r="HG58" t="s">
        <v>234</v>
      </c>
      <c r="HH58" t="s">
        <v>234</v>
      </c>
      <c r="HI58" t="s">
        <v>234</v>
      </c>
      <c r="HJ58" t="s">
        <v>234</v>
      </c>
      <c r="HK58" t="s">
        <v>234</v>
      </c>
      <c r="HL58" t="s">
        <v>234</v>
      </c>
      <c r="HM58" t="s">
        <v>234</v>
      </c>
      <c r="HN58" t="s">
        <v>234</v>
      </c>
      <c r="HO58" t="s">
        <v>234</v>
      </c>
      <c r="HP58" t="s">
        <v>234</v>
      </c>
      <c r="HQ58" t="s">
        <v>1655</v>
      </c>
      <c r="HR58" t="s">
        <v>1713</v>
      </c>
      <c r="HS58" t="s">
        <v>319</v>
      </c>
      <c r="HT58" t="s">
        <v>234</v>
      </c>
      <c r="HU58" t="s">
        <v>320</v>
      </c>
      <c r="HV58" t="s">
        <v>321</v>
      </c>
      <c r="HW58" t="s">
        <v>321</v>
      </c>
      <c r="HX58" t="s">
        <v>255</v>
      </c>
      <c r="HY58" t="s">
        <v>234</v>
      </c>
      <c r="HZ58" t="s">
        <v>325</v>
      </c>
      <c r="IA58" t="s">
        <v>258</v>
      </c>
      <c r="IB58" t="s">
        <v>258</v>
      </c>
      <c r="IC58" t="s">
        <v>3810</v>
      </c>
      <c r="ID58" t="s">
        <v>234</v>
      </c>
      <c r="IE58" t="s">
        <v>234</v>
      </c>
      <c r="IF58" t="s">
        <v>234</v>
      </c>
      <c r="IG58" t="s">
        <v>234</v>
      </c>
      <c r="IH58" t="s">
        <v>234</v>
      </c>
      <c r="II58">
        <v>0</v>
      </c>
      <c r="IJ58" t="s">
        <v>3811</v>
      </c>
      <c r="IK58" t="s">
        <v>234</v>
      </c>
      <c r="IL58" t="s">
        <v>259</v>
      </c>
      <c r="IM58" s="99">
        <v>0</v>
      </c>
      <c r="IN58" t="s">
        <v>261</v>
      </c>
      <c r="IO58" t="s">
        <v>375</v>
      </c>
      <c r="IP58" t="s">
        <v>261</v>
      </c>
      <c r="IQ58" t="s">
        <v>234</v>
      </c>
      <c r="IR58" t="s">
        <v>234</v>
      </c>
      <c r="IS58" t="s">
        <v>234</v>
      </c>
      <c r="IT58" t="s">
        <v>234</v>
      </c>
      <c r="IU58" t="s">
        <v>234</v>
      </c>
      <c r="IV58" t="s">
        <v>234</v>
      </c>
      <c r="IW58" t="s">
        <v>234</v>
      </c>
      <c r="IX58" t="s">
        <v>234</v>
      </c>
      <c r="IY58" t="s">
        <v>234</v>
      </c>
      <c r="IZ58" t="s">
        <v>234</v>
      </c>
      <c r="JA58" t="s">
        <v>234</v>
      </c>
      <c r="JB58" t="s">
        <v>234</v>
      </c>
      <c r="JC58" t="s">
        <v>234</v>
      </c>
      <c r="JD58" t="s">
        <v>234</v>
      </c>
      <c r="JE58" t="s">
        <v>249</v>
      </c>
      <c r="JF58" t="s">
        <v>1559</v>
      </c>
      <c r="JG58">
        <v>0</v>
      </c>
      <c r="JH58">
        <v>1</v>
      </c>
      <c r="JI58">
        <v>0</v>
      </c>
      <c r="JJ58" t="s">
        <v>234</v>
      </c>
      <c r="JK58" t="s">
        <v>1567</v>
      </c>
      <c r="JL58">
        <v>0</v>
      </c>
      <c r="JM58">
        <v>0</v>
      </c>
      <c r="JN58">
        <v>1</v>
      </c>
      <c r="JO58">
        <v>0</v>
      </c>
      <c r="JP58">
        <v>0</v>
      </c>
      <c r="JQ58">
        <v>0</v>
      </c>
      <c r="JR58" t="s">
        <v>234</v>
      </c>
      <c r="JS58" t="s">
        <v>234</v>
      </c>
      <c r="JT58" t="s">
        <v>234</v>
      </c>
      <c r="JU58" t="s">
        <v>234</v>
      </c>
      <c r="JV58" t="s">
        <v>234</v>
      </c>
      <c r="JW58" t="s">
        <v>234</v>
      </c>
      <c r="JX58" t="s">
        <v>3443</v>
      </c>
    </row>
    <row r="59" spans="1:284" x14ac:dyDescent="0.35">
      <c r="A59" t="s">
        <v>3967</v>
      </c>
      <c r="B59" s="268">
        <v>44616</v>
      </c>
      <c r="C59" t="s">
        <v>451</v>
      </c>
      <c r="D59" t="s">
        <v>450</v>
      </c>
      <c r="E59" t="s">
        <v>1374</v>
      </c>
      <c r="F59" t="s">
        <v>331</v>
      </c>
      <c r="G59" t="s">
        <v>452</v>
      </c>
      <c r="H59" t="s">
        <v>456</v>
      </c>
      <c r="I59" t="s">
        <v>457</v>
      </c>
      <c r="J59" t="s">
        <v>458</v>
      </c>
      <c r="K59" t="s">
        <v>366</v>
      </c>
      <c r="L59" t="s">
        <v>248</v>
      </c>
      <c r="M59" t="s">
        <v>250</v>
      </c>
      <c r="N59" t="s">
        <v>234</v>
      </c>
      <c r="O59" t="s">
        <v>234</v>
      </c>
      <c r="P59" t="s">
        <v>234</v>
      </c>
      <c r="Q59" t="s">
        <v>234</v>
      </c>
      <c r="R59" t="s">
        <v>234</v>
      </c>
      <c r="S59" t="s">
        <v>234</v>
      </c>
      <c r="T59" t="s">
        <v>234</v>
      </c>
      <c r="U59" t="s">
        <v>234</v>
      </c>
      <c r="V59" t="s">
        <v>234</v>
      </c>
      <c r="W59" t="s">
        <v>234</v>
      </c>
      <c r="X59" t="s">
        <v>234</v>
      </c>
      <c r="Y59" t="s">
        <v>234</v>
      </c>
      <c r="Z59" t="s">
        <v>234</v>
      </c>
      <c r="AA59" t="s">
        <v>234</v>
      </c>
      <c r="AB59" t="s">
        <v>234</v>
      </c>
      <c r="AC59" t="s">
        <v>234</v>
      </c>
      <c r="AD59" t="s">
        <v>234</v>
      </c>
      <c r="AE59" t="s">
        <v>234</v>
      </c>
      <c r="AF59" t="s">
        <v>234</v>
      </c>
      <c r="AG59" t="s">
        <v>234</v>
      </c>
      <c r="AH59" t="s">
        <v>234</v>
      </c>
      <c r="AI59" t="s">
        <v>234</v>
      </c>
      <c r="AJ59" t="s">
        <v>234</v>
      </c>
      <c r="AK59" t="s">
        <v>234</v>
      </c>
      <c r="AL59" t="s">
        <v>234</v>
      </c>
      <c r="AM59" t="s">
        <v>234</v>
      </c>
      <c r="AN59" t="s">
        <v>234</v>
      </c>
      <c r="AO59" t="s">
        <v>234</v>
      </c>
      <c r="AP59" t="s">
        <v>234</v>
      </c>
      <c r="AQ59" t="s">
        <v>234</v>
      </c>
      <c r="AR59" t="s">
        <v>234</v>
      </c>
      <c r="AS59" t="s">
        <v>234</v>
      </c>
      <c r="AT59" t="s">
        <v>234</v>
      </c>
      <c r="AU59" t="s">
        <v>234</v>
      </c>
      <c r="AV59" t="s">
        <v>234</v>
      </c>
      <c r="AW59" t="s">
        <v>234</v>
      </c>
      <c r="AX59" t="s">
        <v>234</v>
      </c>
      <c r="AY59" t="s">
        <v>234</v>
      </c>
      <c r="AZ59" t="s">
        <v>234</v>
      </c>
      <c r="BA59" t="s">
        <v>234</v>
      </c>
      <c r="BB59" t="s">
        <v>234</v>
      </c>
      <c r="BC59" t="s">
        <v>234</v>
      </c>
      <c r="BD59" t="s">
        <v>234</v>
      </c>
      <c r="BE59" s="252" t="s">
        <v>234</v>
      </c>
      <c r="BF59" t="s">
        <v>234</v>
      </c>
      <c r="BG59" t="s">
        <v>234</v>
      </c>
      <c r="BH59" s="252" t="s">
        <v>234</v>
      </c>
      <c r="BI59" t="s">
        <v>234</v>
      </c>
      <c r="BJ59" t="s">
        <v>234</v>
      </c>
      <c r="BK59" s="252" t="s">
        <v>234</v>
      </c>
      <c r="BL59" t="s">
        <v>234</v>
      </c>
      <c r="BM59" t="s">
        <v>234</v>
      </c>
      <c r="BN59" s="252" t="s">
        <v>234</v>
      </c>
      <c r="BO59" t="s">
        <v>234</v>
      </c>
      <c r="BP59" t="s">
        <v>234</v>
      </c>
      <c r="BQ59" s="252" t="s">
        <v>234</v>
      </c>
      <c r="BR59" t="s">
        <v>234</v>
      </c>
      <c r="BS59" t="s">
        <v>234</v>
      </c>
      <c r="BT59" t="s">
        <v>234</v>
      </c>
      <c r="BU59" t="s">
        <v>234</v>
      </c>
      <c r="BV59" t="s">
        <v>234</v>
      </c>
      <c r="BW59" t="s">
        <v>234</v>
      </c>
      <c r="BX59" t="s">
        <v>234</v>
      </c>
      <c r="BY59" t="s">
        <v>234</v>
      </c>
      <c r="BZ59" t="s">
        <v>234</v>
      </c>
      <c r="CA59" t="s">
        <v>234</v>
      </c>
      <c r="CB59" t="s">
        <v>234</v>
      </c>
      <c r="CC59" t="s">
        <v>234</v>
      </c>
      <c r="CD59" t="s">
        <v>234</v>
      </c>
      <c r="CE59" t="s">
        <v>234</v>
      </c>
      <c r="CF59" t="s">
        <v>234</v>
      </c>
      <c r="CG59" t="s">
        <v>234</v>
      </c>
      <c r="CH59" t="s">
        <v>234</v>
      </c>
      <c r="CI59" t="s">
        <v>234</v>
      </c>
      <c r="CJ59" t="s">
        <v>234</v>
      </c>
      <c r="CK59" t="s">
        <v>234</v>
      </c>
      <c r="CL59" t="s">
        <v>234</v>
      </c>
      <c r="CM59" t="s">
        <v>234</v>
      </c>
      <c r="CN59" t="s">
        <v>234</v>
      </c>
      <c r="CO59" t="s">
        <v>234</v>
      </c>
      <c r="CP59" t="s">
        <v>234</v>
      </c>
      <c r="CQ59" t="s">
        <v>234</v>
      </c>
      <c r="CR59" t="s">
        <v>234</v>
      </c>
      <c r="CS59" t="s">
        <v>234</v>
      </c>
      <c r="CT59" t="s">
        <v>234</v>
      </c>
      <c r="CU59" t="s">
        <v>234</v>
      </c>
      <c r="CV59" t="s">
        <v>234</v>
      </c>
      <c r="CW59" t="s">
        <v>234</v>
      </c>
      <c r="CX59" t="s">
        <v>234</v>
      </c>
      <c r="CY59" t="s">
        <v>234</v>
      </c>
      <c r="CZ59" t="s">
        <v>234</v>
      </c>
      <c r="DA59" t="s">
        <v>234</v>
      </c>
      <c r="DB59" t="s">
        <v>234</v>
      </c>
      <c r="DC59" t="s">
        <v>234</v>
      </c>
      <c r="DD59" t="s">
        <v>234</v>
      </c>
      <c r="DE59" t="s">
        <v>234</v>
      </c>
      <c r="DF59" t="s">
        <v>234</v>
      </c>
      <c r="DG59" t="s">
        <v>234</v>
      </c>
      <c r="DH59" t="s">
        <v>234</v>
      </c>
      <c r="DI59" t="s">
        <v>234</v>
      </c>
      <c r="DJ59" t="s">
        <v>234</v>
      </c>
      <c r="DK59" t="s">
        <v>234</v>
      </c>
      <c r="DL59" t="s">
        <v>234</v>
      </c>
      <c r="DM59" t="s">
        <v>234</v>
      </c>
      <c r="DN59" t="s">
        <v>234</v>
      </c>
      <c r="DO59" t="s">
        <v>234</v>
      </c>
      <c r="DP59" t="s">
        <v>234</v>
      </c>
      <c r="DQ59" t="s">
        <v>234</v>
      </c>
      <c r="DR59" t="s">
        <v>234</v>
      </c>
      <c r="DS59" t="s">
        <v>234</v>
      </c>
      <c r="DT59" t="s">
        <v>234</v>
      </c>
      <c r="DU59" t="s">
        <v>234</v>
      </c>
      <c r="DV59" t="s">
        <v>234</v>
      </c>
      <c r="DW59" t="s">
        <v>234</v>
      </c>
      <c r="DX59" t="s">
        <v>234</v>
      </c>
      <c r="DY59" t="s">
        <v>234</v>
      </c>
      <c r="DZ59" t="s">
        <v>234</v>
      </c>
      <c r="EA59" t="s">
        <v>234</v>
      </c>
      <c r="EB59" t="s">
        <v>234</v>
      </c>
      <c r="EC59" t="s">
        <v>234</v>
      </c>
      <c r="ED59" t="s">
        <v>234</v>
      </c>
      <c r="EE59" t="s">
        <v>234</v>
      </c>
      <c r="EF59" t="s">
        <v>234</v>
      </c>
      <c r="EG59" t="s">
        <v>234</v>
      </c>
      <c r="EH59" t="s">
        <v>234</v>
      </c>
      <c r="EI59" t="s">
        <v>234</v>
      </c>
      <c r="EJ59" t="s">
        <v>234</v>
      </c>
      <c r="EK59" s="252" t="s">
        <v>234</v>
      </c>
      <c r="EL59" t="s">
        <v>234</v>
      </c>
      <c r="EM59" t="s">
        <v>234</v>
      </c>
      <c r="EN59" t="s">
        <v>234</v>
      </c>
      <c r="EO59" t="s">
        <v>234</v>
      </c>
      <c r="EP59" t="s">
        <v>234</v>
      </c>
      <c r="EQ59" s="252" t="s">
        <v>234</v>
      </c>
      <c r="ER59" t="s">
        <v>234</v>
      </c>
      <c r="ES59" t="s">
        <v>234</v>
      </c>
      <c r="ET59" t="s">
        <v>234</v>
      </c>
      <c r="EU59" t="s">
        <v>234</v>
      </c>
      <c r="EV59" t="s">
        <v>234</v>
      </c>
      <c r="EW59" t="s">
        <v>234</v>
      </c>
      <c r="EX59" t="s">
        <v>234</v>
      </c>
      <c r="EY59" t="s">
        <v>234</v>
      </c>
      <c r="EZ59" t="s">
        <v>234</v>
      </c>
      <c r="FA59" t="s">
        <v>234</v>
      </c>
      <c r="FB59" t="s">
        <v>234</v>
      </c>
      <c r="FC59" t="s">
        <v>234</v>
      </c>
      <c r="FD59" t="s">
        <v>234</v>
      </c>
      <c r="FE59" t="s">
        <v>234</v>
      </c>
      <c r="FF59" t="s">
        <v>234</v>
      </c>
      <c r="FG59" t="s">
        <v>234</v>
      </c>
      <c r="FH59" t="s">
        <v>234</v>
      </c>
      <c r="FI59" t="s">
        <v>234</v>
      </c>
      <c r="FJ59" t="s">
        <v>234</v>
      </c>
      <c r="FK59" t="s">
        <v>234</v>
      </c>
      <c r="FL59" t="s">
        <v>234</v>
      </c>
      <c r="FM59" t="s">
        <v>234</v>
      </c>
      <c r="FN59" t="s">
        <v>234</v>
      </c>
      <c r="FO59" t="s">
        <v>234</v>
      </c>
      <c r="FP59" t="s">
        <v>234</v>
      </c>
      <c r="FQ59" t="s">
        <v>234</v>
      </c>
      <c r="FR59" t="s">
        <v>234</v>
      </c>
      <c r="FS59" t="s">
        <v>234</v>
      </c>
      <c r="FT59" t="s">
        <v>234</v>
      </c>
      <c r="FU59" t="s">
        <v>234</v>
      </c>
      <c r="FV59" t="s">
        <v>234</v>
      </c>
      <c r="FW59" t="s">
        <v>234</v>
      </c>
      <c r="FX59" t="s">
        <v>234</v>
      </c>
      <c r="FY59" t="s">
        <v>234</v>
      </c>
      <c r="FZ59" t="s">
        <v>234</v>
      </c>
      <c r="GA59" t="s">
        <v>234</v>
      </c>
      <c r="GB59" t="s">
        <v>234</v>
      </c>
      <c r="GC59" t="s">
        <v>234</v>
      </c>
      <c r="GD59" t="s">
        <v>234</v>
      </c>
      <c r="GE59" t="s">
        <v>234</v>
      </c>
      <c r="GF59" t="s">
        <v>234</v>
      </c>
      <c r="GG59" t="s">
        <v>234</v>
      </c>
      <c r="GH59" t="s">
        <v>234</v>
      </c>
      <c r="GI59" t="s">
        <v>234</v>
      </c>
      <c r="GJ59" t="s">
        <v>234</v>
      </c>
      <c r="GK59" t="s">
        <v>234</v>
      </c>
      <c r="GL59" t="s">
        <v>234</v>
      </c>
      <c r="GM59" t="s">
        <v>234</v>
      </c>
      <c r="GN59" t="s">
        <v>234</v>
      </c>
      <c r="GO59" t="s">
        <v>234</v>
      </c>
      <c r="GP59" t="s">
        <v>234</v>
      </c>
      <c r="GQ59" t="s">
        <v>234</v>
      </c>
      <c r="GR59" t="s">
        <v>234</v>
      </c>
      <c r="GS59" t="s">
        <v>234</v>
      </c>
      <c r="GT59" t="s">
        <v>234</v>
      </c>
      <c r="GU59" t="s">
        <v>234</v>
      </c>
      <c r="GV59" t="s">
        <v>234</v>
      </c>
      <c r="GW59" t="s">
        <v>234</v>
      </c>
      <c r="GX59" t="s">
        <v>234</v>
      </c>
      <c r="GY59" t="s">
        <v>234</v>
      </c>
      <c r="GZ59" t="s">
        <v>234</v>
      </c>
      <c r="HA59" t="s">
        <v>234</v>
      </c>
      <c r="HB59" t="s">
        <v>234</v>
      </c>
      <c r="HC59" t="s">
        <v>234</v>
      </c>
      <c r="HD59" t="s">
        <v>234</v>
      </c>
      <c r="HE59" t="s">
        <v>234</v>
      </c>
      <c r="HF59" t="s">
        <v>234</v>
      </c>
      <c r="HG59" t="s">
        <v>234</v>
      </c>
      <c r="HH59" t="s">
        <v>234</v>
      </c>
      <c r="HI59" t="s">
        <v>234</v>
      </c>
      <c r="HJ59" t="s">
        <v>234</v>
      </c>
      <c r="HK59" t="s">
        <v>234</v>
      </c>
      <c r="HL59" t="s">
        <v>234</v>
      </c>
      <c r="HM59" t="s">
        <v>234</v>
      </c>
      <c r="HN59" t="s">
        <v>234</v>
      </c>
      <c r="HO59" t="s">
        <v>234</v>
      </c>
      <c r="HP59" t="s">
        <v>234</v>
      </c>
      <c r="HQ59" t="s">
        <v>1655</v>
      </c>
      <c r="HR59" t="s">
        <v>1713</v>
      </c>
      <c r="HS59" t="s">
        <v>319</v>
      </c>
      <c r="HT59" t="s">
        <v>234</v>
      </c>
      <c r="HU59" t="s">
        <v>320</v>
      </c>
      <c r="HV59" t="s">
        <v>321</v>
      </c>
      <c r="HW59" t="s">
        <v>321</v>
      </c>
      <c r="HX59" t="s">
        <v>255</v>
      </c>
      <c r="HY59" t="s">
        <v>234</v>
      </c>
      <c r="HZ59" t="s">
        <v>352</v>
      </c>
      <c r="IA59" t="s">
        <v>258</v>
      </c>
      <c r="IB59" t="s">
        <v>258</v>
      </c>
      <c r="IC59" t="s">
        <v>3810</v>
      </c>
      <c r="ID59" t="s">
        <v>234</v>
      </c>
      <c r="IE59" t="s">
        <v>234</v>
      </c>
      <c r="IF59" t="s">
        <v>234</v>
      </c>
      <c r="IG59" t="s">
        <v>234</v>
      </c>
      <c r="IH59" t="s">
        <v>234</v>
      </c>
      <c r="II59">
        <v>0</v>
      </c>
      <c r="IJ59" t="s">
        <v>3811</v>
      </c>
      <c r="IK59" t="s">
        <v>234</v>
      </c>
      <c r="IL59" t="s">
        <v>259</v>
      </c>
      <c r="IM59" s="99">
        <v>0</v>
      </c>
      <c r="IN59" t="s">
        <v>261</v>
      </c>
      <c r="IO59" t="s">
        <v>375</v>
      </c>
      <c r="IP59" t="s">
        <v>261</v>
      </c>
      <c r="IQ59" t="s">
        <v>234</v>
      </c>
      <c r="IR59" t="s">
        <v>234</v>
      </c>
      <c r="IS59" t="s">
        <v>234</v>
      </c>
      <c r="IT59" t="s">
        <v>234</v>
      </c>
      <c r="IU59" t="s">
        <v>234</v>
      </c>
      <c r="IV59" t="s">
        <v>234</v>
      </c>
      <c r="IW59" t="s">
        <v>234</v>
      </c>
      <c r="IX59" t="s">
        <v>234</v>
      </c>
      <c r="IY59" t="s">
        <v>234</v>
      </c>
      <c r="IZ59" t="s">
        <v>234</v>
      </c>
      <c r="JA59" t="s">
        <v>234</v>
      </c>
      <c r="JB59" t="s">
        <v>234</v>
      </c>
      <c r="JC59" t="s">
        <v>234</v>
      </c>
      <c r="JD59" t="s">
        <v>234</v>
      </c>
      <c r="JE59" t="s">
        <v>249</v>
      </c>
      <c r="JF59" t="s">
        <v>1559</v>
      </c>
      <c r="JG59">
        <v>0</v>
      </c>
      <c r="JH59">
        <v>1</v>
      </c>
      <c r="JI59">
        <v>0</v>
      </c>
      <c r="JJ59" t="s">
        <v>234</v>
      </c>
      <c r="JK59" t="s">
        <v>1567</v>
      </c>
      <c r="JL59">
        <v>0</v>
      </c>
      <c r="JM59">
        <v>0</v>
      </c>
      <c r="JN59">
        <v>1</v>
      </c>
      <c r="JO59">
        <v>0</v>
      </c>
      <c r="JP59">
        <v>0</v>
      </c>
      <c r="JQ59">
        <v>0</v>
      </c>
      <c r="JR59" t="s">
        <v>234</v>
      </c>
      <c r="JS59" t="s">
        <v>234</v>
      </c>
      <c r="JT59" t="s">
        <v>234</v>
      </c>
      <c r="JU59" t="s">
        <v>234</v>
      </c>
      <c r="JV59" t="s">
        <v>234</v>
      </c>
      <c r="JW59" t="s">
        <v>234</v>
      </c>
      <c r="JX59" t="s">
        <v>3443</v>
      </c>
    </row>
    <row r="60" spans="1:284" x14ac:dyDescent="0.35">
      <c r="A60" t="s">
        <v>3974</v>
      </c>
      <c r="B60" s="268">
        <v>44614</v>
      </c>
      <c r="C60" t="s">
        <v>3446</v>
      </c>
      <c r="D60" t="s">
        <v>3447</v>
      </c>
      <c r="E60" t="s">
        <v>3456</v>
      </c>
      <c r="F60" t="s">
        <v>1791</v>
      </c>
      <c r="G60" t="s">
        <v>1975</v>
      </c>
      <c r="H60" t="s">
        <v>3969</v>
      </c>
      <c r="I60" t="s">
        <v>246</v>
      </c>
      <c r="J60" t="s">
        <v>3971</v>
      </c>
      <c r="K60" t="s">
        <v>366</v>
      </c>
      <c r="L60" t="s">
        <v>284</v>
      </c>
      <c r="M60" t="s">
        <v>250</v>
      </c>
      <c r="N60" t="s">
        <v>234</v>
      </c>
      <c r="O60" t="s">
        <v>234</v>
      </c>
      <c r="P60" t="s">
        <v>308</v>
      </c>
      <c r="Q60" t="s">
        <v>234</v>
      </c>
      <c r="R60" t="s">
        <v>3875</v>
      </c>
      <c r="S60">
        <v>1</v>
      </c>
      <c r="T60">
        <v>1</v>
      </c>
      <c r="U60">
        <v>0</v>
      </c>
      <c r="V60">
        <v>0</v>
      </c>
      <c r="W60">
        <v>0</v>
      </c>
      <c r="X60">
        <v>0</v>
      </c>
      <c r="Y60">
        <v>0</v>
      </c>
      <c r="Z60">
        <v>0</v>
      </c>
      <c r="AA60" t="s">
        <v>309</v>
      </c>
      <c r="AB60" t="s">
        <v>750</v>
      </c>
      <c r="AC60" t="s">
        <v>3880</v>
      </c>
      <c r="AD60">
        <v>1</v>
      </c>
      <c r="AE60">
        <v>0</v>
      </c>
      <c r="AF60">
        <v>0</v>
      </c>
      <c r="AG60">
        <v>0</v>
      </c>
      <c r="AH60">
        <v>1</v>
      </c>
      <c r="AI60">
        <v>0</v>
      </c>
      <c r="AJ60">
        <v>0</v>
      </c>
      <c r="AK60">
        <v>0</v>
      </c>
      <c r="AL60">
        <v>0</v>
      </c>
      <c r="AM60">
        <v>0</v>
      </c>
      <c r="AN60" t="s">
        <v>234</v>
      </c>
      <c r="AO60" t="s">
        <v>288</v>
      </c>
      <c r="AP60" t="s">
        <v>289</v>
      </c>
      <c r="AQ60" t="s">
        <v>3972</v>
      </c>
      <c r="AR60">
        <v>1</v>
      </c>
      <c r="AS60">
        <v>1</v>
      </c>
      <c r="AT60">
        <v>0</v>
      </c>
      <c r="AU60">
        <v>1</v>
      </c>
      <c r="AV60">
        <v>0</v>
      </c>
      <c r="AW60">
        <v>0</v>
      </c>
      <c r="AX60">
        <v>1</v>
      </c>
      <c r="AY60">
        <v>0</v>
      </c>
      <c r="AZ60" t="s">
        <v>1500</v>
      </c>
      <c r="BA60">
        <v>280</v>
      </c>
      <c r="BB60">
        <v>140</v>
      </c>
      <c r="BC60" t="s">
        <v>1655</v>
      </c>
      <c r="BD60">
        <v>450</v>
      </c>
      <c r="BE60" s="252">
        <v>173.07692307692301</v>
      </c>
      <c r="BF60" t="s">
        <v>1655</v>
      </c>
      <c r="BG60" t="s">
        <v>234</v>
      </c>
      <c r="BH60" s="252" t="s">
        <v>234</v>
      </c>
      <c r="BI60" t="s">
        <v>234</v>
      </c>
      <c r="BJ60">
        <v>450</v>
      </c>
      <c r="BK60" s="252">
        <v>155.172413793103</v>
      </c>
      <c r="BL60" t="s">
        <v>1655</v>
      </c>
      <c r="BM60" t="s">
        <v>234</v>
      </c>
      <c r="BN60" s="252" t="s">
        <v>234</v>
      </c>
      <c r="BO60" t="s">
        <v>234</v>
      </c>
      <c r="BP60" t="s">
        <v>234</v>
      </c>
      <c r="BQ60" s="252" t="s">
        <v>234</v>
      </c>
      <c r="BR60" t="s">
        <v>234</v>
      </c>
      <c r="BS60" t="s">
        <v>1504</v>
      </c>
      <c r="BT60" t="s">
        <v>1655</v>
      </c>
      <c r="BU60">
        <v>1100</v>
      </c>
      <c r="BV60" t="s">
        <v>234</v>
      </c>
      <c r="BW60" t="s">
        <v>234</v>
      </c>
      <c r="BX60" t="s">
        <v>234</v>
      </c>
      <c r="BY60" t="s">
        <v>234</v>
      </c>
      <c r="BZ60" t="s">
        <v>234</v>
      </c>
      <c r="CA60" t="s">
        <v>234</v>
      </c>
      <c r="CB60" t="s">
        <v>259</v>
      </c>
      <c r="CC60">
        <v>1100</v>
      </c>
      <c r="CD60" t="s">
        <v>1655</v>
      </c>
      <c r="CE60" t="s">
        <v>1655</v>
      </c>
      <c r="CF60" t="s">
        <v>3973</v>
      </c>
      <c r="CG60">
        <v>0</v>
      </c>
      <c r="CH60">
        <v>0</v>
      </c>
      <c r="CI60">
        <v>0</v>
      </c>
      <c r="CJ60">
        <v>0</v>
      </c>
      <c r="CK60">
        <v>1</v>
      </c>
      <c r="CL60">
        <v>1</v>
      </c>
      <c r="CM60">
        <v>0</v>
      </c>
      <c r="CN60">
        <v>0</v>
      </c>
      <c r="CO60">
        <v>0</v>
      </c>
      <c r="CP60">
        <v>0</v>
      </c>
      <c r="CQ60">
        <v>0</v>
      </c>
      <c r="CR60">
        <v>0</v>
      </c>
      <c r="CS60">
        <v>0</v>
      </c>
      <c r="CT60">
        <v>0</v>
      </c>
      <c r="CU60" t="s">
        <v>234</v>
      </c>
      <c r="CV60" t="s">
        <v>1460</v>
      </c>
      <c r="CW60">
        <v>0</v>
      </c>
      <c r="CX60">
        <v>1</v>
      </c>
      <c r="CY60">
        <v>0</v>
      </c>
      <c r="CZ60">
        <v>0</v>
      </c>
      <c r="DA60">
        <v>0</v>
      </c>
      <c r="DB60">
        <v>0</v>
      </c>
      <c r="DC60">
        <v>0</v>
      </c>
      <c r="DD60">
        <v>0</v>
      </c>
      <c r="DE60" t="s">
        <v>1445</v>
      </c>
      <c r="DF60" t="s">
        <v>1445</v>
      </c>
      <c r="DG60" t="s">
        <v>1655</v>
      </c>
      <c r="DH60" t="s">
        <v>1791</v>
      </c>
      <c r="DI60" t="s">
        <v>305</v>
      </c>
      <c r="DJ60" t="s">
        <v>1981</v>
      </c>
      <c r="DK60" t="s">
        <v>314</v>
      </c>
      <c r="DL60" t="s">
        <v>3932</v>
      </c>
      <c r="DM60">
        <v>1</v>
      </c>
      <c r="DN60">
        <v>0</v>
      </c>
      <c r="DO60">
        <v>0</v>
      </c>
      <c r="DP60">
        <v>0</v>
      </c>
      <c r="DQ60">
        <v>0</v>
      </c>
      <c r="DR60">
        <v>1</v>
      </c>
      <c r="DS60">
        <v>0</v>
      </c>
      <c r="DT60">
        <v>0</v>
      </c>
      <c r="DU60" t="s">
        <v>1655</v>
      </c>
      <c r="DV60">
        <v>60</v>
      </c>
      <c r="DW60" t="s">
        <v>3877</v>
      </c>
      <c r="DX60" t="s">
        <v>234</v>
      </c>
      <c r="DY60" t="s">
        <v>234</v>
      </c>
      <c r="DZ60" t="s">
        <v>234</v>
      </c>
      <c r="EA60" s="99">
        <v>60</v>
      </c>
      <c r="EB60" t="s">
        <v>1655</v>
      </c>
      <c r="EC60" t="s">
        <v>234</v>
      </c>
      <c r="ED60" t="s">
        <v>234</v>
      </c>
      <c r="EE60" t="s">
        <v>234</v>
      </c>
      <c r="EF60" t="s">
        <v>234</v>
      </c>
      <c r="EG60" t="s">
        <v>234</v>
      </c>
      <c r="EH60" t="s">
        <v>234</v>
      </c>
      <c r="EI60" t="s">
        <v>234</v>
      </c>
      <c r="EJ60" t="s">
        <v>234</v>
      </c>
      <c r="EK60" s="252" t="s">
        <v>234</v>
      </c>
      <c r="EL60" t="s">
        <v>234</v>
      </c>
      <c r="EM60" t="s">
        <v>234</v>
      </c>
      <c r="EN60" t="s">
        <v>234</v>
      </c>
      <c r="EO60" t="s">
        <v>234</v>
      </c>
      <c r="EP60" t="s">
        <v>234</v>
      </c>
      <c r="EQ60" s="252" t="s">
        <v>234</v>
      </c>
      <c r="ER60" t="s">
        <v>234</v>
      </c>
      <c r="ES60" t="s">
        <v>234</v>
      </c>
      <c r="ET60" t="s">
        <v>234</v>
      </c>
      <c r="EU60" t="s">
        <v>234</v>
      </c>
      <c r="EV60" t="s">
        <v>234</v>
      </c>
      <c r="EW60" t="s">
        <v>234</v>
      </c>
      <c r="EX60" t="s">
        <v>234</v>
      </c>
      <c r="EY60" t="s">
        <v>234</v>
      </c>
      <c r="EZ60" t="s">
        <v>1655</v>
      </c>
      <c r="FA60" t="s">
        <v>234</v>
      </c>
      <c r="FB60">
        <v>10</v>
      </c>
      <c r="FC60" t="s">
        <v>234</v>
      </c>
      <c r="FD60" t="s">
        <v>234</v>
      </c>
      <c r="FE60" t="s">
        <v>234</v>
      </c>
      <c r="FF60" t="s">
        <v>234</v>
      </c>
      <c r="FG60" t="s">
        <v>234</v>
      </c>
      <c r="FH60" t="s">
        <v>234</v>
      </c>
      <c r="FI60" t="s">
        <v>1655</v>
      </c>
      <c r="FJ60" t="s">
        <v>259</v>
      </c>
      <c r="FK60" s="99">
        <v>10</v>
      </c>
      <c r="FL60" t="s">
        <v>1655</v>
      </c>
      <c r="FM60" t="s">
        <v>1531</v>
      </c>
      <c r="FN60">
        <v>0</v>
      </c>
      <c r="FO60">
        <v>0</v>
      </c>
      <c r="FP60">
        <v>0</v>
      </c>
      <c r="FQ60">
        <v>0</v>
      </c>
      <c r="FR60">
        <v>1</v>
      </c>
      <c r="FS60">
        <v>0</v>
      </c>
      <c r="FT60">
        <v>0</v>
      </c>
      <c r="FU60">
        <v>0</v>
      </c>
      <c r="FV60">
        <v>0</v>
      </c>
      <c r="FW60">
        <v>0</v>
      </c>
      <c r="FX60">
        <v>0</v>
      </c>
      <c r="FY60">
        <v>0</v>
      </c>
      <c r="FZ60">
        <v>0</v>
      </c>
      <c r="GA60" t="s">
        <v>234</v>
      </c>
      <c r="GB60" t="s">
        <v>1018</v>
      </c>
      <c r="GC60">
        <v>1</v>
      </c>
      <c r="GD60">
        <v>0</v>
      </c>
      <c r="GE60">
        <v>0</v>
      </c>
      <c r="GF60">
        <v>0</v>
      </c>
      <c r="GG60">
        <v>0</v>
      </c>
      <c r="GH60">
        <v>0</v>
      </c>
      <c r="GI60">
        <v>0</v>
      </c>
      <c r="GJ60">
        <v>0</v>
      </c>
      <c r="GK60" t="s">
        <v>1445</v>
      </c>
      <c r="GL60" t="s">
        <v>1445</v>
      </c>
      <c r="GM60" t="s">
        <v>1655</v>
      </c>
      <c r="GN60" t="s">
        <v>1791</v>
      </c>
      <c r="GO60" t="s">
        <v>305</v>
      </c>
      <c r="GP60" t="s">
        <v>1981</v>
      </c>
      <c r="GQ60" t="s">
        <v>314</v>
      </c>
      <c r="GR60" t="s">
        <v>1445</v>
      </c>
      <c r="GS60" t="s">
        <v>234</v>
      </c>
      <c r="GT60" t="s">
        <v>234</v>
      </c>
      <c r="GU60" t="s">
        <v>234</v>
      </c>
      <c r="GV60" t="s">
        <v>234</v>
      </c>
      <c r="GW60" t="s">
        <v>234</v>
      </c>
      <c r="GX60" t="s">
        <v>234</v>
      </c>
      <c r="GY60" t="s">
        <v>234</v>
      </c>
      <c r="GZ60" t="s">
        <v>234</v>
      </c>
      <c r="HA60" t="s">
        <v>1451</v>
      </c>
      <c r="HB60">
        <v>0</v>
      </c>
      <c r="HC60">
        <v>1</v>
      </c>
      <c r="HD60">
        <v>0</v>
      </c>
      <c r="HE60">
        <v>0</v>
      </c>
      <c r="HF60">
        <v>0</v>
      </c>
      <c r="HG60">
        <v>0</v>
      </c>
      <c r="HH60">
        <v>0</v>
      </c>
      <c r="HI60">
        <v>0</v>
      </c>
      <c r="HJ60" t="s">
        <v>234</v>
      </c>
      <c r="HK60" t="s">
        <v>1655</v>
      </c>
      <c r="HL60" t="s">
        <v>234</v>
      </c>
      <c r="HM60" t="s">
        <v>3878</v>
      </c>
      <c r="HN60">
        <v>1</v>
      </c>
      <c r="HO60">
        <v>1</v>
      </c>
      <c r="HP60">
        <v>0</v>
      </c>
      <c r="HQ60" t="s">
        <v>234</v>
      </c>
      <c r="HR60" t="s">
        <v>234</v>
      </c>
      <c r="HS60" t="s">
        <v>234</v>
      </c>
      <c r="HT60" t="s">
        <v>234</v>
      </c>
      <c r="HU60" t="s">
        <v>234</v>
      </c>
      <c r="HV60" t="s">
        <v>234</v>
      </c>
      <c r="HW60" t="s">
        <v>234</v>
      </c>
      <c r="HX60" t="s">
        <v>234</v>
      </c>
      <c r="HY60" t="s">
        <v>234</v>
      </c>
      <c r="HZ60" t="s">
        <v>234</v>
      </c>
      <c r="IA60" t="s">
        <v>234</v>
      </c>
      <c r="IB60" t="s">
        <v>234</v>
      </c>
      <c r="IC60" t="s">
        <v>234</v>
      </c>
      <c r="ID60" t="s">
        <v>234</v>
      </c>
      <c r="IE60" t="s">
        <v>234</v>
      </c>
      <c r="IF60" t="s">
        <v>234</v>
      </c>
      <c r="IG60" t="s">
        <v>234</v>
      </c>
      <c r="IH60" t="s">
        <v>234</v>
      </c>
      <c r="II60" t="s">
        <v>234</v>
      </c>
      <c r="IJ60" t="s">
        <v>234</v>
      </c>
      <c r="IK60" t="s">
        <v>234</v>
      </c>
      <c r="IL60" t="s">
        <v>234</v>
      </c>
      <c r="IM60" t="s">
        <v>234</v>
      </c>
      <c r="IN60" t="s">
        <v>234</v>
      </c>
      <c r="IO60" t="s">
        <v>234</v>
      </c>
      <c r="IP60" t="s">
        <v>234</v>
      </c>
      <c r="IQ60" t="s">
        <v>234</v>
      </c>
      <c r="IR60" t="s">
        <v>234</v>
      </c>
      <c r="IS60" t="s">
        <v>234</v>
      </c>
      <c r="IT60" t="s">
        <v>234</v>
      </c>
      <c r="IU60" t="s">
        <v>234</v>
      </c>
      <c r="IV60" t="s">
        <v>234</v>
      </c>
      <c r="IW60" t="s">
        <v>234</v>
      </c>
      <c r="IX60" t="s">
        <v>234</v>
      </c>
      <c r="IY60" t="s">
        <v>234</v>
      </c>
      <c r="IZ60" t="s">
        <v>234</v>
      </c>
      <c r="JA60" t="s">
        <v>234</v>
      </c>
      <c r="JB60" t="s">
        <v>234</v>
      </c>
      <c r="JC60" t="s">
        <v>234</v>
      </c>
      <c r="JD60" t="s">
        <v>234</v>
      </c>
      <c r="JE60" t="s">
        <v>234</v>
      </c>
      <c r="JF60" t="s">
        <v>234</v>
      </c>
      <c r="JG60" t="s">
        <v>234</v>
      </c>
      <c r="JH60" t="s">
        <v>234</v>
      </c>
      <c r="JI60" t="s">
        <v>234</v>
      </c>
      <c r="JJ60" t="s">
        <v>234</v>
      </c>
      <c r="JK60" t="s">
        <v>234</v>
      </c>
      <c r="JL60" t="s">
        <v>234</v>
      </c>
      <c r="JM60" t="s">
        <v>234</v>
      </c>
      <c r="JN60" t="s">
        <v>234</v>
      </c>
      <c r="JO60" t="s">
        <v>234</v>
      </c>
      <c r="JP60" t="s">
        <v>234</v>
      </c>
      <c r="JQ60" t="s">
        <v>234</v>
      </c>
      <c r="JR60" t="s">
        <v>234</v>
      </c>
      <c r="JS60" t="s">
        <v>234</v>
      </c>
      <c r="JT60" t="s">
        <v>234</v>
      </c>
      <c r="JU60" t="s">
        <v>234</v>
      </c>
      <c r="JV60" t="s">
        <v>234</v>
      </c>
      <c r="JW60" t="s">
        <v>234</v>
      </c>
      <c r="JX60" t="s">
        <v>3443</v>
      </c>
    </row>
    <row r="61" spans="1:284" x14ac:dyDescent="0.35">
      <c r="A61" t="s">
        <v>3976</v>
      </c>
      <c r="B61" s="268">
        <v>44614</v>
      </c>
      <c r="C61" t="s">
        <v>3446</v>
      </c>
      <c r="D61" t="s">
        <v>3447</v>
      </c>
      <c r="E61" t="s">
        <v>3456</v>
      </c>
      <c r="F61" t="s">
        <v>1791</v>
      </c>
      <c r="G61" t="s">
        <v>1975</v>
      </c>
      <c r="H61" t="s">
        <v>3969</v>
      </c>
      <c r="I61" t="s">
        <v>246</v>
      </c>
      <c r="J61" t="s">
        <v>3971</v>
      </c>
      <c r="K61" t="s">
        <v>366</v>
      </c>
      <c r="L61" t="s">
        <v>284</v>
      </c>
      <c r="M61" t="s">
        <v>250</v>
      </c>
      <c r="N61" t="s">
        <v>234</v>
      </c>
      <c r="O61" t="s">
        <v>234</v>
      </c>
      <c r="P61" t="s">
        <v>308</v>
      </c>
      <c r="Q61" t="s">
        <v>234</v>
      </c>
      <c r="R61" t="s">
        <v>302</v>
      </c>
      <c r="S61">
        <v>0</v>
      </c>
      <c r="T61">
        <v>1</v>
      </c>
      <c r="U61">
        <v>0</v>
      </c>
      <c r="V61">
        <v>0</v>
      </c>
      <c r="W61">
        <v>0</v>
      </c>
      <c r="X61">
        <v>0</v>
      </c>
      <c r="Y61">
        <v>0</v>
      </c>
      <c r="Z61">
        <v>0</v>
      </c>
      <c r="AA61" t="s">
        <v>303</v>
      </c>
      <c r="AB61" t="s">
        <v>752</v>
      </c>
      <c r="AC61" t="s">
        <v>3880</v>
      </c>
      <c r="AD61">
        <v>1</v>
      </c>
      <c r="AE61">
        <v>0</v>
      </c>
      <c r="AF61">
        <v>0</v>
      </c>
      <c r="AG61">
        <v>0</v>
      </c>
      <c r="AH61">
        <v>1</v>
      </c>
      <c r="AI61">
        <v>0</v>
      </c>
      <c r="AJ61">
        <v>0</v>
      </c>
      <c r="AK61">
        <v>0</v>
      </c>
      <c r="AL61">
        <v>0</v>
      </c>
      <c r="AM61">
        <v>0</v>
      </c>
      <c r="AN61" t="s">
        <v>234</v>
      </c>
      <c r="AO61" t="s">
        <v>317</v>
      </c>
      <c r="AP61" t="s">
        <v>289</v>
      </c>
      <c r="AQ61" t="s">
        <v>234</v>
      </c>
      <c r="AR61" t="s">
        <v>234</v>
      </c>
      <c r="AS61" t="s">
        <v>234</v>
      </c>
      <c r="AT61" t="s">
        <v>234</v>
      </c>
      <c r="AU61" t="s">
        <v>234</v>
      </c>
      <c r="AV61" t="s">
        <v>234</v>
      </c>
      <c r="AW61" t="s">
        <v>234</v>
      </c>
      <c r="AX61" t="s">
        <v>234</v>
      </c>
      <c r="AY61" t="s">
        <v>234</v>
      </c>
      <c r="AZ61" t="s">
        <v>234</v>
      </c>
      <c r="BA61" t="s">
        <v>234</v>
      </c>
      <c r="BB61" t="s">
        <v>234</v>
      </c>
      <c r="BC61" t="s">
        <v>234</v>
      </c>
      <c r="BD61" t="s">
        <v>234</v>
      </c>
      <c r="BE61" s="252" t="s">
        <v>234</v>
      </c>
      <c r="BF61" t="s">
        <v>234</v>
      </c>
      <c r="BG61" t="s">
        <v>234</v>
      </c>
      <c r="BH61" s="252" t="s">
        <v>234</v>
      </c>
      <c r="BI61" t="s">
        <v>234</v>
      </c>
      <c r="BJ61" t="s">
        <v>234</v>
      </c>
      <c r="BK61" s="252" t="s">
        <v>234</v>
      </c>
      <c r="BL61" t="s">
        <v>234</v>
      </c>
      <c r="BM61" t="s">
        <v>234</v>
      </c>
      <c r="BN61" s="252" t="s">
        <v>234</v>
      </c>
      <c r="BO61" t="s">
        <v>234</v>
      </c>
      <c r="BP61" t="s">
        <v>234</v>
      </c>
      <c r="BQ61" s="252" t="s">
        <v>234</v>
      </c>
      <c r="BR61" t="s">
        <v>234</v>
      </c>
      <c r="BS61" t="s">
        <v>234</v>
      </c>
      <c r="BT61" t="s">
        <v>234</v>
      </c>
      <c r="BU61" t="s">
        <v>234</v>
      </c>
      <c r="BV61" t="s">
        <v>234</v>
      </c>
      <c r="BW61" t="s">
        <v>234</v>
      </c>
      <c r="BX61" t="s">
        <v>234</v>
      </c>
      <c r="BY61" t="s">
        <v>234</v>
      </c>
      <c r="BZ61" t="s">
        <v>234</v>
      </c>
      <c r="CA61" t="s">
        <v>234</v>
      </c>
      <c r="CB61" t="s">
        <v>234</v>
      </c>
      <c r="CC61" t="s">
        <v>234</v>
      </c>
      <c r="CD61" t="s">
        <v>234</v>
      </c>
      <c r="CE61" t="s">
        <v>234</v>
      </c>
      <c r="CF61" t="s">
        <v>234</v>
      </c>
      <c r="CG61" t="s">
        <v>234</v>
      </c>
      <c r="CH61" t="s">
        <v>234</v>
      </c>
      <c r="CI61" t="s">
        <v>234</v>
      </c>
      <c r="CJ61" t="s">
        <v>234</v>
      </c>
      <c r="CK61" t="s">
        <v>234</v>
      </c>
      <c r="CL61" t="s">
        <v>234</v>
      </c>
      <c r="CM61" t="s">
        <v>234</v>
      </c>
      <c r="CN61" t="s">
        <v>234</v>
      </c>
      <c r="CO61" t="s">
        <v>234</v>
      </c>
      <c r="CP61" t="s">
        <v>234</v>
      </c>
      <c r="CQ61" t="s">
        <v>234</v>
      </c>
      <c r="CR61" t="s">
        <v>234</v>
      </c>
      <c r="CS61" t="s">
        <v>234</v>
      </c>
      <c r="CT61" t="s">
        <v>234</v>
      </c>
      <c r="CU61" t="s">
        <v>234</v>
      </c>
      <c r="CV61" t="s">
        <v>234</v>
      </c>
      <c r="CW61" t="s">
        <v>234</v>
      </c>
      <c r="CX61" t="s">
        <v>234</v>
      </c>
      <c r="CY61" t="s">
        <v>234</v>
      </c>
      <c r="CZ61" t="s">
        <v>234</v>
      </c>
      <c r="DA61" t="s">
        <v>234</v>
      </c>
      <c r="DB61" t="s">
        <v>234</v>
      </c>
      <c r="DC61" t="s">
        <v>234</v>
      </c>
      <c r="DD61" t="s">
        <v>234</v>
      </c>
      <c r="DE61" t="s">
        <v>234</v>
      </c>
      <c r="DF61" t="s">
        <v>234</v>
      </c>
      <c r="DG61" t="s">
        <v>234</v>
      </c>
      <c r="DH61" t="s">
        <v>234</v>
      </c>
      <c r="DI61" t="s">
        <v>234</v>
      </c>
      <c r="DJ61" t="s">
        <v>234</v>
      </c>
      <c r="DK61" t="s">
        <v>234</v>
      </c>
      <c r="DL61" t="s">
        <v>3975</v>
      </c>
      <c r="DM61">
        <v>0</v>
      </c>
      <c r="DN61">
        <v>1</v>
      </c>
      <c r="DO61">
        <v>1</v>
      </c>
      <c r="DP61">
        <v>0</v>
      </c>
      <c r="DQ61">
        <v>1</v>
      </c>
      <c r="DR61">
        <v>0</v>
      </c>
      <c r="DS61">
        <v>1</v>
      </c>
      <c r="DT61">
        <v>0</v>
      </c>
      <c r="DU61" t="s">
        <v>234</v>
      </c>
      <c r="DV61" t="s">
        <v>234</v>
      </c>
      <c r="DW61" t="s">
        <v>234</v>
      </c>
      <c r="DX61" t="s">
        <v>234</v>
      </c>
      <c r="DY61" t="s">
        <v>234</v>
      </c>
      <c r="DZ61" t="s">
        <v>234</v>
      </c>
      <c r="EA61" t="s">
        <v>234</v>
      </c>
      <c r="EB61" t="s">
        <v>234</v>
      </c>
      <c r="EC61">
        <v>25</v>
      </c>
      <c r="ED61" t="s">
        <v>1655</v>
      </c>
      <c r="EE61" t="s">
        <v>234</v>
      </c>
      <c r="EF61" t="s">
        <v>234</v>
      </c>
      <c r="EG61" t="s">
        <v>1655</v>
      </c>
      <c r="EH61">
        <v>35</v>
      </c>
      <c r="EI61" t="s">
        <v>234</v>
      </c>
      <c r="EJ61" t="s">
        <v>234</v>
      </c>
      <c r="EK61" s="252">
        <v>35</v>
      </c>
      <c r="EL61" t="s">
        <v>1655</v>
      </c>
      <c r="EM61" t="s">
        <v>1655</v>
      </c>
      <c r="EN61">
        <v>125</v>
      </c>
      <c r="EO61" t="s">
        <v>234</v>
      </c>
      <c r="EP61" t="s">
        <v>234</v>
      </c>
      <c r="EQ61" s="252">
        <v>125</v>
      </c>
      <c r="ER61" t="s">
        <v>1655</v>
      </c>
      <c r="ES61" t="s">
        <v>1655</v>
      </c>
      <c r="ET61">
        <v>125</v>
      </c>
      <c r="EU61" t="s">
        <v>234</v>
      </c>
      <c r="EV61" t="s">
        <v>234</v>
      </c>
      <c r="EW61" t="s">
        <v>234</v>
      </c>
      <c r="EX61" s="99">
        <v>125</v>
      </c>
      <c r="EY61" t="s">
        <v>1655</v>
      </c>
      <c r="EZ61" t="s">
        <v>234</v>
      </c>
      <c r="FA61" t="s">
        <v>234</v>
      </c>
      <c r="FB61" t="s">
        <v>234</v>
      </c>
      <c r="FC61" t="s">
        <v>234</v>
      </c>
      <c r="FD61" t="s">
        <v>234</v>
      </c>
      <c r="FE61" t="s">
        <v>234</v>
      </c>
      <c r="FF61" t="s">
        <v>234</v>
      </c>
      <c r="FG61" t="s">
        <v>234</v>
      </c>
      <c r="FH61" t="s">
        <v>234</v>
      </c>
      <c r="FI61" t="s">
        <v>234</v>
      </c>
      <c r="FJ61" t="s">
        <v>234</v>
      </c>
      <c r="FK61" t="s">
        <v>234</v>
      </c>
      <c r="FL61" t="s">
        <v>1655</v>
      </c>
      <c r="FM61" t="s">
        <v>1528</v>
      </c>
      <c r="FN61">
        <v>0</v>
      </c>
      <c r="FO61">
        <v>0</v>
      </c>
      <c r="FP61">
        <v>0</v>
      </c>
      <c r="FQ61">
        <v>1</v>
      </c>
      <c r="FR61">
        <v>0</v>
      </c>
      <c r="FS61">
        <v>0</v>
      </c>
      <c r="FT61">
        <v>0</v>
      </c>
      <c r="FU61">
        <v>0</v>
      </c>
      <c r="FV61">
        <v>0</v>
      </c>
      <c r="FW61">
        <v>0</v>
      </c>
      <c r="FX61">
        <v>0</v>
      </c>
      <c r="FY61">
        <v>0</v>
      </c>
      <c r="FZ61">
        <v>0</v>
      </c>
      <c r="GA61" t="s">
        <v>234</v>
      </c>
      <c r="GB61" t="s">
        <v>1053</v>
      </c>
      <c r="GC61">
        <v>0</v>
      </c>
      <c r="GD61">
        <v>0</v>
      </c>
      <c r="GE61">
        <v>0</v>
      </c>
      <c r="GF61">
        <v>0</v>
      </c>
      <c r="GG61">
        <v>0</v>
      </c>
      <c r="GH61">
        <v>0</v>
      </c>
      <c r="GI61">
        <v>1</v>
      </c>
      <c r="GJ61">
        <v>0</v>
      </c>
      <c r="GK61" t="s">
        <v>1445</v>
      </c>
      <c r="GL61" t="s">
        <v>1445</v>
      </c>
      <c r="GM61" t="s">
        <v>1655</v>
      </c>
      <c r="GN61" t="s">
        <v>406</v>
      </c>
      <c r="GO61" t="s">
        <v>314</v>
      </c>
      <c r="GP61" t="s">
        <v>413</v>
      </c>
      <c r="GQ61" t="s">
        <v>314</v>
      </c>
      <c r="GR61" t="s">
        <v>1445</v>
      </c>
      <c r="GS61" t="s">
        <v>234</v>
      </c>
      <c r="GT61" t="s">
        <v>234</v>
      </c>
      <c r="GU61" t="s">
        <v>234</v>
      </c>
      <c r="GV61" t="s">
        <v>234</v>
      </c>
      <c r="GW61" t="s">
        <v>234</v>
      </c>
      <c r="GX61" t="s">
        <v>234</v>
      </c>
      <c r="GY61" t="s">
        <v>234</v>
      </c>
      <c r="GZ61" t="s">
        <v>234</v>
      </c>
      <c r="HA61" t="s">
        <v>1451</v>
      </c>
      <c r="HB61">
        <v>0</v>
      </c>
      <c r="HC61">
        <v>1</v>
      </c>
      <c r="HD61">
        <v>0</v>
      </c>
      <c r="HE61">
        <v>0</v>
      </c>
      <c r="HF61">
        <v>0</v>
      </c>
      <c r="HG61">
        <v>0</v>
      </c>
      <c r="HH61">
        <v>0</v>
      </c>
      <c r="HI61">
        <v>0</v>
      </c>
      <c r="HJ61" t="s">
        <v>234</v>
      </c>
      <c r="HK61" t="s">
        <v>1655</v>
      </c>
      <c r="HL61" t="s">
        <v>234</v>
      </c>
      <c r="HM61" t="s">
        <v>303</v>
      </c>
      <c r="HN61">
        <v>0</v>
      </c>
      <c r="HO61">
        <v>1</v>
      </c>
      <c r="HP61">
        <v>0</v>
      </c>
      <c r="HQ61" t="s">
        <v>234</v>
      </c>
      <c r="HR61" t="s">
        <v>234</v>
      </c>
      <c r="HS61" t="s">
        <v>234</v>
      </c>
      <c r="HT61" t="s">
        <v>234</v>
      </c>
      <c r="HU61" t="s">
        <v>234</v>
      </c>
      <c r="HV61" t="s">
        <v>234</v>
      </c>
      <c r="HW61" t="s">
        <v>234</v>
      </c>
      <c r="HX61" t="s">
        <v>234</v>
      </c>
      <c r="HY61" t="s">
        <v>234</v>
      </c>
      <c r="HZ61" t="s">
        <v>234</v>
      </c>
      <c r="IA61" t="s">
        <v>234</v>
      </c>
      <c r="IB61" t="s">
        <v>234</v>
      </c>
      <c r="IC61" t="s">
        <v>234</v>
      </c>
      <c r="ID61" t="s">
        <v>234</v>
      </c>
      <c r="IE61" t="s">
        <v>234</v>
      </c>
      <c r="IF61" t="s">
        <v>234</v>
      </c>
      <c r="IG61" t="s">
        <v>234</v>
      </c>
      <c r="IH61" t="s">
        <v>234</v>
      </c>
      <c r="II61" t="s">
        <v>234</v>
      </c>
      <c r="IJ61" t="s">
        <v>234</v>
      </c>
      <c r="IK61" t="s">
        <v>234</v>
      </c>
      <c r="IL61" t="s">
        <v>234</v>
      </c>
      <c r="IM61" t="s">
        <v>234</v>
      </c>
      <c r="IN61" t="s">
        <v>234</v>
      </c>
      <c r="IO61" t="s">
        <v>234</v>
      </c>
      <c r="IP61" t="s">
        <v>234</v>
      </c>
      <c r="IQ61" t="s">
        <v>234</v>
      </c>
      <c r="IR61" t="s">
        <v>234</v>
      </c>
      <c r="IS61" t="s">
        <v>234</v>
      </c>
      <c r="IT61" t="s">
        <v>234</v>
      </c>
      <c r="IU61" t="s">
        <v>234</v>
      </c>
      <c r="IV61" t="s">
        <v>234</v>
      </c>
      <c r="IW61" t="s">
        <v>234</v>
      </c>
      <c r="IX61" t="s">
        <v>234</v>
      </c>
      <c r="IY61" t="s">
        <v>234</v>
      </c>
      <c r="IZ61" t="s">
        <v>234</v>
      </c>
      <c r="JA61" t="s">
        <v>234</v>
      </c>
      <c r="JB61" t="s">
        <v>234</v>
      </c>
      <c r="JC61" t="s">
        <v>234</v>
      </c>
      <c r="JD61" t="s">
        <v>234</v>
      </c>
      <c r="JE61" t="s">
        <v>234</v>
      </c>
      <c r="JF61" t="s">
        <v>234</v>
      </c>
      <c r="JG61" t="s">
        <v>234</v>
      </c>
      <c r="JH61" t="s">
        <v>234</v>
      </c>
      <c r="JI61" t="s">
        <v>234</v>
      </c>
      <c r="JJ61" t="s">
        <v>234</v>
      </c>
      <c r="JK61" t="s">
        <v>234</v>
      </c>
      <c r="JL61" t="s">
        <v>234</v>
      </c>
      <c r="JM61" t="s">
        <v>234</v>
      </c>
      <c r="JN61" t="s">
        <v>234</v>
      </c>
      <c r="JO61" t="s">
        <v>234</v>
      </c>
      <c r="JP61" t="s">
        <v>234</v>
      </c>
      <c r="JQ61" t="s">
        <v>234</v>
      </c>
      <c r="JR61" t="s">
        <v>234</v>
      </c>
      <c r="JS61" t="s">
        <v>234</v>
      </c>
      <c r="JT61" t="s">
        <v>234</v>
      </c>
      <c r="JU61" t="s">
        <v>234</v>
      </c>
      <c r="JV61" t="s">
        <v>234</v>
      </c>
      <c r="JW61" t="s">
        <v>234</v>
      </c>
      <c r="JX61" t="s">
        <v>3443</v>
      </c>
    </row>
    <row r="62" spans="1:284" x14ac:dyDescent="0.35">
      <c r="A62" t="s">
        <v>3980</v>
      </c>
      <c r="B62" s="268">
        <v>44614</v>
      </c>
      <c r="C62" t="s">
        <v>3446</v>
      </c>
      <c r="D62" t="s">
        <v>3447</v>
      </c>
      <c r="E62" t="s">
        <v>3456</v>
      </c>
      <c r="F62" t="s">
        <v>1791</v>
      </c>
      <c r="G62" t="s">
        <v>1975</v>
      </c>
      <c r="H62" t="s">
        <v>3969</v>
      </c>
      <c r="I62" t="s">
        <v>246</v>
      </c>
      <c r="J62" t="s">
        <v>3971</v>
      </c>
      <c r="K62" t="s">
        <v>366</v>
      </c>
      <c r="L62" t="s">
        <v>284</v>
      </c>
      <c r="M62" t="s">
        <v>250</v>
      </c>
      <c r="N62" t="s">
        <v>234</v>
      </c>
      <c r="O62" t="s">
        <v>234</v>
      </c>
      <c r="P62" t="s">
        <v>308</v>
      </c>
      <c r="Q62" t="s">
        <v>234</v>
      </c>
      <c r="R62" t="s">
        <v>3875</v>
      </c>
      <c r="S62">
        <v>1</v>
      </c>
      <c r="T62">
        <v>1</v>
      </c>
      <c r="U62">
        <v>0</v>
      </c>
      <c r="V62">
        <v>0</v>
      </c>
      <c r="W62">
        <v>0</v>
      </c>
      <c r="X62">
        <v>0</v>
      </c>
      <c r="Y62">
        <v>0</v>
      </c>
      <c r="Z62">
        <v>0</v>
      </c>
      <c r="AA62" t="s">
        <v>309</v>
      </c>
      <c r="AB62" t="s">
        <v>750</v>
      </c>
      <c r="AC62" t="s">
        <v>3880</v>
      </c>
      <c r="AD62">
        <v>1</v>
      </c>
      <c r="AE62">
        <v>0</v>
      </c>
      <c r="AF62">
        <v>0</v>
      </c>
      <c r="AG62">
        <v>0</v>
      </c>
      <c r="AH62">
        <v>1</v>
      </c>
      <c r="AI62">
        <v>0</v>
      </c>
      <c r="AJ62">
        <v>0</v>
      </c>
      <c r="AK62">
        <v>0</v>
      </c>
      <c r="AL62">
        <v>0</v>
      </c>
      <c r="AM62">
        <v>0</v>
      </c>
      <c r="AN62" t="s">
        <v>234</v>
      </c>
      <c r="AO62" t="s">
        <v>317</v>
      </c>
      <c r="AP62" t="s">
        <v>311</v>
      </c>
      <c r="AQ62" t="s">
        <v>3807</v>
      </c>
      <c r="AR62">
        <v>1</v>
      </c>
      <c r="AS62">
        <v>1</v>
      </c>
      <c r="AT62">
        <v>1</v>
      </c>
      <c r="AU62">
        <v>1</v>
      </c>
      <c r="AV62">
        <v>1</v>
      </c>
      <c r="AW62">
        <v>0</v>
      </c>
      <c r="AX62">
        <v>1</v>
      </c>
      <c r="AY62">
        <v>0</v>
      </c>
      <c r="AZ62" t="s">
        <v>1500</v>
      </c>
      <c r="BA62">
        <v>350</v>
      </c>
      <c r="BB62">
        <v>175</v>
      </c>
      <c r="BC62" t="s">
        <v>1655</v>
      </c>
      <c r="BD62">
        <v>500</v>
      </c>
      <c r="BE62" s="252">
        <v>192.30769230769201</v>
      </c>
      <c r="BF62" t="s">
        <v>1655</v>
      </c>
      <c r="BG62">
        <v>350</v>
      </c>
      <c r="BH62" s="252">
        <v>152.173913043478</v>
      </c>
      <c r="BI62" t="s">
        <v>1655</v>
      </c>
      <c r="BJ62">
        <v>450</v>
      </c>
      <c r="BK62" s="252">
        <v>155.172413793103</v>
      </c>
      <c r="BL62" t="s">
        <v>1655</v>
      </c>
      <c r="BM62">
        <v>700</v>
      </c>
      <c r="BN62" s="252">
        <v>291.666666666666</v>
      </c>
      <c r="BO62" t="s">
        <v>1655</v>
      </c>
      <c r="BP62" t="s">
        <v>234</v>
      </c>
      <c r="BQ62" s="252" t="s">
        <v>234</v>
      </c>
      <c r="BR62" t="s">
        <v>234</v>
      </c>
      <c r="BS62" t="s">
        <v>1504</v>
      </c>
      <c r="BT62" t="s">
        <v>1655</v>
      </c>
      <c r="BU62">
        <v>1100</v>
      </c>
      <c r="BV62" t="s">
        <v>234</v>
      </c>
      <c r="BW62" t="s">
        <v>234</v>
      </c>
      <c r="BX62" t="s">
        <v>234</v>
      </c>
      <c r="BY62" t="s">
        <v>234</v>
      </c>
      <c r="BZ62" t="s">
        <v>234</v>
      </c>
      <c r="CA62" t="s">
        <v>234</v>
      </c>
      <c r="CB62" t="s">
        <v>259</v>
      </c>
      <c r="CC62">
        <v>1100</v>
      </c>
      <c r="CD62" t="s">
        <v>1655</v>
      </c>
      <c r="CE62" t="s">
        <v>1655</v>
      </c>
      <c r="CF62" t="s">
        <v>3891</v>
      </c>
      <c r="CG62">
        <v>0</v>
      </c>
      <c r="CH62">
        <v>0</v>
      </c>
      <c r="CI62">
        <v>0</v>
      </c>
      <c r="CJ62">
        <v>0</v>
      </c>
      <c r="CK62">
        <v>1</v>
      </c>
      <c r="CL62">
        <v>1</v>
      </c>
      <c r="CM62">
        <v>0</v>
      </c>
      <c r="CN62">
        <v>0</v>
      </c>
      <c r="CO62">
        <v>0</v>
      </c>
      <c r="CP62">
        <v>0</v>
      </c>
      <c r="CQ62">
        <v>0</v>
      </c>
      <c r="CR62">
        <v>0</v>
      </c>
      <c r="CS62">
        <v>0</v>
      </c>
      <c r="CT62">
        <v>0</v>
      </c>
      <c r="CU62" t="s">
        <v>234</v>
      </c>
      <c r="CV62" t="s">
        <v>1460</v>
      </c>
      <c r="CW62">
        <v>0</v>
      </c>
      <c r="CX62">
        <v>1</v>
      </c>
      <c r="CY62">
        <v>0</v>
      </c>
      <c r="CZ62">
        <v>0</v>
      </c>
      <c r="DA62">
        <v>0</v>
      </c>
      <c r="DB62">
        <v>0</v>
      </c>
      <c r="DC62">
        <v>0</v>
      </c>
      <c r="DD62">
        <v>0</v>
      </c>
      <c r="DE62" t="s">
        <v>1655</v>
      </c>
      <c r="DF62" t="s">
        <v>1445</v>
      </c>
      <c r="DG62" t="s">
        <v>1655</v>
      </c>
      <c r="DH62" t="s">
        <v>1791</v>
      </c>
      <c r="DI62" t="s">
        <v>305</v>
      </c>
      <c r="DJ62" t="s">
        <v>1981</v>
      </c>
      <c r="DK62" t="s">
        <v>314</v>
      </c>
      <c r="DL62" t="s">
        <v>3932</v>
      </c>
      <c r="DM62">
        <v>1</v>
      </c>
      <c r="DN62">
        <v>0</v>
      </c>
      <c r="DO62">
        <v>0</v>
      </c>
      <c r="DP62">
        <v>0</v>
      </c>
      <c r="DQ62">
        <v>0</v>
      </c>
      <c r="DR62">
        <v>1</v>
      </c>
      <c r="DS62">
        <v>0</v>
      </c>
      <c r="DT62">
        <v>0</v>
      </c>
      <c r="DU62" t="s">
        <v>1655</v>
      </c>
      <c r="DV62">
        <v>65</v>
      </c>
      <c r="DW62" t="s">
        <v>3978</v>
      </c>
      <c r="DX62" t="s">
        <v>234</v>
      </c>
      <c r="DY62" t="s">
        <v>234</v>
      </c>
      <c r="DZ62" t="s">
        <v>234</v>
      </c>
      <c r="EA62" s="99">
        <v>65</v>
      </c>
      <c r="EB62" t="s">
        <v>1655</v>
      </c>
      <c r="EC62" t="s">
        <v>234</v>
      </c>
      <c r="ED62" t="s">
        <v>234</v>
      </c>
      <c r="EE62" t="s">
        <v>234</v>
      </c>
      <c r="EF62" t="s">
        <v>234</v>
      </c>
      <c r="EG62" t="s">
        <v>234</v>
      </c>
      <c r="EH62" t="s">
        <v>234</v>
      </c>
      <c r="EI62" t="s">
        <v>234</v>
      </c>
      <c r="EJ62" t="s">
        <v>234</v>
      </c>
      <c r="EK62" s="252" t="s">
        <v>234</v>
      </c>
      <c r="EL62" t="s">
        <v>234</v>
      </c>
      <c r="EM62" t="s">
        <v>234</v>
      </c>
      <c r="EN62" t="s">
        <v>234</v>
      </c>
      <c r="EO62" t="s">
        <v>234</v>
      </c>
      <c r="EP62" t="s">
        <v>234</v>
      </c>
      <c r="EQ62" s="252" t="s">
        <v>234</v>
      </c>
      <c r="ER62" t="s">
        <v>234</v>
      </c>
      <c r="ES62" t="s">
        <v>234</v>
      </c>
      <c r="ET62" t="s">
        <v>234</v>
      </c>
      <c r="EU62" t="s">
        <v>234</v>
      </c>
      <c r="EV62" t="s">
        <v>234</v>
      </c>
      <c r="EW62" t="s">
        <v>234</v>
      </c>
      <c r="EX62" t="s">
        <v>234</v>
      </c>
      <c r="EY62" t="s">
        <v>234</v>
      </c>
      <c r="EZ62" t="s">
        <v>1655</v>
      </c>
      <c r="FA62" t="s">
        <v>234</v>
      </c>
      <c r="FB62">
        <v>10</v>
      </c>
      <c r="FC62" t="s">
        <v>234</v>
      </c>
      <c r="FD62" t="s">
        <v>234</v>
      </c>
      <c r="FE62" t="s">
        <v>234</v>
      </c>
      <c r="FF62" t="s">
        <v>234</v>
      </c>
      <c r="FG62" t="s">
        <v>234</v>
      </c>
      <c r="FH62" t="s">
        <v>234</v>
      </c>
      <c r="FI62" t="s">
        <v>1655</v>
      </c>
      <c r="FJ62" t="s">
        <v>259</v>
      </c>
      <c r="FK62" s="99">
        <v>10</v>
      </c>
      <c r="FL62" t="s">
        <v>1655</v>
      </c>
      <c r="FM62" t="s">
        <v>3973</v>
      </c>
      <c r="FN62">
        <v>0</v>
      </c>
      <c r="FO62">
        <v>0</v>
      </c>
      <c r="FP62">
        <v>0</v>
      </c>
      <c r="FQ62">
        <v>1</v>
      </c>
      <c r="FR62">
        <v>1</v>
      </c>
      <c r="FS62">
        <v>0</v>
      </c>
      <c r="FT62">
        <v>0</v>
      </c>
      <c r="FU62">
        <v>0</v>
      </c>
      <c r="FV62">
        <v>0</v>
      </c>
      <c r="FW62">
        <v>0</v>
      </c>
      <c r="FX62">
        <v>0</v>
      </c>
      <c r="FY62">
        <v>0</v>
      </c>
      <c r="FZ62">
        <v>0</v>
      </c>
      <c r="GA62" t="s">
        <v>234</v>
      </c>
      <c r="GB62" t="s">
        <v>1018</v>
      </c>
      <c r="GC62">
        <v>1</v>
      </c>
      <c r="GD62">
        <v>0</v>
      </c>
      <c r="GE62">
        <v>0</v>
      </c>
      <c r="GF62">
        <v>0</v>
      </c>
      <c r="GG62">
        <v>0</v>
      </c>
      <c r="GH62">
        <v>0</v>
      </c>
      <c r="GI62">
        <v>0</v>
      </c>
      <c r="GJ62">
        <v>0</v>
      </c>
      <c r="GK62" t="s">
        <v>1655</v>
      </c>
      <c r="GL62" t="s">
        <v>1445</v>
      </c>
      <c r="GM62" t="s">
        <v>1655</v>
      </c>
      <c r="GN62" t="s">
        <v>1791</v>
      </c>
      <c r="GO62" t="s">
        <v>305</v>
      </c>
      <c r="GP62" t="s">
        <v>2020</v>
      </c>
      <c r="GQ62" t="s">
        <v>314</v>
      </c>
      <c r="GR62" t="s">
        <v>1445</v>
      </c>
      <c r="GS62" t="s">
        <v>234</v>
      </c>
      <c r="GT62" t="s">
        <v>234</v>
      </c>
      <c r="GU62" t="s">
        <v>234</v>
      </c>
      <c r="GV62" t="s">
        <v>234</v>
      </c>
      <c r="GW62" t="s">
        <v>234</v>
      </c>
      <c r="GX62" t="s">
        <v>234</v>
      </c>
      <c r="GY62" t="s">
        <v>234</v>
      </c>
      <c r="GZ62" t="s">
        <v>234</v>
      </c>
      <c r="HA62" t="s">
        <v>3979</v>
      </c>
      <c r="HB62">
        <v>0</v>
      </c>
      <c r="HC62">
        <v>1</v>
      </c>
      <c r="HD62">
        <v>1</v>
      </c>
      <c r="HE62">
        <v>0</v>
      </c>
      <c r="HF62">
        <v>0</v>
      </c>
      <c r="HG62">
        <v>0</v>
      </c>
      <c r="HH62">
        <v>0</v>
      </c>
      <c r="HI62">
        <v>0</v>
      </c>
      <c r="HJ62" t="s">
        <v>234</v>
      </c>
      <c r="HK62" t="s">
        <v>1655</v>
      </c>
      <c r="HL62" t="s">
        <v>234</v>
      </c>
      <c r="HM62" t="s">
        <v>309</v>
      </c>
      <c r="HN62">
        <v>1</v>
      </c>
      <c r="HO62">
        <v>0</v>
      </c>
      <c r="HP62">
        <v>0</v>
      </c>
      <c r="HQ62" t="s">
        <v>234</v>
      </c>
      <c r="HR62" t="s">
        <v>234</v>
      </c>
      <c r="HS62" t="s">
        <v>234</v>
      </c>
      <c r="HT62" t="s">
        <v>234</v>
      </c>
      <c r="HU62" t="s">
        <v>234</v>
      </c>
      <c r="HV62" t="s">
        <v>234</v>
      </c>
      <c r="HW62" t="s">
        <v>234</v>
      </c>
      <c r="HX62" t="s">
        <v>234</v>
      </c>
      <c r="HY62" t="s">
        <v>234</v>
      </c>
      <c r="HZ62" t="s">
        <v>234</v>
      </c>
      <c r="IA62" t="s">
        <v>234</v>
      </c>
      <c r="IB62" t="s">
        <v>234</v>
      </c>
      <c r="IC62" t="s">
        <v>234</v>
      </c>
      <c r="ID62" t="s">
        <v>234</v>
      </c>
      <c r="IE62" t="s">
        <v>234</v>
      </c>
      <c r="IF62" t="s">
        <v>234</v>
      </c>
      <c r="IG62" t="s">
        <v>234</v>
      </c>
      <c r="IH62" t="s">
        <v>234</v>
      </c>
      <c r="II62" t="s">
        <v>234</v>
      </c>
      <c r="IJ62" t="s">
        <v>234</v>
      </c>
      <c r="IK62" t="s">
        <v>234</v>
      </c>
      <c r="IL62" t="s">
        <v>234</v>
      </c>
      <c r="IM62" t="s">
        <v>234</v>
      </c>
      <c r="IN62" t="s">
        <v>234</v>
      </c>
      <c r="IO62" t="s">
        <v>234</v>
      </c>
      <c r="IP62" t="s">
        <v>234</v>
      </c>
      <c r="IQ62" t="s">
        <v>234</v>
      </c>
      <c r="IR62" t="s">
        <v>234</v>
      </c>
      <c r="IS62" t="s">
        <v>234</v>
      </c>
      <c r="IT62" t="s">
        <v>234</v>
      </c>
      <c r="IU62" t="s">
        <v>234</v>
      </c>
      <c r="IV62" t="s">
        <v>234</v>
      </c>
      <c r="IW62" t="s">
        <v>234</v>
      </c>
      <c r="IX62" t="s">
        <v>234</v>
      </c>
      <c r="IY62" t="s">
        <v>234</v>
      </c>
      <c r="IZ62" t="s">
        <v>234</v>
      </c>
      <c r="JA62" t="s">
        <v>234</v>
      </c>
      <c r="JB62" t="s">
        <v>234</v>
      </c>
      <c r="JC62" t="s">
        <v>234</v>
      </c>
      <c r="JD62" t="s">
        <v>234</v>
      </c>
      <c r="JE62" t="s">
        <v>234</v>
      </c>
      <c r="JF62" t="s">
        <v>234</v>
      </c>
      <c r="JG62" t="s">
        <v>234</v>
      </c>
      <c r="JH62" t="s">
        <v>234</v>
      </c>
      <c r="JI62" t="s">
        <v>234</v>
      </c>
      <c r="JJ62" t="s">
        <v>234</v>
      </c>
      <c r="JK62" t="s">
        <v>234</v>
      </c>
      <c r="JL62" t="s">
        <v>234</v>
      </c>
      <c r="JM62" t="s">
        <v>234</v>
      </c>
      <c r="JN62" t="s">
        <v>234</v>
      </c>
      <c r="JO62" t="s">
        <v>234</v>
      </c>
      <c r="JP62" t="s">
        <v>234</v>
      </c>
      <c r="JQ62" t="s">
        <v>234</v>
      </c>
      <c r="JR62" t="s">
        <v>234</v>
      </c>
      <c r="JS62" t="s">
        <v>234</v>
      </c>
      <c r="JT62" t="s">
        <v>234</v>
      </c>
      <c r="JU62" t="s">
        <v>234</v>
      </c>
      <c r="JV62" t="s">
        <v>234</v>
      </c>
      <c r="JW62" t="s">
        <v>234</v>
      </c>
      <c r="JX62" t="s">
        <v>3443</v>
      </c>
    </row>
    <row r="63" spans="1:284" x14ac:dyDescent="0.35">
      <c r="A63" t="s">
        <v>3981</v>
      </c>
      <c r="B63" s="268">
        <v>44614</v>
      </c>
      <c r="C63" t="s">
        <v>3446</v>
      </c>
      <c r="D63" t="s">
        <v>3447</v>
      </c>
      <c r="E63" t="s">
        <v>3456</v>
      </c>
      <c r="F63" t="s">
        <v>1791</v>
      </c>
      <c r="G63" t="s">
        <v>1975</v>
      </c>
      <c r="H63" t="s">
        <v>3969</v>
      </c>
      <c r="I63" t="s">
        <v>246</v>
      </c>
      <c r="J63" t="s">
        <v>3971</v>
      </c>
      <c r="K63" t="s">
        <v>366</v>
      </c>
      <c r="L63" t="s">
        <v>284</v>
      </c>
      <c r="M63" t="s">
        <v>250</v>
      </c>
      <c r="N63" t="s">
        <v>234</v>
      </c>
      <c r="O63" t="s">
        <v>234</v>
      </c>
      <c r="P63" t="s">
        <v>308</v>
      </c>
      <c r="Q63" t="s">
        <v>234</v>
      </c>
      <c r="R63" t="s">
        <v>318</v>
      </c>
      <c r="S63">
        <v>1</v>
      </c>
      <c r="T63">
        <v>0</v>
      </c>
      <c r="U63">
        <v>0</v>
      </c>
      <c r="V63">
        <v>0</v>
      </c>
      <c r="W63">
        <v>0</v>
      </c>
      <c r="X63">
        <v>0</v>
      </c>
      <c r="Y63">
        <v>0</v>
      </c>
      <c r="Z63">
        <v>0</v>
      </c>
      <c r="AA63" t="s">
        <v>309</v>
      </c>
      <c r="AB63" t="s">
        <v>750</v>
      </c>
      <c r="AC63" t="s">
        <v>3880</v>
      </c>
      <c r="AD63">
        <v>1</v>
      </c>
      <c r="AE63">
        <v>0</v>
      </c>
      <c r="AF63">
        <v>0</v>
      </c>
      <c r="AG63">
        <v>0</v>
      </c>
      <c r="AH63">
        <v>1</v>
      </c>
      <c r="AI63">
        <v>0</v>
      </c>
      <c r="AJ63">
        <v>0</v>
      </c>
      <c r="AK63">
        <v>0</v>
      </c>
      <c r="AL63">
        <v>0</v>
      </c>
      <c r="AM63">
        <v>0</v>
      </c>
      <c r="AN63" t="s">
        <v>234</v>
      </c>
      <c r="AO63" t="s">
        <v>317</v>
      </c>
      <c r="AP63" t="s">
        <v>289</v>
      </c>
      <c r="AQ63" t="s">
        <v>3797</v>
      </c>
      <c r="AR63">
        <v>0</v>
      </c>
      <c r="AS63">
        <v>1</v>
      </c>
      <c r="AT63">
        <v>0</v>
      </c>
      <c r="AU63">
        <v>1</v>
      </c>
      <c r="AV63">
        <v>0</v>
      </c>
      <c r="AW63">
        <v>0</v>
      </c>
      <c r="AX63">
        <v>0</v>
      </c>
      <c r="AY63">
        <v>0</v>
      </c>
      <c r="AZ63" t="s">
        <v>1500</v>
      </c>
      <c r="BA63" t="s">
        <v>234</v>
      </c>
      <c r="BB63" t="s">
        <v>234</v>
      </c>
      <c r="BC63" t="s">
        <v>234</v>
      </c>
      <c r="BD63">
        <v>500</v>
      </c>
      <c r="BE63" s="252">
        <v>192.30769230769201</v>
      </c>
      <c r="BF63" t="s">
        <v>1655</v>
      </c>
      <c r="BG63" t="s">
        <v>234</v>
      </c>
      <c r="BH63" s="252" t="s">
        <v>234</v>
      </c>
      <c r="BI63" t="s">
        <v>234</v>
      </c>
      <c r="BJ63">
        <v>450</v>
      </c>
      <c r="BK63" s="252">
        <v>155.172413793103</v>
      </c>
      <c r="BL63" t="s">
        <v>1655</v>
      </c>
      <c r="BM63" t="s">
        <v>234</v>
      </c>
      <c r="BN63" s="252" t="s">
        <v>234</v>
      </c>
      <c r="BO63" t="s">
        <v>234</v>
      </c>
      <c r="BP63" t="s">
        <v>234</v>
      </c>
      <c r="BQ63" s="252" t="s">
        <v>234</v>
      </c>
      <c r="BR63" t="s">
        <v>234</v>
      </c>
      <c r="BS63" t="s">
        <v>234</v>
      </c>
      <c r="BT63" t="s">
        <v>234</v>
      </c>
      <c r="BU63" t="s">
        <v>234</v>
      </c>
      <c r="BV63" t="s">
        <v>234</v>
      </c>
      <c r="BW63" t="s">
        <v>234</v>
      </c>
      <c r="BX63" t="s">
        <v>234</v>
      </c>
      <c r="BY63" t="s">
        <v>234</v>
      </c>
      <c r="BZ63" t="s">
        <v>234</v>
      </c>
      <c r="CA63" t="s">
        <v>234</v>
      </c>
      <c r="CB63" t="s">
        <v>234</v>
      </c>
      <c r="CC63" t="s">
        <v>234</v>
      </c>
      <c r="CD63" t="s">
        <v>234</v>
      </c>
      <c r="CE63" t="s">
        <v>1655</v>
      </c>
      <c r="CF63" t="s">
        <v>3973</v>
      </c>
      <c r="CG63">
        <v>0</v>
      </c>
      <c r="CH63">
        <v>0</v>
      </c>
      <c r="CI63">
        <v>0</v>
      </c>
      <c r="CJ63">
        <v>0</v>
      </c>
      <c r="CK63">
        <v>1</v>
      </c>
      <c r="CL63">
        <v>1</v>
      </c>
      <c r="CM63">
        <v>0</v>
      </c>
      <c r="CN63">
        <v>0</v>
      </c>
      <c r="CO63">
        <v>0</v>
      </c>
      <c r="CP63">
        <v>0</v>
      </c>
      <c r="CQ63">
        <v>0</v>
      </c>
      <c r="CR63">
        <v>0</v>
      </c>
      <c r="CS63">
        <v>0</v>
      </c>
      <c r="CT63">
        <v>0</v>
      </c>
      <c r="CU63" t="s">
        <v>234</v>
      </c>
      <c r="CV63" t="s">
        <v>1460</v>
      </c>
      <c r="CW63">
        <v>0</v>
      </c>
      <c r="CX63">
        <v>1</v>
      </c>
      <c r="CY63">
        <v>0</v>
      </c>
      <c r="CZ63">
        <v>0</v>
      </c>
      <c r="DA63">
        <v>0</v>
      </c>
      <c r="DB63">
        <v>0</v>
      </c>
      <c r="DC63">
        <v>0</v>
      </c>
      <c r="DD63">
        <v>0</v>
      </c>
      <c r="DE63" t="s">
        <v>1445</v>
      </c>
      <c r="DF63" t="s">
        <v>1445</v>
      </c>
      <c r="DG63" t="s">
        <v>1655</v>
      </c>
      <c r="DH63" t="s">
        <v>1791</v>
      </c>
      <c r="DI63" t="s">
        <v>305</v>
      </c>
      <c r="DJ63" t="s">
        <v>1981</v>
      </c>
      <c r="DK63" t="s">
        <v>314</v>
      </c>
      <c r="DL63" t="s">
        <v>234</v>
      </c>
      <c r="DM63" t="s">
        <v>234</v>
      </c>
      <c r="DN63" t="s">
        <v>234</v>
      </c>
      <c r="DO63" t="s">
        <v>234</v>
      </c>
      <c r="DP63" t="s">
        <v>234</v>
      </c>
      <c r="DQ63" t="s">
        <v>234</v>
      </c>
      <c r="DR63" t="s">
        <v>234</v>
      </c>
      <c r="DS63" t="s">
        <v>234</v>
      </c>
      <c r="DT63" t="s">
        <v>234</v>
      </c>
      <c r="DU63" t="s">
        <v>234</v>
      </c>
      <c r="DV63" t="s">
        <v>234</v>
      </c>
      <c r="DW63" t="s">
        <v>234</v>
      </c>
      <c r="DX63" t="s">
        <v>234</v>
      </c>
      <c r="DY63" t="s">
        <v>234</v>
      </c>
      <c r="DZ63" t="s">
        <v>234</v>
      </c>
      <c r="EA63" t="s">
        <v>234</v>
      </c>
      <c r="EB63" t="s">
        <v>234</v>
      </c>
      <c r="EC63" t="s">
        <v>234</v>
      </c>
      <c r="ED63" t="s">
        <v>234</v>
      </c>
      <c r="EE63" t="s">
        <v>234</v>
      </c>
      <c r="EF63" t="s">
        <v>234</v>
      </c>
      <c r="EG63" t="s">
        <v>234</v>
      </c>
      <c r="EH63" t="s">
        <v>234</v>
      </c>
      <c r="EI63" t="s">
        <v>234</v>
      </c>
      <c r="EJ63" t="s">
        <v>234</v>
      </c>
      <c r="EK63" s="252" t="s">
        <v>234</v>
      </c>
      <c r="EL63" t="s">
        <v>234</v>
      </c>
      <c r="EM63" t="s">
        <v>234</v>
      </c>
      <c r="EN63" t="s">
        <v>234</v>
      </c>
      <c r="EO63" t="s">
        <v>234</v>
      </c>
      <c r="EP63" t="s">
        <v>234</v>
      </c>
      <c r="EQ63" s="252" t="s">
        <v>234</v>
      </c>
      <c r="ER63" t="s">
        <v>234</v>
      </c>
      <c r="ES63" t="s">
        <v>234</v>
      </c>
      <c r="ET63" t="s">
        <v>234</v>
      </c>
      <c r="EU63" t="s">
        <v>234</v>
      </c>
      <c r="EV63" t="s">
        <v>234</v>
      </c>
      <c r="EW63" t="s">
        <v>234</v>
      </c>
      <c r="EX63" t="s">
        <v>234</v>
      </c>
      <c r="EY63" t="s">
        <v>234</v>
      </c>
      <c r="EZ63" t="s">
        <v>234</v>
      </c>
      <c r="FA63" t="s">
        <v>234</v>
      </c>
      <c r="FB63" t="s">
        <v>234</v>
      </c>
      <c r="FC63" t="s">
        <v>234</v>
      </c>
      <c r="FD63" t="s">
        <v>234</v>
      </c>
      <c r="FE63" t="s">
        <v>234</v>
      </c>
      <c r="FF63" t="s">
        <v>234</v>
      </c>
      <c r="FG63" t="s">
        <v>234</v>
      </c>
      <c r="FH63" t="s">
        <v>234</v>
      </c>
      <c r="FI63" t="s">
        <v>234</v>
      </c>
      <c r="FJ63" t="s">
        <v>234</v>
      </c>
      <c r="FK63" t="s">
        <v>234</v>
      </c>
      <c r="FL63" t="s">
        <v>234</v>
      </c>
      <c r="FM63" t="s">
        <v>234</v>
      </c>
      <c r="FN63" t="s">
        <v>234</v>
      </c>
      <c r="FO63" t="s">
        <v>234</v>
      </c>
      <c r="FP63" t="s">
        <v>234</v>
      </c>
      <c r="FQ63" t="s">
        <v>234</v>
      </c>
      <c r="FR63" t="s">
        <v>234</v>
      </c>
      <c r="FS63" t="s">
        <v>234</v>
      </c>
      <c r="FT63" t="s">
        <v>234</v>
      </c>
      <c r="FU63" t="s">
        <v>234</v>
      </c>
      <c r="FV63" t="s">
        <v>234</v>
      </c>
      <c r="FW63" t="s">
        <v>234</v>
      </c>
      <c r="FX63" t="s">
        <v>234</v>
      </c>
      <c r="FY63" t="s">
        <v>234</v>
      </c>
      <c r="FZ63" t="s">
        <v>234</v>
      </c>
      <c r="GA63" t="s">
        <v>234</v>
      </c>
      <c r="GB63" t="s">
        <v>234</v>
      </c>
      <c r="GC63" t="s">
        <v>234</v>
      </c>
      <c r="GD63" t="s">
        <v>234</v>
      </c>
      <c r="GE63" t="s">
        <v>234</v>
      </c>
      <c r="GF63" t="s">
        <v>234</v>
      </c>
      <c r="GG63" t="s">
        <v>234</v>
      </c>
      <c r="GH63" t="s">
        <v>234</v>
      </c>
      <c r="GI63" t="s">
        <v>234</v>
      </c>
      <c r="GJ63" t="s">
        <v>234</v>
      </c>
      <c r="GK63" t="s">
        <v>234</v>
      </c>
      <c r="GL63" t="s">
        <v>234</v>
      </c>
      <c r="GM63" t="s">
        <v>234</v>
      </c>
      <c r="GN63" t="s">
        <v>234</v>
      </c>
      <c r="GO63" t="s">
        <v>234</v>
      </c>
      <c r="GP63" t="s">
        <v>234</v>
      </c>
      <c r="GQ63" t="s">
        <v>234</v>
      </c>
      <c r="GR63" t="s">
        <v>1445</v>
      </c>
      <c r="GS63" t="s">
        <v>234</v>
      </c>
      <c r="GT63" t="s">
        <v>234</v>
      </c>
      <c r="GU63" t="s">
        <v>234</v>
      </c>
      <c r="GV63" t="s">
        <v>234</v>
      </c>
      <c r="GW63" t="s">
        <v>234</v>
      </c>
      <c r="GX63" t="s">
        <v>234</v>
      </c>
      <c r="GY63" t="s">
        <v>234</v>
      </c>
      <c r="GZ63" t="s">
        <v>234</v>
      </c>
      <c r="HA63" t="s">
        <v>3979</v>
      </c>
      <c r="HB63">
        <v>0</v>
      </c>
      <c r="HC63">
        <v>1</v>
      </c>
      <c r="HD63">
        <v>1</v>
      </c>
      <c r="HE63">
        <v>0</v>
      </c>
      <c r="HF63">
        <v>0</v>
      </c>
      <c r="HG63">
        <v>0</v>
      </c>
      <c r="HH63">
        <v>0</v>
      </c>
      <c r="HI63">
        <v>0</v>
      </c>
      <c r="HJ63" t="s">
        <v>234</v>
      </c>
      <c r="HK63" t="s">
        <v>1655</v>
      </c>
      <c r="HL63" t="s">
        <v>234</v>
      </c>
      <c r="HM63" t="s">
        <v>309</v>
      </c>
      <c r="HN63">
        <v>1</v>
      </c>
      <c r="HO63">
        <v>0</v>
      </c>
      <c r="HP63">
        <v>0</v>
      </c>
      <c r="HQ63" t="s">
        <v>234</v>
      </c>
      <c r="HR63" t="s">
        <v>234</v>
      </c>
      <c r="HS63" t="s">
        <v>234</v>
      </c>
      <c r="HT63" t="s">
        <v>234</v>
      </c>
      <c r="HU63" t="s">
        <v>234</v>
      </c>
      <c r="HV63" t="s">
        <v>234</v>
      </c>
      <c r="HW63" t="s">
        <v>234</v>
      </c>
      <c r="HX63" t="s">
        <v>234</v>
      </c>
      <c r="HY63" t="s">
        <v>234</v>
      </c>
      <c r="HZ63" t="s">
        <v>234</v>
      </c>
      <c r="IA63" t="s">
        <v>234</v>
      </c>
      <c r="IB63" t="s">
        <v>234</v>
      </c>
      <c r="IC63" t="s">
        <v>234</v>
      </c>
      <c r="ID63" t="s">
        <v>234</v>
      </c>
      <c r="IE63" t="s">
        <v>234</v>
      </c>
      <c r="IF63" t="s">
        <v>234</v>
      </c>
      <c r="IG63" t="s">
        <v>234</v>
      </c>
      <c r="IH63" t="s">
        <v>234</v>
      </c>
      <c r="II63" t="s">
        <v>234</v>
      </c>
      <c r="IJ63" t="s">
        <v>234</v>
      </c>
      <c r="IK63" t="s">
        <v>234</v>
      </c>
      <c r="IL63" t="s">
        <v>234</v>
      </c>
      <c r="IM63" t="s">
        <v>234</v>
      </c>
      <c r="IN63" t="s">
        <v>234</v>
      </c>
      <c r="IO63" t="s">
        <v>234</v>
      </c>
      <c r="IP63" t="s">
        <v>234</v>
      </c>
      <c r="IQ63" t="s">
        <v>234</v>
      </c>
      <c r="IR63" t="s">
        <v>234</v>
      </c>
      <c r="IS63" t="s">
        <v>234</v>
      </c>
      <c r="IT63" t="s">
        <v>234</v>
      </c>
      <c r="IU63" t="s">
        <v>234</v>
      </c>
      <c r="IV63" t="s">
        <v>234</v>
      </c>
      <c r="IW63" t="s">
        <v>234</v>
      </c>
      <c r="IX63" t="s">
        <v>234</v>
      </c>
      <c r="IY63" t="s">
        <v>234</v>
      </c>
      <c r="IZ63" t="s">
        <v>234</v>
      </c>
      <c r="JA63" t="s">
        <v>234</v>
      </c>
      <c r="JB63" t="s">
        <v>234</v>
      </c>
      <c r="JC63" t="s">
        <v>234</v>
      </c>
      <c r="JD63" t="s">
        <v>234</v>
      </c>
      <c r="JE63" t="s">
        <v>234</v>
      </c>
      <c r="JF63" t="s">
        <v>234</v>
      </c>
      <c r="JG63" t="s">
        <v>234</v>
      </c>
      <c r="JH63" t="s">
        <v>234</v>
      </c>
      <c r="JI63" t="s">
        <v>234</v>
      </c>
      <c r="JJ63" t="s">
        <v>234</v>
      </c>
      <c r="JK63" t="s">
        <v>234</v>
      </c>
      <c r="JL63" t="s">
        <v>234</v>
      </c>
      <c r="JM63" t="s">
        <v>234</v>
      </c>
      <c r="JN63" t="s">
        <v>234</v>
      </c>
      <c r="JO63" t="s">
        <v>234</v>
      </c>
      <c r="JP63" t="s">
        <v>234</v>
      </c>
      <c r="JQ63" t="s">
        <v>234</v>
      </c>
      <c r="JR63" t="s">
        <v>234</v>
      </c>
      <c r="JS63" t="s">
        <v>234</v>
      </c>
      <c r="JT63" t="s">
        <v>234</v>
      </c>
      <c r="JU63" t="s">
        <v>234</v>
      </c>
      <c r="JV63" t="s">
        <v>234</v>
      </c>
      <c r="JW63" t="s">
        <v>234</v>
      </c>
      <c r="JX63" t="s">
        <v>3443</v>
      </c>
    </row>
    <row r="64" spans="1:284" x14ac:dyDescent="0.35">
      <c r="A64" t="s">
        <v>3984</v>
      </c>
      <c r="B64" s="268">
        <v>44614</v>
      </c>
      <c r="C64" t="s">
        <v>3446</v>
      </c>
      <c r="D64" t="s">
        <v>3447</v>
      </c>
      <c r="E64" t="s">
        <v>3456</v>
      </c>
      <c r="F64" t="s">
        <v>1791</v>
      </c>
      <c r="G64" t="s">
        <v>1975</v>
      </c>
      <c r="H64" t="s">
        <v>3969</v>
      </c>
      <c r="I64" t="s">
        <v>246</v>
      </c>
      <c r="J64" t="s">
        <v>3971</v>
      </c>
      <c r="K64" t="s">
        <v>366</v>
      </c>
      <c r="L64" t="s">
        <v>248</v>
      </c>
      <c r="M64" t="s">
        <v>250</v>
      </c>
      <c r="N64" t="s">
        <v>234</v>
      </c>
      <c r="O64" t="s">
        <v>234</v>
      </c>
      <c r="P64" t="s">
        <v>234</v>
      </c>
      <c r="Q64" t="s">
        <v>234</v>
      </c>
      <c r="R64" t="s">
        <v>234</v>
      </c>
      <c r="S64" t="s">
        <v>234</v>
      </c>
      <c r="T64" t="s">
        <v>234</v>
      </c>
      <c r="U64" t="s">
        <v>234</v>
      </c>
      <c r="V64" t="s">
        <v>234</v>
      </c>
      <c r="W64" t="s">
        <v>234</v>
      </c>
      <c r="X64" t="s">
        <v>234</v>
      </c>
      <c r="Y64" t="s">
        <v>234</v>
      </c>
      <c r="Z64" t="s">
        <v>234</v>
      </c>
      <c r="AA64" t="s">
        <v>234</v>
      </c>
      <c r="AB64" t="s">
        <v>234</v>
      </c>
      <c r="AC64" t="s">
        <v>234</v>
      </c>
      <c r="AD64" t="s">
        <v>234</v>
      </c>
      <c r="AE64" t="s">
        <v>234</v>
      </c>
      <c r="AF64" t="s">
        <v>234</v>
      </c>
      <c r="AG64" t="s">
        <v>234</v>
      </c>
      <c r="AH64" t="s">
        <v>234</v>
      </c>
      <c r="AI64" t="s">
        <v>234</v>
      </c>
      <c r="AJ64" t="s">
        <v>234</v>
      </c>
      <c r="AK64" t="s">
        <v>234</v>
      </c>
      <c r="AL64" t="s">
        <v>234</v>
      </c>
      <c r="AM64" t="s">
        <v>234</v>
      </c>
      <c r="AN64" t="s">
        <v>234</v>
      </c>
      <c r="AO64" t="s">
        <v>234</v>
      </c>
      <c r="AP64" t="s">
        <v>234</v>
      </c>
      <c r="AQ64" t="s">
        <v>234</v>
      </c>
      <c r="AR64" t="s">
        <v>234</v>
      </c>
      <c r="AS64" t="s">
        <v>234</v>
      </c>
      <c r="AT64" t="s">
        <v>234</v>
      </c>
      <c r="AU64" t="s">
        <v>234</v>
      </c>
      <c r="AV64" t="s">
        <v>234</v>
      </c>
      <c r="AW64" t="s">
        <v>234</v>
      </c>
      <c r="AX64" t="s">
        <v>234</v>
      </c>
      <c r="AY64" t="s">
        <v>234</v>
      </c>
      <c r="AZ64" t="s">
        <v>234</v>
      </c>
      <c r="BA64" t="s">
        <v>234</v>
      </c>
      <c r="BB64" t="s">
        <v>234</v>
      </c>
      <c r="BC64" t="s">
        <v>234</v>
      </c>
      <c r="BD64" t="s">
        <v>234</v>
      </c>
      <c r="BE64" s="252" t="s">
        <v>234</v>
      </c>
      <c r="BF64" t="s">
        <v>234</v>
      </c>
      <c r="BG64" t="s">
        <v>234</v>
      </c>
      <c r="BH64" s="252" t="s">
        <v>234</v>
      </c>
      <c r="BI64" t="s">
        <v>234</v>
      </c>
      <c r="BJ64" t="s">
        <v>234</v>
      </c>
      <c r="BK64" s="252" t="s">
        <v>234</v>
      </c>
      <c r="BL64" t="s">
        <v>234</v>
      </c>
      <c r="BM64" t="s">
        <v>234</v>
      </c>
      <c r="BN64" s="252" t="s">
        <v>234</v>
      </c>
      <c r="BO64" t="s">
        <v>234</v>
      </c>
      <c r="BP64" t="s">
        <v>234</v>
      </c>
      <c r="BQ64" s="252" t="s">
        <v>234</v>
      </c>
      <c r="BR64" t="s">
        <v>234</v>
      </c>
      <c r="BS64" t="s">
        <v>234</v>
      </c>
      <c r="BT64" t="s">
        <v>234</v>
      </c>
      <c r="BU64" t="s">
        <v>234</v>
      </c>
      <c r="BV64" t="s">
        <v>234</v>
      </c>
      <c r="BW64" t="s">
        <v>234</v>
      </c>
      <c r="BX64" t="s">
        <v>234</v>
      </c>
      <c r="BY64" t="s">
        <v>234</v>
      </c>
      <c r="BZ64" t="s">
        <v>234</v>
      </c>
      <c r="CA64" t="s">
        <v>234</v>
      </c>
      <c r="CB64" t="s">
        <v>234</v>
      </c>
      <c r="CC64" t="s">
        <v>234</v>
      </c>
      <c r="CD64" t="s">
        <v>234</v>
      </c>
      <c r="CE64" t="s">
        <v>234</v>
      </c>
      <c r="CF64" t="s">
        <v>234</v>
      </c>
      <c r="CG64" t="s">
        <v>234</v>
      </c>
      <c r="CH64" t="s">
        <v>234</v>
      </c>
      <c r="CI64" t="s">
        <v>234</v>
      </c>
      <c r="CJ64" t="s">
        <v>234</v>
      </c>
      <c r="CK64" t="s">
        <v>234</v>
      </c>
      <c r="CL64" t="s">
        <v>234</v>
      </c>
      <c r="CM64" t="s">
        <v>234</v>
      </c>
      <c r="CN64" t="s">
        <v>234</v>
      </c>
      <c r="CO64" t="s">
        <v>234</v>
      </c>
      <c r="CP64" t="s">
        <v>234</v>
      </c>
      <c r="CQ64" t="s">
        <v>234</v>
      </c>
      <c r="CR64" t="s">
        <v>234</v>
      </c>
      <c r="CS64" t="s">
        <v>234</v>
      </c>
      <c r="CT64" t="s">
        <v>234</v>
      </c>
      <c r="CU64" t="s">
        <v>234</v>
      </c>
      <c r="CV64" t="s">
        <v>234</v>
      </c>
      <c r="CW64" t="s">
        <v>234</v>
      </c>
      <c r="CX64" t="s">
        <v>234</v>
      </c>
      <c r="CY64" t="s">
        <v>234</v>
      </c>
      <c r="CZ64" t="s">
        <v>234</v>
      </c>
      <c r="DA64" t="s">
        <v>234</v>
      </c>
      <c r="DB64" t="s">
        <v>234</v>
      </c>
      <c r="DC64" t="s">
        <v>234</v>
      </c>
      <c r="DD64" t="s">
        <v>234</v>
      </c>
      <c r="DE64" t="s">
        <v>234</v>
      </c>
      <c r="DF64" t="s">
        <v>234</v>
      </c>
      <c r="DG64" t="s">
        <v>234</v>
      </c>
      <c r="DH64" t="s">
        <v>234</v>
      </c>
      <c r="DI64" t="s">
        <v>234</v>
      </c>
      <c r="DJ64" t="s">
        <v>234</v>
      </c>
      <c r="DK64" t="s">
        <v>234</v>
      </c>
      <c r="DL64" t="s">
        <v>234</v>
      </c>
      <c r="DM64" t="s">
        <v>234</v>
      </c>
      <c r="DN64" t="s">
        <v>234</v>
      </c>
      <c r="DO64" t="s">
        <v>234</v>
      </c>
      <c r="DP64" t="s">
        <v>234</v>
      </c>
      <c r="DQ64" t="s">
        <v>234</v>
      </c>
      <c r="DR64" t="s">
        <v>234</v>
      </c>
      <c r="DS64" t="s">
        <v>234</v>
      </c>
      <c r="DT64" t="s">
        <v>234</v>
      </c>
      <c r="DU64" t="s">
        <v>234</v>
      </c>
      <c r="DV64" t="s">
        <v>234</v>
      </c>
      <c r="DW64" t="s">
        <v>234</v>
      </c>
      <c r="DX64" t="s">
        <v>234</v>
      </c>
      <c r="DY64" t="s">
        <v>234</v>
      </c>
      <c r="DZ64" t="s">
        <v>234</v>
      </c>
      <c r="EA64" t="s">
        <v>234</v>
      </c>
      <c r="EB64" t="s">
        <v>234</v>
      </c>
      <c r="EC64" t="s">
        <v>234</v>
      </c>
      <c r="ED64" t="s">
        <v>234</v>
      </c>
      <c r="EE64" t="s">
        <v>234</v>
      </c>
      <c r="EF64" t="s">
        <v>234</v>
      </c>
      <c r="EG64" t="s">
        <v>234</v>
      </c>
      <c r="EH64" t="s">
        <v>234</v>
      </c>
      <c r="EI64" t="s">
        <v>234</v>
      </c>
      <c r="EJ64" t="s">
        <v>234</v>
      </c>
      <c r="EK64" s="252" t="s">
        <v>234</v>
      </c>
      <c r="EL64" t="s">
        <v>234</v>
      </c>
      <c r="EM64" t="s">
        <v>234</v>
      </c>
      <c r="EN64" t="s">
        <v>234</v>
      </c>
      <c r="EO64" t="s">
        <v>234</v>
      </c>
      <c r="EP64" t="s">
        <v>234</v>
      </c>
      <c r="EQ64" s="252" t="s">
        <v>234</v>
      </c>
      <c r="ER64" t="s">
        <v>234</v>
      </c>
      <c r="ES64" t="s">
        <v>234</v>
      </c>
      <c r="ET64" t="s">
        <v>234</v>
      </c>
      <c r="EU64" t="s">
        <v>234</v>
      </c>
      <c r="EV64" t="s">
        <v>234</v>
      </c>
      <c r="EW64" t="s">
        <v>234</v>
      </c>
      <c r="EX64" t="s">
        <v>234</v>
      </c>
      <c r="EY64" t="s">
        <v>234</v>
      </c>
      <c r="EZ64" t="s">
        <v>234</v>
      </c>
      <c r="FA64" t="s">
        <v>234</v>
      </c>
      <c r="FB64" t="s">
        <v>234</v>
      </c>
      <c r="FC64" t="s">
        <v>234</v>
      </c>
      <c r="FD64" t="s">
        <v>234</v>
      </c>
      <c r="FE64" t="s">
        <v>234</v>
      </c>
      <c r="FF64" t="s">
        <v>234</v>
      </c>
      <c r="FG64" t="s">
        <v>234</v>
      </c>
      <c r="FH64" t="s">
        <v>234</v>
      </c>
      <c r="FI64" t="s">
        <v>234</v>
      </c>
      <c r="FJ64" t="s">
        <v>234</v>
      </c>
      <c r="FK64" t="s">
        <v>234</v>
      </c>
      <c r="FL64" t="s">
        <v>234</v>
      </c>
      <c r="FM64" t="s">
        <v>234</v>
      </c>
      <c r="FN64" t="s">
        <v>234</v>
      </c>
      <c r="FO64" t="s">
        <v>234</v>
      </c>
      <c r="FP64" t="s">
        <v>234</v>
      </c>
      <c r="FQ64" t="s">
        <v>234</v>
      </c>
      <c r="FR64" t="s">
        <v>234</v>
      </c>
      <c r="FS64" t="s">
        <v>234</v>
      </c>
      <c r="FT64" t="s">
        <v>234</v>
      </c>
      <c r="FU64" t="s">
        <v>234</v>
      </c>
      <c r="FV64" t="s">
        <v>234</v>
      </c>
      <c r="FW64" t="s">
        <v>234</v>
      </c>
      <c r="FX64" t="s">
        <v>234</v>
      </c>
      <c r="FY64" t="s">
        <v>234</v>
      </c>
      <c r="FZ64" t="s">
        <v>234</v>
      </c>
      <c r="GA64" t="s">
        <v>234</v>
      </c>
      <c r="GB64" t="s">
        <v>234</v>
      </c>
      <c r="GC64" t="s">
        <v>234</v>
      </c>
      <c r="GD64" t="s">
        <v>234</v>
      </c>
      <c r="GE64" t="s">
        <v>234</v>
      </c>
      <c r="GF64" t="s">
        <v>234</v>
      </c>
      <c r="GG64" t="s">
        <v>234</v>
      </c>
      <c r="GH64" t="s">
        <v>234</v>
      </c>
      <c r="GI64" t="s">
        <v>234</v>
      </c>
      <c r="GJ64" t="s">
        <v>234</v>
      </c>
      <c r="GK64" t="s">
        <v>234</v>
      </c>
      <c r="GL64" t="s">
        <v>234</v>
      </c>
      <c r="GM64" t="s">
        <v>234</v>
      </c>
      <c r="GN64" t="s">
        <v>234</v>
      </c>
      <c r="GO64" t="s">
        <v>234</v>
      </c>
      <c r="GP64" t="s">
        <v>234</v>
      </c>
      <c r="GQ64" t="s">
        <v>234</v>
      </c>
      <c r="GR64" t="s">
        <v>234</v>
      </c>
      <c r="GS64" t="s">
        <v>234</v>
      </c>
      <c r="GT64" t="s">
        <v>234</v>
      </c>
      <c r="GU64" t="s">
        <v>234</v>
      </c>
      <c r="GV64" t="s">
        <v>234</v>
      </c>
      <c r="GW64" t="s">
        <v>234</v>
      </c>
      <c r="GX64" t="s">
        <v>234</v>
      </c>
      <c r="GY64" t="s">
        <v>234</v>
      </c>
      <c r="GZ64" t="s">
        <v>234</v>
      </c>
      <c r="HA64" t="s">
        <v>234</v>
      </c>
      <c r="HB64" t="s">
        <v>234</v>
      </c>
      <c r="HC64" t="s">
        <v>234</v>
      </c>
      <c r="HD64" t="s">
        <v>234</v>
      </c>
      <c r="HE64" t="s">
        <v>234</v>
      </c>
      <c r="HF64" t="s">
        <v>234</v>
      </c>
      <c r="HG64" t="s">
        <v>234</v>
      </c>
      <c r="HH64" t="s">
        <v>234</v>
      </c>
      <c r="HI64" t="s">
        <v>234</v>
      </c>
      <c r="HJ64" t="s">
        <v>234</v>
      </c>
      <c r="HK64" t="s">
        <v>234</v>
      </c>
      <c r="HL64" t="s">
        <v>234</v>
      </c>
      <c r="HM64" t="s">
        <v>234</v>
      </c>
      <c r="HN64" t="s">
        <v>234</v>
      </c>
      <c r="HO64" t="s">
        <v>234</v>
      </c>
      <c r="HP64" t="s">
        <v>234</v>
      </c>
      <c r="HQ64" t="s">
        <v>1655</v>
      </c>
      <c r="HR64" t="s">
        <v>1713</v>
      </c>
      <c r="HS64" t="s">
        <v>344</v>
      </c>
      <c r="HT64" t="s">
        <v>234</v>
      </c>
      <c r="HU64" t="s">
        <v>345</v>
      </c>
      <c r="HV64" t="s">
        <v>3809</v>
      </c>
      <c r="HW64" t="s">
        <v>3809</v>
      </c>
      <c r="HX64" t="s">
        <v>255</v>
      </c>
      <c r="HY64" t="s">
        <v>234</v>
      </c>
      <c r="HZ64" t="s">
        <v>325</v>
      </c>
      <c r="IA64" t="s">
        <v>258</v>
      </c>
      <c r="IB64" t="s">
        <v>258</v>
      </c>
      <c r="IC64" t="s">
        <v>3810</v>
      </c>
      <c r="ID64" t="s">
        <v>234</v>
      </c>
      <c r="IE64" t="s">
        <v>234</v>
      </c>
      <c r="IF64" t="s">
        <v>234</v>
      </c>
      <c r="IG64" t="s">
        <v>234</v>
      </c>
      <c r="IH64" t="s">
        <v>234</v>
      </c>
      <c r="II64">
        <v>0</v>
      </c>
      <c r="IJ64" t="s">
        <v>3811</v>
      </c>
      <c r="IK64" t="s">
        <v>234</v>
      </c>
      <c r="IL64" t="s">
        <v>259</v>
      </c>
      <c r="IM64" s="99">
        <v>0</v>
      </c>
      <c r="IN64" t="s">
        <v>261</v>
      </c>
      <c r="IO64" t="s">
        <v>375</v>
      </c>
      <c r="IP64" t="s">
        <v>261</v>
      </c>
      <c r="IQ64" t="s">
        <v>234</v>
      </c>
      <c r="IR64" t="s">
        <v>234</v>
      </c>
      <c r="IS64" t="s">
        <v>234</v>
      </c>
      <c r="IT64" t="s">
        <v>234</v>
      </c>
      <c r="IU64" t="s">
        <v>234</v>
      </c>
      <c r="IV64" t="s">
        <v>234</v>
      </c>
      <c r="IW64" t="s">
        <v>234</v>
      </c>
      <c r="IX64" t="s">
        <v>234</v>
      </c>
      <c r="IY64" t="s">
        <v>234</v>
      </c>
      <c r="IZ64" t="s">
        <v>234</v>
      </c>
      <c r="JA64" t="s">
        <v>234</v>
      </c>
      <c r="JB64" t="s">
        <v>234</v>
      </c>
      <c r="JC64" t="s">
        <v>234</v>
      </c>
      <c r="JD64" t="s">
        <v>234</v>
      </c>
      <c r="JE64" t="s">
        <v>249</v>
      </c>
      <c r="JF64" t="s">
        <v>246</v>
      </c>
      <c r="JG64">
        <v>0</v>
      </c>
      <c r="JH64">
        <v>0</v>
      </c>
      <c r="JI64">
        <v>1</v>
      </c>
      <c r="JJ64" t="s">
        <v>4599</v>
      </c>
      <c r="JK64" t="s">
        <v>1565</v>
      </c>
      <c r="JL64">
        <v>0</v>
      </c>
      <c r="JM64">
        <v>1</v>
      </c>
      <c r="JN64">
        <v>0</v>
      </c>
      <c r="JO64">
        <v>0</v>
      </c>
      <c r="JP64">
        <v>0</v>
      </c>
      <c r="JQ64">
        <v>0</v>
      </c>
      <c r="JR64" t="s">
        <v>234</v>
      </c>
      <c r="JS64" t="s">
        <v>234</v>
      </c>
      <c r="JT64" t="s">
        <v>234</v>
      </c>
      <c r="JU64" t="s">
        <v>234</v>
      </c>
      <c r="JV64" t="s">
        <v>234</v>
      </c>
      <c r="JW64" t="s">
        <v>234</v>
      </c>
      <c r="JX64" t="s">
        <v>3443</v>
      </c>
    </row>
    <row r="65" spans="1:284" x14ac:dyDescent="0.35">
      <c r="A65" t="s">
        <v>3985</v>
      </c>
      <c r="B65" s="268">
        <v>44614</v>
      </c>
      <c r="C65" t="s">
        <v>3446</v>
      </c>
      <c r="D65" t="s">
        <v>3447</v>
      </c>
      <c r="E65" t="s">
        <v>3456</v>
      </c>
      <c r="F65" t="s">
        <v>1791</v>
      </c>
      <c r="G65" t="s">
        <v>1975</v>
      </c>
      <c r="H65" t="s">
        <v>3969</v>
      </c>
      <c r="I65" t="s">
        <v>246</v>
      </c>
      <c r="J65" t="s">
        <v>3971</v>
      </c>
      <c r="K65" t="s">
        <v>366</v>
      </c>
      <c r="L65" t="s">
        <v>248</v>
      </c>
      <c r="M65" t="s">
        <v>274</v>
      </c>
      <c r="N65" t="s">
        <v>234</v>
      </c>
      <c r="O65" t="s">
        <v>234</v>
      </c>
      <c r="P65" t="s">
        <v>234</v>
      </c>
      <c r="Q65" t="s">
        <v>234</v>
      </c>
      <c r="R65" t="s">
        <v>234</v>
      </c>
      <c r="S65" t="s">
        <v>234</v>
      </c>
      <c r="T65" t="s">
        <v>234</v>
      </c>
      <c r="U65" t="s">
        <v>234</v>
      </c>
      <c r="V65" t="s">
        <v>234</v>
      </c>
      <c r="W65" t="s">
        <v>234</v>
      </c>
      <c r="X65" t="s">
        <v>234</v>
      </c>
      <c r="Y65" t="s">
        <v>234</v>
      </c>
      <c r="Z65" t="s">
        <v>234</v>
      </c>
      <c r="AA65" t="s">
        <v>234</v>
      </c>
      <c r="AB65" t="s">
        <v>234</v>
      </c>
      <c r="AC65" t="s">
        <v>234</v>
      </c>
      <c r="AD65" t="s">
        <v>234</v>
      </c>
      <c r="AE65" t="s">
        <v>234</v>
      </c>
      <c r="AF65" t="s">
        <v>234</v>
      </c>
      <c r="AG65" t="s">
        <v>234</v>
      </c>
      <c r="AH65" t="s">
        <v>234</v>
      </c>
      <c r="AI65" t="s">
        <v>234</v>
      </c>
      <c r="AJ65" t="s">
        <v>234</v>
      </c>
      <c r="AK65" t="s">
        <v>234</v>
      </c>
      <c r="AL65" t="s">
        <v>234</v>
      </c>
      <c r="AM65" t="s">
        <v>234</v>
      </c>
      <c r="AN65" t="s">
        <v>234</v>
      </c>
      <c r="AO65" t="s">
        <v>234</v>
      </c>
      <c r="AP65" t="s">
        <v>234</v>
      </c>
      <c r="AQ65" t="s">
        <v>234</v>
      </c>
      <c r="AR65" t="s">
        <v>234</v>
      </c>
      <c r="AS65" t="s">
        <v>234</v>
      </c>
      <c r="AT65" t="s">
        <v>234</v>
      </c>
      <c r="AU65" t="s">
        <v>234</v>
      </c>
      <c r="AV65" t="s">
        <v>234</v>
      </c>
      <c r="AW65" t="s">
        <v>234</v>
      </c>
      <c r="AX65" t="s">
        <v>234</v>
      </c>
      <c r="AY65" t="s">
        <v>234</v>
      </c>
      <c r="AZ65" t="s">
        <v>234</v>
      </c>
      <c r="BA65" t="s">
        <v>234</v>
      </c>
      <c r="BB65" t="s">
        <v>234</v>
      </c>
      <c r="BC65" t="s">
        <v>234</v>
      </c>
      <c r="BD65" t="s">
        <v>234</v>
      </c>
      <c r="BE65" s="252" t="s">
        <v>234</v>
      </c>
      <c r="BF65" t="s">
        <v>234</v>
      </c>
      <c r="BG65" t="s">
        <v>234</v>
      </c>
      <c r="BH65" s="252" t="s">
        <v>234</v>
      </c>
      <c r="BI65" t="s">
        <v>234</v>
      </c>
      <c r="BJ65" t="s">
        <v>234</v>
      </c>
      <c r="BK65" s="252" t="s">
        <v>234</v>
      </c>
      <c r="BL65" t="s">
        <v>234</v>
      </c>
      <c r="BM65" t="s">
        <v>234</v>
      </c>
      <c r="BN65" s="252" t="s">
        <v>234</v>
      </c>
      <c r="BO65" t="s">
        <v>234</v>
      </c>
      <c r="BP65" t="s">
        <v>234</v>
      </c>
      <c r="BQ65" s="252" t="s">
        <v>234</v>
      </c>
      <c r="BR65" t="s">
        <v>234</v>
      </c>
      <c r="BS65" t="s">
        <v>234</v>
      </c>
      <c r="BT65" t="s">
        <v>234</v>
      </c>
      <c r="BU65" t="s">
        <v>234</v>
      </c>
      <c r="BV65" t="s">
        <v>234</v>
      </c>
      <c r="BW65" t="s">
        <v>234</v>
      </c>
      <c r="BX65" t="s">
        <v>234</v>
      </c>
      <c r="BY65" t="s">
        <v>234</v>
      </c>
      <c r="BZ65" t="s">
        <v>234</v>
      </c>
      <c r="CA65" t="s">
        <v>234</v>
      </c>
      <c r="CB65" t="s">
        <v>234</v>
      </c>
      <c r="CC65" t="s">
        <v>234</v>
      </c>
      <c r="CD65" t="s">
        <v>234</v>
      </c>
      <c r="CE65" t="s">
        <v>234</v>
      </c>
      <c r="CF65" t="s">
        <v>234</v>
      </c>
      <c r="CG65" t="s">
        <v>234</v>
      </c>
      <c r="CH65" t="s">
        <v>234</v>
      </c>
      <c r="CI65" t="s">
        <v>234</v>
      </c>
      <c r="CJ65" t="s">
        <v>234</v>
      </c>
      <c r="CK65" t="s">
        <v>234</v>
      </c>
      <c r="CL65" t="s">
        <v>234</v>
      </c>
      <c r="CM65" t="s">
        <v>234</v>
      </c>
      <c r="CN65" t="s">
        <v>234</v>
      </c>
      <c r="CO65" t="s">
        <v>234</v>
      </c>
      <c r="CP65" t="s">
        <v>234</v>
      </c>
      <c r="CQ65" t="s">
        <v>234</v>
      </c>
      <c r="CR65" t="s">
        <v>234</v>
      </c>
      <c r="CS65" t="s">
        <v>234</v>
      </c>
      <c r="CT65" t="s">
        <v>234</v>
      </c>
      <c r="CU65" t="s">
        <v>234</v>
      </c>
      <c r="CV65" t="s">
        <v>234</v>
      </c>
      <c r="CW65" t="s">
        <v>234</v>
      </c>
      <c r="CX65" t="s">
        <v>234</v>
      </c>
      <c r="CY65" t="s">
        <v>234</v>
      </c>
      <c r="CZ65" t="s">
        <v>234</v>
      </c>
      <c r="DA65" t="s">
        <v>234</v>
      </c>
      <c r="DB65" t="s">
        <v>234</v>
      </c>
      <c r="DC65" t="s">
        <v>234</v>
      </c>
      <c r="DD65" t="s">
        <v>234</v>
      </c>
      <c r="DE65" t="s">
        <v>234</v>
      </c>
      <c r="DF65" t="s">
        <v>234</v>
      </c>
      <c r="DG65" t="s">
        <v>234</v>
      </c>
      <c r="DH65" t="s">
        <v>234</v>
      </c>
      <c r="DI65" t="s">
        <v>234</v>
      </c>
      <c r="DJ65" t="s">
        <v>234</v>
      </c>
      <c r="DK65" t="s">
        <v>234</v>
      </c>
      <c r="DL65" t="s">
        <v>234</v>
      </c>
      <c r="DM65" t="s">
        <v>234</v>
      </c>
      <c r="DN65" t="s">
        <v>234</v>
      </c>
      <c r="DO65" t="s">
        <v>234</v>
      </c>
      <c r="DP65" t="s">
        <v>234</v>
      </c>
      <c r="DQ65" t="s">
        <v>234</v>
      </c>
      <c r="DR65" t="s">
        <v>234</v>
      </c>
      <c r="DS65" t="s">
        <v>234</v>
      </c>
      <c r="DT65" t="s">
        <v>234</v>
      </c>
      <c r="DU65" t="s">
        <v>234</v>
      </c>
      <c r="DV65" t="s">
        <v>234</v>
      </c>
      <c r="DW65" t="s">
        <v>234</v>
      </c>
      <c r="DX65" t="s">
        <v>234</v>
      </c>
      <c r="DY65" t="s">
        <v>234</v>
      </c>
      <c r="DZ65" t="s">
        <v>234</v>
      </c>
      <c r="EA65" t="s">
        <v>234</v>
      </c>
      <c r="EB65" t="s">
        <v>234</v>
      </c>
      <c r="EC65" t="s">
        <v>234</v>
      </c>
      <c r="ED65" t="s">
        <v>234</v>
      </c>
      <c r="EE65" t="s">
        <v>234</v>
      </c>
      <c r="EF65" t="s">
        <v>234</v>
      </c>
      <c r="EG65" t="s">
        <v>234</v>
      </c>
      <c r="EH65" t="s">
        <v>234</v>
      </c>
      <c r="EI65" t="s">
        <v>234</v>
      </c>
      <c r="EJ65" t="s">
        <v>234</v>
      </c>
      <c r="EK65" s="252" t="s">
        <v>234</v>
      </c>
      <c r="EL65" t="s">
        <v>234</v>
      </c>
      <c r="EM65" t="s">
        <v>234</v>
      </c>
      <c r="EN65" t="s">
        <v>234</v>
      </c>
      <c r="EO65" t="s">
        <v>234</v>
      </c>
      <c r="EP65" t="s">
        <v>234</v>
      </c>
      <c r="EQ65" s="252" t="s">
        <v>234</v>
      </c>
      <c r="ER65" t="s">
        <v>234</v>
      </c>
      <c r="ES65" t="s">
        <v>234</v>
      </c>
      <c r="ET65" t="s">
        <v>234</v>
      </c>
      <c r="EU65" t="s">
        <v>234</v>
      </c>
      <c r="EV65" t="s">
        <v>234</v>
      </c>
      <c r="EW65" t="s">
        <v>234</v>
      </c>
      <c r="EX65" t="s">
        <v>234</v>
      </c>
      <c r="EY65" t="s">
        <v>234</v>
      </c>
      <c r="EZ65" t="s">
        <v>234</v>
      </c>
      <c r="FA65" t="s">
        <v>234</v>
      </c>
      <c r="FB65" t="s">
        <v>234</v>
      </c>
      <c r="FC65" t="s">
        <v>234</v>
      </c>
      <c r="FD65" t="s">
        <v>234</v>
      </c>
      <c r="FE65" t="s">
        <v>234</v>
      </c>
      <c r="FF65" t="s">
        <v>234</v>
      </c>
      <c r="FG65" t="s">
        <v>234</v>
      </c>
      <c r="FH65" t="s">
        <v>234</v>
      </c>
      <c r="FI65" t="s">
        <v>234</v>
      </c>
      <c r="FJ65" t="s">
        <v>234</v>
      </c>
      <c r="FK65" t="s">
        <v>234</v>
      </c>
      <c r="FL65" t="s">
        <v>234</v>
      </c>
      <c r="FM65" t="s">
        <v>234</v>
      </c>
      <c r="FN65" t="s">
        <v>234</v>
      </c>
      <c r="FO65" t="s">
        <v>234</v>
      </c>
      <c r="FP65" t="s">
        <v>234</v>
      </c>
      <c r="FQ65" t="s">
        <v>234</v>
      </c>
      <c r="FR65" t="s">
        <v>234</v>
      </c>
      <c r="FS65" t="s">
        <v>234</v>
      </c>
      <c r="FT65" t="s">
        <v>234</v>
      </c>
      <c r="FU65" t="s">
        <v>234</v>
      </c>
      <c r="FV65" t="s">
        <v>234</v>
      </c>
      <c r="FW65" t="s">
        <v>234</v>
      </c>
      <c r="FX65" t="s">
        <v>234</v>
      </c>
      <c r="FY65" t="s">
        <v>234</v>
      </c>
      <c r="FZ65" t="s">
        <v>234</v>
      </c>
      <c r="GA65" t="s">
        <v>234</v>
      </c>
      <c r="GB65" t="s">
        <v>234</v>
      </c>
      <c r="GC65" t="s">
        <v>234</v>
      </c>
      <c r="GD65" t="s">
        <v>234</v>
      </c>
      <c r="GE65" t="s">
        <v>234</v>
      </c>
      <c r="GF65" t="s">
        <v>234</v>
      </c>
      <c r="GG65" t="s">
        <v>234</v>
      </c>
      <c r="GH65" t="s">
        <v>234</v>
      </c>
      <c r="GI65" t="s">
        <v>234</v>
      </c>
      <c r="GJ65" t="s">
        <v>234</v>
      </c>
      <c r="GK65" t="s">
        <v>234</v>
      </c>
      <c r="GL65" t="s">
        <v>234</v>
      </c>
      <c r="GM65" t="s">
        <v>234</v>
      </c>
      <c r="GN65" t="s">
        <v>234</v>
      </c>
      <c r="GO65" t="s">
        <v>234</v>
      </c>
      <c r="GP65" t="s">
        <v>234</v>
      </c>
      <c r="GQ65" t="s">
        <v>234</v>
      </c>
      <c r="GR65" t="s">
        <v>234</v>
      </c>
      <c r="GS65" t="s">
        <v>234</v>
      </c>
      <c r="GT65" t="s">
        <v>234</v>
      </c>
      <c r="GU65" t="s">
        <v>234</v>
      </c>
      <c r="GV65" t="s">
        <v>234</v>
      </c>
      <c r="GW65" t="s">
        <v>234</v>
      </c>
      <c r="GX65" t="s">
        <v>234</v>
      </c>
      <c r="GY65" t="s">
        <v>234</v>
      </c>
      <c r="GZ65" t="s">
        <v>234</v>
      </c>
      <c r="HA65" t="s">
        <v>234</v>
      </c>
      <c r="HB65" t="s">
        <v>234</v>
      </c>
      <c r="HC65" t="s">
        <v>234</v>
      </c>
      <c r="HD65" t="s">
        <v>234</v>
      </c>
      <c r="HE65" t="s">
        <v>234</v>
      </c>
      <c r="HF65" t="s">
        <v>234</v>
      </c>
      <c r="HG65" t="s">
        <v>234</v>
      </c>
      <c r="HH65" t="s">
        <v>234</v>
      </c>
      <c r="HI65" t="s">
        <v>234</v>
      </c>
      <c r="HJ65" t="s">
        <v>234</v>
      </c>
      <c r="HK65" t="s">
        <v>234</v>
      </c>
      <c r="HL65" t="s">
        <v>234</v>
      </c>
      <c r="HM65" t="s">
        <v>234</v>
      </c>
      <c r="HN65" t="s">
        <v>234</v>
      </c>
      <c r="HO65" t="s">
        <v>234</v>
      </c>
      <c r="HP65" t="s">
        <v>234</v>
      </c>
      <c r="HQ65" t="s">
        <v>1655</v>
      </c>
      <c r="HR65" t="s">
        <v>1713</v>
      </c>
      <c r="HS65" t="s">
        <v>344</v>
      </c>
      <c r="HT65" t="s">
        <v>234</v>
      </c>
      <c r="HU65" t="s">
        <v>345</v>
      </c>
      <c r="HV65" t="s">
        <v>3809</v>
      </c>
      <c r="HW65" t="s">
        <v>3809</v>
      </c>
      <c r="HX65" t="s">
        <v>255</v>
      </c>
      <c r="HY65" t="s">
        <v>234</v>
      </c>
      <c r="HZ65" t="s">
        <v>256</v>
      </c>
      <c r="IA65" t="s">
        <v>258</v>
      </c>
      <c r="IB65" t="s">
        <v>258</v>
      </c>
      <c r="IC65" t="s">
        <v>3810</v>
      </c>
      <c r="ID65" t="s">
        <v>234</v>
      </c>
      <c r="IE65" t="s">
        <v>234</v>
      </c>
      <c r="IF65" t="s">
        <v>234</v>
      </c>
      <c r="IG65" t="s">
        <v>234</v>
      </c>
      <c r="IH65" t="s">
        <v>234</v>
      </c>
      <c r="II65">
        <v>0</v>
      </c>
      <c r="IJ65" t="s">
        <v>3811</v>
      </c>
      <c r="IK65" t="s">
        <v>234</v>
      </c>
      <c r="IL65" t="s">
        <v>259</v>
      </c>
      <c r="IM65" s="99">
        <v>0</v>
      </c>
      <c r="IN65" t="s">
        <v>261</v>
      </c>
      <c r="IO65" t="s">
        <v>280</v>
      </c>
      <c r="IP65" t="s">
        <v>261</v>
      </c>
      <c r="IQ65" t="s">
        <v>234</v>
      </c>
      <c r="IR65" t="s">
        <v>234</v>
      </c>
      <c r="IS65" t="s">
        <v>234</v>
      </c>
      <c r="IT65" t="s">
        <v>234</v>
      </c>
      <c r="IU65" t="s">
        <v>234</v>
      </c>
      <c r="IV65" t="s">
        <v>234</v>
      </c>
      <c r="IW65" t="s">
        <v>234</v>
      </c>
      <c r="IX65" t="s">
        <v>234</v>
      </c>
      <c r="IY65" t="s">
        <v>234</v>
      </c>
      <c r="IZ65" t="s">
        <v>234</v>
      </c>
      <c r="JA65" t="s">
        <v>234</v>
      </c>
      <c r="JB65" t="s">
        <v>234</v>
      </c>
      <c r="JC65" t="s">
        <v>234</v>
      </c>
      <c r="JD65" t="s">
        <v>234</v>
      </c>
      <c r="JE65" t="s">
        <v>261</v>
      </c>
      <c r="JF65" t="s">
        <v>234</v>
      </c>
      <c r="JG65" t="s">
        <v>234</v>
      </c>
      <c r="JH65" t="s">
        <v>234</v>
      </c>
      <c r="JI65" t="s">
        <v>234</v>
      </c>
      <c r="JJ65" t="s">
        <v>234</v>
      </c>
      <c r="JK65" t="s">
        <v>234</v>
      </c>
      <c r="JL65" t="s">
        <v>234</v>
      </c>
      <c r="JM65" t="s">
        <v>234</v>
      </c>
      <c r="JN65" t="s">
        <v>234</v>
      </c>
      <c r="JO65" t="s">
        <v>234</v>
      </c>
      <c r="JP65" t="s">
        <v>234</v>
      </c>
      <c r="JQ65" t="s">
        <v>234</v>
      </c>
      <c r="JR65" t="s">
        <v>234</v>
      </c>
      <c r="JS65" t="s">
        <v>234</v>
      </c>
      <c r="JT65" t="s">
        <v>234</v>
      </c>
      <c r="JU65" t="s">
        <v>234</v>
      </c>
      <c r="JV65" t="s">
        <v>234</v>
      </c>
      <c r="JW65" t="s">
        <v>234</v>
      </c>
      <c r="JX65" t="s">
        <v>3443</v>
      </c>
    </row>
    <row r="66" spans="1:284" x14ac:dyDescent="0.35">
      <c r="A66" t="s">
        <v>3987</v>
      </c>
      <c r="B66" s="268">
        <v>44614</v>
      </c>
      <c r="C66" t="s">
        <v>3446</v>
      </c>
      <c r="D66" t="s">
        <v>3447</v>
      </c>
      <c r="E66" t="s">
        <v>3456</v>
      </c>
      <c r="F66" t="s">
        <v>1791</v>
      </c>
      <c r="G66" t="s">
        <v>1975</v>
      </c>
      <c r="H66" t="s">
        <v>3969</v>
      </c>
      <c r="I66" t="s">
        <v>246</v>
      </c>
      <c r="J66" t="s">
        <v>3971</v>
      </c>
      <c r="K66" t="s">
        <v>366</v>
      </c>
      <c r="L66" t="s">
        <v>248</v>
      </c>
      <c r="M66" t="s">
        <v>250</v>
      </c>
      <c r="N66" t="s">
        <v>234</v>
      </c>
      <c r="O66" t="s">
        <v>234</v>
      </c>
      <c r="P66" t="s">
        <v>234</v>
      </c>
      <c r="Q66" t="s">
        <v>234</v>
      </c>
      <c r="R66" t="s">
        <v>234</v>
      </c>
      <c r="S66" t="s">
        <v>234</v>
      </c>
      <c r="T66" t="s">
        <v>234</v>
      </c>
      <c r="U66" t="s">
        <v>234</v>
      </c>
      <c r="V66" t="s">
        <v>234</v>
      </c>
      <c r="W66" t="s">
        <v>234</v>
      </c>
      <c r="X66" t="s">
        <v>234</v>
      </c>
      <c r="Y66" t="s">
        <v>234</v>
      </c>
      <c r="Z66" t="s">
        <v>234</v>
      </c>
      <c r="AA66" t="s">
        <v>234</v>
      </c>
      <c r="AB66" t="s">
        <v>234</v>
      </c>
      <c r="AC66" t="s">
        <v>234</v>
      </c>
      <c r="AD66" t="s">
        <v>234</v>
      </c>
      <c r="AE66" t="s">
        <v>234</v>
      </c>
      <c r="AF66" t="s">
        <v>234</v>
      </c>
      <c r="AG66" t="s">
        <v>234</v>
      </c>
      <c r="AH66" t="s">
        <v>234</v>
      </c>
      <c r="AI66" t="s">
        <v>234</v>
      </c>
      <c r="AJ66" t="s">
        <v>234</v>
      </c>
      <c r="AK66" t="s">
        <v>234</v>
      </c>
      <c r="AL66" t="s">
        <v>234</v>
      </c>
      <c r="AM66" t="s">
        <v>234</v>
      </c>
      <c r="AN66" t="s">
        <v>234</v>
      </c>
      <c r="AO66" t="s">
        <v>234</v>
      </c>
      <c r="AP66" t="s">
        <v>234</v>
      </c>
      <c r="AQ66" t="s">
        <v>234</v>
      </c>
      <c r="AR66" t="s">
        <v>234</v>
      </c>
      <c r="AS66" t="s">
        <v>234</v>
      </c>
      <c r="AT66" t="s">
        <v>234</v>
      </c>
      <c r="AU66" t="s">
        <v>234</v>
      </c>
      <c r="AV66" t="s">
        <v>234</v>
      </c>
      <c r="AW66" t="s">
        <v>234</v>
      </c>
      <c r="AX66" t="s">
        <v>234</v>
      </c>
      <c r="AY66" t="s">
        <v>234</v>
      </c>
      <c r="AZ66" t="s">
        <v>234</v>
      </c>
      <c r="BA66" t="s">
        <v>234</v>
      </c>
      <c r="BB66" t="s">
        <v>234</v>
      </c>
      <c r="BC66" t="s">
        <v>234</v>
      </c>
      <c r="BD66" t="s">
        <v>234</v>
      </c>
      <c r="BE66" s="252" t="s">
        <v>234</v>
      </c>
      <c r="BF66" t="s">
        <v>234</v>
      </c>
      <c r="BG66" t="s">
        <v>234</v>
      </c>
      <c r="BH66" s="252" t="s">
        <v>234</v>
      </c>
      <c r="BI66" t="s">
        <v>234</v>
      </c>
      <c r="BJ66" t="s">
        <v>234</v>
      </c>
      <c r="BK66" s="252" t="s">
        <v>234</v>
      </c>
      <c r="BL66" t="s">
        <v>234</v>
      </c>
      <c r="BM66" t="s">
        <v>234</v>
      </c>
      <c r="BN66" s="252" t="s">
        <v>234</v>
      </c>
      <c r="BO66" t="s">
        <v>234</v>
      </c>
      <c r="BP66" t="s">
        <v>234</v>
      </c>
      <c r="BQ66" s="252" t="s">
        <v>234</v>
      </c>
      <c r="BR66" t="s">
        <v>234</v>
      </c>
      <c r="BS66" t="s">
        <v>234</v>
      </c>
      <c r="BT66" t="s">
        <v>234</v>
      </c>
      <c r="BU66" t="s">
        <v>234</v>
      </c>
      <c r="BV66" t="s">
        <v>234</v>
      </c>
      <c r="BW66" t="s">
        <v>234</v>
      </c>
      <c r="BX66" t="s">
        <v>234</v>
      </c>
      <c r="BY66" t="s">
        <v>234</v>
      </c>
      <c r="BZ66" t="s">
        <v>234</v>
      </c>
      <c r="CA66" t="s">
        <v>234</v>
      </c>
      <c r="CB66" t="s">
        <v>234</v>
      </c>
      <c r="CC66" t="s">
        <v>234</v>
      </c>
      <c r="CD66" t="s">
        <v>234</v>
      </c>
      <c r="CE66" t="s">
        <v>234</v>
      </c>
      <c r="CF66" t="s">
        <v>234</v>
      </c>
      <c r="CG66" t="s">
        <v>234</v>
      </c>
      <c r="CH66" t="s">
        <v>234</v>
      </c>
      <c r="CI66" t="s">
        <v>234</v>
      </c>
      <c r="CJ66" t="s">
        <v>234</v>
      </c>
      <c r="CK66" t="s">
        <v>234</v>
      </c>
      <c r="CL66" t="s">
        <v>234</v>
      </c>
      <c r="CM66" t="s">
        <v>234</v>
      </c>
      <c r="CN66" t="s">
        <v>234</v>
      </c>
      <c r="CO66" t="s">
        <v>234</v>
      </c>
      <c r="CP66" t="s">
        <v>234</v>
      </c>
      <c r="CQ66" t="s">
        <v>234</v>
      </c>
      <c r="CR66" t="s">
        <v>234</v>
      </c>
      <c r="CS66" t="s">
        <v>234</v>
      </c>
      <c r="CT66" t="s">
        <v>234</v>
      </c>
      <c r="CU66" t="s">
        <v>234</v>
      </c>
      <c r="CV66" t="s">
        <v>234</v>
      </c>
      <c r="CW66" t="s">
        <v>234</v>
      </c>
      <c r="CX66" t="s">
        <v>234</v>
      </c>
      <c r="CY66" t="s">
        <v>234</v>
      </c>
      <c r="CZ66" t="s">
        <v>234</v>
      </c>
      <c r="DA66" t="s">
        <v>234</v>
      </c>
      <c r="DB66" t="s">
        <v>234</v>
      </c>
      <c r="DC66" t="s">
        <v>234</v>
      </c>
      <c r="DD66" t="s">
        <v>234</v>
      </c>
      <c r="DE66" t="s">
        <v>234</v>
      </c>
      <c r="DF66" t="s">
        <v>234</v>
      </c>
      <c r="DG66" t="s">
        <v>234</v>
      </c>
      <c r="DH66" t="s">
        <v>234</v>
      </c>
      <c r="DI66" t="s">
        <v>234</v>
      </c>
      <c r="DJ66" t="s">
        <v>234</v>
      </c>
      <c r="DK66" t="s">
        <v>234</v>
      </c>
      <c r="DL66" t="s">
        <v>234</v>
      </c>
      <c r="DM66" t="s">
        <v>234</v>
      </c>
      <c r="DN66" t="s">
        <v>234</v>
      </c>
      <c r="DO66" t="s">
        <v>234</v>
      </c>
      <c r="DP66" t="s">
        <v>234</v>
      </c>
      <c r="DQ66" t="s">
        <v>234</v>
      </c>
      <c r="DR66" t="s">
        <v>234</v>
      </c>
      <c r="DS66" t="s">
        <v>234</v>
      </c>
      <c r="DT66" t="s">
        <v>234</v>
      </c>
      <c r="DU66" t="s">
        <v>234</v>
      </c>
      <c r="DV66" t="s">
        <v>234</v>
      </c>
      <c r="DW66" t="s">
        <v>234</v>
      </c>
      <c r="DX66" t="s">
        <v>234</v>
      </c>
      <c r="DY66" t="s">
        <v>234</v>
      </c>
      <c r="DZ66" t="s">
        <v>234</v>
      </c>
      <c r="EA66" t="s">
        <v>234</v>
      </c>
      <c r="EB66" t="s">
        <v>234</v>
      </c>
      <c r="EC66" t="s">
        <v>234</v>
      </c>
      <c r="ED66" t="s">
        <v>234</v>
      </c>
      <c r="EE66" t="s">
        <v>234</v>
      </c>
      <c r="EF66" t="s">
        <v>234</v>
      </c>
      <c r="EG66" t="s">
        <v>234</v>
      </c>
      <c r="EH66" t="s">
        <v>234</v>
      </c>
      <c r="EI66" t="s">
        <v>234</v>
      </c>
      <c r="EJ66" t="s">
        <v>234</v>
      </c>
      <c r="EK66" s="252" t="s">
        <v>234</v>
      </c>
      <c r="EL66" t="s">
        <v>234</v>
      </c>
      <c r="EM66" t="s">
        <v>234</v>
      </c>
      <c r="EN66" t="s">
        <v>234</v>
      </c>
      <c r="EO66" t="s">
        <v>234</v>
      </c>
      <c r="EP66" t="s">
        <v>234</v>
      </c>
      <c r="EQ66" s="252" t="s">
        <v>234</v>
      </c>
      <c r="ER66" t="s">
        <v>234</v>
      </c>
      <c r="ES66" t="s">
        <v>234</v>
      </c>
      <c r="ET66" t="s">
        <v>234</v>
      </c>
      <c r="EU66" t="s">
        <v>234</v>
      </c>
      <c r="EV66" t="s">
        <v>234</v>
      </c>
      <c r="EW66" t="s">
        <v>234</v>
      </c>
      <c r="EX66" t="s">
        <v>234</v>
      </c>
      <c r="EY66" t="s">
        <v>234</v>
      </c>
      <c r="EZ66" t="s">
        <v>234</v>
      </c>
      <c r="FA66" t="s">
        <v>234</v>
      </c>
      <c r="FB66" t="s">
        <v>234</v>
      </c>
      <c r="FC66" t="s">
        <v>234</v>
      </c>
      <c r="FD66" t="s">
        <v>234</v>
      </c>
      <c r="FE66" t="s">
        <v>234</v>
      </c>
      <c r="FF66" t="s">
        <v>234</v>
      </c>
      <c r="FG66" t="s">
        <v>234</v>
      </c>
      <c r="FH66" t="s">
        <v>234</v>
      </c>
      <c r="FI66" t="s">
        <v>234</v>
      </c>
      <c r="FJ66" t="s">
        <v>234</v>
      </c>
      <c r="FK66" t="s">
        <v>234</v>
      </c>
      <c r="FL66" t="s">
        <v>234</v>
      </c>
      <c r="FM66" t="s">
        <v>234</v>
      </c>
      <c r="FN66" t="s">
        <v>234</v>
      </c>
      <c r="FO66" t="s">
        <v>234</v>
      </c>
      <c r="FP66" t="s">
        <v>234</v>
      </c>
      <c r="FQ66" t="s">
        <v>234</v>
      </c>
      <c r="FR66" t="s">
        <v>234</v>
      </c>
      <c r="FS66" t="s">
        <v>234</v>
      </c>
      <c r="FT66" t="s">
        <v>234</v>
      </c>
      <c r="FU66" t="s">
        <v>234</v>
      </c>
      <c r="FV66" t="s">
        <v>234</v>
      </c>
      <c r="FW66" t="s">
        <v>234</v>
      </c>
      <c r="FX66" t="s">
        <v>234</v>
      </c>
      <c r="FY66" t="s">
        <v>234</v>
      </c>
      <c r="FZ66" t="s">
        <v>234</v>
      </c>
      <c r="GA66" t="s">
        <v>234</v>
      </c>
      <c r="GB66" t="s">
        <v>234</v>
      </c>
      <c r="GC66" t="s">
        <v>234</v>
      </c>
      <c r="GD66" t="s">
        <v>234</v>
      </c>
      <c r="GE66" t="s">
        <v>234</v>
      </c>
      <c r="GF66" t="s">
        <v>234</v>
      </c>
      <c r="GG66" t="s">
        <v>234</v>
      </c>
      <c r="GH66" t="s">
        <v>234</v>
      </c>
      <c r="GI66" t="s">
        <v>234</v>
      </c>
      <c r="GJ66" t="s">
        <v>234</v>
      </c>
      <c r="GK66" t="s">
        <v>234</v>
      </c>
      <c r="GL66" t="s">
        <v>234</v>
      </c>
      <c r="GM66" t="s">
        <v>234</v>
      </c>
      <c r="GN66" t="s">
        <v>234</v>
      </c>
      <c r="GO66" t="s">
        <v>234</v>
      </c>
      <c r="GP66" t="s">
        <v>234</v>
      </c>
      <c r="GQ66" t="s">
        <v>234</v>
      </c>
      <c r="GR66" t="s">
        <v>234</v>
      </c>
      <c r="GS66" t="s">
        <v>234</v>
      </c>
      <c r="GT66" t="s">
        <v>234</v>
      </c>
      <c r="GU66" t="s">
        <v>234</v>
      </c>
      <c r="GV66" t="s">
        <v>234</v>
      </c>
      <c r="GW66" t="s">
        <v>234</v>
      </c>
      <c r="GX66" t="s">
        <v>234</v>
      </c>
      <c r="GY66" t="s">
        <v>234</v>
      </c>
      <c r="GZ66" t="s">
        <v>234</v>
      </c>
      <c r="HA66" t="s">
        <v>234</v>
      </c>
      <c r="HB66" t="s">
        <v>234</v>
      </c>
      <c r="HC66" t="s">
        <v>234</v>
      </c>
      <c r="HD66" t="s">
        <v>234</v>
      </c>
      <c r="HE66" t="s">
        <v>234</v>
      </c>
      <c r="HF66" t="s">
        <v>234</v>
      </c>
      <c r="HG66" t="s">
        <v>234</v>
      </c>
      <c r="HH66" t="s">
        <v>234</v>
      </c>
      <c r="HI66" t="s">
        <v>234</v>
      </c>
      <c r="HJ66" t="s">
        <v>234</v>
      </c>
      <c r="HK66" t="s">
        <v>234</v>
      </c>
      <c r="HL66" t="s">
        <v>234</v>
      </c>
      <c r="HM66" t="s">
        <v>234</v>
      </c>
      <c r="HN66" t="s">
        <v>234</v>
      </c>
      <c r="HO66" t="s">
        <v>234</v>
      </c>
      <c r="HP66" t="s">
        <v>234</v>
      </c>
      <c r="HQ66" t="s">
        <v>1655</v>
      </c>
      <c r="HR66" t="s">
        <v>1713</v>
      </c>
      <c r="HS66" t="s">
        <v>344</v>
      </c>
      <c r="HT66" t="s">
        <v>234</v>
      </c>
      <c r="HU66" t="s">
        <v>345</v>
      </c>
      <c r="HV66" t="s">
        <v>3809</v>
      </c>
      <c r="HW66" t="s">
        <v>3809</v>
      </c>
      <c r="HX66" t="s">
        <v>255</v>
      </c>
      <c r="HY66" t="s">
        <v>234</v>
      </c>
      <c r="HZ66" t="s">
        <v>325</v>
      </c>
      <c r="IA66" t="s">
        <v>258</v>
      </c>
      <c r="IB66" t="s">
        <v>258</v>
      </c>
      <c r="IC66" t="s">
        <v>3810</v>
      </c>
      <c r="ID66" t="s">
        <v>234</v>
      </c>
      <c r="IE66" t="s">
        <v>234</v>
      </c>
      <c r="IF66" t="s">
        <v>234</v>
      </c>
      <c r="IG66" t="s">
        <v>234</v>
      </c>
      <c r="IH66" t="s">
        <v>234</v>
      </c>
      <c r="II66">
        <v>0</v>
      </c>
      <c r="IJ66" t="s">
        <v>3811</v>
      </c>
      <c r="IK66" t="s">
        <v>234</v>
      </c>
      <c r="IL66" t="s">
        <v>259</v>
      </c>
      <c r="IM66" s="99">
        <v>0</v>
      </c>
      <c r="IN66" t="s">
        <v>261</v>
      </c>
      <c r="IO66" t="s">
        <v>280</v>
      </c>
      <c r="IP66" t="s">
        <v>261</v>
      </c>
      <c r="IQ66" t="s">
        <v>234</v>
      </c>
      <c r="IR66" t="s">
        <v>234</v>
      </c>
      <c r="IS66" t="s">
        <v>234</v>
      </c>
      <c r="IT66" t="s">
        <v>234</v>
      </c>
      <c r="IU66" t="s">
        <v>234</v>
      </c>
      <c r="IV66" t="s">
        <v>234</v>
      </c>
      <c r="IW66" t="s">
        <v>234</v>
      </c>
      <c r="IX66" t="s">
        <v>234</v>
      </c>
      <c r="IY66" t="s">
        <v>234</v>
      </c>
      <c r="IZ66" t="s">
        <v>234</v>
      </c>
      <c r="JA66" t="s">
        <v>234</v>
      </c>
      <c r="JB66" t="s">
        <v>234</v>
      </c>
      <c r="JC66" t="s">
        <v>234</v>
      </c>
      <c r="JD66" t="s">
        <v>234</v>
      </c>
      <c r="JE66" t="s">
        <v>249</v>
      </c>
      <c r="JF66" t="s">
        <v>246</v>
      </c>
      <c r="JG66">
        <v>0</v>
      </c>
      <c r="JH66">
        <v>0</v>
      </c>
      <c r="JI66">
        <v>1</v>
      </c>
      <c r="JJ66" t="s">
        <v>4600</v>
      </c>
      <c r="JK66" t="s">
        <v>1565</v>
      </c>
      <c r="JL66">
        <v>0</v>
      </c>
      <c r="JM66">
        <v>1</v>
      </c>
      <c r="JN66">
        <v>0</v>
      </c>
      <c r="JO66">
        <v>0</v>
      </c>
      <c r="JP66">
        <v>0</v>
      </c>
      <c r="JQ66">
        <v>0</v>
      </c>
      <c r="JR66" t="s">
        <v>234</v>
      </c>
      <c r="JS66" t="s">
        <v>234</v>
      </c>
      <c r="JT66" t="s">
        <v>234</v>
      </c>
      <c r="JU66" t="s">
        <v>234</v>
      </c>
      <c r="JV66" t="s">
        <v>234</v>
      </c>
      <c r="JW66" t="s">
        <v>234</v>
      </c>
      <c r="JX66" t="s">
        <v>3443</v>
      </c>
    </row>
    <row r="67" spans="1:284" x14ac:dyDescent="0.35">
      <c r="A67" t="s">
        <v>3988</v>
      </c>
      <c r="B67" s="268">
        <v>44614</v>
      </c>
      <c r="C67" t="s">
        <v>3446</v>
      </c>
      <c r="D67" t="s">
        <v>3447</v>
      </c>
      <c r="E67" t="s">
        <v>3456</v>
      </c>
      <c r="F67" t="s">
        <v>1791</v>
      </c>
      <c r="G67" t="s">
        <v>1975</v>
      </c>
      <c r="H67" t="s">
        <v>3969</v>
      </c>
      <c r="I67" t="s">
        <v>246</v>
      </c>
      <c r="J67" t="s">
        <v>3971</v>
      </c>
      <c r="K67" t="s">
        <v>366</v>
      </c>
      <c r="L67" t="s">
        <v>248</v>
      </c>
      <c r="M67" t="s">
        <v>274</v>
      </c>
      <c r="N67" t="s">
        <v>234</v>
      </c>
      <c r="O67" t="s">
        <v>234</v>
      </c>
      <c r="P67" t="s">
        <v>234</v>
      </c>
      <c r="Q67" t="s">
        <v>234</v>
      </c>
      <c r="R67" t="s">
        <v>234</v>
      </c>
      <c r="S67" t="s">
        <v>234</v>
      </c>
      <c r="T67" t="s">
        <v>234</v>
      </c>
      <c r="U67" t="s">
        <v>234</v>
      </c>
      <c r="V67" t="s">
        <v>234</v>
      </c>
      <c r="W67" t="s">
        <v>234</v>
      </c>
      <c r="X67" t="s">
        <v>234</v>
      </c>
      <c r="Y67" t="s">
        <v>234</v>
      </c>
      <c r="Z67" t="s">
        <v>234</v>
      </c>
      <c r="AA67" t="s">
        <v>234</v>
      </c>
      <c r="AB67" t="s">
        <v>234</v>
      </c>
      <c r="AC67" t="s">
        <v>234</v>
      </c>
      <c r="AD67" t="s">
        <v>234</v>
      </c>
      <c r="AE67" t="s">
        <v>234</v>
      </c>
      <c r="AF67" t="s">
        <v>234</v>
      </c>
      <c r="AG67" t="s">
        <v>234</v>
      </c>
      <c r="AH67" t="s">
        <v>234</v>
      </c>
      <c r="AI67" t="s">
        <v>234</v>
      </c>
      <c r="AJ67" t="s">
        <v>234</v>
      </c>
      <c r="AK67" t="s">
        <v>234</v>
      </c>
      <c r="AL67" t="s">
        <v>234</v>
      </c>
      <c r="AM67" t="s">
        <v>234</v>
      </c>
      <c r="AN67" t="s">
        <v>234</v>
      </c>
      <c r="AO67" t="s">
        <v>234</v>
      </c>
      <c r="AP67" t="s">
        <v>234</v>
      </c>
      <c r="AQ67" t="s">
        <v>234</v>
      </c>
      <c r="AR67" t="s">
        <v>234</v>
      </c>
      <c r="AS67" t="s">
        <v>234</v>
      </c>
      <c r="AT67" t="s">
        <v>234</v>
      </c>
      <c r="AU67" t="s">
        <v>234</v>
      </c>
      <c r="AV67" t="s">
        <v>234</v>
      </c>
      <c r="AW67" t="s">
        <v>234</v>
      </c>
      <c r="AX67" t="s">
        <v>234</v>
      </c>
      <c r="AY67" t="s">
        <v>234</v>
      </c>
      <c r="AZ67" t="s">
        <v>234</v>
      </c>
      <c r="BA67" t="s">
        <v>234</v>
      </c>
      <c r="BB67" t="s">
        <v>234</v>
      </c>
      <c r="BC67" t="s">
        <v>234</v>
      </c>
      <c r="BD67" t="s">
        <v>234</v>
      </c>
      <c r="BE67" s="252" t="s">
        <v>234</v>
      </c>
      <c r="BF67" t="s">
        <v>234</v>
      </c>
      <c r="BG67" t="s">
        <v>234</v>
      </c>
      <c r="BH67" s="252" t="s">
        <v>234</v>
      </c>
      <c r="BI67" t="s">
        <v>234</v>
      </c>
      <c r="BJ67" t="s">
        <v>234</v>
      </c>
      <c r="BK67" s="252" t="s">
        <v>234</v>
      </c>
      <c r="BL67" t="s">
        <v>234</v>
      </c>
      <c r="BM67" t="s">
        <v>234</v>
      </c>
      <c r="BN67" s="252" t="s">
        <v>234</v>
      </c>
      <c r="BO67" t="s">
        <v>234</v>
      </c>
      <c r="BP67" t="s">
        <v>234</v>
      </c>
      <c r="BQ67" s="252" t="s">
        <v>234</v>
      </c>
      <c r="BR67" t="s">
        <v>234</v>
      </c>
      <c r="BS67" t="s">
        <v>234</v>
      </c>
      <c r="BT67" t="s">
        <v>234</v>
      </c>
      <c r="BU67" t="s">
        <v>234</v>
      </c>
      <c r="BV67" t="s">
        <v>234</v>
      </c>
      <c r="BW67" t="s">
        <v>234</v>
      </c>
      <c r="BX67" t="s">
        <v>234</v>
      </c>
      <c r="BY67" t="s">
        <v>234</v>
      </c>
      <c r="BZ67" t="s">
        <v>234</v>
      </c>
      <c r="CA67" t="s">
        <v>234</v>
      </c>
      <c r="CB67" t="s">
        <v>234</v>
      </c>
      <c r="CC67" t="s">
        <v>234</v>
      </c>
      <c r="CD67" t="s">
        <v>234</v>
      </c>
      <c r="CE67" t="s">
        <v>234</v>
      </c>
      <c r="CF67" t="s">
        <v>234</v>
      </c>
      <c r="CG67" t="s">
        <v>234</v>
      </c>
      <c r="CH67" t="s">
        <v>234</v>
      </c>
      <c r="CI67" t="s">
        <v>234</v>
      </c>
      <c r="CJ67" t="s">
        <v>234</v>
      </c>
      <c r="CK67" t="s">
        <v>234</v>
      </c>
      <c r="CL67" t="s">
        <v>234</v>
      </c>
      <c r="CM67" t="s">
        <v>234</v>
      </c>
      <c r="CN67" t="s">
        <v>234</v>
      </c>
      <c r="CO67" t="s">
        <v>234</v>
      </c>
      <c r="CP67" t="s">
        <v>234</v>
      </c>
      <c r="CQ67" t="s">
        <v>234</v>
      </c>
      <c r="CR67" t="s">
        <v>234</v>
      </c>
      <c r="CS67" t="s">
        <v>234</v>
      </c>
      <c r="CT67" t="s">
        <v>234</v>
      </c>
      <c r="CU67" t="s">
        <v>234</v>
      </c>
      <c r="CV67" t="s">
        <v>234</v>
      </c>
      <c r="CW67" t="s">
        <v>234</v>
      </c>
      <c r="CX67" t="s">
        <v>234</v>
      </c>
      <c r="CY67" t="s">
        <v>234</v>
      </c>
      <c r="CZ67" t="s">
        <v>234</v>
      </c>
      <c r="DA67" t="s">
        <v>234</v>
      </c>
      <c r="DB67" t="s">
        <v>234</v>
      </c>
      <c r="DC67" t="s">
        <v>234</v>
      </c>
      <c r="DD67" t="s">
        <v>234</v>
      </c>
      <c r="DE67" t="s">
        <v>234</v>
      </c>
      <c r="DF67" t="s">
        <v>234</v>
      </c>
      <c r="DG67" t="s">
        <v>234</v>
      </c>
      <c r="DH67" t="s">
        <v>234</v>
      </c>
      <c r="DI67" t="s">
        <v>234</v>
      </c>
      <c r="DJ67" t="s">
        <v>234</v>
      </c>
      <c r="DK67" t="s">
        <v>234</v>
      </c>
      <c r="DL67" t="s">
        <v>234</v>
      </c>
      <c r="DM67" t="s">
        <v>234</v>
      </c>
      <c r="DN67" t="s">
        <v>234</v>
      </c>
      <c r="DO67" t="s">
        <v>234</v>
      </c>
      <c r="DP67" t="s">
        <v>234</v>
      </c>
      <c r="DQ67" t="s">
        <v>234</v>
      </c>
      <c r="DR67" t="s">
        <v>234</v>
      </c>
      <c r="DS67" t="s">
        <v>234</v>
      </c>
      <c r="DT67" t="s">
        <v>234</v>
      </c>
      <c r="DU67" t="s">
        <v>234</v>
      </c>
      <c r="DV67" t="s">
        <v>234</v>
      </c>
      <c r="DW67" t="s">
        <v>234</v>
      </c>
      <c r="DX67" t="s">
        <v>234</v>
      </c>
      <c r="DY67" t="s">
        <v>234</v>
      </c>
      <c r="DZ67" t="s">
        <v>234</v>
      </c>
      <c r="EA67" t="s">
        <v>234</v>
      </c>
      <c r="EB67" t="s">
        <v>234</v>
      </c>
      <c r="EC67" t="s">
        <v>234</v>
      </c>
      <c r="ED67" t="s">
        <v>234</v>
      </c>
      <c r="EE67" t="s">
        <v>234</v>
      </c>
      <c r="EF67" t="s">
        <v>234</v>
      </c>
      <c r="EG67" t="s">
        <v>234</v>
      </c>
      <c r="EH67" t="s">
        <v>234</v>
      </c>
      <c r="EI67" t="s">
        <v>234</v>
      </c>
      <c r="EJ67" t="s">
        <v>234</v>
      </c>
      <c r="EK67" s="252" t="s">
        <v>234</v>
      </c>
      <c r="EL67" t="s">
        <v>234</v>
      </c>
      <c r="EM67" t="s">
        <v>234</v>
      </c>
      <c r="EN67" t="s">
        <v>234</v>
      </c>
      <c r="EO67" t="s">
        <v>234</v>
      </c>
      <c r="EP67" t="s">
        <v>234</v>
      </c>
      <c r="EQ67" s="252" t="s">
        <v>234</v>
      </c>
      <c r="ER67" t="s">
        <v>234</v>
      </c>
      <c r="ES67" t="s">
        <v>234</v>
      </c>
      <c r="ET67" t="s">
        <v>234</v>
      </c>
      <c r="EU67" t="s">
        <v>234</v>
      </c>
      <c r="EV67" t="s">
        <v>234</v>
      </c>
      <c r="EW67" t="s">
        <v>234</v>
      </c>
      <c r="EX67" t="s">
        <v>234</v>
      </c>
      <c r="EY67" t="s">
        <v>234</v>
      </c>
      <c r="EZ67" t="s">
        <v>234</v>
      </c>
      <c r="FA67" t="s">
        <v>234</v>
      </c>
      <c r="FB67" t="s">
        <v>234</v>
      </c>
      <c r="FC67" t="s">
        <v>234</v>
      </c>
      <c r="FD67" t="s">
        <v>234</v>
      </c>
      <c r="FE67" t="s">
        <v>234</v>
      </c>
      <c r="FF67" t="s">
        <v>234</v>
      </c>
      <c r="FG67" t="s">
        <v>234</v>
      </c>
      <c r="FH67" t="s">
        <v>234</v>
      </c>
      <c r="FI67" t="s">
        <v>234</v>
      </c>
      <c r="FJ67" t="s">
        <v>234</v>
      </c>
      <c r="FK67" t="s">
        <v>234</v>
      </c>
      <c r="FL67" t="s">
        <v>234</v>
      </c>
      <c r="FM67" t="s">
        <v>234</v>
      </c>
      <c r="FN67" t="s">
        <v>234</v>
      </c>
      <c r="FO67" t="s">
        <v>234</v>
      </c>
      <c r="FP67" t="s">
        <v>234</v>
      </c>
      <c r="FQ67" t="s">
        <v>234</v>
      </c>
      <c r="FR67" t="s">
        <v>234</v>
      </c>
      <c r="FS67" t="s">
        <v>234</v>
      </c>
      <c r="FT67" t="s">
        <v>234</v>
      </c>
      <c r="FU67" t="s">
        <v>234</v>
      </c>
      <c r="FV67" t="s">
        <v>234</v>
      </c>
      <c r="FW67" t="s">
        <v>234</v>
      </c>
      <c r="FX67" t="s">
        <v>234</v>
      </c>
      <c r="FY67" t="s">
        <v>234</v>
      </c>
      <c r="FZ67" t="s">
        <v>234</v>
      </c>
      <c r="GA67" t="s">
        <v>234</v>
      </c>
      <c r="GB67" t="s">
        <v>234</v>
      </c>
      <c r="GC67" t="s">
        <v>234</v>
      </c>
      <c r="GD67" t="s">
        <v>234</v>
      </c>
      <c r="GE67" t="s">
        <v>234</v>
      </c>
      <c r="GF67" t="s">
        <v>234</v>
      </c>
      <c r="GG67" t="s">
        <v>234</v>
      </c>
      <c r="GH67" t="s">
        <v>234</v>
      </c>
      <c r="GI67" t="s">
        <v>234</v>
      </c>
      <c r="GJ67" t="s">
        <v>234</v>
      </c>
      <c r="GK67" t="s">
        <v>234</v>
      </c>
      <c r="GL67" t="s">
        <v>234</v>
      </c>
      <c r="GM67" t="s">
        <v>234</v>
      </c>
      <c r="GN67" t="s">
        <v>234</v>
      </c>
      <c r="GO67" t="s">
        <v>234</v>
      </c>
      <c r="GP67" t="s">
        <v>234</v>
      </c>
      <c r="GQ67" t="s">
        <v>234</v>
      </c>
      <c r="GR67" t="s">
        <v>234</v>
      </c>
      <c r="GS67" t="s">
        <v>234</v>
      </c>
      <c r="GT67" t="s">
        <v>234</v>
      </c>
      <c r="GU67" t="s">
        <v>234</v>
      </c>
      <c r="GV67" t="s">
        <v>234</v>
      </c>
      <c r="GW67" t="s">
        <v>234</v>
      </c>
      <c r="GX67" t="s">
        <v>234</v>
      </c>
      <c r="GY67" t="s">
        <v>234</v>
      </c>
      <c r="GZ67" t="s">
        <v>234</v>
      </c>
      <c r="HA67" t="s">
        <v>234</v>
      </c>
      <c r="HB67" t="s">
        <v>234</v>
      </c>
      <c r="HC67" t="s">
        <v>234</v>
      </c>
      <c r="HD67" t="s">
        <v>234</v>
      </c>
      <c r="HE67" t="s">
        <v>234</v>
      </c>
      <c r="HF67" t="s">
        <v>234</v>
      </c>
      <c r="HG67" t="s">
        <v>234</v>
      </c>
      <c r="HH67" t="s">
        <v>234</v>
      </c>
      <c r="HI67" t="s">
        <v>234</v>
      </c>
      <c r="HJ67" t="s">
        <v>234</v>
      </c>
      <c r="HK67" t="s">
        <v>234</v>
      </c>
      <c r="HL67" t="s">
        <v>234</v>
      </c>
      <c r="HM67" t="s">
        <v>234</v>
      </c>
      <c r="HN67" t="s">
        <v>234</v>
      </c>
      <c r="HO67" t="s">
        <v>234</v>
      </c>
      <c r="HP67" t="s">
        <v>234</v>
      </c>
      <c r="HQ67" t="s">
        <v>1655</v>
      </c>
      <c r="HR67" t="s">
        <v>1713</v>
      </c>
      <c r="HS67" t="s">
        <v>344</v>
      </c>
      <c r="HT67" t="s">
        <v>234</v>
      </c>
      <c r="HU67" t="s">
        <v>345</v>
      </c>
      <c r="HV67" t="s">
        <v>3809</v>
      </c>
      <c r="HW67" t="s">
        <v>3809</v>
      </c>
      <c r="HX67" t="s">
        <v>255</v>
      </c>
      <c r="HY67" t="s">
        <v>234</v>
      </c>
      <c r="HZ67" t="s">
        <v>325</v>
      </c>
      <c r="IA67" t="s">
        <v>323</v>
      </c>
      <c r="IB67" t="s">
        <v>323</v>
      </c>
      <c r="IC67" t="s">
        <v>3865</v>
      </c>
      <c r="ID67" t="s">
        <v>234</v>
      </c>
      <c r="IE67" t="s">
        <v>234</v>
      </c>
      <c r="IF67" t="s">
        <v>234</v>
      </c>
      <c r="IG67" t="s">
        <v>234</v>
      </c>
      <c r="IH67" t="s">
        <v>234</v>
      </c>
      <c r="II67">
        <v>0</v>
      </c>
      <c r="IJ67" t="s">
        <v>3811</v>
      </c>
      <c r="IK67" t="s">
        <v>234</v>
      </c>
      <c r="IL67" t="s">
        <v>259</v>
      </c>
      <c r="IM67" s="99">
        <v>0</v>
      </c>
      <c r="IN67" t="s">
        <v>261</v>
      </c>
      <c r="IO67" t="s">
        <v>280</v>
      </c>
      <c r="IP67" t="s">
        <v>249</v>
      </c>
      <c r="IQ67" t="s">
        <v>1522</v>
      </c>
      <c r="IR67">
        <v>0</v>
      </c>
      <c r="IS67">
        <v>0</v>
      </c>
      <c r="IT67">
        <v>1</v>
      </c>
      <c r="IU67">
        <v>0</v>
      </c>
      <c r="IV67">
        <v>0</v>
      </c>
      <c r="IW67">
        <v>0</v>
      </c>
      <c r="IX67">
        <v>0</v>
      </c>
      <c r="IY67">
        <v>0</v>
      </c>
      <c r="IZ67">
        <v>0</v>
      </c>
      <c r="JA67">
        <v>0</v>
      </c>
      <c r="JB67">
        <v>0</v>
      </c>
      <c r="JC67">
        <v>0</v>
      </c>
      <c r="JD67" t="s">
        <v>234</v>
      </c>
      <c r="JE67" t="s">
        <v>261</v>
      </c>
      <c r="JF67" t="s">
        <v>234</v>
      </c>
      <c r="JG67" t="s">
        <v>234</v>
      </c>
      <c r="JH67" t="s">
        <v>234</v>
      </c>
      <c r="JI67" t="s">
        <v>234</v>
      </c>
      <c r="JJ67" t="s">
        <v>234</v>
      </c>
      <c r="JK67" t="s">
        <v>234</v>
      </c>
      <c r="JL67" t="s">
        <v>234</v>
      </c>
      <c r="JM67" t="s">
        <v>234</v>
      </c>
      <c r="JN67" t="s">
        <v>234</v>
      </c>
      <c r="JO67" t="s">
        <v>234</v>
      </c>
      <c r="JP67" t="s">
        <v>234</v>
      </c>
      <c r="JQ67" t="s">
        <v>234</v>
      </c>
      <c r="JR67" t="s">
        <v>234</v>
      </c>
      <c r="JS67" t="s">
        <v>234</v>
      </c>
      <c r="JT67" t="s">
        <v>234</v>
      </c>
      <c r="JU67" t="s">
        <v>234</v>
      </c>
      <c r="JV67" t="s">
        <v>234</v>
      </c>
      <c r="JW67" t="s">
        <v>234</v>
      </c>
      <c r="JX67" t="s">
        <v>3443</v>
      </c>
    </row>
    <row r="68" spans="1:284" x14ac:dyDescent="0.35">
      <c r="A68" t="s">
        <v>3989</v>
      </c>
      <c r="B68" s="268">
        <v>44614</v>
      </c>
      <c r="C68" t="s">
        <v>3446</v>
      </c>
      <c r="D68" t="s">
        <v>3447</v>
      </c>
      <c r="E68" t="s">
        <v>3456</v>
      </c>
      <c r="F68" t="s">
        <v>1791</v>
      </c>
      <c r="G68" t="s">
        <v>1975</v>
      </c>
      <c r="H68" t="s">
        <v>3969</v>
      </c>
      <c r="I68" t="s">
        <v>246</v>
      </c>
      <c r="J68" t="s">
        <v>3971</v>
      </c>
      <c r="K68" t="s">
        <v>366</v>
      </c>
      <c r="L68" t="s">
        <v>248</v>
      </c>
      <c r="M68" t="s">
        <v>250</v>
      </c>
      <c r="N68" t="s">
        <v>234</v>
      </c>
      <c r="O68" t="s">
        <v>234</v>
      </c>
      <c r="P68" t="s">
        <v>234</v>
      </c>
      <c r="Q68" t="s">
        <v>234</v>
      </c>
      <c r="R68" t="s">
        <v>234</v>
      </c>
      <c r="S68" t="s">
        <v>234</v>
      </c>
      <c r="T68" t="s">
        <v>234</v>
      </c>
      <c r="U68" t="s">
        <v>234</v>
      </c>
      <c r="V68" t="s">
        <v>234</v>
      </c>
      <c r="W68" t="s">
        <v>234</v>
      </c>
      <c r="X68" t="s">
        <v>234</v>
      </c>
      <c r="Y68" t="s">
        <v>234</v>
      </c>
      <c r="Z68" t="s">
        <v>234</v>
      </c>
      <c r="AA68" t="s">
        <v>234</v>
      </c>
      <c r="AB68" t="s">
        <v>234</v>
      </c>
      <c r="AC68" t="s">
        <v>234</v>
      </c>
      <c r="AD68" t="s">
        <v>234</v>
      </c>
      <c r="AE68" t="s">
        <v>234</v>
      </c>
      <c r="AF68" t="s">
        <v>234</v>
      </c>
      <c r="AG68" t="s">
        <v>234</v>
      </c>
      <c r="AH68" t="s">
        <v>234</v>
      </c>
      <c r="AI68" t="s">
        <v>234</v>
      </c>
      <c r="AJ68" t="s">
        <v>234</v>
      </c>
      <c r="AK68" t="s">
        <v>234</v>
      </c>
      <c r="AL68" t="s">
        <v>234</v>
      </c>
      <c r="AM68" t="s">
        <v>234</v>
      </c>
      <c r="AN68" t="s">
        <v>234</v>
      </c>
      <c r="AO68" t="s">
        <v>234</v>
      </c>
      <c r="AP68" t="s">
        <v>234</v>
      </c>
      <c r="AQ68" t="s">
        <v>234</v>
      </c>
      <c r="AR68" t="s">
        <v>234</v>
      </c>
      <c r="AS68" t="s">
        <v>234</v>
      </c>
      <c r="AT68" t="s">
        <v>234</v>
      </c>
      <c r="AU68" t="s">
        <v>234</v>
      </c>
      <c r="AV68" t="s">
        <v>234</v>
      </c>
      <c r="AW68" t="s">
        <v>234</v>
      </c>
      <c r="AX68" t="s">
        <v>234</v>
      </c>
      <c r="AY68" t="s">
        <v>234</v>
      </c>
      <c r="AZ68" t="s">
        <v>234</v>
      </c>
      <c r="BA68" t="s">
        <v>234</v>
      </c>
      <c r="BB68" t="s">
        <v>234</v>
      </c>
      <c r="BC68" t="s">
        <v>234</v>
      </c>
      <c r="BD68" t="s">
        <v>234</v>
      </c>
      <c r="BE68" s="252" t="s">
        <v>234</v>
      </c>
      <c r="BF68" t="s">
        <v>234</v>
      </c>
      <c r="BG68" t="s">
        <v>234</v>
      </c>
      <c r="BH68" s="252" t="s">
        <v>234</v>
      </c>
      <c r="BI68" t="s">
        <v>234</v>
      </c>
      <c r="BJ68" t="s">
        <v>234</v>
      </c>
      <c r="BK68" s="252" t="s">
        <v>234</v>
      </c>
      <c r="BL68" t="s">
        <v>234</v>
      </c>
      <c r="BM68" t="s">
        <v>234</v>
      </c>
      <c r="BN68" s="252" t="s">
        <v>234</v>
      </c>
      <c r="BO68" t="s">
        <v>234</v>
      </c>
      <c r="BP68" t="s">
        <v>234</v>
      </c>
      <c r="BQ68" s="252" t="s">
        <v>234</v>
      </c>
      <c r="BR68" t="s">
        <v>234</v>
      </c>
      <c r="BS68" t="s">
        <v>234</v>
      </c>
      <c r="BT68" t="s">
        <v>234</v>
      </c>
      <c r="BU68" t="s">
        <v>234</v>
      </c>
      <c r="BV68" t="s">
        <v>234</v>
      </c>
      <c r="BW68" t="s">
        <v>234</v>
      </c>
      <c r="BX68" t="s">
        <v>234</v>
      </c>
      <c r="BY68" t="s">
        <v>234</v>
      </c>
      <c r="BZ68" t="s">
        <v>234</v>
      </c>
      <c r="CA68" t="s">
        <v>234</v>
      </c>
      <c r="CB68" t="s">
        <v>234</v>
      </c>
      <c r="CC68" t="s">
        <v>234</v>
      </c>
      <c r="CD68" t="s">
        <v>234</v>
      </c>
      <c r="CE68" t="s">
        <v>234</v>
      </c>
      <c r="CF68" t="s">
        <v>234</v>
      </c>
      <c r="CG68" t="s">
        <v>234</v>
      </c>
      <c r="CH68" t="s">
        <v>234</v>
      </c>
      <c r="CI68" t="s">
        <v>234</v>
      </c>
      <c r="CJ68" t="s">
        <v>234</v>
      </c>
      <c r="CK68" t="s">
        <v>234</v>
      </c>
      <c r="CL68" t="s">
        <v>234</v>
      </c>
      <c r="CM68" t="s">
        <v>234</v>
      </c>
      <c r="CN68" t="s">
        <v>234</v>
      </c>
      <c r="CO68" t="s">
        <v>234</v>
      </c>
      <c r="CP68" t="s">
        <v>234</v>
      </c>
      <c r="CQ68" t="s">
        <v>234</v>
      </c>
      <c r="CR68" t="s">
        <v>234</v>
      </c>
      <c r="CS68" t="s">
        <v>234</v>
      </c>
      <c r="CT68" t="s">
        <v>234</v>
      </c>
      <c r="CU68" t="s">
        <v>234</v>
      </c>
      <c r="CV68" t="s">
        <v>234</v>
      </c>
      <c r="CW68" t="s">
        <v>234</v>
      </c>
      <c r="CX68" t="s">
        <v>234</v>
      </c>
      <c r="CY68" t="s">
        <v>234</v>
      </c>
      <c r="CZ68" t="s">
        <v>234</v>
      </c>
      <c r="DA68" t="s">
        <v>234</v>
      </c>
      <c r="DB68" t="s">
        <v>234</v>
      </c>
      <c r="DC68" t="s">
        <v>234</v>
      </c>
      <c r="DD68" t="s">
        <v>234</v>
      </c>
      <c r="DE68" t="s">
        <v>234</v>
      </c>
      <c r="DF68" t="s">
        <v>234</v>
      </c>
      <c r="DG68" t="s">
        <v>234</v>
      </c>
      <c r="DH68" t="s">
        <v>234</v>
      </c>
      <c r="DI68" t="s">
        <v>234</v>
      </c>
      <c r="DJ68" t="s">
        <v>234</v>
      </c>
      <c r="DK68" t="s">
        <v>234</v>
      </c>
      <c r="DL68" t="s">
        <v>234</v>
      </c>
      <c r="DM68" t="s">
        <v>234</v>
      </c>
      <c r="DN68" t="s">
        <v>234</v>
      </c>
      <c r="DO68" t="s">
        <v>234</v>
      </c>
      <c r="DP68" t="s">
        <v>234</v>
      </c>
      <c r="DQ68" t="s">
        <v>234</v>
      </c>
      <c r="DR68" t="s">
        <v>234</v>
      </c>
      <c r="DS68" t="s">
        <v>234</v>
      </c>
      <c r="DT68" t="s">
        <v>234</v>
      </c>
      <c r="DU68" t="s">
        <v>234</v>
      </c>
      <c r="DV68" t="s">
        <v>234</v>
      </c>
      <c r="DW68" t="s">
        <v>234</v>
      </c>
      <c r="DX68" t="s">
        <v>234</v>
      </c>
      <c r="DY68" t="s">
        <v>234</v>
      </c>
      <c r="DZ68" t="s">
        <v>234</v>
      </c>
      <c r="EA68" t="s">
        <v>234</v>
      </c>
      <c r="EB68" t="s">
        <v>234</v>
      </c>
      <c r="EC68" t="s">
        <v>234</v>
      </c>
      <c r="ED68" t="s">
        <v>234</v>
      </c>
      <c r="EE68" t="s">
        <v>234</v>
      </c>
      <c r="EF68" t="s">
        <v>234</v>
      </c>
      <c r="EG68" t="s">
        <v>234</v>
      </c>
      <c r="EH68" t="s">
        <v>234</v>
      </c>
      <c r="EI68" t="s">
        <v>234</v>
      </c>
      <c r="EJ68" t="s">
        <v>234</v>
      </c>
      <c r="EK68" s="252" t="s">
        <v>234</v>
      </c>
      <c r="EL68" t="s">
        <v>234</v>
      </c>
      <c r="EM68" t="s">
        <v>234</v>
      </c>
      <c r="EN68" t="s">
        <v>234</v>
      </c>
      <c r="EO68" t="s">
        <v>234</v>
      </c>
      <c r="EP68" t="s">
        <v>234</v>
      </c>
      <c r="EQ68" s="252" t="s">
        <v>234</v>
      </c>
      <c r="ER68" t="s">
        <v>234</v>
      </c>
      <c r="ES68" t="s">
        <v>234</v>
      </c>
      <c r="ET68" t="s">
        <v>234</v>
      </c>
      <c r="EU68" t="s">
        <v>234</v>
      </c>
      <c r="EV68" t="s">
        <v>234</v>
      </c>
      <c r="EW68" t="s">
        <v>234</v>
      </c>
      <c r="EX68" t="s">
        <v>234</v>
      </c>
      <c r="EY68" t="s">
        <v>234</v>
      </c>
      <c r="EZ68" t="s">
        <v>234</v>
      </c>
      <c r="FA68" t="s">
        <v>234</v>
      </c>
      <c r="FB68" t="s">
        <v>234</v>
      </c>
      <c r="FC68" t="s">
        <v>234</v>
      </c>
      <c r="FD68" t="s">
        <v>234</v>
      </c>
      <c r="FE68" t="s">
        <v>234</v>
      </c>
      <c r="FF68" t="s">
        <v>234</v>
      </c>
      <c r="FG68" t="s">
        <v>234</v>
      </c>
      <c r="FH68" t="s">
        <v>234</v>
      </c>
      <c r="FI68" t="s">
        <v>234</v>
      </c>
      <c r="FJ68" t="s">
        <v>234</v>
      </c>
      <c r="FK68" t="s">
        <v>234</v>
      </c>
      <c r="FL68" t="s">
        <v>234</v>
      </c>
      <c r="FM68" t="s">
        <v>234</v>
      </c>
      <c r="FN68" t="s">
        <v>234</v>
      </c>
      <c r="FO68" t="s">
        <v>234</v>
      </c>
      <c r="FP68" t="s">
        <v>234</v>
      </c>
      <c r="FQ68" t="s">
        <v>234</v>
      </c>
      <c r="FR68" t="s">
        <v>234</v>
      </c>
      <c r="FS68" t="s">
        <v>234</v>
      </c>
      <c r="FT68" t="s">
        <v>234</v>
      </c>
      <c r="FU68" t="s">
        <v>234</v>
      </c>
      <c r="FV68" t="s">
        <v>234</v>
      </c>
      <c r="FW68" t="s">
        <v>234</v>
      </c>
      <c r="FX68" t="s">
        <v>234</v>
      </c>
      <c r="FY68" t="s">
        <v>234</v>
      </c>
      <c r="FZ68" t="s">
        <v>234</v>
      </c>
      <c r="GA68" t="s">
        <v>234</v>
      </c>
      <c r="GB68" t="s">
        <v>234</v>
      </c>
      <c r="GC68" t="s">
        <v>234</v>
      </c>
      <c r="GD68" t="s">
        <v>234</v>
      </c>
      <c r="GE68" t="s">
        <v>234</v>
      </c>
      <c r="GF68" t="s">
        <v>234</v>
      </c>
      <c r="GG68" t="s">
        <v>234</v>
      </c>
      <c r="GH68" t="s">
        <v>234</v>
      </c>
      <c r="GI68" t="s">
        <v>234</v>
      </c>
      <c r="GJ68" t="s">
        <v>234</v>
      </c>
      <c r="GK68" t="s">
        <v>234</v>
      </c>
      <c r="GL68" t="s">
        <v>234</v>
      </c>
      <c r="GM68" t="s">
        <v>234</v>
      </c>
      <c r="GN68" t="s">
        <v>234</v>
      </c>
      <c r="GO68" t="s">
        <v>234</v>
      </c>
      <c r="GP68" t="s">
        <v>234</v>
      </c>
      <c r="GQ68" t="s">
        <v>234</v>
      </c>
      <c r="GR68" t="s">
        <v>234</v>
      </c>
      <c r="GS68" t="s">
        <v>234</v>
      </c>
      <c r="GT68" t="s">
        <v>234</v>
      </c>
      <c r="GU68" t="s">
        <v>234</v>
      </c>
      <c r="GV68" t="s">
        <v>234</v>
      </c>
      <c r="GW68" t="s">
        <v>234</v>
      </c>
      <c r="GX68" t="s">
        <v>234</v>
      </c>
      <c r="GY68" t="s">
        <v>234</v>
      </c>
      <c r="GZ68" t="s">
        <v>234</v>
      </c>
      <c r="HA68" t="s">
        <v>234</v>
      </c>
      <c r="HB68" t="s">
        <v>234</v>
      </c>
      <c r="HC68" t="s">
        <v>234</v>
      </c>
      <c r="HD68" t="s">
        <v>234</v>
      </c>
      <c r="HE68" t="s">
        <v>234</v>
      </c>
      <c r="HF68" t="s">
        <v>234</v>
      </c>
      <c r="HG68" t="s">
        <v>234</v>
      </c>
      <c r="HH68" t="s">
        <v>234</v>
      </c>
      <c r="HI68" t="s">
        <v>234</v>
      </c>
      <c r="HJ68" t="s">
        <v>234</v>
      </c>
      <c r="HK68" t="s">
        <v>234</v>
      </c>
      <c r="HL68" t="s">
        <v>234</v>
      </c>
      <c r="HM68" t="s">
        <v>234</v>
      </c>
      <c r="HN68" t="s">
        <v>234</v>
      </c>
      <c r="HO68" t="s">
        <v>234</v>
      </c>
      <c r="HP68" t="s">
        <v>234</v>
      </c>
      <c r="HQ68" t="s">
        <v>1655</v>
      </c>
      <c r="HR68" t="s">
        <v>1713</v>
      </c>
      <c r="HS68" t="s">
        <v>344</v>
      </c>
      <c r="HT68" t="s">
        <v>234</v>
      </c>
      <c r="HU68" t="s">
        <v>345</v>
      </c>
      <c r="HV68" t="s">
        <v>3809</v>
      </c>
      <c r="HW68" t="s">
        <v>3809</v>
      </c>
      <c r="HX68" t="s">
        <v>255</v>
      </c>
      <c r="HY68" t="s">
        <v>234</v>
      </c>
      <c r="HZ68" t="s">
        <v>256</v>
      </c>
      <c r="IA68" t="s">
        <v>258</v>
      </c>
      <c r="IB68" t="s">
        <v>258</v>
      </c>
      <c r="IC68" t="s">
        <v>3810</v>
      </c>
      <c r="ID68" t="s">
        <v>234</v>
      </c>
      <c r="IE68" t="s">
        <v>234</v>
      </c>
      <c r="IF68" t="s">
        <v>234</v>
      </c>
      <c r="IG68" t="s">
        <v>234</v>
      </c>
      <c r="IH68" t="s">
        <v>234</v>
      </c>
      <c r="II68">
        <v>0</v>
      </c>
      <c r="IJ68" t="s">
        <v>3811</v>
      </c>
      <c r="IK68" t="s">
        <v>234</v>
      </c>
      <c r="IL68" t="s">
        <v>259</v>
      </c>
      <c r="IM68" s="99">
        <v>0</v>
      </c>
      <c r="IN68" t="s">
        <v>261</v>
      </c>
      <c r="IO68" t="s">
        <v>280</v>
      </c>
      <c r="IP68" t="s">
        <v>261</v>
      </c>
      <c r="IQ68" t="s">
        <v>234</v>
      </c>
      <c r="IR68" t="s">
        <v>234</v>
      </c>
      <c r="IS68" t="s">
        <v>234</v>
      </c>
      <c r="IT68" t="s">
        <v>234</v>
      </c>
      <c r="IU68" t="s">
        <v>234</v>
      </c>
      <c r="IV68" t="s">
        <v>234</v>
      </c>
      <c r="IW68" t="s">
        <v>234</v>
      </c>
      <c r="IX68" t="s">
        <v>234</v>
      </c>
      <c r="IY68" t="s">
        <v>234</v>
      </c>
      <c r="IZ68" t="s">
        <v>234</v>
      </c>
      <c r="JA68" t="s">
        <v>234</v>
      </c>
      <c r="JB68" t="s">
        <v>234</v>
      </c>
      <c r="JC68" t="s">
        <v>234</v>
      </c>
      <c r="JD68" t="s">
        <v>234</v>
      </c>
      <c r="JE68" t="s">
        <v>261</v>
      </c>
      <c r="JF68" t="s">
        <v>234</v>
      </c>
      <c r="JG68" t="s">
        <v>234</v>
      </c>
      <c r="JH68" t="s">
        <v>234</v>
      </c>
      <c r="JI68" t="s">
        <v>234</v>
      </c>
      <c r="JJ68" t="s">
        <v>234</v>
      </c>
      <c r="JK68" t="s">
        <v>234</v>
      </c>
      <c r="JL68" t="s">
        <v>234</v>
      </c>
      <c r="JM68" t="s">
        <v>234</v>
      </c>
      <c r="JN68" t="s">
        <v>234</v>
      </c>
      <c r="JO68" t="s">
        <v>234</v>
      </c>
      <c r="JP68" t="s">
        <v>234</v>
      </c>
      <c r="JQ68" t="s">
        <v>234</v>
      </c>
      <c r="JR68" t="s">
        <v>234</v>
      </c>
      <c r="JS68" t="s">
        <v>234</v>
      </c>
      <c r="JT68" t="s">
        <v>234</v>
      </c>
      <c r="JU68" t="s">
        <v>234</v>
      </c>
      <c r="JV68" t="s">
        <v>234</v>
      </c>
      <c r="JW68" t="s">
        <v>234</v>
      </c>
      <c r="JX68" t="s">
        <v>3443</v>
      </c>
    </row>
    <row r="69" spans="1:284" x14ac:dyDescent="0.35">
      <c r="A69" t="s">
        <v>3992</v>
      </c>
      <c r="B69" s="268">
        <v>44616</v>
      </c>
      <c r="C69" t="s">
        <v>3446</v>
      </c>
      <c r="D69" t="s">
        <v>3447</v>
      </c>
      <c r="E69" t="s">
        <v>3456</v>
      </c>
      <c r="F69" t="s">
        <v>1791</v>
      </c>
      <c r="G69" t="s">
        <v>1975</v>
      </c>
      <c r="H69" t="s">
        <v>3458</v>
      </c>
      <c r="I69" t="s">
        <v>246</v>
      </c>
      <c r="J69" t="s">
        <v>3457</v>
      </c>
      <c r="K69" t="s">
        <v>366</v>
      </c>
      <c r="L69" t="s">
        <v>284</v>
      </c>
      <c r="M69" t="s">
        <v>250</v>
      </c>
      <c r="N69" t="s">
        <v>234</v>
      </c>
      <c r="O69" t="s">
        <v>234</v>
      </c>
      <c r="P69" t="s">
        <v>308</v>
      </c>
      <c r="Q69" t="s">
        <v>234</v>
      </c>
      <c r="R69" t="s">
        <v>3875</v>
      </c>
      <c r="S69">
        <v>1</v>
      </c>
      <c r="T69">
        <v>1</v>
      </c>
      <c r="U69">
        <v>0</v>
      </c>
      <c r="V69">
        <v>0</v>
      </c>
      <c r="W69">
        <v>0</v>
      </c>
      <c r="X69">
        <v>0</v>
      </c>
      <c r="Y69">
        <v>0</v>
      </c>
      <c r="Z69">
        <v>0</v>
      </c>
      <c r="AA69" t="s">
        <v>309</v>
      </c>
      <c r="AB69" t="s">
        <v>750</v>
      </c>
      <c r="AC69" t="s">
        <v>3880</v>
      </c>
      <c r="AD69">
        <v>1</v>
      </c>
      <c r="AE69">
        <v>0</v>
      </c>
      <c r="AF69">
        <v>0</v>
      </c>
      <c r="AG69">
        <v>0</v>
      </c>
      <c r="AH69">
        <v>1</v>
      </c>
      <c r="AI69">
        <v>0</v>
      </c>
      <c r="AJ69">
        <v>0</v>
      </c>
      <c r="AK69">
        <v>0</v>
      </c>
      <c r="AL69">
        <v>0</v>
      </c>
      <c r="AM69">
        <v>0</v>
      </c>
      <c r="AN69" t="s">
        <v>234</v>
      </c>
      <c r="AO69" t="s">
        <v>317</v>
      </c>
      <c r="AP69" t="s">
        <v>289</v>
      </c>
      <c r="AQ69" t="s">
        <v>3807</v>
      </c>
      <c r="AR69">
        <v>1</v>
      </c>
      <c r="AS69">
        <v>1</v>
      </c>
      <c r="AT69">
        <v>1</v>
      </c>
      <c r="AU69">
        <v>1</v>
      </c>
      <c r="AV69">
        <v>1</v>
      </c>
      <c r="AW69">
        <v>0</v>
      </c>
      <c r="AX69">
        <v>1</v>
      </c>
      <c r="AY69">
        <v>0</v>
      </c>
      <c r="AZ69" t="s">
        <v>1500</v>
      </c>
      <c r="BA69">
        <v>350</v>
      </c>
      <c r="BB69">
        <v>175</v>
      </c>
      <c r="BC69" t="s">
        <v>1655</v>
      </c>
      <c r="BD69">
        <v>450</v>
      </c>
      <c r="BE69" s="252">
        <v>173.07692307692301</v>
      </c>
      <c r="BF69" t="s">
        <v>1655</v>
      </c>
      <c r="BG69">
        <v>350</v>
      </c>
      <c r="BH69" s="252">
        <v>152.173913043478</v>
      </c>
      <c r="BI69" t="s">
        <v>1655</v>
      </c>
      <c r="BJ69">
        <v>450</v>
      </c>
      <c r="BK69" s="252">
        <v>155.172413793103</v>
      </c>
      <c r="BL69" t="s">
        <v>1655</v>
      </c>
      <c r="BM69">
        <v>700</v>
      </c>
      <c r="BN69" s="252">
        <v>291.666666666666</v>
      </c>
      <c r="BO69" t="s">
        <v>1655</v>
      </c>
      <c r="BP69" t="s">
        <v>234</v>
      </c>
      <c r="BQ69" s="252" t="s">
        <v>234</v>
      </c>
      <c r="BR69" t="s">
        <v>234</v>
      </c>
      <c r="BS69" t="s">
        <v>1504</v>
      </c>
      <c r="BT69" t="s">
        <v>1655</v>
      </c>
      <c r="BU69">
        <v>1200</v>
      </c>
      <c r="BV69" t="s">
        <v>234</v>
      </c>
      <c r="BW69" t="s">
        <v>234</v>
      </c>
      <c r="BX69" t="s">
        <v>234</v>
      </c>
      <c r="BY69" t="s">
        <v>234</v>
      </c>
      <c r="BZ69" t="s">
        <v>234</v>
      </c>
      <c r="CA69" t="s">
        <v>234</v>
      </c>
      <c r="CB69" t="s">
        <v>259</v>
      </c>
      <c r="CC69">
        <v>1200</v>
      </c>
      <c r="CD69" t="s">
        <v>1655</v>
      </c>
      <c r="CE69" t="s">
        <v>1655</v>
      </c>
      <c r="CF69" t="s">
        <v>3891</v>
      </c>
      <c r="CG69">
        <v>0</v>
      </c>
      <c r="CH69">
        <v>0</v>
      </c>
      <c r="CI69">
        <v>0</v>
      </c>
      <c r="CJ69">
        <v>0</v>
      </c>
      <c r="CK69">
        <v>1</v>
      </c>
      <c r="CL69">
        <v>1</v>
      </c>
      <c r="CM69">
        <v>0</v>
      </c>
      <c r="CN69">
        <v>0</v>
      </c>
      <c r="CO69">
        <v>0</v>
      </c>
      <c r="CP69">
        <v>0</v>
      </c>
      <c r="CQ69">
        <v>0</v>
      </c>
      <c r="CR69">
        <v>0</v>
      </c>
      <c r="CS69">
        <v>0</v>
      </c>
      <c r="CT69">
        <v>0</v>
      </c>
      <c r="CU69" t="s">
        <v>234</v>
      </c>
      <c r="CV69" t="s">
        <v>1460</v>
      </c>
      <c r="CW69">
        <v>0</v>
      </c>
      <c r="CX69">
        <v>1</v>
      </c>
      <c r="CY69">
        <v>0</v>
      </c>
      <c r="CZ69">
        <v>0</v>
      </c>
      <c r="DA69">
        <v>0</v>
      </c>
      <c r="DB69">
        <v>0</v>
      </c>
      <c r="DC69">
        <v>0</v>
      </c>
      <c r="DD69">
        <v>0</v>
      </c>
      <c r="DE69" t="s">
        <v>1445</v>
      </c>
      <c r="DF69" t="s">
        <v>1445</v>
      </c>
      <c r="DG69" t="s">
        <v>1655</v>
      </c>
      <c r="DH69" t="s">
        <v>1791</v>
      </c>
      <c r="DI69" t="s">
        <v>305</v>
      </c>
      <c r="DJ69" t="s">
        <v>1981</v>
      </c>
      <c r="DK69" t="s">
        <v>314</v>
      </c>
      <c r="DL69" t="s">
        <v>3932</v>
      </c>
      <c r="DM69">
        <v>1</v>
      </c>
      <c r="DN69">
        <v>0</v>
      </c>
      <c r="DO69">
        <v>0</v>
      </c>
      <c r="DP69">
        <v>0</v>
      </c>
      <c r="DQ69">
        <v>0</v>
      </c>
      <c r="DR69">
        <v>1</v>
      </c>
      <c r="DS69">
        <v>0</v>
      </c>
      <c r="DT69">
        <v>0</v>
      </c>
      <c r="DU69" t="s">
        <v>1655</v>
      </c>
      <c r="DV69">
        <v>65</v>
      </c>
      <c r="DW69" t="s">
        <v>3978</v>
      </c>
      <c r="DX69" t="s">
        <v>234</v>
      </c>
      <c r="DY69" t="s">
        <v>234</v>
      </c>
      <c r="DZ69" t="s">
        <v>234</v>
      </c>
      <c r="EA69" s="99">
        <v>65</v>
      </c>
      <c r="EB69" t="s">
        <v>1655</v>
      </c>
      <c r="EC69" t="s">
        <v>234</v>
      </c>
      <c r="ED69" t="s">
        <v>234</v>
      </c>
      <c r="EE69" t="s">
        <v>234</v>
      </c>
      <c r="EF69" t="s">
        <v>234</v>
      </c>
      <c r="EG69" t="s">
        <v>234</v>
      </c>
      <c r="EH69" t="s">
        <v>234</v>
      </c>
      <c r="EI69" t="s">
        <v>234</v>
      </c>
      <c r="EJ69" t="s">
        <v>234</v>
      </c>
      <c r="EK69" s="252" t="s">
        <v>234</v>
      </c>
      <c r="EL69" t="s">
        <v>234</v>
      </c>
      <c r="EM69" t="s">
        <v>234</v>
      </c>
      <c r="EN69" t="s">
        <v>234</v>
      </c>
      <c r="EO69" t="s">
        <v>234</v>
      </c>
      <c r="EP69" t="s">
        <v>234</v>
      </c>
      <c r="EQ69" s="252" t="s">
        <v>234</v>
      </c>
      <c r="ER69" t="s">
        <v>234</v>
      </c>
      <c r="ES69" t="s">
        <v>234</v>
      </c>
      <c r="ET69" t="s">
        <v>234</v>
      </c>
      <c r="EU69" t="s">
        <v>234</v>
      </c>
      <c r="EV69" t="s">
        <v>234</v>
      </c>
      <c r="EW69" t="s">
        <v>234</v>
      </c>
      <c r="EX69" t="s">
        <v>234</v>
      </c>
      <c r="EY69" t="s">
        <v>234</v>
      </c>
      <c r="EZ69" t="s">
        <v>1655</v>
      </c>
      <c r="FA69" t="s">
        <v>234</v>
      </c>
      <c r="FB69">
        <v>10</v>
      </c>
      <c r="FC69" t="s">
        <v>234</v>
      </c>
      <c r="FD69" t="s">
        <v>234</v>
      </c>
      <c r="FE69" t="s">
        <v>234</v>
      </c>
      <c r="FF69" t="s">
        <v>234</v>
      </c>
      <c r="FG69" t="s">
        <v>234</v>
      </c>
      <c r="FH69" t="s">
        <v>234</v>
      </c>
      <c r="FI69" t="s">
        <v>1655</v>
      </c>
      <c r="FJ69" t="s">
        <v>259</v>
      </c>
      <c r="FK69" s="99">
        <v>10</v>
      </c>
      <c r="FL69" t="s">
        <v>1655</v>
      </c>
      <c r="FM69" t="s">
        <v>3891</v>
      </c>
      <c r="FN69">
        <v>0</v>
      </c>
      <c r="FO69">
        <v>0</v>
      </c>
      <c r="FP69">
        <v>0</v>
      </c>
      <c r="FQ69">
        <v>1</v>
      </c>
      <c r="FR69">
        <v>1</v>
      </c>
      <c r="FS69">
        <v>0</v>
      </c>
      <c r="FT69">
        <v>0</v>
      </c>
      <c r="FU69">
        <v>0</v>
      </c>
      <c r="FV69">
        <v>0</v>
      </c>
      <c r="FW69">
        <v>0</v>
      </c>
      <c r="FX69">
        <v>0</v>
      </c>
      <c r="FY69">
        <v>0</v>
      </c>
      <c r="FZ69">
        <v>0</v>
      </c>
      <c r="GA69" t="s">
        <v>234</v>
      </c>
      <c r="GB69" t="s">
        <v>1018</v>
      </c>
      <c r="GC69">
        <v>1</v>
      </c>
      <c r="GD69">
        <v>0</v>
      </c>
      <c r="GE69">
        <v>0</v>
      </c>
      <c r="GF69">
        <v>0</v>
      </c>
      <c r="GG69">
        <v>0</v>
      </c>
      <c r="GH69">
        <v>0</v>
      </c>
      <c r="GI69">
        <v>0</v>
      </c>
      <c r="GJ69">
        <v>0</v>
      </c>
      <c r="GK69" t="s">
        <v>1445</v>
      </c>
      <c r="GL69" t="s">
        <v>1445</v>
      </c>
      <c r="GM69" t="s">
        <v>1655</v>
      </c>
      <c r="GN69" t="s">
        <v>1791</v>
      </c>
      <c r="GO69" t="s">
        <v>305</v>
      </c>
      <c r="GP69" t="s">
        <v>1981</v>
      </c>
      <c r="GQ69" t="s">
        <v>314</v>
      </c>
      <c r="GR69" t="s">
        <v>1445</v>
      </c>
      <c r="GS69" t="s">
        <v>234</v>
      </c>
      <c r="GT69" t="s">
        <v>234</v>
      </c>
      <c r="GU69" t="s">
        <v>234</v>
      </c>
      <c r="GV69" t="s">
        <v>234</v>
      </c>
      <c r="GW69" t="s">
        <v>234</v>
      </c>
      <c r="GX69" t="s">
        <v>234</v>
      </c>
      <c r="GY69" t="s">
        <v>234</v>
      </c>
      <c r="GZ69" t="s">
        <v>234</v>
      </c>
      <c r="HA69" t="s">
        <v>1588</v>
      </c>
      <c r="HB69">
        <v>0</v>
      </c>
      <c r="HC69">
        <v>0</v>
      </c>
      <c r="HD69">
        <v>0</v>
      </c>
      <c r="HE69">
        <v>1</v>
      </c>
      <c r="HF69">
        <v>0</v>
      </c>
      <c r="HG69">
        <v>0</v>
      </c>
      <c r="HH69">
        <v>0</v>
      </c>
      <c r="HI69">
        <v>0</v>
      </c>
      <c r="HJ69" t="s">
        <v>234</v>
      </c>
      <c r="HK69" t="s">
        <v>1655</v>
      </c>
      <c r="HL69" t="s">
        <v>234</v>
      </c>
      <c r="HM69" t="s">
        <v>3878</v>
      </c>
      <c r="HN69">
        <v>1</v>
      </c>
      <c r="HO69">
        <v>1</v>
      </c>
      <c r="HP69">
        <v>0</v>
      </c>
      <c r="HQ69" t="s">
        <v>234</v>
      </c>
      <c r="HR69" t="s">
        <v>234</v>
      </c>
      <c r="HS69" t="s">
        <v>234</v>
      </c>
      <c r="HT69" t="s">
        <v>234</v>
      </c>
      <c r="HU69" t="s">
        <v>234</v>
      </c>
      <c r="HV69" t="s">
        <v>234</v>
      </c>
      <c r="HW69" t="s">
        <v>234</v>
      </c>
      <c r="HX69" t="s">
        <v>234</v>
      </c>
      <c r="HY69" t="s">
        <v>234</v>
      </c>
      <c r="HZ69" t="s">
        <v>234</v>
      </c>
      <c r="IA69" t="s">
        <v>234</v>
      </c>
      <c r="IB69" t="s">
        <v>234</v>
      </c>
      <c r="IC69" t="s">
        <v>234</v>
      </c>
      <c r="ID69" t="s">
        <v>234</v>
      </c>
      <c r="IE69" t="s">
        <v>234</v>
      </c>
      <c r="IF69" t="s">
        <v>234</v>
      </c>
      <c r="IG69" t="s">
        <v>234</v>
      </c>
      <c r="IH69" t="s">
        <v>234</v>
      </c>
      <c r="II69" t="s">
        <v>234</v>
      </c>
      <c r="IJ69" t="s">
        <v>234</v>
      </c>
      <c r="IK69" t="s">
        <v>234</v>
      </c>
      <c r="IL69" t="s">
        <v>234</v>
      </c>
      <c r="IM69" t="s">
        <v>234</v>
      </c>
      <c r="IN69" t="s">
        <v>234</v>
      </c>
      <c r="IO69" t="s">
        <v>234</v>
      </c>
      <c r="IP69" t="s">
        <v>234</v>
      </c>
      <c r="IQ69" t="s">
        <v>234</v>
      </c>
      <c r="IR69" t="s">
        <v>234</v>
      </c>
      <c r="IS69" t="s">
        <v>234</v>
      </c>
      <c r="IT69" t="s">
        <v>234</v>
      </c>
      <c r="IU69" t="s">
        <v>234</v>
      </c>
      <c r="IV69" t="s">
        <v>234</v>
      </c>
      <c r="IW69" t="s">
        <v>234</v>
      </c>
      <c r="IX69" t="s">
        <v>234</v>
      </c>
      <c r="IY69" t="s">
        <v>234</v>
      </c>
      <c r="IZ69" t="s">
        <v>234</v>
      </c>
      <c r="JA69" t="s">
        <v>234</v>
      </c>
      <c r="JB69" t="s">
        <v>234</v>
      </c>
      <c r="JC69" t="s">
        <v>234</v>
      </c>
      <c r="JD69" t="s">
        <v>234</v>
      </c>
      <c r="JE69" t="s">
        <v>234</v>
      </c>
      <c r="JF69" t="s">
        <v>234</v>
      </c>
      <c r="JG69" t="s">
        <v>234</v>
      </c>
      <c r="JH69" t="s">
        <v>234</v>
      </c>
      <c r="JI69" t="s">
        <v>234</v>
      </c>
      <c r="JJ69" t="s">
        <v>234</v>
      </c>
      <c r="JK69" t="s">
        <v>234</v>
      </c>
      <c r="JL69" t="s">
        <v>234</v>
      </c>
      <c r="JM69" t="s">
        <v>234</v>
      </c>
      <c r="JN69" t="s">
        <v>234</v>
      </c>
      <c r="JO69" t="s">
        <v>234</v>
      </c>
      <c r="JP69" t="s">
        <v>234</v>
      </c>
      <c r="JQ69" t="s">
        <v>234</v>
      </c>
      <c r="JR69" t="s">
        <v>234</v>
      </c>
      <c r="JS69" t="s">
        <v>234</v>
      </c>
      <c r="JT69" t="s">
        <v>234</v>
      </c>
      <c r="JU69" t="s">
        <v>234</v>
      </c>
      <c r="JV69" t="s">
        <v>234</v>
      </c>
      <c r="JW69" t="s">
        <v>234</v>
      </c>
      <c r="JX69" t="s">
        <v>3443</v>
      </c>
    </row>
    <row r="70" spans="1:284" x14ac:dyDescent="0.35">
      <c r="A70" t="s">
        <v>3996</v>
      </c>
      <c r="B70" s="268">
        <v>44616</v>
      </c>
      <c r="C70" t="s">
        <v>3446</v>
      </c>
      <c r="D70" t="s">
        <v>3447</v>
      </c>
      <c r="E70" t="s">
        <v>3456</v>
      </c>
      <c r="F70" t="s">
        <v>1791</v>
      </c>
      <c r="G70" t="s">
        <v>1975</v>
      </c>
      <c r="H70" t="s">
        <v>3458</v>
      </c>
      <c r="I70" t="s">
        <v>246</v>
      </c>
      <c r="J70" t="s">
        <v>3457</v>
      </c>
      <c r="K70" t="s">
        <v>366</v>
      </c>
      <c r="L70" t="s">
        <v>284</v>
      </c>
      <c r="M70" t="s">
        <v>250</v>
      </c>
      <c r="N70" t="s">
        <v>234</v>
      </c>
      <c r="O70" t="s">
        <v>234</v>
      </c>
      <c r="P70" t="s">
        <v>308</v>
      </c>
      <c r="Q70" t="s">
        <v>234</v>
      </c>
      <c r="R70" t="s">
        <v>3875</v>
      </c>
      <c r="S70">
        <v>1</v>
      </c>
      <c r="T70">
        <v>1</v>
      </c>
      <c r="U70">
        <v>0</v>
      </c>
      <c r="V70">
        <v>0</v>
      </c>
      <c r="W70">
        <v>0</v>
      </c>
      <c r="X70">
        <v>0</v>
      </c>
      <c r="Y70">
        <v>0</v>
      </c>
      <c r="Z70">
        <v>0</v>
      </c>
      <c r="AA70" t="s">
        <v>309</v>
      </c>
      <c r="AB70" t="s">
        <v>750</v>
      </c>
      <c r="AC70" t="s">
        <v>3880</v>
      </c>
      <c r="AD70">
        <v>1</v>
      </c>
      <c r="AE70">
        <v>0</v>
      </c>
      <c r="AF70">
        <v>0</v>
      </c>
      <c r="AG70">
        <v>0</v>
      </c>
      <c r="AH70">
        <v>1</v>
      </c>
      <c r="AI70">
        <v>0</v>
      </c>
      <c r="AJ70">
        <v>0</v>
      </c>
      <c r="AK70">
        <v>0</v>
      </c>
      <c r="AL70">
        <v>0</v>
      </c>
      <c r="AM70">
        <v>0</v>
      </c>
      <c r="AN70" t="s">
        <v>234</v>
      </c>
      <c r="AO70" t="s">
        <v>317</v>
      </c>
      <c r="AP70" t="s">
        <v>289</v>
      </c>
      <c r="AQ70" t="s">
        <v>3993</v>
      </c>
      <c r="AR70">
        <v>0</v>
      </c>
      <c r="AS70">
        <v>1</v>
      </c>
      <c r="AT70">
        <v>1</v>
      </c>
      <c r="AU70">
        <v>1</v>
      </c>
      <c r="AV70">
        <v>1</v>
      </c>
      <c r="AW70">
        <v>0</v>
      </c>
      <c r="AX70">
        <v>1</v>
      </c>
      <c r="AY70">
        <v>0</v>
      </c>
      <c r="AZ70" t="s">
        <v>1500</v>
      </c>
      <c r="BA70" t="s">
        <v>234</v>
      </c>
      <c r="BB70" t="s">
        <v>234</v>
      </c>
      <c r="BC70" t="s">
        <v>234</v>
      </c>
      <c r="BD70">
        <v>450</v>
      </c>
      <c r="BE70" s="252">
        <v>173.07692307692301</v>
      </c>
      <c r="BF70" t="s">
        <v>1655</v>
      </c>
      <c r="BG70">
        <v>350</v>
      </c>
      <c r="BH70" s="252">
        <v>152.173913043478</v>
      </c>
      <c r="BI70" t="s">
        <v>1655</v>
      </c>
      <c r="BJ70">
        <v>450</v>
      </c>
      <c r="BK70" s="252">
        <v>155.172413793103</v>
      </c>
      <c r="BL70" t="s">
        <v>1655</v>
      </c>
      <c r="BM70">
        <v>700</v>
      </c>
      <c r="BN70" s="252">
        <v>291.666666666666</v>
      </c>
      <c r="BO70" t="s">
        <v>1655</v>
      </c>
      <c r="BP70" t="s">
        <v>234</v>
      </c>
      <c r="BQ70" s="252" t="s">
        <v>234</v>
      </c>
      <c r="BR70" t="s">
        <v>234</v>
      </c>
      <c r="BS70" t="s">
        <v>1504</v>
      </c>
      <c r="BT70" t="s">
        <v>1655</v>
      </c>
      <c r="BU70">
        <v>1250</v>
      </c>
      <c r="BV70" t="s">
        <v>234</v>
      </c>
      <c r="BW70" t="s">
        <v>234</v>
      </c>
      <c r="BX70" t="s">
        <v>234</v>
      </c>
      <c r="BY70" t="s">
        <v>234</v>
      </c>
      <c r="BZ70" t="s">
        <v>234</v>
      </c>
      <c r="CA70" t="s">
        <v>234</v>
      </c>
      <c r="CB70" t="s">
        <v>259</v>
      </c>
      <c r="CC70">
        <v>1250</v>
      </c>
      <c r="CD70" t="s">
        <v>1655</v>
      </c>
      <c r="CE70" t="s">
        <v>1445</v>
      </c>
      <c r="CF70" t="s">
        <v>234</v>
      </c>
      <c r="CG70" t="s">
        <v>234</v>
      </c>
      <c r="CH70" t="s">
        <v>234</v>
      </c>
      <c r="CI70" t="s">
        <v>234</v>
      </c>
      <c r="CJ70" t="s">
        <v>234</v>
      </c>
      <c r="CK70" t="s">
        <v>234</v>
      </c>
      <c r="CL70" t="s">
        <v>234</v>
      </c>
      <c r="CM70" t="s">
        <v>234</v>
      </c>
      <c r="CN70" t="s">
        <v>234</v>
      </c>
      <c r="CO70" t="s">
        <v>234</v>
      </c>
      <c r="CP70" t="s">
        <v>234</v>
      </c>
      <c r="CQ70" t="s">
        <v>234</v>
      </c>
      <c r="CR70" t="s">
        <v>234</v>
      </c>
      <c r="CS70" t="s">
        <v>234</v>
      </c>
      <c r="CT70" t="s">
        <v>234</v>
      </c>
      <c r="CU70" t="s">
        <v>234</v>
      </c>
      <c r="CV70" t="s">
        <v>234</v>
      </c>
      <c r="CW70" t="s">
        <v>234</v>
      </c>
      <c r="CX70" t="s">
        <v>234</v>
      </c>
      <c r="CY70" t="s">
        <v>234</v>
      </c>
      <c r="CZ70" t="s">
        <v>234</v>
      </c>
      <c r="DA70" t="s">
        <v>234</v>
      </c>
      <c r="DB70" t="s">
        <v>234</v>
      </c>
      <c r="DC70" t="s">
        <v>234</v>
      </c>
      <c r="DD70" t="s">
        <v>234</v>
      </c>
      <c r="DE70" t="s">
        <v>1655</v>
      </c>
      <c r="DF70" t="s">
        <v>1445</v>
      </c>
      <c r="DG70" t="s">
        <v>1655</v>
      </c>
      <c r="DH70" t="s">
        <v>1791</v>
      </c>
      <c r="DI70" t="s">
        <v>305</v>
      </c>
      <c r="DJ70" t="s">
        <v>1981</v>
      </c>
      <c r="DK70" t="s">
        <v>314</v>
      </c>
      <c r="DL70" t="s">
        <v>3994</v>
      </c>
      <c r="DM70">
        <v>1</v>
      </c>
      <c r="DN70">
        <v>1</v>
      </c>
      <c r="DO70">
        <v>0</v>
      </c>
      <c r="DP70">
        <v>0</v>
      </c>
      <c r="DQ70">
        <v>1</v>
      </c>
      <c r="DR70">
        <v>1</v>
      </c>
      <c r="DS70">
        <v>0</v>
      </c>
      <c r="DT70">
        <v>0</v>
      </c>
      <c r="DU70" t="s">
        <v>1655</v>
      </c>
      <c r="DV70">
        <v>65</v>
      </c>
      <c r="DW70" t="s">
        <v>3978</v>
      </c>
      <c r="DX70" t="s">
        <v>234</v>
      </c>
      <c r="DY70" t="s">
        <v>234</v>
      </c>
      <c r="DZ70" t="s">
        <v>234</v>
      </c>
      <c r="EA70" s="99">
        <v>65</v>
      </c>
      <c r="EB70" t="s">
        <v>1655</v>
      </c>
      <c r="EC70">
        <v>25</v>
      </c>
      <c r="ED70" t="s">
        <v>1655</v>
      </c>
      <c r="EE70" t="s">
        <v>234</v>
      </c>
      <c r="EF70" t="s">
        <v>234</v>
      </c>
      <c r="EG70" t="s">
        <v>234</v>
      </c>
      <c r="EH70" t="s">
        <v>234</v>
      </c>
      <c r="EI70" t="s">
        <v>234</v>
      </c>
      <c r="EJ70" t="s">
        <v>234</v>
      </c>
      <c r="EK70" s="252" t="s">
        <v>234</v>
      </c>
      <c r="EL70" t="s">
        <v>234</v>
      </c>
      <c r="EM70" t="s">
        <v>234</v>
      </c>
      <c r="EN70" t="s">
        <v>234</v>
      </c>
      <c r="EO70" t="s">
        <v>234</v>
      </c>
      <c r="EP70" t="s">
        <v>234</v>
      </c>
      <c r="EQ70" s="252" t="s">
        <v>234</v>
      </c>
      <c r="ER70" t="s">
        <v>234</v>
      </c>
      <c r="ES70" t="s">
        <v>1655</v>
      </c>
      <c r="ET70">
        <v>125</v>
      </c>
      <c r="EU70" t="s">
        <v>234</v>
      </c>
      <c r="EV70" t="s">
        <v>234</v>
      </c>
      <c r="EW70" t="s">
        <v>234</v>
      </c>
      <c r="EX70" s="99">
        <v>125</v>
      </c>
      <c r="EY70" t="s">
        <v>1655</v>
      </c>
      <c r="EZ70" t="s">
        <v>1655</v>
      </c>
      <c r="FA70" t="s">
        <v>234</v>
      </c>
      <c r="FB70">
        <v>10</v>
      </c>
      <c r="FC70" t="s">
        <v>234</v>
      </c>
      <c r="FD70" t="s">
        <v>234</v>
      </c>
      <c r="FE70" t="s">
        <v>234</v>
      </c>
      <c r="FF70" t="s">
        <v>234</v>
      </c>
      <c r="FG70" t="s">
        <v>234</v>
      </c>
      <c r="FH70" t="s">
        <v>234</v>
      </c>
      <c r="FI70" t="s">
        <v>1655</v>
      </c>
      <c r="FJ70" t="s">
        <v>259</v>
      </c>
      <c r="FK70" s="99">
        <v>10</v>
      </c>
      <c r="FL70" t="s">
        <v>1655</v>
      </c>
      <c r="FM70" t="s">
        <v>3891</v>
      </c>
      <c r="FN70">
        <v>0</v>
      </c>
      <c r="FO70">
        <v>0</v>
      </c>
      <c r="FP70">
        <v>0</v>
      </c>
      <c r="FQ70">
        <v>1</v>
      </c>
      <c r="FR70">
        <v>1</v>
      </c>
      <c r="FS70">
        <v>0</v>
      </c>
      <c r="FT70">
        <v>0</v>
      </c>
      <c r="FU70">
        <v>0</v>
      </c>
      <c r="FV70">
        <v>0</v>
      </c>
      <c r="FW70">
        <v>0</v>
      </c>
      <c r="FX70">
        <v>0</v>
      </c>
      <c r="FY70">
        <v>0</v>
      </c>
      <c r="FZ70">
        <v>0</v>
      </c>
      <c r="GA70" t="s">
        <v>234</v>
      </c>
      <c r="GB70" t="s">
        <v>1018</v>
      </c>
      <c r="GC70">
        <v>1</v>
      </c>
      <c r="GD70">
        <v>0</v>
      </c>
      <c r="GE70">
        <v>0</v>
      </c>
      <c r="GF70">
        <v>0</v>
      </c>
      <c r="GG70">
        <v>0</v>
      </c>
      <c r="GH70">
        <v>0</v>
      </c>
      <c r="GI70">
        <v>0</v>
      </c>
      <c r="GJ70">
        <v>0</v>
      </c>
      <c r="GK70" t="s">
        <v>1445</v>
      </c>
      <c r="GL70" t="s">
        <v>1445</v>
      </c>
      <c r="GM70" t="s">
        <v>1655</v>
      </c>
      <c r="GN70" t="s">
        <v>406</v>
      </c>
      <c r="GO70" t="s">
        <v>314</v>
      </c>
      <c r="GP70" t="s">
        <v>413</v>
      </c>
      <c r="GQ70" t="s">
        <v>314</v>
      </c>
      <c r="GR70" t="s">
        <v>1445</v>
      </c>
      <c r="GS70" t="s">
        <v>234</v>
      </c>
      <c r="GT70" t="s">
        <v>234</v>
      </c>
      <c r="GU70" t="s">
        <v>234</v>
      </c>
      <c r="GV70" t="s">
        <v>234</v>
      </c>
      <c r="GW70" t="s">
        <v>234</v>
      </c>
      <c r="GX70" t="s">
        <v>234</v>
      </c>
      <c r="GY70" t="s">
        <v>234</v>
      </c>
      <c r="GZ70" t="s">
        <v>234</v>
      </c>
      <c r="HA70" t="s">
        <v>3995</v>
      </c>
      <c r="HB70">
        <v>0</v>
      </c>
      <c r="HC70">
        <v>0</v>
      </c>
      <c r="HD70">
        <v>1</v>
      </c>
      <c r="HE70">
        <v>1</v>
      </c>
      <c r="HF70">
        <v>0</v>
      </c>
      <c r="HG70">
        <v>0</v>
      </c>
      <c r="HH70">
        <v>0</v>
      </c>
      <c r="HI70">
        <v>0</v>
      </c>
      <c r="HJ70" t="s">
        <v>234</v>
      </c>
      <c r="HK70" t="s">
        <v>1655</v>
      </c>
      <c r="HL70" t="s">
        <v>234</v>
      </c>
      <c r="HM70" t="s">
        <v>309</v>
      </c>
      <c r="HN70">
        <v>1</v>
      </c>
      <c r="HO70">
        <v>0</v>
      </c>
      <c r="HP70">
        <v>0</v>
      </c>
      <c r="HQ70" t="s">
        <v>234</v>
      </c>
      <c r="HR70" t="s">
        <v>234</v>
      </c>
      <c r="HS70" t="s">
        <v>234</v>
      </c>
      <c r="HT70" t="s">
        <v>234</v>
      </c>
      <c r="HU70" t="s">
        <v>234</v>
      </c>
      <c r="HV70" t="s">
        <v>234</v>
      </c>
      <c r="HW70" t="s">
        <v>234</v>
      </c>
      <c r="HX70" t="s">
        <v>234</v>
      </c>
      <c r="HY70" t="s">
        <v>234</v>
      </c>
      <c r="HZ70" t="s">
        <v>234</v>
      </c>
      <c r="IA70" t="s">
        <v>234</v>
      </c>
      <c r="IB70" t="s">
        <v>234</v>
      </c>
      <c r="IC70" t="s">
        <v>234</v>
      </c>
      <c r="ID70" t="s">
        <v>234</v>
      </c>
      <c r="IE70" t="s">
        <v>234</v>
      </c>
      <c r="IF70" t="s">
        <v>234</v>
      </c>
      <c r="IG70" t="s">
        <v>234</v>
      </c>
      <c r="IH70" t="s">
        <v>234</v>
      </c>
      <c r="II70" t="s">
        <v>234</v>
      </c>
      <c r="IJ70" t="s">
        <v>234</v>
      </c>
      <c r="IK70" t="s">
        <v>234</v>
      </c>
      <c r="IL70" t="s">
        <v>234</v>
      </c>
      <c r="IM70" t="s">
        <v>234</v>
      </c>
      <c r="IN70" t="s">
        <v>234</v>
      </c>
      <c r="IO70" t="s">
        <v>234</v>
      </c>
      <c r="IP70" t="s">
        <v>234</v>
      </c>
      <c r="IQ70" t="s">
        <v>234</v>
      </c>
      <c r="IR70" t="s">
        <v>234</v>
      </c>
      <c r="IS70" t="s">
        <v>234</v>
      </c>
      <c r="IT70" t="s">
        <v>234</v>
      </c>
      <c r="IU70" t="s">
        <v>234</v>
      </c>
      <c r="IV70" t="s">
        <v>234</v>
      </c>
      <c r="IW70" t="s">
        <v>234</v>
      </c>
      <c r="IX70" t="s">
        <v>234</v>
      </c>
      <c r="IY70" t="s">
        <v>234</v>
      </c>
      <c r="IZ70" t="s">
        <v>234</v>
      </c>
      <c r="JA70" t="s">
        <v>234</v>
      </c>
      <c r="JB70" t="s">
        <v>234</v>
      </c>
      <c r="JC70" t="s">
        <v>234</v>
      </c>
      <c r="JD70" t="s">
        <v>234</v>
      </c>
      <c r="JE70" t="s">
        <v>234</v>
      </c>
      <c r="JF70" t="s">
        <v>234</v>
      </c>
      <c r="JG70" t="s">
        <v>234</v>
      </c>
      <c r="JH70" t="s">
        <v>234</v>
      </c>
      <c r="JI70" t="s">
        <v>234</v>
      </c>
      <c r="JJ70" t="s">
        <v>234</v>
      </c>
      <c r="JK70" t="s">
        <v>234</v>
      </c>
      <c r="JL70" t="s">
        <v>234</v>
      </c>
      <c r="JM70" t="s">
        <v>234</v>
      </c>
      <c r="JN70" t="s">
        <v>234</v>
      </c>
      <c r="JO70" t="s">
        <v>234</v>
      </c>
      <c r="JP70" t="s">
        <v>234</v>
      </c>
      <c r="JQ70" t="s">
        <v>234</v>
      </c>
      <c r="JR70" t="s">
        <v>234</v>
      </c>
      <c r="JS70" t="s">
        <v>234</v>
      </c>
      <c r="JT70" t="s">
        <v>234</v>
      </c>
      <c r="JU70" t="s">
        <v>234</v>
      </c>
      <c r="JV70" t="s">
        <v>234</v>
      </c>
      <c r="JW70" t="s">
        <v>234</v>
      </c>
      <c r="JX70" t="s">
        <v>3443</v>
      </c>
    </row>
    <row r="71" spans="1:284" x14ac:dyDescent="0.35">
      <c r="A71" t="s">
        <v>4001</v>
      </c>
      <c r="B71" s="268">
        <v>44616</v>
      </c>
      <c r="C71" t="s">
        <v>3446</v>
      </c>
      <c r="D71" t="s">
        <v>3447</v>
      </c>
      <c r="E71" t="s">
        <v>3456</v>
      </c>
      <c r="F71" t="s">
        <v>1791</v>
      </c>
      <c r="G71" t="s">
        <v>1975</v>
      </c>
      <c r="H71" t="s">
        <v>3458</v>
      </c>
      <c r="I71" t="s">
        <v>246</v>
      </c>
      <c r="J71" t="s">
        <v>3457</v>
      </c>
      <c r="K71" t="s">
        <v>366</v>
      </c>
      <c r="L71" t="s">
        <v>284</v>
      </c>
      <c r="M71" t="s">
        <v>250</v>
      </c>
      <c r="N71" t="s">
        <v>234</v>
      </c>
      <c r="O71" t="s">
        <v>234</v>
      </c>
      <c r="P71" t="s">
        <v>308</v>
      </c>
      <c r="Q71" t="s">
        <v>234</v>
      </c>
      <c r="R71" t="s">
        <v>3875</v>
      </c>
      <c r="S71">
        <v>1</v>
      </c>
      <c r="T71">
        <v>1</v>
      </c>
      <c r="U71">
        <v>0</v>
      </c>
      <c r="V71">
        <v>0</v>
      </c>
      <c r="W71">
        <v>0</v>
      </c>
      <c r="X71">
        <v>0</v>
      </c>
      <c r="Y71">
        <v>0</v>
      </c>
      <c r="Z71">
        <v>0</v>
      </c>
      <c r="AA71" t="s">
        <v>309</v>
      </c>
      <c r="AB71" t="s">
        <v>750</v>
      </c>
      <c r="AC71" t="s">
        <v>3880</v>
      </c>
      <c r="AD71">
        <v>1</v>
      </c>
      <c r="AE71">
        <v>0</v>
      </c>
      <c r="AF71">
        <v>0</v>
      </c>
      <c r="AG71">
        <v>0</v>
      </c>
      <c r="AH71">
        <v>1</v>
      </c>
      <c r="AI71">
        <v>0</v>
      </c>
      <c r="AJ71">
        <v>0</v>
      </c>
      <c r="AK71">
        <v>0</v>
      </c>
      <c r="AL71">
        <v>0</v>
      </c>
      <c r="AM71">
        <v>0</v>
      </c>
      <c r="AN71" t="s">
        <v>234</v>
      </c>
      <c r="AO71" t="s">
        <v>317</v>
      </c>
      <c r="AP71" t="s">
        <v>289</v>
      </c>
      <c r="AQ71" t="s">
        <v>3997</v>
      </c>
      <c r="AR71">
        <v>1</v>
      </c>
      <c r="AS71">
        <v>1</v>
      </c>
      <c r="AT71">
        <v>0</v>
      </c>
      <c r="AU71">
        <v>1</v>
      </c>
      <c r="AV71">
        <v>1</v>
      </c>
      <c r="AW71">
        <v>0</v>
      </c>
      <c r="AX71">
        <v>1</v>
      </c>
      <c r="AY71">
        <v>0</v>
      </c>
      <c r="AZ71" t="s">
        <v>1500</v>
      </c>
      <c r="BA71">
        <v>350</v>
      </c>
      <c r="BB71">
        <v>175</v>
      </c>
      <c r="BC71" t="s">
        <v>1655</v>
      </c>
      <c r="BD71">
        <v>450</v>
      </c>
      <c r="BE71" s="252">
        <v>173.07692307692301</v>
      </c>
      <c r="BF71" t="s">
        <v>1655</v>
      </c>
      <c r="BG71" t="s">
        <v>234</v>
      </c>
      <c r="BH71" s="252" t="s">
        <v>234</v>
      </c>
      <c r="BI71" t="s">
        <v>234</v>
      </c>
      <c r="BJ71">
        <v>450</v>
      </c>
      <c r="BK71" s="252">
        <v>155.172413793103</v>
      </c>
      <c r="BL71" t="s">
        <v>1655</v>
      </c>
      <c r="BM71">
        <v>700</v>
      </c>
      <c r="BN71" s="252">
        <v>291.666666666666</v>
      </c>
      <c r="BO71" t="s">
        <v>1655</v>
      </c>
      <c r="BP71" t="s">
        <v>234</v>
      </c>
      <c r="BQ71" s="252" t="s">
        <v>234</v>
      </c>
      <c r="BR71" t="s">
        <v>234</v>
      </c>
      <c r="BS71" t="s">
        <v>1504</v>
      </c>
      <c r="BT71" t="s">
        <v>1655</v>
      </c>
      <c r="BU71">
        <v>1200</v>
      </c>
      <c r="BV71" t="s">
        <v>234</v>
      </c>
      <c r="BW71" t="s">
        <v>234</v>
      </c>
      <c r="BX71" t="s">
        <v>234</v>
      </c>
      <c r="BY71" t="s">
        <v>234</v>
      </c>
      <c r="BZ71" t="s">
        <v>234</v>
      </c>
      <c r="CA71" t="s">
        <v>234</v>
      </c>
      <c r="CB71" t="s">
        <v>259</v>
      </c>
      <c r="CC71">
        <v>1200</v>
      </c>
      <c r="CD71" t="s">
        <v>1655</v>
      </c>
      <c r="CE71" t="s">
        <v>1655</v>
      </c>
      <c r="CF71" t="s">
        <v>3891</v>
      </c>
      <c r="CG71">
        <v>0</v>
      </c>
      <c r="CH71">
        <v>0</v>
      </c>
      <c r="CI71">
        <v>0</v>
      </c>
      <c r="CJ71">
        <v>0</v>
      </c>
      <c r="CK71">
        <v>1</v>
      </c>
      <c r="CL71">
        <v>1</v>
      </c>
      <c r="CM71">
        <v>0</v>
      </c>
      <c r="CN71">
        <v>0</v>
      </c>
      <c r="CO71">
        <v>0</v>
      </c>
      <c r="CP71">
        <v>0</v>
      </c>
      <c r="CQ71">
        <v>0</v>
      </c>
      <c r="CR71">
        <v>0</v>
      </c>
      <c r="CS71">
        <v>0</v>
      </c>
      <c r="CT71">
        <v>0</v>
      </c>
      <c r="CU71" t="s">
        <v>234</v>
      </c>
      <c r="CV71" t="s">
        <v>1460</v>
      </c>
      <c r="CW71">
        <v>0</v>
      </c>
      <c r="CX71">
        <v>1</v>
      </c>
      <c r="CY71">
        <v>0</v>
      </c>
      <c r="CZ71">
        <v>0</v>
      </c>
      <c r="DA71">
        <v>0</v>
      </c>
      <c r="DB71">
        <v>0</v>
      </c>
      <c r="DC71">
        <v>0</v>
      </c>
      <c r="DD71">
        <v>0</v>
      </c>
      <c r="DE71" t="s">
        <v>1445</v>
      </c>
      <c r="DF71" t="s">
        <v>1445</v>
      </c>
      <c r="DG71" t="s">
        <v>1655</v>
      </c>
      <c r="DH71" t="s">
        <v>1791</v>
      </c>
      <c r="DI71" t="s">
        <v>305</v>
      </c>
      <c r="DJ71" t="s">
        <v>1981</v>
      </c>
      <c r="DK71" t="s">
        <v>314</v>
      </c>
      <c r="DL71" t="s">
        <v>3998</v>
      </c>
      <c r="DM71">
        <v>1</v>
      </c>
      <c r="DN71">
        <v>1</v>
      </c>
      <c r="DO71">
        <v>1</v>
      </c>
      <c r="DP71">
        <v>0</v>
      </c>
      <c r="DQ71">
        <v>0</v>
      </c>
      <c r="DR71">
        <v>1</v>
      </c>
      <c r="DS71">
        <v>1</v>
      </c>
      <c r="DT71">
        <v>0</v>
      </c>
      <c r="DU71" t="s">
        <v>1655</v>
      </c>
      <c r="DV71">
        <v>70</v>
      </c>
      <c r="DW71" t="s">
        <v>3999</v>
      </c>
      <c r="DX71" t="s">
        <v>234</v>
      </c>
      <c r="DY71" t="s">
        <v>234</v>
      </c>
      <c r="DZ71" t="s">
        <v>234</v>
      </c>
      <c r="EA71" s="99">
        <v>70</v>
      </c>
      <c r="EB71" t="s">
        <v>1655</v>
      </c>
      <c r="EC71">
        <v>25</v>
      </c>
      <c r="ED71" t="s">
        <v>1655</v>
      </c>
      <c r="EE71" t="s">
        <v>234</v>
      </c>
      <c r="EF71" t="s">
        <v>234</v>
      </c>
      <c r="EG71" t="s">
        <v>1655</v>
      </c>
      <c r="EH71">
        <v>35</v>
      </c>
      <c r="EI71" t="s">
        <v>234</v>
      </c>
      <c r="EJ71" t="s">
        <v>234</v>
      </c>
      <c r="EK71" s="252">
        <v>35</v>
      </c>
      <c r="EL71" t="s">
        <v>1655</v>
      </c>
      <c r="EM71" t="s">
        <v>1655</v>
      </c>
      <c r="EN71">
        <v>125</v>
      </c>
      <c r="EO71" t="s">
        <v>234</v>
      </c>
      <c r="EP71" t="s">
        <v>234</v>
      </c>
      <c r="EQ71" s="252">
        <v>125</v>
      </c>
      <c r="ER71" t="s">
        <v>1655</v>
      </c>
      <c r="ES71" t="s">
        <v>234</v>
      </c>
      <c r="ET71" t="s">
        <v>234</v>
      </c>
      <c r="EU71" t="s">
        <v>234</v>
      </c>
      <c r="EV71" t="s">
        <v>234</v>
      </c>
      <c r="EW71" t="s">
        <v>234</v>
      </c>
      <c r="EX71" t="s">
        <v>234</v>
      </c>
      <c r="EY71" t="s">
        <v>234</v>
      </c>
      <c r="EZ71" t="s">
        <v>1655</v>
      </c>
      <c r="FA71" t="s">
        <v>234</v>
      </c>
      <c r="FB71">
        <v>10</v>
      </c>
      <c r="FC71" t="s">
        <v>234</v>
      </c>
      <c r="FD71" t="s">
        <v>234</v>
      </c>
      <c r="FE71" t="s">
        <v>234</v>
      </c>
      <c r="FF71" t="s">
        <v>234</v>
      </c>
      <c r="FG71" t="s">
        <v>234</v>
      </c>
      <c r="FH71" t="s">
        <v>234</v>
      </c>
      <c r="FI71" t="s">
        <v>1655</v>
      </c>
      <c r="FJ71" t="s">
        <v>259</v>
      </c>
      <c r="FK71" s="99">
        <v>10</v>
      </c>
      <c r="FL71" t="s">
        <v>1655</v>
      </c>
      <c r="FM71" t="s">
        <v>4000</v>
      </c>
      <c r="FN71">
        <v>1</v>
      </c>
      <c r="FO71">
        <v>0</v>
      </c>
      <c r="FP71">
        <v>0</v>
      </c>
      <c r="FQ71">
        <v>1</v>
      </c>
      <c r="FR71">
        <v>0</v>
      </c>
      <c r="FS71">
        <v>0</v>
      </c>
      <c r="FT71">
        <v>0</v>
      </c>
      <c r="FU71">
        <v>0</v>
      </c>
      <c r="FV71">
        <v>0</v>
      </c>
      <c r="FW71">
        <v>0</v>
      </c>
      <c r="FX71">
        <v>0</v>
      </c>
      <c r="FY71">
        <v>0</v>
      </c>
      <c r="FZ71">
        <v>0</v>
      </c>
      <c r="GA71" t="s">
        <v>234</v>
      </c>
      <c r="GB71" t="s">
        <v>1018</v>
      </c>
      <c r="GC71">
        <v>1</v>
      </c>
      <c r="GD71">
        <v>0</v>
      </c>
      <c r="GE71">
        <v>0</v>
      </c>
      <c r="GF71">
        <v>0</v>
      </c>
      <c r="GG71">
        <v>0</v>
      </c>
      <c r="GH71">
        <v>0</v>
      </c>
      <c r="GI71">
        <v>0</v>
      </c>
      <c r="GJ71">
        <v>0</v>
      </c>
      <c r="GK71" t="s">
        <v>1445</v>
      </c>
      <c r="GL71" t="s">
        <v>1445</v>
      </c>
      <c r="GM71" t="s">
        <v>1655</v>
      </c>
      <c r="GN71" t="s">
        <v>1791</v>
      </c>
      <c r="GO71" t="s">
        <v>305</v>
      </c>
      <c r="GP71" t="s">
        <v>1981</v>
      </c>
      <c r="GQ71" t="s">
        <v>314</v>
      </c>
      <c r="GR71" t="s">
        <v>1445</v>
      </c>
      <c r="GS71" t="s">
        <v>234</v>
      </c>
      <c r="GT71" t="s">
        <v>234</v>
      </c>
      <c r="GU71" t="s">
        <v>234</v>
      </c>
      <c r="GV71" t="s">
        <v>234</v>
      </c>
      <c r="GW71" t="s">
        <v>234</v>
      </c>
      <c r="GX71" t="s">
        <v>234</v>
      </c>
      <c r="GY71" t="s">
        <v>234</v>
      </c>
      <c r="GZ71" t="s">
        <v>234</v>
      </c>
      <c r="HA71" t="s">
        <v>1451</v>
      </c>
      <c r="HB71">
        <v>0</v>
      </c>
      <c r="HC71">
        <v>1</v>
      </c>
      <c r="HD71">
        <v>0</v>
      </c>
      <c r="HE71">
        <v>0</v>
      </c>
      <c r="HF71">
        <v>0</v>
      </c>
      <c r="HG71">
        <v>0</v>
      </c>
      <c r="HH71">
        <v>0</v>
      </c>
      <c r="HI71">
        <v>0</v>
      </c>
      <c r="HJ71" t="s">
        <v>234</v>
      </c>
      <c r="HK71" t="s">
        <v>1655</v>
      </c>
      <c r="HL71" t="s">
        <v>234</v>
      </c>
      <c r="HM71" t="s">
        <v>3878</v>
      </c>
      <c r="HN71">
        <v>1</v>
      </c>
      <c r="HO71">
        <v>1</v>
      </c>
      <c r="HP71">
        <v>0</v>
      </c>
      <c r="HQ71" t="s">
        <v>234</v>
      </c>
      <c r="HR71" t="s">
        <v>234</v>
      </c>
      <c r="HS71" t="s">
        <v>234</v>
      </c>
      <c r="HT71" t="s">
        <v>234</v>
      </c>
      <c r="HU71" t="s">
        <v>234</v>
      </c>
      <c r="HV71" t="s">
        <v>234</v>
      </c>
      <c r="HW71" t="s">
        <v>234</v>
      </c>
      <c r="HX71" t="s">
        <v>234</v>
      </c>
      <c r="HY71" t="s">
        <v>234</v>
      </c>
      <c r="HZ71" t="s">
        <v>234</v>
      </c>
      <c r="IA71" t="s">
        <v>234</v>
      </c>
      <c r="IB71" t="s">
        <v>234</v>
      </c>
      <c r="IC71" t="s">
        <v>234</v>
      </c>
      <c r="ID71" t="s">
        <v>234</v>
      </c>
      <c r="IE71" t="s">
        <v>234</v>
      </c>
      <c r="IF71" t="s">
        <v>234</v>
      </c>
      <c r="IG71" t="s">
        <v>234</v>
      </c>
      <c r="IH71" t="s">
        <v>234</v>
      </c>
      <c r="II71" t="s">
        <v>234</v>
      </c>
      <c r="IJ71" t="s">
        <v>234</v>
      </c>
      <c r="IK71" t="s">
        <v>234</v>
      </c>
      <c r="IL71" t="s">
        <v>234</v>
      </c>
      <c r="IM71" t="s">
        <v>234</v>
      </c>
      <c r="IN71" t="s">
        <v>234</v>
      </c>
      <c r="IO71" t="s">
        <v>234</v>
      </c>
      <c r="IP71" t="s">
        <v>234</v>
      </c>
      <c r="IQ71" t="s">
        <v>234</v>
      </c>
      <c r="IR71" t="s">
        <v>234</v>
      </c>
      <c r="IS71" t="s">
        <v>234</v>
      </c>
      <c r="IT71" t="s">
        <v>234</v>
      </c>
      <c r="IU71" t="s">
        <v>234</v>
      </c>
      <c r="IV71" t="s">
        <v>234</v>
      </c>
      <c r="IW71" t="s">
        <v>234</v>
      </c>
      <c r="IX71" t="s">
        <v>234</v>
      </c>
      <c r="IY71" t="s">
        <v>234</v>
      </c>
      <c r="IZ71" t="s">
        <v>234</v>
      </c>
      <c r="JA71" t="s">
        <v>234</v>
      </c>
      <c r="JB71" t="s">
        <v>234</v>
      </c>
      <c r="JC71" t="s">
        <v>234</v>
      </c>
      <c r="JD71" t="s">
        <v>234</v>
      </c>
      <c r="JE71" t="s">
        <v>234</v>
      </c>
      <c r="JF71" t="s">
        <v>234</v>
      </c>
      <c r="JG71" t="s">
        <v>234</v>
      </c>
      <c r="JH71" t="s">
        <v>234</v>
      </c>
      <c r="JI71" t="s">
        <v>234</v>
      </c>
      <c r="JJ71" t="s">
        <v>234</v>
      </c>
      <c r="JK71" t="s">
        <v>234</v>
      </c>
      <c r="JL71" t="s">
        <v>234</v>
      </c>
      <c r="JM71" t="s">
        <v>234</v>
      </c>
      <c r="JN71" t="s">
        <v>234</v>
      </c>
      <c r="JO71" t="s">
        <v>234</v>
      </c>
      <c r="JP71" t="s">
        <v>234</v>
      </c>
      <c r="JQ71" t="s">
        <v>234</v>
      </c>
      <c r="JR71" t="s">
        <v>234</v>
      </c>
      <c r="JS71" t="s">
        <v>234</v>
      </c>
      <c r="JT71" t="s">
        <v>234</v>
      </c>
      <c r="JU71" t="s">
        <v>234</v>
      </c>
      <c r="JV71" t="s">
        <v>234</v>
      </c>
      <c r="JW71" t="s">
        <v>234</v>
      </c>
      <c r="JX71" t="s">
        <v>3443</v>
      </c>
    </row>
    <row r="72" spans="1:284" x14ac:dyDescent="0.35">
      <c r="A72" t="s">
        <v>4004</v>
      </c>
      <c r="B72" s="268">
        <v>44616</v>
      </c>
      <c r="C72" t="s">
        <v>3446</v>
      </c>
      <c r="D72" t="s">
        <v>3447</v>
      </c>
      <c r="E72" t="s">
        <v>3456</v>
      </c>
      <c r="F72" t="s">
        <v>1791</v>
      </c>
      <c r="G72" t="s">
        <v>1975</v>
      </c>
      <c r="H72" t="s">
        <v>3458</v>
      </c>
      <c r="I72" t="s">
        <v>246</v>
      </c>
      <c r="J72" t="s">
        <v>3457</v>
      </c>
      <c r="K72" t="s">
        <v>366</v>
      </c>
      <c r="L72" t="s">
        <v>284</v>
      </c>
      <c r="M72" t="s">
        <v>250</v>
      </c>
      <c r="N72" t="s">
        <v>234</v>
      </c>
      <c r="O72" t="s">
        <v>234</v>
      </c>
      <c r="P72" t="s">
        <v>308</v>
      </c>
      <c r="Q72" t="s">
        <v>234</v>
      </c>
      <c r="R72" t="s">
        <v>3875</v>
      </c>
      <c r="S72">
        <v>1</v>
      </c>
      <c r="T72">
        <v>1</v>
      </c>
      <c r="U72">
        <v>0</v>
      </c>
      <c r="V72">
        <v>0</v>
      </c>
      <c r="W72">
        <v>0</v>
      </c>
      <c r="X72">
        <v>0</v>
      </c>
      <c r="Y72">
        <v>0</v>
      </c>
      <c r="Z72">
        <v>0</v>
      </c>
      <c r="AA72" t="s">
        <v>309</v>
      </c>
      <c r="AB72" t="s">
        <v>750</v>
      </c>
      <c r="AC72" t="s">
        <v>3880</v>
      </c>
      <c r="AD72">
        <v>1</v>
      </c>
      <c r="AE72">
        <v>0</v>
      </c>
      <c r="AF72">
        <v>0</v>
      </c>
      <c r="AG72">
        <v>0</v>
      </c>
      <c r="AH72">
        <v>1</v>
      </c>
      <c r="AI72">
        <v>0</v>
      </c>
      <c r="AJ72">
        <v>0</v>
      </c>
      <c r="AK72">
        <v>0</v>
      </c>
      <c r="AL72">
        <v>0</v>
      </c>
      <c r="AM72">
        <v>0</v>
      </c>
      <c r="AN72" t="s">
        <v>234</v>
      </c>
      <c r="AO72" t="s">
        <v>317</v>
      </c>
      <c r="AP72" t="s">
        <v>289</v>
      </c>
      <c r="AQ72" t="s">
        <v>3997</v>
      </c>
      <c r="AR72">
        <v>1</v>
      </c>
      <c r="AS72">
        <v>1</v>
      </c>
      <c r="AT72">
        <v>0</v>
      </c>
      <c r="AU72">
        <v>1</v>
      </c>
      <c r="AV72">
        <v>1</v>
      </c>
      <c r="AW72">
        <v>0</v>
      </c>
      <c r="AX72">
        <v>1</v>
      </c>
      <c r="AY72">
        <v>0</v>
      </c>
      <c r="AZ72" t="s">
        <v>1500</v>
      </c>
      <c r="BA72">
        <v>350</v>
      </c>
      <c r="BB72">
        <v>175</v>
      </c>
      <c r="BC72" t="s">
        <v>1655</v>
      </c>
      <c r="BD72">
        <v>450</v>
      </c>
      <c r="BE72" s="252">
        <v>173.07692307692301</v>
      </c>
      <c r="BF72" t="s">
        <v>1655</v>
      </c>
      <c r="BG72" t="s">
        <v>234</v>
      </c>
      <c r="BH72" s="252" t="s">
        <v>234</v>
      </c>
      <c r="BI72" t="s">
        <v>234</v>
      </c>
      <c r="BJ72">
        <v>450</v>
      </c>
      <c r="BK72" s="252">
        <v>155.172413793103</v>
      </c>
      <c r="BL72" t="s">
        <v>1655</v>
      </c>
      <c r="BM72">
        <v>700</v>
      </c>
      <c r="BN72" s="252">
        <v>291.666666666666</v>
      </c>
      <c r="BO72" t="s">
        <v>1655</v>
      </c>
      <c r="BP72" t="s">
        <v>234</v>
      </c>
      <c r="BQ72" s="252" t="s">
        <v>234</v>
      </c>
      <c r="BR72" t="s">
        <v>234</v>
      </c>
      <c r="BS72" t="s">
        <v>1504</v>
      </c>
      <c r="BT72" t="s">
        <v>1655</v>
      </c>
      <c r="BU72">
        <v>1200</v>
      </c>
      <c r="BV72" t="s">
        <v>234</v>
      </c>
      <c r="BW72" t="s">
        <v>234</v>
      </c>
      <c r="BX72" t="s">
        <v>234</v>
      </c>
      <c r="BY72" t="s">
        <v>234</v>
      </c>
      <c r="BZ72" t="s">
        <v>234</v>
      </c>
      <c r="CA72" t="s">
        <v>234</v>
      </c>
      <c r="CB72" t="s">
        <v>259</v>
      </c>
      <c r="CC72">
        <v>1200</v>
      </c>
      <c r="CD72" t="s">
        <v>1655</v>
      </c>
      <c r="CE72" t="s">
        <v>1655</v>
      </c>
      <c r="CF72" t="s">
        <v>4002</v>
      </c>
      <c r="CG72">
        <v>0</v>
      </c>
      <c r="CH72">
        <v>0</v>
      </c>
      <c r="CI72">
        <v>0</v>
      </c>
      <c r="CJ72">
        <v>0</v>
      </c>
      <c r="CK72">
        <v>1</v>
      </c>
      <c r="CL72">
        <v>0</v>
      </c>
      <c r="CM72">
        <v>1</v>
      </c>
      <c r="CN72">
        <v>0</v>
      </c>
      <c r="CO72">
        <v>0</v>
      </c>
      <c r="CP72">
        <v>0</v>
      </c>
      <c r="CQ72">
        <v>0</v>
      </c>
      <c r="CR72">
        <v>0</v>
      </c>
      <c r="CS72">
        <v>0</v>
      </c>
      <c r="CT72">
        <v>0</v>
      </c>
      <c r="CU72" t="s">
        <v>234</v>
      </c>
      <c r="CV72" t="s">
        <v>1460</v>
      </c>
      <c r="CW72">
        <v>0</v>
      </c>
      <c r="CX72">
        <v>1</v>
      </c>
      <c r="CY72">
        <v>0</v>
      </c>
      <c r="CZ72">
        <v>0</v>
      </c>
      <c r="DA72">
        <v>0</v>
      </c>
      <c r="DB72">
        <v>0</v>
      </c>
      <c r="DC72">
        <v>0</v>
      </c>
      <c r="DD72">
        <v>0</v>
      </c>
      <c r="DE72" t="s">
        <v>1445</v>
      </c>
      <c r="DF72" t="s">
        <v>1445</v>
      </c>
      <c r="DG72" t="s">
        <v>1655</v>
      </c>
      <c r="DH72" t="s">
        <v>1791</v>
      </c>
      <c r="DI72" t="s">
        <v>305</v>
      </c>
      <c r="DJ72" t="s">
        <v>1981</v>
      </c>
      <c r="DK72" t="s">
        <v>314</v>
      </c>
      <c r="DL72" t="s">
        <v>4003</v>
      </c>
      <c r="DM72">
        <v>1</v>
      </c>
      <c r="DN72">
        <v>1</v>
      </c>
      <c r="DO72">
        <v>1</v>
      </c>
      <c r="DP72">
        <v>0</v>
      </c>
      <c r="DQ72">
        <v>1</v>
      </c>
      <c r="DR72">
        <v>0</v>
      </c>
      <c r="DS72">
        <v>1</v>
      </c>
      <c r="DT72">
        <v>0</v>
      </c>
      <c r="DU72" t="s">
        <v>1655</v>
      </c>
      <c r="DV72">
        <v>70</v>
      </c>
      <c r="DW72" t="s">
        <v>3999</v>
      </c>
      <c r="DX72" t="s">
        <v>234</v>
      </c>
      <c r="DY72" t="s">
        <v>234</v>
      </c>
      <c r="DZ72" t="s">
        <v>234</v>
      </c>
      <c r="EA72" s="99">
        <v>70</v>
      </c>
      <c r="EB72" t="s">
        <v>1655</v>
      </c>
      <c r="EC72">
        <v>25</v>
      </c>
      <c r="ED72" t="s">
        <v>1655</v>
      </c>
      <c r="EE72" t="s">
        <v>234</v>
      </c>
      <c r="EF72" t="s">
        <v>234</v>
      </c>
      <c r="EG72" t="s">
        <v>1655</v>
      </c>
      <c r="EH72">
        <v>35</v>
      </c>
      <c r="EI72" t="s">
        <v>234</v>
      </c>
      <c r="EJ72" t="s">
        <v>234</v>
      </c>
      <c r="EK72" s="252">
        <v>35</v>
      </c>
      <c r="EL72" t="s">
        <v>1655</v>
      </c>
      <c r="EM72" t="s">
        <v>1655</v>
      </c>
      <c r="EN72">
        <v>125</v>
      </c>
      <c r="EO72" t="s">
        <v>234</v>
      </c>
      <c r="EP72" t="s">
        <v>234</v>
      </c>
      <c r="EQ72" s="252">
        <v>125</v>
      </c>
      <c r="ER72" t="s">
        <v>1655</v>
      </c>
      <c r="ES72" t="s">
        <v>1655</v>
      </c>
      <c r="ET72">
        <v>125</v>
      </c>
      <c r="EU72" t="s">
        <v>234</v>
      </c>
      <c r="EV72" t="s">
        <v>234</v>
      </c>
      <c r="EW72" t="s">
        <v>234</v>
      </c>
      <c r="EX72" s="99">
        <v>125</v>
      </c>
      <c r="EY72" t="s">
        <v>1655</v>
      </c>
      <c r="EZ72" t="s">
        <v>234</v>
      </c>
      <c r="FA72" t="s">
        <v>234</v>
      </c>
      <c r="FB72" t="s">
        <v>234</v>
      </c>
      <c r="FC72" t="s">
        <v>234</v>
      </c>
      <c r="FD72" t="s">
        <v>234</v>
      </c>
      <c r="FE72" t="s">
        <v>234</v>
      </c>
      <c r="FF72" t="s">
        <v>234</v>
      </c>
      <c r="FG72" t="s">
        <v>234</v>
      </c>
      <c r="FH72" t="s">
        <v>234</v>
      </c>
      <c r="FI72" t="s">
        <v>234</v>
      </c>
      <c r="FJ72" t="s">
        <v>234</v>
      </c>
      <c r="FK72" t="s">
        <v>234</v>
      </c>
      <c r="FL72" t="s">
        <v>1655</v>
      </c>
      <c r="FM72" t="s">
        <v>1531</v>
      </c>
      <c r="FN72">
        <v>0</v>
      </c>
      <c r="FO72">
        <v>0</v>
      </c>
      <c r="FP72">
        <v>0</v>
      </c>
      <c r="FQ72">
        <v>0</v>
      </c>
      <c r="FR72">
        <v>1</v>
      </c>
      <c r="FS72">
        <v>0</v>
      </c>
      <c r="FT72">
        <v>0</v>
      </c>
      <c r="FU72">
        <v>0</v>
      </c>
      <c r="FV72">
        <v>0</v>
      </c>
      <c r="FW72">
        <v>0</v>
      </c>
      <c r="FX72">
        <v>0</v>
      </c>
      <c r="FY72">
        <v>0</v>
      </c>
      <c r="FZ72">
        <v>0</v>
      </c>
      <c r="GA72" t="s">
        <v>234</v>
      </c>
      <c r="GB72" t="s">
        <v>1018</v>
      </c>
      <c r="GC72">
        <v>1</v>
      </c>
      <c r="GD72">
        <v>0</v>
      </c>
      <c r="GE72">
        <v>0</v>
      </c>
      <c r="GF72">
        <v>0</v>
      </c>
      <c r="GG72">
        <v>0</v>
      </c>
      <c r="GH72">
        <v>0</v>
      </c>
      <c r="GI72">
        <v>0</v>
      </c>
      <c r="GJ72">
        <v>0</v>
      </c>
      <c r="GK72" t="s">
        <v>1445</v>
      </c>
      <c r="GL72" t="s">
        <v>1445</v>
      </c>
      <c r="GM72" t="s">
        <v>1655</v>
      </c>
      <c r="GN72" t="s">
        <v>1791</v>
      </c>
      <c r="GO72" t="s">
        <v>305</v>
      </c>
      <c r="GP72" t="s">
        <v>1981</v>
      </c>
      <c r="GQ72" t="s">
        <v>314</v>
      </c>
      <c r="GR72" t="s">
        <v>1445</v>
      </c>
      <c r="GS72" t="s">
        <v>234</v>
      </c>
      <c r="GT72" t="s">
        <v>234</v>
      </c>
      <c r="GU72" t="s">
        <v>234</v>
      </c>
      <c r="GV72" t="s">
        <v>234</v>
      </c>
      <c r="GW72" t="s">
        <v>234</v>
      </c>
      <c r="GX72" t="s">
        <v>234</v>
      </c>
      <c r="GY72" t="s">
        <v>234</v>
      </c>
      <c r="GZ72" t="s">
        <v>234</v>
      </c>
      <c r="HA72" t="s">
        <v>1451</v>
      </c>
      <c r="HB72">
        <v>0</v>
      </c>
      <c r="HC72">
        <v>1</v>
      </c>
      <c r="HD72">
        <v>0</v>
      </c>
      <c r="HE72">
        <v>0</v>
      </c>
      <c r="HF72">
        <v>0</v>
      </c>
      <c r="HG72">
        <v>0</v>
      </c>
      <c r="HH72">
        <v>0</v>
      </c>
      <c r="HI72">
        <v>0</v>
      </c>
      <c r="HJ72" t="s">
        <v>234</v>
      </c>
      <c r="HK72" t="s">
        <v>1655</v>
      </c>
      <c r="HL72" t="s">
        <v>234</v>
      </c>
      <c r="HM72" t="s">
        <v>3878</v>
      </c>
      <c r="HN72">
        <v>1</v>
      </c>
      <c r="HO72">
        <v>1</v>
      </c>
      <c r="HP72">
        <v>0</v>
      </c>
      <c r="HQ72" t="s">
        <v>234</v>
      </c>
      <c r="HR72" t="s">
        <v>234</v>
      </c>
      <c r="HS72" t="s">
        <v>234</v>
      </c>
      <c r="HT72" t="s">
        <v>234</v>
      </c>
      <c r="HU72" t="s">
        <v>234</v>
      </c>
      <c r="HV72" t="s">
        <v>234</v>
      </c>
      <c r="HW72" t="s">
        <v>234</v>
      </c>
      <c r="HX72" t="s">
        <v>234</v>
      </c>
      <c r="HY72" t="s">
        <v>234</v>
      </c>
      <c r="HZ72" t="s">
        <v>234</v>
      </c>
      <c r="IA72" t="s">
        <v>234</v>
      </c>
      <c r="IB72" t="s">
        <v>234</v>
      </c>
      <c r="IC72" t="s">
        <v>234</v>
      </c>
      <c r="ID72" t="s">
        <v>234</v>
      </c>
      <c r="IE72" t="s">
        <v>234</v>
      </c>
      <c r="IF72" t="s">
        <v>234</v>
      </c>
      <c r="IG72" t="s">
        <v>234</v>
      </c>
      <c r="IH72" t="s">
        <v>234</v>
      </c>
      <c r="II72" t="s">
        <v>234</v>
      </c>
      <c r="IJ72" t="s">
        <v>234</v>
      </c>
      <c r="IK72" t="s">
        <v>234</v>
      </c>
      <c r="IL72" t="s">
        <v>234</v>
      </c>
      <c r="IM72" t="s">
        <v>234</v>
      </c>
      <c r="IN72" t="s">
        <v>234</v>
      </c>
      <c r="IO72" t="s">
        <v>234</v>
      </c>
      <c r="IP72" t="s">
        <v>234</v>
      </c>
      <c r="IQ72" t="s">
        <v>234</v>
      </c>
      <c r="IR72" t="s">
        <v>234</v>
      </c>
      <c r="IS72" t="s">
        <v>234</v>
      </c>
      <c r="IT72" t="s">
        <v>234</v>
      </c>
      <c r="IU72" t="s">
        <v>234</v>
      </c>
      <c r="IV72" t="s">
        <v>234</v>
      </c>
      <c r="IW72" t="s">
        <v>234</v>
      </c>
      <c r="IX72" t="s">
        <v>234</v>
      </c>
      <c r="IY72" t="s">
        <v>234</v>
      </c>
      <c r="IZ72" t="s">
        <v>234</v>
      </c>
      <c r="JA72" t="s">
        <v>234</v>
      </c>
      <c r="JB72" t="s">
        <v>234</v>
      </c>
      <c r="JC72" t="s">
        <v>234</v>
      </c>
      <c r="JD72" t="s">
        <v>234</v>
      </c>
      <c r="JE72" t="s">
        <v>234</v>
      </c>
      <c r="JF72" t="s">
        <v>234</v>
      </c>
      <c r="JG72" t="s">
        <v>234</v>
      </c>
      <c r="JH72" t="s">
        <v>234</v>
      </c>
      <c r="JI72" t="s">
        <v>234</v>
      </c>
      <c r="JJ72" t="s">
        <v>234</v>
      </c>
      <c r="JK72" t="s">
        <v>234</v>
      </c>
      <c r="JL72" t="s">
        <v>234</v>
      </c>
      <c r="JM72" t="s">
        <v>234</v>
      </c>
      <c r="JN72" t="s">
        <v>234</v>
      </c>
      <c r="JO72" t="s">
        <v>234</v>
      </c>
      <c r="JP72" t="s">
        <v>234</v>
      </c>
      <c r="JQ72" t="s">
        <v>234</v>
      </c>
      <c r="JR72" t="s">
        <v>234</v>
      </c>
      <c r="JS72" t="s">
        <v>234</v>
      </c>
      <c r="JT72" t="s">
        <v>234</v>
      </c>
      <c r="JU72" t="s">
        <v>234</v>
      </c>
      <c r="JV72" t="s">
        <v>234</v>
      </c>
      <c r="JW72" t="s">
        <v>234</v>
      </c>
      <c r="JX72" t="s">
        <v>3443</v>
      </c>
    </row>
    <row r="73" spans="1:284" x14ac:dyDescent="0.35">
      <c r="A73" t="s">
        <v>4007</v>
      </c>
      <c r="B73" s="268">
        <v>44616</v>
      </c>
      <c r="C73" t="s">
        <v>3446</v>
      </c>
      <c r="D73" t="s">
        <v>3447</v>
      </c>
      <c r="E73" t="s">
        <v>3456</v>
      </c>
      <c r="F73" t="s">
        <v>1791</v>
      </c>
      <c r="G73" t="s">
        <v>1975</v>
      </c>
      <c r="H73" t="s">
        <v>3458</v>
      </c>
      <c r="I73" t="s">
        <v>246</v>
      </c>
      <c r="J73" t="s">
        <v>3457</v>
      </c>
      <c r="K73" t="s">
        <v>366</v>
      </c>
      <c r="L73" t="s">
        <v>284</v>
      </c>
      <c r="M73" t="s">
        <v>250</v>
      </c>
      <c r="N73" t="s">
        <v>234</v>
      </c>
      <c r="O73" t="s">
        <v>234</v>
      </c>
      <c r="P73" t="s">
        <v>308</v>
      </c>
      <c r="Q73" t="s">
        <v>234</v>
      </c>
      <c r="R73" t="s">
        <v>3875</v>
      </c>
      <c r="S73">
        <v>1</v>
      </c>
      <c r="T73">
        <v>1</v>
      </c>
      <c r="U73">
        <v>0</v>
      </c>
      <c r="V73">
        <v>0</v>
      </c>
      <c r="W73">
        <v>0</v>
      </c>
      <c r="X73">
        <v>0</v>
      </c>
      <c r="Y73">
        <v>0</v>
      </c>
      <c r="Z73">
        <v>0</v>
      </c>
      <c r="AA73" t="s">
        <v>309</v>
      </c>
      <c r="AB73" t="s">
        <v>750</v>
      </c>
      <c r="AC73" t="s">
        <v>3880</v>
      </c>
      <c r="AD73">
        <v>1</v>
      </c>
      <c r="AE73">
        <v>0</v>
      </c>
      <c r="AF73">
        <v>0</v>
      </c>
      <c r="AG73">
        <v>0</v>
      </c>
      <c r="AH73">
        <v>1</v>
      </c>
      <c r="AI73">
        <v>0</v>
      </c>
      <c r="AJ73">
        <v>0</v>
      </c>
      <c r="AK73">
        <v>0</v>
      </c>
      <c r="AL73">
        <v>0</v>
      </c>
      <c r="AM73">
        <v>0</v>
      </c>
      <c r="AN73" t="s">
        <v>234</v>
      </c>
      <c r="AO73" t="s">
        <v>288</v>
      </c>
      <c r="AP73" t="s">
        <v>289</v>
      </c>
      <c r="AQ73" t="s">
        <v>4005</v>
      </c>
      <c r="AR73">
        <v>1</v>
      </c>
      <c r="AS73">
        <v>1</v>
      </c>
      <c r="AT73">
        <v>0</v>
      </c>
      <c r="AU73">
        <v>1</v>
      </c>
      <c r="AV73">
        <v>1</v>
      </c>
      <c r="AW73">
        <v>0</v>
      </c>
      <c r="AX73">
        <v>1</v>
      </c>
      <c r="AY73">
        <v>0</v>
      </c>
      <c r="AZ73" t="s">
        <v>1500</v>
      </c>
      <c r="BA73">
        <v>350</v>
      </c>
      <c r="BB73">
        <v>175</v>
      </c>
      <c r="BC73" t="s">
        <v>1655</v>
      </c>
      <c r="BD73">
        <v>450</v>
      </c>
      <c r="BE73" s="252">
        <v>173.07692307692301</v>
      </c>
      <c r="BF73" t="s">
        <v>1655</v>
      </c>
      <c r="BG73" t="s">
        <v>234</v>
      </c>
      <c r="BH73" s="252" t="s">
        <v>234</v>
      </c>
      <c r="BI73" t="s">
        <v>234</v>
      </c>
      <c r="BJ73">
        <v>450</v>
      </c>
      <c r="BK73" s="252">
        <v>155.172413793103</v>
      </c>
      <c r="BL73" t="s">
        <v>1655</v>
      </c>
      <c r="BM73">
        <v>700</v>
      </c>
      <c r="BN73" s="252">
        <v>291.666666666666</v>
      </c>
      <c r="BO73" t="s">
        <v>1655</v>
      </c>
      <c r="BP73" t="s">
        <v>234</v>
      </c>
      <c r="BQ73" s="252" t="s">
        <v>234</v>
      </c>
      <c r="BR73" t="s">
        <v>234</v>
      </c>
      <c r="BS73" t="s">
        <v>1504</v>
      </c>
      <c r="BT73" t="s">
        <v>1655</v>
      </c>
      <c r="BU73">
        <v>1200</v>
      </c>
      <c r="BV73" t="s">
        <v>234</v>
      </c>
      <c r="BW73" t="s">
        <v>234</v>
      </c>
      <c r="BX73" t="s">
        <v>234</v>
      </c>
      <c r="BY73" t="s">
        <v>234</v>
      </c>
      <c r="BZ73" t="s">
        <v>234</v>
      </c>
      <c r="CA73" t="s">
        <v>234</v>
      </c>
      <c r="CB73" t="s">
        <v>259</v>
      </c>
      <c r="CC73">
        <v>1200</v>
      </c>
      <c r="CD73" t="s">
        <v>1655</v>
      </c>
      <c r="CE73" t="s">
        <v>1655</v>
      </c>
      <c r="CF73" t="s">
        <v>1531</v>
      </c>
      <c r="CG73">
        <v>0</v>
      </c>
      <c r="CH73">
        <v>0</v>
      </c>
      <c r="CI73">
        <v>0</v>
      </c>
      <c r="CJ73">
        <v>0</v>
      </c>
      <c r="CK73">
        <v>0</v>
      </c>
      <c r="CL73">
        <v>1</v>
      </c>
      <c r="CM73">
        <v>0</v>
      </c>
      <c r="CN73">
        <v>0</v>
      </c>
      <c r="CO73">
        <v>0</v>
      </c>
      <c r="CP73">
        <v>0</v>
      </c>
      <c r="CQ73">
        <v>0</v>
      </c>
      <c r="CR73">
        <v>0</v>
      </c>
      <c r="CS73">
        <v>0</v>
      </c>
      <c r="CT73">
        <v>0</v>
      </c>
      <c r="CU73" t="s">
        <v>234</v>
      </c>
      <c r="CV73" t="s">
        <v>1460</v>
      </c>
      <c r="CW73">
        <v>0</v>
      </c>
      <c r="CX73">
        <v>1</v>
      </c>
      <c r="CY73">
        <v>0</v>
      </c>
      <c r="CZ73">
        <v>0</v>
      </c>
      <c r="DA73">
        <v>0</v>
      </c>
      <c r="DB73">
        <v>0</v>
      </c>
      <c r="DC73">
        <v>0</v>
      </c>
      <c r="DD73">
        <v>0</v>
      </c>
      <c r="DE73" t="s">
        <v>1445</v>
      </c>
      <c r="DF73" t="s">
        <v>1445</v>
      </c>
      <c r="DG73" t="s">
        <v>1655</v>
      </c>
      <c r="DH73" t="s">
        <v>1791</v>
      </c>
      <c r="DI73" t="s">
        <v>305</v>
      </c>
      <c r="DJ73" t="s">
        <v>1981</v>
      </c>
      <c r="DK73" t="s">
        <v>314</v>
      </c>
      <c r="DL73" t="s">
        <v>4006</v>
      </c>
      <c r="DM73">
        <v>1</v>
      </c>
      <c r="DN73">
        <v>1</v>
      </c>
      <c r="DO73">
        <v>0</v>
      </c>
      <c r="DP73">
        <v>0</v>
      </c>
      <c r="DQ73">
        <v>0</v>
      </c>
      <c r="DR73">
        <v>1</v>
      </c>
      <c r="DS73">
        <v>1</v>
      </c>
      <c r="DT73">
        <v>0</v>
      </c>
      <c r="DU73" t="s">
        <v>1655</v>
      </c>
      <c r="DV73">
        <v>65</v>
      </c>
      <c r="DW73" t="s">
        <v>3978</v>
      </c>
      <c r="DX73" t="s">
        <v>234</v>
      </c>
      <c r="DY73" t="s">
        <v>234</v>
      </c>
      <c r="DZ73" t="s">
        <v>234</v>
      </c>
      <c r="EA73" s="99">
        <v>65</v>
      </c>
      <c r="EB73" t="s">
        <v>1655</v>
      </c>
      <c r="EC73">
        <v>25</v>
      </c>
      <c r="ED73" t="s">
        <v>1655</v>
      </c>
      <c r="EE73" t="s">
        <v>234</v>
      </c>
      <c r="EF73" t="s">
        <v>234</v>
      </c>
      <c r="EG73" t="s">
        <v>1655</v>
      </c>
      <c r="EH73">
        <v>40</v>
      </c>
      <c r="EI73" t="s">
        <v>234</v>
      </c>
      <c r="EJ73" t="s">
        <v>234</v>
      </c>
      <c r="EK73" s="252">
        <v>40</v>
      </c>
      <c r="EL73" t="s">
        <v>1655</v>
      </c>
      <c r="EM73" t="s">
        <v>234</v>
      </c>
      <c r="EN73" t="s">
        <v>234</v>
      </c>
      <c r="EO73" t="s">
        <v>234</v>
      </c>
      <c r="EP73" t="s">
        <v>234</v>
      </c>
      <c r="EQ73" s="252" t="s">
        <v>234</v>
      </c>
      <c r="ER73" t="s">
        <v>234</v>
      </c>
      <c r="ES73" t="s">
        <v>234</v>
      </c>
      <c r="ET73" t="s">
        <v>234</v>
      </c>
      <c r="EU73" t="s">
        <v>234</v>
      </c>
      <c r="EV73" t="s">
        <v>234</v>
      </c>
      <c r="EW73" t="s">
        <v>234</v>
      </c>
      <c r="EX73" t="s">
        <v>234</v>
      </c>
      <c r="EY73" t="s">
        <v>234</v>
      </c>
      <c r="EZ73" t="s">
        <v>1655</v>
      </c>
      <c r="FA73" t="s">
        <v>234</v>
      </c>
      <c r="FB73">
        <v>10</v>
      </c>
      <c r="FC73" t="s">
        <v>234</v>
      </c>
      <c r="FD73" t="s">
        <v>234</v>
      </c>
      <c r="FE73" t="s">
        <v>234</v>
      </c>
      <c r="FF73" t="s">
        <v>234</v>
      </c>
      <c r="FG73" t="s">
        <v>234</v>
      </c>
      <c r="FH73" t="s">
        <v>234</v>
      </c>
      <c r="FI73" t="s">
        <v>1655</v>
      </c>
      <c r="FJ73" t="s">
        <v>259</v>
      </c>
      <c r="FK73" s="99">
        <v>10</v>
      </c>
      <c r="FL73" t="s">
        <v>1445</v>
      </c>
      <c r="FM73" t="s">
        <v>234</v>
      </c>
      <c r="FN73" t="s">
        <v>234</v>
      </c>
      <c r="FO73" t="s">
        <v>234</v>
      </c>
      <c r="FP73" t="s">
        <v>234</v>
      </c>
      <c r="FQ73" t="s">
        <v>234</v>
      </c>
      <c r="FR73" t="s">
        <v>234</v>
      </c>
      <c r="FS73" t="s">
        <v>234</v>
      </c>
      <c r="FT73" t="s">
        <v>234</v>
      </c>
      <c r="FU73" t="s">
        <v>234</v>
      </c>
      <c r="FV73" t="s">
        <v>234</v>
      </c>
      <c r="FW73" t="s">
        <v>234</v>
      </c>
      <c r="FX73" t="s">
        <v>234</v>
      </c>
      <c r="FY73" t="s">
        <v>234</v>
      </c>
      <c r="FZ73" t="s">
        <v>234</v>
      </c>
      <c r="GA73" t="s">
        <v>234</v>
      </c>
      <c r="GB73" t="s">
        <v>234</v>
      </c>
      <c r="GC73" t="s">
        <v>234</v>
      </c>
      <c r="GD73" t="s">
        <v>234</v>
      </c>
      <c r="GE73" t="s">
        <v>234</v>
      </c>
      <c r="GF73" t="s">
        <v>234</v>
      </c>
      <c r="GG73" t="s">
        <v>234</v>
      </c>
      <c r="GH73" t="s">
        <v>234</v>
      </c>
      <c r="GI73" t="s">
        <v>234</v>
      </c>
      <c r="GJ73" t="s">
        <v>234</v>
      </c>
      <c r="GK73" t="s">
        <v>1445</v>
      </c>
      <c r="GL73" t="s">
        <v>1445</v>
      </c>
      <c r="GM73" t="s">
        <v>1655</v>
      </c>
      <c r="GN73" t="s">
        <v>1791</v>
      </c>
      <c r="GO73" t="s">
        <v>305</v>
      </c>
      <c r="GP73" t="s">
        <v>1981</v>
      </c>
      <c r="GQ73" t="s">
        <v>314</v>
      </c>
      <c r="GR73" t="s">
        <v>1445</v>
      </c>
      <c r="GS73" t="s">
        <v>234</v>
      </c>
      <c r="GT73" t="s">
        <v>234</v>
      </c>
      <c r="GU73" t="s">
        <v>234</v>
      </c>
      <c r="GV73" t="s">
        <v>234</v>
      </c>
      <c r="GW73" t="s">
        <v>234</v>
      </c>
      <c r="GX73" t="s">
        <v>234</v>
      </c>
      <c r="GY73" t="s">
        <v>234</v>
      </c>
      <c r="GZ73" t="s">
        <v>234</v>
      </c>
      <c r="HA73" t="s">
        <v>1451</v>
      </c>
      <c r="HB73">
        <v>0</v>
      </c>
      <c r="HC73">
        <v>1</v>
      </c>
      <c r="HD73">
        <v>0</v>
      </c>
      <c r="HE73">
        <v>0</v>
      </c>
      <c r="HF73">
        <v>0</v>
      </c>
      <c r="HG73">
        <v>0</v>
      </c>
      <c r="HH73">
        <v>0</v>
      </c>
      <c r="HI73">
        <v>0</v>
      </c>
      <c r="HJ73" t="s">
        <v>234</v>
      </c>
      <c r="HK73" t="s">
        <v>1655</v>
      </c>
      <c r="HL73" t="s">
        <v>234</v>
      </c>
      <c r="HM73" t="s">
        <v>309</v>
      </c>
      <c r="HN73">
        <v>1</v>
      </c>
      <c r="HO73">
        <v>0</v>
      </c>
      <c r="HP73">
        <v>0</v>
      </c>
      <c r="HQ73" t="s">
        <v>234</v>
      </c>
      <c r="HR73" t="s">
        <v>234</v>
      </c>
      <c r="HS73" t="s">
        <v>234</v>
      </c>
      <c r="HT73" t="s">
        <v>234</v>
      </c>
      <c r="HU73" t="s">
        <v>234</v>
      </c>
      <c r="HV73" t="s">
        <v>234</v>
      </c>
      <c r="HW73" t="s">
        <v>234</v>
      </c>
      <c r="HX73" t="s">
        <v>234</v>
      </c>
      <c r="HY73" t="s">
        <v>234</v>
      </c>
      <c r="HZ73" t="s">
        <v>234</v>
      </c>
      <c r="IA73" t="s">
        <v>234</v>
      </c>
      <c r="IB73" t="s">
        <v>234</v>
      </c>
      <c r="IC73" t="s">
        <v>234</v>
      </c>
      <c r="ID73" t="s">
        <v>234</v>
      </c>
      <c r="IE73" t="s">
        <v>234</v>
      </c>
      <c r="IF73" t="s">
        <v>234</v>
      </c>
      <c r="IG73" t="s">
        <v>234</v>
      </c>
      <c r="IH73" t="s">
        <v>234</v>
      </c>
      <c r="II73" t="s">
        <v>234</v>
      </c>
      <c r="IJ73" t="s">
        <v>234</v>
      </c>
      <c r="IK73" t="s">
        <v>234</v>
      </c>
      <c r="IL73" t="s">
        <v>234</v>
      </c>
      <c r="IM73" t="s">
        <v>234</v>
      </c>
      <c r="IN73" t="s">
        <v>234</v>
      </c>
      <c r="IO73" t="s">
        <v>234</v>
      </c>
      <c r="IP73" t="s">
        <v>234</v>
      </c>
      <c r="IQ73" t="s">
        <v>234</v>
      </c>
      <c r="IR73" t="s">
        <v>234</v>
      </c>
      <c r="IS73" t="s">
        <v>234</v>
      </c>
      <c r="IT73" t="s">
        <v>234</v>
      </c>
      <c r="IU73" t="s">
        <v>234</v>
      </c>
      <c r="IV73" t="s">
        <v>234</v>
      </c>
      <c r="IW73" t="s">
        <v>234</v>
      </c>
      <c r="IX73" t="s">
        <v>234</v>
      </c>
      <c r="IY73" t="s">
        <v>234</v>
      </c>
      <c r="IZ73" t="s">
        <v>234</v>
      </c>
      <c r="JA73" t="s">
        <v>234</v>
      </c>
      <c r="JB73" t="s">
        <v>234</v>
      </c>
      <c r="JC73" t="s">
        <v>234</v>
      </c>
      <c r="JD73" t="s">
        <v>234</v>
      </c>
      <c r="JE73" t="s">
        <v>234</v>
      </c>
      <c r="JF73" t="s">
        <v>234</v>
      </c>
      <c r="JG73" t="s">
        <v>234</v>
      </c>
      <c r="JH73" t="s">
        <v>234</v>
      </c>
      <c r="JI73" t="s">
        <v>234</v>
      </c>
      <c r="JJ73" t="s">
        <v>234</v>
      </c>
      <c r="JK73" t="s">
        <v>234</v>
      </c>
      <c r="JL73" t="s">
        <v>234</v>
      </c>
      <c r="JM73" t="s">
        <v>234</v>
      </c>
      <c r="JN73" t="s">
        <v>234</v>
      </c>
      <c r="JO73" t="s">
        <v>234</v>
      </c>
      <c r="JP73" t="s">
        <v>234</v>
      </c>
      <c r="JQ73" t="s">
        <v>234</v>
      </c>
      <c r="JR73" t="s">
        <v>234</v>
      </c>
      <c r="JS73" t="s">
        <v>234</v>
      </c>
      <c r="JT73" t="s">
        <v>234</v>
      </c>
      <c r="JU73" t="s">
        <v>234</v>
      </c>
      <c r="JV73" t="s">
        <v>234</v>
      </c>
      <c r="JW73" t="s">
        <v>234</v>
      </c>
      <c r="JX73" t="s">
        <v>3443</v>
      </c>
    </row>
    <row r="74" spans="1:284" x14ac:dyDescent="0.35">
      <c r="A74" t="s">
        <v>4008</v>
      </c>
      <c r="B74" s="268">
        <v>44616</v>
      </c>
      <c r="C74" t="s">
        <v>3446</v>
      </c>
      <c r="D74" t="s">
        <v>3447</v>
      </c>
      <c r="E74" t="s">
        <v>3456</v>
      </c>
      <c r="F74" t="s">
        <v>1791</v>
      </c>
      <c r="G74" t="s">
        <v>1975</v>
      </c>
      <c r="H74" t="s">
        <v>3458</v>
      </c>
      <c r="I74" t="s">
        <v>246</v>
      </c>
      <c r="J74" t="s">
        <v>3457</v>
      </c>
      <c r="K74" t="s">
        <v>366</v>
      </c>
      <c r="L74" t="s">
        <v>248</v>
      </c>
      <c r="M74" t="s">
        <v>250</v>
      </c>
      <c r="N74" t="s">
        <v>234</v>
      </c>
      <c r="O74" t="s">
        <v>234</v>
      </c>
      <c r="P74" t="s">
        <v>234</v>
      </c>
      <c r="Q74" t="s">
        <v>234</v>
      </c>
      <c r="R74" t="s">
        <v>234</v>
      </c>
      <c r="S74" t="s">
        <v>234</v>
      </c>
      <c r="T74" t="s">
        <v>234</v>
      </c>
      <c r="U74" t="s">
        <v>234</v>
      </c>
      <c r="V74" t="s">
        <v>234</v>
      </c>
      <c r="W74" t="s">
        <v>234</v>
      </c>
      <c r="X74" t="s">
        <v>234</v>
      </c>
      <c r="Y74" t="s">
        <v>234</v>
      </c>
      <c r="Z74" t="s">
        <v>234</v>
      </c>
      <c r="AA74" t="s">
        <v>234</v>
      </c>
      <c r="AB74" t="s">
        <v>234</v>
      </c>
      <c r="AC74" t="s">
        <v>234</v>
      </c>
      <c r="AD74" t="s">
        <v>234</v>
      </c>
      <c r="AE74" t="s">
        <v>234</v>
      </c>
      <c r="AF74" t="s">
        <v>234</v>
      </c>
      <c r="AG74" t="s">
        <v>234</v>
      </c>
      <c r="AH74" t="s">
        <v>234</v>
      </c>
      <c r="AI74" t="s">
        <v>234</v>
      </c>
      <c r="AJ74" t="s">
        <v>234</v>
      </c>
      <c r="AK74" t="s">
        <v>234</v>
      </c>
      <c r="AL74" t="s">
        <v>234</v>
      </c>
      <c r="AM74" t="s">
        <v>234</v>
      </c>
      <c r="AN74" t="s">
        <v>234</v>
      </c>
      <c r="AO74" t="s">
        <v>234</v>
      </c>
      <c r="AP74" t="s">
        <v>234</v>
      </c>
      <c r="AQ74" t="s">
        <v>234</v>
      </c>
      <c r="AR74" t="s">
        <v>234</v>
      </c>
      <c r="AS74" t="s">
        <v>234</v>
      </c>
      <c r="AT74" t="s">
        <v>234</v>
      </c>
      <c r="AU74" t="s">
        <v>234</v>
      </c>
      <c r="AV74" t="s">
        <v>234</v>
      </c>
      <c r="AW74" t="s">
        <v>234</v>
      </c>
      <c r="AX74" t="s">
        <v>234</v>
      </c>
      <c r="AY74" t="s">
        <v>234</v>
      </c>
      <c r="AZ74" t="s">
        <v>234</v>
      </c>
      <c r="BA74" t="s">
        <v>234</v>
      </c>
      <c r="BB74" t="s">
        <v>234</v>
      </c>
      <c r="BC74" t="s">
        <v>234</v>
      </c>
      <c r="BD74" t="s">
        <v>234</v>
      </c>
      <c r="BE74" s="252" t="s">
        <v>234</v>
      </c>
      <c r="BF74" t="s">
        <v>234</v>
      </c>
      <c r="BG74" t="s">
        <v>234</v>
      </c>
      <c r="BH74" s="252" t="s">
        <v>234</v>
      </c>
      <c r="BI74" t="s">
        <v>234</v>
      </c>
      <c r="BJ74" t="s">
        <v>234</v>
      </c>
      <c r="BK74" s="252" t="s">
        <v>234</v>
      </c>
      <c r="BL74" t="s">
        <v>234</v>
      </c>
      <c r="BM74" t="s">
        <v>234</v>
      </c>
      <c r="BN74" s="252" t="s">
        <v>234</v>
      </c>
      <c r="BO74" t="s">
        <v>234</v>
      </c>
      <c r="BP74" t="s">
        <v>234</v>
      </c>
      <c r="BQ74" s="252" t="s">
        <v>234</v>
      </c>
      <c r="BR74" t="s">
        <v>234</v>
      </c>
      <c r="BS74" t="s">
        <v>234</v>
      </c>
      <c r="BT74" t="s">
        <v>234</v>
      </c>
      <c r="BU74" t="s">
        <v>234</v>
      </c>
      <c r="BV74" t="s">
        <v>234</v>
      </c>
      <c r="BW74" t="s">
        <v>234</v>
      </c>
      <c r="BX74" t="s">
        <v>234</v>
      </c>
      <c r="BY74" t="s">
        <v>234</v>
      </c>
      <c r="BZ74" t="s">
        <v>234</v>
      </c>
      <c r="CA74" t="s">
        <v>234</v>
      </c>
      <c r="CB74" t="s">
        <v>234</v>
      </c>
      <c r="CC74" t="s">
        <v>234</v>
      </c>
      <c r="CD74" t="s">
        <v>234</v>
      </c>
      <c r="CE74" t="s">
        <v>234</v>
      </c>
      <c r="CF74" t="s">
        <v>234</v>
      </c>
      <c r="CG74" t="s">
        <v>234</v>
      </c>
      <c r="CH74" t="s">
        <v>234</v>
      </c>
      <c r="CI74" t="s">
        <v>234</v>
      </c>
      <c r="CJ74" t="s">
        <v>234</v>
      </c>
      <c r="CK74" t="s">
        <v>234</v>
      </c>
      <c r="CL74" t="s">
        <v>234</v>
      </c>
      <c r="CM74" t="s">
        <v>234</v>
      </c>
      <c r="CN74" t="s">
        <v>234</v>
      </c>
      <c r="CO74" t="s">
        <v>234</v>
      </c>
      <c r="CP74" t="s">
        <v>234</v>
      </c>
      <c r="CQ74" t="s">
        <v>234</v>
      </c>
      <c r="CR74" t="s">
        <v>234</v>
      </c>
      <c r="CS74" t="s">
        <v>234</v>
      </c>
      <c r="CT74" t="s">
        <v>234</v>
      </c>
      <c r="CU74" t="s">
        <v>234</v>
      </c>
      <c r="CV74" t="s">
        <v>234</v>
      </c>
      <c r="CW74" t="s">
        <v>234</v>
      </c>
      <c r="CX74" t="s">
        <v>234</v>
      </c>
      <c r="CY74" t="s">
        <v>234</v>
      </c>
      <c r="CZ74" t="s">
        <v>234</v>
      </c>
      <c r="DA74" t="s">
        <v>234</v>
      </c>
      <c r="DB74" t="s">
        <v>234</v>
      </c>
      <c r="DC74" t="s">
        <v>234</v>
      </c>
      <c r="DD74" t="s">
        <v>234</v>
      </c>
      <c r="DE74" t="s">
        <v>234</v>
      </c>
      <c r="DF74" t="s">
        <v>234</v>
      </c>
      <c r="DG74" t="s">
        <v>234</v>
      </c>
      <c r="DH74" t="s">
        <v>234</v>
      </c>
      <c r="DI74" t="s">
        <v>234</v>
      </c>
      <c r="DJ74" t="s">
        <v>234</v>
      </c>
      <c r="DK74" t="s">
        <v>234</v>
      </c>
      <c r="DL74" t="s">
        <v>234</v>
      </c>
      <c r="DM74" t="s">
        <v>234</v>
      </c>
      <c r="DN74" t="s">
        <v>234</v>
      </c>
      <c r="DO74" t="s">
        <v>234</v>
      </c>
      <c r="DP74" t="s">
        <v>234</v>
      </c>
      <c r="DQ74" t="s">
        <v>234</v>
      </c>
      <c r="DR74" t="s">
        <v>234</v>
      </c>
      <c r="DS74" t="s">
        <v>234</v>
      </c>
      <c r="DT74" t="s">
        <v>234</v>
      </c>
      <c r="DU74" t="s">
        <v>234</v>
      </c>
      <c r="DV74" t="s">
        <v>234</v>
      </c>
      <c r="DW74" t="s">
        <v>234</v>
      </c>
      <c r="DX74" t="s">
        <v>234</v>
      </c>
      <c r="DY74" t="s">
        <v>234</v>
      </c>
      <c r="DZ74" t="s">
        <v>234</v>
      </c>
      <c r="EA74" t="s">
        <v>234</v>
      </c>
      <c r="EB74" t="s">
        <v>234</v>
      </c>
      <c r="EC74" t="s">
        <v>234</v>
      </c>
      <c r="ED74" t="s">
        <v>234</v>
      </c>
      <c r="EE74" t="s">
        <v>234</v>
      </c>
      <c r="EF74" t="s">
        <v>234</v>
      </c>
      <c r="EG74" t="s">
        <v>234</v>
      </c>
      <c r="EH74" t="s">
        <v>234</v>
      </c>
      <c r="EI74" t="s">
        <v>234</v>
      </c>
      <c r="EJ74" t="s">
        <v>234</v>
      </c>
      <c r="EK74" s="252" t="s">
        <v>234</v>
      </c>
      <c r="EL74" t="s">
        <v>234</v>
      </c>
      <c r="EM74" t="s">
        <v>234</v>
      </c>
      <c r="EN74" t="s">
        <v>234</v>
      </c>
      <c r="EO74" t="s">
        <v>234</v>
      </c>
      <c r="EP74" t="s">
        <v>234</v>
      </c>
      <c r="EQ74" s="252" t="s">
        <v>234</v>
      </c>
      <c r="ER74" t="s">
        <v>234</v>
      </c>
      <c r="ES74" t="s">
        <v>234</v>
      </c>
      <c r="ET74" t="s">
        <v>234</v>
      </c>
      <c r="EU74" t="s">
        <v>234</v>
      </c>
      <c r="EV74" t="s">
        <v>234</v>
      </c>
      <c r="EW74" t="s">
        <v>234</v>
      </c>
      <c r="EX74" t="s">
        <v>234</v>
      </c>
      <c r="EY74" t="s">
        <v>234</v>
      </c>
      <c r="EZ74" t="s">
        <v>234</v>
      </c>
      <c r="FA74" t="s">
        <v>234</v>
      </c>
      <c r="FB74" t="s">
        <v>234</v>
      </c>
      <c r="FC74" t="s">
        <v>234</v>
      </c>
      <c r="FD74" t="s">
        <v>234</v>
      </c>
      <c r="FE74" t="s">
        <v>234</v>
      </c>
      <c r="FF74" t="s">
        <v>234</v>
      </c>
      <c r="FG74" t="s">
        <v>234</v>
      </c>
      <c r="FH74" t="s">
        <v>234</v>
      </c>
      <c r="FI74" t="s">
        <v>234</v>
      </c>
      <c r="FJ74" t="s">
        <v>234</v>
      </c>
      <c r="FK74" t="s">
        <v>234</v>
      </c>
      <c r="FL74" t="s">
        <v>234</v>
      </c>
      <c r="FM74" t="s">
        <v>234</v>
      </c>
      <c r="FN74" t="s">
        <v>234</v>
      </c>
      <c r="FO74" t="s">
        <v>234</v>
      </c>
      <c r="FP74" t="s">
        <v>234</v>
      </c>
      <c r="FQ74" t="s">
        <v>234</v>
      </c>
      <c r="FR74" t="s">
        <v>234</v>
      </c>
      <c r="FS74" t="s">
        <v>234</v>
      </c>
      <c r="FT74" t="s">
        <v>234</v>
      </c>
      <c r="FU74" t="s">
        <v>234</v>
      </c>
      <c r="FV74" t="s">
        <v>234</v>
      </c>
      <c r="FW74" t="s">
        <v>234</v>
      </c>
      <c r="FX74" t="s">
        <v>234</v>
      </c>
      <c r="FY74" t="s">
        <v>234</v>
      </c>
      <c r="FZ74" t="s">
        <v>234</v>
      </c>
      <c r="GA74" t="s">
        <v>234</v>
      </c>
      <c r="GB74" t="s">
        <v>234</v>
      </c>
      <c r="GC74" t="s">
        <v>234</v>
      </c>
      <c r="GD74" t="s">
        <v>234</v>
      </c>
      <c r="GE74" t="s">
        <v>234</v>
      </c>
      <c r="GF74" t="s">
        <v>234</v>
      </c>
      <c r="GG74" t="s">
        <v>234</v>
      </c>
      <c r="GH74" t="s">
        <v>234</v>
      </c>
      <c r="GI74" t="s">
        <v>234</v>
      </c>
      <c r="GJ74" t="s">
        <v>234</v>
      </c>
      <c r="GK74" t="s">
        <v>234</v>
      </c>
      <c r="GL74" t="s">
        <v>234</v>
      </c>
      <c r="GM74" t="s">
        <v>234</v>
      </c>
      <c r="GN74" t="s">
        <v>234</v>
      </c>
      <c r="GO74" t="s">
        <v>234</v>
      </c>
      <c r="GP74" t="s">
        <v>234</v>
      </c>
      <c r="GQ74" t="s">
        <v>234</v>
      </c>
      <c r="GR74" t="s">
        <v>234</v>
      </c>
      <c r="GS74" t="s">
        <v>234</v>
      </c>
      <c r="GT74" t="s">
        <v>234</v>
      </c>
      <c r="GU74" t="s">
        <v>234</v>
      </c>
      <c r="GV74" t="s">
        <v>234</v>
      </c>
      <c r="GW74" t="s">
        <v>234</v>
      </c>
      <c r="GX74" t="s">
        <v>234</v>
      </c>
      <c r="GY74" t="s">
        <v>234</v>
      </c>
      <c r="GZ74" t="s">
        <v>234</v>
      </c>
      <c r="HA74" t="s">
        <v>234</v>
      </c>
      <c r="HB74" t="s">
        <v>234</v>
      </c>
      <c r="HC74" t="s">
        <v>234</v>
      </c>
      <c r="HD74" t="s">
        <v>234</v>
      </c>
      <c r="HE74" t="s">
        <v>234</v>
      </c>
      <c r="HF74" t="s">
        <v>234</v>
      </c>
      <c r="HG74" t="s">
        <v>234</v>
      </c>
      <c r="HH74" t="s">
        <v>234</v>
      </c>
      <c r="HI74" t="s">
        <v>234</v>
      </c>
      <c r="HJ74" t="s">
        <v>234</v>
      </c>
      <c r="HK74" t="s">
        <v>234</v>
      </c>
      <c r="HL74" t="s">
        <v>234</v>
      </c>
      <c r="HM74" t="s">
        <v>234</v>
      </c>
      <c r="HN74" t="s">
        <v>234</v>
      </c>
      <c r="HO74" t="s">
        <v>234</v>
      </c>
      <c r="HP74" t="s">
        <v>234</v>
      </c>
      <c r="HQ74" t="s">
        <v>1655</v>
      </c>
      <c r="HR74" t="s">
        <v>1713</v>
      </c>
      <c r="HS74" t="s">
        <v>344</v>
      </c>
      <c r="HT74" t="s">
        <v>234</v>
      </c>
      <c r="HU74" t="s">
        <v>345</v>
      </c>
      <c r="HV74" t="s">
        <v>3809</v>
      </c>
      <c r="HW74" t="s">
        <v>3809</v>
      </c>
      <c r="HX74" t="s">
        <v>255</v>
      </c>
      <c r="HY74" t="s">
        <v>234</v>
      </c>
      <c r="HZ74" t="s">
        <v>325</v>
      </c>
      <c r="IA74" t="s">
        <v>258</v>
      </c>
      <c r="IB74" t="s">
        <v>258</v>
      </c>
      <c r="IC74" t="s">
        <v>3810</v>
      </c>
      <c r="ID74" t="s">
        <v>234</v>
      </c>
      <c r="IE74" t="s">
        <v>234</v>
      </c>
      <c r="IF74" t="s">
        <v>234</v>
      </c>
      <c r="IG74" t="s">
        <v>234</v>
      </c>
      <c r="IH74" t="s">
        <v>234</v>
      </c>
      <c r="II74">
        <v>0</v>
      </c>
      <c r="IJ74" t="s">
        <v>3811</v>
      </c>
      <c r="IK74" t="s">
        <v>234</v>
      </c>
      <c r="IL74" t="s">
        <v>259</v>
      </c>
      <c r="IM74" s="99">
        <v>0</v>
      </c>
      <c r="IN74" t="s">
        <v>261</v>
      </c>
      <c r="IO74" t="s">
        <v>280</v>
      </c>
      <c r="IP74" t="s">
        <v>261</v>
      </c>
      <c r="IQ74" t="s">
        <v>234</v>
      </c>
      <c r="IR74" t="s">
        <v>234</v>
      </c>
      <c r="IS74" t="s">
        <v>234</v>
      </c>
      <c r="IT74" t="s">
        <v>234</v>
      </c>
      <c r="IU74" t="s">
        <v>234</v>
      </c>
      <c r="IV74" t="s">
        <v>234</v>
      </c>
      <c r="IW74" t="s">
        <v>234</v>
      </c>
      <c r="IX74" t="s">
        <v>234</v>
      </c>
      <c r="IY74" t="s">
        <v>234</v>
      </c>
      <c r="IZ74" t="s">
        <v>234</v>
      </c>
      <c r="JA74" t="s">
        <v>234</v>
      </c>
      <c r="JB74" t="s">
        <v>234</v>
      </c>
      <c r="JC74" t="s">
        <v>234</v>
      </c>
      <c r="JD74" t="s">
        <v>234</v>
      </c>
      <c r="JE74" t="s">
        <v>261</v>
      </c>
      <c r="JF74" t="s">
        <v>234</v>
      </c>
      <c r="JG74" t="s">
        <v>234</v>
      </c>
      <c r="JH74" t="s">
        <v>234</v>
      </c>
      <c r="JI74" t="s">
        <v>234</v>
      </c>
      <c r="JJ74" t="s">
        <v>234</v>
      </c>
      <c r="JK74" t="s">
        <v>234</v>
      </c>
      <c r="JL74" t="s">
        <v>234</v>
      </c>
      <c r="JM74" t="s">
        <v>234</v>
      </c>
      <c r="JN74" t="s">
        <v>234</v>
      </c>
      <c r="JO74" t="s">
        <v>234</v>
      </c>
      <c r="JP74" t="s">
        <v>234</v>
      </c>
      <c r="JQ74" t="s">
        <v>234</v>
      </c>
      <c r="JR74" t="s">
        <v>234</v>
      </c>
      <c r="JS74" t="s">
        <v>234</v>
      </c>
      <c r="JT74" t="s">
        <v>234</v>
      </c>
      <c r="JU74" t="s">
        <v>234</v>
      </c>
      <c r="JV74" t="s">
        <v>234</v>
      </c>
      <c r="JW74" t="s">
        <v>234</v>
      </c>
      <c r="JX74" t="s">
        <v>3443</v>
      </c>
    </row>
    <row r="75" spans="1:284" x14ac:dyDescent="0.35">
      <c r="A75" t="s">
        <v>4009</v>
      </c>
      <c r="B75" s="268">
        <v>44616</v>
      </c>
      <c r="C75" t="s">
        <v>3446</v>
      </c>
      <c r="D75" t="s">
        <v>3447</v>
      </c>
      <c r="E75" t="s">
        <v>3456</v>
      </c>
      <c r="F75" t="s">
        <v>1791</v>
      </c>
      <c r="G75" t="s">
        <v>1975</v>
      </c>
      <c r="H75" t="s">
        <v>3458</v>
      </c>
      <c r="I75" t="s">
        <v>246</v>
      </c>
      <c r="J75" t="s">
        <v>3457</v>
      </c>
      <c r="K75" t="s">
        <v>366</v>
      </c>
      <c r="L75" t="s">
        <v>248</v>
      </c>
      <c r="M75" t="s">
        <v>274</v>
      </c>
      <c r="N75" t="s">
        <v>234</v>
      </c>
      <c r="O75" t="s">
        <v>234</v>
      </c>
      <c r="P75" t="s">
        <v>234</v>
      </c>
      <c r="Q75" t="s">
        <v>234</v>
      </c>
      <c r="R75" t="s">
        <v>234</v>
      </c>
      <c r="S75" t="s">
        <v>234</v>
      </c>
      <c r="T75" t="s">
        <v>234</v>
      </c>
      <c r="U75" t="s">
        <v>234</v>
      </c>
      <c r="V75" t="s">
        <v>234</v>
      </c>
      <c r="W75" t="s">
        <v>234</v>
      </c>
      <c r="X75" t="s">
        <v>234</v>
      </c>
      <c r="Y75" t="s">
        <v>234</v>
      </c>
      <c r="Z75" t="s">
        <v>234</v>
      </c>
      <c r="AA75" t="s">
        <v>234</v>
      </c>
      <c r="AB75" t="s">
        <v>234</v>
      </c>
      <c r="AC75" t="s">
        <v>234</v>
      </c>
      <c r="AD75" t="s">
        <v>234</v>
      </c>
      <c r="AE75" t="s">
        <v>234</v>
      </c>
      <c r="AF75" t="s">
        <v>234</v>
      </c>
      <c r="AG75" t="s">
        <v>234</v>
      </c>
      <c r="AH75" t="s">
        <v>234</v>
      </c>
      <c r="AI75" t="s">
        <v>234</v>
      </c>
      <c r="AJ75" t="s">
        <v>234</v>
      </c>
      <c r="AK75" t="s">
        <v>234</v>
      </c>
      <c r="AL75" t="s">
        <v>234</v>
      </c>
      <c r="AM75" t="s">
        <v>234</v>
      </c>
      <c r="AN75" t="s">
        <v>234</v>
      </c>
      <c r="AO75" t="s">
        <v>234</v>
      </c>
      <c r="AP75" t="s">
        <v>234</v>
      </c>
      <c r="AQ75" t="s">
        <v>234</v>
      </c>
      <c r="AR75" t="s">
        <v>234</v>
      </c>
      <c r="AS75" t="s">
        <v>234</v>
      </c>
      <c r="AT75" t="s">
        <v>234</v>
      </c>
      <c r="AU75" t="s">
        <v>234</v>
      </c>
      <c r="AV75" t="s">
        <v>234</v>
      </c>
      <c r="AW75" t="s">
        <v>234</v>
      </c>
      <c r="AX75" t="s">
        <v>234</v>
      </c>
      <c r="AY75" t="s">
        <v>234</v>
      </c>
      <c r="AZ75" t="s">
        <v>234</v>
      </c>
      <c r="BA75" t="s">
        <v>234</v>
      </c>
      <c r="BB75" t="s">
        <v>234</v>
      </c>
      <c r="BC75" t="s">
        <v>234</v>
      </c>
      <c r="BD75" t="s">
        <v>234</v>
      </c>
      <c r="BE75" s="252" t="s">
        <v>234</v>
      </c>
      <c r="BF75" t="s">
        <v>234</v>
      </c>
      <c r="BG75" t="s">
        <v>234</v>
      </c>
      <c r="BH75" s="252" t="s">
        <v>234</v>
      </c>
      <c r="BI75" t="s">
        <v>234</v>
      </c>
      <c r="BJ75" t="s">
        <v>234</v>
      </c>
      <c r="BK75" s="252" t="s">
        <v>234</v>
      </c>
      <c r="BL75" t="s">
        <v>234</v>
      </c>
      <c r="BM75" t="s">
        <v>234</v>
      </c>
      <c r="BN75" s="252" t="s">
        <v>234</v>
      </c>
      <c r="BO75" t="s">
        <v>234</v>
      </c>
      <c r="BP75" t="s">
        <v>234</v>
      </c>
      <c r="BQ75" s="252" t="s">
        <v>234</v>
      </c>
      <c r="BR75" t="s">
        <v>234</v>
      </c>
      <c r="BS75" t="s">
        <v>234</v>
      </c>
      <c r="BT75" t="s">
        <v>234</v>
      </c>
      <c r="BU75" t="s">
        <v>234</v>
      </c>
      <c r="BV75" t="s">
        <v>234</v>
      </c>
      <c r="BW75" t="s">
        <v>234</v>
      </c>
      <c r="BX75" t="s">
        <v>234</v>
      </c>
      <c r="BY75" t="s">
        <v>234</v>
      </c>
      <c r="BZ75" t="s">
        <v>234</v>
      </c>
      <c r="CA75" t="s">
        <v>234</v>
      </c>
      <c r="CB75" t="s">
        <v>234</v>
      </c>
      <c r="CC75" t="s">
        <v>234</v>
      </c>
      <c r="CD75" t="s">
        <v>234</v>
      </c>
      <c r="CE75" t="s">
        <v>234</v>
      </c>
      <c r="CF75" t="s">
        <v>234</v>
      </c>
      <c r="CG75" t="s">
        <v>234</v>
      </c>
      <c r="CH75" t="s">
        <v>234</v>
      </c>
      <c r="CI75" t="s">
        <v>234</v>
      </c>
      <c r="CJ75" t="s">
        <v>234</v>
      </c>
      <c r="CK75" t="s">
        <v>234</v>
      </c>
      <c r="CL75" t="s">
        <v>234</v>
      </c>
      <c r="CM75" t="s">
        <v>234</v>
      </c>
      <c r="CN75" t="s">
        <v>234</v>
      </c>
      <c r="CO75" t="s">
        <v>234</v>
      </c>
      <c r="CP75" t="s">
        <v>234</v>
      </c>
      <c r="CQ75" t="s">
        <v>234</v>
      </c>
      <c r="CR75" t="s">
        <v>234</v>
      </c>
      <c r="CS75" t="s">
        <v>234</v>
      </c>
      <c r="CT75" t="s">
        <v>234</v>
      </c>
      <c r="CU75" t="s">
        <v>234</v>
      </c>
      <c r="CV75" t="s">
        <v>234</v>
      </c>
      <c r="CW75" t="s">
        <v>234</v>
      </c>
      <c r="CX75" t="s">
        <v>234</v>
      </c>
      <c r="CY75" t="s">
        <v>234</v>
      </c>
      <c r="CZ75" t="s">
        <v>234</v>
      </c>
      <c r="DA75" t="s">
        <v>234</v>
      </c>
      <c r="DB75" t="s">
        <v>234</v>
      </c>
      <c r="DC75" t="s">
        <v>234</v>
      </c>
      <c r="DD75" t="s">
        <v>234</v>
      </c>
      <c r="DE75" t="s">
        <v>234</v>
      </c>
      <c r="DF75" t="s">
        <v>234</v>
      </c>
      <c r="DG75" t="s">
        <v>234</v>
      </c>
      <c r="DH75" t="s">
        <v>234</v>
      </c>
      <c r="DI75" t="s">
        <v>234</v>
      </c>
      <c r="DJ75" t="s">
        <v>234</v>
      </c>
      <c r="DK75" t="s">
        <v>234</v>
      </c>
      <c r="DL75" t="s">
        <v>234</v>
      </c>
      <c r="DM75" t="s">
        <v>234</v>
      </c>
      <c r="DN75" t="s">
        <v>234</v>
      </c>
      <c r="DO75" t="s">
        <v>234</v>
      </c>
      <c r="DP75" t="s">
        <v>234</v>
      </c>
      <c r="DQ75" t="s">
        <v>234</v>
      </c>
      <c r="DR75" t="s">
        <v>234</v>
      </c>
      <c r="DS75" t="s">
        <v>234</v>
      </c>
      <c r="DT75" t="s">
        <v>234</v>
      </c>
      <c r="DU75" t="s">
        <v>234</v>
      </c>
      <c r="DV75" t="s">
        <v>234</v>
      </c>
      <c r="DW75" t="s">
        <v>234</v>
      </c>
      <c r="DX75" t="s">
        <v>234</v>
      </c>
      <c r="DY75" t="s">
        <v>234</v>
      </c>
      <c r="DZ75" t="s">
        <v>234</v>
      </c>
      <c r="EA75" t="s">
        <v>234</v>
      </c>
      <c r="EB75" t="s">
        <v>234</v>
      </c>
      <c r="EC75" t="s">
        <v>234</v>
      </c>
      <c r="ED75" t="s">
        <v>234</v>
      </c>
      <c r="EE75" t="s">
        <v>234</v>
      </c>
      <c r="EF75" t="s">
        <v>234</v>
      </c>
      <c r="EG75" t="s">
        <v>234</v>
      </c>
      <c r="EH75" t="s">
        <v>234</v>
      </c>
      <c r="EI75" t="s">
        <v>234</v>
      </c>
      <c r="EJ75" t="s">
        <v>234</v>
      </c>
      <c r="EK75" s="252" t="s">
        <v>234</v>
      </c>
      <c r="EL75" t="s">
        <v>234</v>
      </c>
      <c r="EM75" t="s">
        <v>234</v>
      </c>
      <c r="EN75" t="s">
        <v>234</v>
      </c>
      <c r="EO75" t="s">
        <v>234</v>
      </c>
      <c r="EP75" t="s">
        <v>234</v>
      </c>
      <c r="EQ75" s="252" t="s">
        <v>234</v>
      </c>
      <c r="ER75" t="s">
        <v>234</v>
      </c>
      <c r="ES75" t="s">
        <v>234</v>
      </c>
      <c r="ET75" t="s">
        <v>234</v>
      </c>
      <c r="EU75" t="s">
        <v>234</v>
      </c>
      <c r="EV75" t="s">
        <v>234</v>
      </c>
      <c r="EW75" t="s">
        <v>234</v>
      </c>
      <c r="EX75" t="s">
        <v>234</v>
      </c>
      <c r="EY75" t="s">
        <v>234</v>
      </c>
      <c r="EZ75" t="s">
        <v>234</v>
      </c>
      <c r="FA75" t="s">
        <v>234</v>
      </c>
      <c r="FB75" t="s">
        <v>234</v>
      </c>
      <c r="FC75" t="s">
        <v>234</v>
      </c>
      <c r="FD75" t="s">
        <v>234</v>
      </c>
      <c r="FE75" t="s">
        <v>234</v>
      </c>
      <c r="FF75" t="s">
        <v>234</v>
      </c>
      <c r="FG75" t="s">
        <v>234</v>
      </c>
      <c r="FH75" t="s">
        <v>234</v>
      </c>
      <c r="FI75" t="s">
        <v>234</v>
      </c>
      <c r="FJ75" t="s">
        <v>234</v>
      </c>
      <c r="FK75" t="s">
        <v>234</v>
      </c>
      <c r="FL75" t="s">
        <v>234</v>
      </c>
      <c r="FM75" t="s">
        <v>234</v>
      </c>
      <c r="FN75" t="s">
        <v>234</v>
      </c>
      <c r="FO75" t="s">
        <v>234</v>
      </c>
      <c r="FP75" t="s">
        <v>234</v>
      </c>
      <c r="FQ75" t="s">
        <v>234</v>
      </c>
      <c r="FR75" t="s">
        <v>234</v>
      </c>
      <c r="FS75" t="s">
        <v>234</v>
      </c>
      <c r="FT75" t="s">
        <v>234</v>
      </c>
      <c r="FU75" t="s">
        <v>234</v>
      </c>
      <c r="FV75" t="s">
        <v>234</v>
      </c>
      <c r="FW75" t="s">
        <v>234</v>
      </c>
      <c r="FX75" t="s">
        <v>234</v>
      </c>
      <c r="FY75" t="s">
        <v>234</v>
      </c>
      <c r="FZ75" t="s">
        <v>234</v>
      </c>
      <c r="GA75" t="s">
        <v>234</v>
      </c>
      <c r="GB75" t="s">
        <v>234</v>
      </c>
      <c r="GC75" t="s">
        <v>234</v>
      </c>
      <c r="GD75" t="s">
        <v>234</v>
      </c>
      <c r="GE75" t="s">
        <v>234</v>
      </c>
      <c r="GF75" t="s">
        <v>234</v>
      </c>
      <c r="GG75" t="s">
        <v>234</v>
      </c>
      <c r="GH75" t="s">
        <v>234</v>
      </c>
      <c r="GI75" t="s">
        <v>234</v>
      </c>
      <c r="GJ75" t="s">
        <v>234</v>
      </c>
      <c r="GK75" t="s">
        <v>234</v>
      </c>
      <c r="GL75" t="s">
        <v>234</v>
      </c>
      <c r="GM75" t="s">
        <v>234</v>
      </c>
      <c r="GN75" t="s">
        <v>234</v>
      </c>
      <c r="GO75" t="s">
        <v>234</v>
      </c>
      <c r="GP75" t="s">
        <v>234</v>
      </c>
      <c r="GQ75" t="s">
        <v>234</v>
      </c>
      <c r="GR75" t="s">
        <v>234</v>
      </c>
      <c r="GS75" t="s">
        <v>234</v>
      </c>
      <c r="GT75" t="s">
        <v>234</v>
      </c>
      <c r="GU75" t="s">
        <v>234</v>
      </c>
      <c r="GV75" t="s">
        <v>234</v>
      </c>
      <c r="GW75" t="s">
        <v>234</v>
      </c>
      <c r="GX75" t="s">
        <v>234</v>
      </c>
      <c r="GY75" t="s">
        <v>234</v>
      </c>
      <c r="GZ75" t="s">
        <v>234</v>
      </c>
      <c r="HA75" t="s">
        <v>234</v>
      </c>
      <c r="HB75" t="s">
        <v>234</v>
      </c>
      <c r="HC75" t="s">
        <v>234</v>
      </c>
      <c r="HD75" t="s">
        <v>234</v>
      </c>
      <c r="HE75" t="s">
        <v>234</v>
      </c>
      <c r="HF75" t="s">
        <v>234</v>
      </c>
      <c r="HG75" t="s">
        <v>234</v>
      </c>
      <c r="HH75" t="s">
        <v>234</v>
      </c>
      <c r="HI75" t="s">
        <v>234</v>
      </c>
      <c r="HJ75" t="s">
        <v>234</v>
      </c>
      <c r="HK75" t="s">
        <v>234</v>
      </c>
      <c r="HL75" t="s">
        <v>234</v>
      </c>
      <c r="HM75" t="s">
        <v>234</v>
      </c>
      <c r="HN75" t="s">
        <v>234</v>
      </c>
      <c r="HO75" t="s">
        <v>234</v>
      </c>
      <c r="HP75" t="s">
        <v>234</v>
      </c>
      <c r="HQ75" t="s">
        <v>1655</v>
      </c>
      <c r="HR75" t="s">
        <v>1713</v>
      </c>
      <c r="HS75" t="s">
        <v>344</v>
      </c>
      <c r="HT75" t="s">
        <v>234</v>
      </c>
      <c r="HU75" t="s">
        <v>345</v>
      </c>
      <c r="HV75" t="s">
        <v>3809</v>
      </c>
      <c r="HW75" t="s">
        <v>3809</v>
      </c>
      <c r="HX75" t="s">
        <v>275</v>
      </c>
      <c r="HY75" t="s">
        <v>234</v>
      </c>
      <c r="HZ75" t="s">
        <v>256</v>
      </c>
      <c r="IA75" t="s">
        <v>258</v>
      </c>
      <c r="IB75" t="s">
        <v>258</v>
      </c>
      <c r="IC75" t="s">
        <v>3810</v>
      </c>
      <c r="ID75" t="s">
        <v>234</v>
      </c>
      <c r="IE75" t="s">
        <v>234</v>
      </c>
      <c r="IF75" t="s">
        <v>234</v>
      </c>
      <c r="IG75" t="s">
        <v>234</v>
      </c>
      <c r="IH75" t="s">
        <v>234</v>
      </c>
      <c r="II75">
        <v>0</v>
      </c>
      <c r="IJ75" t="s">
        <v>3811</v>
      </c>
      <c r="IK75" t="s">
        <v>234</v>
      </c>
      <c r="IL75" t="s">
        <v>259</v>
      </c>
      <c r="IM75" s="99">
        <v>0</v>
      </c>
      <c r="IN75" t="s">
        <v>261</v>
      </c>
      <c r="IO75" t="s">
        <v>375</v>
      </c>
      <c r="IP75" t="s">
        <v>261</v>
      </c>
      <c r="IQ75" t="s">
        <v>234</v>
      </c>
      <c r="IR75" t="s">
        <v>234</v>
      </c>
      <c r="IS75" t="s">
        <v>234</v>
      </c>
      <c r="IT75" t="s">
        <v>234</v>
      </c>
      <c r="IU75" t="s">
        <v>234</v>
      </c>
      <c r="IV75" t="s">
        <v>234</v>
      </c>
      <c r="IW75" t="s">
        <v>234</v>
      </c>
      <c r="IX75" t="s">
        <v>234</v>
      </c>
      <c r="IY75" t="s">
        <v>234</v>
      </c>
      <c r="IZ75" t="s">
        <v>234</v>
      </c>
      <c r="JA75" t="s">
        <v>234</v>
      </c>
      <c r="JB75" t="s">
        <v>234</v>
      </c>
      <c r="JC75" t="s">
        <v>234</v>
      </c>
      <c r="JD75" t="s">
        <v>234</v>
      </c>
      <c r="JE75" t="s">
        <v>261</v>
      </c>
      <c r="JF75" t="s">
        <v>234</v>
      </c>
      <c r="JG75" t="s">
        <v>234</v>
      </c>
      <c r="JH75" t="s">
        <v>234</v>
      </c>
      <c r="JI75" t="s">
        <v>234</v>
      </c>
      <c r="JJ75" t="s">
        <v>234</v>
      </c>
      <c r="JK75" t="s">
        <v>234</v>
      </c>
      <c r="JL75" t="s">
        <v>234</v>
      </c>
      <c r="JM75" t="s">
        <v>234</v>
      </c>
      <c r="JN75" t="s">
        <v>234</v>
      </c>
      <c r="JO75" t="s">
        <v>234</v>
      </c>
      <c r="JP75" t="s">
        <v>234</v>
      </c>
      <c r="JQ75" t="s">
        <v>234</v>
      </c>
      <c r="JR75" t="s">
        <v>234</v>
      </c>
      <c r="JS75" t="s">
        <v>234</v>
      </c>
      <c r="JT75" t="s">
        <v>234</v>
      </c>
      <c r="JU75" t="s">
        <v>234</v>
      </c>
      <c r="JV75" t="s">
        <v>234</v>
      </c>
      <c r="JW75" t="s">
        <v>234</v>
      </c>
      <c r="JX75" t="s">
        <v>3443</v>
      </c>
    </row>
    <row r="76" spans="1:284" x14ac:dyDescent="0.35">
      <c r="A76" t="s">
        <v>4010</v>
      </c>
      <c r="B76" s="268">
        <v>44616</v>
      </c>
      <c r="C76" t="s">
        <v>3446</v>
      </c>
      <c r="D76" t="s">
        <v>3447</v>
      </c>
      <c r="E76" t="s">
        <v>3456</v>
      </c>
      <c r="F76" t="s">
        <v>1791</v>
      </c>
      <c r="G76" t="s">
        <v>1975</v>
      </c>
      <c r="H76" t="s">
        <v>3458</v>
      </c>
      <c r="I76" t="s">
        <v>246</v>
      </c>
      <c r="J76" t="s">
        <v>3457</v>
      </c>
      <c r="K76" t="s">
        <v>366</v>
      </c>
      <c r="L76" t="s">
        <v>248</v>
      </c>
      <c r="M76" t="s">
        <v>250</v>
      </c>
      <c r="N76" t="s">
        <v>234</v>
      </c>
      <c r="O76" t="s">
        <v>234</v>
      </c>
      <c r="P76" t="s">
        <v>234</v>
      </c>
      <c r="Q76" t="s">
        <v>234</v>
      </c>
      <c r="R76" t="s">
        <v>234</v>
      </c>
      <c r="S76" t="s">
        <v>234</v>
      </c>
      <c r="T76" t="s">
        <v>234</v>
      </c>
      <c r="U76" t="s">
        <v>234</v>
      </c>
      <c r="V76" t="s">
        <v>234</v>
      </c>
      <c r="W76" t="s">
        <v>234</v>
      </c>
      <c r="X76" t="s">
        <v>234</v>
      </c>
      <c r="Y76" t="s">
        <v>234</v>
      </c>
      <c r="Z76" t="s">
        <v>234</v>
      </c>
      <c r="AA76" t="s">
        <v>234</v>
      </c>
      <c r="AB76" t="s">
        <v>234</v>
      </c>
      <c r="AC76" t="s">
        <v>234</v>
      </c>
      <c r="AD76" t="s">
        <v>234</v>
      </c>
      <c r="AE76" t="s">
        <v>234</v>
      </c>
      <c r="AF76" t="s">
        <v>234</v>
      </c>
      <c r="AG76" t="s">
        <v>234</v>
      </c>
      <c r="AH76" t="s">
        <v>234</v>
      </c>
      <c r="AI76" t="s">
        <v>234</v>
      </c>
      <c r="AJ76" t="s">
        <v>234</v>
      </c>
      <c r="AK76" t="s">
        <v>234</v>
      </c>
      <c r="AL76" t="s">
        <v>234</v>
      </c>
      <c r="AM76" t="s">
        <v>234</v>
      </c>
      <c r="AN76" t="s">
        <v>234</v>
      </c>
      <c r="AO76" t="s">
        <v>234</v>
      </c>
      <c r="AP76" t="s">
        <v>234</v>
      </c>
      <c r="AQ76" t="s">
        <v>234</v>
      </c>
      <c r="AR76" t="s">
        <v>234</v>
      </c>
      <c r="AS76" t="s">
        <v>234</v>
      </c>
      <c r="AT76" t="s">
        <v>234</v>
      </c>
      <c r="AU76" t="s">
        <v>234</v>
      </c>
      <c r="AV76" t="s">
        <v>234</v>
      </c>
      <c r="AW76" t="s">
        <v>234</v>
      </c>
      <c r="AX76" t="s">
        <v>234</v>
      </c>
      <c r="AY76" t="s">
        <v>234</v>
      </c>
      <c r="AZ76" t="s">
        <v>234</v>
      </c>
      <c r="BA76" t="s">
        <v>234</v>
      </c>
      <c r="BB76" t="s">
        <v>234</v>
      </c>
      <c r="BC76" t="s">
        <v>234</v>
      </c>
      <c r="BD76" t="s">
        <v>234</v>
      </c>
      <c r="BE76" s="252" t="s">
        <v>234</v>
      </c>
      <c r="BF76" t="s">
        <v>234</v>
      </c>
      <c r="BG76" t="s">
        <v>234</v>
      </c>
      <c r="BH76" s="252" t="s">
        <v>234</v>
      </c>
      <c r="BI76" t="s">
        <v>234</v>
      </c>
      <c r="BJ76" t="s">
        <v>234</v>
      </c>
      <c r="BK76" s="252" t="s">
        <v>234</v>
      </c>
      <c r="BL76" t="s">
        <v>234</v>
      </c>
      <c r="BM76" t="s">
        <v>234</v>
      </c>
      <c r="BN76" s="252" t="s">
        <v>234</v>
      </c>
      <c r="BO76" t="s">
        <v>234</v>
      </c>
      <c r="BP76" t="s">
        <v>234</v>
      </c>
      <c r="BQ76" s="252" t="s">
        <v>234</v>
      </c>
      <c r="BR76" t="s">
        <v>234</v>
      </c>
      <c r="BS76" t="s">
        <v>234</v>
      </c>
      <c r="BT76" t="s">
        <v>234</v>
      </c>
      <c r="BU76" t="s">
        <v>234</v>
      </c>
      <c r="BV76" t="s">
        <v>234</v>
      </c>
      <c r="BW76" t="s">
        <v>234</v>
      </c>
      <c r="BX76" t="s">
        <v>234</v>
      </c>
      <c r="BY76" t="s">
        <v>234</v>
      </c>
      <c r="BZ76" t="s">
        <v>234</v>
      </c>
      <c r="CA76" t="s">
        <v>234</v>
      </c>
      <c r="CB76" t="s">
        <v>234</v>
      </c>
      <c r="CC76" t="s">
        <v>234</v>
      </c>
      <c r="CD76" t="s">
        <v>234</v>
      </c>
      <c r="CE76" t="s">
        <v>234</v>
      </c>
      <c r="CF76" t="s">
        <v>234</v>
      </c>
      <c r="CG76" t="s">
        <v>234</v>
      </c>
      <c r="CH76" t="s">
        <v>234</v>
      </c>
      <c r="CI76" t="s">
        <v>234</v>
      </c>
      <c r="CJ76" t="s">
        <v>234</v>
      </c>
      <c r="CK76" t="s">
        <v>234</v>
      </c>
      <c r="CL76" t="s">
        <v>234</v>
      </c>
      <c r="CM76" t="s">
        <v>234</v>
      </c>
      <c r="CN76" t="s">
        <v>234</v>
      </c>
      <c r="CO76" t="s">
        <v>234</v>
      </c>
      <c r="CP76" t="s">
        <v>234</v>
      </c>
      <c r="CQ76" t="s">
        <v>234</v>
      </c>
      <c r="CR76" t="s">
        <v>234</v>
      </c>
      <c r="CS76" t="s">
        <v>234</v>
      </c>
      <c r="CT76" t="s">
        <v>234</v>
      </c>
      <c r="CU76" t="s">
        <v>234</v>
      </c>
      <c r="CV76" t="s">
        <v>234</v>
      </c>
      <c r="CW76" t="s">
        <v>234</v>
      </c>
      <c r="CX76" t="s">
        <v>234</v>
      </c>
      <c r="CY76" t="s">
        <v>234</v>
      </c>
      <c r="CZ76" t="s">
        <v>234</v>
      </c>
      <c r="DA76" t="s">
        <v>234</v>
      </c>
      <c r="DB76" t="s">
        <v>234</v>
      </c>
      <c r="DC76" t="s">
        <v>234</v>
      </c>
      <c r="DD76" t="s">
        <v>234</v>
      </c>
      <c r="DE76" t="s">
        <v>234</v>
      </c>
      <c r="DF76" t="s">
        <v>234</v>
      </c>
      <c r="DG76" t="s">
        <v>234</v>
      </c>
      <c r="DH76" t="s">
        <v>234</v>
      </c>
      <c r="DI76" t="s">
        <v>234</v>
      </c>
      <c r="DJ76" t="s">
        <v>234</v>
      </c>
      <c r="DK76" t="s">
        <v>234</v>
      </c>
      <c r="DL76" t="s">
        <v>234</v>
      </c>
      <c r="DM76" t="s">
        <v>234</v>
      </c>
      <c r="DN76" t="s">
        <v>234</v>
      </c>
      <c r="DO76" t="s">
        <v>234</v>
      </c>
      <c r="DP76" t="s">
        <v>234</v>
      </c>
      <c r="DQ76" t="s">
        <v>234</v>
      </c>
      <c r="DR76" t="s">
        <v>234</v>
      </c>
      <c r="DS76" t="s">
        <v>234</v>
      </c>
      <c r="DT76" t="s">
        <v>234</v>
      </c>
      <c r="DU76" t="s">
        <v>234</v>
      </c>
      <c r="DV76" t="s">
        <v>234</v>
      </c>
      <c r="DW76" t="s">
        <v>234</v>
      </c>
      <c r="DX76" t="s">
        <v>234</v>
      </c>
      <c r="DY76" t="s">
        <v>234</v>
      </c>
      <c r="DZ76" t="s">
        <v>234</v>
      </c>
      <c r="EA76" t="s">
        <v>234</v>
      </c>
      <c r="EB76" t="s">
        <v>234</v>
      </c>
      <c r="EC76" t="s">
        <v>234</v>
      </c>
      <c r="ED76" t="s">
        <v>234</v>
      </c>
      <c r="EE76" t="s">
        <v>234</v>
      </c>
      <c r="EF76" t="s">
        <v>234</v>
      </c>
      <c r="EG76" t="s">
        <v>234</v>
      </c>
      <c r="EH76" t="s">
        <v>234</v>
      </c>
      <c r="EI76" t="s">
        <v>234</v>
      </c>
      <c r="EJ76" t="s">
        <v>234</v>
      </c>
      <c r="EK76" s="252" t="s">
        <v>234</v>
      </c>
      <c r="EL76" t="s">
        <v>234</v>
      </c>
      <c r="EM76" t="s">
        <v>234</v>
      </c>
      <c r="EN76" t="s">
        <v>234</v>
      </c>
      <c r="EO76" t="s">
        <v>234</v>
      </c>
      <c r="EP76" t="s">
        <v>234</v>
      </c>
      <c r="EQ76" s="252" t="s">
        <v>234</v>
      </c>
      <c r="ER76" t="s">
        <v>234</v>
      </c>
      <c r="ES76" t="s">
        <v>234</v>
      </c>
      <c r="ET76" t="s">
        <v>234</v>
      </c>
      <c r="EU76" t="s">
        <v>234</v>
      </c>
      <c r="EV76" t="s">
        <v>234</v>
      </c>
      <c r="EW76" t="s">
        <v>234</v>
      </c>
      <c r="EX76" t="s">
        <v>234</v>
      </c>
      <c r="EY76" t="s">
        <v>234</v>
      </c>
      <c r="EZ76" t="s">
        <v>234</v>
      </c>
      <c r="FA76" t="s">
        <v>234</v>
      </c>
      <c r="FB76" t="s">
        <v>234</v>
      </c>
      <c r="FC76" t="s">
        <v>234</v>
      </c>
      <c r="FD76" t="s">
        <v>234</v>
      </c>
      <c r="FE76" t="s">
        <v>234</v>
      </c>
      <c r="FF76" t="s">
        <v>234</v>
      </c>
      <c r="FG76" t="s">
        <v>234</v>
      </c>
      <c r="FH76" t="s">
        <v>234</v>
      </c>
      <c r="FI76" t="s">
        <v>234</v>
      </c>
      <c r="FJ76" t="s">
        <v>234</v>
      </c>
      <c r="FK76" t="s">
        <v>234</v>
      </c>
      <c r="FL76" t="s">
        <v>234</v>
      </c>
      <c r="FM76" t="s">
        <v>234</v>
      </c>
      <c r="FN76" t="s">
        <v>234</v>
      </c>
      <c r="FO76" t="s">
        <v>234</v>
      </c>
      <c r="FP76" t="s">
        <v>234</v>
      </c>
      <c r="FQ76" t="s">
        <v>234</v>
      </c>
      <c r="FR76" t="s">
        <v>234</v>
      </c>
      <c r="FS76" t="s">
        <v>234</v>
      </c>
      <c r="FT76" t="s">
        <v>234</v>
      </c>
      <c r="FU76" t="s">
        <v>234</v>
      </c>
      <c r="FV76" t="s">
        <v>234</v>
      </c>
      <c r="FW76" t="s">
        <v>234</v>
      </c>
      <c r="FX76" t="s">
        <v>234</v>
      </c>
      <c r="FY76" t="s">
        <v>234</v>
      </c>
      <c r="FZ76" t="s">
        <v>234</v>
      </c>
      <c r="GA76" t="s">
        <v>234</v>
      </c>
      <c r="GB76" t="s">
        <v>234</v>
      </c>
      <c r="GC76" t="s">
        <v>234</v>
      </c>
      <c r="GD76" t="s">
        <v>234</v>
      </c>
      <c r="GE76" t="s">
        <v>234</v>
      </c>
      <c r="GF76" t="s">
        <v>234</v>
      </c>
      <c r="GG76" t="s">
        <v>234</v>
      </c>
      <c r="GH76" t="s">
        <v>234</v>
      </c>
      <c r="GI76" t="s">
        <v>234</v>
      </c>
      <c r="GJ76" t="s">
        <v>234</v>
      </c>
      <c r="GK76" t="s">
        <v>234</v>
      </c>
      <c r="GL76" t="s">
        <v>234</v>
      </c>
      <c r="GM76" t="s">
        <v>234</v>
      </c>
      <c r="GN76" t="s">
        <v>234</v>
      </c>
      <c r="GO76" t="s">
        <v>234</v>
      </c>
      <c r="GP76" t="s">
        <v>234</v>
      </c>
      <c r="GQ76" t="s">
        <v>234</v>
      </c>
      <c r="GR76" t="s">
        <v>234</v>
      </c>
      <c r="GS76" t="s">
        <v>234</v>
      </c>
      <c r="GT76" t="s">
        <v>234</v>
      </c>
      <c r="GU76" t="s">
        <v>234</v>
      </c>
      <c r="GV76" t="s">
        <v>234</v>
      </c>
      <c r="GW76" t="s">
        <v>234</v>
      </c>
      <c r="GX76" t="s">
        <v>234</v>
      </c>
      <c r="GY76" t="s">
        <v>234</v>
      </c>
      <c r="GZ76" t="s">
        <v>234</v>
      </c>
      <c r="HA76" t="s">
        <v>234</v>
      </c>
      <c r="HB76" t="s">
        <v>234</v>
      </c>
      <c r="HC76" t="s">
        <v>234</v>
      </c>
      <c r="HD76" t="s">
        <v>234</v>
      </c>
      <c r="HE76" t="s">
        <v>234</v>
      </c>
      <c r="HF76" t="s">
        <v>234</v>
      </c>
      <c r="HG76" t="s">
        <v>234</v>
      </c>
      <c r="HH76" t="s">
        <v>234</v>
      </c>
      <c r="HI76" t="s">
        <v>234</v>
      </c>
      <c r="HJ76" t="s">
        <v>234</v>
      </c>
      <c r="HK76" t="s">
        <v>234</v>
      </c>
      <c r="HL76" t="s">
        <v>234</v>
      </c>
      <c r="HM76" t="s">
        <v>234</v>
      </c>
      <c r="HN76" t="s">
        <v>234</v>
      </c>
      <c r="HO76" t="s">
        <v>234</v>
      </c>
      <c r="HP76" t="s">
        <v>234</v>
      </c>
      <c r="HQ76" t="s">
        <v>1655</v>
      </c>
      <c r="HR76" t="s">
        <v>1713</v>
      </c>
      <c r="HS76" t="s">
        <v>344</v>
      </c>
      <c r="HT76" t="s">
        <v>234</v>
      </c>
      <c r="HU76" t="s">
        <v>345</v>
      </c>
      <c r="HV76" t="s">
        <v>3809</v>
      </c>
      <c r="HW76" t="s">
        <v>3809</v>
      </c>
      <c r="HX76" t="s">
        <v>255</v>
      </c>
      <c r="HY76" t="s">
        <v>234</v>
      </c>
      <c r="HZ76" t="s">
        <v>325</v>
      </c>
      <c r="IA76" t="s">
        <v>258</v>
      </c>
      <c r="IB76" t="s">
        <v>258</v>
      </c>
      <c r="IC76" t="s">
        <v>3810</v>
      </c>
      <c r="ID76" t="s">
        <v>234</v>
      </c>
      <c r="IE76" t="s">
        <v>234</v>
      </c>
      <c r="IF76" t="s">
        <v>234</v>
      </c>
      <c r="IG76" t="s">
        <v>234</v>
      </c>
      <c r="IH76" t="s">
        <v>234</v>
      </c>
      <c r="II76">
        <v>0</v>
      </c>
      <c r="IJ76" t="s">
        <v>3811</v>
      </c>
      <c r="IK76" t="s">
        <v>234</v>
      </c>
      <c r="IL76" t="s">
        <v>259</v>
      </c>
      <c r="IM76" s="99">
        <v>0</v>
      </c>
      <c r="IN76" t="s">
        <v>261</v>
      </c>
      <c r="IO76" t="s">
        <v>280</v>
      </c>
      <c r="IP76" t="s">
        <v>249</v>
      </c>
      <c r="IQ76" t="s">
        <v>1723</v>
      </c>
      <c r="IR76">
        <v>0</v>
      </c>
      <c r="IS76">
        <v>0</v>
      </c>
      <c r="IT76">
        <v>0</v>
      </c>
      <c r="IU76">
        <v>1</v>
      </c>
      <c r="IV76">
        <v>0</v>
      </c>
      <c r="IW76">
        <v>0</v>
      </c>
      <c r="IX76">
        <v>0</v>
      </c>
      <c r="IY76">
        <v>0</v>
      </c>
      <c r="IZ76">
        <v>0</v>
      </c>
      <c r="JA76">
        <v>0</v>
      </c>
      <c r="JB76">
        <v>0</v>
      </c>
      <c r="JC76">
        <v>0</v>
      </c>
      <c r="JD76" t="s">
        <v>234</v>
      </c>
      <c r="JE76" t="s">
        <v>261</v>
      </c>
      <c r="JF76" t="s">
        <v>234</v>
      </c>
      <c r="JG76" t="s">
        <v>234</v>
      </c>
      <c r="JH76" t="s">
        <v>234</v>
      </c>
      <c r="JI76" t="s">
        <v>234</v>
      </c>
      <c r="JJ76" t="s">
        <v>234</v>
      </c>
      <c r="JK76" t="s">
        <v>234</v>
      </c>
      <c r="JL76" t="s">
        <v>234</v>
      </c>
      <c r="JM76" t="s">
        <v>234</v>
      </c>
      <c r="JN76" t="s">
        <v>234</v>
      </c>
      <c r="JO76" t="s">
        <v>234</v>
      </c>
      <c r="JP76" t="s">
        <v>234</v>
      </c>
      <c r="JQ76" t="s">
        <v>234</v>
      </c>
      <c r="JR76" t="s">
        <v>234</v>
      </c>
      <c r="JS76" t="s">
        <v>234</v>
      </c>
      <c r="JT76" t="s">
        <v>234</v>
      </c>
      <c r="JU76" t="s">
        <v>234</v>
      </c>
      <c r="JV76" t="s">
        <v>234</v>
      </c>
      <c r="JW76" t="s">
        <v>234</v>
      </c>
      <c r="JX76" t="s">
        <v>3443</v>
      </c>
    </row>
    <row r="77" spans="1:284" x14ac:dyDescent="0.35">
      <c r="A77" t="s">
        <v>4012</v>
      </c>
      <c r="B77" s="268">
        <v>44616</v>
      </c>
      <c r="C77" t="s">
        <v>3446</v>
      </c>
      <c r="D77" t="s">
        <v>3447</v>
      </c>
      <c r="E77" t="s">
        <v>3456</v>
      </c>
      <c r="F77" t="s">
        <v>1791</v>
      </c>
      <c r="G77" t="s">
        <v>1975</v>
      </c>
      <c r="H77" t="s">
        <v>3458</v>
      </c>
      <c r="I77" t="s">
        <v>246</v>
      </c>
      <c r="J77" t="s">
        <v>3457</v>
      </c>
      <c r="K77" t="s">
        <v>366</v>
      </c>
      <c r="L77" t="s">
        <v>248</v>
      </c>
      <c r="M77" t="s">
        <v>250</v>
      </c>
      <c r="N77" t="s">
        <v>234</v>
      </c>
      <c r="O77" t="s">
        <v>234</v>
      </c>
      <c r="P77" t="s">
        <v>234</v>
      </c>
      <c r="Q77" t="s">
        <v>234</v>
      </c>
      <c r="R77" t="s">
        <v>234</v>
      </c>
      <c r="S77" t="s">
        <v>234</v>
      </c>
      <c r="T77" t="s">
        <v>234</v>
      </c>
      <c r="U77" t="s">
        <v>234</v>
      </c>
      <c r="V77" t="s">
        <v>234</v>
      </c>
      <c r="W77" t="s">
        <v>234</v>
      </c>
      <c r="X77" t="s">
        <v>234</v>
      </c>
      <c r="Y77" t="s">
        <v>234</v>
      </c>
      <c r="Z77" t="s">
        <v>234</v>
      </c>
      <c r="AA77" t="s">
        <v>234</v>
      </c>
      <c r="AB77" t="s">
        <v>234</v>
      </c>
      <c r="AC77" t="s">
        <v>234</v>
      </c>
      <c r="AD77" t="s">
        <v>234</v>
      </c>
      <c r="AE77" t="s">
        <v>234</v>
      </c>
      <c r="AF77" t="s">
        <v>234</v>
      </c>
      <c r="AG77" t="s">
        <v>234</v>
      </c>
      <c r="AH77" t="s">
        <v>234</v>
      </c>
      <c r="AI77" t="s">
        <v>234</v>
      </c>
      <c r="AJ77" t="s">
        <v>234</v>
      </c>
      <c r="AK77" t="s">
        <v>234</v>
      </c>
      <c r="AL77" t="s">
        <v>234</v>
      </c>
      <c r="AM77" t="s">
        <v>234</v>
      </c>
      <c r="AN77" t="s">
        <v>234</v>
      </c>
      <c r="AO77" t="s">
        <v>234</v>
      </c>
      <c r="AP77" t="s">
        <v>234</v>
      </c>
      <c r="AQ77" t="s">
        <v>234</v>
      </c>
      <c r="AR77" t="s">
        <v>234</v>
      </c>
      <c r="AS77" t="s">
        <v>234</v>
      </c>
      <c r="AT77" t="s">
        <v>234</v>
      </c>
      <c r="AU77" t="s">
        <v>234</v>
      </c>
      <c r="AV77" t="s">
        <v>234</v>
      </c>
      <c r="AW77" t="s">
        <v>234</v>
      </c>
      <c r="AX77" t="s">
        <v>234</v>
      </c>
      <c r="AY77" t="s">
        <v>234</v>
      </c>
      <c r="AZ77" t="s">
        <v>234</v>
      </c>
      <c r="BA77" t="s">
        <v>234</v>
      </c>
      <c r="BB77" t="s">
        <v>234</v>
      </c>
      <c r="BC77" t="s">
        <v>234</v>
      </c>
      <c r="BD77" t="s">
        <v>234</v>
      </c>
      <c r="BE77" s="252" t="s">
        <v>234</v>
      </c>
      <c r="BF77" t="s">
        <v>234</v>
      </c>
      <c r="BG77" t="s">
        <v>234</v>
      </c>
      <c r="BH77" s="252" t="s">
        <v>234</v>
      </c>
      <c r="BI77" t="s">
        <v>234</v>
      </c>
      <c r="BJ77" t="s">
        <v>234</v>
      </c>
      <c r="BK77" s="252" t="s">
        <v>234</v>
      </c>
      <c r="BL77" t="s">
        <v>234</v>
      </c>
      <c r="BM77" t="s">
        <v>234</v>
      </c>
      <c r="BN77" s="252" t="s">
        <v>234</v>
      </c>
      <c r="BO77" t="s">
        <v>234</v>
      </c>
      <c r="BP77" t="s">
        <v>234</v>
      </c>
      <c r="BQ77" s="252" t="s">
        <v>234</v>
      </c>
      <c r="BR77" t="s">
        <v>234</v>
      </c>
      <c r="BS77" t="s">
        <v>234</v>
      </c>
      <c r="BT77" t="s">
        <v>234</v>
      </c>
      <c r="BU77" t="s">
        <v>234</v>
      </c>
      <c r="BV77" t="s">
        <v>234</v>
      </c>
      <c r="BW77" t="s">
        <v>234</v>
      </c>
      <c r="BX77" t="s">
        <v>234</v>
      </c>
      <c r="BY77" t="s">
        <v>234</v>
      </c>
      <c r="BZ77" t="s">
        <v>234</v>
      </c>
      <c r="CA77" t="s">
        <v>234</v>
      </c>
      <c r="CB77" t="s">
        <v>234</v>
      </c>
      <c r="CC77" t="s">
        <v>234</v>
      </c>
      <c r="CD77" t="s">
        <v>234</v>
      </c>
      <c r="CE77" t="s">
        <v>234</v>
      </c>
      <c r="CF77" t="s">
        <v>234</v>
      </c>
      <c r="CG77" t="s">
        <v>234</v>
      </c>
      <c r="CH77" t="s">
        <v>234</v>
      </c>
      <c r="CI77" t="s">
        <v>234</v>
      </c>
      <c r="CJ77" t="s">
        <v>234</v>
      </c>
      <c r="CK77" t="s">
        <v>234</v>
      </c>
      <c r="CL77" t="s">
        <v>234</v>
      </c>
      <c r="CM77" t="s">
        <v>234</v>
      </c>
      <c r="CN77" t="s">
        <v>234</v>
      </c>
      <c r="CO77" t="s">
        <v>234</v>
      </c>
      <c r="CP77" t="s">
        <v>234</v>
      </c>
      <c r="CQ77" t="s">
        <v>234</v>
      </c>
      <c r="CR77" t="s">
        <v>234</v>
      </c>
      <c r="CS77" t="s">
        <v>234</v>
      </c>
      <c r="CT77" t="s">
        <v>234</v>
      </c>
      <c r="CU77" t="s">
        <v>234</v>
      </c>
      <c r="CV77" t="s">
        <v>234</v>
      </c>
      <c r="CW77" t="s">
        <v>234</v>
      </c>
      <c r="CX77" t="s">
        <v>234</v>
      </c>
      <c r="CY77" t="s">
        <v>234</v>
      </c>
      <c r="CZ77" t="s">
        <v>234</v>
      </c>
      <c r="DA77" t="s">
        <v>234</v>
      </c>
      <c r="DB77" t="s">
        <v>234</v>
      </c>
      <c r="DC77" t="s">
        <v>234</v>
      </c>
      <c r="DD77" t="s">
        <v>234</v>
      </c>
      <c r="DE77" t="s">
        <v>234</v>
      </c>
      <c r="DF77" t="s">
        <v>234</v>
      </c>
      <c r="DG77" t="s">
        <v>234</v>
      </c>
      <c r="DH77" t="s">
        <v>234</v>
      </c>
      <c r="DI77" t="s">
        <v>234</v>
      </c>
      <c r="DJ77" t="s">
        <v>234</v>
      </c>
      <c r="DK77" t="s">
        <v>234</v>
      </c>
      <c r="DL77" t="s">
        <v>234</v>
      </c>
      <c r="DM77" t="s">
        <v>234</v>
      </c>
      <c r="DN77" t="s">
        <v>234</v>
      </c>
      <c r="DO77" t="s">
        <v>234</v>
      </c>
      <c r="DP77" t="s">
        <v>234</v>
      </c>
      <c r="DQ77" t="s">
        <v>234</v>
      </c>
      <c r="DR77" t="s">
        <v>234</v>
      </c>
      <c r="DS77" t="s">
        <v>234</v>
      </c>
      <c r="DT77" t="s">
        <v>234</v>
      </c>
      <c r="DU77" t="s">
        <v>234</v>
      </c>
      <c r="DV77" t="s">
        <v>234</v>
      </c>
      <c r="DW77" t="s">
        <v>234</v>
      </c>
      <c r="DX77" t="s">
        <v>234</v>
      </c>
      <c r="DY77" t="s">
        <v>234</v>
      </c>
      <c r="DZ77" t="s">
        <v>234</v>
      </c>
      <c r="EA77" t="s">
        <v>234</v>
      </c>
      <c r="EB77" t="s">
        <v>234</v>
      </c>
      <c r="EC77" t="s">
        <v>234</v>
      </c>
      <c r="ED77" t="s">
        <v>234</v>
      </c>
      <c r="EE77" t="s">
        <v>234</v>
      </c>
      <c r="EF77" t="s">
        <v>234</v>
      </c>
      <c r="EG77" t="s">
        <v>234</v>
      </c>
      <c r="EH77" t="s">
        <v>234</v>
      </c>
      <c r="EI77" t="s">
        <v>234</v>
      </c>
      <c r="EJ77" t="s">
        <v>234</v>
      </c>
      <c r="EK77" s="252" t="s">
        <v>234</v>
      </c>
      <c r="EL77" t="s">
        <v>234</v>
      </c>
      <c r="EM77" t="s">
        <v>234</v>
      </c>
      <c r="EN77" t="s">
        <v>234</v>
      </c>
      <c r="EO77" t="s">
        <v>234</v>
      </c>
      <c r="EP77" t="s">
        <v>234</v>
      </c>
      <c r="EQ77" s="252" t="s">
        <v>234</v>
      </c>
      <c r="ER77" t="s">
        <v>234</v>
      </c>
      <c r="ES77" t="s">
        <v>234</v>
      </c>
      <c r="ET77" t="s">
        <v>234</v>
      </c>
      <c r="EU77" t="s">
        <v>234</v>
      </c>
      <c r="EV77" t="s">
        <v>234</v>
      </c>
      <c r="EW77" t="s">
        <v>234</v>
      </c>
      <c r="EX77" t="s">
        <v>234</v>
      </c>
      <c r="EY77" t="s">
        <v>234</v>
      </c>
      <c r="EZ77" t="s">
        <v>234</v>
      </c>
      <c r="FA77" t="s">
        <v>234</v>
      </c>
      <c r="FB77" t="s">
        <v>234</v>
      </c>
      <c r="FC77" t="s">
        <v>234</v>
      </c>
      <c r="FD77" t="s">
        <v>234</v>
      </c>
      <c r="FE77" t="s">
        <v>234</v>
      </c>
      <c r="FF77" t="s">
        <v>234</v>
      </c>
      <c r="FG77" t="s">
        <v>234</v>
      </c>
      <c r="FH77" t="s">
        <v>234</v>
      </c>
      <c r="FI77" t="s">
        <v>234</v>
      </c>
      <c r="FJ77" t="s">
        <v>234</v>
      </c>
      <c r="FK77" t="s">
        <v>234</v>
      </c>
      <c r="FL77" t="s">
        <v>234</v>
      </c>
      <c r="FM77" t="s">
        <v>234</v>
      </c>
      <c r="FN77" t="s">
        <v>234</v>
      </c>
      <c r="FO77" t="s">
        <v>234</v>
      </c>
      <c r="FP77" t="s">
        <v>234</v>
      </c>
      <c r="FQ77" t="s">
        <v>234</v>
      </c>
      <c r="FR77" t="s">
        <v>234</v>
      </c>
      <c r="FS77" t="s">
        <v>234</v>
      </c>
      <c r="FT77" t="s">
        <v>234</v>
      </c>
      <c r="FU77" t="s">
        <v>234</v>
      </c>
      <c r="FV77" t="s">
        <v>234</v>
      </c>
      <c r="FW77" t="s">
        <v>234</v>
      </c>
      <c r="FX77" t="s">
        <v>234</v>
      </c>
      <c r="FY77" t="s">
        <v>234</v>
      </c>
      <c r="FZ77" t="s">
        <v>234</v>
      </c>
      <c r="GA77" t="s">
        <v>234</v>
      </c>
      <c r="GB77" t="s">
        <v>234</v>
      </c>
      <c r="GC77" t="s">
        <v>234</v>
      </c>
      <c r="GD77" t="s">
        <v>234</v>
      </c>
      <c r="GE77" t="s">
        <v>234</v>
      </c>
      <c r="GF77" t="s">
        <v>234</v>
      </c>
      <c r="GG77" t="s">
        <v>234</v>
      </c>
      <c r="GH77" t="s">
        <v>234</v>
      </c>
      <c r="GI77" t="s">
        <v>234</v>
      </c>
      <c r="GJ77" t="s">
        <v>234</v>
      </c>
      <c r="GK77" t="s">
        <v>234</v>
      </c>
      <c r="GL77" t="s">
        <v>234</v>
      </c>
      <c r="GM77" t="s">
        <v>234</v>
      </c>
      <c r="GN77" t="s">
        <v>234</v>
      </c>
      <c r="GO77" t="s">
        <v>234</v>
      </c>
      <c r="GP77" t="s">
        <v>234</v>
      </c>
      <c r="GQ77" t="s">
        <v>234</v>
      </c>
      <c r="GR77" t="s">
        <v>234</v>
      </c>
      <c r="GS77" t="s">
        <v>234</v>
      </c>
      <c r="GT77" t="s">
        <v>234</v>
      </c>
      <c r="GU77" t="s">
        <v>234</v>
      </c>
      <c r="GV77" t="s">
        <v>234</v>
      </c>
      <c r="GW77" t="s">
        <v>234</v>
      </c>
      <c r="GX77" t="s">
        <v>234</v>
      </c>
      <c r="GY77" t="s">
        <v>234</v>
      </c>
      <c r="GZ77" t="s">
        <v>234</v>
      </c>
      <c r="HA77" t="s">
        <v>234</v>
      </c>
      <c r="HB77" t="s">
        <v>234</v>
      </c>
      <c r="HC77" t="s">
        <v>234</v>
      </c>
      <c r="HD77" t="s">
        <v>234</v>
      </c>
      <c r="HE77" t="s">
        <v>234</v>
      </c>
      <c r="HF77" t="s">
        <v>234</v>
      </c>
      <c r="HG77" t="s">
        <v>234</v>
      </c>
      <c r="HH77" t="s">
        <v>234</v>
      </c>
      <c r="HI77" t="s">
        <v>234</v>
      </c>
      <c r="HJ77" t="s">
        <v>234</v>
      </c>
      <c r="HK77" t="s">
        <v>234</v>
      </c>
      <c r="HL77" t="s">
        <v>234</v>
      </c>
      <c r="HM77" t="s">
        <v>234</v>
      </c>
      <c r="HN77" t="s">
        <v>234</v>
      </c>
      <c r="HO77" t="s">
        <v>234</v>
      </c>
      <c r="HP77" t="s">
        <v>234</v>
      </c>
      <c r="HQ77" t="s">
        <v>1655</v>
      </c>
      <c r="HR77" t="s">
        <v>1713</v>
      </c>
      <c r="HS77" t="s">
        <v>344</v>
      </c>
      <c r="HT77" t="s">
        <v>234</v>
      </c>
      <c r="HU77" t="s">
        <v>345</v>
      </c>
      <c r="HV77" t="s">
        <v>3809</v>
      </c>
      <c r="HW77" t="s">
        <v>3809</v>
      </c>
      <c r="HX77" t="s">
        <v>255</v>
      </c>
      <c r="HY77" t="s">
        <v>234</v>
      </c>
      <c r="HZ77" t="s">
        <v>256</v>
      </c>
      <c r="IA77" t="s">
        <v>258</v>
      </c>
      <c r="IB77" t="s">
        <v>258</v>
      </c>
      <c r="IC77" t="s">
        <v>3810</v>
      </c>
      <c r="ID77" t="s">
        <v>234</v>
      </c>
      <c r="IE77" t="s">
        <v>234</v>
      </c>
      <c r="IF77" t="s">
        <v>234</v>
      </c>
      <c r="IG77" t="s">
        <v>234</v>
      </c>
      <c r="IH77" t="s">
        <v>234</v>
      </c>
      <c r="II77">
        <v>0</v>
      </c>
      <c r="IJ77" t="s">
        <v>3811</v>
      </c>
      <c r="IK77" t="s">
        <v>234</v>
      </c>
      <c r="IL77" t="s">
        <v>259</v>
      </c>
      <c r="IM77" s="99">
        <v>0</v>
      </c>
      <c r="IN77" t="s">
        <v>261</v>
      </c>
      <c r="IO77" t="s">
        <v>280</v>
      </c>
      <c r="IP77" t="s">
        <v>261</v>
      </c>
      <c r="IQ77" t="s">
        <v>234</v>
      </c>
      <c r="IR77" t="s">
        <v>234</v>
      </c>
      <c r="IS77" t="s">
        <v>234</v>
      </c>
      <c r="IT77" t="s">
        <v>234</v>
      </c>
      <c r="IU77" t="s">
        <v>234</v>
      </c>
      <c r="IV77" t="s">
        <v>234</v>
      </c>
      <c r="IW77" t="s">
        <v>234</v>
      </c>
      <c r="IX77" t="s">
        <v>234</v>
      </c>
      <c r="IY77" t="s">
        <v>234</v>
      </c>
      <c r="IZ77" t="s">
        <v>234</v>
      </c>
      <c r="JA77" t="s">
        <v>234</v>
      </c>
      <c r="JB77" t="s">
        <v>234</v>
      </c>
      <c r="JC77" t="s">
        <v>234</v>
      </c>
      <c r="JD77" t="s">
        <v>234</v>
      </c>
      <c r="JE77" t="s">
        <v>261</v>
      </c>
      <c r="JF77" t="s">
        <v>234</v>
      </c>
      <c r="JG77" t="s">
        <v>234</v>
      </c>
      <c r="JH77" t="s">
        <v>234</v>
      </c>
      <c r="JI77" t="s">
        <v>234</v>
      </c>
      <c r="JJ77" t="s">
        <v>234</v>
      </c>
      <c r="JK77" t="s">
        <v>234</v>
      </c>
      <c r="JL77" t="s">
        <v>234</v>
      </c>
      <c r="JM77" t="s">
        <v>234</v>
      </c>
      <c r="JN77" t="s">
        <v>234</v>
      </c>
      <c r="JO77" t="s">
        <v>234</v>
      </c>
      <c r="JP77" t="s">
        <v>234</v>
      </c>
      <c r="JQ77" t="s">
        <v>234</v>
      </c>
      <c r="JR77" t="s">
        <v>234</v>
      </c>
      <c r="JS77" t="s">
        <v>234</v>
      </c>
      <c r="JT77" t="s">
        <v>234</v>
      </c>
      <c r="JU77" t="s">
        <v>234</v>
      </c>
      <c r="JV77" t="s">
        <v>234</v>
      </c>
      <c r="JW77" t="s">
        <v>234</v>
      </c>
      <c r="JX77" t="s">
        <v>3443</v>
      </c>
    </row>
    <row r="78" spans="1:284" x14ac:dyDescent="0.35">
      <c r="A78" t="s">
        <v>4013</v>
      </c>
      <c r="B78" s="268">
        <v>44616</v>
      </c>
      <c r="C78" t="s">
        <v>3446</v>
      </c>
      <c r="D78" t="s">
        <v>3447</v>
      </c>
      <c r="E78" t="s">
        <v>3456</v>
      </c>
      <c r="F78" t="s">
        <v>1791</v>
      </c>
      <c r="G78" t="s">
        <v>1975</v>
      </c>
      <c r="H78" t="s">
        <v>3458</v>
      </c>
      <c r="I78" t="s">
        <v>246</v>
      </c>
      <c r="J78" t="s">
        <v>3457</v>
      </c>
      <c r="K78" t="s">
        <v>366</v>
      </c>
      <c r="L78" t="s">
        <v>248</v>
      </c>
      <c r="M78" t="s">
        <v>250</v>
      </c>
      <c r="N78" t="s">
        <v>234</v>
      </c>
      <c r="O78" t="s">
        <v>234</v>
      </c>
      <c r="P78" t="s">
        <v>234</v>
      </c>
      <c r="Q78" t="s">
        <v>234</v>
      </c>
      <c r="R78" t="s">
        <v>234</v>
      </c>
      <c r="S78" t="s">
        <v>234</v>
      </c>
      <c r="T78" t="s">
        <v>234</v>
      </c>
      <c r="U78" t="s">
        <v>234</v>
      </c>
      <c r="V78" t="s">
        <v>234</v>
      </c>
      <c r="W78" t="s">
        <v>234</v>
      </c>
      <c r="X78" t="s">
        <v>234</v>
      </c>
      <c r="Y78" t="s">
        <v>234</v>
      </c>
      <c r="Z78" t="s">
        <v>234</v>
      </c>
      <c r="AA78" t="s">
        <v>234</v>
      </c>
      <c r="AB78" t="s">
        <v>234</v>
      </c>
      <c r="AC78" t="s">
        <v>234</v>
      </c>
      <c r="AD78" t="s">
        <v>234</v>
      </c>
      <c r="AE78" t="s">
        <v>234</v>
      </c>
      <c r="AF78" t="s">
        <v>234</v>
      </c>
      <c r="AG78" t="s">
        <v>234</v>
      </c>
      <c r="AH78" t="s">
        <v>234</v>
      </c>
      <c r="AI78" t="s">
        <v>234</v>
      </c>
      <c r="AJ78" t="s">
        <v>234</v>
      </c>
      <c r="AK78" t="s">
        <v>234</v>
      </c>
      <c r="AL78" t="s">
        <v>234</v>
      </c>
      <c r="AM78" t="s">
        <v>234</v>
      </c>
      <c r="AN78" t="s">
        <v>234</v>
      </c>
      <c r="AO78" t="s">
        <v>234</v>
      </c>
      <c r="AP78" t="s">
        <v>234</v>
      </c>
      <c r="AQ78" t="s">
        <v>234</v>
      </c>
      <c r="AR78" t="s">
        <v>234</v>
      </c>
      <c r="AS78" t="s">
        <v>234</v>
      </c>
      <c r="AT78" t="s">
        <v>234</v>
      </c>
      <c r="AU78" t="s">
        <v>234</v>
      </c>
      <c r="AV78" t="s">
        <v>234</v>
      </c>
      <c r="AW78" t="s">
        <v>234</v>
      </c>
      <c r="AX78" t="s">
        <v>234</v>
      </c>
      <c r="AY78" t="s">
        <v>234</v>
      </c>
      <c r="AZ78" t="s">
        <v>234</v>
      </c>
      <c r="BA78" t="s">
        <v>234</v>
      </c>
      <c r="BB78" t="s">
        <v>234</v>
      </c>
      <c r="BC78" t="s">
        <v>234</v>
      </c>
      <c r="BD78" t="s">
        <v>234</v>
      </c>
      <c r="BE78" s="252" t="s">
        <v>234</v>
      </c>
      <c r="BF78" t="s">
        <v>234</v>
      </c>
      <c r="BG78" t="s">
        <v>234</v>
      </c>
      <c r="BH78" s="252" t="s">
        <v>234</v>
      </c>
      <c r="BI78" t="s">
        <v>234</v>
      </c>
      <c r="BJ78" t="s">
        <v>234</v>
      </c>
      <c r="BK78" s="252" t="s">
        <v>234</v>
      </c>
      <c r="BL78" t="s">
        <v>234</v>
      </c>
      <c r="BM78" t="s">
        <v>234</v>
      </c>
      <c r="BN78" s="252" t="s">
        <v>234</v>
      </c>
      <c r="BO78" t="s">
        <v>234</v>
      </c>
      <c r="BP78" t="s">
        <v>234</v>
      </c>
      <c r="BQ78" s="252" t="s">
        <v>234</v>
      </c>
      <c r="BR78" t="s">
        <v>234</v>
      </c>
      <c r="BS78" t="s">
        <v>234</v>
      </c>
      <c r="BT78" t="s">
        <v>234</v>
      </c>
      <c r="BU78" t="s">
        <v>234</v>
      </c>
      <c r="BV78" t="s">
        <v>234</v>
      </c>
      <c r="BW78" t="s">
        <v>234</v>
      </c>
      <c r="BX78" t="s">
        <v>234</v>
      </c>
      <c r="BY78" t="s">
        <v>234</v>
      </c>
      <c r="BZ78" t="s">
        <v>234</v>
      </c>
      <c r="CA78" t="s">
        <v>234</v>
      </c>
      <c r="CB78" t="s">
        <v>234</v>
      </c>
      <c r="CC78" t="s">
        <v>234</v>
      </c>
      <c r="CD78" t="s">
        <v>234</v>
      </c>
      <c r="CE78" t="s">
        <v>234</v>
      </c>
      <c r="CF78" t="s">
        <v>234</v>
      </c>
      <c r="CG78" t="s">
        <v>234</v>
      </c>
      <c r="CH78" t="s">
        <v>234</v>
      </c>
      <c r="CI78" t="s">
        <v>234</v>
      </c>
      <c r="CJ78" t="s">
        <v>234</v>
      </c>
      <c r="CK78" t="s">
        <v>234</v>
      </c>
      <c r="CL78" t="s">
        <v>234</v>
      </c>
      <c r="CM78" t="s">
        <v>234</v>
      </c>
      <c r="CN78" t="s">
        <v>234</v>
      </c>
      <c r="CO78" t="s">
        <v>234</v>
      </c>
      <c r="CP78" t="s">
        <v>234</v>
      </c>
      <c r="CQ78" t="s">
        <v>234</v>
      </c>
      <c r="CR78" t="s">
        <v>234</v>
      </c>
      <c r="CS78" t="s">
        <v>234</v>
      </c>
      <c r="CT78" t="s">
        <v>234</v>
      </c>
      <c r="CU78" t="s">
        <v>234</v>
      </c>
      <c r="CV78" t="s">
        <v>234</v>
      </c>
      <c r="CW78" t="s">
        <v>234</v>
      </c>
      <c r="CX78" t="s">
        <v>234</v>
      </c>
      <c r="CY78" t="s">
        <v>234</v>
      </c>
      <c r="CZ78" t="s">
        <v>234</v>
      </c>
      <c r="DA78" t="s">
        <v>234</v>
      </c>
      <c r="DB78" t="s">
        <v>234</v>
      </c>
      <c r="DC78" t="s">
        <v>234</v>
      </c>
      <c r="DD78" t="s">
        <v>234</v>
      </c>
      <c r="DE78" t="s">
        <v>234</v>
      </c>
      <c r="DF78" t="s">
        <v>234</v>
      </c>
      <c r="DG78" t="s">
        <v>234</v>
      </c>
      <c r="DH78" t="s">
        <v>234</v>
      </c>
      <c r="DI78" t="s">
        <v>234</v>
      </c>
      <c r="DJ78" t="s">
        <v>234</v>
      </c>
      <c r="DK78" t="s">
        <v>234</v>
      </c>
      <c r="DL78" t="s">
        <v>234</v>
      </c>
      <c r="DM78" t="s">
        <v>234</v>
      </c>
      <c r="DN78" t="s">
        <v>234</v>
      </c>
      <c r="DO78" t="s">
        <v>234</v>
      </c>
      <c r="DP78" t="s">
        <v>234</v>
      </c>
      <c r="DQ78" t="s">
        <v>234</v>
      </c>
      <c r="DR78" t="s">
        <v>234</v>
      </c>
      <c r="DS78" t="s">
        <v>234</v>
      </c>
      <c r="DT78" t="s">
        <v>234</v>
      </c>
      <c r="DU78" t="s">
        <v>234</v>
      </c>
      <c r="DV78" t="s">
        <v>234</v>
      </c>
      <c r="DW78" t="s">
        <v>234</v>
      </c>
      <c r="DX78" t="s">
        <v>234</v>
      </c>
      <c r="DY78" t="s">
        <v>234</v>
      </c>
      <c r="DZ78" t="s">
        <v>234</v>
      </c>
      <c r="EA78" t="s">
        <v>234</v>
      </c>
      <c r="EB78" t="s">
        <v>234</v>
      </c>
      <c r="EC78" t="s">
        <v>234</v>
      </c>
      <c r="ED78" t="s">
        <v>234</v>
      </c>
      <c r="EE78" t="s">
        <v>234</v>
      </c>
      <c r="EF78" t="s">
        <v>234</v>
      </c>
      <c r="EG78" t="s">
        <v>234</v>
      </c>
      <c r="EH78" t="s">
        <v>234</v>
      </c>
      <c r="EI78" t="s">
        <v>234</v>
      </c>
      <c r="EJ78" t="s">
        <v>234</v>
      </c>
      <c r="EK78" s="252" t="s">
        <v>234</v>
      </c>
      <c r="EL78" t="s">
        <v>234</v>
      </c>
      <c r="EM78" t="s">
        <v>234</v>
      </c>
      <c r="EN78" t="s">
        <v>234</v>
      </c>
      <c r="EO78" t="s">
        <v>234</v>
      </c>
      <c r="EP78" t="s">
        <v>234</v>
      </c>
      <c r="EQ78" s="252" t="s">
        <v>234</v>
      </c>
      <c r="ER78" t="s">
        <v>234</v>
      </c>
      <c r="ES78" t="s">
        <v>234</v>
      </c>
      <c r="ET78" t="s">
        <v>234</v>
      </c>
      <c r="EU78" t="s">
        <v>234</v>
      </c>
      <c r="EV78" t="s">
        <v>234</v>
      </c>
      <c r="EW78" t="s">
        <v>234</v>
      </c>
      <c r="EX78" t="s">
        <v>234</v>
      </c>
      <c r="EY78" t="s">
        <v>234</v>
      </c>
      <c r="EZ78" t="s">
        <v>234</v>
      </c>
      <c r="FA78" t="s">
        <v>234</v>
      </c>
      <c r="FB78" t="s">
        <v>234</v>
      </c>
      <c r="FC78" t="s">
        <v>234</v>
      </c>
      <c r="FD78" t="s">
        <v>234</v>
      </c>
      <c r="FE78" t="s">
        <v>234</v>
      </c>
      <c r="FF78" t="s">
        <v>234</v>
      </c>
      <c r="FG78" t="s">
        <v>234</v>
      </c>
      <c r="FH78" t="s">
        <v>234</v>
      </c>
      <c r="FI78" t="s">
        <v>234</v>
      </c>
      <c r="FJ78" t="s">
        <v>234</v>
      </c>
      <c r="FK78" t="s">
        <v>234</v>
      </c>
      <c r="FL78" t="s">
        <v>234</v>
      </c>
      <c r="FM78" t="s">
        <v>234</v>
      </c>
      <c r="FN78" t="s">
        <v>234</v>
      </c>
      <c r="FO78" t="s">
        <v>234</v>
      </c>
      <c r="FP78" t="s">
        <v>234</v>
      </c>
      <c r="FQ78" t="s">
        <v>234</v>
      </c>
      <c r="FR78" t="s">
        <v>234</v>
      </c>
      <c r="FS78" t="s">
        <v>234</v>
      </c>
      <c r="FT78" t="s">
        <v>234</v>
      </c>
      <c r="FU78" t="s">
        <v>234</v>
      </c>
      <c r="FV78" t="s">
        <v>234</v>
      </c>
      <c r="FW78" t="s">
        <v>234</v>
      </c>
      <c r="FX78" t="s">
        <v>234</v>
      </c>
      <c r="FY78" t="s">
        <v>234</v>
      </c>
      <c r="FZ78" t="s">
        <v>234</v>
      </c>
      <c r="GA78" t="s">
        <v>234</v>
      </c>
      <c r="GB78" t="s">
        <v>234</v>
      </c>
      <c r="GC78" t="s">
        <v>234</v>
      </c>
      <c r="GD78" t="s">
        <v>234</v>
      </c>
      <c r="GE78" t="s">
        <v>234</v>
      </c>
      <c r="GF78" t="s">
        <v>234</v>
      </c>
      <c r="GG78" t="s">
        <v>234</v>
      </c>
      <c r="GH78" t="s">
        <v>234</v>
      </c>
      <c r="GI78" t="s">
        <v>234</v>
      </c>
      <c r="GJ78" t="s">
        <v>234</v>
      </c>
      <c r="GK78" t="s">
        <v>234</v>
      </c>
      <c r="GL78" t="s">
        <v>234</v>
      </c>
      <c r="GM78" t="s">
        <v>234</v>
      </c>
      <c r="GN78" t="s">
        <v>234</v>
      </c>
      <c r="GO78" t="s">
        <v>234</v>
      </c>
      <c r="GP78" t="s">
        <v>234</v>
      </c>
      <c r="GQ78" t="s">
        <v>234</v>
      </c>
      <c r="GR78" t="s">
        <v>234</v>
      </c>
      <c r="GS78" t="s">
        <v>234</v>
      </c>
      <c r="GT78" t="s">
        <v>234</v>
      </c>
      <c r="GU78" t="s">
        <v>234</v>
      </c>
      <c r="GV78" t="s">
        <v>234</v>
      </c>
      <c r="GW78" t="s">
        <v>234</v>
      </c>
      <c r="GX78" t="s">
        <v>234</v>
      </c>
      <c r="GY78" t="s">
        <v>234</v>
      </c>
      <c r="GZ78" t="s">
        <v>234</v>
      </c>
      <c r="HA78" t="s">
        <v>234</v>
      </c>
      <c r="HB78" t="s">
        <v>234</v>
      </c>
      <c r="HC78" t="s">
        <v>234</v>
      </c>
      <c r="HD78" t="s">
        <v>234</v>
      </c>
      <c r="HE78" t="s">
        <v>234</v>
      </c>
      <c r="HF78" t="s">
        <v>234</v>
      </c>
      <c r="HG78" t="s">
        <v>234</v>
      </c>
      <c r="HH78" t="s">
        <v>234</v>
      </c>
      <c r="HI78" t="s">
        <v>234</v>
      </c>
      <c r="HJ78" t="s">
        <v>234</v>
      </c>
      <c r="HK78" t="s">
        <v>234</v>
      </c>
      <c r="HL78" t="s">
        <v>234</v>
      </c>
      <c r="HM78" t="s">
        <v>234</v>
      </c>
      <c r="HN78" t="s">
        <v>234</v>
      </c>
      <c r="HO78" t="s">
        <v>234</v>
      </c>
      <c r="HP78" t="s">
        <v>234</v>
      </c>
      <c r="HQ78" t="s">
        <v>1655</v>
      </c>
      <c r="HR78" t="s">
        <v>1713</v>
      </c>
      <c r="HS78" t="s">
        <v>344</v>
      </c>
      <c r="HT78" t="s">
        <v>234</v>
      </c>
      <c r="HU78" t="s">
        <v>345</v>
      </c>
      <c r="HV78" t="s">
        <v>3809</v>
      </c>
      <c r="HW78" t="s">
        <v>3809</v>
      </c>
      <c r="HX78" t="s">
        <v>255</v>
      </c>
      <c r="HY78" t="s">
        <v>234</v>
      </c>
      <c r="HZ78" t="s">
        <v>325</v>
      </c>
      <c r="IA78" t="s">
        <v>258</v>
      </c>
      <c r="IB78" t="s">
        <v>258</v>
      </c>
      <c r="IC78" t="s">
        <v>3810</v>
      </c>
      <c r="ID78" t="s">
        <v>234</v>
      </c>
      <c r="IE78" t="s">
        <v>234</v>
      </c>
      <c r="IF78" t="s">
        <v>234</v>
      </c>
      <c r="IG78" t="s">
        <v>234</v>
      </c>
      <c r="IH78" t="s">
        <v>234</v>
      </c>
      <c r="II78">
        <v>0</v>
      </c>
      <c r="IJ78" t="s">
        <v>3811</v>
      </c>
      <c r="IK78" t="s">
        <v>234</v>
      </c>
      <c r="IL78" t="s">
        <v>259</v>
      </c>
      <c r="IM78" s="99">
        <v>0</v>
      </c>
      <c r="IN78" t="s">
        <v>261</v>
      </c>
      <c r="IO78" t="s">
        <v>280</v>
      </c>
      <c r="IP78" t="s">
        <v>261</v>
      </c>
      <c r="IQ78" t="s">
        <v>234</v>
      </c>
      <c r="IR78" t="s">
        <v>234</v>
      </c>
      <c r="IS78" t="s">
        <v>234</v>
      </c>
      <c r="IT78" t="s">
        <v>234</v>
      </c>
      <c r="IU78" t="s">
        <v>234</v>
      </c>
      <c r="IV78" t="s">
        <v>234</v>
      </c>
      <c r="IW78" t="s">
        <v>234</v>
      </c>
      <c r="IX78" t="s">
        <v>234</v>
      </c>
      <c r="IY78" t="s">
        <v>234</v>
      </c>
      <c r="IZ78" t="s">
        <v>234</v>
      </c>
      <c r="JA78" t="s">
        <v>234</v>
      </c>
      <c r="JB78" t="s">
        <v>234</v>
      </c>
      <c r="JC78" t="s">
        <v>234</v>
      </c>
      <c r="JD78" t="s">
        <v>234</v>
      </c>
      <c r="JE78" t="s">
        <v>261</v>
      </c>
      <c r="JF78" t="s">
        <v>234</v>
      </c>
      <c r="JG78" t="s">
        <v>234</v>
      </c>
      <c r="JH78" t="s">
        <v>234</v>
      </c>
      <c r="JI78" t="s">
        <v>234</v>
      </c>
      <c r="JJ78" t="s">
        <v>234</v>
      </c>
      <c r="JK78" t="s">
        <v>234</v>
      </c>
      <c r="JL78" t="s">
        <v>234</v>
      </c>
      <c r="JM78" t="s">
        <v>234</v>
      </c>
      <c r="JN78" t="s">
        <v>234</v>
      </c>
      <c r="JO78" t="s">
        <v>234</v>
      </c>
      <c r="JP78" t="s">
        <v>234</v>
      </c>
      <c r="JQ78" t="s">
        <v>234</v>
      </c>
      <c r="JR78" t="s">
        <v>234</v>
      </c>
      <c r="JS78" t="s">
        <v>234</v>
      </c>
      <c r="JT78" t="s">
        <v>234</v>
      </c>
      <c r="JU78" t="s">
        <v>234</v>
      </c>
      <c r="JV78" t="s">
        <v>234</v>
      </c>
      <c r="JW78" t="s">
        <v>234</v>
      </c>
      <c r="JX78" t="s">
        <v>3443</v>
      </c>
    </row>
    <row r="79" spans="1:284" x14ac:dyDescent="0.35">
      <c r="A79" t="s">
        <v>4014</v>
      </c>
      <c r="B79" s="268">
        <v>44614</v>
      </c>
      <c r="C79" t="s">
        <v>3446</v>
      </c>
      <c r="D79" t="s">
        <v>3447</v>
      </c>
      <c r="E79" t="s">
        <v>3456</v>
      </c>
      <c r="F79" t="s">
        <v>1791</v>
      </c>
      <c r="G79" t="s">
        <v>1975</v>
      </c>
      <c r="H79" t="s">
        <v>3969</v>
      </c>
      <c r="I79" t="s">
        <v>246</v>
      </c>
      <c r="J79" t="s">
        <v>3971</v>
      </c>
      <c r="K79" t="s">
        <v>366</v>
      </c>
      <c r="L79" t="s">
        <v>284</v>
      </c>
      <c r="M79" t="s">
        <v>250</v>
      </c>
      <c r="N79" t="s">
        <v>234</v>
      </c>
      <c r="O79" t="s">
        <v>234</v>
      </c>
      <c r="P79" t="s">
        <v>308</v>
      </c>
      <c r="Q79" t="s">
        <v>234</v>
      </c>
      <c r="R79" t="s">
        <v>3875</v>
      </c>
      <c r="S79">
        <v>1</v>
      </c>
      <c r="T79">
        <v>1</v>
      </c>
      <c r="U79">
        <v>0</v>
      </c>
      <c r="V79">
        <v>0</v>
      </c>
      <c r="W79">
        <v>0</v>
      </c>
      <c r="X79">
        <v>0</v>
      </c>
      <c r="Y79">
        <v>0</v>
      </c>
      <c r="Z79">
        <v>0</v>
      </c>
      <c r="AA79" t="s">
        <v>309</v>
      </c>
      <c r="AB79" t="s">
        <v>750</v>
      </c>
      <c r="AC79" t="s">
        <v>3880</v>
      </c>
      <c r="AD79">
        <v>1</v>
      </c>
      <c r="AE79">
        <v>0</v>
      </c>
      <c r="AF79">
        <v>0</v>
      </c>
      <c r="AG79">
        <v>0</v>
      </c>
      <c r="AH79">
        <v>1</v>
      </c>
      <c r="AI79">
        <v>0</v>
      </c>
      <c r="AJ79">
        <v>0</v>
      </c>
      <c r="AK79">
        <v>0</v>
      </c>
      <c r="AL79">
        <v>0</v>
      </c>
      <c r="AM79">
        <v>0</v>
      </c>
      <c r="AN79" t="s">
        <v>234</v>
      </c>
      <c r="AO79" t="s">
        <v>288</v>
      </c>
      <c r="AP79" t="s">
        <v>289</v>
      </c>
      <c r="AQ79" t="s">
        <v>3886</v>
      </c>
      <c r="AR79">
        <v>0</v>
      </c>
      <c r="AS79">
        <v>1</v>
      </c>
      <c r="AT79">
        <v>0</v>
      </c>
      <c r="AU79">
        <v>1</v>
      </c>
      <c r="AV79">
        <v>0</v>
      </c>
      <c r="AW79">
        <v>0</v>
      </c>
      <c r="AX79">
        <v>1</v>
      </c>
      <c r="AY79">
        <v>0</v>
      </c>
      <c r="AZ79" t="s">
        <v>1500</v>
      </c>
      <c r="BA79" t="s">
        <v>234</v>
      </c>
      <c r="BB79" t="s">
        <v>234</v>
      </c>
      <c r="BC79" t="s">
        <v>234</v>
      </c>
      <c r="BD79">
        <v>450</v>
      </c>
      <c r="BE79" s="252">
        <v>173.07692307692301</v>
      </c>
      <c r="BF79" t="s">
        <v>1655</v>
      </c>
      <c r="BG79" t="s">
        <v>234</v>
      </c>
      <c r="BH79" s="252" t="s">
        <v>234</v>
      </c>
      <c r="BI79" t="s">
        <v>234</v>
      </c>
      <c r="BJ79">
        <v>450</v>
      </c>
      <c r="BK79" s="252">
        <v>155.172413793103</v>
      </c>
      <c r="BL79" t="s">
        <v>1655</v>
      </c>
      <c r="BM79" t="s">
        <v>234</v>
      </c>
      <c r="BN79" s="252" t="s">
        <v>234</v>
      </c>
      <c r="BO79" t="s">
        <v>234</v>
      </c>
      <c r="BP79" t="s">
        <v>234</v>
      </c>
      <c r="BQ79" s="252" t="s">
        <v>234</v>
      </c>
      <c r="BR79" t="s">
        <v>234</v>
      </c>
      <c r="BS79" t="s">
        <v>1504</v>
      </c>
      <c r="BT79" t="s">
        <v>1655</v>
      </c>
      <c r="BU79">
        <v>1200</v>
      </c>
      <c r="BV79" t="s">
        <v>234</v>
      </c>
      <c r="BW79" t="s">
        <v>234</v>
      </c>
      <c r="BX79" t="s">
        <v>234</v>
      </c>
      <c r="BY79" t="s">
        <v>234</v>
      </c>
      <c r="BZ79" t="s">
        <v>234</v>
      </c>
      <c r="CA79" t="s">
        <v>234</v>
      </c>
      <c r="CB79" t="s">
        <v>259</v>
      </c>
      <c r="CC79">
        <v>1200</v>
      </c>
      <c r="CD79" t="s">
        <v>1655</v>
      </c>
      <c r="CE79" t="s">
        <v>1655</v>
      </c>
      <c r="CF79" t="s">
        <v>1531</v>
      </c>
      <c r="CG79">
        <v>0</v>
      </c>
      <c r="CH79">
        <v>0</v>
      </c>
      <c r="CI79">
        <v>0</v>
      </c>
      <c r="CJ79">
        <v>0</v>
      </c>
      <c r="CK79">
        <v>0</v>
      </c>
      <c r="CL79">
        <v>1</v>
      </c>
      <c r="CM79">
        <v>0</v>
      </c>
      <c r="CN79">
        <v>0</v>
      </c>
      <c r="CO79">
        <v>0</v>
      </c>
      <c r="CP79">
        <v>0</v>
      </c>
      <c r="CQ79">
        <v>0</v>
      </c>
      <c r="CR79">
        <v>0</v>
      </c>
      <c r="CS79">
        <v>0</v>
      </c>
      <c r="CT79">
        <v>0</v>
      </c>
      <c r="CU79" t="s">
        <v>234</v>
      </c>
      <c r="CV79" t="s">
        <v>1460</v>
      </c>
      <c r="CW79">
        <v>0</v>
      </c>
      <c r="CX79">
        <v>1</v>
      </c>
      <c r="CY79">
        <v>0</v>
      </c>
      <c r="CZ79">
        <v>0</v>
      </c>
      <c r="DA79">
        <v>0</v>
      </c>
      <c r="DB79">
        <v>0</v>
      </c>
      <c r="DC79">
        <v>0</v>
      </c>
      <c r="DD79">
        <v>0</v>
      </c>
      <c r="DE79" t="s">
        <v>1655</v>
      </c>
      <c r="DF79" t="s">
        <v>1445</v>
      </c>
      <c r="DG79" t="s">
        <v>1655</v>
      </c>
      <c r="DH79" t="s">
        <v>406</v>
      </c>
      <c r="DI79" t="s">
        <v>314</v>
      </c>
      <c r="DJ79" t="s">
        <v>1875</v>
      </c>
      <c r="DK79" t="s">
        <v>314</v>
      </c>
      <c r="DL79" t="s">
        <v>3932</v>
      </c>
      <c r="DM79">
        <v>1</v>
      </c>
      <c r="DN79">
        <v>0</v>
      </c>
      <c r="DO79">
        <v>0</v>
      </c>
      <c r="DP79">
        <v>0</v>
      </c>
      <c r="DQ79">
        <v>0</v>
      </c>
      <c r="DR79">
        <v>1</v>
      </c>
      <c r="DS79">
        <v>0</v>
      </c>
      <c r="DT79">
        <v>0</v>
      </c>
      <c r="DU79" t="s">
        <v>1655</v>
      </c>
      <c r="DV79">
        <v>65</v>
      </c>
      <c r="DW79" t="s">
        <v>3978</v>
      </c>
      <c r="DX79" t="s">
        <v>234</v>
      </c>
      <c r="DY79" t="s">
        <v>234</v>
      </c>
      <c r="DZ79" t="s">
        <v>234</v>
      </c>
      <c r="EA79" s="99">
        <v>65</v>
      </c>
      <c r="EB79" t="s">
        <v>1655</v>
      </c>
      <c r="EC79" t="s">
        <v>234</v>
      </c>
      <c r="ED79" t="s">
        <v>234</v>
      </c>
      <c r="EE79" t="s">
        <v>234</v>
      </c>
      <c r="EF79" t="s">
        <v>234</v>
      </c>
      <c r="EG79" t="s">
        <v>234</v>
      </c>
      <c r="EH79" t="s">
        <v>234</v>
      </c>
      <c r="EI79" t="s">
        <v>234</v>
      </c>
      <c r="EJ79" t="s">
        <v>234</v>
      </c>
      <c r="EK79" s="252" t="s">
        <v>234</v>
      </c>
      <c r="EL79" t="s">
        <v>234</v>
      </c>
      <c r="EM79" t="s">
        <v>234</v>
      </c>
      <c r="EN79" t="s">
        <v>234</v>
      </c>
      <c r="EO79" t="s">
        <v>234</v>
      </c>
      <c r="EP79" t="s">
        <v>234</v>
      </c>
      <c r="EQ79" s="252" t="s">
        <v>234</v>
      </c>
      <c r="ER79" t="s">
        <v>234</v>
      </c>
      <c r="ES79" t="s">
        <v>234</v>
      </c>
      <c r="ET79" t="s">
        <v>234</v>
      </c>
      <c r="EU79" t="s">
        <v>234</v>
      </c>
      <c r="EV79" t="s">
        <v>234</v>
      </c>
      <c r="EW79" t="s">
        <v>234</v>
      </c>
      <c r="EX79" t="s">
        <v>234</v>
      </c>
      <c r="EY79" t="s">
        <v>234</v>
      </c>
      <c r="EZ79" t="s">
        <v>1655</v>
      </c>
      <c r="FA79" t="s">
        <v>234</v>
      </c>
      <c r="FB79">
        <v>10</v>
      </c>
      <c r="FC79" t="s">
        <v>234</v>
      </c>
      <c r="FD79" t="s">
        <v>234</v>
      </c>
      <c r="FE79" t="s">
        <v>234</v>
      </c>
      <c r="FF79" t="s">
        <v>234</v>
      </c>
      <c r="FG79" t="s">
        <v>234</v>
      </c>
      <c r="FH79" t="s">
        <v>234</v>
      </c>
      <c r="FI79" t="s">
        <v>1655</v>
      </c>
      <c r="FJ79" t="s">
        <v>259</v>
      </c>
      <c r="FK79" s="99">
        <v>10</v>
      </c>
      <c r="FL79" t="s">
        <v>1655</v>
      </c>
      <c r="FM79" t="s">
        <v>1528</v>
      </c>
      <c r="FN79">
        <v>0</v>
      </c>
      <c r="FO79">
        <v>0</v>
      </c>
      <c r="FP79">
        <v>0</v>
      </c>
      <c r="FQ79">
        <v>1</v>
      </c>
      <c r="FR79">
        <v>0</v>
      </c>
      <c r="FS79">
        <v>0</v>
      </c>
      <c r="FT79">
        <v>0</v>
      </c>
      <c r="FU79">
        <v>0</v>
      </c>
      <c r="FV79">
        <v>0</v>
      </c>
      <c r="FW79">
        <v>0</v>
      </c>
      <c r="FX79">
        <v>0</v>
      </c>
      <c r="FY79">
        <v>0</v>
      </c>
      <c r="FZ79">
        <v>0</v>
      </c>
      <c r="GA79" t="s">
        <v>234</v>
      </c>
      <c r="GB79" t="s">
        <v>1018</v>
      </c>
      <c r="GC79">
        <v>1</v>
      </c>
      <c r="GD79">
        <v>0</v>
      </c>
      <c r="GE79">
        <v>0</v>
      </c>
      <c r="GF79">
        <v>0</v>
      </c>
      <c r="GG79">
        <v>0</v>
      </c>
      <c r="GH79">
        <v>0</v>
      </c>
      <c r="GI79">
        <v>0</v>
      </c>
      <c r="GJ79">
        <v>0</v>
      </c>
      <c r="GK79" t="s">
        <v>1655</v>
      </c>
      <c r="GL79" t="s">
        <v>1445</v>
      </c>
      <c r="GM79" t="s">
        <v>1655</v>
      </c>
      <c r="GN79" t="s">
        <v>406</v>
      </c>
      <c r="GO79" t="s">
        <v>314</v>
      </c>
      <c r="GP79" t="s">
        <v>1875</v>
      </c>
      <c r="GQ79" t="s">
        <v>314</v>
      </c>
      <c r="GR79" t="s">
        <v>1445</v>
      </c>
      <c r="GS79" t="s">
        <v>234</v>
      </c>
      <c r="GT79" t="s">
        <v>234</v>
      </c>
      <c r="GU79" t="s">
        <v>234</v>
      </c>
      <c r="GV79" t="s">
        <v>234</v>
      </c>
      <c r="GW79" t="s">
        <v>234</v>
      </c>
      <c r="GX79" t="s">
        <v>234</v>
      </c>
      <c r="GY79" t="s">
        <v>234</v>
      </c>
      <c r="GZ79" t="s">
        <v>234</v>
      </c>
      <c r="HA79" t="s">
        <v>1451</v>
      </c>
      <c r="HB79">
        <v>0</v>
      </c>
      <c r="HC79">
        <v>1</v>
      </c>
      <c r="HD79">
        <v>0</v>
      </c>
      <c r="HE79">
        <v>0</v>
      </c>
      <c r="HF79">
        <v>0</v>
      </c>
      <c r="HG79">
        <v>0</v>
      </c>
      <c r="HH79">
        <v>0</v>
      </c>
      <c r="HI79">
        <v>0</v>
      </c>
      <c r="HJ79" t="s">
        <v>234</v>
      </c>
      <c r="HK79" t="s">
        <v>1655</v>
      </c>
      <c r="HL79" t="s">
        <v>234</v>
      </c>
      <c r="HM79" t="s">
        <v>3878</v>
      </c>
      <c r="HN79">
        <v>1</v>
      </c>
      <c r="HO79">
        <v>1</v>
      </c>
      <c r="HP79">
        <v>0</v>
      </c>
      <c r="HQ79" t="s">
        <v>234</v>
      </c>
      <c r="HR79" t="s">
        <v>234</v>
      </c>
      <c r="HS79" t="s">
        <v>234</v>
      </c>
      <c r="HT79" t="s">
        <v>234</v>
      </c>
      <c r="HU79" t="s">
        <v>234</v>
      </c>
      <c r="HV79" t="s">
        <v>234</v>
      </c>
      <c r="HW79" t="s">
        <v>234</v>
      </c>
      <c r="HX79" t="s">
        <v>234</v>
      </c>
      <c r="HY79" t="s">
        <v>234</v>
      </c>
      <c r="HZ79" t="s">
        <v>234</v>
      </c>
      <c r="IA79" t="s">
        <v>234</v>
      </c>
      <c r="IB79" t="s">
        <v>234</v>
      </c>
      <c r="IC79" t="s">
        <v>234</v>
      </c>
      <c r="ID79" t="s">
        <v>234</v>
      </c>
      <c r="IE79" t="s">
        <v>234</v>
      </c>
      <c r="IF79" t="s">
        <v>234</v>
      </c>
      <c r="IG79" t="s">
        <v>234</v>
      </c>
      <c r="IH79" t="s">
        <v>234</v>
      </c>
      <c r="II79" t="s">
        <v>234</v>
      </c>
      <c r="IJ79" t="s">
        <v>234</v>
      </c>
      <c r="IK79" t="s">
        <v>234</v>
      </c>
      <c r="IL79" t="s">
        <v>234</v>
      </c>
      <c r="IM79" t="s">
        <v>234</v>
      </c>
      <c r="IN79" t="s">
        <v>234</v>
      </c>
      <c r="IO79" t="s">
        <v>234</v>
      </c>
      <c r="IP79" t="s">
        <v>234</v>
      </c>
      <c r="IQ79" t="s">
        <v>234</v>
      </c>
      <c r="IR79" t="s">
        <v>234</v>
      </c>
      <c r="IS79" t="s">
        <v>234</v>
      </c>
      <c r="IT79" t="s">
        <v>234</v>
      </c>
      <c r="IU79" t="s">
        <v>234</v>
      </c>
      <c r="IV79" t="s">
        <v>234</v>
      </c>
      <c r="IW79" t="s">
        <v>234</v>
      </c>
      <c r="IX79" t="s">
        <v>234</v>
      </c>
      <c r="IY79" t="s">
        <v>234</v>
      </c>
      <c r="IZ79" t="s">
        <v>234</v>
      </c>
      <c r="JA79" t="s">
        <v>234</v>
      </c>
      <c r="JB79" t="s">
        <v>234</v>
      </c>
      <c r="JC79" t="s">
        <v>234</v>
      </c>
      <c r="JD79" t="s">
        <v>234</v>
      </c>
      <c r="JE79" t="s">
        <v>234</v>
      </c>
      <c r="JF79" t="s">
        <v>234</v>
      </c>
      <c r="JG79" t="s">
        <v>234</v>
      </c>
      <c r="JH79" t="s">
        <v>234</v>
      </c>
      <c r="JI79" t="s">
        <v>234</v>
      </c>
      <c r="JJ79" t="s">
        <v>234</v>
      </c>
      <c r="JK79" t="s">
        <v>234</v>
      </c>
      <c r="JL79" t="s">
        <v>234</v>
      </c>
      <c r="JM79" t="s">
        <v>234</v>
      </c>
      <c r="JN79" t="s">
        <v>234</v>
      </c>
      <c r="JO79" t="s">
        <v>234</v>
      </c>
      <c r="JP79" t="s">
        <v>234</v>
      </c>
      <c r="JQ79" t="s">
        <v>234</v>
      </c>
      <c r="JR79" t="s">
        <v>234</v>
      </c>
      <c r="JS79" t="s">
        <v>234</v>
      </c>
      <c r="JT79" t="s">
        <v>234</v>
      </c>
      <c r="JU79" t="s">
        <v>234</v>
      </c>
      <c r="JV79" t="s">
        <v>234</v>
      </c>
      <c r="JW79" t="s">
        <v>234</v>
      </c>
      <c r="JX79" t="s">
        <v>3443</v>
      </c>
    </row>
    <row r="80" spans="1:284" x14ac:dyDescent="0.35">
      <c r="A80" t="s">
        <v>4021</v>
      </c>
      <c r="B80" s="268">
        <v>44616</v>
      </c>
      <c r="C80" t="s">
        <v>403</v>
      </c>
      <c r="D80" t="s">
        <v>402</v>
      </c>
      <c r="E80" t="s">
        <v>4015</v>
      </c>
      <c r="F80" t="s">
        <v>419</v>
      </c>
      <c r="G80" t="s">
        <v>426</v>
      </c>
      <c r="H80" t="s">
        <v>469</v>
      </c>
      <c r="I80" t="s">
        <v>472</v>
      </c>
      <c r="J80" t="s">
        <v>471</v>
      </c>
      <c r="K80" t="s">
        <v>247</v>
      </c>
      <c r="L80" t="s">
        <v>284</v>
      </c>
      <c r="M80" t="s">
        <v>250</v>
      </c>
      <c r="N80" t="s">
        <v>234</v>
      </c>
      <c r="O80" t="s">
        <v>234</v>
      </c>
      <c r="P80" t="s">
        <v>285</v>
      </c>
      <c r="Q80" t="s">
        <v>234</v>
      </c>
      <c r="R80" t="s">
        <v>3875</v>
      </c>
      <c r="S80">
        <v>1</v>
      </c>
      <c r="T80">
        <v>1</v>
      </c>
      <c r="U80">
        <v>0</v>
      </c>
      <c r="V80">
        <v>0</v>
      </c>
      <c r="W80">
        <v>0</v>
      </c>
      <c r="X80">
        <v>0</v>
      </c>
      <c r="Y80">
        <v>0</v>
      </c>
      <c r="Z80">
        <v>0</v>
      </c>
      <c r="AA80" t="s">
        <v>309</v>
      </c>
      <c r="AB80" t="s">
        <v>750</v>
      </c>
      <c r="AC80" t="s">
        <v>287</v>
      </c>
      <c r="AD80">
        <v>1</v>
      </c>
      <c r="AE80">
        <v>0</v>
      </c>
      <c r="AF80">
        <v>0</v>
      </c>
      <c r="AG80">
        <v>0</v>
      </c>
      <c r="AH80">
        <v>0</v>
      </c>
      <c r="AI80">
        <v>0</v>
      </c>
      <c r="AJ80">
        <v>0</v>
      </c>
      <c r="AK80">
        <v>0</v>
      </c>
      <c r="AL80">
        <v>0</v>
      </c>
      <c r="AM80">
        <v>0</v>
      </c>
      <c r="AN80" t="s">
        <v>234</v>
      </c>
      <c r="AO80" t="s">
        <v>348</v>
      </c>
      <c r="AP80" t="s">
        <v>348</v>
      </c>
      <c r="AQ80" t="s">
        <v>3944</v>
      </c>
      <c r="AR80">
        <v>1</v>
      </c>
      <c r="AS80">
        <v>1</v>
      </c>
      <c r="AT80">
        <v>1</v>
      </c>
      <c r="AU80">
        <v>1</v>
      </c>
      <c r="AV80">
        <v>1</v>
      </c>
      <c r="AW80">
        <v>1</v>
      </c>
      <c r="AX80">
        <v>1</v>
      </c>
      <c r="AY80">
        <v>0</v>
      </c>
      <c r="AZ80" t="s">
        <v>1500</v>
      </c>
      <c r="BA80">
        <v>300</v>
      </c>
      <c r="BB80">
        <v>150</v>
      </c>
      <c r="BC80" t="s">
        <v>1445</v>
      </c>
      <c r="BD80">
        <v>375</v>
      </c>
      <c r="BE80" s="252">
        <v>144.230769230769</v>
      </c>
      <c r="BF80" t="s">
        <v>1655</v>
      </c>
      <c r="BG80">
        <v>250</v>
      </c>
      <c r="BH80" s="252">
        <v>108.695652173913</v>
      </c>
      <c r="BI80" t="s">
        <v>1655</v>
      </c>
      <c r="BJ80">
        <v>400</v>
      </c>
      <c r="BK80" s="252">
        <v>137.93103448275801</v>
      </c>
      <c r="BL80" t="s">
        <v>1655</v>
      </c>
      <c r="BM80">
        <v>575</v>
      </c>
      <c r="BN80" s="252">
        <v>239.583333333333</v>
      </c>
      <c r="BO80" t="s">
        <v>1445</v>
      </c>
      <c r="BP80">
        <v>650</v>
      </c>
      <c r="BQ80" s="252">
        <v>270.83333333333297</v>
      </c>
      <c r="BR80" t="s">
        <v>1655</v>
      </c>
      <c r="BS80" t="s">
        <v>1504</v>
      </c>
      <c r="BT80" t="s">
        <v>1445</v>
      </c>
      <c r="BU80" t="s">
        <v>234</v>
      </c>
      <c r="BV80" t="s">
        <v>234</v>
      </c>
      <c r="BW80" t="s">
        <v>342</v>
      </c>
      <c r="BX80" t="s">
        <v>342</v>
      </c>
      <c r="BY80" t="s">
        <v>414</v>
      </c>
      <c r="BZ80">
        <v>591</v>
      </c>
      <c r="CA80">
        <v>150</v>
      </c>
      <c r="CB80" t="s">
        <v>4017</v>
      </c>
      <c r="CC80" s="252">
        <v>960.65989847715696</v>
      </c>
      <c r="CD80" t="s">
        <v>1655</v>
      </c>
      <c r="CE80" t="s">
        <v>1655</v>
      </c>
      <c r="CF80" t="s">
        <v>4018</v>
      </c>
      <c r="CG80">
        <v>1</v>
      </c>
      <c r="CH80">
        <v>1</v>
      </c>
      <c r="CI80">
        <v>0</v>
      </c>
      <c r="CJ80">
        <v>0</v>
      </c>
      <c r="CK80">
        <v>1</v>
      </c>
      <c r="CL80">
        <v>0</v>
      </c>
      <c r="CM80">
        <v>0</v>
      </c>
      <c r="CN80">
        <v>1</v>
      </c>
      <c r="CO80">
        <v>0</v>
      </c>
      <c r="CP80">
        <v>0</v>
      </c>
      <c r="CQ80">
        <v>0</v>
      </c>
      <c r="CR80">
        <v>0</v>
      </c>
      <c r="CS80">
        <v>0</v>
      </c>
      <c r="CT80">
        <v>0</v>
      </c>
      <c r="CU80" t="s">
        <v>234</v>
      </c>
      <c r="CV80" t="s">
        <v>4019</v>
      </c>
      <c r="CW80">
        <v>1</v>
      </c>
      <c r="CX80">
        <v>1</v>
      </c>
      <c r="CY80">
        <v>0</v>
      </c>
      <c r="CZ80">
        <v>1</v>
      </c>
      <c r="DA80">
        <v>0</v>
      </c>
      <c r="DB80">
        <v>0</v>
      </c>
      <c r="DC80">
        <v>0</v>
      </c>
      <c r="DD80">
        <v>0</v>
      </c>
      <c r="DE80" t="s">
        <v>1655</v>
      </c>
      <c r="DF80" t="s">
        <v>269</v>
      </c>
      <c r="DG80" t="s">
        <v>1655</v>
      </c>
      <c r="DH80" t="s">
        <v>419</v>
      </c>
      <c r="DI80" t="s">
        <v>305</v>
      </c>
      <c r="DJ80" t="s">
        <v>426</v>
      </c>
      <c r="DK80" t="s">
        <v>305</v>
      </c>
      <c r="DL80" t="s">
        <v>3813</v>
      </c>
      <c r="DM80">
        <v>1</v>
      </c>
      <c r="DN80">
        <v>1</v>
      </c>
      <c r="DO80">
        <v>1</v>
      </c>
      <c r="DP80">
        <v>1</v>
      </c>
      <c r="DQ80">
        <v>1</v>
      </c>
      <c r="DR80">
        <v>1</v>
      </c>
      <c r="DS80">
        <v>1</v>
      </c>
      <c r="DT80">
        <v>0</v>
      </c>
      <c r="DU80" t="s">
        <v>1655</v>
      </c>
      <c r="DV80">
        <v>40</v>
      </c>
      <c r="DW80" t="s">
        <v>3818</v>
      </c>
      <c r="DX80" t="s">
        <v>234</v>
      </c>
      <c r="DY80" t="s">
        <v>234</v>
      </c>
      <c r="DZ80" t="s">
        <v>234</v>
      </c>
      <c r="EA80" s="99">
        <v>40</v>
      </c>
      <c r="EB80" t="s">
        <v>1445</v>
      </c>
      <c r="EC80">
        <v>25</v>
      </c>
      <c r="ED80" t="s">
        <v>1445</v>
      </c>
      <c r="EE80">
        <v>35</v>
      </c>
      <c r="EF80" t="s">
        <v>1655</v>
      </c>
      <c r="EG80" t="s">
        <v>1655</v>
      </c>
      <c r="EH80">
        <v>75</v>
      </c>
      <c r="EI80" t="s">
        <v>234</v>
      </c>
      <c r="EJ80" t="s">
        <v>234</v>
      </c>
      <c r="EK80" s="252">
        <v>75</v>
      </c>
      <c r="EL80" t="s">
        <v>1655</v>
      </c>
      <c r="EM80" t="s">
        <v>1655</v>
      </c>
      <c r="EN80">
        <v>75</v>
      </c>
      <c r="EO80" t="s">
        <v>234</v>
      </c>
      <c r="EP80" t="s">
        <v>234</v>
      </c>
      <c r="EQ80" s="252">
        <v>75</v>
      </c>
      <c r="ER80" t="s">
        <v>1445</v>
      </c>
      <c r="ES80" t="s">
        <v>1655</v>
      </c>
      <c r="ET80">
        <v>100</v>
      </c>
      <c r="EU80" t="s">
        <v>234</v>
      </c>
      <c r="EV80" t="s">
        <v>234</v>
      </c>
      <c r="EW80" t="s">
        <v>234</v>
      </c>
      <c r="EX80">
        <v>100</v>
      </c>
      <c r="EY80" t="s">
        <v>1445</v>
      </c>
      <c r="EZ80" t="s">
        <v>1655</v>
      </c>
      <c r="FA80" t="s">
        <v>234</v>
      </c>
      <c r="FB80">
        <v>25</v>
      </c>
      <c r="FC80" t="s">
        <v>234</v>
      </c>
      <c r="FD80" t="s">
        <v>234</v>
      </c>
      <c r="FE80" t="s">
        <v>234</v>
      </c>
      <c r="FF80" t="s">
        <v>234</v>
      </c>
      <c r="FG80" t="s">
        <v>234</v>
      </c>
      <c r="FH80" t="s">
        <v>234</v>
      </c>
      <c r="FI80" t="s">
        <v>269</v>
      </c>
      <c r="FJ80" t="s">
        <v>259</v>
      </c>
      <c r="FK80" s="99">
        <v>25</v>
      </c>
      <c r="FL80" t="s">
        <v>1445</v>
      </c>
      <c r="FM80" t="s">
        <v>234</v>
      </c>
      <c r="FN80" t="s">
        <v>234</v>
      </c>
      <c r="FO80" t="s">
        <v>234</v>
      </c>
      <c r="FP80" t="s">
        <v>234</v>
      </c>
      <c r="FQ80" t="s">
        <v>234</v>
      </c>
      <c r="FR80" t="s">
        <v>234</v>
      </c>
      <c r="FS80" t="s">
        <v>234</v>
      </c>
      <c r="FT80" t="s">
        <v>234</v>
      </c>
      <c r="FU80" t="s">
        <v>234</v>
      </c>
      <c r="FV80" t="s">
        <v>234</v>
      </c>
      <c r="FW80" t="s">
        <v>234</v>
      </c>
      <c r="FX80" t="s">
        <v>234</v>
      </c>
      <c r="FY80" t="s">
        <v>234</v>
      </c>
      <c r="FZ80" t="s">
        <v>234</v>
      </c>
      <c r="GA80" t="s">
        <v>234</v>
      </c>
      <c r="GB80" t="s">
        <v>234</v>
      </c>
      <c r="GC80" t="s">
        <v>234</v>
      </c>
      <c r="GD80" t="s">
        <v>234</v>
      </c>
      <c r="GE80" t="s">
        <v>234</v>
      </c>
      <c r="GF80" t="s">
        <v>234</v>
      </c>
      <c r="GG80" t="s">
        <v>234</v>
      </c>
      <c r="GH80" t="s">
        <v>234</v>
      </c>
      <c r="GI80" t="s">
        <v>234</v>
      </c>
      <c r="GJ80" t="s">
        <v>234</v>
      </c>
      <c r="GK80" t="s">
        <v>1655</v>
      </c>
      <c r="GL80" t="s">
        <v>269</v>
      </c>
      <c r="GM80" t="s">
        <v>1655</v>
      </c>
      <c r="GN80" t="s">
        <v>419</v>
      </c>
      <c r="GO80" t="s">
        <v>305</v>
      </c>
      <c r="GP80" t="s">
        <v>426</v>
      </c>
      <c r="GQ80" t="s">
        <v>305</v>
      </c>
      <c r="GR80" t="s">
        <v>269</v>
      </c>
      <c r="GS80" t="s">
        <v>234</v>
      </c>
      <c r="GT80" t="s">
        <v>234</v>
      </c>
      <c r="GU80" t="s">
        <v>234</v>
      </c>
      <c r="GV80" t="s">
        <v>234</v>
      </c>
      <c r="GW80" t="s">
        <v>234</v>
      </c>
      <c r="GX80" t="s">
        <v>234</v>
      </c>
      <c r="GY80" t="s">
        <v>234</v>
      </c>
      <c r="GZ80" t="s">
        <v>234</v>
      </c>
      <c r="HA80" t="s">
        <v>3829</v>
      </c>
      <c r="HB80">
        <v>1</v>
      </c>
      <c r="HC80">
        <v>0</v>
      </c>
      <c r="HD80">
        <v>1</v>
      </c>
      <c r="HE80">
        <v>0</v>
      </c>
      <c r="HF80">
        <v>0</v>
      </c>
      <c r="HG80">
        <v>0</v>
      </c>
      <c r="HH80">
        <v>0</v>
      </c>
      <c r="HI80">
        <v>0</v>
      </c>
      <c r="HJ80" t="s">
        <v>234</v>
      </c>
      <c r="HK80" t="s">
        <v>1655</v>
      </c>
      <c r="HL80" t="s">
        <v>234</v>
      </c>
      <c r="HM80" t="s">
        <v>309</v>
      </c>
      <c r="HN80">
        <v>1</v>
      </c>
      <c r="HO80">
        <v>0</v>
      </c>
      <c r="HP80">
        <v>0</v>
      </c>
      <c r="HQ80" t="s">
        <v>234</v>
      </c>
      <c r="HR80" t="s">
        <v>234</v>
      </c>
      <c r="HS80" t="s">
        <v>234</v>
      </c>
      <c r="HT80" t="s">
        <v>234</v>
      </c>
      <c r="HU80" t="s">
        <v>234</v>
      </c>
      <c r="HV80" t="s">
        <v>234</v>
      </c>
      <c r="HW80" t="s">
        <v>234</v>
      </c>
      <c r="HX80" t="s">
        <v>234</v>
      </c>
      <c r="HY80" t="s">
        <v>234</v>
      </c>
      <c r="HZ80" t="s">
        <v>234</v>
      </c>
      <c r="IA80" t="s">
        <v>234</v>
      </c>
      <c r="IB80" t="s">
        <v>234</v>
      </c>
      <c r="IC80" t="s">
        <v>234</v>
      </c>
      <c r="ID80" t="s">
        <v>234</v>
      </c>
      <c r="IE80" t="s">
        <v>234</v>
      </c>
      <c r="IF80" t="s">
        <v>234</v>
      </c>
      <c r="IG80" t="s">
        <v>234</v>
      </c>
      <c r="IH80" t="s">
        <v>234</v>
      </c>
      <c r="II80" t="s">
        <v>234</v>
      </c>
      <c r="IJ80" t="s">
        <v>234</v>
      </c>
      <c r="IK80" t="s">
        <v>234</v>
      </c>
      <c r="IL80" t="s">
        <v>234</v>
      </c>
      <c r="IM80" t="s">
        <v>234</v>
      </c>
      <c r="IN80" t="s">
        <v>234</v>
      </c>
      <c r="IO80" t="s">
        <v>234</v>
      </c>
      <c r="IP80" t="s">
        <v>234</v>
      </c>
      <c r="IQ80" t="s">
        <v>234</v>
      </c>
      <c r="IR80" t="s">
        <v>234</v>
      </c>
      <c r="IS80" t="s">
        <v>234</v>
      </c>
      <c r="IT80" t="s">
        <v>234</v>
      </c>
      <c r="IU80" t="s">
        <v>234</v>
      </c>
      <c r="IV80" t="s">
        <v>234</v>
      </c>
      <c r="IW80" t="s">
        <v>234</v>
      </c>
      <c r="IX80" t="s">
        <v>234</v>
      </c>
      <c r="IY80" t="s">
        <v>234</v>
      </c>
      <c r="IZ80" t="s">
        <v>234</v>
      </c>
      <c r="JA80" t="s">
        <v>234</v>
      </c>
      <c r="JB80" t="s">
        <v>234</v>
      </c>
      <c r="JC80" t="s">
        <v>234</v>
      </c>
      <c r="JD80" t="s">
        <v>234</v>
      </c>
      <c r="JE80" t="s">
        <v>234</v>
      </c>
      <c r="JF80" t="s">
        <v>234</v>
      </c>
      <c r="JG80" t="s">
        <v>234</v>
      </c>
      <c r="JH80" t="s">
        <v>234</v>
      </c>
      <c r="JI80" t="s">
        <v>234</v>
      </c>
      <c r="JJ80" t="s">
        <v>234</v>
      </c>
      <c r="JK80" t="s">
        <v>234</v>
      </c>
      <c r="JL80" t="s">
        <v>234</v>
      </c>
      <c r="JM80" t="s">
        <v>234</v>
      </c>
      <c r="JN80" t="s">
        <v>234</v>
      </c>
      <c r="JO80" t="s">
        <v>234</v>
      </c>
      <c r="JP80" t="s">
        <v>234</v>
      </c>
      <c r="JQ80" t="s">
        <v>234</v>
      </c>
      <c r="JR80" t="s">
        <v>234</v>
      </c>
      <c r="JS80" t="s">
        <v>234</v>
      </c>
      <c r="JT80" t="s">
        <v>234</v>
      </c>
      <c r="JU80" t="s">
        <v>234</v>
      </c>
      <c r="JV80" t="s">
        <v>234</v>
      </c>
      <c r="JW80" t="s">
        <v>234</v>
      </c>
      <c r="JX80" t="s">
        <v>4020</v>
      </c>
    </row>
    <row r="81" spans="1:284" x14ac:dyDescent="0.35">
      <c r="A81" t="s">
        <v>4023</v>
      </c>
      <c r="B81" s="268">
        <v>44616</v>
      </c>
      <c r="C81" t="s">
        <v>403</v>
      </c>
      <c r="D81" t="s">
        <v>402</v>
      </c>
      <c r="E81" t="s">
        <v>4015</v>
      </c>
      <c r="F81" t="s">
        <v>419</v>
      </c>
      <c r="G81" t="s">
        <v>426</v>
      </c>
      <c r="H81" t="s">
        <v>469</v>
      </c>
      <c r="I81" t="s">
        <v>472</v>
      </c>
      <c r="J81" t="s">
        <v>471</v>
      </c>
      <c r="K81" t="s">
        <v>247</v>
      </c>
      <c r="L81" t="s">
        <v>284</v>
      </c>
      <c r="M81" t="s">
        <v>274</v>
      </c>
      <c r="N81" t="s">
        <v>234</v>
      </c>
      <c r="O81" t="s">
        <v>234</v>
      </c>
      <c r="P81" t="s">
        <v>285</v>
      </c>
      <c r="Q81" t="s">
        <v>234</v>
      </c>
      <c r="R81" t="s">
        <v>3875</v>
      </c>
      <c r="S81">
        <v>1</v>
      </c>
      <c r="T81">
        <v>1</v>
      </c>
      <c r="U81">
        <v>0</v>
      </c>
      <c r="V81">
        <v>0</v>
      </c>
      <c r="W81">
        <v>0</v>
      </c>
      <c r="X81">
        <v>0</v>
      </c>
      <c r="Y81">
        <v>0</v>
      </c>
      <c r="Z81">
        <v>0</v>
      </c>
      <c r="AA81" t="s">
        <v>309</v>
      </c>
      <c r="AB81" t="s">
        <v>750</v>
      </c>
      <c r="AC81" t="s">
        <v>287</v>
      </c>
      <c r="AD81">
        <v>1</v>
      </c>
      <c r="AE81">
        <v>0</v>
      </c>
      <c r="AF81">
        <v>0</v>
      </c>
      <c r="AG81">
        <v>0</v>
      </c>
      <c r="AH81">
        <v>0</v>
      </c>
      <c r="AI81">
        <v>0</v>
      </c>
      <c r="AJ81">
        <v>0</v>
      </c>
      <c r="AK81">
        <v>0</v>
      </c>
      <c r="AL81">
        <v>0</v>
      </c>
      <c r="AM81">
        <v>0</v>
      </c>
      <c r="AN81" t="s">
        <v>234</v>
      </c>
      <c r="AO81" t="s">
        <v>317</v>
      </c>
      <c r="AP81" t="s">
        <v>311</v>
      </c>
      <c r="AQ81" t="s">
        <v>3944</v>
      </c>
      <c r="AR81">
        <v>1</v>
      </c>
      <c r="AS81">
        <v>1</v>
      </c>
      <c r="AT81">
        <v>1</v>
      </c>
      <c r="AU81">
        <v>1</v>
      </c>
      <c r="AV81">
        <v>1</v>
      </c>
      <c r="AW81">
        <v>1</v>
      </c>
      <c r="AX81">
        <v>1</v>
      </c>
      <c r="AY81">
        <v>0</v>
      </c>
      <c r="AZ81" t="s">
        <v>1500</v>
      </c>
      <c r="BA81">
        <v>300</v>
      </c>
      <c r="BB81">
        <v>150</v>
      </c>
      <c r="BC81" t="s">
        <v>1655</v>
      </c>
      <c r="BD81">
        <v>375</v>
      </c>
      <c r="BE81" s="252">
        <v>144.230769230769</v>
      </c>
      <c r="BF81" t="s">
        <v>1655</v>
      </c>
      <c r="BG81">
        <v>250</v>
      </c>
      <c r="BH81" s="252">
        <v>108.695652173913</v>
      </c>
      <c r="BI81" t="s">
        <v>1655</v>
      </c>
      <c r="BJ81">
        <v>400</v>
      </c>
      <c r="BK81" s="252">
        <v>137.93103448275801</v>
      </c>
      <c r="BL81" t="s">
        <v>1445</v>
      </c>
      <c r="BM81">
        <v>575</v>
      </c>
      <c r="BN81" s="252">
        <v>239.583333333333</v>
      </c>
      <c r="BO81" t="s">
        <v>1445</v>
      </c>
      <c r="BP81">
        <v>650</v>
      </c>
      <c r="BQ81" s="252">
        <v>270.83333333333297</v>
      </c>
      <c r="BR81" t="s">
        <v>1655</v>
      </c>
      <c r="BS81" t="s">
        <v>1504</v>
      </c>
      <c r="BT81" t="s">
        <v>1445</v>
      </c>
      <c r="BU81" t="s">
        <v>234</v>
      </c>
      <c r="BV81" t="s">
        <v>234</v>
      </c>
      <c r="BW81" t="s">
        <v>342</v>
      </c>
      <c r="BX81" t="s">
        <v>342</v>
      </c>
      <c r="BY81" t="s">
        <v>414</v>
      </c>
      <c r="BZ81">
        <v>591</v>
      </c>
      <c r="CA81">
        <v>150</v>
      </c>
      <c r="CB81" t="s">
        <v>4017</v>
      </c>
      <c r="CC81" s="252">
        <v>960.65989847715696</v>
      </c>
      <c r="CD81" t="s">
        <v>1445</v>
      </c>
      <c r="CE81" t="s">
        <v>1445</v>
      </c>
      <c r="CF81" t="s">
        <v>234</v>
      </c>
      <c r="CG81" t="s">
        <v>234</v>
      </c>
      <c r="CH81" t="s">
        <v>234</v>
      </c>
      <c r="CI81" t="s">
        <v>234</v>
      </c>
      <c r="CJ81" t="s">
        <v>234</v>
      </c>
      <c r="CK81" t="s">
        <v>234</v>
      </c>
      <c r="CL81" t="s">
        <v>234</v>
      </c>
      <c r="CM81" t="s">
        <v>234</v>
      </c>
      <c r="CN81" t="s">
        <v>234</v>
      </c>
      <c r="CO81" t="s">
        <v>234</v>
      </c>
      <c r="CP81" t="s">
        <v>234</v>
      </c>
      <c r="CQ81" t="s">
        <v>234</v>
      </c>
      <c r="CR81" t="s">
        <v>234</v>
      </c>
      <c r="CS81" t="s">
        <v>234</v>
      </c>
      <c r="CT81" t="s">
        <v>234</v>
      </c>
      <c r="CU81" t="s">
        <v>234</v>
      </c>
      <c r="CV81" t="s">
        <v>234</v>
      </c>
      <c r="CW81" t="s">
        <v>234</v>
      </c>
      <c r="CX81" t="s">
        <v>234</v>
      </c>
      <c r="CY81" t="s">
        <v>234</v>
      </c>
      <c r="CZ81" t="s">
        <v>234</v>
      </c>
      <c r="DA81" t="s">
        <v>234</v>
      </c>
      <c r="DB81" t="s">
        <v>234</v>
      </c>
      <c r="DC81" t="s">
        <v>234</v>
      </c>
      <c r="DD81" t="s">
        <v>234</v>
      </c>
      <c r="DE81" t="s">
        <v>1655</v>
      </c>
      <c r="DF81" t="s">
        <v>269</v>
      </c>
      <c r="DG81" t="s">
        <v>1655</v>
      </c>
      <c r="DH81" t="s">
        <v>419</v>
      </c>
      <c r="DI81" t="s">
        <v>305</v>
      </c>
      <c r="DJ81" t="s">
        <v>426</v>
      </c>
      <c r="DK81" t="s">
        <v>305</v>
      </c>
      <c r="DL81" t="s">
        <v>3813</v>
      </c>
      <c r="DM81">
        <v>1</v>
      </c>
      <c r="DN81">
        <v>1</v>
      </c>
      <c r="DO81">
        <v>1</v>
      </c>
      <c r="DP81">
        <v>1</v>
      </c>
      <c r="DQ81">
        <v>1</v>
      </c>
      <c r="DR81">
        <v>1</v>
      </c>
      <c r="DS81">
        <v>1</v>
      </c>
      <c r="DT81">
        <v>0</v>
      </c>
      <c r="DU81" t="s">
        <v>1655</v>
      </c>
      <c r="DV81">
        <v>40</v>
      </c>
      <c r="DW81" t="s">
        <v>3818</v>
      </c>
      <c r="DX81" t="s">
        <v>234</v>
      </c>
      <c r="DY81" t="s">
        <v>234</v>
      </c>
      <c r="DZ81" t="s">
        <v>234</v>
      </c>
      <c r="EA81" s="99">
        <v>40</v>
      </c>
      <c r="EB81" t="s">
        <v>1445</v>
      </c>
      <c r="EC81">
        <v>25</v>
      </c>
      <c r="ED81" t="s">
        <v>1445</v>
      </c>
      <c r="EE81">
        <v>35</v>
      </c>
      <c r="EF81" t="s">
        <v>269</v>
      </c>
      <c r="EG81" t="s">
        <v>1655</v>
      </c>
      <c r="EH81">
        <v>50</v>
      </c>
      <c r="EI81" t="s">
        <v>234</v>
      </c>
      <c r="EJ81" t="s">
        <v>234</v>
      </c>
      <c r="EK81" s="252">
        <v>50</v>
      </c>
      <c r="EL81" t="s">
        <v>269</v>
      </c>
      <c r="EM81" t="s">
        <v>1655</v>
      </c>
      <c r="EN81">
        <v>75</v>
      </c>
      <c r="EO81" t="s">
        <v>234</v>
      </c>
      <c r="EP81" t="s">
        <v>234</v>
      </c>
      <c r="EQ81" s="252">
        <v>75</v>
      </c>
      <c r="ER81" t="s">
        <v>269</v>
      </c>
      <c r="ES81" t="s">
        <v>1655</v>
      </c>
      <c r="ET81">
        <v>100</v>
      </c>
      <c r="EU81" t="s">
        <v>234</v>
      </c>
      <c r="EV81" t="s">
        <v>234</v>
      </c>
      <c r="EW81" t="s">
        <v>234</v>
      </c>
      <c r="EX81" s="99">
        <v>100</v>
      </c>
      <c r="EY81" t="s">
        <v>1445</v>
      </c>
      <c r="EZ81" t="s">
        <v>1655</v>
      </c>
      <c r="FA81" t="s">
        <v>234</v>
      </c>
      <c r="FB81">
        <v>25</v>
      </c>
      <c r="FC81" t="s">
        <v>234</v>
      </c>
      <c r="FD81" t="s">
        <v>234</v>
      </c>
      <c r="FE81" t="s">
        <v>234</v>
      </c>
      <c r="FF81" t="s">
        <v>234</v>
      </c>
      <c r="FG81" t="s">
        <v>234</v>
      </c>
      <c r="FH81" t="s">
        <v>234</v>
      </c>
      <c r="FI81" t="s">
        <v>1655</v>
      </c>
      <c r="FJ81" t="s">
        <v>259</v>
      </c>
      <c r="FK81" s="99">
        <v>25</v>
      </c>
      <c r="FL81" t="s">
        <v>1445</v>
      </c>
      <c r="FM81" t="s">
        <v>234</v>
      </c>
      <c r="FN81" t="s">
        <v>234</v>
      </c>
      <c r="FO81" t="s">
        <v>234</v>
      </c>
      <c r="FP81" t="s">
        <v>234</v>
      </c>
      <c r="FQ81" t="s">
        <v>234</v>
      </c>
      <c r="FR81" t="s">
        <v>234</v>
      </c>
      <c r="FS81" t="s">
        <v>234</v>
      </c>
      <c r="FT81" t="s">
        <v>234</v>
      </c>
      <c r="FU81" t="s">
        <v>234</v>
      </c>
      <c r="FV81" t="s">
        <v>234</v>
      </c>
      <c r="FW81" t="s">
        <v>234</v>
      </c>
      <c r="FX81" t="s">
        <v>234</v>
      </c>
      <c r="FY81" t="s">
        <v>234</v>
      </c>
      <c r="FZ81" t="s">
        <v>234</v>
      </c>
      <c r="GA81" t="s">
        <v>234</v>
      </c>
      <c r="GB81" t="s">
        <v>234</v>
      </c>
      <c r="GC81" t="s">
        <v>234</v>
      </c>
      <c r="GD81" t="s">
        <v>234</v>
      </c>
      <c r="GE81" t="s">
        <v>234</v>
      </c>
      <c r="GF81" t="s">
        <v>234</v>
      </c>
      <c r="GG81" t="s">
        <v>234</v>
      </c>
      <c r="GH81" t="s">
        <v>234</v>
      </c>
      <c r="GI81" t="s">
        <v>234</v>
      </c>
      <c r="GJ81" t="s">
        <v>234</v>
      </c>
      <c r="GK81" t="s">
        <v>1445</v>
      </c>
      <c r="GL81" t="s">
        <v>1445</v>
      </c>
      <c r="GM81" t="s">
        <v>1655</v>
      </c>
      <c r="GN81" t="s">
        <v>419</v>
      </c>
      <c r="GO81" t="s">
        <v>305</v>
      </c>
      <c r="GP81" t="s">
        <v>426</v>
      </c>
      <c r="GQ81" t="s">
        <v>305</v>
      </c>
      <c r="GR81" t="s">
        <v>1445</v>
      </c>
      <c r="GS81" t="s">
        <v>234</v>
      </c>
      <c r="GT81" t="s">
        <v>234</v>
      </c>
      <c r="GU81" t="s">
        <v>234</v>
      </c>
      <c r="GV81" t="s">
        <v>234</v>
      </c>
      <c r="GW81" t="s">
        <v>234</v>
      </c>
      <c r="GX81" t="s">
        <v>234</v>
      </c>
      <c r="GY81" t="s">
        <v>234</v>
      </c>
      <c r="GZ81" t="s">
        <v>234</v>
      </c>
      <c r="HA81" t="s">
        <v>4022</v>
      </c>
      <c r="HB81">
        <v>1</v>
      </c>
      <c r="HC81">
        <v>1</v>
      </c>
      <c r="HD81">
        <v>1</v>
      </c>
      <c r="HE81">
        <v>1</v>
      </c>
      <c r="HF81">
        <v>0</v>
      </c>
      <c r="HG81">
        <v>0</v>
      </c>
      <c r="HH81">
        <v>0</v>
      </c>
      <c r="HI81">
        <v>0</v>
      </c>
      <c r="HJ81" t="s">
        <v>234</v>
      </c>
      <c r="HK81" t="s">
        <v>1655</v>
      </c>
      <c r="HL81" t="s">
        <v>234</v>
      </c>
      <c r="HM81" t="s">
        <v>309</v>
      </c>
      <c r="HN81">
        <v>1</v>
      </c>
      <c r="HO81">
        <v>0</v>
      </c>
      <c r="HP81">
        <v>0</v>
      </c>
      <c r="HQ81" t="s">
        <v>234</v>
      </c>
      <c r="HR81" t="s">
        <v>234</v>
      </c>
      <c r="HS81" t="s">
        <v>234</v>
      </c>
      <c r="HT81" t="s">
        <v>234</v>
      </c>
      <c r="HU81" t="s">
        <v>234</v>
      </c>
      <c r="HV81" t="s">
        <v>234</v>
      </c>
      <c r="HW81" t="s">
        <v>234</v>
      </c>
      <c r="HX81" t="s">
        <v>234</v>
      </c>
      <c r="HY81" t="s">
        <v>234</v>
      </c>
      <c r="HZ81" t="s">
        <v>234</v>
      </c>
      <c r="IA81" t="s">
        <v>234</v>
      </c>
      <c r="IB81" t="s">
        <v>234</v>
      </c>
      <c r="IC81" t="s">
        <v>234</v>
      </c>
      <c r="ID81" t="s">
        <v>234</v>
      </c>
      <c r="IE81" t="s">
        <v>234</v>
      </c>
      <c r="IF81" t="s">
        <v>234</v>
      </c>
      <c r="IG81" t="s">
        <v>234</v>
      </c>
      <c r="IH81" t="s">
        <v>234</v>
      </c>
      <c r="II81" t="s">
        <v>234</v>
      </c>
      <c r="IJ81" t="s">
        <v>234</v>
      </c>
      <c r="IK81" t="s">
        <v>234</v>
      </c>
      <c r="IL81" t="s">
        <v>234</v>
      </c>
      <c r="IM81" t="s">
        <v>234</v>
      </c>
      <c r="IN81" t="s">
        <v>234</v>
      </c>
      <c r="IO81" t="s">
        <v>234</v>
      </c>
      <c r="IP81" t="s">
        <v>234</v>
      </c>
      <c r="IQ81" t="s">
        <v>234</v>
      </c>
      <c r="IR81" t="s">
        <v>234</v>
      </c>
      <c r="IS81" t="s">
        <v>234</v>
      </c>
      <c r="IT81" t="s">
        <v>234</v>
      </c>
      <c r="IU81" t="s">
        <v>234</v>
      </c>
      <c r="IV81" t="s">
        <v>234</v>
      </c>
      <c r="IW81" t="s">
        <v>234</v>
      </c>
      <c r="IX81" t="s">
        <v>234</v>
      </c>
      <c r="IY81" t="s">
        <v>234</v>
      </c>
      <c r="IZ81" t="s">
        <v>234</v>
      </c>
      <c r="JA81" t="s">
        <v>234</v>
      </c>
      <c r="JB81" t="s">
        <v>234</v>
      </c>
      <c r="JC81" t="s">
        <v>234</v>
      </c>
      <c r="JD81" t="s">
        <v>234</v>
      </c>
      <c r="JE81" t="s">
        <v>234</v>
      </c>
      <c r="JF81" t="s">
        <v>234</v>
      </c>
      <c r="JG81" t="s">
        <v>234</v>
      </c>
      <c r="JH81" t="s">
        <v>234</v>
      </c>
      <c r="JI81" t="s">
        <v>234</v>
      </c>
      <c r="JJ81" t="s">
        <v>234</v>
      </c>
      <c r="JK81" t="s">
        <v>234</v>
      </c>
      <c r="JL81" t="s">
        <v>234</v>
      </c>
      <c r="JM81" t="s">
        <v>234</v>
      </c>
      <c r="JN81" t="s">
        <v>234</v>
      </c>
      <c r="JO81" t="s">
        <v>234</v>
      </c>
      <c r="JP81" t="s">
        <v>234</v>
      </c>
      <c r="JQ81" t="s">
        <v>234</v>
      </c>
      <c r="JR81" t="s">
        <v>234</v>
      </c>
      <c r="JS81" t="s">
        <v>234</v>
      </c>
      <c r="JT81" t="s">
        <v>234</v>
      </c>
      <c r="JU81" t="s">
        <v>234</v>
      </c>
      <c r="JV81" t="s">
        <v>234</v>
      </c>
      <c r="JW81" t="s">
        <v>234</v>
      </c>
      <c r="JX81" t="s">
        <v>234</v>
      </c>
    </row>
    <row r="82" spans="1:284" x14ac:dyDescent="0.35">
      <c r="A82" t="s">
        <v>4027</v>
      </c>
      <c r="B82" s="268">
        <v>44616</v>
      </c>
      <c r="C82" t="s">
        <v>403</v>
      </c>
      <c r="D82" t="s">
        <v>402</v>
      </c>
      <c r="E82" t="s">
        <v>4015</v>
      </c>
      <c r="F82" t="s">
        <v>419</v>
      </c>
      <c r="G82" t="s">
        <v>426</v>
      </c>
      <c r="H82" t="s">
        <v>469</v>
      </c>
      <c r="I82" t="s">
        <v>472</v>
      </c>
      <c r="J82" t="s">
        <v>471</v>
      </c>
      <c r="K82" t="s">
        <v>247</v>
      </c>
      <c r="L82" t="s">
        <v>284</v>
      </c>
      <c r="M82" t="s">
        <v>250</v>
      </c>
      <c r="N82" t="s">
        <v>234</v>
      </c>
      <c r="O82" t="s">
        <v>234</v>
      </c>
      <c r="P82" t="s">
        <v>308</v>
      </c>
      <c r="Q82" t="s">
        <v>234</v>
      </c>
      <c r="R82" t="s">
        <v>3875</v>
      </c>
      <c r="S82">
        <v>1</v>
      </c>
      <c r="T82">
        <v>1</v>
      </c>
      <c r="U82">
        <v>0</v>
      </c>
      <c r="V82">
        <v>0</v>
      </c>
      <c r="W82">
        <v>0</v>
      </c>
      <c r="X82">
        <v>0</v>
      </c>
      <c r="Y82">
        <v>0</v>
      </c>
      <c r="Z82">
        <v>0</v>
      </c>
      <c r="AA82" t="s">
        <v>309</v>
      </c>
      <c r="AB82" t="s">
        <v>750</v>
      </c>
      <c r="AC82" t="s">
        <v>3880</v>
      </c>
      <c r="AD82">
        <v>1</v>
      </c>
      <c r="AE82">
        <v>0</v>
      </c>
      <c r="AF82">
        <v>0</v>
      </c>
      <c r="AG82">
        <v>0</v>
      </c>
      <c r="AH82">
        <v>1</v>
      </c>
      <c r="AI82">
        <v>0</v>
      </c>
      <c r="AJ82">
        <v>0</v>
      </c>
      <c r="AK82">
        <v>0</v>
      </c>
      <c r="AL82">
        <v>0</v>
      </c>
      <c r="AM82">
        <v>0</v>
      </c>
      <c r="AN82" t="s">
        <v>234</v>
      </c>
      <c r="AO82" t="s">
        <v>317</v>
      </c>
      <c r="AP82" t="s">
        <v>311</v>
      </c>
      <c r="AQ82" t="s">
        <v>3944</v>
      </c>
      <c r="AR82">
        <v>1</v>
      </c>
      <c r="AS82">
        <v>1</v>
      </c>
      <c r="AT82">
        <v>1</v>
      </c>
      <c r="AU82">
        <v>1</v>
      </c>
      <c r="AV82">
        <v>1</v>
      </c>
      <c r="AW82">
        <v>1</v>
      </c>
      <c r="AX82">
        <v>1</v>
      </c>
      <c r="AY82">
        <v>0</v>
      </c>
      <c r="AZ82" t="s">
        <v>1500</v>
      </c>
      <c r="BA82">
        <v>300</v>
      </c>
      <c r="BB82">
        <v>150</v>
      </c>
      <c r="BC82" t="s">
        <v>1655</v>
      </c>
      <c r="BD82">
        <v>375</v>
      </c>
      <c r="BE82" s="252">
        <v>144.230769230769</v>
      </c>
      <c r="BF82" t="s">
        <v>1655</v>
      </c>
      <c r="BG82">
        <v>250</v>
      </c>
      <c r="BH82" s="252">
        <v>108.695652173913</v>
      </c>
      <c r="BI82" t="s">
        <v>1445</v>
      </c>
      <c r="BJ82">
        <v>400</v>
      </c>
      <c r="BK82" s="252">
        <v>137.93103448275801</v>
      </c>
      <c r="BL82" t="s">
        <v>1445</v>
      </c>
      <c r="BM82">
        <v>575</v>
      </c>
      <c r="BN82" s="252">
        <v>239.583333333333</v>
      </c>
      <c r="BO82" t="s">
        <v>1445</v>
      </c>
      <c r="BP82">
        <v>675</v>
      </c>
      <c r="BQ82" s="252">
        <v>281.25</v>
      </c>
      <c r="BR82" t="s">
        <v>1655</v>
      </c>
      <c r="BS82" t="s">
        <v>1504</v>
      </c>
      <c r="BT82" t="s">
        <v>1445</v>
      </c>
      <c r="BU82" t="s">
        <v>234</v>
      </c>
      <c r="BV82" t="s">
        <v>234</v>
      </c>
      <c r="BW82" t="s">
        <v>342</v>
      </c>
      <c r="BX82" t="s">
        <v>342</v>
      </c>
      <c r="BY82" t="s">
        <v>414</v>
      </c>
      <c r="BZ82">
        <v>591</v>
      </c>
      <c r="CA82">
        <v>150</v>
      </c>
      <c r="CB82" t="s">
        <v>4017</v>
      </c>
      <c r="CC82" s="252">
        <v>960.65989847715696</v>
      </c>
      <c r="CD82" t="s">
        <v>1445</v>
      </c>
      <c r="CE82" t="s">
        <v>1445</v>
      </c>
      <c r="CF82" t="s">
        <v>234</v>
      </c>
      <c r="CG82" t="s">
        <v>234</v>
      </c>
      <c r="CH82" t="s">
        <v>234</v>
      </c>
      <c r="CI82" t="s">
        <v>234</v>
      </c>
      <c r="CJ82" t="s">
        <v>234</v>
      </c>
      <c r="CK82" t="s">
        <v>234</v>
      </c>
      <c r="CL82" t="s">
        <v>234</v>
      </c>
      <c r="CM82" t="s">
        <v>234</v>
      </c>
      <c r="CN82" t="s">
        <v>234</v>
      </c>
      <c r="CO82" t="s">
        <v>234</v>
      </c>
      <c r="CP82" t="s">
        <v>234</v>
      </c>
      <c r="CQ82" t="s">
        <v>234</v>
      </c>
      <c r="CR82" t="s">
        <v>234</v>
      </c>
      <c r="CS82" t="s">
        <v>234</v>
      </c>
      <c r="CT82" t="s">
        <v>234</v>
      </c>
      <c r="CU82" t="s">
        <v>234</v>
      </c>
      <c r="CV82" t="s">
        <v>234</v>
      </c>
      <c r="CW82" t="s">
        <v>234</v>
      </c>
      <c r="CX82" t="s">
        <v>234</v>
      </c>
      <c r="CY82" t="s">
        <v>234</v>
      </c>
      <c r="CZ82" t="s">
        <v>234</v>
      </c>
      <c r="DA82" t="s">
        <v>234</v>
      </c>
      <c r="DB82" t="s">
        <v>234</v>
      </c>
      <c r="DC82" t="s">
        <v>234</v>
      </c>
      <c r="DD82" t="s">
        <v>234</v>
      </c>
      <c r="DE82" t="s">
        <v>1445</v>
      </c>
      <c r="DF82" t="s">
        <v>269</v>
      </c>
      <c r="DG82" t="s">
        <v>1655</v>
      </c>
      <c r="DH82" t="s">
        <v>419</v>
      </c>
      <c r="DI82" t="s">
        <v>305</v>
      </c>
      <c r="DJ82" t="s">
        <v>426</v>
      </c>
      <c r="DK82" t="s">
        <v>305</v>
      </c>
      <c r="DL82" t="s">
        <v>4025</v>
      </c>
      <c r="DM82">
        <v>1</v>
      </c>
      <c r="DN82">
        <v>1</v>
      </c>
      <c r="DO82">
        <v>1</v>
      </c>
      <c r="DP82">
        <v>1</v>
      </c>
      <c r="DQ82">
        <v>1</v>
      </c>
      <c r="DR82">
        <v>1</v>
      </c>
      <c r="DS82">
        <v>1</v>
      </c>
      <c r="DT82">
        <v>0</v>
      </c>
      <c r="DU82" t="s">
        <v>1655</v>
      </c>
      <c r="DV82">
        <v>40</v>
      </c>
      <c r="DW82" t="s">
        <v>3818</v>
      </c>
      <c r="DX82" t="s">
        <v>234</v>
      </c>
      <c r="DY82" t="s">
        <v>234</v>
      </c>
      <c r="DZ82" t="s">
        <v>234</v>
      </c>
      <c r="EA82" s="99">
        <v>40</v>
      </c>
      <c r="EB82" t="s">
        <v>1445</v>
      </c>
      <c r="EC82">
        <v>25</v>
      </c>
      <c r="ED82" t="s">
        <v>1445</v>
      </c>
      <c r="EE82">
        <v>35</v>
      </c>
      <c r="EF82" t="s">
        <v>269</v>
      </c>
      <c r="EG82" t="s">
        <v>1655</v>
      </c>
      <c r="EH82">
        <v>75</v>
      </c>
      <c r="EI82" t="s">
        <v>234</v>
      </c>
      <c r="EJ82" t="s">
        <v>234</v>
      </c>
      <c r="EK82" s="252">
        <v>75</v>
      </c>
      <c r="EL82" t="s">
        <v>1655</v>
      </c>
      <c r="EM82" t="s">
        <v>1655</v>
      </c>
      <c r="EN82">
        <v>50</v>
      </c>
      <c r="EO82" t="s">
        <v>234</v>
      </c>
      <c r="EP82" t="s">
        <v>234</v>
      </c>
      <c r="EQ82" s="252">
        <v>50</v>
      </c>
      <c r="ER82" t="s">
        <v>1445</v>
      </c>
      <c r="ES82" t="s">
        <v>1655</v>
      </c>
      <c r="ET82">
        <v>100</v>
      </c>
      <c r="EU82" t="s">
        <v>234</v>
      </c>
      <c r="EV82" t="s">
        <v>234</v>
      </c>
      <c r="EW82" t="s">
        <v>234</v>
      </c>
      <c r="EX82" s="99">
        <v>100</v>
      </c>
      <c r="EY82" t="s">
        <v>1445</v>
      </c>
      <c r="EZ82" t="s">
        <v>1655</v>
      </c>
      <c r="FA82" t="s">
        <v>234</v>
      </c>
      <c r="FB82">
        <v>25</v>
      </c>
      <c r="FC82" t="s">
        <v>234</v>
      </c>
      <c r="FD82" t="s">
        <v>234</v>
      </c>
      <c r="FE82" t="s">
        <v>234</v>
      </c>
      <c r="FF82" t="s">
        <v>234</v>
      </c>
      <c r="FG82" t="s">
        <v>234</v>
      </c>
      <c r="FH82" t="s">
        <v>234</v>
      </c>
      <c r="FI82" t="s">
        <v>269</v>
      </c>
      <c r="FJ82" t="s">
        <v>259</v>
      </c>
      <c r="FK82" s="99">
        <v>25</v>
      </c>
      <c r="FL82" t="s">
        <v>1445</v>
      </c>
      <c r="FM82" t="s">
        <v>234</v>
      </c>
      <c r="FN82" t="s">
        <v>234</v>
      </c>
      <c r="FO82" t="s">
        <v>234</v>
      </c>
      <c r="FP82" t="s">
        <v>234</v>
      </c>
      <c r="FQ82" t="s">
        <v>234</v>
      </c>
      <c r="FR82" t="s">
        <v>234</v>
      </c>
      <c r="FS82" t="s">
        <v>234</v>
      </c>
      <c r="FT82" t="s">
        <v>234</v>
      </c>
      <c r="FU82" t="s">
        <v>234</v>
      </c>
      <c r="FV82" t="s">
        <v>234</v>
      </c>
      <c r="FW82" t="s">
        <v>234</v>
      </c>
      <c r="FX82" t="s">
        <v>234</v>
      </c>
      <c r="FY82" t="s">
        <v>234</v>
      </c>
      <c r="FZ82" t="s">
        <v>234</v>
      </c>
      <c r="GA82" t="s">
        <v>234</v>
      </c>
      <c r="GB82" t="s">
        <v>234</v>
      </c>
      <c r="GC82" t="s">
        <v>234</v>
      </c>
      <c r="GD82" t="s">
        <v>234</v>
      </c>
      <c r="GE82" t="s">
        <v>234</v>
      </c>
      <c r="GF82" t="s">
        <v>234</v>
      </c>
      <c r="GG82" t="s">
        <v>234</v>
      </c>
      <c r="GH82" t="s">
        <v>234</v>
      </c>
      <c r="GI82" t="s">
        <v>234</v>
      </c>
      <c r="GJ82" t="s">
        <v>234</v>
      </c>
      <c r="GK82" t="s">
        <v>1655</v>
      </c>
      <c r="GL82" t="s">
        <v>269</v>
      </c>
      <c r="GM82" t="s">
        <v>1655</v>
      </c>
      <c r="GN82" t="s">
        <v>419</v>
      </c>
      <c r="GO82" t="s">
        <v>305</v>
      </c>
      <c r="GP82" t="s">
        <v>426</v>
      </c>
      <c r="GQ82" t="s">
        <v>305</v>
      </c>
      <c r="GR82" t="s">
        <v>1445</v>
      </c>
      <c r="GS82" t="s">
        <v>234</v>
      </c>
      <c r="GT82" t="s">
        <v>234</v>
      </c>
      <c r="GU82" t="s">
        <v>234</v>
      </c>
      <c r="GV82" t="s">
        <v>234</v>
      </c>
      <c r="GW82" t="s">
        <v>234</v>
      </c>
      <c r="GX82" t="s">
        <v>234</v>
      </c>
      <c r="GY82" t="s">
        <v>234</v>
      </c>
      <c r="GZ82" t="s">
        <v>234</v>
      </c>
      <c r="HA82" t="s">
        <v>4026</v>
      </c>
      <c r="HB82">
        <v>1</v>
      </c>
      <c r="HC82">
        <v>1</v>
      </c>
      <c r="HD82">
        <v>0</v>
      </c>
      <c r="HE82">
        <v>1</v>
      </c>
      <c r="HF82">
        <v>1</v>
      </c>
      <c r="HG82">
        <v>0</v>
      </c>
      <c r="HH82">
        <v>0</v>
      </c>
      <c r="HI82">
        <v>0</v>
      </c>
      <c r="HJ82" t="s">
        <v>234</v>
      </c>
      <c r="HK82" t="s">
        <v>1655</v>
      </c>
      <c r="HL82" t="s">
        <v>234</v>
      </c>
      <c r="HM82" t="s">
        <v>3878</v>
      </c>
      <c r="HN82">
        <v>1</v>
      </c>
      <c r="HO82">
        <v>1</v>
      </c>
      <c r="HP82">
        <v>0</v>
      </c>
      <c r="HQ82" t="s">
        <v>234</v>
      </c>
      <c r="HR82" t="s">
        <v>234</v>
      </c>
      <c r="HS82" t="s">
        <v>234</v>
      </c>
      <c r="HT82" t="s">
        <v>234</v>
      </c>
      <c r="HU82" t="s">
        <v>234</v>
      </c>
      <c r="HV82" t="s">
        <v>234</v>
      </c>
      <c r="HW82" t="s">
        <v>234</v>
      </c>
      <c r="HX82" t="s">
        <v>234</v>
      </c>
      <c r="HY82" t="s">
        <v>234</v>
      </c>
      <c r="HZ82" t="s">
        <v>234</v>
      </c>
      <c r="IA82" t="s">
        <v>234</v>
      </c>
      <c r="IB82" t="s">
        <v>234</v>
      </c>
      <c r="IC82" t="s">
        <v>234</v>
      </c>
      <c r="ID82" t="s">
        <v>234</v>
      </c>
      <c r="IE82" t="s">
        <v>234</v>
      </c>
      <c r="IF82" t="s">
        <v>234</v>
      </c>
      <c r="IG82" t="s">
        <v>234</v>
      </c>
      <c r="IH82" t="s">
        <v>234</v>
      </c>
      <c r="II82" t="s">
        <v>234</v>
      </c>
      <c r="IJ82" t="s">
        <v>234</v>
      </c>
      <c r="IK82" t="s">
        <v>234</v>
      </c>
      <c r="IL82" t="s">
        <v>234</v>
      </c>
      <c r="IM82" t="s">
        <v>234</v>
      </c>
      <c r="IN82" t="s">
        <v>234</v>
      </c>
      <c r="IO82" t="s">
        <v>234</v>
      </c>
      <c r="IP82" t="s">
        <v>234</v>
      </c>
      <c r="IQ82" t="s">
        <v>234</v>
      </c>
      <c r="IR82" t="s">
        <v>234</v>
      </c>
      <c r="IS82" t="s">
        <v>234</v>
      </c>
      <c r="IT82" t="s">
        <v>234</v>
      </c>
      <c r="IU82" t="s">
        <v>234</v>
      </c>
      <c r="IV82" t="s">
        <v>234</v>
      </c>
      <c r="IW82" t="s">
        <v>234</v>
      </c>
      <c r="IX82" t="s">
        <v>234</v>
      </c>
      <c r="IY82" t="s">
        <v>234</v>
      </c>
      <c r="IZ82" t="s">
        <v>234</v>
      </c>
      <c r="JA82" t="s">
        <v>234</v>
      </c>
      <c r="JB82" t="s">
        <v>234</v>
      </c>
      <c r="JC82" t="s">
        <v>234</v>
      </c>
      <c r="JD82" t="s">
        <v>234</v>
      </c>
      <c r="JE82" t="s">
        <v>234</v>
      </c>
      <c r="JF82" t="s">
        <v>234</v>
      </c>
      <c r="JG82" t="s">
        <v>234</v>
      </c>
      <c r="JH82" t="s">
        <v>234</v>
      </c>
      <c r="JI82" t="s">
        <v>234</v>
      </c>
      <c r="JJ82" t="s">
        <v>234</v>
      </c>
      <c r="JK82" t="s">
        <v>234</v>
      </c>
      <c r="JL82" t="s">
        <v>234</v>
      </c>
      <c r="JM82" t="s">
        <v>234</v>
      </c>
      <c r="JN82" t="s">
        <v>234</v>
      </c>
      <c r="JO82" t="s">
        <v>234</v>
      </c>
      <c r="JP82" t="s">
        <v>234</v>
      </c>
      <c r="JQ82" t="s">
        <v>234</v>
      </c>
      <c r="JR82" t="s">
        <v>234</v>
      </c>
      <c r="JS82" t="s">
        <v>234</v>
      </c>
      <c r="JT82" t="s">
        <v>234</v>
      </c>
      <c r="JU82" t="s">
        <v>234</v>
      </c>
      <c r="JV82" t="s">
        <v>234</v>
      </c>
      <c r="JW82" t="s">
        <v>234</v>
      </c>
      <c r="JX82" t="s">
        <v>234</v>
      </c>
    </row>
    <row r="83" spans="1:284" x14ac:dyDescent="0.35">
      <c r="A83" t="s">
        <v>4032</v>
      </c>
      <c r="B83" s="268">
        <v>44616</v>
      </c>
      <c r="C83" t="s">
        <v>403</v>
      </c>
      <c r="D83" t="s">
        <v>402</v>
      </c>
      <c r="E83" t="s">
        <v>4015</v>
      </c>
      <c r="F83" t="s">
        <v>419</v>
      </c>
      <c r="G83" t="s">
        <v>426</v>
      </c>
      <c r="H83" t="s">
        <v>469</v>
      </c>
      <c r="I83" t="s">
        <v>472</v>
      </c>
      <c r="J83" t="s">
        <v>471</v>
      </c>
      <c r="K83" t="s">
        <v>247</v>
      </c>
      <c r="L83" t="s">
        <v>284</v>
      </c>
      <c r="M83" t="s">
        <v>250</v>
      </c>
      <c r="N83" t="s">
        <v>234</v>
      </c>
      <c r="O83" t="s">
        <v>234</v>
      </c>
      <c r="P83" t="s">
        <v>285</v>
      </c>
      <c r="Q83" t="s">
        <v>234</v>
      </c>
      <c r="R83" t="s">
        <v>3875</v>
      </c>
      <c r="S83">
        <v>1</v>
      </c>
      <c r="T83">
        <v>1</v>
      </c>
      <c r="U83">
        <v>0</v>
      </c>
      <c r="V83">
        <v>0</v>
      </c>
      <c r="W83">
        <v>0</v>
      </c>
      <c r="X83">
        <v>0</v>
      </c>
      <c r="Y83">
        <v>0</v>
      </c>
      <c r="Z83">
        <v>0</v>
      </c>
      <c r="AA83" t="s">
        <v>309</v>
      </c>
      <c r="AB83" t="s">
        <v>750</v>
      </c>
      <c r="AC83" t="s">
        <v>3880</v>
      </c>
      <c r="AD83">
        <v>1</v>
      </c>
      <c r="AE83">
        <v>0</v>
      </c>
      <c r="AF83">
        <v>0</v>
      </c>
      <c r="AG83">
        <v>0</v>
      </c>
      <c r="AH83">
        <v>1</v>
      </c>
      <c r="AI83">
        <v>0</v>
      </c>
      <c r="AJ83">
        <v>0</v>
      </c>
      <c r="AK83">
        <v>0</v>
      </c>
      <c r="AL83">
        <v>0</v>
      </c>
      <c r="AM83">
        <v>0</v>
      </c>
      <c r="AN83" t="s">
        <v>234</v>
      </c>
      <c r="AO83" t="s">
        <v>288</v>
      </c>
      <c r="AP83" t="s">
        <v>348</v>
      </c>
      <c r="AQ83" t="s">
        <v>4028</v>
      </c>
      <c r="AR83">
        <v>1</v>
      </c>
      <c r="AS83">
        <v>1</v>
      </c>
      <c r="AT83">
        <v>1</v>
      </c>
      <c r="AU83">
        <v>1</v>
      </c>
      <c r="AV83">
        <v>1</v>
      </c>
      <c r="AW83">
        <v>1</v>
      </c>
      <c r="AX83">
        <v>1</v>
      </c>
      <c r="AY83">
        <v>0</v>
      </c>
      <c r="AZ83" t="s">
        <v>1500</v>
      </c>
      <c r="BA83">
        <v>300</v>
      </c>
      <c r="BB83">
        <v>150</v>
      </c>
      <c r="BC83" t="s">
        <v>1655</v>
      </c>
      <c r="BD83">
        <v>400</v>
      </c>
      <c r="BE83" s="252">
        <v>153.84615384615299</v>
      </c>
      <c r="BF83" t="s">
        <v>1655</v>
      </c>
      <c r="BG83">
        <v>250</v>
      </c>
      <c r="BH83" s="252">
        <v>108.695652173913</v>
      </c>
      <c r="BI83" t="s">
        <v>1655</v>
      </c>
      <c r="BJ83">
        <v>400</v>
      </c>
      <c r="BK83" s="252">
        <v>137.93103448275801</v>
      </c>
      <c r="BL83" t="s">
        <v>1445</v>
      </c>
      <c r="BM83">
        <v>575</v>
      </c>
      <c r="BN83" s="252">
        <v>239.583333333333</v>
      </c>
      <c r="BO83" t="s">
        <v>1445</v>
      </c>
      <c r="BP83">
        <v>672</v>
      </c>
      <c r="BQ83" s="252">
        <v>280</v>
      </c>
      <c r="BR83" t="s">
        <v>1655</v>
      </c>
      <c r="BS83" t="s">
        <v>1504</v>
      </c>
      <c r="BT83" t="s">
        <v>1445</v>
      </c>
      <c r="BU83" t="s">
        <v>234</v>
      </c>
      <c r="BV83" t="s">
        <v>234</v>
      </c>
      <c r="BW83" t="s">
        <v>342</v>
      </c>
      <c r="BX83" t="s">
        <v>342</v>
      </c>
      <c r="BY83" t="s">
        <v>414</v>
      </c>
      <c r="BZ83">
        <v>591</v>
      </c>
      <c r="CA83">
        <v>150</v>
      </c>
      <c r="CB83" t="s">
        <v>4017</v>
      </c>
      <c r="CC83" s="252">
        <v>960.65989847715696</v>
      </c>
      <c r="CD83" t="s">
        <v>1445</v>
      </c>
      <c r="CE83" t="s">
        <v>1445</v>
      </c>
      <c r="CF83" t="s">
        <v>234</v>
      </c>
      <c r="CG83" t="s">
        <v>234</v>
      </c>
      <c r="CH83" t="s">
        <v>234</v>
      </c>
      <c r="CI83" t="s">
        <v>234</v>
      </c>
      <c r="CJ83" t="s">
        <v>234</v>
      </c>
      <c r="CK83" t="s">
        <v>234</v>
      </c>
      <c r="CL83" t="s">
        <v>234</v>
      </c>
      <c r="CM83" t="s">
        <v>234</v>
      </c>
      <c r="CN83" t="s">
        <v>234</v>
      </c>
      <c r="CO83" t="s">
        <v>234</v>
      </c>
      <c r="CP83" t="s">
        <v>234</v>
      </c>
      <c r="CQ83" t="s">
        <v>234</v>
      </c>
      <c r="CR83" t="s">
        <v>234</v>
      </c>
      <c r="CS83" t="s">
        <v>234</v>
      </c>
      <c r="CT83" t="s">
        <v>234</v>
      </c>
      <c r="CU83" t="s">
        <v>234</v>
      </c>
      <c r="CV83" t="s">
        <v>234</v>
      </c>
      <c r="CW83" t="s">
        <v>234</v>
      </c>
      <c r="CX83" t="s">
        <v>234</v>
      </c>
      <c r="CY83" t="s">
        <v>234</v>
      </c>
      <c r="CZ83" t="s">
        <v>234</v>
      </c>
      <c r="DA83" t="s">
        <v>234</v>
      </c>
      <c r="DB83" t="s">
        <v>234</v>
      </c>
      <c r="DC83" t="s">
        <v>234</v>
      </c>
      <c r="DD83" t="s">
        <v>234</v>
      </c>
      <c r="DE83" t="s">
        <v>1445</v>
      </c>
      <c r="DF83" t="s">
        <v>269</v>
      </c>
      <c r="DG83" t="s">
        <v>1445</v>
      </c>
      <c r="DH83" t="s">
        <v>234</v>
      </c>
      <c r="DI83" t="s">
        <v>314</v>
      </c>
      <c r="DJ83" t="s">
        <v>234</v>
      </c>
      <c r="DK83" t="s">
        <v>314</v>
      </c>
      <c r="DL83" t="s">
        <v>4030</v>
      </c>
      <c r="DM83">
        <v>1</v>
      </c>
      <c r="DN83">
        <v>1</v>
      </c>
      <c r="DO83">
        <v>1</v>
      </c>
      <c r="DP83">
        <v>1</v>
      </c>
      <c r="DQ83">
        <v>1</v>
      </c>
      <c r="DR83">
        <v>1</v>
      </c>
      <c r="DS83">
        <v>1</v>
      </c>
      <c r="DT83">
        <v>0</v>
      </c>
      <c r="DU83" t="s">
        <v>1655</v>
      </c>
      <c r="DV83">
        <v>40</v>
      </c>
      <c r="DW83" t="s">
        <v>3818</v>
      </c>
      <c r="DX83" t="s">
        <v>234</v>
      </c>
      <c r="DY83" t="s">
        <v>234</v>
      </c>
      <c r="DZ83" t="s">
        <v>234</v>
      </c>
      <c r="EA83" s="99">
        <v>40</v>
      </c>
      <c r="EB83" t="s">
        <v>1445</v>
      </c>
      <c r="EC83">
        <v>25</v>
      </c>
      <c r="ED83" t="s">
        <v>1445</v>
      </c>
      <c r="EE83">
        <v>35</v>
      </c>
      <c r="EF83" t="s">
        <v>1445</v>
      </c>
      <c r="EG83" t="s">
        <v>1655</v>
      </c>
      <c r="EH83">
        <v>50</v>
      </c>
      <c r="EI83" t="s">
        <v>234</v>
      </c>
      <c r="EJ83" t="s">
        <v>234</v>
      </c>
      <c r="EK83" s="252">
        <v>50</v>
      </c>
      <c r="EL83" t="s">
        <v>1445</v>
      </c>
      <c r="EM83" t="s">
        <v>1655</v>
      </c>
      <c r="EN83">
        <v>50</v>
      </c>
      <c r="EO83" t="s">
        <v>234</v>
      </c>
      <c r="EP83" t="s">
        <v>234</v>
      </c>
      <c r="EQ83" s="252">
        <v>50</v>
      </c>
      <c r="ER83" t="s">
        <v>1445</v>
      </c>
      <c r="ES83" t="s">
        <v>1655</v>
      </c>
      <c r="ET83">
        <v>100</v>
      </c>
      <c r="EU83" t="s">
        <v>234</v>
      </c>
      <c r="EV83" t="s">
        <v>234</v>
      </c>
      <c r="EW83" t="s">
        <v>234</v>
      </c>
      <c r="EX83" s="99">
        <v>100</v>
      </c>
      <c r="EY83" t="s">
        <v>1445</v>
      </c>
      <c r="EZ83" t="s">
        <v>1655</v>
      </c>
      <c r="FA83" t="s">
        <v>234</v>
      </c>
      <c r="FB83">
        <v>25</v>
      </c>
      <c r="FC83" t="s">
        <v>234</v>
      </c>
      <c r="FD83" t="s">
        <v>234</v>
      </c>
      <c r="FE83" t="s">
        <v>234</v>
      </c>
      <c r="FF83" t="s">
        <v>234</v>
      </c>
      <c r="FG83" t="s">
        <v>234</v>
      </c>
      <c r="FH83" t="s">
        <v>234</v>
      </c>
      <c r="FI83" t="s">
        <v>269</v>
      </c>
      <c r="FJ83" t="s">
        <v>259</v>
      </c>
      <c r="FK83" s="99">
        <v>25</v>
      </c>
      <c r="FL83" t="s">
        <v>1445</v>
      </c>
      <c r="FM83" t="s">
        <v>234</v>
      </c>
      <c r="FN83" t="s">
        <v>234</v>
      </c>
      <c r="FO83" t="s">
        <v>234</v>
      </c>
      <c r="FP83" t="s">
        <v>234</v>
      </c>
      <c r="FQ83" t="s">
        <v>234</v>
      </c>
      <c r="FR83" t="s">
        <v>234</v>
      </c>
      <c r="FS83" t="s">
        <v>234</v>
      </c>
      <c r="FT83" t="s">
        <v>234</v>
      </c>
      <c r="FU83" t="s">
        <v>234</v>
      </c>
      <c r="FV83" t="s">
        <v>234</v>
      </c>
      <c r="FW83" t="s">
        <v>234</v>
      </c>
      <c r="FX83" t="s">
        <v>234</v>
      </c>
      <c r="FY83" t="s">
        <v>234</v>
      </c>
      <c r="FZ83" t="s">
        <v>234</v>
      </c>
      <c r="GA83" t="s">
        <v>234</v>
      </c>
      <c r="GB83" t="s">
        <v>234</v>
      </c>
      <c r="GC83" t="s">
        <v>234</v>
      </c>
      <c r="GD83" t="s">
        <v>234</v>
      </c>
      <c r="GE83" t="s">
        <v>234</v>
      </c>
      <c r="GF83" t="s">
        <v>234</v>
      </c>
      <c r="GG83" t="s">
        <v>234</v>
      </c>
      <c r="GH83" t="s">
        <v>234</v>
      </c>
      <c r="GI83" t="s">
        <v>234</v>
      </c>
      <c r="GJ83" t="s">
        <v>234</v>
      </c>
      <c r="GK83" t="s">
        <v>1655</v>
      </c>
      <c r="GL83" t="s">
        <v>269</v>
      </c>
      <c r="GM83" t="s">
        <v>1655</v>
      </c>
      <c r="GN83" t="s">
        <v>419</v>
      </c>
      <c r="GO83" t="s">
        <v>305</v>
      </c>
      <c r="GP83" t="s">
        <v>426</v>
      </c>
      <c r="GQ83" t="s">
        <v>305</v>
      </c>
      <c r="GR83" t="s">
        <v>1445</v>
      </c>
      <c r="GS83" t="s">
        <v>234</v>
      </c>
      <c r="GT83" t="s">
        <v>234</v>
      </c>
      <c r="GU83" t="s">
        <v>234</v>
      </c>
      <c r="GV83" t="s">
        <v>234</v>
      </c>
      <c r="GW83" t="s">
        <v>234</v>
      </c>
      <c r="GX83" t="s">
        <v>234</v>
      </c>
      <c r="GY83" t="s">
        <v>234</v>
      </c>
      <c r="GZ83" t="s">
        <v>234</v>
      </c>
      <c r="HA83" t="s">
        <v>4031</v>
      </c>
      <c r="HB83">
        <v>1</v>
      </c>
      <c r="HC83">
        <v>1</v>
      </c>
      <c r="HD83">
        <v>1</v>
      </c>
      <c r="HE83">
        <v>1</v>
      </c>
      <c r="HF83">
        <v>1</v>
      </c>
      <c r="HG83">
        <v>0</v>
      </c>
      <c r="HH83">
        <v>0</v>
      </c>
      <c r="HI83">
        <v>0</v>
      </c>
      <c r="HJ83" t="s">
        <v>234</v>
      </c>
      <c r="HK83" t="s">
        <v>1655</v>
      </c>
      <c r="HL83" t="s">
        <v>234</v>
      </c>
      <c r="HM83" t="s">
        <v>309</v>
      </c>
      <c r="HN83">
        <v>1</v>
      </c>
      <c r="HO83">
        <v>0</v>
      </c>
      <c r="HP83">
        <v>0</v>
      </c>
      <c r="HQ83" t="s">
        <v>234</v>
      </c>
      <c r="HR83" t="s">
        <v>234</v>
      </c>
      <c r="HS83" t="s">
        <v>234</v>
      </c>
      <c r="HT83" t="s">
        <v>234</v>
      </c>
      <c r="HU83" t="s">
        <v>234</v>
      </c>
      <c r="HV83" t="s">
        <v>234</v>
      </c>
      <c r="HW83" t="s">
        <v>234</v>
      </c>
      <c r="HX83" t="s">
        <v>234</v>
      </c>
      <c r="HY83" t="s">
        <v>234</v>
      </c>
      <c r="HZ83" t="s">
        <v>234</v>
      </c>
      <c r="IA83" t="s">
        <v>234</v>
      </c>
      <c r="IB83" t="s">
        <v>234</v>
      </c>
      <c r="IC83" t="s">
        <v>234</v>
      </c>
      <c r="ID83" t="s">
        <v>234</v>
      </c>
      <c r="IE83" t="s">
        <v>234</v>
      </c>
      <c r="IF83" t="s">
        <v>234</v>
      </c>
      <c r="IG83" t="s">
        <v>234</v>
      </c>
      <c r="IH83" t="s">
        <v>234</v>
      </c>
      <c r="II83" t="s">
        <v>234</v>
      </c>
      <c r="IJ83" t="s">
        <v>234</v>
      </c>
      <c r="IK83" t="s">
        <v>234</v>
      </c>
      <c r="IL83" t="s">
        <v>234</v>
      </c>
      <c r="IM83" t="s">
        <v>234</v>
      </c>
      <c r="IN83" t="s">
        <v>234</v>
      </c>
      <c r="IO83" t="s">
        <v>234</v>
      </c>
      <c r="IP83" t="s">
        <v>234</v>
      </c>
      <c r="IQ83" t="s">
        <v>234</v>
      </c>
      <c r="IR83" t="s">
        <v>234</v>
      </c>
      <c r="IS83" t="s">
        <v>234</v>
      </c>
      <c r="IT83" t="s">
        <v>234</v>
      </c>
      <c r="IU83" t="s">
        <v>234</v>
      </c>
      <c r="IV83" t="s">
        <v>234</v>
      </c>
      <c r="IW83" t="s">
        <v>234</v>
      </c>
      <c r="IX83" t="s">
        <v>234</v>
      </c>
      <c r="IY83" t="s">
        <v>234</v>
      </c>
      <c r="IZ83" t="s">
        <v>234</v>
      </c>
      <c r="JA83" t="s">
        <v>234</v>
      </c>
      <c r="JB83" t="s">
        <v>234</v>
      </c>
      <c r="JC83" t="s">
        <v>234</v>
      </c>
      <c r="JD83" t="s">
        <v>234</v>
      </c>
      <c r="JE83" t="s">
        <v>234</v>
      </c>
      <c r="JF83" t="s">
        <v>234</v>
      </c>
      <c r="JG83" t="s">
        <v>234</v>
      </c>
      <c r="JH83" t="s">
        <v>234</v>
      </c>
      <c r="JI83" t="s">
        <v>234</v>
      </c>
      <c r="JJ83" t="s">
        <v>234</v>
      </c>
      <c r="JK83" t="s">
        <v>234</v>
      </c>
      <c r="JL83" t="s">
        <v>234</v>
      </c>
      <c r="JM83" t="s">
        <v>234</v>
      </c>
      <c r="JN83" t="s">
        <v>234</v>
      </c>
      <c r="JO83" t="s">
        <v>234</v>
      </c>
      <c r="JP83" t="s">
        <v>234</v>
      </c>
      <c r="JQ83" t="s">
        <v>234</v>
      </c>
      <c r="JR83" t="s">
        <v>234</v>
      </c>
      <c r="JS83" t="s">
        <v>234</v>
      </c>
      <c r="JT83" t="s">
        <v>234</v>
      </c>
      <c r="JU83" t="s">
        <v>234</v>
      </c>
      <c r="JV83" t="s">
        <v>234</v>
      </c>
      <c r="JW83" t="s">
        <v>234</v>
      </c>
      <c r="JX83" t="s">
        <v>234</v>
      </c>
    </row>
    <row r="84" spans="1:284" x14ac:dyDescent="0.35">
      <c r="A84" t="s">
        <v>4033</v>
      </c>
      <c r="B84" s="268">
        <v>44616</v>
      </c>
      <c r="C84" t="s">
        <v>403</v>
      </c>
      <c r="D84" t="s">
        <v>402</v>
      </c>
      <c r="E84" t="s">
        <v>4015</v>
      </c>
      <c r="F84" t="s">
        <v>419</v>
      </c>
      <c r="G84" t="s">
        <v>426</v>
      </c>
      <c r="H84" t="s">
        <v>469</v>
      </c>
      <c r="I84" t="s">
        <v>472</v>
      </c>
      <c r="J84" t="s">
        <v>471</v>
      </c>
      <c r="K84" t="s">
        <v>247</v>
      </c>
      <c r="L84" t="s">
        <v>248</v>
      </c>
      <c r="M84" t="s">
        <v>250</v>
      </c>
      <c r="N84" t="s">
        <v>234</v>
      </c>
      <c r="O84" t="s">
        <v>234</v>
      </c>
      <c r="P84" t="s">
        <v>234</v>
      </c>
      <c r="Q84" t="s">
        <v>234</v>
      </c>
      <c r="R84" t="s">
        <v>234</v>
      </c>
      <c r="S84" t="s">
        <v>234</v>
      </c>
      <c r="T84" t="s">
        <v>234</v>
      </c>
      <c r="U84" t="s">
        <v>234</v>
      </c>
      <c r="V84" t="s">
        <v>234</v>
      </c>
      <c r="W84" t="s">
        <v>234</v>
      </c>
      <c r="X84" t="s">
        <v>234</v>
      </c>
      <c r="Y84" t="s">
        <v>234</v>
      </c>
      <c r="Z84" t="s">
        <v>234</v>
      </c>
      <c r="AA84" t="s">
        <v>234</v>
      </c>
      <c r="AB84" t="s">
        <v>234</v>
      </c>
      <c r="AC84" t="s">
        <v>234</v>
      </c>
      <c r="AD84" t="s">
        <v>234</v>
      </c>
      <c r="AE84" t="s">
        <v>234</v>
      </c>
      <c r="AF84" t="s">
        <v>234</v>
      </c>
      <c r="AG84" t="s">
        <v>234</v>
      </c>
      <c r="AH84" t="s">
        <v>234</v>
      </c>
      <c r="AI84" t="s">
        <v>234</v>
      </c>
      <c r="AJ84" t="s">
        <v>234</v>
      </c>
      <c r="AK84" t="s">
        <v>234</v>
      </c>
      <c r="AL84" t="s">
        <v>234</v>
      </c>
      <c r="AM84" t="s">
        <v>234</v>
      </c>
      <c r="AN84" t="s">
        <v>234</v>
      </c>
      <c r="AO84" t="s">
        <v>234</v>
      </c>
      <c r="AP84" t="s">
        <v>234</v>
      </c>
      <c r="AQ84" t="s">
        <v>234</v>
      </c>
      <c r="AR84" t="s">
        <v>234</v>
      </c>
      <c r="AS84" t="s">
        <v>234</v>
      </c>
      <c r="AT84" t="s">
        <v>234</v>
      </c>
      <c r="AU84" t="s">
        <v>234</v>
      </c>
      <c r="AV84" t="s">
        <v>234</v>
      </c>
      <c r="AW84" t="s">
        <v>234</v>
      </c>
      <c r="AX84" t="s">
        <v>234</v>
      </c>
      <c r="AY84" t="s">
        <v>234</v>
      </c>
      <c r="AZ84" t="s">
        <v>234</v>
      </c>
      <c r="BA84" t="s">
        <v>234</v>
      </c>
      <c r="BB84" t="s">
        <v>234</v>
      </c>
      <c r="BC84" t="s">
        <v>234</v>
      </c>
      <c r="BD84" t="s">
        <v>234</v>
      </c>
      <c r="BE84" s="252" t="s">
        <v>234</v>
      </c>
      <c r="BF84" t="s">
        <v>234</v>
      </c>
      <c r="BG84" t="s">
        <v>234</v>
      </c>
      <c r="BH84" s="252" t="s">
        <v>234</v>
      </c>
      <c r="BI84" t="s">
        <v>234</v>
      </c>
      <c r="BJ84" t="s">
        <v>234</v>
      </c>
      <c r="BK84" s="252" t="s">
        <v>234</v>
      </c>
      <c r="BL84" t="s">
        <v>234</v>
      </c>
      <c r="BM84" t="s">
        <v>234</v>
      </c>
      <c r="BN84" s="252" t="s">
        <v>234</v>
      </c>
      <c r="BO84" t="s">
        <v>234</v>
      </c>
      <c r="BP84" t="s">
        <v>234</v>
      </c>
      <c r="BQ84" s="252" t="s">
        <v>234</v>
      </c>
      <c r="BR84" t="s">
        <v>234</v>
      </c>
      <c r="BS84" t="s">
        <v>234</v>
      </c>
      <c r="BT84" t="s">
        <v>234</v>
      </c>
      <c r="BU84" t="s">
        <v>234</v>
      </c>
      <c r="BV84" t="s">
        <v>234</v>
      </c>
      <c r="BW84" t="s">
        <v>234</v>
      </c>
      <c r="BX84" t="s">
        <v>234</v>
      </c>
      <c r="BY84" t="s">
        <v>234</v>
      </c>
      <c r="BZ84" t="s">
        <v>234</v>
      </c>
      <c r="CA84" t="s">
        <v>234</v>
      </c>
      <c r="CB84" t="s">
        <v>234</v>
      </c>
      <c r="CC84" t="s">
        <v>234</v>
      </c>
      <c r="CD84" t="s">
        <v>234</v>
      </c>
      <c r="CE84" t="s">
        <v>234</v>
      </c>
      <c r="CF84" t="s">
        <v>234</v>
      </c>
      <c r="CG84" t="s">
        <v>234</v>
      </c>
      <c r="CH84" t="s">
        <v>234</v>
      </c>
      <c r="CI84" t="s">
        <v>234</v>
      </c>
      <c r="CJ84" t="s">
        <v>234</v>
      </c>
      <c r="CK84" t="s">
        <v>234</v>
      </c>
      <c r="CL84" t="s">
        <v>234</v>
      </c>
      <c r="CM84" t="s">
        <v>234</v>
      </c>
      <c r="CN84" t="s">
        <v>234</v>
      </c>
      <c r="CO84" t="s">
        <v>234</v>
      </c>
      <c r="CP84" t="s">
        <v>234</v>
      </c>
      <c r="CQ84" t="s">
        <v>234</v>
      </c>
      <c r="CR84" t="s">
        <v>234</v>
      </c>
      <c r="CS84" t="s">
        <v>234</v>
      </c>
      <c r="CT84" t="s">
        <v>234</v>
      </c>
      <c r="CU84" t="s">
        <v>234</v>
      </c>
      <c r="CV84" t="s">
        <v>234</v>
      </c>
      <c r="CW84" t="s">
        <v>234</v>
      </c>
      <c r="CX84" t="s">
        <v>234</v>
      </c>
      <c r="CY84" t="s">
        <v>234</v>
      </c>
      <c r="CZ84" t="s">
        <v>234</v>
      </c>
      <c r="DA84" t="s">
        <v>234</v>
      </c>
      <c r="DB84" t="s">
        <v>234</v>
      </c>
      <c r="DC84" t="s">
        <v>234</v>
      </c>
      <c r="DD84" t="s">
        <v>234</v>
      </c>
      <c r="DE84" t="s">
        <v>234</v>
      </c>
      <c r="DF84" t="s">
        <v>234</v>
      </c>
      <c r="DG84" t="s">
        <v>234</v>
      </c>
      <c r="DH84" t="s">
        <v>234</v>
      </c>
      <c r="DI84" t="s">
        <v>234</v>
      </c>
      <c r="DJ84" t="s">
        <v>234</v>
      </c>
      <c r="DK84" t="s">
        <v>234</v>
      </c>
      <c r="DL84" t="s">
        <v>234</v>
      </c>
      <c r="DM84" t="s">
        <v>234</v>
      </c>
      <c r="DN84" t="s">
        <v>234</v>
      </c>
      <c r="DO84" t="s">
        <v>234</v>
      </c>
      <c r="DP84" t="s">
        <v>234</v>
      </c>
      <c r="DQ84" t="s">
        <v>234</v>
      </c>
      <c r="DR84" t="s">
        <v>234</v>
      </c>
      <c r="DS84" t="s">
        <v>234</v>
      </c>
      <c r="DT84" t="s">
        <v>234</v>
      </c>
      <c r="DU84" t="s">
        <v>234</v>
      </c>
      <c r="DV84" t="s">
        <v>234</v>
      </c>
      <c r="DW84" t="s">
        <v>234</v>
      </c>
      <c r="DX84" t="s">
        <v>234</v>
      </c>
      <c r="DY84" t="s">
        <v>234</v>
      </c>
      <c r="DZ84" t="s">
        <v>234</v>
      </c>
      <c r="EA84" t="s">
        <v>234</v>
      </c>
      <c r="EB84" t="s">
        <v>234</v>
      </c>
      <c r="EC84" t="s">
        <v>234</v>
      </c>
      <c r="ED84" t="s">
        <v>234</v>
      </c>
      <c r="EE84" t="s">
        <v>234</v>
      </c>
      <c r="EF84" t="s">
        <v>234</v>
      </c>
      <c r="EG84" t="s">
        <v>234</v>
      </c>
      <c r="EH84" t="s">
        <v>234</v>
      </c>
      <c r="EI84" t="s">
        <v>234</v>
      </c>
      <c r="EJ84" t="s">
        <v>234</v>
      </c>
      <c r="EK84" s="252" t="s">
        <v>234</v>
      </c>
      <c r="EL84" t="s">
        <v>234</v>
      </c>
      <c r="EM84" t="s">
        <v>234</v>
      </c>
      <c r="EN84" t="s">
        <v>234</v>
      </c>
      <c r="EO84" t="s">
        <v>234</v>
      </c>
      <c r="EP84" t="s">
        <v>234</v>
      </c>
      <c r="EQ84" s="252" t="s">
        <v>234</v>
      </c>
      <c r="ER84" t="s">
        <v>234</v>
      </c>
      <c r="ES84" t="s">
        <v>234</v>
      </c>
      <c r="ET84" t="s">
        <v>234</v>
      </c>
      <c r="EU84" t="s">
        <v>234</v>
      </c>
      <c r="EV84" t="s">
        <v>234</v>
      </c>
      <c r="EW84" t="s">
        <v>234</v>
      </c>
      <c r="EX84" t="s">
        <v>234</v>
      </c>
      <c r="EY84" t="s">
        <v>234</v>
      </c>
      <c r="EZ84" t="s">
        <v>234</v>
      </c>
      <c r="FA84" t="s">
        <v>234</v>
      </c>
      <c r="FB84" t="s">
        <v>234</v>
      </c>
      <c r="FC84" t="s">
        <v>234</v>
      </c>
      <c r="FD84" t="s">
        <v>234</v>
      </c>
      <c r="FE84" t="s">
        <v>234</v>
      </c>
      <c r="FF84" t="s">
        <v>234</v>
      </c>
      <c r="FG84" t="s">
        <v>234</v>
      </c>
      <c r="FH84" t="s">
        <v>234</v>
      </c>
      <c r="FI84" t="s">
        <v>234</v>
      </c>
      <c r="FJ84" t="s">
        <v>234</v>
      </c>
      <c r="FK84" t="s">
        <v>234</v>
      </c>
      <c r="FL84" t="s">
        <v>234</v>
      </c>
      <c r="FM84" t="s">
        <v>234</v>
      </c>
      <c r="FN84" t="s">
        <v>234</v>
      </c>
      <c r="FO84" t="s">
        <v>234</v>
      </c>
      <c r="FP84" t="s">
        <v>234</v>
      </c>
      <c r="FQ84" t="s">
        <v>234</v>
      </c>
      <c r="FR84" t="s">
        <v>234</v>
      </c>
      <c r="FS84" t="s">
        <v>234</v>
      </c>
      <c r="FT84" t="s">
        <v>234</v>
      </c>
      <c r="FU84" t="s">
        <v>234</v>
      </c>
      <c r="FV84" t="s">
        <v>234</v>
      </c>
      <c r="FW84" t="s">
        <v>234</v>
      </c>
      <c r="FX84" t="s">
        <v>234</v>
      </c>
      <c r="FY84" t="s">
        <v>234</v>
      </c>
      <c r="FZ84" t="s">
        <v>234</v>
      </c>
      <c r="GA84" t="s">
        <v>234</v>
      </c>
      <c r="GB84" t="s">
        <v>234</v>
      </c>
      <c r="GC84" t="s">
        <v>234</v>
      </c>
      <c r="GD84" t="s">
        <v>234</v>
      </c>
      <c r="GE84" t="s">
        <v>234</v>
      </c>
      <c r="GF84" t="s">
        <v>234</v>
      </c>
      <c r="GG84" t="s">
        <v>234</v>
      </c>
      <c r="GH84" t="s">
        <v>234</v>
      </c>
      <c r="GI84" t="s">
        <v>234</v>
      </c>
      <c r="GJ84" t="s">
        <v>234</v>
      </c>
      <c r="GK84" t="s">
        <v>234</v>
      </c>
      <c r="GL84" t="s">
        <v>234</v>
      </c>
      <c r="GM84" t="s">
        <v>234</v>
      </c>
      <c r="GN84" t="s">
        <v>234</v>
      </c>
      <c r="GO84" t="s">
        <v>234</v>
      </c>
      <c r="GP84" t="s">
        <v>234</v>
      </c>
      <c r="GQ84" t="s">
        <v>234</v>
      </c>
      <c r="GR84" t="s">
        <v>234</v>
      </c>
      <c r="GS84" t="s">
        <v>234</v>
      </c>
      <c r="GT84" t="s">
        <v>234</v>
      </c>
      <c r="GU84" t="s">
        <v>234</v>
      </c>
      <c r="GV84" t="s">
        <v>234</v>
      </c>
      <c r="GW84" t="s">
        <v>234</v>
      </c>
      <c r="GX84" t="s">
        <v>234</v>
      </c>
      <c r="GY84" t="s">
        <v>234</v>
      </c>
      <c r="GZ84" t="s">
        <v>234</v>
      </c>
      <c r="HA84" t="s">
        <v>234</v>
      </c>
      <c r="HB84" t="s">
        <v>234</v>
      </c>
      <c r="HC84" t="s">
        <v>234</v>
      </c>
      <c r="HD84" t="s">
        <v>234</v>
      </c>
      <c r="HE84" t="s">
        <v>234</v>
      </c>
      <c r="HF84" t="s">
        <v>234</v>
      </c>
      <c r="HG84" t="s">
        <v>234</v>
      </c>
      <c r="HH84" t="s">
        <v>234</v>
      </c>
      <c r="HI84" t="s">
        <v>234</v>
      </c>
      <c r="HJ84" t="s">
        <v>234</v>
      </c>
      <c r="HK84" t="s">
        <v>234</v>
      </c>
      <c r="HL84" t="s">
        <v>234</v>
      </c>
      <c r="HM84" t="s">
        <v>234</v>
      </c>
      <c r="HN84" t="s">
        <v>234</v>
      </c>
      <c r="HO84" t="s">
        <v>234</v>
      </c>
      <c r="HP84" t="s">
        <v>234</v>
      </c>
      <c r="HQ84" t="s">
        <v>1655</v>
      </c>
      <c r="HR84" t="s">
        <v>1713</v>
      </c>
      <c r="HS84" t="s">
        <v>252</v>
      </c>
      <c r="HT84" t="s">
        <v>234</v>
      </c>
      <c r="HU84" t="s">
        <v>253</v>
      </c>
      <c r="HV84" t="s">
        <v>254</v>
      </c>
      <c r="HW84" t="s">
        <v>254</v>
      </c>
      <c r="HX84" t="s">
        <v>275</v>
      </c>
      <c r="HY84" t="s">
        <v>234</v>
      </c>
      <c r="HZ84" t="s">
        <v>325</v>
      </c>
      <c r="IA84" t="s">
        <v>258</v>
      </c>
      <c r="IB84" t="s">
        <v>258</v>
      </c>
      <c r="IC84" t="s">
        <v>3810</v>
      </c>
      <c r="ID84" t="s">
        <v>234</v>
      </c>
      <c r="IE84" t="s">
        <v>234</v>
      </c>
      <c r="IF84" t="s">
        <v>234</v>
      </c>
      <c r="IG84" t="s">
        <v>234</v>
      </c>
      <c r="IH84" t="s">
        <v>234</v>
      </c>
      <c r="II84">
        <v>50</v>
      </c>
      <c r="IJ84" t="s">
        <v>3862</v>
      </c>
      <c r="IK84" t="s">
        <v>234</v>
      </c>
      <c r="IL84" t="s">
        <v>259</v>
      </c>
      <c r="IM84" s="99">
        <v>10</v>
      </c>
      <c r="IN84" t="s">
        <v>249</v>
      </c>
      <c r="IO84" t="s">
        <v>234</v>
      </c>
      <c r="IP84" t="s">
        <v>261</v>
      </c>
      <c r="IQ84" t="s">
        <v>234</v>
      </c>
      <c r="IR84" t="s">
        <v>234</v>
      </c>
      <c r="IS84" t="s">
        <v>234</v>
      </c>
      <c r="IT84" t="s">
        <v>234</v>
      </c>
      <c r="IU84" t="s">
        <v>234</v>
      </c>
      <c r="IV84" t="s">
        <v>234</v>
      </c>
      <c r="IW84" t="s">
        <v>234</v>
      </c>
      <c r="IX84" t="s">
        <v>234</v>
      </c>
      <c r="IY84" t="s">
        <v>234</v>
      </c>
      <c r="IZ84" t="s">
        <v>234</v>
      </c>
      <c r="JA84" t="s">
        <v>234</v>
      </c>
      <c r="JB84" t="s">
        <v>234</v>
      </c>
      <c r="JC84" t="s">
        <v>234</v>
      </c>
      <c r="JD84" t="s">
        <v>234</v>
      </c>
      <c r="JE84" t="s">
        <v>261</v>
      </c>
      <c r="JF84" t="s">
        <v>234</v>
      </c>
      <c r="JG84" t="s">
        <v>234</v>
      </c>
      <c r="JH84" t="s">
        <v>234</v>
      </c>
      <c r="JI84" t="s">
        <v>234</v>
      </c>
      <c r="JJ84" t="s">
        <v>234</v>
      </c>
      <c r="JK84" t="s">
        <v>234</v>
      </c>
      <c r="JL84" t="s">
        <v>234</v>
      </c>
      <c r="JM84" t="s">
        <v>234</v>
      </c>
      <c r="JN84" t="s">
        <v>234</v>
      </c>
      <c r="JO84" t="s">
        <v>234</v>
      </c>
      <c r="JP84" t="s">
        <v>234</v>
      </c>
      <c r="JQ84" t="s">
        <v>234</v>
      </c>
      <c r="JR84" t="s">
        <v>234</v>
      </c>
      <c r="JS84" t="s">
        <v>234</v>
      </c>
      <c r="JT84" t="s">
        <v>234</v>
      </c>
      <c r="JU84" t="s">
        <v>234</v>
      </c>
      <c r="JV84" t="s">
        <v>234</v>
      </c>
      <c r="JW84" t="s">
        <v>234</v>
      </c>
      <c r="JX84" t="s">
        <v>234</v>
      </c>
    </row>
    <row r="85" spans="1:284" x14ac:dyDescent="0.35">
      <c r="A85" t="s">
        <v>4036</v>
      </c>
      <c r="B85" s="268">
        <v>44616</v>
      </c>
      <c r="C85" t="s">
        <v>403</v>
      </c>
      <c r="D85" t="s">
        <v>402</v>
      </c>
      <c r="E85" t="s">
        <v>4015</v>
      </c>
      <c r="F85" t="s">
        <v>419</v>
      </c>
      <c r="G85" t="s">
        <v>426</v>
      </c>
      <c r="H85" t="s">
        <v>469</v>
      </c>
      <c r="I85" t="s">
        <v>472</v>
      </c>
      <c r="J85" t="s">
        <v>471</v>
      </c>
      <c r="K85" t="s">
        <v>247</v>
      </c>
      <c r="L85" t="s">
        <v>284</v>
      </c>
      <c r="M85" t="s">
        <v>250</v>
      </c>
      <c r="N85" t="s">
        <v>234</v>
      </c>
      <c r="O85" t="s">
        <v>234</v>
      </c>
      <c r="P85" t="s">
        <v>308</v>
      </c>
      <c r="Q85" t="s">
        <v>234</v>
      </c>
      <c r="R85" t="s">
        <v>3875</v>
      </c>
      <c r="S85">
        <v>1</v>
      </c>
      <c r="T85">
        <v>1</v>
      </c>
      <c r="U85">
        <v>0</v>
      </c>
      <c r="V85">
        <v>0</v>
      </c>
      <c r="W85">
        <v>0</v>
      </c>
      <c r="X85">
        <v>0</v>
      </c>
      <c r="Y85">
        <v>0</v>
      </c>
      <c r="Z85">
        <v>0</v>
      </c>
      <c r="AA85" t="s">
        <v>309</v>
      </c>
      <c r="AB85" t="s">
        <v>750</v>
      </c>
      <c r="AC85" t="s">
        <v>3880</v>
      </c>
      <c r="AD85">
        <v>1</v>
      </c>
      <c r="AE85">
        <v>0</v>
      </c>
      <c r="AF85">
        <v>0</v>
      </c>
      <c r="AG85">
        <v>0</v>
      </c>
      <c r="AH85">
        <v>1</v>
      </c>
      <c r="AI85">
        <v>0</v>
      </c>
      <c r="AJ85">
        <v>0</v>
      </c>
      <c r="AK85">
        <v>0</v>
      </c>
      <c r="AL85">
        <v>0</v>
      </c>
      <c r="AM85">
        <v>0</v>
      </c>
      <c r="AN85" t="s">
        <v>234</v>
      </c>
      <c r="AO85" t="s">
        <v>288</v>
      </c>
      <c r="AP85" t="s">
        <v>311</v>
      </c>
      <c r="AQ85" t="s">
        <v>3944</v>
      </c>
      <c r="AR85">
        <v>1</v>
      </c>
      <c r="AS85">
        <v>1</v>
      </c>
      <c r="AT85">
        <v>1</v>
      </c>
      <c r="AU85">
        <v>1</v>
      </c>
      <c r="AV85">
        <v>1</v>
      </c>
      <c r="AW85">
        <v>1</v>
      </c>
      <c r="AX85">
        <v>1</v>
      </c>
      <c r="AY85">
        <v>0</v>
      </c>
      <c r="AZ85" t="s">
        <v>1500</v>
      </c>
      <c r="BA85">
        <v>300</v>
      </c>
      <c r="BB85">
        <v>150</v>
      </c>
      <c r="BC85" t="s">
        <v>1655</v>
      </c>
      <c r="BD85">
        <v>450</v>
      </c>
      <c r="BE85" s="252">
        <v>173.07692307692301</v>
      </c>
      <c r="BF85" t="s">
        <v>1655</v>
      </c>
      <c r="BG85">
        <v>250</v>
      </c>
      <c r="BH85" s="252">
        <v>108.695652173913</v>
      </c>
      <c r="BI85" t="s">
        <v>1655</v>
      </c>
      <c r="BJ85">
        <v>450</v>
      </c>
      <c r="BK85" s="252">
        <v>155.172413793103</v>
      </c>
      <c r="BL85" t="s">
        <v>1445</v>
      </c>
      <c r="BM85">
        <v>575</v>
      </c>
      <c r="BN85" s="252">
        <v>239.583333333333</v>
      </c>
      <c r="BO85" t="s">
        <v>1445</v>
      </c>
      <c r="BP85">
        <v>650</v>
      </c>
      <c r="BQ85" s="252">
        <v>270.83333333333297</v>
      </c>
      <c r="BR85" t="s">
        <v>1655</v>
      </c>
      <c r="BS85" t="s">
        <v>1504</v>
      </c>
      <c r="BT85" t="s">
        <v>1445</v>
      </c>
      <c r="BU85" t="s">
        <v>234</v>
      </c>
      <c r="BV85" t="s">
        <v>234</v>
      </c>
      <c r="BW85" t="s">
        <v>342</v>
      </c>
      <c r="BX85" t="s">
        <v>342</v>
      </c>
      <c r="BY85" t="s">
        <v>414</v>
      </c>
      <c r="BZ85">
        <v>591</v>
      </c>
      <c r="CA85">
        <v>150</v>
      </c>
      <c r="CB85" t="s">
        <v>4017</v>
      </c>
      <c r="CC85" s="252">
        <v>960.65989847715696</v>
      </c>
      <c r="CD85" t="s">
        <v>1445</v>
      </c>
      <c r="CE85" t="s">
        <v>1655</v>
      </c>
      <c r="CF85" t="s">
        <v>4034</v>
      </c>
      <c r="CG85">
        <v>1</v>
      </c>
      <c r="CH85">
        <v>1</v>
      </c>
      <c r="CI85">
        <v>0</v>
      </c>
      <c r="CJ85">
        <v>0</v>
      </c>
      <c r="CK85">
        <v>0</v>
      </c>
      <c r="CL85">
        <v>0</v>
      </c>
      <c r="CM85">
        <v>0</v>
      </c>
      <c r="CN85">
        <v>0</v>
      </c>
      <c r="CO85">
        <v>0</v>
      </c>
      <c r="CP85">
        <v>0</v>
      </c>
      <c r="CQ85">
        <v>0</v>
      </c>
      <c r="CR85">
        <v>0</v>
      </c>
      <c r="CS85">
        <v>0</v>
      </c>
      <c r="CT85">
        <v>0</v>
      </c>
      <c r="CU85" t="s">
        <v>234</v>
      </c>
      <c r="CV85" t="s">
        <v>3886</v>
      </c>
      <c r="CW85">
        <v>0</v>
      </c>
      <c r="CX85">
        <v>1</v>
      </c>
      <c r="CY85">
        <v>0</v>
      </c>
      <c r="CZ85">
        <v>1</v>
      </c>
      <c r="DA85">
        <v>0</v>
      </c>
      <c r="DB85">
        <v>0</v>
      </c>
      <c r="DC85">
        <v>1</v>
      </c>
      <c r="DD85">
        <v>0</v>
      </c>
      <c r="DE85" t="s">
        <v>1445</v>
      </c>
      <c r="DF85" t="s">
        <v>269</v>
      </c>
      <c r="DG85" t="s">
        <v>1655</v>
      </c>
      <c r="DH85" t="s">
        <v>239</v>
      </c>
      <c r="DI85" t="s">
        <v>314</v>
      </c>
      <c r="DJ85" t="s">
        <v>260</v>
      </c>
      <c r="DK85" t="s">
        <v>314</v>
      </c>
      <c r="DL85" t="s">
        <v>3813</v>
      </c>
      <c r="DM85">
        <v>1</v>
      </c>
      <c r="DN85">
        <v>1</v>
      </c>
      <c r="DO85">
        <v>1</v>
      </c>
      <c r="DP85">
        <v>1</v>
      </c>
      <c r="DQ85">
        <v>1</v>
      </c>
      <c r="DR85">
        <v>1</v>
      </c>
      <c r="DS85">
        <v>1</v>
      </c>
      <c r="DT85">
        <v>0</v>
      </c>
      <c r="DU85" t="s">
        <v>1655</v>
      </c>
      <c r="DV85">
        <v>40</v>
      </c>
      <c r="DW85" t="s">
        <v>3818</v>
      </c>
      <c r="DX85" t="s">
        <v>234</v>
      </c>
      <c r="DY85" t="s">
        <v>234</v>
      </c>
      <c r="DZ85" t="s">
        <v>234</v>
      </c>
      <c r="EA85" s="99">
        <v>40</v>
      </c>
      <c r="EB85" t="s">
        <v>1445</v>
      </c>
      <c r="EC85">
        <v>25</v>
      </c>
      <c r="ED85" t="s">
        <v>1445</v>
      </c>
      <c r="EE85">
        <v>35</v>
      </c>
      <c r="EF85" t="s">
        <v>1445</v>
      </c>
      <c r="EG85" t="s">
        <v>1655</v>
      </c>
      <c r="EH85">
        <v>50</v>
      </c>
      <c r="EI85" t="s">
        <v>234</v>
      </c>
      <c r="EJ85" t="s">
        <v>234</v>
      </c>
      <c r="EK85" s="252">
        <v>50</v>
      </c>
      <c r="EL85" t="s">
        <v>1655</v>
      </c>
      <c r="EM85" t="s">
        <v>1655</v>
      </c>
      <c r="EN85">
        <v>50</v>
      </c>
      <c r="EO85" t="s">
        <v>234</v>
      </c>
      <c r="EP85" t="s">
        <v>234</v>
      </c>
      <c r="EQ85" s="252">
        <v>50</v>
      </c>
      <c r="ER85" t="s">
        <v>1445</v>
      </c>
      <c r="ES85" t="s">
        <v>1655</v>
      </c>
      <c r="ET85">
        <v>100</v>
      </c>
      <c r="EU85" t="s">
        <v>234</v>
      </c>
      <c r="EV85" t="s">
        <v>234</v>
      </c>
      <c r="EW85" t="s">
        <v>234</v>
      </c>
      <c r="EX85" s="99">
        <v>100</v>
      </c>
      <c r="EY85" t="s">
        <v>1445</v>
      </c>
      <c r="EZ85" t="s">
        <v>1655</v>
      </c>
      <c r="FA85" t="s">
        <v>234</v>
      </c>
      <c r="FB85">
        <v>25</v>
      </c>
      <c r="FC85" t="s">
        <v>234</v>
      </c>
      <c r="FD85" t="s">
        <v>234</v>
      </c>
      <c r="FE85" t="s">
        <v>234</v>
      </c>
      <c r="FF85" t="s">
        <v>234</v>
      </c>
      <c r="FG85" t="s">
        <v>234</v>
      </c>
      <c r="FH85" t="s">
        <v>234</v>
      </c>
      <c r="FI85" t="s">
        <v>1445</v>
      </c>
      <c r="FJ85" t="s">
        <v>259</v>
      </c>
      <c r="FK85" s="99">
        <v>25</v>
      </c>
      <c r="FL85" t="s">
        <v>1445</v>
      </c>
      <c r="FM85" t="s">
        <v>234</v>
      </c>
      <c r="FN85" t="s">
        <v>234</v>
      </c>
      <c r="FO85" t="s">
        <v>234</v>
      </c>
      <c r="FP85" t="s">
        <v>234</v>
      </c>
      <c r="FQ85" t="s">
        <v>234</v>
      </c>
      <c r="FR85" t="s">
        <v>234</v>
      </c>
      <c r="FS85" t="s">
        <v>234</v>
      </c>
      <c r="FT85" t="s">
        <v>234</v>
      </c>
      <c r="FU85" t="s">
        <v>234</v>
      </c>
      <c r="FV85" t="s">
        <v>234</v>
      </c>
      <c r="FW85" t="s">
        <v>234</v>
      </c>
      <c r="FX85" t="s">
        <v>234</v>
      </c>
      <c r="FY85" t="s">
        <v>234</v>
      </c>
      <c r="FZ85" t="s">
        <v>234</v>
      </c>
      <c r="GA85" t="s">
        <v>234</v>
      </c>
      <c r="GB85" t="s">
        <v>234</v>
      </c>
      <c r="GC85" t="s">
        <v>234</v>
      </c>
      <c r="GD85" t="s">
        <v>234</v>
      </c>
      <c r="GE85" t="s">
        <v>234</v>
      </c>
      <c r="GF85" t="s">
        <v>234</v>
      </c>
      <c r="GG85" t="s">
        <v>234</v>
      </c>
      <c r="GH85" t="s">
        <v>234</v>
      </c>
      <c r="GI85" t="s">
        <v>234</v>
      </c>
      <c r="GJ85" t="s">
        <v>234</v>
      </c>
      <c r="GK85" t="s">
        <v>1445</v>
      </c>
      <c r="GL85" t="s">
        <v>269</v>
      </c>
      <c r="GM85" t="s">
        <v>1655</v>
      </c>
      <c r="GN85" t="s">
        <v>419</v>
      </c>
      <c r="GO85" t="s">
        <v>305</v>
      </c>
      <c r="GP85" t="s">
        <v>426</v>
      </c>
      <c r="GQ85" t="s">
        <v>305</v>
      </c>
      <c r="GR85" t="s">
        <v>1445</v>
      </c>
      <c r="GS85" t="s">
        <v>234</v>
      </c>
      <c r="GT85" t="s">
        <v>234</v>
      </c>
      <c r="GU85" t="s">
        <v>234</v>
      </c>
      <c r="GV85" t="s">
        <v>234</v>
      </c>
      <c r="GW85" t="s">
        <v>234</v>
      </c>
      <c r="GX85" t="s">
        <v>234</v>
      </c>
      <c r="GY85" t="s">
        <v>234</v>
      </c>
      <c r="GZ85" t="s">
        <v>234</v>
      </c>
      <c r="HA85" t="s">
        <v>4035</v>
      </c>
      <c r="HB85">
        <v>1</v>
      </c>
      <c r="HC85">
        <v>0</v>
      </c>
      <c r="HD85">
        <v>1</v>
      </c>
      <c r="HE85">
        <v>1</v>
      </c>
      <c r="HF85">
        <v>1</v>
      </c>
      <c r="HG85">
        <v>0</v>
      </c>
      <c r="HH85">
        <v>0</v>
      </c>
      <c r="HI85">
        <v>0</v>
      </c>
      <c r="HJ85" t="s">
        <v>234</v>
      </c>
      <c r="HK85" t="s">
        <v>1655</v>
      </c>
      <c r="HL85" t="s">
        <v>234</v>
      </c>
      <c r="HM85" t="s">
        <v>309</v>
      </c>
      <c r="HN85">
        <v>1</v>
      </c>
      <c r="HO85">
        <v>0</v>
      </c>
      <c r="HP85">
        <v>0</v>
      </c>
      <c r="HQ85" t="s">
        <v>234</v>
      </c>
      <c r="HR85" t="s">
        <v>234</v>
      </c>
      <c r="HS85" t="s">
        <v>234</v>
      </c>
      <c r="HT85" t="s">
        <v>234</v>
      </c>
      <c r="HU85" t="s">
        <v>234</v>
      </c>
      <c r="HV85" t="s">
        <v>234</v>
      </c>
      <c r="HW85" t="s">
        <v>234</v>
      </c>
      <c r="HX85" t="s">
        <v>234</v>
      </c>
      <c r="HY85" t="s">
        <v>234</v>
      </c>
      <c r="HZ85" t="s">
        <v>234</v>
      </c>
      <c r="IA85" t="s">
        <v>234</v>
      </c>
      <c r="IB85" t="s">
        <v>234</v>
      </c>
      <c r="IC85" t="s">
        <v>234</v>
      </c>
      <c r="ID85" t="s">
        <v>234</v>
      </c>
      <c r="IE85" t="s">
        <v>234</v>
      </c>
      <c r="IF85" t="s">
        <v>234</v>
      </c>
      <c r="IG85" t="s">
        <v>234</v>
      </c>
      <c r="IH85" t="s">
        <v>234</v>
      </c>
      <c r="II85" t="s">
        <v>234</v>
      </c>
      <c r="IJ85" t="s">
        <v>234</v>
      </c>
      <c r="IK85" t="s">
        <v>234</v>
      </c>
      <c r="IL85" t="s">
        <v>234</v>
      </c>
      <c r="IM85" t="s">
        <v>234</v>
      </c>
      <c r="IN85" t="s">
        <v>234</v>
      </c>
      <c r="IO85" t="s">
        <v>234</v>
      </c>
      <c r="IP85" t="s">
        <v>234</v>
      </c>
      <c r="IQ85" t="s">
        <v>234</v>
      </c>
      <c r="IR85" t="s">
        <v>234</v>
      </c>
      <c r="IS85" t="s">
        <v>234</v>
      </c>
      <c r="IT85" t="s">
        <v>234</v>
      </c>
      <c r="IU85" t="s">
        <v>234</v>
      </c>
      <c r="IV85" t="s">
        <v>234</v>
      </c>
      <c r="IW85" t="s">
        <v>234</v>
      </c>
      <c r="IX85" t="s">
        <v>234</v>
      </c>
      <c r="IY85" t="s">
        <v>234</v>
      </c>
      <c r="IZ85" t="s">
        <v>234</v>
      </c>
      <c r="JA85" t="s">
        <v>234</v>
      </c>
      <c r="JB85" t="s">
        <v>234</v>
      </c>
      <c r="JC85" t="s">
        <v>234</v>
      </c>
      <c r="JD85" t="s">
        <v>234</v>
      </c>
      <c r="JE85" t="s">
        <v>234</v>
      </c>
      <c r="JF85" t="s">
        <v>234</v>
      </c>
      <c r="JG85" t="s">
        <v>234</v>
      </c>
      <c r="JH85" t="s">
        <v>234</v>
      </c>
      <c r="JI85" t="s">
        <v>234</v>
      </c>
      <c r="JJ85" t="s">
        <v>234</v>
      </c>
      <c r="JK85" t="s">
        <v>234</v>
      </c>
      <c r="JL85" t="s">
        <v>234</v>
      </c>
      <c r="JM85" t="s">
        <v>234</v>
      </c>
      <c r="JN85" t="s">
        <v>234</v>
      </c>
      <c r="JO85" t="s">
        <v>234</v>
      </c>
      <c r="JP85" t="s">
        <v>234</v>
      </c>
      <c r="JQ85" t="s">
        <v>234</v>
      </c>
      <c r="JR85" t="s">
        <v>234</v>
      </c>
      <c r="JS85" t="s">
        <v>234</v>
      </c>
      <c r="JT85" t="s">
        <v>234</v>
      </c>
      <c r="JU85" t="s">
        <v>234</v>
      </c>
      <c r="JV85" t="s">
        <v>234</v>
      </c>
      <c r="JW85" t="s">
        <v>234</v>
      </c>
      <c r="JX85" t="s">
        <v>234</v>
      </c>
    </row>
    <row r="86" spans="1:284" x14ac:dyDescent="0.35">
      <c r="A86" t="s">
        <v>4037</v>
      </c>
      <c r="B86" s="268">
        <v>44616</v>
      </c>
      <c r="C86" t="s">
        <v>403</v>
      </c>
      <c r="D86" t="s">
        <v>402</v>
      </c>
      <c r="E86" t="s">
        <v>4015</v>
      </c>
      <c r="F86" t="s">
        <v>419</v>
      </c>
      <c r="G86" t="s">
        <v>426</v>
      </c>
      <c r="H86" t="s">
        <v>469</v>
      </c>
      <c r="I86" t="s">
        <v>472</v>
      </c>
      <c r="J86" t="s">
        <v>471</v>
      </c>
      <c r="K86" t="s">
        <v>247</v>
      </c>
      <c r="L86" t="s">
        <v>248</v>
      </c>
      <c r="M86" t="s">
        <v>274</v>
      </c>
      <c r="N86" t="s">
        <v>234</v>
      </c>
      <c r="O86" t="s">
        <v>234</v>
      </c>
      <c r="P86" t="s">
        <v>234</v>
      </c>
      <c r="Q86" t="s">
        <v>234</v>
      </c>
      <c r="R86" t="s">
        <v>234</v>
      </c>
      <c r="S86" t="s">
        <v>234</v>
      </c>
      <c r="T86" t="s">
        <v>234</v>
      </c>
      <c r="U86" t="s">
        <v>234</v>
      </c>
      <c r="V86" t="s">
        <v>234</v>
      </c>
      <c r="W86" t="s">
        <v>234</v>
      </c>
      <c r="X86" t="s">
        <v>234</v>
      </c>
      <c r="Y86" t="s">
        <v>234</v>
      </c>
      <c r="Z86" t="s">
        <v>234</v>
      </c>
      <c r="AA86" t="s">
        <v>234</v>
      </c>
      <c r="AB86" t="s">
        <v>234</v>
      </c>
      <c r="AC86" t="s">
        <v>234</v>
      </c>
      <c r="AD86" t="s">
        <v>234</v>
      </c>
      <c r="AE86" t="s">
        <v>234</v>
      </c>
      <c r="AF86" t="s">
        <v>234</v>
      </c>
      <c r="AG86" t="s">
        <v>234</v>
      </c>
      <c r="AH86" t="s">
        <v>234</v>
      </c>
      <c r="AI86" t="s">
        <v>234</v>
      </c>
      <c r="AJ86" t="s">
        <v>234</v>
      </c>
      <c r="AK86" t="s">
        <v>234</v>
      </c>
      <c r="AL86" t="s">
        <v>234</v>
      </c>
      <c r="AM86" t="s">
        <v>234</v>
      </c>
      <c r="AN86" t="s">
        <v>234</v>
      </c>
      <c r="AO86" t="s">
        <v>234</v>
      </c>
      <c r="AP86" t="s">
        <v>234</v>
      </c>
      <c r="AQ86" t="s">
        <v>234</v>
      </c>
      <c r="AR86" t="s">
        <v>234</v>
      </c>
      <c r="AS86" t="s">
        <v>234</v>
      </c>
      <c r="AT86" t="s">
        <v>234</v>
      </c>
      <c r="AU86" t="s">
        <v>234</v>
      </c>
      <c r="AV86" t="s">
        <v>234</v>
      </c>
      <c r="AW86" t="s">
        <v>234</v>
      </c>
      <c r="AX86" t="s">
        <v>234</v>
      </c>
      <c r="AY86" t="s">
        <v>234</v>
      </c>
      <c r="AZ86" t="s">
        <v>234</v>
      </c>
      <c r="BA86" t="s">
        <v>234</v>
      </c>
      <c r="BB86" t="s">
        <v>234</v>
      </c>
      <c r="BC86" t="s">
        <v>234</v>
      </c>
      <c r="BD86" t="s">
        <v>234</v>
      </c>
      <c r="BE86" s="252" t="s">
        <v>234</v>
      </c>
      <c r="BF86" t="s">
        <v>234</v>
      </c>
      <c r="BG86" t="s">
        <v>234</v>
      </c>
      <c r="BH86" s="252" t="s">
        <v>234</v>
      </c>
      <c r="BI86" t="s">
        <v>234</v>
      </c>
      <c r="BJ86" t="s">
        <v>234</v>
      </c>
      <c r="BK86" s="252" t="s">
        <v>234</v>
      </c>
      <c r="BL86" t="s">
        <v>234</v>
      </c>
      <c r="BM86" t="s">
        <v>234</v>
      </c>
      <c r="BN86" s="252" t="s">
        <v>234</v>
      </c>
      <c r="BO86" t="s">
        <v>234</v>
      </c>
      <c r="BP86" t="s">
        <v>234</v>
      </c>
      <c r="BQ86" s="252" t="s">
        <v>234</v>
      </c>
      <c r="BR86" t="s">
        <v>234</v>
      </c>
      <c r="BS86" t="s">
        <v>234</v>
      </c>
      <c r="BT86" t="s">
        <v>234</v>
      </c>
      <c r="BU86" t="s">
        <v>234</v>
      </c>
      <c r="BV86" t="s">
        <v>234</v>
      </c>
      <c r="BW86" t="s">
        <v>234</v>
      </c>
      <c r="BX86" t="s">
        <v>234</v>
      </c>
      <c r="BY86" t="s">
        <v>234</v>
      </c>
      <c r="BZ86" t="s">
        <v>234</v>
      </c>
      <c r="CA86" t="s">
        <v>234</v>
      </c>
      <c r="CB86" t="s">
        <v>234</v>
      </c>
      <c r="CC86" t="s">
        <v>234</v>
      </c>
      <c r="CD86" t="s">
        <v>234</v>
      </c>
      <c r="CE86" t="s">
        <v>234</v>
      </c>
      <c r="CF86" t="s">
        <v>234</v>
      </c>
      <c r="CG86" t="s">
        <v>234</v>
      </c>
      <c r="CH86" t="s">
        <v>234</v>
      </c>
      <c r="CI86" t="s">
        <v>234</v>
      </c>
      <c r="CJ86" t="s">
        <v>234</v>
      </c>
      <c r="CK86" t="s">
        <v>234</v>
      </c>
      <c r="CL86" t="s">
        <v>234</v>
      </c>
      <c r="CM86" t="s">
        <v>234</v>
      </c>
      <c r="CN86" t="s">
        <v>234</v>
      </c>
      <c r="CO86" t="s">
        <v>234</v>
      </c>
      <c r="CP86" t="s">
        <v>234</v>
      </c>
      <c r="CQ86" t="s">
        <v>234</v>
      </c>
      <c r="CR86" t="s">
        <v>234</v>
      </c>
      <c r="CS86" t="s">
        <v>234</v>
      </c>
      <c r="CT86" t="s">
        <v>234</v>
      </c>
      <c r="CU86" t="s">
        <v>234</v>
      </c>
      <c r="CV86" t="s">
        <v>234</v>
      </c>
      <c r="CW86" t="s">
        <v>234</v>
      </c>
      <c r="CX86" t="s">
        <v>234</v>
      </c>
      <c r="CY86" t="s">
        <v>234</v>
      </c>
      <c r="CZ86" t="s">
        <v>234</v>
      </c>
      <c r="DA86" t="s">
        <v>234</v>
      </c>
      <c r="DB86" t="s">
        <v>234</v>
      </c>
      <c r="DC86" t="s">
        <v>234</v>
      </c>
      <c r="DD86" t="s">
        <v>234</v>
      </c>
      <c r="DE86" t="s">
        <v>234</v>
      </c>
      <c r="DF86" t="s">
        <v>234</v>
      </c>
      <c r="DG86" t="s">
        <v>234</v>
      </c>
      <c r="DH86" t="s">
        <v>234</v>
      </c>
      <c r="DI86" t="s">
        <v>234</v>
      </c>
      <c r="DJ86" t="s">
        <v>234</v>
      </c>
      <c r="DK86" t="s">
        <v>234</v>
      </c>
      <c r="DL86" t="s">
        <v>234</v>
      </c>
      <c r="DM86" t="s">
        <v>234</v>
      </c>
      <c r="DN86" t="s">
        <v>234</v>
      </c>
      <c r="DO86" t="s">
        <v>234</v>
      </c>
      <c r="DP86" t="s">
        <v>234</v>
      </c>
      <c r="DQ86" t="s">
        <v>234</v>
      </c>
      <c r="DR86" t="s">
        <v>234</v>
      </c>
      <c r="DS86" t="s">
        <v>234</v>
      </c>
      <c r="DT86" t="s">
        <v>234</v>
      </c>
      <c r="DU86" t="s">
        <v>234</v>
      </c>
      <c r="DV86" t="s">
        <v>234</v>
      </c>
      <c r="DW86" t="s">
        <v>234</v>
      </c>
      <c r="DX86" t="s">
        <v>234</v>
      </c>
      <c r="DY86" t="s">
        <v>234</v>
      </c>
      <c r="DZ86" t="s">
        <v>234</v>
      </c>
      <c r="EA86" t="s">
        <v>234</v>
      </c>
      <c r="EB86" t="s">
        <v>234</v>
      </c>
      <c r="EC86" t="s">
        <v>234</v>
      </c>
      <c r="ED86" t="s">
        <v>234</v>
      </c>
      <c r="EE86" t="s">
        <v>234</v>
      </c>
      <c r="EF86" t="s">
        <v>234</v>
      </c>
      <c r="EG86" t="s">
        <v>234</v>
      </c>
      <c r="EH86" t="s">
        <v>234</v>
      </c>
      <c r="EI86" t="s">
        <v>234</v>
      </c>
      <c r="EJ86" t="s">
        <v>234</v>
      </c>
      <c r="EK86" s="252" t="s">
        <v>234</v>
      </c>
      <c r="EL86" t="s">
        <v>234</v>
      </c>
      <c r="EM86" t="s">
        <v>234</v>
      </c>
      <c r="EN86" t="s">
        <v>234</v>
      </c>
      <c r="EO86" t="s">
        <v>234</v>
      </c>
      <c r="EP86" t="s">
        <v>234</v>
      </c>
      <c r="EQ86" s="252" t="s">
        <v>234</v>
      </c>
      <c r="ER86" t="s">
        <v>234</v>
      </c>
      <c r="ES86" t="s">
        <v>234</v>
      </c>
      <c r="ET86" t="s">
        <v>234</v>
      </c>
      <c r="EU86" t="s">
        <v>234</v>
      </c>
      <c r="EV86" t="s">
        <v>234</v>
      </c>
      <c r="EW86" t="s">
        <v>234</v>
      </c>
      <c r="EX86" t="s">
        <v>234</v>
      </c>
      <c r="EY86" t="s">
        <v>234</v>
      </c>
      <c r="EZ86" t="s">
        <v>234</v>
      </c>
      <c r="FA86" t="s">
        <v>234</v>
      </c>
      <c r="FB86" t="s">
        <v>234</v>
      </c>
      <c r="FC86" t="s">
        <v>234</v>
      </c>
      <c r="FD86" t="s">
        <v>234</v>
      </c>
      <c r="FE86" t="s">
        <v>234</v>
      </c>
      <c r="FF86" t="s">
        <v>234</v>
      </c>
      <c r="FG86" t="s">
        <v>234</v>
      </c>
      <c r="FH86" t="s">
        <v>234</v>
      </c>
      <c r="FI86" t="s">
        <v>234</v>
      </c>
      <c r="FJ86" t="s">
        <v>234</v>
      </c>
      <c r="FK86" t="s">
        <v>234</v>
      </c>
      <c r="FL86" t="s">
        <v>234</v>
      </c>
      <c r="FM86" t="s">
        <v>234</v>
      </c>
      <c r="FN86" t="s">
        <v>234</v>
      </c>
      <c r="FO86" t="s">
        <v>234</v>
      </c>
      <c r="FP86" t="s">
        <v>234</v>
      </c>
      <c r="FQ86" t="s">
        <v>234</v>
      </c>
      <c r="FR86" t="s">
        <v>234</v>
      </c>
      <c r="FS86" t="s">
        <v>234</v>
      </c>
      <c r="FT86" t="s">
        <v>234</v>
      </c>
      <c r="FU86" t="s">
        <v>234</v>
      </c>
      <c r="FV86" t="s">
        <v>234</v>
      </c>
      <c r="FW86" t="s">
        <v>234</v>
      </c>
      <c r="FX86" t="s">
        <v>234</v>
      </c>
      <c r="FY86" t="s">
        <v>234</v>
      </c>
      <c r="FZ86" t="s">
        <v>234</v>
      </c>
      <c r="GA86" t="s">
        <v>234</v>
      </c>
      <c r="GB86" t="s">
        <v>234</v>
      </c>
      <c r="GC86" t="s">
        <v>234</v>
      </c>
      <c r="GD86" t="s">
        <v>234</v>
      </c>
      <c r="GE86" t="s">
        <v>234</v>
      </c>
      <c r="GF86" t="s">
        <v>234</v>
      </c>
      <c r="GG86" t="s">
        <v>234</v>
      </c>
      <c r="GH86" t="s">
        <v>234</v>
      </c>
      <c r="GI86" t="s">
        <v>234</v>
      </c>
      <c r="GJ86" t="s">
        <v>234</v>
      </c>
      <c r="GK86" t="s">
        <v>234</v>
      </c>
      <c r="GL86" t="s">
        <v>234</v>
      </c>
      <c r="GM86" t="s">
        <v>234</v>
      </c>
      <c r="GN86" t="s">
        <v>234</v>
      </c>
      <c r="GO86" t="s">
        <v>234</v>
      </c>
      <c r="GP86" t="s">
        <v>234</v>
      </c>
      <c r="GQ86" t="s">
        <v>234</v>
      </c>
      <c r="GR86" t="s">
        <v>234</v>
      </c>
      <c r="GS86" t="s">
        <v>234</v>
      </c>
      <c r="GT86" t="s">
        <v>234</v>
      </c>
      <c r="GU86" t="s">
        <v>234</v>
      </c>
      <c r="GV86" t="s">
        <v>234</v>
      </c>
      <c r="GW86" t="s">
        <v>234</v>
      </c>
      <c r="GX86" t="s">
        <v>234</v>
      </c>
      <c r="GY86" t="s">
        <v>234</v>
      </c>
      <c r="GZ86" t="s">
        <v>234</v>
      </c>
      <c r="HA86" t="s">
        <v>234</v>
      </c>
      <c r="HB86" t="s">
        <v>234</v>
      </c>
      <c r="HC86" t="s">
        <v>234</v>
      </c>
      <c r="HD86" t="s">
        <v>234</v>
      </c>
      <c r="HE86" t="s">
        <v>234</v>
      </c>
      <c r="HF86" t="s">
        <v>234</v>
      </c>
      <c r="HG86" t="s">
        <v>234</v>
      </c>
      <c r="HH86" t="s">
        <v>234</v>
      </c>
      <c r="HI86" t="s">
        <v>234</v>
      </c>
      <c r="HJ86" t="s">
        <v>234</v>
      </c>
      <c r="HK86" t="s">
        <v>234</v>
      </c>
      <c r="HL86" t="s">
        <v>234</v>
      </c>
      <c r="HM86" t="s">
        <v>234</v>
      </c>
      <c r="HN86" t="s">
        <v>234</v>
      </c>
      <c r="HO86" t="s">
        <v>234</v>
      </c>
      <c r="HP86" t="s">
        <v>234</v>
      </c>
      <c r="HQ86" t="s">
        <v>1655</v>
      </c>
      <c r="HR86" t="s">
        <v>1713</v>
      </c>
      <c r="HS86" t="s">
        <v>252</v>
      </c>
      <c r="HT86" t="s">
        <v>234</v>
      </c>
      <c r="HU86" t="s">
        <v>253</v>
      </c>
      <c r="HV86" t="s">
        <v>254</v>
      </c>
      <c r="HW86" t="s">
        <v>254</v>
      </c>
      <c r="HX86" t="s">
        <v>275</v>
      </c>
      <c r="HY86" t="s">
        <v>234</v>
      </c>
      <c r="HZ86" t="s">
        <v>256</v>
      </c>
      <c r="IA86" t="s">
        <v>258</v>
      </c>
      <c r="IB86" t="s">
        <v>258</v>
      </c>
      <c r="IC86" t="s">
        <v>3810</v>
      </c>
      <c r="ID86" t="s">
        <v>234</v>
      </c>
      <c r="IE86" t="s">
        <v>234</v>
      </c>
      <c r="IF86" t="s">
        <v>234</v>
      </c>
      <c r="IG86" t="s">
        <v>234</v>
      </c>
      <c r="IH86" t="s">
        <v>234</v>
      </c>
      <c r="II86">
        <v>50</v>
      </c>
      <c r="IJ86" t="s">
        <v>3862</v>
      </c>
      <c r="IK86" t="s">
        <v>234</v>
      </c>
      <c r="IL86" t="s">
        <v>259</v>
      </c>
      <c r="IM86" s="99">
        <v>10</v>
      </c>
      <c r="IN86" t="s">
        <v>249</v>
      </c>
      <c r="IO86" t="s">
        <v>234</v>
      </c>
      <c r="IP86" t="s">
        <v>261</v>
      </c>
      <c r="IQ86" t="s">
        <v>234</v>
      </c>
      <c r="IR86" t="s">
        <v>234</v>
      </c>
      <c r="IS86" t="s">
        <v>234</v>
      </c>
      <c r="IT86" t="s">
        <v>234</v>
      </c>
      <c r="IU86" t="s">
        <v>234</v>
      </c>
      <c r="IV86" t="s">
        <v>234</v>
      </c>
      <c r="IW86" t="s">
        <v>234</v>
      </c>
      <c r="IX86" t="s">
        <v>234</v>
      </c>
      <c r="IY86" t="s">
        <v>234</v>
      </c>
      <c r="IZ86" t="s">
        <v>234</v>
      </c>
      <c r="JA86" t="s">
        <v>234</v>
      </c>
      <c r="JB86" t="s">
        <v>234</v>
      </c>
      <c r="JC86" t="s">
        <v>234</v>
      </c>
      <c r="JD86" t="s">
        <v>234</v>
      </c>
      <c r="JE86" t="s">
        <v>261</v>
      </c>
      <c r="JF86" t="s">
        <v>234</v>
      </c>
      <c r="JG86" t="s">
        <v>234</v>
      </c>
      <c r="JH86" t="s">
        <v>234</v>
      </c>
      <c r="JI86" t="s">
        <v>234</v>
      </c>
      <c r="JJ86" t="s">
        <v>234</v>
      </c>
      <c r="JK86" t="s">
        <v>234</v>
      </c>
      <c r="JL86" t="s">
        <v>234</v>
      </c>
      <c r="JM86" t="s">
        <v>234</v>
      </c>
      <c r="JN86" t="s">
        <v>234</v>
      </c>
      <c r="JO86" t="s">
        <v>234</v>
      </c>
      <c r="JP86" t="s">
        <v>234</v>
      </c>
      <c r="JQ86" t="s">
        <v>234</v>
      </c>
      <c r="JR86" t="s">
        <v>234</v>
      </c>
      <c r="JS86" t="s">
        <v>234</v>
      </c>
      <c r="JT86" t="s">
        <v>234</v>
      </c>
      <c r="JU86" t="s">
        <v>234</v>
      </c>
      <c r="JV86" t="s">
        <v>234</v>
      </c>
      <c r="JW86" t="s">
        <v>234</v>
      </c>
      <c r="JX86" t="s">
        <v>234</v>
      </c>
    </row>
    <row r="87" spans="1:284" x14ac:dyDescent="0.35">
      <c r="A87" t="s">
        <v>4038</v>
      </c>
      <c r="B87" s="268">
        <v>44616</v>
      </c>
      <c r="C87" t="s">
        <v>403</v>
      </c>
      <c r="D87" t="s">
        <v>402</v>
      </c>
      <c r="E87" t="s">
        <v>4015</v>
      </c>
      <c r="F87" t="s">
        <v>419</v>
      </c>
      <c r="G87" t="s">
        <v>426</v>
      </c>
      <c r="H87" t="s">
        <v>469</v>
      </c>
      <c r="I87" t="s">
        <v>472</v>
      </c>
      <c r="J87" t="s">
        <v>471</v>
      </c>
      <c r="K87" t="s">
        <v>247</v>
      </c>
      <c r="L87" t="s">
        <v>248</v>
      </c>
      <c r="M87" t="s">
        <v>250</v>
      </c>
      <c r="N87" t="s">
        <v>234</v>
      </c>
      <c r="O87" t="s">
        <v>234</v>
      </c>
      <c r="P87" t="s">
        <v>234</v>
      </c>
      <c r="Q87" t="s">
        <v>234</v>
      </c>
      <c r="R87" t="s">
        <v>234</v>
      </c>
      <c r="S87" t="s">
        <v>234</v>
      </c>
      <c r="T87" t="s">
        <v>234</v>
      </c>
      <c r="U87" t="s">
        <v>234</v>
      </c>
      <c r="V87" t="s">
        <v>234</v>
      </c>
      <c r="W87" t="s">
        <v>234</v>
      </c>
      <c r="X87" t="s">
        <v>234</v>
      </c>
      <c r="Y87" t="s">
        <v>234</v>
      </c>
      <c r="Z87" t="s">
        <v>234</v>
      </c>
      <c r="AA87" t="s">
        <v>234</v>
      </c>
      <c r="AB87" t="s">
        <v>234</v>
      </c>
      <c r="AC87" t="s">
        <v>234</v>
      </c>
      <c r="AD87" t="s">
        <v>234</v>
      </c>
      <c r="AE87" t="s">
        <v>234</v>
      </c>
      <c r="AF87" t="s">
        <v>234</v>
      </c>
      <c r="AG87" t="s">
        <v>234</v>
      </c>
      <c r="AH87" t="s">
        <v>234</v>
      </c>
      <c r="AI87" t="s">
        <v>234</v>
      </c>
      <c r="AJ87" t="s">
        <v>234</v>
      </c>
      <c r="AK87" t="s">
        <v>234</v>
      </c>
      <c r="AL87" t="s">
        <v>234</v>
      </c>
      <c r="AM87" t="s">
        <v>234</v>
      </c>
      <c r="AN87" t="s">
        <v>234</v>
      </c>
      <c r="AO87" t="s">
        <v>234</v>
      </c>
      <c r="AP87" t="s">
        <v>234</v>
      </c>
      <c r="AQ87" t="s">
        <v>234</v>
      </c>
      <c r="AR87" t="s">
        <v>234</v>
      </c>
      <c r="AS87" t="s">
        <v>234</v>
      </c>
      <c r="AT87" t="s">
        <v>234</v>
      </c>
      <c r="AU87" t="s">
        <v>234</v>
      </c>
      <c r="AV87" t="s">
        <v>234</v>
      </c>
      <c r="AW87" t="s">
        <v>234</v>
      </c>
      <c r="AX87" t="s">
        <v>234</v>
      </c>
      <c r="AY87" t="s">
        <v>234</v>
      </c>
      <c r="AZ87" t="s">
        <v>234</v>
      </c>
      <c r="BA87" t="s">
        <v>234</v>
      </c>
      <c r="BB87" t="s">
        <v>234</v>
      </c>
      <c r="BC87" t="s">
        <v>234</v>
      </c>
      <c r="BD87" t="s">
        <v>234</v>
      </c>
      <c r="BE87" s="252" t="s">
        <v>234</v>
      </c>
      <c r="BF87" t="s">
        <v>234</v>
      </c>
      <c r="BG87" t="s">
        <v>234</v>
      </c>
      <c r="BH87" s="252" t="s">
        <v>234</v>
      </c>
      <c r="BI87" t="s">
        <v>234</v>
      </c>
      <c r="BJ87" t="s">
        <v>234</v>
      </c>
      <c r="BK87" s="252" t="s">
        <v>234</v>
      </c>
      <c r="BL87" t="s">
        <v>234</v>
      </c>
      <c r="BM87" t="s">
        <v>234</v>
      </c>
      <c r="BN87" s="252" t="s">
        <v>234</v>
      </c>
      <c r="BO87" t="s">
        <v>234</v>
      </c>
      <c r="BP87" t="s">
        <v>234</v>
      </c>
      <c r="BQ87" s="252" t="s">
        <v>234</v>
      </c>
      <c r="BR87" t="s">
        <v>234</v>
      </c>
      <c r="BS87" t="s">
        <v>234</v>
      </c>
      <c r="BT87" t="s">
        <v>234</v>
      </c>
      <c r="BU87" t="s">
        <v>234</v>
      </c>
      <c r="BV87" t="s">
        <v>234</v>
      </c>
      <c r="BW87" t="s">
        <v>234</v>
      </c>
      <c r="BX87" t="s">
        <v>234</v>
      </c>
      <c r="BY87" t="s">
        <v>234</v>
      </c>
      <c r="BZ87" t="s">
        <v>234</v>
      </c>
      <c r="CA87" t="s">
        <v>234</v>
      </c>
      <c r="CB87" t="s">
        <v>234</v>
      </c>
      <c r="CC87" t="s">
        <v>234</v>
      </c>
      <c r="CD87" t="s">
        <v>234</v>
      </c>
      <c r="CE87" t="s">
        <v>234</v>
      </c>
      <c r="CF87" t="s">
        <v>234</v>
      </c>
      <c r="CG87" t="s">
        <v>234</v>
      </c>
      <c r="CH87" t="s">
        <v>234</v>
      </c>
      <c r="CI87" t="s">
        <v>234</v>
      </c>
      <c r="CJ87" t="s">
        <v>234</v>
      </c>
      <c r="CK87" t="s">
        <v>234</v>
      </c>
      <c r="CL87" t="s">
        <v>234</v>
      </c>
      <c r="CM87" t="s">
        <v>234</v>
      </c>
      <c r="CN87" t="s">
        <v>234</v>
      </c>
      <c r="CO87" t="s">
        <v>234</v>
      </c>
      <c r="CP87" t="s">
        <v>234</v>
      </c>
      <c r="CQ87" t="s">
        <v>234</v>
      </c>
      <c r="CR87" t="s">
        <v>234</v>
      </c>
      <c r="CS87" t="s">
        <v>234</v>
      </c>
      <c r="CT87" t="s">
        <v>234</v>
      </c>
      <c r="CU87" t="s">
        <v>234</v>
      </c>
      <c r="CV87" t="s">
        <v>234</v>
      </c>
      <c r="CW87" t="s">
        <v>234</v>
      </c>
      <c r="CX87" t="s">
        <v>234</v>
      </c>
      <c r="CY87" t="s">
        <v>234</v>
      </c>
      <c r="CZ87" t="s">
        <v>234</v>
      </c>
      <c r="DA87" t="s">
        <v>234</v>
      </c>
      <c r="DB87" t="s">
        <v>234</v>
      </c>
      <c r="DC87" t="s">
        <v>234</v>
      </c>
      <c r="DD87" t="s">
        <v>234</v>
      </c>
      <c r="DE87" t="s">
        <v>234</v>
      </c>
      <c r="DF87" t="s">
        <v>234</v>
      </c>
      <c r="DG87" t="s">
        <v>234</v>
      </c>
      <c r="DH87" t="s">
        <v>234</v>
      </c>
      <c r="DI87" t="s">
        <v>234</v>
      </c>
      <c r="DJ87" t="s">
        <v>234</v>
      </c>
      <c r="DK87" t="s">
        <v>234</v>
      </c>
      <c r="DL87" t="s">
        <v>234</v>
      </c>
      <c r="DM87" t="s">
        <v>234</v>
      </c>
      <c r="DN87" t="s">
        <v>234</v>
      </c>
      <c r="DO87" t="s">
        <v>234</v>
      </c>
      <c r="DP87" t="s">
        <v>234</v>
      </c>
      <c r="DQ87" t="s">
        <v>234</v>
      </c>
      <c r="DR87" t="s">
        <v>234</v>
      </c>
      <c r="DS87" t="s">
        <v>234</v>
      </c>
      <c r="DT87" t="s">
        <v>234</v>
      </c>
      <c r="DU87" t="s">
        <v>234</v>
      </c>
      <c r="DV87" t="s">
        <v>234</v>
      </c>
      <c r="DW87" t="s">
        <v>234</v>
      </c>
      <c r="DX87" t="s">
        <v>234</v>
      </c>
      <c r="DY87" t="s">
        <v>234</v>
      </c>
      <c r="DZ87" t="s">
        <v>234</v>
      </c>
      <c r="EA87" t="s">
        <v>234</v>
      </c>
      <c r="EB87" t="s">
        <v>234</v>
      </c>
      <c r="EC87" t="s">
        <v>234</v>
      </c>
      <c r="ED87" t="s">
        <v>234</v>
      </c>
      <c r="EE87" t="s">
        <v>234</v>
      </c>
      <c r="EF87" t="s">
        <v>234</v>
      </c>
      <c r="EG87" t="s">
        <v>234</v>
      </c>
      <c r="EH87" t="s">
        <v>234</v>
      </c>
      <c r="EI87" t="s">
        <v>234</v>
      </c>
      <c r="EJ87" t="s">
        <v>234</v>
      </c>
      <c r="EK87" s="252" t="s">
        <v>234</v>
      </c>
      <c r="EL87" t="s">
        <v>234</v>
      </c>
      <c r="EM87" t="s">
        <v>234</v>
      </c>
      <c r="EN87" t="s">
        <v>234</v>
      </c>
      <c r="EO87" t="s">
        <v>234</v>
      </c>
      <c r="EP87" t="s">
        <v>234</v>
      </c>
      <c r="EQ87" s="252" t="s">
        <v>234</v>
      </c>
      <c r="ER87" t="s">
        <v>234</v>
      </c>
      <c r="ES87" t="s">
        <v>234</v>
      </c>
      <c r="ET87" t="s">
        <v>234</v>
      </c>
      <c r="EU87" t="s">
        <v>234</v>
      </c>
      <c r="EV87" t="s">
        <v>234</v>
      </c>
      <c r="EW87" t="s">
        <v>234</v>
      </c>
      <c r="EX87" t="s">
        <v>234</v>
      </c>
      <c r="EY87" t="s">
        <v>234</v>
      </c>
      <c r="EZ87" t="s">
        <v>234</v>
      </c>
      <c r="FA87" t="s">
        <v>234</v>
      </c>
      <c r="FB87" t="s">
        <v>234</v>
      </c>
      <c r="FC87" t="s">
        <v>234</v>
      </c>
      <c r="FD87" t="s">
        <v>234</v>
      </c>
      <c r="FE87" t="s">
        <v>234</v>
      </c>
      <c r="FF87" t="s">
        <v>234</v>
      </c>
      <c r="FG87" t="s">
        <v>234</v>
      </c>
      <c r="FH87" t="s">
        <v>234</v>
      </c>
      <c r="FI87" t="s">
        <v>234</v>
      </c>
      <c r="FJ87" t="s">
        <v>234</v>
      </c>
      <c r="FK87" t="s">
        <v>234</v>
      </c>
      <c r="FL87" t="s">
        <v>234</v>
      </c>
      <c r="FM87" t="s">
        <v>234</v>
      </c>
      <c r="FN87" t="s">
        <v>234</v>
      </c>
      <c r="FO87" t="s">
        <v>234</v>
      </c>
      <c r="FP87" t="s">
        <v>234</v>
      </c>
      <c r="FQ87" t="s">
        <v>234</v>
      </c>
      <c r="FR87" t="s">
        <v>234</v>
      </c>
      <c r="FS87" t="s">
        <v>234</v>
      </c>
      <c r="FT87" t="s">
        <v>234</v>
      </c>
      <c r="FU87" t="s">
        <v>234</v>
      </c>
      <c r="FV87" t="s">
        <v>234</v>
      </c>
      <c r="FW87" t="s">
        <v>234</v>
      </c>
      <c r="FX87" t="s">
        <v>234</v>
      </c>
      <c r="FY87" t="s">
        <v>234</v>
      </c>
      <c r="FZ87" t="s">
        <v>234</v>
      </c>
      <c r="GA87" t="s">
        <v>234</v>
      </c>
      <c r="GB87" t="s">
        <v>234</v>
      </c>
      <c r="GC87" t="s">
        <v>234</v>
      </c>
      <c r="GD87" t="s">
        <v>234</v>
      </c>
      <c r="GE87" t="s">
        <v>234</v>
      </c>
      <c r="GF87" t="s">
        <v>234</v>
      </c>
      <c r="GG87" t="s">
        <v>234</v>
      </c>
      <c r="GH87" t="s">
        <v>234</v>
      </c>
      <c r="GI87" t="s">
        <v>234</v>
      </c>
      <c r="GJ87" t="s">
        <v>234</v>
      </c>
      <c r="GK87" t="s">
        <v>234</v>
      </c>
      <c r="GL87" t="s">
        <v>234</v>
      </c>
      <c r="GM87" t="s">
        <v>234</v>
      </c>
      <c r="GN87" t="s">
        <v>234</v>
      </c>
      <c r="GO87" t="s">
        <v>234</v>
      </c>
      <c r="GP87" t="s">
        <v>234</v>
      </c>
      <c r="GQ87" t="s">
        <v>234</v>
      </c>
      <c r="GR87" t="s">
        <v>234</v>
      </c>
      <c r="GS87" t="s">
        <v>234</v>
      </c>
      <c r="GT87" t="s">
        <v>234</v>
      </c>
      <c r="GU87" t="s">
        <v>234</v>
      </c>
      <c r="GV87" t="s">
        <v>234</v>
      </c>
      <c r="GW87" t="s">
        <v>234</v>
      </c>
      <c r="GX87" t="s">
        <v>234</v>
      </c>
      <c r="GY87" t="s">
        <v>234</v>
      </c>
      <c r="GZ87" t="s">
        <v>234</v>
      </c>
      <c r="HA87" t="s">
        <v>234</v>
      </c>
      <c r="HB87" t="s">
        <v>234</v>
      </c>
      <c r="HC87" t="s">
        <v>234</v>
      </c>
      <c r="HD87" t="s">
        <v>234</v>
      </c>
      <c r="HE87" t="s">
        <v>234</v>
      </c>
      <c r="HF87" t="s">
        <v>234</v>
      </c>
      <c r="HG87" t="s">
        <v>234</v>
      </c>
      <c r="HH87" t="s">
        <v>234</v>
      </c>
      <c r="HI87" t="s">
        <v>234</v>
      </c>
      <c r="HJ87" t="s">
        <v>234</v>
      </c>
      <c r="HK87" t="s">
        <v>234</v>
      </c>
      <c r="HL87" t="s">
        <v>234</v>
      </c>
      <c r="HM87" t="s">
        <v>234</v>
      </c>
      <c r="HN87" t="s">
        <v>234</v>
      </c>
      <c r="HO87" t="s">
        <v>234</v>
      </c>
      <c r="HP87" t="s">
        <v>234</v>
      </c>
      <c r="HQ87" t="s">
        <v>1655</v>
      </c>
      <c r="HR87" t="s">
        <v>1713</v>
      </c>
      <c r="HS87" t="s">
        <v>252</v>
      </c>
      <c r="HT87" t="s">
        <v>234</v>
      </c>
      <c r="HU87" t="s">
        <v>253</v>
      </c>
      <c r="HV87" t="s">
        <v>254</v>
      </c>
      <c r="HW87" t="s">
        <v>254</v>
      </c>
      <c r="HX87" t="s">
        <v>255</v>
      </c>
      <c r="HY87" t="s">
        <v>234</v>
      </c>
      <c r="HZ87" t="s">
        <v>256</v>
      </c>
      <c r="IA87" t="s">
        <v>258</v>
      </c>
      <c r="IB87" t="s">
        <v>258</v>
      </c>
      <c r="IC87" t="s">
        <v>3810</v>
      </c>
      <c r="ID87" t="s">
        <v>234</v>
      </c>
      <c r="IE87" t="s">
        <v>234</v>
      </c>
      <c r="IF87" t="s">
        <v>234</v>
      </c>
      <c r="IG87" t="s">
        <v>234</v>
      </c>
      <c r="IH87" t="s">
        <v>234</v>
      </c>
      <c r="II87">
        <v>50</v>
      </c>
      <c r="IJ87" t="s">
        <v>3862</v>
      </c>
      <c r="IK87" t="s">
        <v>234</v>
      </c>
      <c r="IL87" t="s">
        <v>259</v>
      </c>
      <c r="IM87" s="99">
        <v>10</v>
      </c>
      <c r="IN87" t="s">
        <v>249</v>
      </c>
      <c r="IO87" t="s">
        <v>234</v>
      </c>
      <c r="IP87" t="s">
        <v>261</v>
      </c>
      <c r="IQ87" t="s">
        <v>234</v>
      </c>
      <c r="IR87" t="s">
        <v>234</v>
      </c>
      <c r="IS87" t="s">
        <v>234</v>
      </c>
      <c r="IT87" t="s">
        <v>234</v>
      </c>
      <c r="IU87" t="s">
        <v>234</v>
      </c>
      <c r="IV87" t="s">
        <v>234</v>
      </c>
      <c r="IW87" t="s">
        <v>234</v>
      </c>
      <c r="IX87" t="s">
        <v>234</v>
      </c>
      <c r="IY87" t="s">
        <v>234</v>
      </c>
      <c r="IZ87" t="s">
        <v>234</v>
      </c>
      <c r="JA87" t="s">
        <v>234</v>
      </c>
      <c r="JB87" t="s">
        <v>234</v>
      </c>
      <c r="JC87" t="s">
        <v>234</v>
      </c>
      <c r="JD87" t="s">
        <v>234</v>
      </c>
      <c r="JE87" t="s">
        <v>261</v>
      </c>
      <c r="JF87" t="s">
        <v>234</v>
      </c>
      <c r="JG87" t="s">
        <v>234</v>
      </c>
      <c r="JH87" t="s">
        <v>234</v>
      </c>
      <c r="JI87" t="s">
        <v>234</v>
      </c>
      <c r="JJ87" t="s">
        <v>234</v>
      </c>
      <c r="JK87" t="s">
        <v>234</v>
      </c>
      <c r="JL87" t="s">
        <v>234</v>
      </c>
      <c r="JM87" t="s">
        <v>234</v>
      </c>
      <c r="JN87" t="s">
        <v>234</v>
      </c>
      <c r="JO87" t="s">
        <v>234</v>
      </c>
      <c r="JP87" t="s">
        <v>234</v>
      </c>
      <c r="JQ87" t="s">
        <v>234</v>
      </c>
      <c r="JR87" t="s">
        <v>234</v>
      </c>
      <c r="JS87" t="s">
        <v>234</v>
      </c>
      <c r="JT87" t="s">
        <v>234</v>
      </c>
      <c r="JU87" t="s">
        <v>234</v>
      </c>
      <c r="JV87" t="s">
        <v>234</v>
      </c>
      <c r="JW87" t="s">
        <v>234</v>
      </c>
      <c r="JX87" t="s">
        <v>234</v>
      </c>
    </row>
    <row r="88" spans="1:284" x14ac:dyDescent="0.35">
      <c r="A88" t="s">
        <v>4042</v>
      </c>
      <c r="B88" s="268">
        <v>44617</v>
      </c>
      <c r="C88" t="s">
        <v>403</v>
      </c>
      <c r="D88" t="s">
        <v>402</v>
      </c>
      <c r="E88" t="s">
        <v>1350</v>
      </c>
      <c r="F88" t="s">
        <v>406</v>
      </c>
      <c r="G88" t="s">
        <v>407</v>
      </c>
      <c r="H88" t="s">
        <v>407</v>
      </c>
      <c r="I88" t="s">
        <v>407</v>
      </c>
      <c r="J88" t="s">
        <v>412</v>
      </c>
      <c r="K88" t="s">
        <v>247</v>
      </c>
      <c r="L88" t="s">
        <v>284</v>
      </c>
      <c r="M88" t="s">
        <v>250</v>
      </c>
      <c r="N88" t="s">
        <v>234</v>
      </c>
      <c r="O88" t="s">
        <v>234</v>
      </c>
      <c r="P88" t="s">
        <v>285</v>
      </c>
      <c r="Q88" t="s">
        <v>234</v>
      </c>
      <c r="R88" t="s">
        <v>318</v>
      </c>
      <c r="S88">
        <v>1</v>
      </c>
      <c r="T88">
        <v>0</v>
      </c>
      <c r="U88">
        <v>0</v>
      </c>
      <c r="V88">
        <v>0</v>
      </c>
      <c r="W88">
        <v>0</v>
      </c>
      <c r="X88">
        <v>0</v>
      </c>
      <c r="Y88">
        <v>0</v>
      </c>
      <c r="Z88">
        <v>0</v>
      </c>
      <c r="AA88" t="s">
        <v>309</v>
      </c>
      <c r="AB88" t="s">
        <v>750</v>
      </c>
      <c r="AC88" t="s">
        <v>287</v>
      </c>
      <c r="AD88">
        <v>1</v>
      </c>
      <c r="AE88">
        <v>0</v>
      </c>
      <c r="AF88">
        <v>0</v>
      </c>
      <c r="AG88">
        <v>0</v>
      </c>
      <c r="AH88">
        <v>0</v>
      </c>
      <c r="AI88">
        <v>0</v>
      </c>
      <c r="AJ88">
        <v>0</v>
      </c>
      <c r="AK88">
        <v>0</v>
      </c>
      <c r="AL88">
        <v>0</v>
      </c>
      <c r="AM88">
        <v>0</v>
      </c>
      <c r="AN88" t="s">
        <v>234</v>
      </c>
      <c r="AO88" t="s">
        <v>288</v>
      </c>
      <c r="AP88" t="s">
        <v>289</v>
      </c>
      <c r="AQ88" t="s">
        <v>3944</v>
      </c>
      <c r="AR88">
        <v>1</v>
      </c>
      <c r="AS88">
        <v>1</v>
      </c>
      <c r="AT88">
        <v>1</v>
      </c>
      <c r="AU88">
        <v>1</v>
      </c>
      <c r="AV88">
        <v>1</v>
      </c>
      <c r="AW88">
        <v>1</v>
      </c>
      <c r="AX88">
        <v>1</v>
      </c>
      <c r="AY88">
        <v>0</v>
      </c>
      <c r="AZ88" t="s">
        <v>1500</v>
      </c>
      <c r="BA88">
        <v>350</v>
      </c>
      <c r="BB88">
        <v>175</v>
      </c>
      <c r="BC88" t="s">
        <v>1655</v>
      </c>
      <c r="BD88">
        <v>420</v>
      </c>
      <c r="BE88" s="252">
        <v>161.53846153846101</v>
      </c>
      <c r="BF88" t="s">
        <v>1655</v>
      </c>
      <c r="BG88">
        <v>280</v>
      </c>
      <c r="BH88" s="252">
        <v>121.739130434782</v>
      </c>
      <c r="BI88" t="s">
        <v>1655</v>
      </c>
      <c r="BJ88">
        <v>455</v>
      </c>
      <c r="BK88" s="252">
        <v>156.896551724137</v>
      </c>
      <c r="BL88" t="s">
        <v>1655</v>
      </c>
      <c r="BM88">
        <v>700</v>
      </c>
      <c r="BN88" s="252">
        <v>291.666666666666</v>
      </c>
      <c r="BO88" t="s">
        <v>1655</v>
      </c>
      <c r="BP88">
        <v>1010</v>
      </c>
      <c r="BQ88" s="252">
        <v>420.83333333333297</v>
      </c>
      <c r="BR88" t="s">
        <v>1655</v>
      </c>
      <c r="BS88" t="s">
        <v>1507</v>
      </c>
      <c r="BT88" t="s">
        <v>1655</v>
      </c>
      <c r="BU88">
        <v>1100</v>
      </c>
      <c r="BV88" t="s">
        <v>234</v>
      </c>
      <c r="BW88" t="s">
        <v>234</v>
      </c>
      <c r="BX88" t="s">
        <v>234</v>
      </c>
      <c r="BY88" t="s">
        <v>234</v>
      </c>
      <c r="BZ88" t="s">
        <v>234</v>
      </c>
      <c r="CA88" t="s">
        <v>234</v>
      </c>
      <c r="CB88" t="s">
        <v>259</v>
      </c>
      <c r="CC88">
        <v>1100</v>
      </c>
      <c r="CD88" t="s">
        <v>1445</v>
      </c>
      <c r="CE88" t="s">
        <v>1655</v>
      </c>
      <c r="CF88" t="s">
        <v>1531</v>
      </c>
      <c r="CG88">
        <v>0</v>
      </c>
      <c r="CH88">
        <v>0</v>
      </c>
      <c r="CI88">
        <v>0</v>
      </c>
      <c r="CJ88">
        <v>0</v>
      </c>
      <c r="CK88">
        <v>0</v>
      </c>
      <c r="CL88">
        <v>1</v>
      </c>
      <c r="CM88">
        <v>0</v>
      </c>
      <c r="CN88">
        <v>0</v>
      </c>
      <c r="CO88">
        <v>0</v>
      </c>
      <c r="CP88">
        <v>0</v>
      </c>
      <c r="CQ88">
        <v>0</v>
      </c>
      <c r="CR88">
        <v>0</v>
      </c>
      <c r="CS88">
        <v>0</v>
      </c>
      <c r="CT88">
        <v>0</v>
      </c>
      <c r="CU88" t="s">
        <v>234</v>
      </c>
      <c r="CV88" t="s">
        <v>4041</v>
      </c>
      <c r="CW88">
        <v>0</v>
      </c>
      <c r="CX88">
        <v>0</v>
      </c>
      <c r="CY88">
        <v>0</v>
      </c>
      <c r="CZ88">
        <v>0</v>
      </c>
      <c r="DA88">
        <v>0</v>
      </c>
      <c r="DB88">
        <v>1</v>
      </c>
      <c r="DC88">
        <v>1</v>
      </c>
      <c r="DD88">
        <v>0</v>
      </c>
      <c r="DE88" t="s">
        <v>1655</v>
      </c>
      <c r="DF88" t="s">
        <v>1655</v>
      </c>
      <c r="DG88" t="s">
        <v>1655</v>
      </c>
      <c r="DH88" t="s">
        <v>406</v>
      </c>
      <c r="DI88" t="s">
        <v>305</v>
      </c>
      <c r="DJ88" t="s">
        <v>407</v>
      </c>
      <c r="DK88" t="s">
        <v>305</v>
      </c>
      <c r="DL88" t="s">
        <v>234</v>
      </c>
      <c r="DM88" t="s">
        <v>234</v>
      </c>
      <c r="DN88" t="s">
        <v>234</v>
      </c>
      <c r="DO88" t="s">
        <v>234</v>
      </c>
      <c r="DP88" t="s">
        <v>234</v>
      </c>
      <c r="DQ88" t="s">
        <v>234</v>
      </c>
      <c r="DR88" t="s">
        <v>234</v>
      </c>
      <c r="DS88" t="s">
        <v>234</v>
      </c>
      <c r="DT88" t="s">
        <v>234</v>
      </c>
      <c r="DU88" t="s">
        <v>234</v>
      </c>
      <c r="DV88" t="s">
        <v>234</v>
      </c>
      <c r="DW88" t="s">
        <v>234</v>
      </c>
      <c r="DX88" t="s">
        <v>234</v>
      </c>
      <c r="DY88" t="s">
        <v>234</v>
      </c>
      <c r="DZ88" t="s">
        <v>234</v>
      </c>
      <c r="EA88" t="s">
        <v>234</v>
      </c>
      <c r="EB88" t="s">
        <v>234</v>
      </c>
      <c r="EC88" t="s">
        <v>234</v>
      </c>
      <c r="ED88" t="s">
        <v>234</v>
      </c>
      <c r="EE88" t="s">
        <v>234</v>
      </c>
      <c r="EF88" t="s">
        <v>234</v>
      </c>
      <c r="EG88" t="s">
        <v>234</v>
      </c>
      <c r="EH88" t="s">
        <v>234</v>
      </c>
      <c r="EI88" t="s">
        <v>234</v>
      </c>
      <c r="EJ88" t="s">
        <v>234</v>
      </c>
      <c r="EK88" s="252" t="s">
        <v>234</v>
      </c>
      <c r="EL88" t="s">
        <v>234</v>
      </c>
      <c r="EM88" t="s">
        <v>234</v>
      </c>
      <c r="EN88" t="s">
        <v>234</v>
      </c>
      <c r="EO88" t="s">
        <v>234</v>
      </c>
      <c r="EP88" t="s">
        <v>234</v>
      </c>
      <c r="EQ88" s="252" t="s">
        <v>234</v>
      </c>
      <c r="ER88" t="s">
        <v>234</v>
      </c>
      <c r="ES88" t="s">
        <v>234</v>
      </c>
      <c r="ET88" t="s">
        <v>234</v>
      </c>
      <c r="EU88" t="s">
        <v>234</v>
      </c>
      <c r="EV88" t="s">
        <v>234</v>
      </c>
      <c r="EW88" t="s">
        <v>234</v>
      </c>
      <c r="EX88" t="s">
        <v>234</v>
      </c>
      <c r="EY88" t="s">
        <v>234</v>
      </c>
      <c r="EZ88" t="s">
        <v>234</v>
      </c>
      <c r="FA88" t="s">
        <v>234</v>
      </c>
      <c r="FB88" t="s">
        <v>234</v>
      </c>
      <c r="FC88" t="s">
        <v>234</v>
      </c>
      <c r="FD88" t="s">
        <v>234</v>
      </c>
      <c r="FE88" t="s">
        <v>234</v>
      </c>
      <c r="FF88" t="s">
        <v>234</v>
      </c>
      <c r="FG88" t="s">
        <v>234</v>
      </c>
      <c r="FH88" t="s">
        <v>234</v>
      </c>
      <c r="FI88" t="s">
        <v>234</v>
      </c>
      <c r="FJ88" t="s">
        <v>234</v>
      </c>
      <c r="FK88" t="s">
        <v>234</v>
      </c>
      <c r="FL88" t="s">
        <v>234</v>
      </c>
      <c r="FM88" t="s">
        <v>234</v>
      </c>
      <c r="FN88" t="s">
        <v>234</v>
      </c>
      <c r="FO88" t="s">
        <v>234</v>
      </c>
      <c r="FP88" t="s">
        <v>234</v>
      </c>
      <c r="FQ88" t="s">
        <v>234</v>
      </c>
      <c r="FR88" t="s">
        <v>234</v>
      </c>
      <c r="FS88" t="s">
        <v>234</v>
      </c>
      <c r="FT88" t="s">
        <v>234</v>
      </c>
      <c r="FU88" t="s">
        <v>234</v>
      </c>
      <c r="FV88" t="s">
        <v>234</v>
      </c>
      <c r="FW88" t="s">
        <v>234</v>
      </c>
      <c r="FX88" t="s">
        <v>234</v>
      </c>
      <c r="FY88" t="s">
        <v>234</v>
      </c>
      <c r="FZ88" t="s">
        <v>234</v>
      </c>
      <c r="GA88" t="s">
        <v>234</v>
      </c>
      <c r="GB88" t="s">
        <v>234</v>
      </c>
      <c r="GC88" t="s">
        <v>234</v>
      </c>
      <c r="GD88" t="s">
        <v>234</v>
      </c>
      <c r="GE88" t="s">
        <v>234</v>
      </c>
      <c r="GF88" t="s">
        <v>234</v>
      </c>
      <c r="GG88" t="s">
        <v>234</v>
      </c>
      <c r="GH88" t="s">
        <v>234</v>
      </c>
      <c r="GI88" t="s">
        <v>234</v>
      </c>
      <c r="GJ88" t="s">
        <v>234</v>
      </c>
      <c r="GK88" t="s">
        <v>234</v>
      </c>
      <c r="GL88" t="s">
        <v>234</v>
      </c>
      <c r="GM88" t="s">
        <v>234</v>
      </c>
      <c r="GN88" t="s">
        <v>234</v>
      </c>
      <c r="GO88" t="s">
        <v>234</v>
      </c>
      <c r="GP88" t="s">
        <v>234</v>
      </c>
      <c r="GQ88" t="s">
        <v>234</v>
      </c>
      <c r="GR88" t="s">
        <v>1445</v>
      </c>
      <c r="GS88" t="s">
        <v>234</v>
      </c>
      <c r="GT88" t="s">
        <v>234</v>
      </c>
      <c r="GU88" t="s">
        <v>234</v>
      </c>
      <c r="GV88" t="s">
        <v>234</v>
      </c>
      <c r="GW88" t="s">
        <v>234</v>
      </c>
      <c r="GX88" t="s">
        <v>234</v>
      </c>
      <c r="GY88" t="s">
        <v>234</v>
      </c>
      <c r="GZ88" t="s">
        <v>234</v>
      </c>
      <c r="HA88" t="s">
        <v>1451</v>
      </c>
      <c r="HB88">
        <v>0</v>
      </c>
      <c r="HC88">
        <v>1</v>
      </c>
      <c r="HD88">
        <v>0</v>
      </c>
      <c r="HE88">
        <v>0</v>
      </c>
      <c r="HF88">
        <v>0</v>
      </c>
      <c r="HG88">
        <v>0</v>
      </c>
      <c r="HH88">
        <v>0</v>
      </c>
      <c r="HI88">
        <v>0</v>
      </c>
      <c r="HJ88" t="s">
        <v>234</v>
      </c>
      <c r="HK88" t="s">
        <v>1445</v>
      </c>
      <c r="HL88" t="s">
        <v>234</v>
      </c>
      <c r="HM88" t="s">
        <v>234</v>
      </c>
      <c r="HN88" t="s">
        <v>234</v>
      </c>
      <c r="HO88" t="s">
        <v>234</v>
      </c>
      <c r="HP88" t="s">
        <v>234</v>
      </c>
      <c r="HQ88" t="s">
        <v>234</v>
      </c>
      <c r="HR88" t="s">
        <v>234</v>
      </c>
      <c r="HS88" t="s">
        <v>234</v>
      </c>
      <c r="HT88" t="s">
        <v>234</v>
      </c>
      <c r="HU88" t="s">
        <v>234</v>
      </c>
      <c r="HV88" t="s">
        <v>234</v>
      </c>
      <c r="HW88" t="s">
        <v>234</v>
      </c>
      <c r="HX88" t="s">
        <v>234</v>
      </c>
      <c r="HY88" t="s">
        <v>234</v>
      </c>
      <c r="HZ88" t="s">
        <v>234</v>
      </c>
      <c r="IA88" t="s">
        <v>234</v>
      </c>
      <c r="IB88" t="s">
        <v>234</v>
      </c>
      <c r="IC88" t="s">
        <v>234</v>
      </c>
      <c r="ID88" t="s">
        <v>234</v>
      </c>
      <c r="IE88" t="s">
        <v>234</v>
      </c>
      <c r="IF88" t="s">
        <v>234</v>
      </c>
      <c r="IG88" t="s">
        <v>234</v>
      </c>
      <c r="IH88" t="s">
        <v>234</v>
      </c>
      <c r="II88" t="s">
        <v>234</v>
      </c>
      <c r="IJ88" t="s">
        <v>234</v>
      </c>
      <c r="IK88" t="s">
        <v>234</v>
      </c>
      <c r="IL88" t="s">
        <v>234</v>
      </c>
      <c r="IM88" t="s">
        <v>234</v>
      </c>
      <c r="IN88" t="s">
        <v>234</v>
      </c>
      <c r="IO88" t="s">
        <v>234</v>
      </c>
      <c r="IP88" t="s">
        <v>234</v>
      </c>
      <c r="IQ88" t="s">
        <v>234</v>
      </c>
      <c r="IR88" t="s">
        <v>234</v>
      </c>
      <c r="IS88" t="s">
        <v>234</v>
      </c>
      <c r="IT88" t="s">
        <v>234</v>
      </c>
      <c r="IU88" t="s">
        <v>234</v>
      </c>
      <c r="IV88" t="s">
        <v>234</v>
      </c>
      <c r="IW88" t="s">
        <v>234</v>
      </c>
      <c r="IX88" t="s">
        <v>234</v>
      </c>
      <c r="IY88" t="s">
        <v>234</v>
      </c>
      <c r="IZ88" t="s">
        <v>234</v>
      </c>
      <c r="JA88" t="s">
        <v>234</v>
      </c>
      <c r="JB88" t="s">
        <v>234</v>
      </c>
      <c r="JC88" t="s">
        <v>234</v>
      </c>
      <c r="JD88" t="s">
        <v>234</v>
      </c>
      <c r="JE88" t="s">
        <v>234</v>
      </c>
      <c r="JF88" t="s">
        <v>234</v>
      </c>
      <c r="JG88" t="s">
        <v>234</v>
      </c>
      <c r="JH88" t="s">
        <v>234</v>
      </c>
      <c r="JI88" t="s">
        <v>234</v>
      </c>
      <c r="JJ88" t="s">
        <v>234</v>
      </c>
      <c r="JK88" t="s">
        <v>234</v>
      </c>
      <c r="JL88" t="s">
        <v>234</v>
      </c>
      <c r="JM88" t="s">
        <v>234</v>
      </c>
      <c r="JN88" t="s">
        <v>234</v>
      </c>
      <c r="JO88" t="s">
        <v>234</v>
      </c>
      <c r="JP88" t="s">
        <v>234</v>
      </c>
      <c r="JQ88" t="s">
        <v>234</v>
      </c>
      <c r="JR88" t="s">
        <v>234</v>
      </c>
      <c r="JS88" t="s">
        <v>234</v>
      </c>
      <c r="JT88" t="s">
        <v>234</v>
      </c>
      <c r="JU88" t="s">
        <v>234</v>
      </c>
      <c r="JV88" t="s">
        <v>234</v>
      </c>
      <c r="JW88" t="s">
        <v>234</v>
      </c>
      <c r="JX88" t="s">
        <v>3443</v>
      </c>
    </row>
    <row r="89" spans="1:284" x14ac:dyDescent="0.35">
      <c r="A89" t="s">
        <v>4045</v>
      </c>
      <c r="B89" s="268">
        <v>44617</v>
      </c>
      <c r="C89" t="s">
        <v>403</v>
      </c>
      <c r="D89" t="s">
        <v>402</v>
      </c>
      <c r="E89" t="s">
        <v>1350</v>
      </c>
      <c r="F89" t="s">
        <v>406</v>
      </c>
      <c r="G89" t="s">
        <v>407</v>
      </c>
      <c r="H89" t="s">
        <v>407</v>
      </c>
      <c r="I89" t="s">
        <v>407</v>
      </c>
      <c r="J89" t="s">
        <v>412</v>
      </c>
      <c r="K89" t="s">
        <v>247</v>
      </c>
      <c r="L89" t="s">
        <v>284</v>
      </c>
      <c r="M89" t="s">
        <v>250</v>
      </c>
      <c r="N89" t="s">
        <v>234</v>
      </c>
      <c r="O89" t="s">
        <v>234</v>
      </c>
      <c r="P89" t="s">
        <v>285</v>
      </c>
      <c r="Q89" t="s">
        <v>234</v>
      </c>
      <c r="R89" t="s">
        <v>318</v>
      </c>
      <c r="S89">
        <v>1</v>
      </c>
      <c r="T89">
        <v>0</v>
      </c>
      <c r="U89">
        <v>0</v>
      </c>
      <c r="V89">
        <v>0</v>
      </c>
      <c r="W89">
        <v>0</v>
      </c>
      <c r="X89">
        <v>0</v>
      </c>
      <c r="Y89">
        <v>0</v>
      </c>
      <c r="Z89">
        <v>0</v>
      </c>
      <c r="AA89" t="s">
        <v>309</v>
      </c>
      <c r="AB89" t="s">
        <v>750</v>
      </c>
      <c r="AC89" t="s">
        <v>287</v>
      </c>
      <c r="AD89">
        <v>1</v>
      </c>
      <c r="AE89">
        <v>0</v>
      </c>
      <c r="AF89">
        <v>0</v>
      </c>
      <c r="AG89">
        <v>0</v>
      </c>
      <c r="AH89">
        <v>0</v>
      </c>
      <c r="AI89">
        <v>0</v>
      </c>
      <c r="AJ89">
        <v>0</v>
      </c>
      <c r="AK89">
        <v>0</v>
      </c>
      <c r="AL89">
        <v>0</v>
      </c>
      <c r="AM89">
        <v>0</v>
      </c>
      <c r="AN89" t="s">
        <v>234</v>
      </c>
      <c r="AO89" t="s">
        <v>288</v>
      </c>
      <c r="AP89" t="s">
        <v>289</v>
      </c>
      <c r="AQ89" t="s">
        <v>3944</v>
      </c>
      <c r="AR89">
        <v>1</v>
      </c>
      <c r="AS89">
        <v>1</v>
      </c>
      <c r="AT89">
        <v>1</v>
      </c>
      <c r="AU89">
        <v>1</v>
      </c>
      <c r="AV89">
        <v>1</v>
      </c>
      <c r="AW89">
        <v>1</v>
      </c>
      <c r="AX89">
        <v>1</v>
      </c>
      <c r="AY89">
        <v>0</v>
      </c>
      <c r="AZ89" t="s">
        <v>1500</v>
      </c>
      <c r="BA89">
        <v>315</v>
      </c>
      <c r="BB89" s="252">
        <v>157.5</v>
      </c>
      <c r="BC89" t="s">
        <v>1655</v>
      </c>
      <c r="BD89">
        <v>420</v>
      </c>
      <c r="BE89" s="252">
        <v>161.53846153846101</v>
      </c>
      <c r="BF89" t="s">
        <v>1655</v>
      </c>
      <c r="BG89">
        <v>270</v>
      </c>
      <c r="BH89" s="252">
        <v>117.39130434782599</v>
      </c>
      <c r="BI89" t="s">
        <v>1655</v>
      </c>
      <c r="BJ89">
        <v>455</v>
      </c>
      <c r="BK89" s="252">
        <v>156.896551724137</v>
      </c>
      <c r="BL89" t="s">
        <v>1655</v>
      </c>
      <c r="BM89">
        <v>875</v>
      </c>
      <c r="BN89" s="252">
        <v>364.58333333333297</v>
      </c>
      <c r="BO89" t="s">
        <v>1655</v>
      </c>
      <c r="BP89">
        <v>875</v>
      </c>
      <c r="BQ89" s="252">
        <v>364.58333333333297</v>
      </c>
      <c r="BR89" t="s">
        <v>1655</v>
      </c>
      <c r="BS89" t="s">
        <v>1507</v>
      </c>
      <c r="BT89" t="s">
        <v>1655</v>
      </c>
      <c r="BU89">
        <v>1150</v>
      </c>
      <c r="BV89" t="s">
        <v>234</v>
      </c>
      <c r="BW89" t="s">
        <v>234</v>
      </c>
      <c r="BX89" t="s">
        <v>234</v>
      </c>
      <c r="BY89" t="s">
        <v>234</v>
      </c>
      <c r="BZ89" t="s">
        <v>234</v>
      </c>
      <c r="CA89" t="s">
        <v>234</v>
      </c>
      <c r="CB89" t="s">
        <v>259</v>
      </c>
      <c r="CC89">
        <v>1150</v>
      </c>
      <c r="CD89" t="s">
        <v>1655</v>
      </c>
      <c r="CE89" t="s">
        <v>1445</v>
      </c>
      <c r="CF89" t="s">
        <v>234</v>
      </c>
      <c r="CG89" t="s">
        <v>234</v>
      </c>
      <c r="CH89" t="s">
        <v>234</v>
      </c>
      <c r="CI89" t="s">
        <v>234</v>
      </c>
      <c r="CJ89" t="s">
        <v>234</v>
      </c>
      <c r="CK89" t="s">
        <v>234</v>
      </c>
      <c r="CL89" t="s">
        <v>234</v>
      </c>
      <c r="CM89" t="s">
        <v>234</v>
      </c>
      <c r="CN89" t="s">
        <v>234</v>
      </c>
      <c r="CO89" t="s">
        <v>234</v>
      </c>
      <c r="CP89" t="s">
        <v>234</v>
      </c>
      <c r="CQ89" t="s">
        <v>234</v>
      </c>
      <c r="CR89" t="s">
        <v>234</v>
      </c>
      <c r="CS89" t="s">
        <v>234</v>
      </c>
      <c r="CT89" t="s">
        <v>234</v>
      </c>
      <c r="CU89" t="s">
        <v>234</v>
      </c>
      <c r="CV89" t="s">
        <v>234</v>
      </c>
      <c r="CW89" t="s">
        <v>234</v>
      </c>
      <c r="CX89" t="s">
        <v>234</v>
      </c>
      <c r="CY89" t="s">
        <v>234</v>
      </c>
      <c r="CZ89" t="s">
        <v>234</v>
      </c>
      <c r="DA89" t="s">
        <v>234</v>
      </c>
      <c r="DB89" t="s">
        <v>234</v>
      </c>
      <c r="DC89" t="s">
        <v>234</v>
      </c>
      <c r="DD89" t="s">
        <v>234</v>
      </c>
      <c r="DE89" t="s">
        <v>1655</v>
      </c>
      <c r="DF89" t="s">
        <v>1655</v>
      </c>
      <c r="DG89" t="s">
        <v>1655</v>
      </c>
      <c r="DH89" t="s">
        <v>406</v>
      </c>
      <c r="DI89" t="s">
        <v>305</v>
      </c>
      <c r="DJ89" t="s">
        <v>413</v>
      </c>
      <c r="DK89" t="s">
        <v>314</v>
      </c>
      <c r="DL89" t="s">
        <v>234</v>
      </c>
      <c r="DM89" t="s">
        <v>234</v>
      </c>
      <c r="DN89" t="s">
        <v>234</v>
      </c>
      <c r="DO89" t="s">
        <v>234</v>
      </c>
      <c r="DP89" t="s">
        <v>234</v>
      </c>
      <c r="DQ89" t="s">
        <v>234</v>
      </c>
      <c r="DR89" t="s">
        <v>234</v>
      </c>
      <c r="DS89" t="s">
        <v>234</v>
      </c>
      <c r="DT89" t="s">
        <v>234</v>
      </c>
      <c r="DU89" t="s">
        <v>234</v>
      </c>
      <c r="DV89" t="s">
        <v>234</v>
      </c>
      <c r="DW89" t="s">
        <v>234</v>
      </c>
      <c r="DX89" t="s">
        <v>234</v>
      </c>
      <c r="DY89" t="s">
        <v>234</v>
      </c>
      <c r="DZ89" t="s">
        <v>234</v>
      </c>
      <c r="EA89" t="s">
        <v>234</v>
      </c>
      <c r="EB89" t="s">
        <v>234</v>
      </c>
      <c r="EC89" t="s">
        <v>234</v>
      </c>
      <c r="ED89" t="s">
        <v>234</v>
      </c>
      <c r="EE89" t="s">
        <v>234</v>
      </c>
      <c r="EF89" t="s">
        <v>234</v>
      </c>
      <c r="EG89" t="s">
        <v>234</v>
      </c>
      <c r="EH89" t="s">
        <v>234</v>
      </c>
      <c r="EI89" t="s">
        <v>234</v>
      </c>
      <c r="EJ89" t="s">
        <v>234</v>
      </c>
      <c r="EK89" s="252" t="s">
        <v>234</v>
      </c>
      <c r="EL89" t="s">
        <v>234</v>
      </c>
      <c r="EM89" t="s">
        <v>234</v>
      </c>
      <c r="EN89" t="s">
        <v>234</v>
      </c>
      <c r="EO89" t="s">
        <v>234</v>
      </c>
      <c r="EP89" t="s">
        <v>234</v>
      </c>
      <c r="EQ89" s="252" t="s">
        <v>234</v>
      </c>
      <c r="ER89" t="s">
        <v>234</v>
      </c>
      <c r="ES89" t="s">
        <v>234</v>
      </c>
      <c r="ET89" t="s">
        <v>234</v>
      </c>
      <c r="EU89" t="s">
        <v>234</v>
      </c>
      <c r="EV89" t="s">
        <v>234</v>
      </c>
      <c r="EW89" t="s">
        <v>234</v>
      </c>
      <c r="EX89" t="s">
        <v>234</v>
      </c>
      <c r="EY89" t="s">
        <v>234</v>
      </c>
      <c r="EZ89" t="s">
        <v>234</v>
      </c>
      <c r="FA89" t="s">
        <v>234</v>
      </c>
      <c r="FB89" t="s">
        <v>234</v>
      </c>
      <c r="FC89" t="s">
        <v>234</v>
      </c>
      <c r="FD89" t="s">
        <v>234</v>
      </c>
      <c r="FE89" t="s">
        <v>234</v>
      </c>
      <c r="FF89" t="s">
        <v>234</v>
      </c>
      <c r="FG89" t="s">
        <v>234</v>
      </c>
      <c r="FH89" t="s">
        <v>234</v>
      </c>
      <c r="FI89" t="s">
        <v>234</v>
      </c>
      <c r="FJ89" t="s">
        <v>234</v>
      </c>
      <c r="FK89" t="s">
        <v>234</v>
      </c>
      <c r="FL89" t="s">
        <v>234</v>
      </c>
      <c r="FM89" t="s">
        <v>234</v>
      </c>
      <c r="FN89" t="s">
        <v>234</v>
      </c>
      <c r="FO89" t="s">
        <v>234</v>
      </c>
      <c r="FP89" t="s">
        <v>234</v>
      </c>
      <c r="FQ89" t="s">
        <v>234</v>
      </c>
      <c r="FR89" t="s">
        <v>234</v>
      </c>
      <c r="FS89" t="s">
        <v>234</v>
      </c>
      <c r="FT89" t="s">
        <v>234</v>
      </c>
      <c r="FU89" t="s">
        <v>234</v>
      </c>
      <c r="FV89" t="s">
        <v>234</v>
      </c>
      <c r="FW89" t="s">
        <v>234</v>
      </c>
      <c r="FX89" t="s">
        <v>234</v>
      </c>
      <c r="FY89" t="s">
        <v>234</v>
      </c>
      <c r="FZ89" t="s">
        <v>234</v>
      </c>
      <c r="GA89" t="s">
        <v>234</v>
      </c>
      <c r="GB89" t="s">
        <v>234</v>
      </c>
      <c r="GC89" t="s">
        <v>234</v>
      </c>
      <c r="GD89" t="s">
        <v>234</v>
      </c>
      <c r="GE89" t="s">
        <v>234</v>
      </c>
      <c r="GF89" t="s">
        <v>234</v>
      </c>
      <c r="GG89" t="s">
        <v>234</v>
      </c>
      <c r="GH89" t="s">
        <v>234</v>
      </c>
      <c r="GI89" t="s">
        <v>234</v>
      </c>
      <c r="GJ89" t="s">
        <v>234</v>
      </c>
      <c r="GK89" t="s">
        <v>234</v>
      </c>
      <c r="GL89" t="s">
        <v>234</v>
      </c>
      <c r="GM89" t="s">
        <v>234</v>
      </c>
      <c r="GN89" t="s">
        <v>234</v>
      </c>
      <c r="GO89" t="s">
        <v>234</v>
      </c>
      <c r="GP89" t="s">
        <v>234</v>
      </c>
      <c r="GQ89" t="s">
        <v>234</v>
      </c>
      <c r="GR89" t="s">
        <v>1445</v>
      </c>
      <c r="GS89" t="s">
        <v>234</v>
      </c>
      <c r="GT89" t="s">
        <v>234</v>
      </c>
      <c r="GU89" t="s">
        <v>234</v>
      </c>
      <c r="GV89" t="s">
        <v>234</v>
      </c>
      <c r="GW89" t="s">
        <v>234</v>
      </c>
      <c r="GX89" t="s">
        <v>234</v>
      </c>
      <c r="GY89" t="s">
        <v>234</v>
      </c>
      <c r="GZ89" t="s">
        <v>234</v>
      </c>
      <c r="HA89" t="s">
        <v>1451</v>
      </c>
      <c r="HB89">
        <v>0</v>
      </c>
      <c r="HC89">
        <v>1</v>
      </c>
      <c r="HD89">
        <v>0</v>
      </c>
      <c r="HE89">
        <v>0</v>
      </c>
      <c r="HF89">
        <v>0</v>
      </c>
      <c r="HG89">
        <v>0</v>
      </c>
      <c r="HH89">
        <v>0</v>
      </c>
      <c r="HI89">
        <v>0</v>
      </c>
      <c r="HJ89" t="s">
        <v>234</v>
      </c>
      <c r="HK89" t="s">
        <v>1445</v>
      </c>
      <c r="HL89" t="s">
        <v>234</v>
      </c>
      <c r="HM89" t="s">
        <v>234</v>
      </c>
      <c r="HN89" t="s">
        <v>234</v>
      </c>
      <c r="HO89" t="s">
        <v>234</v>
      </c>
      <c r="HP89" t="s">
        <v>234</v>
      </c>
      <c r="HQ89" t="s">
        <v>234</v>
      </c>
      <c r="HR89" t="s">
        <v>234</v>
      </c>
      <c r="HS89" t="s">
        <v>234</v>
      </c>
      <c r="HT89" t="s">
        <v>234</v>
      </c>
      <c r="HU89" t="s">
        <v>234</v>
      </c>
      <c r="HV89" t="s">
        <v>234</v>
      </c>
      <c r="HW89" t="s">
        <v>234</v>
      </c>
      <c r="HX89" t="s">
        <v>234</v>
      </c>
      <c r="HY89" t="s">
        <v>234</v>
      </c>
      <c r="HZ89" t="s">
        <v>234</v>
      </c>
      <c r="IA89" t="s">
        <v>234</v>
      </c>
      <c r="IB89" t="s">
        <v>234</v>
      </c>
      <c r="IC89" t="s">
        <v>234</v>
      </c>
      <c r="ID89" t="s">
        <v>234</v>
      </c>
      <c r="IE89" t="s">
        <v>234</v>
      </c>
      <c r="IF89" t="s">
        <v>234</v>
      </c>
      <c r="IG89" t="s">
        <v>234</v>
      </c>
      <c r="IH89" t="s">
        <v>234</v>
      </c>
      <c r="II89" t="s">
        <v>234</v>
      </c>
      <c r="IJ89" t="s">
        <v>234</v>
      </c>
      <c r="IK89" t="s">
        <v>234</v>
      </c>
      <c r="IL89" t="s">
        <v>234</v>
      </c>
      <c r="IM89" t="s">
        <v>234</v>
      </c>
      <c r="IN89" t="s">
        <v>234</v>
      </c>
      <c r="IO89" t="s">
        <v>234</v>
      </c>
      <c r="IP89" t="s">
        <v>234</v>
      </c>
      <c r="IQ89" t="s">
        <v>234</v>
      </c>
      <c r="IR89" t="s">
        <v>234</v>
      </c>
      <c r="IS89" t="s">
        <v>234</v>
      </c>
      <c r="IT89" t="s">
        <v>234</v>
      </c>
      <c r="IU89" t="s">
        <v>234</v>
      </c>
      <c r="IV89" t="s">
        <v>234</v>
      </c>
      <c r="IW89" t="s">
        <v>234</v>
      </c>
      <c r="IX89" t="s">
        <v>234</v>
      </c>
      <c r="IY89" t="s">
        <v>234</v>
      </c>
      <c r="IZ89" t="s">
        <v>234</v>
      </c>
      <c r="JA89" t="s">
        <v>234</v>
      </c>
      <c r="JB89" t="s">
        <v>234</v>
      </c>
      <c r="JC89" t="s">
        <v>234</v>
      </c>
      <c r="JD89" t="s">
        <v>234</v>
      </c>
      <c r="JE89" t="s">
        <v>234</v>
      </c>
      <c r="JF89" t="s">
        <v>234</v>
      </c>
      <c r="JG89" t="s">
        <v>234</v>
      </c>
      <c r="JH89" t="s">
        <v>234</v>
      </c>
      <c r="JI89" t="s">
        <v>234</v>
      </c>
      <c r="JJ89" t="s">
        <v>234</v>
      </c>
      <c r="JK89" t="s">
        <v>234</v>
      </c>
      <c r="JL89" t="s">
        <v>234</v>
      </c>
      <c r="JM89" t="s">
        <v>234</v>
      </c>
      <c r="JN89" t="s">
        <v>234</v>
      </c>
      <c r="JO89" t="s">
        <v>234</v>
      </c>
      <c r="JP89" t="s">
        <v>234</v>
      </c>
      <c r="JQ89" t="s">
        <v>234</v>
      </c>
      <c r="JR89" t="s">
        <v>234</v>
      </c>
      <c r="JS89" t="s">
        <v>234</v>
      </c>
      <c r="JT89" t="s">
        <v>234</v>
      </c>
      <c r="JU89" t="s">
        <v>234</v>
      </c>
      <c r="JV89" t="s">
        <v>234</v>
      </c>
      <c r="JW89" t="s">
        <v>234</v>
      </c>
      <c r="JX89" t="s">
        <v>3443</v>
      </c>
    </row>
    <row r="90" spans="1:284" x14ac:dyDescent="0.35">
      <c r="A90" t="s">
        <v>4046</v>
      </c>
      <c r="B90" s="268">
        <v>44617</v>
      </c>
      <c r="C90" t="s">
        <v>403</v>
      </c>
      <c r="D90" t="s">
        <v>402</v>
      </c>
      <c r="E90" t="s">
        <v>1350</v>
      </c>
      <c r="F90" t="s">
        <v>406</v>
      </c>
      <c r="G90" t="s">
        <v>407</v>
      </c>
      <c r="H90" t="s">
        <v>407</v>
      </c>
      <c r="I90" t="s">
        <v>407</v>
      </c>
      <c r="J90" t="s">
        <v>412</v>
      </c>
      <c r="K90" t="s">
        <v>247</v>
      </c>
      <c r="L90" t="s">
        <v>284</v>
      </c>
      <c r="M90" t="s">
        <v>250</v>
      </c>
      <c r="N90" t="s">
        <v>234</v>
      </c>
      <c r="O90" t="s">
        <v>234</v>
      </c>
      <c r="P90" t="s">
        <v>285</v>
      </c>
      <c r="Q90" t="s">
        <v>234</v>
      </c>
      <c r="R90" t="s">
        <v>318</v>
      </c>
      <c r="S90">
        <v>1</v>
      </c>
      <c r="T90">
        <v>0</v>
      </c>
      <c r="U90">
        <v>0</v>
      </c>
      <c r="V90">
        <v>0</v>
      </c>
      <c r="W90">
        <v>0</v>
      </c>
      <c r="X90">
        <v>0</v>
      </c>
      <c r="Y90">
        <v>0</v>
      </c>
      <c r="Z90">
        <v>0</v>
      </c>
      <c r="AA90" t="s">
        <v>309</v>
      </c>
      <c r="AB90" t="s">
        <v>750</v>
      </c>
      <c r="AC90" t="s">
        <v>287</v>
      </c>
      <c r="AD90">
        <v>1</v>
      </c>
      <c r="AE90">
        <v>0</v>
      </c>
      <c r="AF90">
        <v>0</v>
      </c>
      <c r="AG90">
        <v>0</v>
      </c>
      <c r="AH90">
        <v>0</v>
      </c>
      <c r="AI90">
        <v>0</v>
      </c>
      <c r="AJ90">
        <v>0</v>
      </c>
      <c r="AK90">
        <v>0</v>
      </c>
      <c r="AL90">
        <v>0</v>
      </c>
      <c r="AM90">
        <v>0</v>
      </c>
      <c r="AN90" t="s">
        <v>234</v>
      </c>
      <c r="AO90" t="s">
        <v>288</v>
      </c>
      <c r="AP90" t="s">
        <v>289</v>
      </c>
      <c r="AQ90" t="s">
        <v>3944</v>
      </c>
      <c r="AR90">
        <v>1</v>
      </c>
      <c r="AS90">
        <v>1</v>
      </c>
      <c r="AT90">
        <v>1</v>
      </c>
      <c r="AU90">
        <v>1</v>
      </c>
      <c r="AV90">
        <v>1</v>
      </c>
      <c r="AW90">
        <v>1</v>
      </c>
      <c r="AX90">
        <v>1</v>
      </c>
      <c r="AY90">
        <v>0</v>
      </c>
      <c r="AZ90" t="s">
        <v>1500</v>
      </c>
      <c r="BA90">
        <v>315</v>
      </c>
      <c r="BB90" s="252">
        <v>157.5</v>
      </c>
      <c r="BC90" t="s">
        <v>1655</v>
      </c>
      <c r="BD90">
        <v>420</v>
      </c>
      <c r="BE90" s="252">
        <v>161.53846153846101</v>
      </c>
      <c r="BF90" t="s">
        <v>1655</v>
      </c>
      <c r="BG90">
        <v>280</v>
      </c>
      <c r="BH90" s="252">
        <v>121.739130434782</v>
      </c>
      <c r="BI90" t="s">
        <v>1655</v>
      </c>
      <c r="BJ90">
        <v>455</v>
      </c>
      <c r="BK90" s="252">
        <v>156.896551724137</v>
      </c>
      <c r="BL90" t="s">
        <v>1655</v>
      </c>
      <c r="BM90">
        <v>875</v>
      </c>
      <c r="BN90" s="252">
        <v>364.58333333333297</v>
      </c>
      <c r="BO90" t="s">
        <v>1655</v>
      </c>
      <c r="BP90">
        <v>875</v>
      </c>
      <c r="BQ90" s="252">
        <v>364.58333333333297</v>
      </c>
      <c r="BR90" t="s">
        <v>1655</v>
      </c>
      <c r="BS90" t="s">
        <v>1507</v>
      </c>
      <c r="BT90" t="s">
        <v>1655</v>
      </c>
      <c r="BU90">
        <v>1125</v>
      </c>
      <c r="BV90" t="s">
        <v>234</v>
      </c>
      <c r="BW90" t="s">
        <v>234</v>
      </c>
      <c r="BX90" t="s">
        <v>234</v>
      </c>
      <c r="BY90" t="s">
        <v>234</v>
      </c>
      <c r="BZ90" t="s">
        <v>234</v>
      </c>
      <c r="CA90" t="s">
        <v>234</v>
      </c>
      <c r="CB90" t="s">
        <v>259</v>
      </c>
      <c r="CC90">
        <v>1125</v>
      </c>
      <c r="CD90" t="s">
        <v>1655</v>
      </c>
      <c r="CE90" t="s">
        <v>1445</v>
      </c>
      <c r="CF90" t="s">
        <v>234</v>
      </c>
      <c r="CG90" t="s">
        <v>234</v>
      </c>
      <c r="CH90" t="s">
        <v>234</v>
      </c>
      <c r="CI90" t="s">
        <v>234</v>
      </c>
      <c r="CJ90" t="s">
        <v>234</v>
      </c>
      <c r="CK90" t="s">
        <v>234</v>
      </c>
      <c r="CL90" t="s">
        <v>234</v>
      </c>
      <c r="CM90" t="s">
        <v>234</v>
      </c>
      <c r="CN90" t="s">
        <v>234</v>
      </c>
      <c r="CO90" t="s">
        <v>234</v>
      </c>
      <c r="CP90" t="s">
        <v>234</v>
      </c>
      <c r="CQ90" t="s">
        <v>234</v>
      </c>
      <c r="CR90" t="s">
        <v>234</v>
      </c>
      <c r="CS90" t="s">
        <v>234</v>
      </c>
      <c r="CT90" t="s">
        <v>234</v>
      </c>
      <c r="CU90" t="s">
        <v>234</v>
      </c>
      <c r="CV90" t="s">
        <v>234</v>
      </c>
      <c r="CW90" t="s">
        <v>234</v>
      </c>
      <c r="CX90" t="s">
        <v>234</v>
      </c>
      <c r="CY90" t="s">
        <v>234</v>
      </c>
      <c r="CZ90" t="s">
        <v>234</v>
      </c>
      <c r="DA90" t="s">
        <v>234</v>
      </c>
      <c r="DB90" t="s">
        <v>234</v>
      </c>
      <c r="DC90" t="s">
        <v>234</v>
      </c>
      <c r="DD90" t="s">
        <v>234</v>
      </c>
      <c r="DE90" t="s">
        <v>1655</v>
      </c>
      <c r="DF90" t="s">
        <v>1655</v>
      </c>
      <c r="DG90" t="s">
        <v>1655</v>
      </c>
      <c r="DH90" t="s">
        <v>406</v>
      </c>
      <c r="DI90" t="s">
        <v>305</v>
      </c>
      <c r="DJ90" t="s">
        <v>413</v>
      </c>
      <c r="DK90" t="s">
        <v>314</v>
      </c>
      <c r="DL90" t="s">
        <v>234</v>
      </c>
      <c r="DM90" t="s">
        <v>234</v>
      </c>
      <c r="DN90" t="s">
        <v>234</v>
      </c>
      <c r="DO90" t="s">
        <v>234</v>
      </c>
      <c r="DP90" t="s">
        <v>234</v>
      </c>
      <c r="DQ90" t="s">
        <v>234</v>
      </c>
      <c r="DR90" t="s">
        <v>234</v>
      </c>
      <c r="DS90" t="s">
        <v>234</v>
      </c>
      <c r="DT90" t="s">
        <v>234</v>
      </c>
      <c r="DU90" t="s">
        <v>234</v>
      </c>
      <c r="DV90" t="s">
        <v>234</v>
      </c>
      <c r="DW90" t="s">
        <v>234</v>
      </c>
      <c r="DX90" t="s">
        <v>234</v>
      </c>
      <c r="DY90" t="s">
        <v>234</v>
      </c>
      <c r="DZ90" t="s">
        <v>234</v>
      </c>
      <c r="EA90" t="s">
        <v>234</v>
      </c>
      <c r="EB90" t="s">
        <v>234</v>
      </c>
      <c r="EC90" t="s">
        <v>234</v>
      </c>
      <c r="ED90" t="s">
        <v>234</v>
      </c>
      <c r="EE90" t="s">
        <v>234</v>
      </c>
      <c r="EF90" t="s">
        <v>234</v>
      </c>
      <c r="EG90" t="s">
        <v>234</v>
      </c>
      <c r="EH90" t="s">
        <v>234</v>
      </c>
      <c r="EI90" t="s">
        <v>234</v>
      </c>
      <c r="EJ90" t="s">
        <v>234</v>
      </c>
      <c r="EK90" s="252" t="s">
        <v>234</v>
      </c>
      <c r="EL90" t="s">
        <v>234</v>
      </c>
      <c r="EM90" t="s">
        <v>234</v>
      </c>
      <c r="EN90" t="s">
        <v>234</v>
      </c>
      <c r="EO90" t="s">
        <v>234</v>
      </c>
      <c r="EP90" t="s">
        <v>234</v>
      </c>
      <c r="EQ90" s="252" t="s">
        <v>234</v>
      </c>
      <c r="ER90" t="s">
        <v>234</v>
      </c>
      <c r="ES90" t="s">
        <v>234</v>
      </c>
      <c r="ET90" t="s">
        <v>234</v>
      </c>
      <c r="EU90" t="s">
        <v>234</v>
      </c>
      <c r="EV90" t="s">
        <v>234</v>
      </c>
      <c r="EW90" t="s">
        <v>234</v>
      </c>
      <c r="EX90" t="s">
        <v>234</v>
      </c>
      <c r="EY90" t="s">
        <v>234</v>
      </c>
      <c r="EZ90" t="s">
        <v>234</v>
      </c>
      <c r="FA90" t="s">
        <v>234</v>
      </c>
      <c r="FB90" t="s">
        <v>234</v>
      </c>
      <c r="FC90" t="s">
        <v>234</v>
      </c>
      <c r="FD90" t="s">
        <v>234</v>
      </c>
      <c r="FE90" t="s">
        <v>234</v>
      </c>
      <c r="FF90" t="s">
        <v>234</v>
      </c>
      <c r="FG90" t="s">
        <v>234</v>
      </c>
      <c r="FH90" t="s">
        <v>234</v>
      </c>
      <c r="FI90" t="s">
        <v>234</v>
      </c>
      <c r="FJ90" t="s">
        <v>234</v>
      </c>
      <c r="FK90" t="s">
        <v>234</v>
      </c>
      <c r="FL90" t="s">
        <v>234</v>
      </c>
      <c r="FM90" t="s">
        <v>234</v>
      </c>
      <c r="FN90" t="s">
        <v>234</v>
      </c>
      <c r="FO90" t="s">
        <v>234</v>
      </c>
      <c r="FP90" t="s">
        <v>234</v>
      </c>
      <c r="FQ90" t="s">
        <v>234</v>
      </c>
      <c r="FR90" t="s">
        <v>234</v>
      </c>
      <c r="FS90" t="s">
        <v>234</v>
      </c>
      <c r="FT90" t="s">
        <v>234</v>
      </c>
      <c r="FU90" t="s">
        <v>234</v>
      </c>
      <c r="FV90" t="s">
        <v>234</v>
      </c>
      <c r="FW90" t="s">
        <v>234</v>
      </c>
      <c r="FX90" t="s">
        <v>234</v>
      </c>
      <c r="FY90" t="s">
        <v>234</v>
      </c>
      <c r="FZ90" t="s">
        <v>234</v>
      </c>
      <c r="GA90" t="s">
        <v>234</v>
      </c>
      <c r="GB90" t="s">
        <v>234</v>
      </c>
      <c r="GC90" t="s">
        <v>234</v>
      </c>
      <c r="GD90" t="s">
        <v>234</v>
      </c>
      <c r="GE90" t="s">
        <v>234</v>
      </c>
      <c r="GF90" t="s">
        <v>234</v>
      </c>
      <c r="GG90" t="s">
        <v>234</v>
      </c>
      <c r="GH90" t="s">
        <v>234</v>
      </c>
      <c r="GI90" t="s">
        <v>234</v>
      </c>
      <c r="GJ90" t="s">
        <v>234</v>
      </c>
      <c r="GK90" t="s">
        <v>234</v>
      </c>
      <c r="GL90" t="s">
        <v>234</v>
      </c>
      <c r="GM90" t="s">
        <v>234</v>
      </c>
      <c r="GN90" t="s">
        <v>234</v>
      </c>
      <c r="GO90" t="s">
        <v>234</v>
      </c>
      <c r="GP90" t="s">
        <v>234</v>
      </c>
      <c r="GQ90" t="s">
        <v>234</v>
      </c>
      <c r="GR90" t="s">
        <v>1445</v>
      </c>
      <c r="GS90" t="s">
        <v>234</v>
      </c>
      <c r="GT90" t="s">
        <v>234</v>
      </c>
      <c r="GU90" t="s">
        <v>234</v>
      </c>
      <c r="GV90" t="s">
        <v>234</v>
      </c>
      <c r="GW90" t="s">
        <v>234</v>
      </c>
      <c r="GX90" t="s">
        <v>234</v>
      </c>
      <c r="GY90" t="s">
        <v>234</v>
      </c>
      <c r="GZ90" t="s">
        <v>234</v>
      </c>
      <c r="HA90" t="s">
        <v>3923</v>
      </c>
      <c r="HB90">
        <v>0</v>
      </c>
      <c r="HC90">
        <v>1</v>
      </c>
      <c r="HD90">
        <v>1</v>
      </c>
      <c r="HE90">
        <v>0</v>
      </c>
      <c r="HF90">
        <v>0</v>
      </c>
      <c r="HG90">
        <v>0</v>
      </c>
      <c r="HH90">
        <v>0</v>
      </c>
      <c r="HI90">
        <v>0</v>
      </c>
      <c r="HJ90" t="s">
        <v>234</v>
      </c>
      <c r="HK90" t="s">
        <v>1445</v>
      </c>
      <c r="HL90" t="s">
        <v>234</v>
      </c>
      <c r="HM90" t="s">
        <v>234</v>
      </c>
      <c r="HN90" t="s">
        <v>234</v>
      </c>
      <c r="HO90" t="s">
        <v>234</v>
      </c>
      <c r="HP90" t="s">
        <v>234</v>
      </c>
      <c r="HQ90" t="s">
        <v>234</v>
      </c>
      <c r="HR90" t="s">
        <v>234</v>
      </c>
      <c r="HS90" t="s">
        <v>234</v>
      </c>
      <c r="HT90" t="s">
        <v>234</v>
      </c>
      <c r="HU90" t="s">
        <v>234</v>
      </c>
      <c r="HV90" t="s">
        <v>234</v>
      </c>
      <c r="HW90" t="s">
        <v>234</v>
      </c>
      <c r="HX90" t="s">
        <v>234</v>
      </c>
      <c r="HY90" t="s">
        <v>234</v>
      </c>
      <c r="HZ90" t="s">
        <v>234</v>
      </c>
      <c r="IA90" t="s">
        <v>234</v>
      </c>
      <c r="IB90" t="s">
        <v>234</v>
      </c>
      <c r="IC90" t="s">
        <v>234</v>
      </c>
      <c r="ID90" t="s">
        <v>234</v>
      </c>
      <c r="IE90" t="s">
        <v>234</v>
      </c>
      <c r="IF90" t="s">
        <v>234</v>
      </c>
      <c r="IG90" t="s">
        <v>234</v>
      </c>
      <c r="IH90" t="s">
        <v>234</v>
      </c>
      <c r="II90" t="s">
        <v>234</v>
      </c>
      <c r="IJ90" t="s">
        <v>234</v>
      </c>
      <c r="IK90" t="s">
        <v>234</v>
      </c>
      <c r="IL90" t="s">
        <v>234</v>
      </c>
      <c r="IM90" t="s">
        <v>234</v>
      </c>
      <c r="IN90" t="s">
        <v>234</v>
      </c>
      <c r="IO90" t="s">
        <v>234</v>
      </c>
      <c r="IP90" t="s">
        <v>234</v>
      </c>
      <c r="IQ90" t="s">
        <v>234</v>
      </c>
      <c r="IR90" t="s">
        <v>234</v>
      </c>
      <c r="IS90" t="s">
        <v>234</v>
      </c>
      <c r="IT90" t="s">
        <v>234</v>
      </c>
      <c r="IU90" t="s">
        <v>234</v>
      </c>
      <c r="IV90" t="s">
        <v>234</v>
      </c>
      <c r="IW90" t="s">
        <v>234</v>
      </c>
      <c r="IX90" t="s">
        <v>234</v>
      </c>
      <c r="IY90" t="s">
        <v>234</v>
      </c>
      <c r="IZ90" t="s">
        <v>234</v>
      </c>
      <c r="JA90" t="s">
        <v>234</v>
      </c>
      <c r="JB90" t="s">
        <v>234</v>
      </c>
      <c r="JC90" t="s">
        <v>234</v>
      </c>
      <c r="JD90" t="s">
        <v>234</v>
      </c>
      <c r="JE90" t="s">
        <v>234</v>
      </c>
      <c r="JF90" t="s">
        <v>234</v>
      </c>
      <c r="JG90" t="s">
        <v>234</v>
      </c>
      <c r="JH90" t="s">
        <v>234</v>
      </c>
      <c r="JI90" t="s">
        <v>234</v>
      </c>
      <c r="JJ90" t="s">
        <v>234</v>
      </c>
      <c r="JK90" t="s">
        <v>234</v>
      </c>
      <c r="JL90" t="s">
        <v>234</v>
      </c>
      <c r="JM90" t="s">
        <v>234</v>
      </c>
      <c r="JN90" t="s">
        <v>234</v>
      </c>
      <c r="JO90" t="s">
        <v>234</v>
      </c>
      <c r="JP90" t="s">
        <v>234</v>
      </c>
      <c r="JQ90" t="s">
        <v>234</v>
      </c>
      <c r="JR90" t="s">
        <v>234</v>
      </c>
      <c r="JS90" t="s">
        <v>234</v>
      </c>
      <c r="JT90" t="s">
        <v>234</v>
      </c>
      <c r="JU90" t="s">
        <v>234</v>
      </c>
      <c r="JV90" t="s">
        <v>234</v>
      </c>
      <c r="JW90" t="s">
        <v>234</v>
      </c>
      <c r="JX90" t="s">
        <v>3443</v>
      </c>
    </row>
    <row r="91" spans="1:284" x14ac:dyDescent="0.35">
      <c r="A91" t="s">
        <v>4048</v>
      </c>
      <c r="B91" s="268">
        <v>44617</v>
      </c>
      <c r="C91" t="s">
        <v>403</v>
      </c>
      <c r="D91" t="s">
        <v>402</v>
      </c>
      <c r="E91" t="s">
        <v>1350</v>
      </c>
      <c r="F91" t="s">
        <v>406</v>
      </c>
      <c r="G91" t="s">
        <v>407</v>
      </c>
      <c r="H91" t="s">
        <v>407</v>
      </c>
      <c r="I91" t="s">
        <v>407</v>
      </c>
      <c r="J91" t="s">
        <v>412</v>
      </c>
      <c r="K91" t="s">
        <v>247</v>
      </c>
      <c r="L91" t="s">
        <v>284</v>
      </c>
      <c r="M91" t="s">
        <v>250</v>
      </c>
      <c r="N91" t="s">
        <v>234</v>
      </c>
      <c r="O91" t="s">
        <v>234</v>
      </c>
      <c r="P91" t="s">
        <v>285</v>
      </c>
      <c r="Q91" t="s">
        <v>234</v>
      </c>
      <c r="R91" t="s">
        <v>318</v>
      </c>
      <c r="S91">
        <v>1</v>
      </c>
      <c r="T91">
        <v>0</v>
      </c>
      <c r="U91">
        <v>0</v>
      </c>
      <c r="V91">
        <v>0</v>
      </c>
      <c r="W91">
        <v>0</v>
      </c>
      <c r="X91">
        <v>0</v>
      </c>
      <c r="Y91">
        <v>0</v>
      </c>
      <c r="Z91">
        <v>0</v>
      </c>
      <c r="AA91" t="s">
        <v>309</v>
      </c>
      <c r="AB91" t="s">
        <v>750</v>
      </c>
      <c r="AC91" t="s">
        <v>287</v>
      </c>
      <c r="AD91">
        <v>1</v>
      </c>
      <c r="AE91">
        <v>0</v>
      </c>
      <c r="AF91">
        <v>0</v>
      </c>
      <c r="AG91">
        <v>0</v>
      </c>
      <c r="AH91">
        <v>0</v>
      </c>
      <c r="AI91">
        <v>0</v>
      </c>
      <c r="AJ91">
        <v>0</v>
      </c>
      <c r="AK91">
        <v>0</v>
      </c>
      <c r="AL91">
        <v>0</v>
      </c>
      <c r="AM91">
        <v>0</v>
      </c>
      <c r="AN91" t="s">
        <v>234</v>
      </c>
      <c r="AO91" t="s">
        <v>288</v>
      </c>
      <c r="AP91" t="s">
        <v>289</v>
      </c>
      <c r="AQ91" t="s">
        <v>3944</v>
      </c>
      <c r="AR91">
        <v>1</v>
      </c>
      <c r="AS91">
        <v>1</v>
      </c>
      <c r="AT91">
        <v>1</v>
      </c>
      <c r="AU91">
        <v>1</v>
      </c>
      <c r="AV91">
        <v>1</v>
      </c>
      <c r="AW91">
        <v>1</v>
      </c>
      <c r="AX91">
        <v>1</v>
      </c>
      <c r="AY91">
        <v>0</v>
      </c>
      <c r="AZ91" t="s">
        <v>1500</v>
      </c>
      <c r="BA91">
        <v>350</v>
      </c>
      <c r="BB91">
        <v>175</v>
      </c>
      <c r="BC91" t="s">
        <v>1655</v>
      </c>
      <c r="BD91">
        <v>420</v>
      </c>
      <c r="BE91" s="252">
        <v>161.53846153846101</v>
      </c>
      <c r="BF91" t="s">
        <v>1655</v>
      </c>
      <c r="BG91">
        <v>450</v>
      </c>
      <c r="BH91" s="252">
        <v>195.65217391304299</v>
      </c>
      <c r="BI91" t="s">
        <v>1655</v>
      </c>
      <c r="BJ91">
        <v>450</v>
      </c>
      <c r="BK91" s="252">
        <v>155.172413793103</v>
      </c>
      <c r="BL91" t="s">
        <v>1655</v>
      </c>
      <c r="BM91">
        <v>875</v>
      </c>
      <c r="BN91" s="252">
        <v>364.58333333333297</v>
      </c>
      <c r="BO91" t="s">
        <v>1655</v>
      </c>
      <c r="BP91">
        <v>875</v>
      </c>
      <c r="BQ91" s="252">
        <v>364.58333333333297</v>
      </c>
      <c r="BR91" t="s">
        <v>1655</v>
      </c>
      <c r="BS91" t="s">
        <v>1507</v>
      </c>
      <c r="BT91" t="s">
        <v>1655</v>
      </c>
      <c r="BU91">
        <v>1200</v>
      </c>
      <c r="BV91" t="s">
        <v>234</v>
      </c>
      <c r="BW91" t="s">
        <v>234</v>
      </c>
      <c r="BX91" t="s">
        <v>234</v>
      </c>
      <c r="BY91" t="s">
        <v>234</v>
      </c>
      <c r="BZ91" t="s">
        <v>234</v>
      </c>
      <c r="CA91" t="s">
        <v>234</v>
      </c>
      <c r="CB91" t="s">
        <v>259</v>
      </c>
      <c r="CC91">
        <v>1200</v>
      </c>
      <c r="CD91" t="s">
        <v>1655</v>
      </c>
      <c r="CE91" t="s">
        <v>1445</v>
      </c>
      <c r="CF91" t="s">
        <v>234</v>
      </c>
      <c r="CG91" t="s">
        <v>234</v>
      </c>
      <c r="CH91" t="s">
        <v>234</v>
      </c>
      <c r="CI91" t="s">
        <v>234</v>
      </c>
      <c r="CJ91" t="s">
        <v>234</v>
      </c>
      <c r="CK91" t="s">
        <v>234</v>
      </c>
      <c r="CL91" t="s">
        <v>234</v>
      </c>
      <c r="CM91" t="s">
        <v>234</v>
      </c>
      <c r="CN91" t="s">
        <v>234</v>
      </c>
      <c r="CO91" t="s">
        <v>234</v>
      </c>
      <c r="CP91" t="s">
        <v>234</v>
      </c>
      <c r="CQ91" t="s">
        <v>234</v>
      </c>
      <c r="CR91" t="s">
        <v>234</v>
      </c>
      <c r="CS91" t="s">
        <v>234</v>
      </c>
      <c r="CT91" t="s">
        <v>234</v>
      </c>
      <c r="CU91" t="s">
        <v>234</v>
      </c>
      <c r="CV91" t="s">
        <v>234</v>
      </c>
      <c r="CW91" t="s">
        <v>234</v>
      </c>
      <c r="CX91" t="s">
        <v>234</v>
      </c>
      <c r="CY91" t="s">
        <v>234</v>
      </c>
      <c r="CZ91" t="s">
        <v>234</v>
      </c>
      <c r="DA91" t="s">
        <v>234</v>
      </c>
      <c r="DB91" t="s">
        <v>234</v>
      </c>
      <c r="DC91" t="s">
        <v>234</v>
      </c>
      <c r="DD91" t="s">
        <v>234</v>
      </c>
      <c r="DE91" t="s">
        <v>1655</v>
      </c>
      <c r="DF91" t="s">
        <v>1655</v>
      </c>
      <c r="DG91" t="s">
        <v>1655</v>
      </c>
      <c r="DH91" t="s">
        <v>406</v>
      </c>
      <c r="DI91" t="s">
        <v>305</v>
      </c>
      <c r="DJ91" t="s">
        <v>407</v>
      </c>
      <c r="DK91" t="s">
        <v>305</v>
      </c>
      <c r="DL91" t="s">
        <v>234</v>
      </c>
      <c r="DM91" t="s">
        <v>234</v>
      </c>
      <c r="DN91" t="s">
        <v>234</v>
      </c>
      <c r="DO91" t="s">
        <v>234</v>
      </c>
      <c r="DP91" t="s">
        <v>234</v>
      </c>
      <c r="DQ91" t="s">
        <v>234</v>
      </c>
      <c r="DR91" t="s">
        <v>234</v>
      </c>
      <c r="DS91" t="s">
        <v>234</v>
      </c>
      <c r="DT91" t="s">
        <v>234</v>
      </c>
      <c r="DU91" t="s">
        <v>234</v>
      </c>
      <c r="DV91" t="s">
        <v>234</v>
      </c>
      <c r="DW91" t="s">
        <v>234</v>
      </c>
      <c r="DX91" t="s">
        <v>234</v>
      </c>
      <c r="DY91" t="s">
        <v>234</v>
      </c>
      <c r="DZ91" t="s">
        <v>234</v>
      </c>
      <c r="EA91" t="s">
        <v>234</v>
      </c>
      <c r="EB91" t="s">
        <v>234</v>
      </c>
      <c r="EC91" t="s">
        <v>234</v>
      </c>
      <c r="ED91" t="s">
        <v>234</v>
      </c>
      <c r="EE91" t="s">
        <v>234</v>
      </c>
      <c r="EF91" t="s">
        <v>234</v>
      </c>
      <c r="EG91" t="s">
        <v>234</v>
      </c>
      <c r="EH91" t="s">
        <v>234</v>
      </c>
      <c r="EI91" t="s">
        <v>234</v>
      </c>
      <c r="EJ91" t="s">
        <v>234</v>
      </c>
      <c r="EK91" s="252" t="s">
        <v>234</v>
      </c>
      <c r="EL91" t="s">
        <v>234</v>
      </c>
      <c r="EM91" t="s">
        <v>234</v>
      </c>
      <c r="EN91" t="s">
        <v>234</v>
      </c>
      <c r="EO91" t="s">
        <v>234</v>
      </c>
      <c r="EP91" t="s">
        <v>234</v>
      </c>
      <c r="EQ91" s="252" t="s">
        <v>234</v>
      </c>
      <c r="ER91" t="s">
        <v>234</v>
      </c>
      <c r="ES91" t="s">
        <v>234</v>
      </c>
      <c r="ET91" t="s">
        <v>234</v>
      </c>
      <c r="EU91" t="s">
        <v>234</v>
      </c>
      <c r="EV91" t="s">
        <v>234</v>
      </c>
      <c r="EW91" t="s">
        <v>234</v>
      </c>
      <c r="EX91" t="s">
        <v>234</v>
      </c>
      <c r="EY91" t="s">
        <v>234</v>
      </c>
      <c r="EZ91" t="s">
        <v>234</v>
      </c>
      <c r="FA91" t="s">
        <v>234</v>
      </c>
      <c r="FB91" t="s">
        <v>234</v>
      </c>
      <c r="FC91" t="s">
        <v>234</v>
      </c>
      <c r="FD91" t="s">
        <v>234</v>
      </c>
      <c r="FE91" t="s">
        <v>234</v>
      </c>
      <c r="FF91" t="s">
        <v>234</v>
      </c>
      <c r="FG91" t="s">
        <v>234</v>
      </c>
      <c r="FH91" t="s">
        <v>234</v>
      </c>
      <c r="FI91" t="s">
        <v>234</v>
      </c>
      <c r="FJ91" t="s">
        <v>234</v>
      </c>
      <c r="FK91" t="s">
        <v>234</v>
      </c>
      <c r="FL91" t="s">
        <v>234</v>
      </c>
      <c r="FM91" t="s">
        <v>234</v>
      </c>
      <c r="FN91" t="s">
        <v>234</v>
      </c>
      <c r="FO91" t="s">
        <v>234</v>
      </c>
      <c r="FP91" t="s">
        <v>234</v>
      </c>
      <c r="FQ91" t="s">
        <v>234</v>
      </c>
      <c r="FR91" t="s">
        <v>234</v>
      </c>
      <c r="FS91" t="s">
        <v>234</v>
      </c>
      <c r="FT91" t="s">
        <v>234</v>
      </c>
      <c r="FU91" t="s">
        <v>234</v>
      </c>
      <c r="FV91" t="s">
        <v>234</v>
      </c>
      <c r="FW91" t="s">
        <v>234</v>
      </c>
      <c r="FX91" t="s">
        <v>234</v>
      </c>
      <c r="FY91" t="s">
        <v>234</v>
      </c>
      <c r="FZ91" t="s">
        <v>234</v>
      </c>
      <c r="GA91" t="s">
        <v>234</v>
      </c>
      <c r="GB91" t="s">
        <v>234</v>
      </c>
      <c r="GC91" t="s">
        <v>234</v>
      </c>
      <c r="GD91" t="s">
        <v>234</v>
      </c>
      <c r="GE91" t="s">
        <v>234</v>
      </c>
      <c r="GF91" t="s">
        <v>234</v>
      </c>
      <c r="GG91" t="s">
        <v>234</v>
      </c>
      <c r="GH91" t="s">
        <v>234</v>
      </c>
      <c r="GI91" t="s">
        <v>234</v>
      </c>
      <c r="GJ91" t="s">
        <v>234</v>
      </c>
      <c r="GK91" t="s">
        <v>234</v>
      </c>
      <c r="GL91" t="s">
        <v>234</v>
      </c>
      <c r="GM91" t="s">
        <v>234</v>
      </c>
      <c r="GN91" t="s">
        <v>234</v>
      </c>
      <c r="GO91" t="s">
        <v>234</v>
      </c>
      <c r="GP91" t="s">
        <v>234</v>
      </c>
      <c r="GQ91" t="s">
        <v>234</v>
      </c>
      <c r="GR91" t="s">
        <v>1445</v>
      </c>
      <c r="GS91" t="s">
        <v>234</v>
      </c>
      <c r="GT91" t="s">
        <v>234</v>
      </c>
      <c r="GU91" t="s">
        <v>234</v>
      </c>
      <c r="GV91" t="s">
        <v>234</v>
      </c>
      <c r="GW91" t="s">
        <v>234</v>
      </c>
      <c r="GX91" t="s">
        <v>234</v>
      </c>
      <c r="GY91" t="s">
        <v>234</v>
      </c>
      <c r="GZ91" t="s">
        <v>234</v>
      </c>
      <c r="HA91" t="s">
        <v>3979</v>
      </c>
      <c r="HB91">
        <v>0</v>
      </c>
      <c r="HC91">
        <v>1</v>
      </c>
      <c r="HD91">
        <v>1</v>
      </c>
      <c r="HE91">
        <v>0</v>
      </c>
      <c r="HF91">
        <v>0</v>
      </c>
      <c r="HG91">
        <v>0</v>
      </c>
      <c r="HH91">
        <v>0</v>
      </c>
      <c r="HI91">
        <v>0</v>
      </c>
      <c r="HJ91" t="s">
        <v>234</v>
      </c>
      <c r="HK91" t="s">
        <v>1445</v>
      </c>
      <c r="HL91" t="s">
        <v>234</v>
      </c>
      <c r="HM91" t="s">
        <v>234</v>
      </c>
      <c r="HN91" t="s">
        <v>234</v>
      </c>
      <c r="HO91" t="s">
        <v>234</v>
      </c>
      <c r="HP91" t="s">
        <v>234</v>
      </c>
      <c r="HQ91" t="s">
        <v>234</v>
      </c>
      <c r="HR91" t="s">
        <v>234</v>
      </c>
      <c r="HS91" t="s">
        <v>234</v>
      </c>
      <c r="HT91" t="s">
        <v>234</v>
      </c>
      <c r="HU91" t="s">
        <v>234</v>
      </c>
      <c r="HV91" t="s">
        <v>234</v>
      </c>
      <c r="HW91" t="s">
        <v>234</v>
      </c>
      <c r="HX91" t="s">
        <v>234</v>
      </c>
      <c r="HY91" t="s">
        <v>234</v>
      </c>
      <c r="HZ91" t="s">
        <v>234</v>
      </c>
      <c r="IA91" t="s">
        <v>234</v>
      </c>
      <c r="IB91" t="s">
        <v>234</v>
      </c>
      <c r="IC91" t="s">
        <v>234</v>
      </c>
      <c r="ID91" t="s">
        <v>234</v>
      </c>
      <c r="IE91" t="s">
        <v>234</v>
      </c>
      <c r="IF91" t="s">
        <v>234</v>
      </c>
      <c r="IG91" t="s">
        <v>234</v>
      </c>
      <c r="IH91" t="s">
        <v>234</v>
      </c>
      <c r="II91" t="s">
        <v>234</v>
      </c>
      <c r="IJ91" t="s">
        <v>234</v>
      </c>
      <c r="IK91" t="s">
        <v>234</v>
      </c>
      <c r="IL91" t="s">
        <v>234</v>
      </c>
      <c r="IM91" t="s">
        <v>234</v>
      </c>
      <c r="IN91" t="s">
        <v>234</v>
      </c>
      <c r="IO91" t="s">
        <v>234</v>
      </c>
      <c r="IP91" t="s">
        <v>234</v>
      </c>
      <c r="IQ91" t="s">
        <v>234</v>
      </c>
      <c r="IR91" t="s">
        <v>234</v>
      </c>
      <c r="IS91" t="s">
        <v>234</v>
      </c>
      <c r="IT91" t="s">
        <v>234</v>
      </c>
      <c r="IU91" t="s">
        <v>234</v>
      </c>
      <c r="IV91" t="s">
        <v>234</v>
      </c>
      <c r="IW91" t="s">
        <v>234</v>
      </c>
      <c r="IX91" t="s">
        <v>234</v>
      </c>
      <c r="IY91" t="s">
        <v>234</v>
      </c>
      <c r="IZ91" t="s">
        <v>234</v>
      </c>
      <c r="JA91" t="s">
        <v>234</v>
      </c>
      <c r="JB91" t="s">
        <v>234</v>
      </c>
      <c r="JC91" t="s">
        <v>234</v>
      </c>
      <c r="JD91" t="s">
        <v>234</v>
      </c>
      <c r="JE91" t="s">
        <v>234</v>
      </c>
      <c r="JF91" t="s">
        <v>234</v>
      </c>
      <c r="JG91" t="s">
        <v>234</v>
      </c>
      <c r="JH91" t="s">
        <v>234</v>
      </c>
      <c r="JI91" t="s">
        <v>234</v>
      </c>
      <c r="JJ91" t="s">
        <v>234</v>
      </c>
      <c r="JK91" t="s">
        <v>234</v>
      </c>
      <c r="JL91" t="s">
        <v>234</v>
      </c>
      <c r="JM91" t="s">
        <v>234</v>
      </c>
      <c r="JN91" t="s">
        <v>234</v>
      </c>
      <c r="JO91" t="s">
        <v>234</v>
      </c>
      <c r="JP91" t="s">
        <v>234</v>
      </c>
      <c r="JQ91" t="s">
        <v>234</v>
      </c>
      <c r="JR91" t="s">
        <v>234</v>
      </c>
      <c r="JS91" t="s">
        <v>234</v>
      </c>
      <c r="JT91" t="s">
        <v>234</v>
      </c>
      <c r="JU91" t="s">
        <v>234</v>
      </c>
      <c r="JV91" t="s">
        <v>234</v>
      </c>
      <c r="JW91" t="s">
        <v>234</v>
      </c>
      <c r="JX91" t="s">
        <v>3443</v>
      </c>
    </row>
    <row r="92" spans="1:284" x14ac:dyDescent="0.35">
      <c r="A92" t="s">
        <v>4049</v>
      </c>
      <c r="B92" s="268">
        <v>44617</v>
      </c>
      <c r="C92" t="s">
        <v>403</v>
      </c>
      <c r="D92" t="s">
        <v>402</v>
      </c>
      <c r="E92" t="s">
        <v>1350</v>
      </c>
      <c r="F92" t="s">
        <v>406</v>
      </c>
      <c r="G92" t="s">
        <v>407</v>
      </c>
      <c r="H92" t="s">
        <v>407</v>
      </c>
      <c r="I92" t="s">
        <v>407</v>
      </c>
      <c r="J92" t="s">
        <v>412</v>
      </c>
      <c r="K92" t="s">
        <v>247</v>
      </c>
      <c r="L92" t="s">
        <v>248</v>
      </c>
      <c r="M92" t="s">
        <v>250</v>
      </c>
      <c r="N92" t="s">
        <v>234</v>
      </c>
      <c r="O92" t="s">
        <v>234</v>
      </c>
      <c r="P92" t="s">
        <v>234</v>
      </c>
      <c r="Q92" t="s">
        <v>234</v>
      </c>
      <c r="R92" t="s">
        <v>234</v>
      </c>
      <c r="S92" t="s">
        <v>234</v>
      </c>
      <c r="T92" t="s">
        <v>234</v>
      </c>
      <c r="U92" t="s">
        <v>234</v>
      </c>
      <c r="V92" t="s">
        <v>234</v>
      </c>
      <c r="W92" t="s">
        <v>234</v>
      </c>
      <c r="X92" t="s">
        <v>234</v>
      </c>
      <c r="Y92" t="s">
        <v>234</v>
      </c>
      <c r="Z92" t="s">
        <v>234</v>
      </c>
      <c r="AA92" t="s">
        <v>234</v>
      </c>
      <c r="AB92" t="s">
        <v>234</v>
      </c>
      <c r="AC92" t="s">
        <v>234</v>
      </c>
      <c r="AD92" t="s">
        <v>234</v>
      </c>
      <c r="AE92" t="s">
        <v>234</v>
      </c>
      <c r="AF92" t="s">
        <v>234</v>
      </c>
      <c r="AG92" t="s">
        <v>234</v>
      </c>
      <c r="AH92" t="s">
        <v>234</v>
      </c>
      <c r="AI92" t="s">
        <v>234</v>
      </c>
      <c r="AJ92" t="s">
        <v>234</v>
      </c>
      <c r="AK92" t="s">
        <v>234</v>
      </c>
      <c r="AL92" t="s">
        <v>234</v>
      </c>
      <c r="AM92" t="s">
        <v>234</v>
      </c>
      <c r="AN92" t="s">
        <v>234</v>
      </c>
      <c r="AO92" t="s">
        <v>234</v>
      </c>
      <c r="AP92" t="s">
        <v>234</v>
      </c>
      <c r="AQ92" t="s">
        <v>234</v>
      </c>
      <c r="AR92" t="s">
        <v>234</v>
      </c>
      <c r="AS92" t="s">
        <v>234</v>
      </c>
      <c r="AT92" t="s">
        <v>234</v>
      </c>
      <c r="AU92" t="s">
        <v>234</v>
      </c>
      <c r="AV92" t="s">
        <v>234</v>
      </c>
      <c r="AW92" t="s">
        <v>234</v>
      </c>
      <c r="AX92" t="s">
        <v>234</v>
      </c>
      <c r="AY92" t="s">
        <v>234</v>
      </c>
      <c r="AZ92" t="s">
        <v>234</v>
      </c>
      <c r="BA92" t="s">
        <v>234</v>
      </c>
      <c r="BB92" t="s">
        <v>234</v>
      </c>
      <c r="BC92" t="s">
        <v>234</v>
      </c>
      <c r="BD92" t="s">
        <v>234</v>
      </c>
      <c r="BE92" s="252" t="s">
        <v>234</v>
      </c>
      <c r="BF92" t="s">
        <v>234</v>
      </c>
      <c r="BG92" t="s">
        <v>234</v>
      </c>
      <c r="BH92" s="252" t="s">
        <v>234</v>
      </c>
      <c r="BI92" t="s">
        <v>234</v>
      </c>
      <c r="BJ92" t="s">
        <v>234</v>
      </c>
      <c r="BK92" s="252" t="s">
        <v>234</v>
      </c>
      <c r="BL92" t="s">
        <v>234</v>
      </c>
      <c r="BM92" t="s">
        <v>234</v>
      </c>
      <c r="BN92" s="252" t="s">
        <v>234</v>
      </c>
      <c r="BO92" t="s">
        <v>234</v>
      </c>
      <c r="BP92" t="s">
        <v>234</v>
      </c>
      <c r="BQ92" s="252" t="s">
        <v>234</v>
      </c>
      <c r="BR92" t="s">
        <v>234</v>
      </c>
      <c r="BS92" t="s">
        <v>234</v>
      </c>
      <c r="BT92" t="s">
        <v>234</v>
      </c>
      <c r="BU92" t="s">
        <v>234</v>
      </c>
      <c r="BV92" t="s">
        <v>234</v>
      </c>
      <c r="BW92" t="s">
        <v>234</v>
      </c>
      <c r="BX92" t="s">
        <v>234</v>
      </c>
      <c r="BY92" t="s">
        <v>234</v>
      </c>
      <c r="BZ92" t="s">
        <v>234</v>
      </c>
      <c r="CA92" t="s">
        <v>234</v>
      </c>
      <c r="CB92" t="s">
        <v>234</v>
      </c>
      <c r="CC92" t="s">
        <v>234</v>
      </c>
      <c r="CD92" t="s">
        <v>234</v>
      </c>
      <c r="CE92" t="s">
        <v>234</v>
      </c>
      <c r="CF92" t="s">
        <v>234</v>
      </c>
      <c r="CG92" t="s">
        <v>234</v>
      </c>
      <c r="CH92" t="s">
        <v>234</v>
      </c>
      <c r="CI92" t="s">
        <v>234</v>
      </c>
      <c r="CJ92" t="s">
        <v>234</v>
      </c>
      <c r="CK92" t="s">
        <v>234</v>
      </c>
      <c r="CL92" t="s">
        <v>234</v>
      </c>
      <c r="CM92" t="s">
        <v>234</v>
      </c>
      <c r="CN92" t="s">
        <v>234</v>
      </c>
      <c r="CO92" t="s">
        <v>234</v>
      </c>
      <c r="CP92" t="s">
        <v>234</v>
      </c>
      <c r="CQ92" t="s">
        <v>234</v>
      </c>
      <c r="CR92" t="s">
        <v>234</v>
      </c>
      <c r="CS92" t="s">
        <v>234</v>
      </c>
      <c r="CT92" t="s">
        <v>234</v>
      </c>
      <c r="CU92" t="s">
        <v>234</v>
      </c>
      <c r="CV92" t="s">
        <v>234</v>
      </c>
      <c r="CW92" t="s">
        <v>234</v>
      </c>
      <c r="CX92" t="s">
        <v>234</v>
      </c>
      <c r="CY92" t="s">
        <v>234</v>
      </c>
      <c r="CZ92" t="s">
        <v>234</v>
      </c>
      <c r="DA92" t="s">
        <v>234</v>
      </c>
      <c r="DB92" t="s">
        <v>234</v>
      </c>
      <c r="DC92" t="s">
        <v>234</v>
      </c>
      <c r="DD92" t="s">
        <v>234</v>
      </c>
      <c r="DE92" t="s">
        <v>234</v>
      </c>
      <c r="DF92" t="s">
        <v>234</v>
      </c>
      <c r="DG92" t="s">
        <v>234</v>
      </c>
      <c r="DH92" t="s">
        <v>234</v>
      </c>
      <c r="DI92" t="s">
        <v>234</v>
      </c>
      <c r="DJ92" t="s">
        <v>234</v>
      </c>
      <c r="DK92" t="s">
        <v>234</v>
      </c>
      <c r="DL92" t="s">
        <v>234</v>
      </c>
      <c r="DM92" t="s">
        <v>234</v>
      </c>
      <c r="DN92" t="s">
        <v>234</v>
      </c>
      <c r="DO92" t="s">
        <v>234</v>
      </c>
      <c r="DP92" t="s">
        <v>234</v>
      </c>
      <c r="DQ92" t="s">
        <v>234</v>
      </c>
      <c r="DR92" t="s">
        <v>234</v>
      </c>
      <c r="DS92" t="s">
        <v>234</v>
      </c>
      <c r="DT92" t="s">
        <v>234</v>
      </c>
      <c r="DU92" t="s">
        <v>234</v>
      </c>
      <c r="DV92" t="s">
        <v>234</v>
      </c>
      <c r="DW92" t="s">
        <v>234</v>
      </c>
      <c r="DX92" t="s">
        <v>234</v>
      </c>
      <c r="DY92" t="s">
        <v>234</v>
      </c>
      <c r="DZ92" t="s">
        <v>234</v>
      </c>
      <c r="EA92" t="s">
        <v>234</v>
      </c>
      <c r="EB92" t="s">
        <v>234</v>
      </c>
      <c r="EC92" t="s">
        <v>234</v>
      </c>
      <c r="ED92" t="s">
        <v>234</v>
      </c>
      <c r="EE92" t="s">
        <v>234</v>
      </c>
      <c r="EF92" t="s">
        <v>234</v>
      </c>
      <c r="EG92" t="s">
        <v>234</v>
      </c>
      <c r="EH92" t="s">
        <v>234</v>
      </c>
      <c r="EI92" t="s">
        <v>234</v>
      </c>
      <c r="EJ92" t="s">
        <v>234</v>
      </c>
      <c r="EK92" s="252" t="s">
        <v>234</v>
      </c>
      <c r="EL92" t="s">
        <v>234</v>
      </c>
      <c r="EM92" t="s">
        <v>234</v>
      </c>
      <c r="EN92" t="s">
        <v>234</v>
      </c>
      <c r="EO92" t="s">
        <v>234</v>
      </c>
      <c r="EP92" t="s">
        <v>234</v>
      </c>
      <c r="EQ92" s="252" t="s">
        <v>234</v>
      </c>
      <c r="ER92" t="s">
        <v>234</v>
      </c>
      <c r="ES92" t="s">
        <v>234</v>
      </c>
      <c r="ET92" t="s">
        <v>234</v>
      </c>
      <c r="EU92" t="s">
        <v>234</v>
      </c>
      <c r="EV92" t="s">
        <v>234</v>
      </c>
      <c r="EW92" t="s">
        <v>234</v>
      </c>
      <c r="EX92" t="s">
        <v>234</v>
      </c>
      <c r="EY92" t="s">
        <v>234</v>
      </c>
      <c r="EZ92" t="s">
        <v>234</v>
      </c>
      <c r="FA92" t="s">
        <v>234</v>
      </c>
      <c r="FB92" t="s">
        <v>234</v>
      </c>
      <c r="FC92" t="s">
        <v>234</v>
      </c>
      <c r="FD92" t="s">
        <v>234</v>
      </c>
      <c r="FE92" t="s">
        <v>234</v>
      </c>
      <c r="FF92" t="s">
        <v>234</v>
      </c>
      <c r="FG92" t="s">
        <v>234</v>
      </c>
      <c r="FH92" t="s">
        <v>234</v>
      </c>
      <c r="FI92" t="s">
        <v>234</v>
      </c>
      <c r="FJ92" t="s">
        <v>234</v>
      </c>
      <c r="FK92" t="s">
        <v>234</v>
      </c>
      <c r="FL92" t="s">
        <v>234</v>
      </c>
      <c r="FM92" t="s">
        <v>234</v>
      </c>
      <c r="FN92" t="s">
        <v>234</v>
      </c>
      <c r="FO92" t="s">
        <v>234</v>
      </c>
      <c r="FP92" t="s">
        <v>234</v>
      </c>
      <c r="FQ92" t="s">
        <v>234</v>
      </c>
      <c r="FR92" t="s">
        <v>234</v>
      </c>
      <c r="FS92" t="s">
        <v>234</v>
      </c>
      <c r="FT92" t="s">
        <v>234</v>
      </c>
      <c r="FU92" t="s">
        <v>234</v>
      </c>
      <c r="FV92" t="s">
        <v>234</v>
      </c>
      <c r="FW92" t="s">
        <v>234</v>
      </c>
      <c r="FX92" t="s">
        <v>234</v>
      </c>
      <c r="FY92" t="s">
        <v>234</v>
      </c>
      <c r="FZ92" t="s">
        <v>234</v>
      </c>
      <c r="GA92" t="s">
        <v>234</v>
      </c>
      <c r="GB92" t="s">
        <v>234</v>
      </c>
      <c r="GC92" t="s">
        <v>234</v>
      </c>
      <c r="GD92" t="s">
        <v>234</v>
      </c>
      <c r="GE92" t="s">
        <v>234</v>
      </c>
      <c r="GF92" t="s">
        <v>234</v>
      </c>
      <c r="GG92" t="s">
        <v>234</v>
      </c>
      <c r="GH92" t="s">
        <v>234</v>
      </c>
      <c r="GI92" t="s">
        <v>234</v>
      </c>
      <c r="GJ92" t="s">
        <v>234</v>
      </c>
      <c r="GK92" t="s">
        <v>234</v>
      </c>
      <c r="GL92" t="s">
        <v>234</v>
      </c>
      <c r="GM92" t="s">
        <v>234</v>
      </c>
      <c r="GN92" t="s">
        <v>234</v>
      </c>
      <c r="GO92" t="s">
        <v>234</v>
      </c>
      <c r="GP92" t="s">
        <v>234</v>
      </c>
      <c r="GQ92" t="s">
        <v>234</v>
      </c>
      <c r="GR92" t="s">
        <v>234</v>
      </c>
      <c r="GS92" t="s">
        <v>234</v>
      </c>
      <c r="GT92" t="s">
        <v>234</v>
      </c>
      <c r="GU92" t="s">
        <v>234</v>
      </c>
      <c r="GV92" t="s">
        <v>234</v>
      </c>
      <c r="GW92" t="s">
        <v>234</v>
      </c>
      <c r="GX92" t="s">
        <v>234</v>
      </c>
      <c r="GY92" t="s">
        <v>234</v>
      </c>
      <c r="GZ92" t="s">
        <v>234</v>
      </c>
      <c r="HA92" t="s">
        <v>234</v>
      </c>
      <c r="HB92" t="s">
        <v>234</v>
      </c>
      <c r="HC92" t="s">
        <v>234</v>
      </c>
      <c r="HD92" t="s">
        <v>234</v>
      </c>
      <c r="HE92" t="s">
        <v>234</v>
      </c>
      <c r="HF92" t="s">
        <v>234</v>
      </c>
      <c r="HG92" t="s">
        <v>234</v>
      </c>
      <c r="HH92" t="s">
        <v>234</v>
      </c>
      <c r="HI92" t="s">
        <v>234</v>
      </c>
      <c r="HJ92" t="s">
        <v>234</v>
      </c>
      <c r="HK92" t="s">
        <v>234</v>
      </c>
      <c r="HL92" t="s">
        <v>234</v>
      </c>
      <c r="HM92" t="s">
        <v>234</v>
      </c>
      <c r="HN92" t="s">
        <v>234</v>
      </c>
      <c r="HO92" t="s">
        <v>234</v>
      </c>
      <c r="HP92" t="s">
        <v>234</v>
      </c>
      <c r="HQ92" t="s">
        <v>1655</v>
      </c>
      <c r="HR92" t="s">
        <v>1713</v>
      </c>
      <c r="HS92" t="s">
        <v>252</v>
      </c>
      <c r="HT92" t="s">
        <v>234</v>
      </c>
      <c r="HU92" t="s">
        <v>253</v>
      </c>
      <c r="HV92" t="s">
        <v>254</v>
      </c>
      <c r="HW92" t="s">
        <v>254</v>
      </c>
      <c r="HX92" t="s">
        <v>275</v>
      </c>
      <c r="HY92" t="s">
        <v>234</v>
      </c>
      <c r="HZ92" t="s">
        <v>256</v>
      </c>
      <c r="IA92" t="s">
        <v>258</v>
      </c>
      <c r="IB92" t="s">
        <v>258</v>
      </c>
      <c r="IC92" t="s">
        <v>3810</v>
      </c>
      <c r="ID92" t="s">
        <v>234</v>
      </c>
      <c r="IE92" t="s">
        <v>234</v>
      </c>
      <c r="IF92" t="s">
        <v>234</v>
      </c>
      <c r="IG92" t="s">
        <v>234</v>
      </c>
      <c r="IH92" t="s">
        <v>234</v>
      </c>
      <c r="II92">
        <v>50</v>
      </c>
      <c r="IJ92" t="s">
        <v>3862</v>
      </c>
      <c r="IK92" t="s">
        <v>234</v>
      </c>
      <c r="IL92" t="s">
        <v>259</v>
      </c>
      <c r="IM92" s="99">
        <v>10</v>
      </c>
      <c r="IN92" t="s">
        <v>249</v>
      </c>
      <c r="IO92" t="s">
        <v>234</v>
      </c>
      <c r="IP92" t="s">
        <v>261</v>
      </c>
      <c r="IQ92" t="s">
        <v>234</v>
      </c>
      <c r="IR92" t="s">
        <v>234</v>
      </c>
      <c r="IS92" t="s">
        <v>234</v>
      </c>
      <c r="IT92" t="s">
        <v>234</v>
      </c>
      <c r="IU92" t="s">
        <v>234</v>
      </c>
      <c r="IV92" t="s">
        <v>234</v>
      </c>
      <c r="IW92" t="s">
        <v>234</v>
      </c>
      <c r="IX92" t="s">
        <v>234</v>
      </c>
      <c r="IY92" t="s">
        <v>234</v>
      </c>
      <c r="IZ92" t="s">
        <v>234</v>
      </c>
      <c r="JA92" t="s">
        <v>234</v>
      </c>
      <c r="JB92" t="s">
        <v>234</v>
      </c>
      <c r="JC92" t="s">
        <v>234</v>
      </c>
      <c r="JD92" t="s">
        <v>234</v>
      </c>
      <c r="JE92" t="s">
        <v>261</v>
      </c>
      <c r="JF92" t="s">
        <v>234</v>
      </c>
      <c r="JG92" t="s">
        <v>234</v>
      </c>
      <c r="JH92" t="s">
        <v>234</v>
      </c>
      <c r="JI92" t="s">
        <v>234</v>
      </c>
      <c r="JJ92" t="s">
        <v>234</v>
      </c>
      <c r="JK92" t="s">
        <v>234</v>
      </c>
      <c r="JL92" t="s">
        <v>234</v>
      </c>
      <c r="JM92" t="s">
        <v>234</v>
      </c>
      <c r="JN92" t="s">
        <v>234</v>
      </c>
      <c r="JO92" t="s">
        <v>234</v>
      </c>
      <c r="JP92" t="s">
        <v>234</v>
      </c>
      <c r="JQ92" t="s">
        <v>234</v>
      </c>
      <c r="JR92" t="s">
        <v>234</v>
      </c>
      <c r="JS92" t="s">
        <v>234</v>
      </c>
      <c r="JT92" t="s">
        <v>234</v>
      </c>
      <c r="JU92" t="s">
        <v>234</v>
      </c>
      <c r="JV92" t="s">
        <v>234</v>
      </c>
      <c r="JW92" t="s">
        <v>234</v>
      </c>
      <c r="JX92" t="s">
        <v>3443</v>
      </c>
    </row>
    <row r="93" spans="1:284" x14ac:dyDescent="0.35">
      <c r="A93" t="s">
        <v>4050</v>
      </c>
      <c r="B93" s="268">
        <v>44617</v>
      </c>
      <c r="C93" t="s">
        <v>403</v>
      </c>
      <c r="D93" t="s">
        <v>402</v>
      </c>
      <c r="E93" t="s">
        <v>1350</v>
      </c>
      <c r="F93" t="s">
        <v>406</v>
      </c>
      <c r="G93" t="s">
        <v>407</v>
      </c>
      <c r="H93" t="s">
        <v>407</v>
      </c>
      <c r="I93" t="s">
        <v>407</v>
      </c>
      <c r="J93" t="s">
        <v>412</v>
      </c>
      <c r="K93" t="s">
        <v>247</v>
      </c>
      <c r="L93" t="s">
        <v>248</v>
      </c>
      <c r="M93" t="s">
        <v>250</v>
      </c>
      <c r="N93" t="s">
        <v>234</v>
      </c>
      <c r="O93" t="s">
        <v>234</v>
      </c>
      <c r="P93" t="s">
        <v>234</v>
      </c>
      <c r="Q93" t="s">
        <v>234</v>
      </c>
      <c r="R93" t="s">
        <v>234</v>
      </c>
      <c r="S93" t="s">
        <v>234</v>
      </c>
      <c r="T93" t="s">
        <v>234</v>
      </c>
      <c r="U93" t="s">
        <v>234</v>
      </c>
      <c r="V93" t="s">
        <v>234</v>
      </c>
      <c r="W93" t="s">
        <v>234</v>
      </c>
      <c r="X93" t="s">
        <v>234</v>
      </c>
      <c r="Y93" t="s">
        <v>234</v>
      </c>
      <c r="Z93" t="s">
        <v>234</v>
      </c>
      <c r="AA93" t="s">
        <v>234</v>
      </c>
      <c r="AB93" t="s">
        <v>234</v>
      </c>
      <c r="AC93" t="s">
        <v>234</v>
      </c>
      <c r="AD93" t="s">
        <v>234</v>
      </c>
      <c r="AE93" t="s">
        <v>234</v>
      </c>
      <c r="AF93" t="s">
        <v>234</v>
      </c>
      <c r="AG93" t="s">
        <v>234</v>
      </c>
      <c r="AH93" t="s">
        <v>234</v>
      </c>
      <c r="AI93" t="s">
        <v>234</v>
      </c>
      <c r="AJ93" t="s">
        <v>234</v>
      </c>
      <c r="AK93" t="s">
        <v>234</v>
      </c>
      <c r="AL93" t="s">
        <v>234</v>
      </c>
      <c r="AM93" t="s">
        <v>234</v>
      </c>
      <c r="AN93" t="s">
        <v>234</v>
      </c>
      <c r="AO93" t="s">
        <v>234</v>
      </c>
      <c r="AP93" t="s">
        <v>234</v>
      </c>
      <c r="AQ93" t="s">
        <v>234</v>
      </c>
      <c r="AR93" t="s">
        <v>234</v>
      </c>
      <c r="AS93" t="s">
        <v>234</v>
      </c>
      <c r="AT93" t="s">
        <v>234</v>
      </c>
      <c r="AU93" t="s">
        <v>234</v>
      </c>
      <c r="AV93" t="s">
        <v>234</v>
      </c>
      <c r="AW93" t="s">
        <v>234</v>
      </c>
      <c r="AX93" t="s">
        <v>234</v>
      </c>
      <c r="AY93" t="s">
        <v>234</v>
      </c>
      <c r="AZ93" t="s">
        <v>234</v>
      </c>
      <c r="BA93" t="s">
        <v>234</v>
      </c>
      <c r="BB93" t="s">
        <v>234</v>
      </c>
      <c r="BC93" t="s">
        <v>234</v>
      </c>
      <c r="BD93" t="s">
        <v>234</v>
      </c>
      <c r="BE93" s="252" t="s">
        <v>234</v>
      </c>
      <c r="BF93" t="s">
        <v>234</v>
      </c>
      <c r="BG93" t="s">
        <v>234</v>
      </c>
      <c r="BH93" s="252" t="s">
        <v>234</v>
      </c>
      <c r="BI93" t="s">
        <v>234</v>
      </c>
      <c r="BJ93" t="s">
        <v>234</v>
      </c>
      <c r="BK93" s="252" t="s">
        <v>234</v>
      </c>
      <c r="BL93" t="s">
        <v>234</v>
      </c>
      <c r="BM93" t="s">
        <v>234</v>
      </c>
      <c r="BN93" s="252" t="s">
        <v>234</v>
      </c>
      <c r="BO93" t="s">
        <v>234</v>
      </c>
      <c r="BP93" t="s">
        <v>234</v>
      </c>
      <c r="BQ93" s="252" t="s">
        <v>234</v>
      </c>
      <c r="BR93" t="s">
        <v>234</v>
      </c>
      <c r="BS93" t="s">
        <v>234</v>
      </c>
      <c r="BT93" t="s">
        <v>234</v>
      </c>
      <c r="BU93" t="s">
        <v>234</v>
      </c>
      <c r="BV93" t="s">
        <v>234</v>
      </c>
      <c r="BW93" t="s">
        <v>234</v>
      </c>
      <c r="BX93" t="s">
        <v>234</v>
      </c>
      <c r="BY93" t="s">
        <v>234</v>
      </c>
      <c r="BZ93" t="s">
        <v>234</v>
      </c>
      <c r="CA93" t="s">
        <v>234</v>
      </c>
      <c r="CB93" t="s">
        <v>234</v>
      </c>
      <c r="CC93" t="s">
        <v>234</v>
      </c>
      <c r="CD93" t="s">
        <v>234</v>
      </c>
      <c r="CE93" t="s">
        <v>234</v>
      </c>
      <c r="CF93" t="s">
        <v>234</v>
      </c>
      <c r="CG93" t="s">
        <v>234</v>
      </c>
      <c r="CH93" t="s">
        <v>234</v>
      </c>
      <c r="CI93" t="s">
        <v>234</v>
      </c>
      <c r="CJ93" t="s">
        <v>234</v>
      </c>
      <c r="CK93" t="s">
        <v>234</v>
      </c>
      <c r="CL93" t="s">
        <v>234</v>
      </c>
      <c r="CM93" t="s">
        <v>234</v>
      </c>
      <c r="CN93" t="s">
        <v>234</v>
      </c>
      <c r="CO93" t="s">
        <v>234</v>
      </c>
      <c r="CP93" t="s">
        <v>234</v>
      </c>
      <c r="CQ93" t="s">
        <v>234</v>
      </c>
      <c r="CR93" t="s">
        <v>234</v>
      </c>
      <c r="CS93" t="s">
        <v>234</v>
      </c>
      <c r="CT93" t="s">
        <v>234</v>
      </c>
      <c r="CU93" t="s">
        <v>234</v>
      </c>
      <c r="CV93" t="s">
        <v>234</v>
      </c>
      <c r="CW93" t="s">
        <v>234</v>
      </c>
      <c r="CX93" t="s">
        <v>234</v>
      </c>
      <c r="CY93" t="s">
        <v>234</v>
      </c>
      <c r="CZ93" t="s">
        <v>234</v>
      </c>
      <c r="DA93" t="s">
        <v>234</v>
      </c>
      <c r="DB93" t="s">
        <v>234</v>
      </c>
      <c r="DC93" t="s">
        <v>234</v>
      </c>
      <c r="DD93" t="s">
        <v>234</v>
      </c>
      <c r="DE93" t="s">
        <v>234</v>
      </c>
      <c r="DF93" t="s">
        <v>234</v>
      </c>
      <c r="DG93" t="s">
        <v>234</v>
      </c>
      <c r="DH93" t="s">
        <v>234</v>
      </c>
      <c r="DI93" t="s">
        <v>234</v>
      </c>
      <c r="DJ93" t="s">
        <v>234</v>
      </c>
      <c r="DK93" t="s">
        <v>234</v>
      </c>
      <c r="DL93" t="s">
        <v>234</v>
      </c>
      <c r="DM93" t="s">
        <v>234</v>
      </c>
      <c r="DN93" t="s">
        <v>234</v>
      </c>
      <c r="DO93" t="s">
        <v>234</v>
      </c>
      <c r="DP93" t="s">
        <v>234</v>
      </c>
      <c r="DQ93" t="s">
        <v>234</v>
      </c>
      <c r="DR93" t="s">
        <v>234</v>
      </c>
      <c r="DS93" t="s">
        <v>234</v>
      </c>
      <c r="DT93" t="s">
        <v>234</v>
      </c>
      <c r="DU93" t="s">
        <v>234</v>
      </c>
      <c r="DV93" t="s">
        <v>234</v>
      </c>
      <c r="DW93" t="s">
        <v>234</v>
      </c>
      <c r="DX93" t="s">
        <v>234</v>
      </c>
      <c r="DY93" t="s">
        <v>234</v>
      </c>
      <c r="DZ93" t="s">
        <v>234</v>
      </c>
      <c r="EA93" t="s">
        <v>234</v>
      </c>
      <c r="EB93" t="s">
        <v>234</v>
      </c>
      <c r="EC93" t="s">
        <v>234</v>
      </c>
      <c r="ED93" t="s">
        <v>234</v>
      </c>
      <c r="EE93" t="s">
        <v>234</v>
      </c>
      <c r="EF93" t="s">
        <v>234</v>
      </c>
      <c r="EG93" t="s">
        <v>234</v>
      </c>
      <c r="EH93" t="s">
        <v>234</v>
      </c>
      <c r="EI93" t="s">
        <v>234</v>
      </c>
      <c r="EJ93" t="s">
        <v>234</v>
      </c>
      <c r="EK93" s="252" t="s">
        <v>234</v>
      </c>
      <c r="EL93" t="s">
        <v>234</v>
      </c>
      <c r="EM93" t="s">
        <v>234</v>
      </c>
      <c r="EN93" t="s">
        <v>234</v>
      </c>
      <c r="EO93" t="s">
        <v>234</v>
      </c>
      <c r="EP93" t="s">
        <v>234</v>
      </c>
      <c r="EQ93" s="252" t="s">
        <v>234</v>
      </c>
      <c r="ER93" t="s">
        <v>234</v>
      </c>
      <c r="ES93" t="s">
        <v>234</v>
      </c>
      <c r="ET93" t="s">
        <v>234</v>
      </c>
      <c r="EU93" t="s">
        <v>234</v>
      </c>
      <c r="EV93" t="s">
        <v>234</v>
      </c>
      <c r="EW93" t="s">
        <v>234</v>
      </c>
      <c r="EX93" t="s">
        <v>234</v>
      </c>
      <c r="EY93" t="s">
        <v>234</v>
      </c>
      <c r="EZ93" t="s">
        <v>234</v>
      </c>
      <c r="FA93" t="s">
        <v>234</v>
      </c>
      <c r="FB93" t="s">
        <v>234</v>
      </c>
      <c r="FC93" t="s">
        <v>234</v>
      </c>
      <c r="FD93" t="s">
        <v>234</v>
      </c>
      <c r="FE93" t="s">
        <v>234</v>
      </c>
      <c r="FF93" t="s">
        <v>234</v>
      </c>
      <c r="FG93" t="s">
        <v>234</v>
      </c>
      <c r="FH93" t="s">
        <v>234</v>
      </c>
      <c r="FI93" t="s">
        <v>234</v>
      </c>
      <c r="FJ93" t="s">
        <v>234</v>
      </c>
      <c r="FK93" t="s">
        <v>234</v>
      </c>
      <c r="FL93" t="s">
        <v>234</v>
      </c>
      <c r="FM93" t="s">
        <v>234</v>
      </c>
      <c r="FN93" t="s">
        <v>234</v>
      </c>
      <c r="FO93" t="s">
        <v>234</v>
      </c>
      <c r="FP93" t="s">
        <v>234</v>
      </c>
      <c r="FQ93" t="s">
        <v>234</v>
      </c>
      <c r="FR93" t="s">
        <v>234</v>
      </c>
      <c r="FS93" t="s">
        <v>234</v>
      </c>
      <c r="FT93" t="s">
        <v>234</v>
      </c>
      <c r="FU93" t="s">
        <v>234</v>
      </c>
      <c r="FV93" t="s">
        <v>234</v>
      </c>
      <c r="FW93" t="s">
        <v>234</v>
      </c>
      <c r="FX93" t="s">
        <v>234</v>
      </c>
      <c r="FY93" t="s">
        <v>234</v>
      </c>
      <c r="FZ93" t="s">
        <v>234</v>
      </c>
      <c r="GA93" t="s">
        <v>234</v>
      </c>
      <c r="GB93" t="s">
        <v>234</v>
      </c>
      <c r="GC93" t="s">
        <v>234</v>
      </c>
      <c r="GD93" t="s">
        <v>234</v>
      </c>
      <c r="GE93" t="s">
        <v>234</v>
      </c>
      <c r="GF93" t="s">
        <v>234</v>
      </c>
      <c r="GG93" t="s">
        <v>234</v>
      </c>
      <c r="GH93" t="s">
        <v>234</v>
      </c>
      <c r="GI93" t="s">
        <v>234</v>
      </c>
      <c r="GJ93" t="s">
        <v>234</v>
      </c>
      <c r="GK93" t="s">
        <v>234</v>
      </c>
      <c r="GL93" t="s">
        <v>234</v>
      </c>
      <c r="GM93" t="s">
        <v>234</v>
      </c>
      <c r="GN93" t="s">
        <v>234</v>
      </c>
      <c r="GO93" t="s">
        <v>234</v>
      </c>
      <c r="GP93" t="s">
        <v>234</v>
      </c>
      <c r="GQ93" t="s">
        <v>234</v>
      </c>
      <c r="GR93" t="s">
        <v>234</v>
      </c>
      <c r="GS93" t="s">
        <v>234</v>
      </c>
      <c r="GT93" t="s">
        <v>234</v>
      </c>
      <c r="GU93" t="s">
        <v>234</v>
      </c>
      <c r="GV93" t="s">
        <v>234</v>
      </c>
      <c r="GW93" t="s">
        <v>234</v>
      </c>
      <c r="GX93" t="s">
        <v>234</v>
      </c>
      <c r="GY93" t="s">
        <v>234</v>
      </c>
      <c r="GZ93" t="s">
        <v>234</v>
      </c>
      <c r="HA93" t="s">
        <v>234</v>
      </c>
      <c r="HB93" t="s">
        <v>234</v>
      </c>
      <c r="HC93" t="s">
        <v>234</v>
      </c>
      <c r="HD93" t="s">
        <v>234</v>
      </c>
      <c r="HE93" t="s">
        <v>234</v>
      </c>
      <c r="HF93" t="s">
        <v>234</v>
      </c>
      <c r="HG93" t="s">
        <v>234</v>
      </c>
      <c r="HH93" t="s">
        <v>234</v>
      </c>
      <c r="HI93" t="s">
        <v>234</v>
      </c>
      <c r="HJ93" t="s">
        <v>234</v>
      </c>
      <c r="HK93" t="s">
        <v>234</v>
      </c>
      <c r="HL93" t="s">
        <v>234</v>
      </c>
      <c r="HM93" t="s">
        <v>234</v>
      </c>
      <c r="HN93" t="s">
        <v>234</v>
      </c>
      <c r="HO93" t="s">
        <v>234</v>
      </c>
      <c r="HP93" t="s">
        <v>234</v>
      </c>
      <c r="HQ93" t="s">
        <v>1655</v>
      </c>
      <c r="HR93" t="s">
        <v>1713</v>
      </c>
      <c r="HS93" t="s">
        <v>252</v>
      </c>
      <c r="HT93" t="s">
        <v>234</v>
      </c>
      <c r="HU93" t="s">
        <v>253</v>
      </c>
      <c r="HV93" t="s">
        <v>254</v>
      </c>
      <c r="HW93" t="s">
        <v>254</v>
      </c>
      <c r="HX93" t="s">
        <v>275</v>
      </c>
      <c r="HY93" t="s">
        <v>234</v>
      </c>
      <c r="HZ93" t="s">
        <v>256</v>
      </c>
      <c r="IA93" t="s">
        <v>258</v>
      </c>
      <c r="IB93" t="s">
        <v>258</v>
      </c>
      <c r="IC93" t="s">
        <v>3810</v>
      </c>
      <c r="ID93" t="s">
        <v>234</v>
      </c>
      <c r="IE93" t="s">
        <v>234</v>
      </c>
      <c r="IF93" t="s">
        <v>234</v>
      </c>
      <c r="IG93" t="s">
        <v>234</v>
      </c>
      <c r="IH93" t="s">
        <v>234</v>
      </c>
      <c r="II93">
        <v>50</v>
      </c>
      <c r="IJ93" t="s">
        <v>3862</v>
      </c>
      <c r="IK93" t="s">
        <v>234</v>
      </c>
      <c r="IL93" t="s">
        <v>259</v>
      </c>
      <c r="IM93" s="99">
        <v>10</v>
      </c>
      <c r="IN93" t="s">
        <v>249</v>
      </c>
      <c r="IO93" t="s">
        <v>234</v>
      </c>
      <c r="IP93" t="s">
        <v>261</v>
      </c>
      <c r="IQ93" t="s">
        <v>234</v>
      </c>
      <c r="IR93" t="s">
        <v>234</v>
      </c>
      <c r="IS93" t="s">
        <v>234</v>
      </c>
      <c r="IT93" t="s">
        <v>234</v>
      </c>
      <c r="IU93" t="s">
        <v>234</v>
      </c>
      <c r="IV93" t="s">
        <v>234</v>
      </c>
      <c r="IW93" t="s">
        <v>234</v>
      </c>
      <c r="IX93" t="s">
        <v>234</v>
      </c>
      <c r="IY93" t="s">
        <v>234</v>
      </c>
      <c r="IZ93" t="s">
        <v>234</v>
      </c>
      <c r="JA93" t="s">
        <v>234</v>
      </c>
      <c r="JB93" t="s">
        <v>234</v>
      </c>
      <c r="JC93" t="s">
        <v>234</v>
      </c>
      <c r="JD93" t="s">
        <v>234</v>
      </c>
      <c r="JE93" t="s">
        <v>261</v>
      </c>
      <c r="JF93" t="s">
        <v>234</v>
      </c>
      <c r="JG93" t="s">
        <v>234</v>
      </c>
      <c r="JH93" t="s">
        <v>234</v>
      </c>
      <c r="JI93" t="s">
        <v>234</v>
      </c>
      <c r="JJ93" t="s">
        <v>234</v>
      </c>
      <c r="JK93" t="s">
        <v>234</v>
      </c>
      <c r="JL93" t="s">
        <v>234</v>
      </c>
      <c r="JM93" t="s">
        <v>234</v>
      </c>
      <c r="JN93" t="s">
        <v>234</v>
      </c>
      <c r="JO93" t="s">
        <v>234</v>
      </c>
      <c r="JP93" t="s">
        <v>234</v>
      </c>
      <c r="JQ93" t="s">
        <v>234</v>
      </c>
      <c r="JR93" t="s">
        <v>234</v>
      </c>
      <c r="JS93" t="s">
        <v>234</v>
      </c>
      <c r="JT93" t="s">
        <v>234</v>
      </c>
      <c r="JU93" t="s">
        <v>234</v>
      </c>
      <c r="JV93" t="s">
        <v>234</v>
      </c>
      <c r="JW93" t="s">
        <v>234</v>
      </c>
      <c r="JX93" t="s">
        <v>3443</v>
      </c>
    </row>
    <row r="94" spans="1:284" x14ac:dyDescent="0.35">
      <c r="A94" t="s">
        <v>4051</v>
      </c>
      <c r="B94" s="268">
        <v>44617</v>
      </c>
      <c r="C94" t="s">
        <v>403</v>
      </c>
      <c r="D94" t="s">
        <v>402</v>
      </c>
      <c r="E94" t="s">
        <v>1350</v>
      </c>
      <c r="F94" t="s">
        <v>406</v>
      </c>
      <c r="G94" t="s">
        <v>407</v>
      </c>
      <c r="H94" t="s">
        <v>407</v>
      </c>
      <c r="I94" t="s">
        <v>407</v>
      </c>
      <c r="J94" t="s">
        <v>412</v>
      </c>
      <c r="K94" t="s">
        <v>247</v>
      </c>
      <c r="L94" t="s">
        <v>248</v>
      </c>
      <c r="M94" t="s">
        <v>250</v>
      </c>
      <c r="N94" t="s">
        <v>234</v>
      </c>
      <c r="O94" t="s">
        <v>234</v>
      </c>
      <c r="P94" t="s">
        <v>234</v>
      </c>
      <c r="Q94" t="s">
        <v>234</v>
      </c>
      <c r="R94" t="s">
        <v>234</v>
      </c>
      <c r="S94" t="s">
        <v>234</v>
      </c>
      <c r="T94" t="s">
        <v>234</v>
      </c>
      <c r="U94" t="s">
        <v>234</v>
      </c>
      <c r="V94" t="s">
        <v>234</v>
      </c>
      <c r="W94" t="s">
        <v>234</v>
      </c>
      <c r="X94" t="s">
        <v>234</v>
      </c>
      <c r="Y94" t="s">
        <v>234</v>
      </c>
      <c r="Z94" t="s">
        <v>234</v>
      </c>
      <c r="AA94" t="s">
        <v>234</v>
      </c>
      <c r="AB94" t="s">
        <v>234</v>
      </c>
      <c r="AC94" t="s">
        <v>234</v>
      </c>
      <c r="AD94" t="s">
        <v>234</v>
      </c>
      <c r="AE94" t="s">
        <v>234</v>
      </c>
      <c r="AF94" t="s">
        <v>234</v>
      </c>
      <c r="AG94" t="s">
        <v>234</v>
      </c>
      <c r="AH94" t="s">
        <v>234</v>
      </c>
      <c r="AI94" t="s">
        <v>234</v>
      </c>
      <c r="AJ94" t="s">
        <v>234</v>
      </c>
      <c r="AK94" t="s">
        <v>234</v>
      </c>
      <c r="AL94" t="s">
        <v>234</v>
      </c>
      <c r="AM94" t="s">
        <v>234</v>
      </c>
      <c r="AN94" t="s">
        <v>234</v>
      </c>
      <c r="AO94" t="s">
        <v>234</v>
      </c>
      <c r="AP94" t="s">
        <v>234</v>
      </c>
      <c r="AQ94" t="s">
        <v>234</v>
      </c>
      <c r="AR94" t="s">
        <v>234</v>
      </c>
      <c r="AS94" t="s">
        <v>234</v>
      </c>
      <c r="AT94" t="s">
        <v>234</v>
      </c>
      <c r="AU94" t="s">
        <v>234</v>
      </c>
      <c r="AV94" t="s">
        <v>234</v>
      </c>
      <c r="AW94" t="s">
        <v>234</v>
      </c>
      <c r="AX94" t="s">
        <v>234</v>
      </c>
      <c r="AY94" t="s">
        <v>234</v>
      </c>
      <c r="AZ94" t="s">
        <v>234</v>
      </c>
      <c r="BA94" t="s">
        <v>234</v>
      </c>
      <c r="BB94" t="s">
        <v>234</v>
      </c>
      <c r="BC94" t="s">
        <v>234</v>
      </c>
      <c r="BD94" t="s">
        <v>234</v>
      </c>
      <c r="BE94" s="252" t="s">
        <v>234</v>
      </c>
      <c r="BF94" t="s">
        <v>234</v>
      </c>
      <c r="BG94" t="s">
        <v>234</v>
      </c>
      <c r="BH94" s="252" t="s">
        <v>234</v>
      </c>
      <c r="BI94" t="s">
        <v>234</v>
      </c>
      <c r="BJ94" t="s">
        <v>234</v>
      </c>
      <c r="BK94" s="252" t="s">
        <v>234</v>
      </c>
      <c r="BL94" t="s">
        <v>234</v>
      </c>
      <c r="BM94" t="s">
        <v>234</v>
      </c>
      <c r="BN94" s="252" t="s">
        <v>234</v>
      </c>
      <c r="BO94" t="s">
        <v>234</v>
      </c>
      <c r="BP94" t="s">
        <v>234</v>
      </c>
      <c r="BQ94" s="252" t="s">
        <v>234</v>
      </c>
      <c r="BR94" t="s">
        <v>234</v>
      </c>
      <c r="BS94" t="s">
        <v>234</v>
      </c>
      <c r="BT94" t="s">
        <v>234</v>
      </c>
      <c r="BU94" t="s">
        <v>234</v>
      </c>
      <c r="BV94" t="s">
        <v>234</v>
      </c>
      <c r="BW94" t="s">
        <v>234</v>
      </c>
      <c r="BX94" t="s">
        <v>234</v>
      </c>
      <c r="BY94" t="s">
        <v>234</v>
      </c>
      <c r="BZ94" t="s">
        <v>234</v>
      </c>
      <c r="CA94" t="s">
        <v>234</v>
      </c>
      <c r="CB94" t="s">
        <v>234</v>
      </c>
      <c r="CC94" t="s">
        <v>234</v>
      </c>
      <c r="CD94" t="s">
        <v>234</v>
      </c>
      <c r="CE94" t="s">
        <v>234</v>
      </c>
      <c r="CF94" t="s">
        <v>234</v>
      </c>
      <c r="CG94" t="s">
        <v>234</v>
      </c>
      <c r="CH94" t="s">
        <v>234</v>
      </c>
      <c r="CI94" t="s">
        <v>234</v>
      </c>
      <c r="CJ94" t="s">
        <v>234</v>
      </c>
      <c r="CK94" t="s">
        <v>234</v>
      </c>
      <c r="CL94" t="s">
        <v>234</v>
      </c>
      <c r="CM94" t="s">
        <v>234</v>
      </c>
      <c r="CN94" t="s">
        <v>234</v>
      </c>
      <c r="CO94" t="s">
        <v>234</v>
      </c>
      <c r="CP94" t="s">
        <v>234</v>
      </c>
      <c r="CQ94" t="s">
        <v>234</v>
      </c>
      <c r="CR94" t="s">
        <v>234</v>
      </c>
      <c r="CS94" t="s">
        <v>234</v>
      </c>
      <c r="CT94" t="s">
        <v>234</v>
      </c>
      <c r="CU94" t="s">
        <v>234</v>
      </c>
      <c r="CV94" t="s">
        <v>234</v>
      </c>
      <c r="CW94" t="s">
        <v>234</v>
      </c>
      <c r="CX94" t="s">
        <v>234</v>
      </c>
      <c r="CY94" t="s">
        <v>234</v>
      </c>
      <c r="CZ94" t="s">
        <v>234</v>
      </c>
      <c r="DA94" t="s">
        <v>234</v>
      </c>
      <c r="DB94" t="s">
        <v>234</v>
      </c>
      <c r="DC94" t="s">
        <v>234</v>
      </c>
      <c r="DD94" t="s">
        <v>234</v>
      </c>
      <c r="DE94" t="s">
        <v>234</v>
      </c>
      <c r="DF94" t="s">
        <v>234</v>
      </c>
      <c r="DG94" t="s">
        <v>234</v>
      </c>
      <c r="DH94" t="s">
        <v>234</v>
      </c>
      <c r="DI94" t="s">
        <v>234</v>
      </c>
      <c r="DJ94" t="s">
        <v>234</v>
      </c>
      <c r="DK94" t="s">
        <v>234</v>
      </c>
      <c r="DL94" t="s">
        <v>234</v>
      </c>
      <c r="DM94" t="s">
        <v>234</v>
      </c>
      <c r="DN94" t="s">
        <v>234</v>
      </c>
      <c r="DO94" t="s">
        <v>234</v>
      </c>
      <c r="DP94" t="s">
        <v>234</v>
      </c>
      <c r="DQ94" t="s">
        <v>234</v>
      </c>
      <c r="DR94" t="s">
        <v>234</v>
      </c>
      <c r="DS94" t="s">
        <v>234</v>
      </c>
      <c r="DT94" t="s">
        <v>234</v>
      </c>
      <c r="DU94" t="s">
        <v>234</v>
      </c>
      <c r="DV94" t="s">
        <v>234</v>
      </c>
      <c r="DW94" t="s">
        <v>234</v>
      </c>
      <c r="DX94" t="s">
        <v>234</v>
      </c>
      <c r="DY94" t="s">
        <v>234</v>
      </c>
      <c r="DZ94" t="s">
        <v>234</v>
      </c>
      <c r="EA94" t="s">
        <v>234</v>
      </c>
      <c r="EB94" t="s">
        <v>234</v>
      </c>
      <c r="EC94" t="s">
        <v>234</v>
      </c>
      <c r="ED94" t="s">
        <v>234</v>
      </c>
      <c r="EE94" t="s">
        <v>234</v>
      </c>
      <c r="EF94" t="s">
        <v>234</v>
      </c>
      <c r="EG94" t="s">
        <v>234</v>
      </c>
      <c r="EH94" t="s">
        <v>234</v>
      </c>
      <c r="EI94" t="s">
        <v>234</v>
      </c>
      <c r="EJ94" t="s">
        <v>234</v>
      </c>
      <c r="EK94" s="252" t="s">
        <v>234</v>
      </c>
      <c r="EL94" t="s">
        <v>234</v>
      </c>
      <c r="EM94" t="s">
        <v>234</v>
      </c>
      <c r="EN94" t="s">
        <v>234</v>
      </c>
      <c r="EO94" t="s">
        <v>234</v>
      </c>
      <c r="EP94" t="s">
        <v>234</v>
      </c>
      <c r="EQ94" s="252" t="s">
        <v>234</v>
      </c>
      <c r="ER94" t="s">
        <v>234</v>
      </c>
      <c r="ES94" t="s">
        <v>234</v>
      </c>
      <c r="ET94" t="s">
        <v>234</v>
      </c>
      <c r="EU94" t="s">
        <v>234</v>
      </c>
      <c r="EV94" t="s">
        <v>234</v>
      </c>
      <c r="EW94" t="s">
        <v>234</v>
      </c>
      <c r="EX94" t="s">
        <v>234</v>
      </c>
      <c r="EY94" t="s">
        <v>234</v>
      </c>
      <c r="EZ94" t="s">
        <v>234</v>
      </c>
      <c r="FA94" t="s">
        <v>234</v>
      </c>
      <c r="FB94" t="s">
        <v>234</v>
      </c>
      <c r="FC94" t="s">
        <v>234</v>
      </c>
      <c r="FD94" t="s">
        <v>234</v>
      </c>
      <c r="FE94" t="s">
        <v>234</v>
      </c>
      <c r="FF94" t="s">
        <v>234</v>
      </c>
      <c r="FG94" t="s">
        <v>234</v>
      </c>
      <c r="FH94" t="s">
        <v>234</v>
      </c>
      <c r="FI94" t="s">
        <v>234</v>
      </c>
      <c r="FJ94" t="s">
        <v>234</v>
      </c>
      <c r="FK94" t="s">
        <v>234</v>
      </c>
      <c r="FL94" t="s">
        <v>234</v>
      </c>
      <c r="FM94" t="s">
        <v>234</v>
      </c>
      <c r="FN94" t="s">
        <v>234</v>
      </c>
      <c r="FO94" t="s">
        <v>234</v>
      </c>
      <c r="FP94" t="s">
        <v>234</v>
      </c>
      <c r="FQ94" t="s">
        <v>234</v>
      </c>
      <c r="FR94" t="s">
        <v>234</v>
      </c>
      <c r="FS94" t="s">
        <v>234</v>
      </c>
      <c r="FT94" t="s">
        <v>234</v>
      </c>
      <c r="FU94" t="s">
        <v>234</v>
      </c>
      <c r="FV94" t="s">
        <v>234</v>
      </c>
      <c r="FW94" t="s">
        <v>234</v>
      </c>
      <c r="FX94" t="s">
        <v>234</v>
      </c>
      <c r="FY94" t="s">
        <v>234</v>
      </c>
      <c r="FZ94" t="s">
        <v>234</v>
      </c>
      <c r="GA94" t="s">
        <v>234</v>
      </c>
      <c r="GB94" t="s">
        <v>234</v>
      </c>
      <c r="GC94" t="s">
        <v>234</v>
      </c>
      <c r="GD94" t="s">
        <v>234</v>
      </c>
      <c r="GE94" t="s">
        <v>234</v>
      </c>
      <c r="GF94" t="s">
        <v>234</v>
      </c>
      <c r="GG94" t="s">
        <v>234</v>
      </c>
      <c r="GH94" t="s">
        <v>234</v>
      </c>
      <c r="GI94" t="s">
        <v>234</v>
      </c>
      <c r="GJ94" t="s">
        <v>234</v>
      </c>
      <c r="GK94" t="s">
        <v>234</v>
      </c>
      <c r="GL94" t="s">
        <v>234</v>
      </c>
      <c r="GM94" t="s">
        <v>234</v>
      </c>
      <c r="GN94" t="s">
        <v>234</v>
      </c>
      <c r="GO94" t="s">
        <v>234</v>
      </c>
      <c r="GP94" t="s">
        <v>234</v>
      </c>
      <c r="GQ94" t="s">
        <v>234</v>
      </c>
      <c r="GR94" t="s">
        <v>234</v>
      </c>
      <c r="GS94" t="s">
        <v>234</v>
      </c>
      <c r="GT94" t="s">
        <v>234</v>
      </c>
      <c r="GU94" t="s">
        <v>234</v>
      </c>
      <c r="GV94" t="s">
        <v>234</v>
      </c>
      <c r="GW94" t="s">
        <v>234</v>
      </c>
      <c r="GX94" t="s">
        <v>234</v>
      </c>
      <c r="GY94" t="s">
        <v>234</v>
      </c>
      <c r="GZ94" t="s">
        <v>234</v>
      </c>
      <c r="HA94" t="s">
        <v>234</v>
      </c>
      <c r="HB94" t="s">
        <v>234</v>
      </c>
      <c r="HC94" t="s">
        <v>234</v>
      </c>
      <c r="HD94" t="s">
        <v>234</v>
      </c>
      <c r="HE94" t="s">
        <v>234</v>
      </c>
      <c r="HF94" t="s">
        <v>234</v>
      </c>
      <c r="HG94" t="s">
        <v>234</v>
      </c>
      <c r="HH94" t="s">
        <v>234</v>
      </c>
      <c r="HI94" t="s">
        <v>234</v>
      </c>
      <c r="HJ94" t="s">
        <v>234</v>
      </c>
      <c r="HK94" t="s">
        <v>234</v>
      </c>
      <c r="HL94" t="s">
        <v>234</v>
      </c>
      <c r="HM94" t="s">
        <v>234</v>
      </c>
      <c r="HN94" t="s">
        <v>234</v>
      </c>
      <c r="HO94" t="s">
        <v>234</v>
      </c>
      <c r="HP94" t="s">
        <v>234</v>
      </c>
      <c r="HQ94" t="s">
        <v>1655</v>
      </c>
      <c r="HR94" t="s">
        <v>1713</v>
      </c>
      <c r="HS94" t="s">
        <v>252</v>
      </c>
      <c r="HT94" t="s">
        <v>234</v>
      </c>
      <c r="HU94" t="s">
        <v>253</v>
      </c>
      <c r="HV94" t="s">
        <v>254</v>
      </c>
      <c r="HW94" t="s">
        <v>254</v>
      </c>
      <c r="HX94" t="s">
        <v>275</v>
      </c>
      <c r="HY94" t="s">
        <v>234</v>
      </c>
      <c r="HZ94" t="s">
        <v>256</v>
      </c>
      <c r="IA94" t="s">
        <v>258</v>
      </c>
      <c r="IB94" t="s">
        <v>258</v>
      </c>
      <c r="IC94" t="s">
        <v>3810</v>
      </c>
      <c r="ID94" t="s">
        <v>234</v>
      </c>
      <c r="IE94" t="s">
        <v>234</v>
      </c>
      <c r="IF94" t="s">
        <v>234</v>
      </c>
      <c r="IG94" t="s">
        <v>234</v>
      </c>
      <c r="IH94" t="s">
        <v>234</v>
      </c>
      <c r="II94">
        <v>50</v>
      </c>
      <c r="IJ94" t="s">
        <v>3862</v>
      </c>
      <c r="IK94" t="s">
        <v>234</v>
      </c>
      <c r="IL94" t="s">
        <v>259</v>
      </c>
      <c r="IM94" s="99">
        <v>10</v>
      </c>
      <c r="IN94" t="s">
        <v>249</v>
      </c>
      <c r="IO94" t="s">
        <v>234</v>
      </c>
      <c r="IP94" t="s">
        <v>261</v>
      </c>
      <c r="IQ94" t="s">
        <v>234</v>
      </c>
      <c r="IR94" t="s">
        <v>234</v>
      </c>
      <c r="IS94" t="s">
        <v>234</v>
      </c>
      <c r="IT94" t="s">
        <v>234</v>
      </c>
      <c r="IU94" t="s">
        <v>234</v>
      </c>
      <c r="IV94" t="s">
        <v>234</v>
      </c>
      <c r="IW94" t="s">
        <v>234</v>
      </c>
      <c r="IX94" t="s">
        <v>234</v>
      </c>
      <c r="IY94" t="s">
        <v>234</v>
      </c>
      <c r="IZ94" t="s">
        <v>234</v>
      </c>
      <c r="JA94" t="s">
        <v>234</v>
      </c>
      <c r="JB94" t="s">
        <v>234</v>
      </c>
      <c r="JC94" t="s">
        <v>234</v>
      </c>
      <c r="JD94" t="s">
        <v>234</v>
      </c>
      <c r="JE94" t="s">
        <v>261</v>
      </c>
      <c r="JF94" t="s">
        <v>234</v>
      </c>
      <c r="JG94" t="s">
        <v>234</v>
      </c>
      <c r="JH94" t="s">
        <v>234</v>
      </c>
      <c r="JI94" t="s">
        <v>234</v>
      </c>
      <c r="JJ94" t="s">
        <v>234</v>
      </c>
      <c r="JK94" t="s">
        <v>234</v>
      </c>
      <c r="JL94" t="s">
        <v>234</v>
      </c>
      <c r="JM94" t="s">
        <v>234</v>
      </c>
      <c r="JN94" t="s">
        <v>234</v>
      </c>
      <c r="JO94" t="s">
        <v>234</v>
      </c>
      <c r="JP94" t="s">
        <v>234</v>
      </c>
      <c r="JQ94" t="s">
        <v>234</v>
      </c>
      <c r="JR94" t="s">
        <v>234</v>
      </c>
      <c r="JS94" t="s">
        <v>234</v>
      </c>
      <c r="JT94" t="s">
        <v>234</v>
      </c>
      <c r="JU94" t="s">
        <v>234</v>
      </c>
      <c r="JV94" t="s">
        <v>234</v>
      </c>
      <c r="JW94" t="s">
        <v>234</v>
      </c>
      <c r="JX94" t="s">
        <v>3443</v>
      </c>
    </row>
    <row r="95" spans="1:284" x14ac:dyDescent="0.35">
      <c r="A95" t="s">
        <v>4053</v>
      </c>
      <c r="B95" s="268">
        <v>44617</v>
      </c>
      <c r="C95" t="s">
        <v>403</v>
      </c>
      <c r="D95" t="s">
        <v>402</v>
      </c>
      <c r="E95" t="s">
        <v>1350</v>
      </c>
      <c r="F95" t="s">
        <v>406</v>
      </c>
      <c r="G95" t="s">
        <v>407</v>
      </c>
      <c r="H95" t="s">
        <v>407</v>
      </c>
      <c r="I95" t="s">
        <v>407</v>
      </c>
      <c r="J95" t="s">
        <v>412</v>
      </c>
      <c r="K95" t="s">
        <v>247</v>
      </c>
      <c r="L95" t="s">
        <v>248</v>
      </c>
      <c r="M95" t="s">
        <v>274</v>
      </c>
      <c r="N95" t="s">
        <v>234</v>
      </c>
      <c r="O95" t="s">
        <v>234</v>
      </c>
      <c r="P95" t="s">
        <v>234</v>
      </c>
      <c r="Q95" t="s">
        <v>234</v>
      </c>
      <c r="R95" t="s">
        <v>234</v>
      </c>
      <c r="S95" t="s">
        <v>234</v>
      </c>
      <c r="T95" t="s">
        <v>234</v>
      </c>
      <c r="U95" t="s">
        <v>234</v>
      </c>
      <c r="V95" t="s">
        <v>234</v>
      </c>
      <c r="W95" t="s">
        <v>234</v>
      </c>
      <c r="X95" t="s">
        <v>234</v>
      </c>
      <c r="Y95" t="s">
        <v>234</v>
      </c>
      <c r="Z95" t="s">
        <v>234</v>
      </c>
      <c r="AA95" t="s">
        <v>234</v>
      </c>
      <c r="AB95" t="s">
        <v>234</v>
      </c>
      <c r="AC95" t="s">
        <v>234</v>
      </c>
      <c r="AD95" t="s">
        <v>234</v>
      </c>
      <c r="AE95" t="s">
        <v>234</v>
      </c>
      <c r="AF95" t="s">
        <v>234</v>
      </c>
      <c r="AG95" t="s">
        <v>234</v>
      </c>
      <c r="AH95" t="s">
        <v>234</v>
      </c>
      <c r="AI95" t="s">
        <v>234</v>
      </c>
      <c r="AJ95" t="s">
        <v>234</v>
      </c>
      <c r="AK95" t="s">
        <v>234</v>
      </c>
      <c r="AL95" t="s">
        <v>234</v>
      </c>
      <c r="AM95" t="s">
        <v>234</v>
      </c>
      <c r="AN95" t="s">
        <v>234</v>
      </c>
      <c r="AO95" t="s">
        <v>234</v>
      </c>
      <c r="AP95" t="s">
        <v>234</v>
      </c>
      <c r="AQ95" t="s">
        <v>234</v>
      </c>
      <c r="AR95" t="s">
        <v>234</v>
      </c>
      <c r="AS95" t="s">
        <v>234</v>
      </c>
      <c r="AT95" t="s">
        <v>234</v>
      </c>
      <c r="AU95" t="s">
        <v>234</v>
      </c>
      <c r="AV95" t="s">
        <v>234</v>
      </c>
      <c r="AW95" t="s">
        <v>234</v>
      </c>
      <c r="AX95" t="s">
        <v>234</v>
      </c>
      <c r="AY95" t="s">
        <v>234</v>
      </c>
      <c r="AZ95" t="s">
        <v>234</v>
      </c>
      <c r="BA95" t="s">
        <v>234</v>
      </c>
      <c r="BB95" t="s">
        <v>234</v>
      </c>
      <c r="BC95" t="s">
        <v>234</v>
      </c>
      <c r="BD95" t="s">
        <v>234</v>
      </c>
      <c r="BE95" s="252" t="s">
        <v>234</v>
      </c>
      <c r="BF95" t="s">
        <v>234</v>
      </c>
      <c r="BG95" t="s">
        <v>234</v>
      </c>
      <c r="BH95" s="252" t="s">
        <v>234</v>
      </c>
      <c r="BI95" t="s">
        <v>234</v>
      </c>
      <c r="BJ95" t="s">
        <v>234</v>
      </c>
      <c r="BK95" s="252" t="s">
        <v>234</v>
      </c>
      <c r="BL95" t="s">
        <v>234</v>
      </c>
      <c r="BM95" t="s">
        <v>234</v>
      </c>
      <c r="BN95" s="252" t="s">
        <v>234</v>
      </c>
      <c r="BO95" t="s">
        <v>234</v>
      </c>
      <c r="BP95" t="s">
        <v>234</v>
      </c>
      <c r="BQ95" s="252" t="s">
        <v>234</v>
      </c>
      <c r="BR95" t="s">
        <v>234</v>
      </c>
      <c r="BS95" t="s">
        <v>234</v>
      </c>
      <c r="BT95" t="s">
        <v>234</v>
      </c>
      <c r="BU95" t="s">
        <v>234</v>
      </c>
      <c r="BV95" t="s">
        <v>234</v>
      </c>
      <c r="BW95" t="s">
        <v>234</v>
      </c>
      <c r="BX95" t="s">
        <v>234</v>
      </c>
      <c r="BY95" t="s">
        <v>234</v>
      </c>
      <c r="BZ95" t="s">
        <v>234</v>
      </c>
      <c r="CA95" t="s">
        <v>234</v>
      </c>
      <c r="CB95" t="s">
        <v>234</v>
      </c>
      <c r="CC95" t="s">
        <v>234</v>
      </c>
      <c r="CD95" t="s">
        <v>234</v>
      </c>
      <c r="CE95" t="s">
        <v>234</v>
      </c>
      <c r="CF95" t="s">
        <v>234</v>
      </c>
      <c r="CG95" t="s">
        <v>234</v>
      </c>
      <c r="CH95" t="s">
        <v>234</v>
      </c>
      <c r="CI95" t="s">
        <v>234</v>
      </c>
      <c r="CJ95" t="s">
        <v>234</v>
      </c>
      <c r="CK95" t="s">
        <v>234</v>
      </c>
      <c r="CL95" t="s">
        <v>234</v>
      </c>
      <c r="CM95" t="s">
        <v>234</v>
      </c>
      <c r="CN95" t="s">
        <v>234</v>
      </c>
      <c r="CO95" t="s">
        <v>234</v>
      </c>
      <c r="CP95" t="s">
        <v>234</v>
      </c>
      <c r="CQ95" t="s">
        <v>234</v>
      </c>
      <c r="CR95" t="s">
        <v>234</v>
      </c>
      <c r="CS95" t="s">
        <v>234</v>
      </c>
      <c r="CT95" t="s">
        <v>234</v>
      </c>
      <c r="CU95" t="s">
        <v>234</v>
      </c>
      <c r="CV95" t="s">
        <v>234</v>
      </c>
      <c r="CW95" t="s">
        <v>234</v>
      </c>
      <c r="CX95" t="s">
        <v>234</v>
      </c>
      <c r="CY95" t="s">
        <v>234</v>
      </c>
      <c r="CZ95" t="s">
        <v>234</v>
      </c>
      <c r="DA95" t="s">
        <v>234</v>
      </c>
      <c r="DB95" t="s">
        <v>234</v>
      </c>
      <c r="DC95" t="s">
        <v>234</v>
      </c>
      <c r="DD95" t="s">
        <v>234</v>
      </c>
      <c r="DE95" t="s">
        <v>234</v>
      </c>
      <c r="DF95" t="s">
        <v>234</v>
      </c>
      <c r="DG95" t="s">
        <v>234</v>
      </c>
      <c r="DH95" t="s">
        <v>234</v>
      </c>
      <c r="DI95" t="s">
        <v>234</v>
      </c>
      <c r="DJ95" t="s">
        <v>234</v>
      </c>
      <c r="DK95" t="s">
        <v>234</v>
      </c>
      <c r="DL95" t="s">
        <v>234</v>
      </c>
      <c r="DM95" t="s">
        <v>234</v>
      </c>
      <c r="DN95" t="s">
        <v>234</v>
      </c>
      <c r="DO95" t="s">
        <v>234</v>
      </c>
      <c r="DP95" t="s">
        <v>234</v>
      </c>
      <c r="DQ95" t="s">
        <v>234</v>
      </c>
      <c r="DR95" t="s">
        <v>234</v>
      </c>
      <c r="DS95" t="s">
        <v>234</v>
      </c>
      <c r="DT95" t="s">
        <v>234</v>
      </c>
      <c r="DU95" t="s">
        <v>234</v>
      </c>
      <c r="DV95" t="s">
        <v>234</v>
      </c>
      <c r="DW95" t="s">
        <v>234</v>
      </c>
      <c r="DX95" t="s">
        <v>234</v>
      </c>
      <c r="DY95" t="s">
        <v>234</v>
      </c>
      <c r="DZ95" t="s">
        <v>234</v>
      </c>
      <c r="EA95" t="s">
        <v>234</v>
      </c>
      <c r="EB95" t="s">
        <v>234</v>
      </c>
      <c r="EC95" t="s">
        <v>234</v>
      </c>
      <c r="ED95" t="s">
        <v>234</v>
      </c>
      <c r="EE95" t="s">
        <v>234</v>
      </c>
      <c r="EF95" t="s">
        <v>234</v>
      </c>
      <c r="EG95" t="s">
        <v>234</v>
      </c>
      <c r="EH95" t="s">
        <v>234</v>
      </c>
      <c r="EI95" t="s">
        <v>234</v>
      </c>
      <c r="EJ95" t="s">
        <v>234</v>
      </c>
      <c r="EK95" s="252" t="s">
        <v>234</v>
      </c>
      <c r="EL95" t="s">
        <v>234</v>
      </c>
      <c r="EM95" t="s">
        <v>234</v>
      </c>
      <c r="EN95" t="s">
        <v>234</v>
      </c>
      <c r="EO95" t="s">
        <v>234</v>
      </c>
      <c r="EP95" t="s">
        <v>234</v>
      </c>
      <c r="EQ95" s="252" t="s">
        <v>234</v>
      </c>
      <c r="ER95" t="s">
        <v>234</v>
      </c>
      <c r="ES95" t="s">
        <v>234</v>
      </c>
      <c r="ET95" t="s">
        <v>234</v>
      </c>
      <c r="EU95" t="s">
        <v>234</v>
      </c>
      <c r="EV95" t="s">
        <v>234</v>
      </c>
      <c r="EW95" t="s">
        <v>234</v>
      </c>
      <c r="EX95" t="s">
        <v>234</v>
      </c>
      <c r="EY95" t="s">
        <v>234</v>
      </c>
      <c r="EZ95" t="s">
        <v>234</v>
      </c>
      <c r="FA95" t="s">
        <v>234</v>
      </c>
      <c r="FB95" t="s">
        <v>234</v>
      </c>
      <c r="FC95" t="s">
        <v>234</v>
      </c>
      <c r="FD95" t="s">
        <v>234</v>
      </c>
      <c r="FE95" t="s">
        <v>234</v>
      </c>
      <c r="FF95" t="s">
        <v>234</v>
      </c>
      <c r="FG95" t="s">
        <v>234</v>
      </c>
      <c r="FH95" t="s">
        <v>234</v>
      </c>
      <c r="FI95" t="s">
        <v>234</v>
      </c>
      <c r="FJ95" t="s">
        <v>234</v>
      </c>
      <c r="FK95" t="s">
        <v>234</v>
      </c>
      <c r="FL95" t="s">
        <v>234</v>
      </c>
      <c r="FM95" t="s">
        <v>234</v>
      </c>
      <c r="FN95" t="s">
        <v>234</v>
      </c>
      <c r="FO95" t="s">
        <v>234</v>
      </c>
      <c r="FP95" t="s">
        <v>234</v>
      </c>
      <c r="FQ95" t="s">
        <v>234</v>
      </c>
      <c r="FR95" t="s">
        <v>234</v>
      </c>
      <c r="FS95" t="s">
        <v>234</v>
      </c>
      <c r="FT95" t="s">
        <v>234</v>
      </c>
      <c r="FU95" t="s">
        <v>234</v>
      </c>
      <c r="FV95" t="s">
        <v>234</v>
      </c>
      <c r="FW95" t="s">
        <v>234</v>
      </c>
      <c r="FX95" t="s">
        <v>234</v>
      </c>
      <c r="FY95" t="s">
        <v>234</v>
      </c>
      <c r="FZ95" t="s">
        <v>234</v>
      </c>
      <c r="GA95" t="s">
        <v>234</v>
      </c>
      <c r="GB95" t="s">
        <v>234</v>
      </c>
      <c r="GC95" t="s">
        <v>234</v>
      </c>
      <c r="GD95" t="s">
        <v>234</v>
      </c>
      <c r="GE95" t="s">
        <v>234</v>
      </c>
      <c r="GF95" t="s">
        <v>234</v>
      </c>
      <c r="GG95" t="s">
        <v>234</v>
      </c>
      <c r="GH95" t="s">
        <v>234</v>
      </c>
      <c r="GI95" t="s">
        <v>234</v>
      </c>
      <c r="GJ95" t="s">
        <v>234</v>
      </c>
      <c r="GK95" t="s">
        <v>234</v>
      </c>
      <c r="GL95" t="s">
        <v>234</v>
      </c>
      <c r="GM95" t="s">
        <v>234</v>
      </c>
      <c r="GN95" t="s">
        <v>234</v>
      </c>
      <c r="GO95" t="s">
        <v>234</v>
      </c>
      <c r="GP95" t="s">
        <v>234</v>
      </c>
      <c r="GQ95" t="s">
        <v>234</v>
      </c>
      <c r="GR95" t="s">
        <v>234</v>
      </c>
      <c r="GS95" t="s">
        <v>234</v>
      </c>
      <c r="GT95" t="s">
        <v>234</v>
      </c>
      <c r="GU95" t="s">
        <v>234</v>
      </c>
      <c r="GV95" t="s">
        <v>234</v>
      </c>
      <c r="GW95" t="s">
        <v>234</v>
      </c>
      <c r="GX95" t="s">
        <v>234</v>
      </c>
      <c r="GY95" t="s">
        <v>234</v>
      </c>
      <c r="GZ95" t="s">
        <v>234</v>
      </c>
      <c r="HA95" t="s">
        <v>234</v>
      </c>
      <c r="HB95" t="s">
        <v>234</v>
      </c>
      <c r="HC95" t="s">
        <v>234</v>
      </c>
      <c r="HD95" t="s">
        <v>234</v>
      </c>
      <c r="HE95" t="s">
        <v>234</v>
      </c>
      <c r="HF95" t="s">
        <v>234</v>
      </c>
      <c r="HG95" t="s">
        <v>234</v>
      </c>
      <c r="HH95" t="s">
        <v>234</v>
      </c>
      <c r="HI95" t="s">
        <v>234</v>
      </c>
      <c r="HJ95" t="s">
        <v>234</v>
      </c>
      <c r="HK95" t="s">
        <v>234</v>
      </c>
      <c r="HL95" t="s">
        <v>234</v>
      </c>
      <c r="HM95" t="s">
        <v>234</v>
      </c>
      <c r="HN95" t="s">
        <v>234</v>
      </c>
      <c r="HO95" t="s">
        <v>234</v>
      </c>
      <c r="HP95" t="s">
        <v>234</v>
      </c>
      <c r="HQ95" t="s">
        <v>1655</v>
      </c>
      <c r="HR95" t="s">
        <v>1713</v>
      </c>
      <c r="HS95" t="s">
        <v>252</v>
      </c>
      <c r="HT95" t="s">
        <v>234</v>
      </c>
      <c r="HU95" t="s">
        <v>253</v>
      </c>
      <c r="HV95" t="s">
        <v>254</v>
      </c>
      <c r="HW95" t="s">
        <v>254</v>
      </c>
      <c r="HX95" t="s">
        <v>275</v>
      </c>
      <c r="HY95" t="s">
        <v>234</v>
      </c>
      <c r="HZ95" t="s">
        <v>256</v>
      </c>
      <c r="IA95" t="s">
        <v>258</v>
      </c>
      <c r="IB95" t="s">
        <v>258</v>
      </c>
      <c r="IC95" t="s">
        <v>3810</v>
      </c>
      <c r="ID95" t="s">
        <v>234</v>
      </c>
      <c r="IE95" t="s">
        <v>234</v>
      </c>
      <c r="IF95" t="s">
        <v>234</v>
      </c>
      <c r="IG95" t="s">
        <v>234</v>
      </c>
      <c r="IH95" t="s">
        <v>234</v>
      </c>
      <c r="II95">
        <v>40</v>
      </c>
      <c r="IJ95" t="s">
        <v>4052</v>
      </c>
      <c r="IK95" t="s">
        <v>234</v>
      </c>
      <c r="IL95" t="s">
        <v>259</v>
      </c>
      <c r="IM95" s="99">
        <v>8</v>
      </c>
      <c r="IN95" t="s">
        <v>249</v>
      </c>
      <c r="IO95" t="s">
        <v>234</v>
      </c>
      <c r="IP95" t="s">
        <v>261</v>
      </c>
      <c r="IQ95" t="s">
        <v>234</v>
      </c>
      <c r="IR95" t="s">
        <v>234</v>
      </c>
      <c r="IS95" t="s">
        <v>234</v>
      </c>
      <c r="IT95" t="s">
        <v>234</v>
      </c>
      <c r="IU95" t="s">
        <v>234</v>
      </c>
      <c r="IV95" t="s">
        <v>234</v>
      </c>
      <c r="IW95" t="s">
        <v>234</v>
      </c>
      <c r="IX95" t="s">
        <v>234</v>
      </c>
      <c r="IY95" t="s">
        <v>234</v>
      </c>
      <c r="IZ95" t="s">
        <v>234</v>
      </c>
      <c r="JA95" t="s">
        <v>234</v>
      </c>
      <c r="JB95" t="s">
        <v>234</v>
      </c>
      <c r="JC95" t="s">
        <v>234</v>
      </c>
      <c r="JD95" t="s">
        <v>234</v>
      </c>
      <c r="JE95" t="s">
        <v>261</v>
      </c>
      <c r="JF95" t="s">
        <v>234</v>
      </c>
      <c r="JG95" t="s">
        <v>234</v>
      </c>
      <c r="JH95" t="s">
        <v>234</v>
      </c>
      <c r="JI95" t="s">
        <v>234</v>
      </c>
      <c r="JJ95" t="s">
        <v>234</v>
      </c>
      <c r="JK95" t="s">
        <v>234</v>
      </c>
      <c r="JL95" t="s">
        <v>234</v>
      </c>
      <c r="JM95" t="s">
        <v>234</v>
      </c>
      <c r="JN95" t="s">
        <v>234</v>
      </c>
      <c r="JO95" t="s">
        <v>234</v>
      </c>
      <c r="JP95" t="s">
        <v>234</v>
      </c>
      <c r="JQ95" t="s">
        <v>234</v>
      </c>
      <c r="JR95" t="s">
        <v>234</v>
      </c>
      <c r="JS95" t="s">
        <v>234</v>
      </c>
      <c r="JT95" t="s">
        <v>234</v>
      </c>
      <c r="JU95" t="s">
        <v>234</v>
      </c>
      <c r="JV95" t="s">
        <v>234</v>
      </c>
      <c r="JW95" t="s">
        <v>234</v>
      </c>
      <c r="JX95" t="s">
        <v>3443</v>
      </c>
    </row>
    <row r="96" spans="1:284" x14ac:dyDescent="0.35">
      <c r="A96" t="s">
        <v>4054</v>
      </c>
      <c r="B96" s="268">
        <v>44617</v>
      </c>
      <c r="C96" t="s">
        <v>403</v>
      </c>
      <c r="D96" t="s">
        <v>402</v>
      </c>
      <c r="E96" t="s">
        <v>1350</v>
      </c>
      <c r="F96" t="s">
        <v>406</v>
      </c>
      <c r="G96" t="s">
        <v>407</v>
      </c>
      <c r="H96" t="s">
        <v>407</v>
      </c>
      <c r="I96" t="s">
        <v>407</v>
      </c>
      <c r="J96" t="s">
        <v>412</v>
      </c>
      <c r="K96" t="s">
        <v>247</v>
      </c>
      <c r="L96" t="s">
        <v>248</v>
      </c>
      <c r="M96" t="s">
        <v>250</v>
      </c>
      <c r="N96" t="s">
        <v>234</v>
      </c>
      <c r="O96" t="s">
        <v>234</v>
      </c>
      <c r="P96" t="s">
        <v>234</v>
      </c>
      <c r="Q96" t="s">
        <v>234</v>
      </c>
      <c r="R96" t="s">
        <v>234</v>
      </c>
      <c r="S96" t="s">
        <v>234</v>
      </c>
      <c r="T96" t="s">
        <v>234</v>
      </c>
      <c r="U96" t="s">
        <v>234</v>
      </c>
      <c r="V96" t="s">
        <v>234</v>
      </c>
      <c r="W96" t="s">
        <v>234</v>
      </c>
      <c r="X96" t="s">
        <v>234</v>
      </c>
      <c r="Y96" t="s">
        <v>234</v>
      </c>
      <c r="Z96" t="s">
        <v>234</v>
      </c>
      <c r="AA96" t="s">
        <v>234</v>
      </c>
      <c r="AB96" t="s">
        <v>234</v>
      </c>
      <c r="AC96" t="s">
        <v>234</v>
      </c>
      <c r="AD96" t="s">
        <v>234</v>
      </c>
      <c r="AE96" t="s">
        <v>234</v>
      </c>
      <c r="AF96" t="s">
        <v>234</v>
      </c>
      <c r="AG96" t="s">
        <v>234</v>
      </c>
      <c r="AH96" t="s">
        <v>234</v>
      </c>
      <c r="AI96" t="s">
        <v>234</v>
      </c>
      <c r="AJ96" t="s">
        <v>234</v>
      </c>
      <c r="AK96" t="s">
        <v>234</v>
      </c>
      <c r="AL96" t="s">
        <v>234</v>
      </c>
      <c r="AM96" t="s">
        <v>234</v>
      </c>
      <c r="AN96" t="s">
        <v>234</v>
      </c>
      <c r="AO96" t="s">
        <v>234</v>
      </c>
      <c r="AP96" t="s">
        <v>234</v>
      </c>
      <c r="AQ96" t="s">
        <v>234</v>
      </c>
      <c r="AR96" t="s">
        <v>234</v>
      </c>
      <c r="AS96" t="s">
        <v>234</v>
      </c>
      <c r="AT96" t="s">
        <v>234</v>
      </c>
      <c r="AU96" t="s">
        <v>234</v>
      </c>
      <c r="AV96" t="s">
        <v>234</v>
      </c>
      <c r="AW96" t="s">
        <v>234</v>
      </c>
      <c r="AX96" t="s">
        <v>234</v>
      </c>
      <c r="AY96" t="s">
        <v>234</v>
      </c>
      <c r="AZ96" t="s">
        <v>234</v>
      </c>
      <c r="BA96" t="s">
        <v>234</v>
      </c>
      <c r="BB96" t="s">
        <v>234</v>
      </c>
      <c r="BC96" t="s">
        <v>234</v>
      </c>
      <c r="BD96" t="s">
        <v>234</v>
      </c>
      <c r="BE96" s="252" t="s">
        <v>234</v>
      </c>
      <c r="BF96" t="s">
        <v>234</v>
      </c>
      <c r="BG96" t="s">
        <v>234</v>
      </c>
      <c r="BH96" s="252" t="s">
        <v>234</v>
      </c>
      <c r="BI96" t="s">
        <v>234</v>
      </c>
      <c r="BJ96" t="s">
        <v>234</v>
      </c>
      <c r="BK96" s="252" t="s">
        <v>234</v>
      </c>
      <c r="BL96" t="s">
        <v>234</v>
      </c>
      <c r="BM96" t="s">
        <v>234</v>
      </c>
      <c r="BN96" s="252" t="s">
        <v>234</v>
      </c>
      <c r="BO96" t="s">
        <v>234</v>
      </c>
      <c r="BP96" t="s">
        <v>234</v>
      </c>
      <c r="BQ96" s="252" t="s">
        <v>234</v>
      </c>
      <c r="BR96" t="s">
        <v>234</v>
      </c>
      <c r="BS96" t="s">
        <v>234</v>
      </c>
      <c r="BT96" t="s">
        <v>234</v>
      </c>
      <c r="BU96" t="s">
        <v>234</v>
      </c>
      <c r="BV96" t="s">
        <v>234</v>
      </c>
      <c r="BW96" t="s">
        <v>234</v>
      </c>
      <c r="BX96" t="s">
        <v>234</v>
      </c>
      <c r="BY96" t="s">
        <v>234</v>
      </c>
      <c r="BZ96" t="s">
        <v>234</v>
      </c>
      <c r="CA96" t="s">
        <v>234</v>
      </c>
      <c r="CB96" t="s">
        <v>234</v>
      </c>
      <c r="CC96" t="s">
        <v>234</v>
      </c>
      <c r="CD96" t="s">
        <v>234</v>
      </c>
      <c r="CE96" t="s">
        <v>234</v>
      </c>
      <c r="CF96" t="s">
        <v>234</v>
      </c>
      <c r="CG96" t="s">
        <v>234</v>
      </c>
      <c r="CH96" t="s">
        <v>234</v>
      </c>
      <c r="CI96" t="s">
        <v>234</v>
      </c>
      <c r="CJ96" t="s">
        <v>234</v>
      </c>
      <c r="CK96" t="s">
        <v>234</v>
      </c>
      <c r="CL96" t="s">
        <v>234</v>
      </c>
      <c r="CM96" t="s">
        <v>234</v>
      </c>
      <c r="CN96" t="s">
        <v>234</v>
      </c>
      <c r="CO96" t="s">
        <v>234</v>
      </c>
      <c r="CP96" t="s">
        <v>234</v>
      </c>
      <c r="CQ96" t="s">
        <v>234</v>
      </c>
      <c r="CR96" t="s">
        <v>234</v>
      </c>
      <c r="CS96" t="s">
        <v>234</v>
      </c>
      <c r="CT96" t="s">
        <v>234</v>
      </c>
      <c r="CU96" t="s">
        <v>234</v>
      </c>
      <c r="CV96" t="s">
        <v>234</v>
      </c>
      <c r="CW96" t="s">
        <v>234</v>
      </c>
      <c r="CX96" t="s">
        <v>234</v>
      </c>
      <c r="CY96" t="s">
        <v>234</v>
      </c>
      <c r="CZ96" t="s">
        <v>234</v>
      </c>
      <c r="DA96" t="s">
        <v>234</v>
      </c>
      <c r="DB96" t="s">
        <v>234</v>
      </c>
      <c r="DC96" t="s">
        <v>234</v>
      </c>
      <c r="DD96" t="s">
        <v>234</v>
      </c>
      <c r="DE96" t="s">
        <v>234</v>
      </c>
      <c r="DF96" t="s">
        <v>234</v>
      </c>
      <c r="DG96" t="s">
        <v>234</v>
      </c>
      <c r="DH96" t="s">
        <v>234</v>
      </c>
      <c r="DI96" t="s">
        <v>234</v>
      </c>
      <c r="DJ96" t="s">
        <v>234</v>
      </c>
      <c r="DK96" t="s">
        <v>234</v>
      </c>
      <c r="DL96" t="s">
        <v>234</v>
      </c>
      <c r="DM96" t="s">
        <v>234</v>
      </c>
      <c r="DN96" t="s">
        <v>234</v>
      </c>
      <c r="DO96" t="s">
        <v>234</v>
      </c>
      <c r="DP96" t="s">
        <v>234</v>
      </c>
      <c r="DQ96" t="s">
        <v>234</v>
      </c>
      <c r="DR96" t="s">
        <v>234</v>
      </c>
      <c r="DS96" t="s">
        <v>234</v>
      </c>
      <c r="DT96" t="s">
        <v>234</v>
      </c>
      <c r="DU96" t="s">
        <v>234</v>
      </c>
      <c r="DV96" t="s">
        <v>234</v>
      </c>
      <c r="DW96" t="s">
        <v>234</v>
      </c>
      <c r="DX96" t="s">
        <v>234</v>
      </c>
      <c r="DY96" t="s">
        <v>234</v>
      </c>
      <c r="DZ96" t="s">
        <v>234</v>
      </c>
      <c r="EA96" t="s">
        <v>234</v>
      </c>
      <c r="EB96" t="s">
        <v>234</v>
      </c>
      <c r="EC96" t="s">
        <v>234</v>
      </c>
      <c r="ED96" t="s">
        <v>234</v>
      </c>
      <c r="EE96" t="s">
        <v>234</v>
      </c>
      <c r="EF96" t="s">
        <v>234</v>
      </c>
      <c r="EG96" t="s">
        <v>234</v>
      </c>
      <c r="EH96" t="s">
        <v>234</v>
      </c>
      <c r="EI96" t="s">
        <v>234</v>
      </c>
      <c r="EJ96" t="s">
        <v>234</v>
      </c>
      <c r="EK96" s="252" t="s">
        <v>234</v>
      </c>
      <c r="EL96" t="s">
        <v>234</v>
      </c>
      <c r="EM96" t="s">
        <v>234</v>
      </c>
      <c r="EN96" t="s">
        <v>234</v>
      </c>
      <c r="EO96" t="s">
        <v>234</v>
      </c>
      <c r="EP96" t="s">
        <v>234</v>
      </c>
      <c r="EQ96" s="252" t="s">
        <v>234</v>
      </c>
      <c r="ER96" t="s">
        <v>234</v>
      </c>
      <c r="ES96" t="s">
        <v>234</v>
      </c>
      <c r="ET96" t="s">
        <v>234</v>
      </c>
      <c r="EU96" t="s">
        <v>234</v>
      </c>
      <c r="EV96" t="s">
        <v>234</v>
      </c>
      <c r="EW96" t="s">
        <v>234</v>
      </c>
      <c r="EX96" t="s">
        <v>234</v>
      </c>
      <c r="EY96" t="s">
        <v>234</v>
      </c>
      <c r="EZ96" t="s">
        <v>234</v>
      </c>
      <c r="FA96" t="s">
        <v>234</v>
      </c>
      <c r="FB96" t="s">
        <v>234</v>
      </c>
      <c r="FC96" t="s">
        <v>234</v>
      </c>
      <c r="FD96" t="s">
        <v>234</v>
      </c>
      <c r="FE96" t="s">
        <v>234</v>
      </c>
      <c r="FF96" t="s">
        <v>234</v>
      </c>
      <c r="FG96" t="s">
        <v>234</v>
      </c>
      <c r="FH96" t="s">
        <v>234</v>
      </c>
      <c r="FI96" t="s">
        <v>234</v>
      </c>
      <c r="FJ96" t="s">
        <v>234</v>
      </c>
      <c r="FK96" t="s">
        <v>234</v>
      </c>
      <c r="FL96" t="s">
        <v>234</v>
      </c>
      <c r="FM96" t="s">
        <v>234</v>
      </c>
      <c r="FN96" t="s">
        <v>234</v>
      </c>
      <c r="FO96" t="s">
        <v>234</v>
      </c>
      <c r="FP96" t="s">
        <v>234</v>
      </c>
      <c r="FQ96" t="s">
        <v>234</v>
      </c>
      <c r="FR96" t="s">
        <v>234</v>
      </c>
      <c r="FS96" t="s">
        <v>234</v>
      </c>
      <c r="FT96" t="s">
        <v>234</v>
      </c>
      <c r="FU96" t="s">
        <v>234</v>
      </c>
      <c r="FV96" t="s">
        <v>234</v>
      </c>
      <c r="FW96" t="s">
        <v>234</v>
      </c>
      <c r="FX96" t="s">
        <v>234</v>
      </c>
      <c r="FY96" t="s">
        <v>234</v>
      </c>
      <c r="FZ96" t="s">
        <v>234</v>
      </c>
      <c r="GA96" t="s">
        <v>234</v>
      </c>
      <c r="GB96" t="s">
        <v>234</v>
      </c>
      <c r="GC96" t="s">
        <v>234</v>
      </c>
      <c r="GD96" t="s">
        <v>234</v>
      </c>
      <c r="GE96" t="s">
        <v>234</v>
      </c>
      <c r="GF96" t="s">
        <v>234</v>
      </c>
      <c r="GG96" t="s">
        <v>234</v>
      </c>
      <c r="GH96" t="s">
        <v>234</v>
      </c>
      <c r="GI96" t="s">
        <v>234</v>
      </c>
      <c r="GJ96" t="s">
        <v>234</v>
      </c>
      <c r="GK96" t="s">
        <v>234</v>
      </c>
      <c r="GL96" t="s">
        <v>234</v>
      </c>
      <c r="GM96" t="s">
        <v>234</v>
      </c>
      <c r="GN96" t="s">
        <v>234</v>
      </c>
      <c r="GO96" t="s">
        <v>234</v>
      </c>
      <c r="GP96" t="s">
        <v>234</v>
      </c>
      <c r="GQ96" t="s">
        <v>234</v>
      </c>
      <c r="GR96" t="s">
        <v>234</v>
      </c>
      <c r="GS96" t="s">
        <v>234</v>
      </c>
      <c r="GT96" t="s">
        <v>234</v>
      </c>
      <c r="GU96" t="s">
        <v>234</v>
      </c>
      <c r="GV96" t="s">
        <v>234</v>
      </c>
      <c r="GW96" t="s">
        <v>234</v>
      </c>
      <c r="GX96" t="s">
        <v>234</v>
      </c>
      <c r="GY96" t="s">
        <v>234</v>
      </c>
      <c r="GZ96" t="s">
        <v>234</v>
      </c>
      <c r="HA96" t="s">
        <v>234</v>
      </c>
      <c r="HB96" t="s">
        <v>234</v>
      </c>
      <c r="HC96" t="s">
        <v>234</v>
      </c>
      <c r="HD96" t="s">
        <v>234</v>
      </c>
      <c r="HE96" t="s">
        <v>234</v>
      </c>
      <c r="HF96" t="s">
        <v>234</v>
      </c>
      <c r="HG96" t="s">
        <v>234</v>
      </c>
      <c r="HH96" t="s">
        <v>234</v>
      </c>
      <c r="HI96" t="s">
        <v>234</v>
      </c>
      <c r="HJ96" t="s">
        <v>234</v>
      </c>
      <c r="HK96" t="s">
        <v>234</v>
      </c>
      <c r="HL96" t="s">
        <v>234</v>
      </c>
      <c r="HM96" t="s">
        <v>234</v>
      </c>
      <c r="HN96" t="s">
        <v>234</v>
      </c>
      <c r="HO96" t="s">
        <v>234</v>
      </c>
      <c r="HP96" t="s">
        <v>234</v>
      </c>
      <c r="HQ96" t="s">
        <v>1655</v>
      </c>
      <c r="HR96" t="s">
        <v>1713</v>
      </c>
      <c r="HS96" t="s">
        <v>252</v>
      </c>
      <c r="HT96" t="s">
        <v>234</v>
      </c>
      <c r="HU96" t="s">
        <v>253</v>
      </c>
      <c r="HV96" t="s">
        <v>254</v>
      </c>
      <c r="HW96" t="s">
        <v>254</v>
      </c>
      <c r="HX96" t="s">
        <v>275</v>
      </c>
      <c r="HY96" t="s">
        <v>234</v>
      </c>
      <c r="HZ96" t="s">
        <v>325</v>
      </c>
      <c r="IA96" t="s">
        <v>258</v>
      </c>
      <c r="IB96" t="s">
        <v>258</v>
      </c>
      <c r="IC96" t="s">
        <v>3810</v>
      </c>
      <c r="ID96" t="s">
        <v>234</v>
      </c>
      <c r="IE96" t="s">
        <v>234</v>
      </c>
      <c r="IF96" t="s">
        <v>234</v>
      </c>
      <c r="IG96" t="s">
        <v>234</v>
      </c>
      <c r="IH96" t="s">
        <v>234</v>
      </c>
      <c r="II96">
        <v>40</v>
      </c>
      <c r="IJ96" t="s">
        <v>4052</v>
      </c>
      <c r="IK96" t="s">
        <v>234</v>
      </c>
      <c r="IL96" t="s">
        <v>259</v>
      </c>
      <c r="IM96" s="99">
        <v>8</v>
      </c>
      <c r="IN96" t="s">
        <v>249</v>
      </c>
      <c r="IO96" t="s">
        <v>234</v>
      </c>
      <c r="IP96" t="s">
        <v>261</v>
      </c>
      <c r="IQ96" t="s">
        <v>234</v>
      </c>
      <c r="IR96" t="s">
        <v>234</v>
      </c>
      <c r="IS96" t="s">
        <v>234</v>
      </c>
      <c r="IT96" t="s">
        <v>234</v>
      </c>
      <c r="IU96" t="s">
        <v>234</v>
      </c>
      <c r="IV96" t="s">
        <v>234</v>
      </c>
      <c r="IW96" t="s">
        <v>234</v>
      </c>
      <c r="IX96" t="s">
        <v>234</v>
      </c>
      <c r="IY96" t="s">
        <v>234</v>
      </c>
      <c r="IZ96" t="s">
        <v>234</v>
      </c>
      <c r="JA96" t="s">
        <v>234</v>
      </c>
      <c r="JB96" t="s">
        <v>234</v>
      </c>
      <c r="JC96" t="s">
        <v>234</v>
      </c>
      <c r="JD96" t="s">
        <v>234</v>
      </c>
      <c r="JE96" t="s">
        <v>261</v>
      </c>
      <c r="JF96" t="s">
        <v>234</v>
      </c>
      <c r="JG96" t="s">
        <v>234</v>
      </c>
      <c r="JH96" t="s">
        <v>234</v>
      </c>
      <c r="JI96" t="s">
        <v>234</v>
      </c>
      <c r="JJ96" t="s">
        <v>234</v>
      </c>
      <c r="JK96" t="s">
        <v>234</v>
      </c>
      <c r="JL96" t="s">
        <v>234</v>
      </c>
      <c r="JM96" t="s">
        <v>234</v>
      </c>
      <c r="JN96" t="s">
        <v>234</v>
      </c>
      <c r="JO96" t="s">
        <v>234</v>
      </c>
      <c r="JP96" t="s">
        <v>234</v>
      </c>
      <c r="JQ96" t="s">
        <v>234</v>
      </c>
      <c r="JR96" t="s">
        <v>234</v>
      </c>
      <c r="JS96" t="s">
        <v>234</v>
      </c>
      <c r="JT96" t="s">
        <v>234</v>
      </c>
      <c r="JU96" t="s">
        <v>234</v>
      </c>
      <c r="JV96" t="s">
        <v>234</v>
      </c>
      <c r="JW96" t="s">
        <v>234</v>
      </c>
      <c r="JX96" t="s">
        <v>3443</v>
      </c>
    </row>
    <row r="97" spans="1:284" x14ac:dyDescent="0.35">
      <c r="A97" t="s">
        <v>4056</v>
      </c>
      <c r="B97" s="268">
        <v>44617</v>
      </c>
      <c r="C97" t="s">
        <v>236</v>
      </c>
      <c r="D97" t="s">
        <v>235</v>
      </c>
      <c r="E97" t="s">
        <v>1358</v>
      </c>
      <c r="F97" t="s">
        <v>239</v>
      </c>
      <c r="G97" t="s">
        <v>240</v>
      </c>
      <c r="H97" t="s">
        <v>244</v>
      </c>
      <c r="I97" t="s">
        <v>390</v>
      </c>
      <c r="J97" t="s">
        <v>4055</v>
      </c>
      <c r="K97" t="s">
        <v>247</v>
      </c>
      <c r="L97" t="s">
        <v>284</v>
      </c>
      <c r="M97" t="s">
        <v>250</v>
      </c>
      <c r="N97" t="s">
        <v>234</v>
      </c>
      <c r="O97" t="s">
        <v>234</v>
      </c>
      <c r="P97" t="s">
        <v>285</v>
      </c>
      <c r="Q97" t="s">
        <v>234</v>
      </c>
      <c r="R97" t="s">
        <v>302</v>
      </c>
      <c r="S97">
        <v>0</v>
      </c>
      <c r="T97">
        <v>1</v>
      </c>
      <c r="U97">
        <v>0</v>
      </c>
      <c r="V97">
        <v>0</v>
      </c>
      <c r="W97">
        <v>0</v>
      </c>
      <c r="X97">
        <v>0</v>
      </c>
      <c r="Y97">
        <v>0</v>
      </c>
      <c r="Z97">
        <v>0</v>
      </c>
      <c r="AA97" t="s">
        <v>303</v>
      </c>
      <c r="AB97" t="s">
        <v>752</v>
      </c>
      <c r="AC97" t="s">
        <v>287</v>
      </c>
      <c r="AD97">
        <v>1</v>
      </c>
      <c r="AE97">
        <v>0</v>
      </c>
      <c r="AF97">
        <v>0</v>
      </c>
      <c r="AG97">
        <v>0</v>
      </c>
      <c r="AH97">
        <v>0</v>
      </c>
      <c r="AI97">
        <v>0</v>
      </c>
      <c r="AJ97">
        <v>0</v>
      </c>
      <c r="AK97">
        <v>0</v>
      </c>
      <c r="AL97">
        <v>0</v>
      </c>
      <c r="AM97">
        <v>0</v>
      </c>
      <c r="AN97" t="s">
        <v>234</v>
      </c>
      <c r="AO97" t="s">
        <v>317</v>
      </c>
      <c r="AP97" t="s">
        <v>289</v>
      </c>
      <c r="AQ97" t="s">
        <v>234</v>
      </c>
      <c r="AR97" t="s">
        <v>234</v>
      </c>
      <c r="AS97" t="s">
        <v>234</v>
      </c>
      <c r="AT97" t="s">
        <v>234</v>
      </c>
      <c r="AU97" t="s">
        <v>234</v>
      </c>
      <c r="AV97" t="s">
        <v>234</v>
      </c>
      <c r="AW97" t="s">
        <v>234</v>
      </c>
      <c r="AX97" t="s">
        <v>234</v>
      </c>
      <c r="AY97" t="s">
        <v>234</v>
      </c>
      <c r="AZ97" t="s">
        <v>234</v>
      </c>
      <c r="BA97" t="s">
        <v>234</v>
      </c>
      <c r="BB97" t="s">
        <v>234</v>
      </c>
      <c r="BC97" t="s">
        <v>234</v>
      </c>
      <c r="BD97" t="s">
        <v>234</v>
      </c>
      <c r="BE97" s="252" t="s">
        <v>234</v>
      </c>
      <c r="BF97" t="s">
        <v>234</v>
      </c>
      <c r="BG97" t="s">
        <v>234</v>
      </c>
      <c r="BH97" s="252" t="s">
        <v>234</v>
      </c>
      <c r="BI97" t="s">
        <v>234</v>
      </c>
      <c r="BJ97" t="s">
        <v>234</v>
      </c>
      <c r="BK97" s="252" t="s">
        <v>234</v>
      </c>
      <c r="BL97" t="s">
        <v>234</v>
      </c>
      <c r="BM97" t="s">
        <v>234</v>
      </c>
      <c r="BN97" s="252" t="s">
        <v>234</v>
      </c>
      <c r="BO97" t="s">
        <v>234</v>
      </c>
      <c r="BP97" t="s">
        <v>234</v>
      </c>
      <c r="BQ97" s="252" t="s">
        <v>234</v>
      </c>
      <c r="BR97" t="s">
        <v>234</v>
      </c>
      <c r="BS97" t="s">
        <v>234</v>
      </c>
      <c r="BT97" t="s">
        <v>234</v>
      </c>
      <c r="BU97" t="s">
        <v>234</v>
      </c>
      <c r="BV97" t="s">
        <v>234</v>
      </c>
      <c r="BW97" t="s">
        <v>234</v>
      </c>
      <c r="BX97" t="s">
        <v>234</v>
      </c>
      <c r="BY97" t="s">
        <v>234</v>
      </c>
      <c r="BZ97" t="s">
        <v>234</v>
      </c>
      <c r="CA97" t="s">
        <v>234</v>
      </c>
      <c r="CB97" t="s">
        <v>234</v>
      </c>
      <c r="CC97" t="s">
        <v>234</v>
      </c>
      <c r="CD97" t="s">
        <v>234</v>
      </c>
      <c r="CE97" t="s">
        <v>234</v>
      </c>
      <c r="CF97" t="s">
        <v>234</v>
      </c>
      <c r="CG97" t="s">
        <v>234</v>
      </c>
      <c r="CH97" t="s">
        <v>234</v>
      </c>
      <c r="CI97" t="s">
        <v>234</v>
      </c>
      <c r="CJ97" t="s">
        <v>234</v>
      </c>
      <c r="CK97" t="s">
        <v>234</v>
      </c>
      <c r="CL97" t="s">
        <v>234</v>
      </c>
      <c r="CM97" t="s">
        <v>234</v>
      </c>
      <c r="CN97" t="s">
        <v>234</v>
      </c>
      <c r="CO97" t="s">
        <v>234</v>
      </c>
      <c r="CP97" t="s">
        <v>234</v>
      </c>
      <c r="CQ97" t="s">
        <v>234</v>
      </c>
      <c r="CR97" t="s">
        <v>234</v>
      </c>
      <c r="CS97" t="s">
        <v>234</v>
      </c>
      <c r="CT97" t="s">
        <v>234</v>
      </c>
      <c r="CU97" t="s">
        <v>234</v>
      </c>
      <c r="CV97" t="s">
        <v>234</v>
      </c>
      <c r="CW97" t="s">
        <v>234</v>
      </c>
      <c r="CX97" t="s">
        <v>234</v>
      </c>
      <c r="CY97" t="s">
        <v>234</v>
      </c>
      <c r="CZ97" t="s">
        <v>234</v>
      </c>
      <c r="DA97" t="s">
        <v>234</v>
      </c>
      <c r="DB97" t="s">
        <v>234</v>
      </c>
      <c r="DC97" t="s">
        <v>234</v>
      </c>
      <c r="DD97" t="s">
        <v>234</v>
      </c>
      <c r="DE97" t="s">
        <v>234</v>
      </c>
      <c r="DF97" t="s">
        <v>234</v>
      </c>
      <c r="DG97" t="s">
        <v>234</v>
      </c>
      <c r="DH97" t="s">
        <v>234</v>
      </c>
      <c r="DI97" t="s">
        <v>234</v>
      </c>
      <c r="DJ97" t="s">
        <v>234</v>
      </c>
      <c r="DK97" t="s">
        <v>234</v>
      </c>
      <c r="DL97" t="s">
        <v>3853</v>
      </c>
      <c r="DM97">
        <v>0</v>
      </c>
      <c r="DN97">
        <v>1</v>
      </c>
      <c r="DO97">
        <v>1</v>
      </c>
      <c r="DP97">
        <v>0</v>
      </c>
      <c r="DQ97">
        <v>0</v>
      </c>
      <c r="DR97">
        <v>0</v>
      </c>
      <c r="DS97">
        <v>1</v>
      </c>
      <c r="DT97">
        <v>0</v>
      </c>
      <c r="DU97" t="s">
        <v>234</v>
      </c>
      <c r="DV97" t="s">
        <v>234</v>
      </c>
      <c r="DW97" t="s">
        <v>234</v>
      </c>
      <c r="DX97" t="s">
        <v>234</v>
      </c>
      <c r="DY97" t="s">
        <v>234</v>
      </c>
      <c r="DZ97" t="s">
        <v>234</v>
      </c>
      <c r="EA97" t="s">
        <v>234</v>
      </c>
      <c r="EB97" t="s">
        <v>234</v>
      </c>
      <c r="EC97">
        <v>15</v>
      </c>
      <c r="ED97" t="s">
        <v>1655</v>
      </c>
      <c r="EE97" t="s">
        <v>234</v>
      </c>
      <c r="EF97" t="s">
        <v>234</v>
      </c>
      <c r="EG97" t="s">
        <v>1655</v>
      </c>
      <c r="EH97">
        <v>35</v>
      </c>
      <c r="EI97" t="s">
        <v>234</v>
      </c>
      <c r="EJ97" t="s">
        <v>234</v>
      </c>
      <c r="EK97" s="252">
        <v>35</v>
      </c>
      <c r="EL97" t="s">
        <v>1655</v>
      </c>
      <c r="EM97" t="s">
        <v>1655</v>
      </c>
      <c r="EN97">
        <v>125</v>
      </c>
      <c r="EO97" t="s">
        <v>234</v>
      </c>
      <c r="EP97" t="s">
        <v>234</v>
      </c>
      <c r="EQ97" s="252">
        <v>125</v>
      </c>
      <c r="ER97" t="s">
        <v>1655</v>
      </c>
      <c r="ES97" t="s">
        <v>234</v>
      </c>
      <c r="ET97" t="s">
        <v>234</v>
      </c>
      <c r="EU97" t="s">
        <v>234</v>
      </c>
      <c r="EV97" t="s">
        <v>234</v>
      </c>
      <c r="EW97" t="s">
        <v>234</v>
      </c>
      <c r="EX97" t="s">
        <v>234</v>
      </c>
      <c r="EY97" t="s">
        <v>234</v>
      </c>
      <c r="EZ97" t="s">
        <v>234</v>
      </c>
      <c r="FA97" t="s">
        <v>234</v>
      </c>
      <c r="FB97" t="s">
        <v>234</v>
      </c>
      <c r="FC97" t="s">
        <v>234</v>
      </c>
      <c r="FD97" t="s">
        <v>234</v>
      </c>
      <c r="FE97" t="s">
        <v>234</v>
      </c>
      <c r="FF97" t="s">
        <v>234</v>
      </c>
      <c r="FG97" t="s">
        <v>234</v>
      </c>
      <c r="FH97" t="s">
        <v>234</v>
      </c>
      <c r="FI97" t="s">
        <v>234</v>
      </c>
      <c r="FJ97" t="s">
        <v>234</v>
      </c>
      <c r="FK97" t="s">
        <v>234</v>
      </c>
      <c r="FL97" t="s">
        <v>1445</v>
      </c>
      <c r="FM97" t="s">
        <v>234</v>
      </c>
      <c r="FN97" t="s">
        <v>234</v>
      </c>
      <c r="FO97" t="s">
        <v>234</v>
      </c>
      <c r="FP97" t="s">
        <v>234</v>
      </c>
      <c r="FQ97" t="s">
        <v>234</v>
      </c>
      <c r="FR97" t="s">
        <v>234</v>
      </c>
      <c r="FS97" t="s">
        <v>234</v>
      </c>
      <c r="FT97" t="s">
        <v>234</v>
      </c>
      <c r="FU97" t="s">
        <v>234</v>
      </c>
      <c r="FV97" t="s">
        <v>234</v>
      </c>
      <c r="FW97" t="s">
        <v>234</v>
      </c>
      <c r="FX97" t="s">
        <v>234</v>
      </c>
      <c r="FY97" t="s">
        <v>234</v>
      </c>
      <c r="FZ97" t="s">
        <v>234</v>
      </c>
      <c r="GA97" t="s">
        <v>234</v>
      </c>
      <c r="GB97" t="s">
        <v>234</v>
      </c>
      <c r="GC97" t="s">
        <v>234</v>
      </c>
      <c r="GD97" t="s">
        <v>234</v>
      </c>
      <c r="GE97" t="s">
        <v>234</v>
      </c>
      <c r="GF97" t="s">
        <v>234</v>
      </c>
      <c r="GG97" t="s">
        <v>234</v>
      </c>
      <c r="GH97" t="s">
        <v>234</v>
      </c>
      <c r="GI97" t="s">
        <v>234</v>
      </c>
      <c r="GJ97" t="s">
        <v>234</v>
      </c>
      <c r="GK97" t="s">
        <v>1445</v>
      </c>
      <c r="GL97" t="s">
        <v>1445</v>
      </c>
      <c r="GM97" t="s">
        <v>1655</v>
      </c>
      <c r="GN97" t="s">
        <v>239</v>
      </c>
      <c r="GO97" t="s">
        <v>305</v>
      </c>
      <c r="GP97" t="s">
        <v>394</v>
      </c>
      <c r="GQ97" t="s">
        <v>314</v>
      </c>
      <c r="GR97" t="s">
        <v>1445</v>
      </c>
      <c r="GS97" t="s">
        <v>234</v>
      </c>
      <c r="GT97" t="s">
        <v>234</v>
      </c>
      <c r="GU97" t="s">
        <v>234</v>
      </c>
      <c r="GV97" t="s">
        <v>234</v>
      </c>
      <c r="GW97" t="s">
        <v>234</v>
      </c>
      <c r="GX97" t="s">
        <v>234</v>
      </c>
      <c r="GY97" t="s">
        <v>234</v>
      </c>
      <c r="GZ97" t="s">
        <v>234</v>
      </c>
      <c r="HA97" t="s">
        <v>1565</v>
      </c>
      <c r="HB97">
        <v>0</v>
      </c>
      <c r="HC97">
        <v>0</v>
      </c>
      <c r="HD97">
        <v>0</v>
      </c>
      <c r="HE97">
        <v>0</v>
      </c>
      <c r="HF97">
        <v>1</v>
      </c>
      <c r="HG97">
        <v>0</v>
      </c>
      <c r="HH97">
        <v>0</v>
      </c>
      <c r="HI97">
        <v>0</v>
      </c>
      <c r="HJ97" t="s">
        <v>234</v>
      </c>
      <c r="HK97" t="s">
        <v>1445</v>
      </c>
      <c r="HL97" t="s">
        <v>234</v>
      </c>
      <c r="HM97" t="s">
        <v>234</v>
      </c>
      <c r="HN97" t="s">
        <v>234</v>
      </c>
      <c r="HO97" t="s">
        <v>234</v>
      </c>
      <c r="HP97" t="s">
        <v>234</v>
      </c>
      <c r="HQ97" t="s">
        <v>234</v>
      </c>
      <c r="HR97" t="s">
        <v>234</v>
      </c>
      <c r="HS97" t="s">
        <v>234</v>
      </c>
      <c r="HT97" t="s">
        <v>234</v>
      </c>
      <c r="HU97" t="s">
        <v>234</v>
      </c>
      <c r="HV97" t="s">
        <v>234</v>
      </c>
      <c r="HW97" t="s">
        <v>234</v>
      </c>
      <c r="HX97" t="s">
        <v>234</v>
      </c>
      <c r="HY97" t="s">
        <v>234</v>
      </c>
      <c r="HZ97" t="s">
        <v>234</v>
      </c>
      <c r="IA97" t="s">
        <v>234</v>
      </c>
      <c r="IB97" t="s">
        <v>234</v>
      </c>
      <c r="IC97" t="s">
        <v>234</v>
      </c>
      <c r="ID97" t="s">
        <v>234</v>
      </c>
      <c r="IE97" t="s">
        <v>234</v>
      </c>
      <c r="IF97" t="s">
        <v>234</v>
      </c>
      <c r="IG97" t="s">
        <v>234</v>
      </c>
      <c r="IH97" t="s">
        <v>234</v>
      </c>
      <c r="II97" t="s">
        <v>234</v>
      </c>
      <c r="IJ97" t="s">
        <v>234</v>
      </c>
      <c r="IK97" t="s">
        <v>234</v>
      </c>
      <c r="IL97" t="s">
        <v>234</v>
      </c>
      <c r="IM97" t="s">
        <v>234</v>
      </c>
      <c r="IN97" t="s">
        <v>234</v>
      </c>
      <c r="IO97" t="s">
        <v>234</v>
      </c>
      <c r="IP97" t="s">
        <v>234</v>
      </c>
      <c r="IQ97" t="s">
        <v>234</v>
      </c>
      <c r="IR97" t="s">
        <v>234</v>
      </c>
      <c r="IS97" t="s">
        <v>234</v>
      </c>
      <c r="IT97" t="s">
        <v>234</v>
      </c>
      <c r="IU97" t="s">
        <v>234</v>
      </c>
      <c r="IV97" t="s">
        <v>234</v>
      </c>
      <c r="IW97" t="s">
        <v>234</v>
      </c>
      <c r="IX97" t="s">
        <v>234</v>
      </c>
      <c r="IY97" t="s">
        <v>234</v>
      </c>
      <c r="IZ97" t="s">
        <v>234</v>
      </c>
      <c r="JA97" t="s">
        <v>234</v>
      </c>
      <c r="JB97" t="s">
        <v>234</v>
      </c>
      <c r="JC97" t="s">
        <v>234</v>
      </c>
      <c r="JD97" t="s">
        <v>234</v>
      </c>
      <c r="JE97" t="s">
        <v>234</v>
      </c>
      <c r="JF97" t="s">
        <v>234</v>
      </c>
      <c r="JG97" t="s">
        <v>234</v>
      </c>
      <c r="JH97" t="s">
        <v>234</v>
      </c>
      <c r="JI97" t="s">
        <v>234</v>
      </c>
      <c r="JJ97" t="s">
        <v>234</v>
      </c>
      <c r="JK97" t="s">
        <v>234</v>
      </c>
      <c r="JL97" t="s">
        <v>234</v>
      </c>
      <c r="JM97" t="s">
        <v>234</v>
      </c>
      <c r="JN97" t="s">
        <v>234</v>
      </c>
      <c r="JO97" t="s">
        <v>234</v>
      </c>
      <c r="JP97" t="s">
        <v>234</v>
      </c>
      <c r="JQ97" t="s">
        <v>234</v>
      </c>
      <c r="JR97" t="s">
        <v>234</v>
      </c>
      <c r="JS97" t="s">
        <v>234</v>
      </c>
      <c r="JT97" t="s">
        <v>234</v>
      </c>
      <c r="JU97" t="s">
        <v>234</v>
      </c>
      <c r="JV97" t="s">
        <v>234</v>
      </c>
      <c r="JW97" t="s">
        <v>234</v>
      </c>
      <c r="JX97" t="s">
        <v>234</v>
      </c>
    </row>
    <row r="98" spans="1:284" x14ac:dyDescent="0.35">
      <c r="A98" t="s">
        <v>4060</v>
      </c>
      <c r="B98" s="268">
        <v>44617</v>
      </c>
      <c r="C98" t="s">
        <v>236</v>
      </c>
      <c r="D98" t="s">
        <v>235</v>
      </c>
      <c r="E98" t="s">
        <v>1358</v>
      </c>
      <c r="F98" t="s">
        <v>239</v>
      </c>
      <c r="G98" t="s">
        <v>240</v>
      </c>
      <c r="H98" t="s">
        <v>244</v>
      </c>
      <c r="I98" t="s">
        <v>390</v>
      </c>
      <c r="J98" t="s">
        <v>4055</v>
      </c>
      <c r="K98" t="s">
        <v>247</v>
      </c>
      <c r="L98" t="s">
        <v>284</v>
      </c>
      <c r="M98" t="s">
        <v>250</v>
      </c>
      <c r="N98" t="s">
        <v>234</v>
      </c>
      <c r="O98" t="s">
        <v>234</v>
      </c>
      <c r="P98" t="s">
        <v>285</v>
      </c>
      <c r="Q98" t="s">
        <v>234</v>
      </c>
      <c r="R98" t="s">
        <v>302</v>
      </c>
      <c r="S98">
        <v>0</v>
      </c>
      <c r="T98">
        <v>1</v>
      </c>
      <c r="U98">
        <v>0</v>
      </c>
      <c r="V98">
        <v>0</v>
      </c>
      <c r="W98">
        <v>0</v>
      </c>
      <c r="X98">
        <v>0</v>
      </c>
      <c r="Y98">
        <v>0</v>
      </c>
      <c r="Z98">
        <v>0</v>
      </c>
      <c r="AA98" t="s">
        <v>303</v>
      </c>
      <c r="AB98" t="s">
        <v>752</v>
      </c>
      <c r="AC98" t="s">
        <v>287</v>
      </c>
      <c r="AD98">
        <v>1</v>
      </c>
      <c r="AE98">
        <v>0</v>
      </c>
      <c r="AF98">
        <v>0</v>
      </c>
      <c r="AG98">
        <v>0</v>
      </c>
      <c r="AH98">
        <v>0</v>
      </c>
      <c r="AI98">
        <v>0</v>
      </c>
      <c r="AJ98">
        <v>0</v>
      </c>
      <c r="AK98">
        <v>0</v>
      </c>
      <c r="AL98">
        <v>0</v>
      </c>
      <c r="AM98">
        <v>0</v>
      </c>
      <c r="AN98" t="s">
        <v>234</v>
      </c>
      <c r="AO98" t="s">
        <v>317</v>
      </c>
      <c r="AP98" t="s">
        <v>289</v>
      </c>
      <c r="AQ98" t="s">
        <v>234</v>
      </c>
      <c r="AR98" t="s">
        <v>234</v>
      </c>
      <c r="AS98" t="s">
        <v>234</v>
      </c>
      <c r="AT98" t="s">
        <v>234</v>
      </c>
      <c r="AU98" t="s">
        <v>234</v>
      </c>
      <c r="AV98" t="s">
        <v>234</v>
      </c>
      <c r="AW98" t="s">
        <v>234</v>
      </c>
      <c r="AX98" t="s">
        <v>234</v>
      </c>
      <c r="AY98" t="s">
        <v>234</v>
      </c>
      <c r="AZ98" t="s">
        <v>234</v>
      </c>
      <c r="BA98" t="s">
        <v>234</v>
      </c>
      <c r="BB98" t="s">
        <v>234</v>
      </c>
      <c r="BC98" t="s">
        <v>234</v>
      </c>
      <c r="BD98" t="s">
        <v>234</v>
      </c>
      <c r="BE98" s="252" t="s">
        <v>234</v>
      </c>
      <c r="BF98" t="s">
        <v>234</v>
      </c>
      <c r="BG98" t="s">
        <v>234</v>
      </c>
      <c r="BH98" s="252" t="s">
        <v>234</v>
      </c>
      <c r="BI98" t="s">
        <v>234</v>
      </c>
      <c r="BJ98" t="s">
        <v>234</v>
      </c>
      <c r="BK98" s="252" t="s">
        <v>234</v>
      </c>
      <c r="BL98" t="s">
        <v>234</v>
      </c>
      <c r="BM98" t="s">
        <v>234</v>
      </c>
      <c r="BN98" s="252" t="s">
        <v>234</v>
      </c>
      <c r="BO98" t="s">
        <v>234</v>
      </c>
      <c r="BP98" t="s">
        <v>234</v>
      </c>
      <c r="BQ98" s="252" t="s">
        <v>234</v>
      </c>
      <c r="BR98" t="s">
        <v>234</v>
      </c>
      <c r="BS98" t="s">
        <v>234</v>
      </c>
      <c r="BT98" t="s">
        <v>234</v>
      </c>
      <c r="BU98" t="s">
        <v>234</v>
      </c>
      <c r="BV98" t="s">
        <v>234</v>
      </c>
      <c r="BW98" t="s">
        <v>234</v>
      </c>
      <c r="BX98" t="s">
        <v>234</v>
      </c>
      <c r="BY98" t="s">
        <v>234</v>
      </c>
      <c r="BZ98" t="s">
        <v>234</v>
      </c>
      <c r="CA98" t="s">
        <v>234</v>
      </c>
      <c r="CB98" t="s">
        <v>234</v>
      </c>
      <c r="CC98" t="s">
        <v>234</v>
      </c>
      <c r="CD98" t="s">
        <v>234</v>
      </c>
      <c r="CE98" t="s">
        <v>234</v>
      </c>
      <c r="CF98" t="s">
        <v>234</v>
      </c>
      <c r="CG98" t="s">
        <v>234</v>
      </c>
      <c r="CH98" t="s">
        <v>234</v>
      </c>
      <c r="CI98" t="s">
        <v>234</v>
      </c>
      <c r="CJ98" t="s">
        <v>234</v>
      </c>
      <c r="CK98" t="s">
        <v>234</v>
      </c>
      <c r="CL98" t="s">
        <v>234</v>
      </c>
      <c r="CM98" t="s">
        <v>234</v>
      </c>
      <c r="CN98" t="s">
        <v>234</v>
      </c>
      <c r="CO98" t="s">
        <v>234</v>
      </c>
      <c r="CP98" t="s">
        <v>234</v>
      </c>
      <c r="CQ98" t="s">
        <v>234</v>
      </c>
      <c r="CR98" t="s">
        <v>234</v>
      </c>
      <c r="CS98" t="s">
        <v>234</v>
      </c>
      <c r="CT98" t="s">
        <v>234</v>
      </c>
      <c r="CU98" t="s">
        <v>234</v>
      </c>
      <c r="CV98" t="s">
        <v>234</v>
      </c>
      <c r="CW98" t="s">
        <v>234</v>
      </c>
      <c r="CX98" t="s">
        <v>234</v>
      </c>
      <c r="CY98" t="s">
        <v>234</v>
      </c>
      <c r="CZ98" t="s">
        <v>234</v>
      </c>
      <c r="DA98" t="s">
        <v>234</v>
      </c>
      <c r="DB98" t="s">
        <v>234</v>
      </c>
      <c r="DC98" t="s">
        <v>234</v>
      </c>
      <c r="DD98" t="s">
        <v>234</v>
      </c>
      <c r="DE98" t="s">
        <v>234</v>
      </c>
      <c r="DF98" t="s">
        <v>234</v>
      </c>
      <c r="DG98" t="s">
        <v>234</v>
      </c>
      <c r="DH98" t="s">
        <v>234</v>
      </c>
      <c r="DI98" t="s">
        <v>234</v>
      </c>
      <c r="DJ98" t="s">
        <v>234</v>
      </c>
      <c r="DK98" t="s">
        <v>234</v>
      </c>
      <c r="DL98" t="s">
        <v>4057</v>
      </c>
      <c r="DM98">
        <v>1</v>
      </c>
      <c r="DN98">
        <v>0</v>
      </c>
      <c r="DO98">
        <v>0</v>
      </c>
      <c r="DP98">
        <v>1</v>
      </c>
      <c r="DQ98">
        <v>1</v>
      </c>
      <c r="DR98">
        <v>1</v>
      </c>
      <c r="DS98">
        <v>1</v>
      </c>
      <c r="DT98">
        <v>0</v>
      </c>
      <c r="DU98" t="s">
        <v>1655</v>
      </c>
      <c r="DV98">
        <v>50</v>
      </c>
      <c r="DW98" t="s">
        <v>3814</v>
      </c>
      <c r="DX98" t="s">
        <v>234</v>
      </c>
      <c r="DY98" t="s">
        <v>234</v>
      </c>
      <c r="DZ98" t="s">
        <v>234</v>
      </c>
      <c r="EA98" s="99">
        <v>50</v>
      </c>
      <c r="EB98" t="s">
        <v>1655</v>
      </c>
      <c r="EC98" t="s">
        <v>234</v>
      </c>
      <c r="ED98" t="s">
        <v>234</v>
      </c>
      <c r="EE98">
        <v>50</v>
      </c>
      <c r="EF98" t="s">
        <v>1655</v>
      </c>
      <c r="EG98" t="s">
        <v>1655</v>
      </c>
      <c r="EH98">
        <v>50</v>
      </c>
      <c r="EI98" t="s">
        <v>234</v>
      </c>
      <c r="EJ98" t="s">
        <v>234</v>
      </c>
      <c r="EK98" s="252">
        <v>50</v>
      </c>
      <c r="EL98" t="s">
        <v>1655</v>
      </c>
      <c r="EM98" t="s">
        <v>234</v>
      </c>
      <c r="EN98" t="s">
        <v>234</v>
      </c>
      <c r="EO98" t="s">
        <v>234</v>
      </c>
      <c r="EP98" t="s">
        <v>234</v>
      </c>
      <c r="EQ98" s="252" t="s">
        <v>234</v>
      </c>
      <c r="ER98" t="s">
        <v>234</v>
      </c>
      <c r="ES98" t="s">
        <v>1655</v>
      </c>
      <c r="ET98">
        <v>100</v>
      </c>
      <c r="EU98" t="s">
        <v>234</v>
      </c>
      <c r="EV98" t="s">
        <v>234</v>
      </c>
      <c r="EW98" t="s">
        <v>234</v>
      </c>
      <c r="EX98" s="99">
        <v>100</v>
      </c>
      <c r="EY98" t="s">
        <v>269</v>
      </c>
      <c r="EZ98" t="s">
        <v>1655</v>
      </c>
      <c r="FA98" t="s">
        <v>234</v>
      </c>
      <c r="FB98">
        <v>10</v>
      </c>
      <c r="FC98" t="s">
        <v>234</v>
      </c>
      <c r="FD98" t="s">
        <v>234</v>
      </c>
      <c r="FE98" t="s">
        <v>234</v>
      </c>
      <c r="FF98" t="s">
        <v>234</v>
      </c>
      <c r="FG98" t="s">
        <v>234</v>
      </c>
      <c r="FH98" t="s">
        <v>234</v>
      </c>
      <c r="FI98" t="s">
        <v>1655</v>
      </c>
      <c r="FJ98" t="s">
        <v>259</v>
      </c>
      <c r="FK98" s="99">
        <v>10</v>
      </c>
      <c r="FL98" t="s">
        <v>1655</v>
      </c>
      <c r="FM98" t="s">
        <v>1555</v>
      </c>
      <c r="FN98">
        <v>0</v>
      </c>
      <c r="FO98">
        <v>0</v>
      </c>
      <c r="FP98">
        <v>0</v>
      </c>
      <c r="FQ98">
        <v>0</v>
      </c>
      <c r="FR98">
        <v>0</v>
      </c>
      <c r="FS98">
        <v>0</v>
      </c>
      <c r="FT98">
        <v>0</v>
      </c>
      <c r="FU98">
        <v>0</v>
      </c>
      <c r="FV98">
        <v>0</v>
      </c>
      <c r="FW98">
        <v>1</v>
      </c>
      <c r="FX98">
        <v>0</v>
      </c>
      <c r="FY98">
        <v>0</v>
      </c>
      <c r="FZ98">
        <v>0</v>
      </c>
      <c r="GA98" t="s">
        <v>234</v>
      </c>
      <c r="GB98" t="s">
        <v>4058</v>
      </c>
      <c r="GC98">
        <v>1</v>
      </c>
      <c r="GD98">
        <v>0</v>
      </c>
      <c r="GE98">
        <v>0</v>
      </c>
      <c r="GF98">
        <v>1</v>
      </c>
      <c r="GG98">
        <v>1</v>
      </c>
      <c r="GH98">
        <v>1</v>
      </c>
      <c r="GI98">
        <v>1</v>
      </c>
      <c r="GJ98">
        <v>0</v>
      </c>
      <c r="GK98" t="s">
        <v>1445</v>
      </c>
      <c r="GL98" t="s">
        <v>1445</v>
      </c>
      <c r="GM98" t="s">
        <v>1655</v>
      </c>
      <c r="GN98" t="s">
        <v>239</v>
      </c>
      <c r="GO98" t="s">
        <v>305</v>
      </c>
      <c r="GP98" t="s">
        <v>240</v>
      </c>
      <c r="GQ98" t="s">
        <v>305</v>
      </c>
      <c r="GR98" t="s">
        <v>1445</v>
      </c>
      <c r="GS98" t="s">
        <v>234</v>
      </c>
      <c r="GT98" t="s">
        <v>234</v>
      </c>
      <c r="GU98" t="s">
        <v>234</v>
      </c>
      <c r="GV98" t="s">
        <v>234</v>
      </c>
      <c r="GW98" t="s">
        <v>234</v>
      </c>
      <c r="GX98" t="s">
        <v>234</v>
      </c>
      <c r="GY98" t="s">
        <v>234</v>
      </c>
      <c r="GZ98" t="s">
        <v>234</v>
      </c>
      <c r="HA98" t="s">
        <v>4059</v>
      </c>
      <c r="HB98">
        <v>0</v>
      </c>
      <c r="HC98">
        <v>1</v>
      </c>
      <c r="HD98">
        <v>0</v>
      </c>
      <c r="HE98">
        <v>0</v>
      </c>
      <c r="HF98">
        <v>0</v>
      </c>
      <c r="HG98">
        <v>1</v>
      </c>
      <c r="HH98">
        <v>0</v>
      </c>
      <c r="HI98">
        <v>0</v>
      </c>
      <c r="HJ98" t="s">
        <v>234</v>
      </c>
      <c r="HK98" t="s">
        <v>1655</v>
      </c>
      <c r="HL98" t="s">
        <v>234</v>
      </c>
      <c r="HM98" t="s">
        <v>303</v>
      </c>
      <c r="HN98">
        <v>0</v>
      </c>
      <c r="HO98">
        <v>1</v>
      </c>
      <c r="HP98">
        <v>0</v>
      </c>
      <c r="HQ98" t="s">
        <v>234</v>
      </c>
      <c r="HR98" t="s">
        <v>234</v>
      </c>
      <c r="HS98" t="s">
        <v>234</v>
      </c>
      <c r="HT98" t="s">
        <v>234</v>
      </c>
      <c r="HU98" t="s">
        <v>234</v>
      </c>
      <c r="HV98" t="s">
        <v>234</v>
      </c>
      <c r="HW98" t="s">
        <v>234</v>
      </c>
      <c r="HX98" t="s">
        <v>234</v>
      </c>
      <c r="HY98" t="s">
        <v>234</v>
      </c>
      <c r="HZ98" t="s">
        <v>234</v>
      </c>
      <c r="IA98" t="s">
        <v>234</v>
      </c>
      <c r="IB98" t="s">
        <v>234</v>
      </c>
      <c r="IC98" t="s">
        <v>234</v>
      </c>
      <c r="ID98" t="s">
        <v>234</v>
      </c>
      <c r="IE98" t="s">
        <v>234</v>
      </c>
      <c r="IF98" t="s">
        <v>234</v>
      </c>
      <c r="IG98" t="s">
        <v>234</v>
      </c>
      <c r="IH98" t="s">
        <v>234</v>
      </c>
      <c r="II98" t="s">
        <v>234</v>
      </c>
      <c r="IJ98" t="s">
        <v>234</v>
      </c>
      <c r="IK98" t="s">
        <v>234</v>
      </c>
      <c r="IL98" t="s">
        <v>234</v>
      </c>
      <c r="IM98" t="s">
        <v>234</v>
      </c>
      <c r="IN98" t="s">
        <v>234</v>
      </c>
      <c r="IO98" t="s">
        <v>234</v>
      </c>
      <c r="IP98" t="s">
        <v>234</v>
      </c>
      <c r="IQ98" t="s">
        <v>234</v>
      </c>
      <c r="IR98" t="s">
        <v>234</v>
      </c>
      <c r="IS98" t="s">
        <v>234</v>
      </c>
      <c r="IT98" t="s">
        <v>234</v>
      </c>
      <c r="IU98" t="s">
        <v>234</v>
      </c>
      <c r="IV98" t="s">
        <v>234</v>
      </c>
      <c r="IW98" t="s">
        <v>234</v>
      </c>
      <c r="IX98" t="s">
        <v>234</v>
      </c>
      <c r="IY98" t="s">
        <v>234</v>
      </c>
      <c r="IZ98" t="s">
        <v>234</v>
      </c>
      <c r="JA98" t="s">
        <v>234</v>
      </c>
      <c r="JB98" t="s">
        <v>234</v>
      </c>
      <c r="JC98" t="s">
        <v>234</v>
      </c>
      <c r="JD98" t="s">
        <v>234</v>
      </c>
      <c r="JE98" t="s">
        <v>234</v>
      </c>
      <c r="JF98" t="s">
        <v>234</v>
      </c>
      <c r="JG98" t="s">
        <v>234</v>
      </c>
      <c r="JH98" t="s">
        <v>234</v>
      </c>
      <c r="JI98" t="s">
        <v>234</v>
      </c>
      <c r="JJ98" t="s">
        <v>234</v>
      </c>
      <c r="JK98" t="s">
        <v>234</v>
      </c>
      <c r="JL98" t="s">
        <v>234</v>
      </c>
      <c r="JM98" t="s">
        <v>234</v>
      </c>
      <c r="JN98" t="s">
        <v>234</v>
      </c>
      <c r="JO98" t="s">
        <v>234</v>
      </c>
      <c r="JP98" t="s">
        <v>234</v>
      </c>
      <c r="JQ98" t="s">
        <v>234</v>
      </c>
      <c r="JR98" t="s">
        <v>234</v>
      </c>
      <c r="JS98" t="s">
        <v>234</v>
      </c>
      <c r="JT98" t="s">
        <v>234</v>
      </c>
      <c r="JU98" t="s">
        <v>234</v>
      </c>
      <c r="JV98" t="s">
        <v>234</v>
      </c>
      <c r="JW98" t="s">
        <v>234</v>
      </c>
      <c r="JX98" t="s">
        <v>234</v>
      </c>
    </row>
    <row r="99" spans="1:284" x14ac:dyDescent="0.35">
      <c r="A99" t="s">
        <v>4064</v>
      </c>
      <c r="B99" s="268">
        <v>44617</v>
      </c>
      <c r="C99" t="s">
        <v>236</v>
      </c>
      <c r="D99" t="s">
        <v>235</v>
      </c>
      <c r="E99" t="s">
        <v>1358</v>
      </c>
      <c r="F99" t="s">
        <v>239</v>
      </c>
      <c r="G99" t="s">
        <v>240</v>
      </c>
      <c r="H99" t="s">
        <v>244</v>
      </c>
      <c r="I99" t="s">
        <v>390</v>
      </c>
      <c r="J99" t="s">
        <v>4055</v>
      </c>
      <c r="K99" t="s">
        <v>247</v>
      </c>
      <c r="L99" t="s">
        <v>284</v>
      </c>
      <c r="M99" t="s">
        <v>250</v>
      </c>
      <c r="N99" t="s">
        <v>234</v>
      </c>
      <c r="O99" t="s">
        <v>234</v>
      </c>
      <c r="P99" t="s">
        <v>285</v>
      </c>
      <c r="Q99" t="s">
        <v>234</v>
      </c>
      <c r="R99" t="s">
        <v>302</v>
      </c>
      <c r="S99">
        <v>0</v>
      </c>
      <c r="T99">
        <v>1</v>
      </c>
      <c r="U99">
        <v>0</v>
      </c>
      <c r="V99">
        <v>0</v>
      </c>
      <c r="W99">
        <v>0</v>
      </c>
      <c r="X99">
        <v>0</v>
      </c>
      <c r="Y99">
        <v>0</v>
      </c>
      <c r="Z99">
        <v>0</v>
      </c>
      <c r="AA99" t="s">
        <v>303</v>
      </c>
      <c r="AB99" t="s">
        <v>752</v>
      </c>
      <c r="AC99" t="s">
        <v>287</v>
      </c>
      <c r="AD99">
        <v>1</v>
      </c>
      <c r="AE99">
        <v>0</v>
      </c>
      <c r="AF99">
        <v>0</v>
      </c>
      <c r="AG99">
        <v>0</v>
      </c>
      <c r="AH99">
        <v>0</v>
      </c>
      <c r="AI99">
        <v>0</v>
      </c>
      <c r="AJ99">
        <v>0</v>
      </c>
      <c r="AK99">
        <v>0</v>
      </c>
      <c r="AL99">
        <v>0</v>
      </c>
      <c r="AM99">
        <v>0</v>
      </c>
      <c r="AN99" t="s">
        <v>234</v>
      </c>
      <c r="AO99" t="s">
        <v>348</v>
      </c>
      <c r="AP99" t="s">
        <v>348</v>
      </c>
      <c r="AQ99" t="s">
        <v>234</v>
      </c>
      <c r="AR99" t="s">
        <v>234</v>
      </c>
      <c r="AS99" t="s">
        <v>234</v>
      </c>
      <c r="AT99" t="s">
        <v>234</v>
      </c>
      <c r="AU99" t="s">
        <v>234</v>
      </c>
      <c r="AV99" t="s">
        <v>234</v>
      </c>
      <c r="AW99" t="s">
        <v>234</v>
      </c>
      <c r="AX99" t="s">
        <v>234</v>
      </c>
      <c r="AY99" t="s">
        <v>234</v>
      </c>
      <c r="AZ99" t="s">
        <v>234</v>
      </c>
      <c r="BA99" t="s">
        <v>234</v>
      </c>
      <c r="BB99" t="s">
        <v>234</v>
      </c>
      <c r="BC99" t="s">
        <v>234</v>
      </c>
      <c r="BD99" t="s">
        <v>234</v>
      </c>
      <c r="BE99" s="252" t="s">
        <v>234</v>
      </c>
      <c r="BF99" t="s">
        <v>234</v>
      </c>
      <c r="BG99" t="s">
        <v>234</v>
      </c>
      <c r="BH99" s="252" t="s">
        <v>234</v>
      </c>
      <c r="BI99" t="s">
        <v>234</v>
      </c>
      <c r="BJ99" t="s">
        <v>234</v>
      </c>
      <c r="BK99" s="252" t="s">
        <v>234</v>
      </c>
      <c r="BL99" t="s">
        <v>234</v>
      </c>
      <c r="BM99" t="s">
        <v>234</v>
      </c>
      <c r="BN99" s="252" t="s">
        <v>234</v>
      </c>
      <c r="BO99" t="s">
        <v>234</v>
      </c>
      <c r="BP99" t="s">
        <v>234</v>
      </c>
      <c r="BQ99" s="252" t="s">
        <v>234</v>
      </c>
      <c r="BR99" t="s">
        <v>234</v>
      </c>
      <c r="BS99" t="s">
        <v>234</v>
      </c>
      <c r="BT99" t="s">
        <v>234</v>
      </c>
      <c r="BU99" t="s">
        <v>234</v>
      </c>
      <c r="BV99" t="s">
        <v>234</v>
      </c>
      <c r="BW99" t="s">
        <v>234</v>
      </c>
      <c r="BX99" t="s">
        <v>234</v>
      </c>
      <c r="BY99" t="s">
        <v>234</v>
      </c>
      <c r="BZ99" t="s">
        <v>234</v>
      </c>
      <c r="CA99" t="s">
        <v>234</v>
      </c>
      <c r="CB99" t="s">
        <v>234</v>
      </c>
      <c r="CC99" t="s">
        <v>234</v>
      </c>
      <c r="CD99" t="s">
        <v>234</v>
      </c>
      <c r="CE99" t="s">
        <v>234</v>
      </c>
      <c r="CF99" t="s">
        <v>234</v>
      </c>
      <c r="CG99" t="s">
        <v>234</v>
      </c>
      <c r="CH99" t="s">
        <v>234</v>
      </c>
      <c r="CI99" t="s">
        <v>234</v>
      </c>
      <c r="CJ99" t="s">
        <v>234</v>
      </c>
      <c r="CK99" t="s">
        <v>234</v>
      </c>
      <c r="CL99" t="s">
        <v>234</v>
      </c>
      <c r="CM99" t="s">
        <v>234</v>
      </c>
      <c r="CN99" t="s">
        <v>234</v>
      </c>
      <c r="CO99" t="s">
        <v>234</v>
      </c>
      <c r="CP99" t="s">
        <v>234</v>
      </c>
      <c r="CQ99" t="s">
        <v>234</v>
      </c>
      <c r="CR99" t="s">
        <v>234</v>
      </c>
      <c r="CS99" t="s">
        <v>234</v>
      </c>
      <c r="CT99" t="s">
        <v>234</v>
      </c>
      <c r="CU99" t="s">
        <v>234</v>
      </c>
      <c r="CV99" t="s">
        <v>234</v>
      </c>
      <c r="CW99" t="s">
        <v>234</v>
      </c>
      <c r="CX99" t="s">
        <v>234</v>
      </c>
      <c r="CY99" t="s">
        <v>234</v>
      </c>
      <c r="CZ99" t="s">
        <v>234</v>
      </c>
      <c r="DA99" t="s">
        <v>234</v>
      </c>
      <c r="DB99" t="s">
        <v>234</v>
      </c>
      <c r="DC99" t="s">
        <v>234</v>
      </c>
      <c r="DD99" t="s">
        <v>234</v>
      </c>
      <c r="DE99" t="s">
        <v>234</v>
      </c>
      <c r="DF99" t="s">
        <v>234</v>
      </c>
      <c r="DG99" t="s">
        <v>234</v>
      </c>
      <c r="DH99" t="s">
        <v>234</v>
      </c>
      <c r="DI99" t="s">
        <v>234</v>
      </c>
      <c r="DJ99" t="s">
        <v>234</v>
      </c>
      <c r="DK99" t="s">
        <v>234</v>
      </c>
      <c r="DL99" t="s">
        <v>4061</v>
      </c>
      <c r="DM99">
        <v>1</v>
      </c>
      <c r="DN99">
        <v>0</v>
      </c>
      <c r="DO99">
        <v>0</v>
      </c>
      <c r="DP99">
        <v>0</v>
      </c>
      <c r="DQ99">
        <v>0</v>
      </c>
      <c r="DR99">
        <v>1</v>
      </c>
      <c r="DS99">
        <v>1</v>
      </c>
      <c r="DT99">
        <v>0</v>
      </c>
      <c r="DU99" t="s">
        <v>1655</v>
      </c>
      <c r="DV99">
        <v>40</v>
      </c>
      <c r="DW99" t="s">
        <v>3818</v>
      </c>
      <c r="DX99" t="s">
        <v>234</v>
      </c>
      <c r="DY99" t="s">
        <v>234</v>
      </c>
      <c r="DZ99" t="s">
        <v>234</v>
      </c>
      <c r="EA99" s="99">
        <v>40</v>
      </c>
      <c r="EB99" t="s">
        <v>269</v>
      </c>
      <c r="EC99" t="s">
        <v>234</v>
      </c>
      <c r="ED99" t="s">
        <v>234</v>
      </c>
      <c r="EE99" t="s">
        <v>234</v>
      </c>
      <c r="EF99" t="s">
        <v>234</v>
      </c>
      <c r="EG99" t="s">
        <v>1655</v>
      </c>
      <c r="EH99">
        <v>50</v>
      </c>
      <c r="EI99" t="s">
        <v>234</v>
      </c>
      <c r="EJ99" t="s">
        <v>234</v>
      </c>
      <c r="EK99" s="252">
        <v>50</v>
      </c>
      <c r="EL99" t="s">
        <v>269</v>
      </c>
      <c r="EM99" t="s">
        <v>234</v>
      </c>
      <c r="EN99" t="s">
        <v>234</v>
      </c>
      <c r="EO99" t="s">
        <v>234</v>
      </c>
      <c r="EP99" t="s">
        <v>234</v>
      </c>
      <c r="EQ99" s="252" t="s">
        <v>234</v>
      </c>
      <c r="ER99" t="s">
        <v>234</v>
      </c>
      <c r="ES99" t="s">
        <v>234</v>
      </c>
      <c r="ET99" t="s">
        <v>234</v>
      </c>
      <c r="EU99" t="s">
        <v>234</v>
      </c>
      <c r="EV99" t="s">
        <v>234</v>
      </c>
      <c r="EW99" t="s">
        <v>234</v>
      </c>
      <c r="EX99" t="s">
        <v>234</v>
      </c>
      <c r="EY99" t="s">
        <v>234</v>
      </c>
      <c r="EZ99" t="s">
        <v>1655</v>
      </c>
      <c r="FA99" t="s">
        <v>234</v>
      </c>
      <c r="FB99">
        <v>10</v>
      </c>
      <c r="FC99" t="s">
        <v>234</v>
      </c>
      <c r="FD99" t="s">
        <v>234</v>
      </c>
      <c r="FE99" t="s">
        <v>234</v>
      </c>
      <c r="FF99" t="s">
        <v>234</v>
      </c>
      <c r="FG99" t="s">
        <v>234</v>
      </c>
      <c r="FH99" t="s">
        <v>234</v>
      </c>
      <c r="FI99" t="s">
        <v>269</v>
      </c>
      <c r="FJ99" t="s">
        <v>259</v>
      </c>
      <c r="FK99" s="99">
        <v>10</v>
      </c>
      <c r="FL99" t="s">
        <v>1655</v>
      </c>
      <c r="FM99" t="s">
        <v>1555</v>
      </c>
      <c r="FN99">
        <v>0</v>
      </c>
      <c r="FO99">
        <v>0</v>
      </c>
      <c r="FP99">
        <v>0</v>
      </c>
      <c r="FQ99">
        <v>0</v>
      </c>
      <c r="FR99">
        <v>0</v>
      </c>
      <c r="FS99">
        <v>0</v>
      </c>
      <c r="FT99">
        <v>0</v>
      </c>
      <c r="FU99">
        <v>0</v>
      </c>
      <c r="FV99">
        <v>0</v>
      </c>
      <c r="FW99">
        <v>1</v>
      </c>
      <c r="FX99">
        <v>0</v>
      </c>
      <c r="FY99">
        <v>0</v>
      </c>
      <c r="FZ99">
        <v>0</v>
      </c>
      <c r="GA99" t="s">
        <v>234</v>
      </c>
      <c r="GB99" t="s">
        <v>4062</v>
      </c>
      <c r="GC99">
        <v>1</v>
      </c>
      <c r="GD99">
        <v>0</v>
      </c>
      <c r="GE99">
        <v>0</v>
      </c>
      <c r="GF99">
        <v>0</v>
      </c>
      <c r="GG99">
        <v>0</v>
      </c>
      <c r="GH99">
        <v>1</v>
      </c>
      <c r="GI99">
        <v>1</v>
      </c>
      <c r="GJ99">
        <v>0</v>
      </c>
      <c r="GK99" t="s">
        <v>1445</v>
      </c>
      <c r="GL99" t="s">
        <v>1445</v>
      </c>
      <c r="GM99" t="s">
        <v>1655</v>
      </c>
      <c r="GN99" t="s">
        <v>239</v>
      </c>
      <c r="GO99" t="s">
        <v>305</v>
      </c>
      <c r="GP99" t="s">
        <v>240</v>
      </c>
      <c r="GQ99" t="s">
        <v>305</v>
      </c>
      <c r="GR99" t="s">
        <v>1445</v>
      </c>
      <c r="GS99" t="s">
        <v>234</v>
      </c>
      <c r="GT99" t="s">
        <v>234</v>
      </c>
      <c r="GU99" t="s">
        <v>234</v>
      </c>
      <c r="GV99" t="s">
        <v>234</v>
      </c>
      <c r="GW99" t="s">
        <v>234</v>
      </c>
      <c r="GX99" t="s">
        <v>234</v>
      </c>
      <c r="GY99" t="s">
        <v>234</v>
      </c>
      <c r="GZ99" t="s">
        <v>234</v>
      </c>
      <c r="HA99" t="s">
        <v>246</v>
      </c>
      <c r="HB99">
        <v>0</v>
      </c>
      <c r="HC99">
        <v>0</v>
      </c>
      <c r="HD99">
        <v>0</v>
      </c>
      <c r="HE99">
        <v>0</v>
      </c>
      <c r="HF99">
        <v>0</v>
      </c>
      <c r="HG99">
        <v>0</v>
      </c>
      <c r="HH99">
        <v>1</v>
      </c>
      <c r="HI99">
        <v>0</v>
      </c>
      <c r="HJ99" t="s">
        <v>4063</v>
      </c>
      <c r="HK99" t="s">
        <v>1655</v>
      </c>
      <c r="HL99" t="s">
        <v>234</v>
      </c>
      <c r="HM99" t="s">
        <v>303</v>
      </c>
      <c r="HN99">
        <v>0</v>
      </c>
      <c r="HO99">
        <v>1</v>
      </c>
      <c r="HP99">
        <v>0</v>
      </c>
      <c r="HQ99" t="s">
        <v>234</v>
      </c>
      <c r="HR99" t="s">
        <v>234</v>
      </c>
      <c r="HS99" t="s">
        <v>234</v>
      </c>
      <c r="HT99" t="s">
        <v>234</v>
      </c>
      <c r="HU99" t="s">
        <v>234</v>
      </c>
      <c r="HV99" t="s">
        <v>234</v>
      </c>
      <c r="HW99" t="s">
        <v>234</v>
      </c>
      <c r="HX99" t="s">
        <v>234</v>
      </c>
      <c r="HY99" t="s">
        <v>234</v>
      </c>
      <c r="HZ99" t="s">
        <v>234</v>
      </c>
      <c r="IA99" t="s">
        <v>234</v>
      </c>
      <c r="IB99" t="s">
        <v>234</v>
      </c>
      <c r="IC99" t="s">
        <v>234</v>
      </c>
      <c r="ID99" t="s">
        <v>234</v>
      </c>
      <c r="IE99" t="s">
        <v>234</v>
      </c>
      <c r="IF99" t="s">
        <v>234</v>
      </c>
      <c r="IG99" t="s">
        <v>234</v>
      </c>
      <c r="IH99" t="s">
        <v>234</v>
      </c>
      <c r="II99" t="s">
        <v>234</v>
      </c>
      <c r="IJ99" t="s">
        <v>234</v>
      </c>
      <c r="IK99" t="s">
        <v>234</v>
      </c>
      <c r="IL99" t="s">
        <v>234</v>
      </c>
      <c r="IM99" t="s">
        <v>234</v>
      </c>
      <c r="IN99" t="s">
        <v>234</v>
      </c>
      <c r="IO99" t="s">
        <v>234</v>
      </c>
      <c r="IP99" t="s">
        <v>234</v>
      </c>
      <c r="IQ99" t="s">
        <v>234</v>
      </c>
      <c r="IR99" t="s">
        <v>234</v>
      </c>
      <c r="IS99" t="s">
        <v>234</v>
      </c>
      <c r="IT99" t="s">
        <v>234</v>
      </c>
      <c r="IU99" t="s">
        <v>234</v>
      </c>
      <c r="IV99" t="s">
        <v>234</v>
      </c>
      <c r="IW99" t="s">
        <v>234</v>
      </c>
      <c r="IX99" t="s">
        <v>234</v>
      </c>
      <c r="IY99" t="s">
        <v>234</v>
      </c>
      <c r="IZ99" t="s">
        <v>234</v>
      </c>
      <c r="JA99" t="s">
        <v>234</v>
      </c>
      <c r="JB99" t="s">
        <v>234</v>
      </c>
      <c r="JC99" t="s">
        <v>234</v>
      </c>
      <c r="JD99" t="s">
        <v>234</v>
      </c>
      <c r="JE99" t="s">
        <v>234</v>
      </c>
      <c r="JF99" t="s">
        <v>234</v>
      </c>
      <c r="JG99" t="s">
        <v>234</v>
      </c>
      <c r="JH99" t="s">
        <v>234</v>
      </c>
      <c r="JI99" t="s">
        <v>234</v>
      </c>
      <c r="JJ99" t="s">
        <v>234</v>
      </c>
      <c r="JK99" t="s">
        <v>234</v>
      </c>
      <c r="JL99" t="s">
        <v>234</v>
      </c>
      <c r="JM99" t="s">
        <v>234</v>
      </c>
      <c r="JN99" t="s">
        <v>234</v>
      </c>
      <c r="JO99" t="s">
        <v>234</v>
      </c>
      <c r="JP99" t="s">
        <v>234</v>
      </c>
      <c r="JQ99" t="s">
        <v>234</v>
      </c>
      <c r="JR99" t="s">
        <v>234</v>
      </c>
      <c r="JS99" t="s">
        <v>234</v>
      </c>
      <c r="JT99" t="s">
        <v>234</v>
      </c>
      <c r="JU99" t="s">
        <v>234</v>
      </c>
      <c r="JV99" t="s">
        <v>234</v>
      </c>
      <c r="JW99" t="s">
        <v>234</v>
      </c>
      <c r="JX99" t="s">
        <v>234</v>
      </c>
    </row>
    <row r="100" spans="1:284" x14ac:dyDescent="0.35">
      <c r="A100" t="s">
        <v>4068</v>
      </c>
      <c r="B100" s="268">
        <v>44617</v>
      </c>
      <c r="C100" t="s">
        <v>236</v>
      </c>
      <c r="D100" t="s">
        <v>235</v>
      </c>
      <c r="E100" t="s">
        <v>1358</v>
      </c>
      <c r="F100" t="s">
        <v>239</v>
      </c>
      <c r="G100" t="s">
        <v>240</v>
      </c>
      <c r="H100" t="s">
        <v>244</v>
      </c>
      <c r="I100" t="s">
        <v>390</v>
      </c>
      <c r="J100" t="s">
        <v>4055</v>
      </c>
      <c r="K100" t="s">
        <v>247</v>
      </c>
      <c r="L100" t="s">
        <v>284</v>
      </c>
      <c r="M100" t="s">
        <v>250</v>
      </c>
      <c r="N100" t="s">
        <v>234</v>
      </c>
      <c r="O100" t="s">
        <v>234</v>
      </c>
      <c r="P100" t="s">
        <v>308</v>
      </c>
      <c r="Q100" t="s">
        <v>234</v>
      </c>
      <c r="R100" t="s">
        <v>302</v>
      </c>
      <c r="S100">
        <v>0</v>
      </c>
      <c r="T100">
        <v>1</v>
      </c>
      <c r="U100">
        <v>0</v>
      </c>
      <c r="V100">
        <v>0</v>
      </c>
      <c r="W100">
        <v>0</v>
      </c>
      <c r="X100">
        <v>0</v>
      </c>
      <c r="Y100">
        <v>0</v>
      </c>
      <c r="Z100">
        <v>0</v>
      </c>
      <c r="AA100" t="s">
        <v>303</v>
      </c>
      <c r="AB100" t="s">
        <v>752</v>
      </c>
      <c r="AC100" t="s">
        <v>4065</v>
      </c>
      <c r="AD100">
        <v>1</v>
      </c>
      <c r="AE100">
        <v>0</v>
      </c>
      <c r="AF100">
        <v>1</v>
      </c>
      <c r="AG100">
        <v>1</v>
      </c>
      <c r="AH100">
        <v>0</v>
      </c>
      <c r="AI100">
        <v>0</v>
      </c>
      <c r="AJ100">
        <v>1</v>
      </c>
      <c r="AK100">
        <v>0</v>
      </c>
      <c r="AL100">
        <v>0</v>
      </c>
      <c r="AM100">
        <v>0</v>
      </c>
      <c r="AN100" t="s">
        <v>234</v>
      </c>
      <c r="AO100" t="s">
        <v>317</v>
      </c>
      <c r="AP100" t="s">
        <v>348</v>
      </c>
      <c r="AQ100" t="s">
        <v>234</v>
      </c>
      <c r="AR100" t="s">
        <v>234</v>
      </c>
      <c r="AS100" t="s">
        <v>234</v>
      </c>
      <c r="AT100" t="s">
        <v>234</v>
      </c>
      <c r="AU100" t="s">
        <v>234</v>
      </c>
      <c r="AV100" t="s">
        <v>234</v>
      </c>
      <c r="AW100" t="s">
        <v>234</v>
      </c>
      <c r="AX100" t="s">
        <v>234</v>
      </c>
      <c r="AY100" t="s">
        <v>234</v>
      </c>
      <c r="AZ100" t="s">
        <v>234</v>
      </c>
      <c r="BA100" t="s">
        <v>234</v>
      </c>
      <c r="BB100" t="s">
        <v>234</v>
      </c>
      <c r="BC100" t="s">
        <v>234</v>
      </c>
      <c r="BD100" t="s">
        <v>234</v>
      </c>
      <c r="BE100" s="252" t="s">
        <v>234</v>
      </c>
      <c r="BF100" t="s">
        <v>234</v>
      </c>
      <c r="BG100" t="s">
        <v>234</v>
      </c>
      <c r="BH100" s="252" t="s">
        <v>234</v>
      </c>
      <c r="BI100" t="s">
        <v>234</v>
      </c>
      <c r="BJ100" t="s">
        <v>234</v>
      </c>
      <c r="BK100" s="252" t="s">
        <v>234</v>
      </c>
      <c r="BL100" t="s">
        <v>234</v>
      </c>
      <c r="BM100" t="s">
        <v>234</v>
      </c>
      <c r="BN100" s="252" t="s">
        <v>234</v>
      </c>
      <c r="BO100" t="s">
        <v>234</v>
      </c>
      <c r="BP100" t="s">
        <v>234</v>
      </c>
      <c r="BQ100" s="252" t="s">
        <v>234</v>
      </c>
      <c r="BR100" t="s">
        <v>234</v>
      </c>
      <c r="BS100" t="s">
        <v>234</v>
      </c>
      <c r="BT100" t="s">
        <v>234</v>
      </c>
      <c r="BU100" t="s">
        <v>234</v>
      </c>
      <c r="BV100" t="s">
        <v>234</v>
      </c>
      <c r="BW100" t="s">
        <v>234</v>
      </c>
      <c r="BX100" t="s">
        <v>234</v>
      </c>
      <c r="BY100" t="s">
        <v>234</v>
      </c>
      <c r="BZ100" t="s">
        <v>234</v>
      </c>
      <c r="CA100" t="s">
        <v>234</v>
      </c>
      <c r="CB100" t="s">
        <v>234</v>
      </c>
      <c r="CC100" t="s">
        <v>234</v>
      </c>
      <c r="CD100" t="s">
        <v>234</v>
      </c>
      <c r="CE100" t="s">
        <v>234</v>
      </c>
      <c r="CF100" t="s">
        <v>234</v>
      </c>
      <c r="CG100" t="s">
        <v>234</v>
      </c>
      <c r="CH100" t="s">
        <v>234</v>
      </c>
      <c r="CI100" t="s">
        <v>234</v>
      </c>
      <c r="CJ100" t="s">
        <v>234</v>
      </c>
      <c r="CK100" t="s">
        <v>234</v>
      </c>
      <c r="CL100" t="s">
        <v>234</v>
      </c>
      <c r="CM100" t="s">
        <v>234</v>
      </c>
      <c r="CN100" t="s">
        <v>234</v>
      </c>
      <c r="CO100" t="s">
        <v>234</v>
      </c>
      <c r="CP100" t="s">
        <v>234</v>
      </c>
      <c r="CQ100" t="s">
        <v>234</v>
      </c>
      <c r="CR100" t="s">
        <v>234</v>
      </c>
      <c r="CS100" t="s">
        <v>234</v>
      </c>
      <c r="CT100" t="s">
        <v>234</v>
      </c>
      <c r="CU100" t="s">
        <v>234</v>
      </c>
      <c r="CV100" t="s">
        <v>234</v>
      </c>
      <c r="CW100" t="s">
        <v>234</v>
      </c>
      <c r="CX100" t="s">
        <v>234</v>
      </c>
      <c r="CY100" t="s">
        <v>234</v>
      </c>
      <c r="CZ100" t="s">
        <v>234</v>
      </c>
      <c r="DA100" t="s">
        <v>234</v>
      </c>
      <c r="DB100" t="s">
        <v>234</v>
      </c>
      <c r="DC100" t="s">
        <v>234</v>
      </c>
      <c r="DD100" t="s">
        <v>234</v>
      </c>
      <c r="DE100" t="s">
        <v>234</v>
      </c>
      <c r="DF100" t="s">
        <v>234</v>
      </c>
      <c r="DG100" t="s">
        <v>234</v>
      </c>
      <c r="DH100" t="s">
        <v>234</v>
      </c>
      <c r="DI100" t="s">
        <v>234</v>
      </c>
      <c r="DJ100" t="s">
        <v>234</v>
      </c>
      <c r="DK100" t="s">
        <v>234</v>
      </c>
      <c r="DL100" t="s">
        <v>3813</v>
      </c>
      <c r="DM100">
        <v>1</v>
      </c>
      <c r="DN100">
        <v>1</v>
      </c>
      <c r="DO100">
        <v>1</v>
      </c>
      <c r="DP100">
        <v>1</v>
      </c>
      <c r="DQ100">
        <v>1</v>
      </c>
      <c r="DR100">
        <v>1</v>
      </c>
      <c r="DS100">
        <v>1</v>
      </c>
      <c r="DT100">
        <v>0</v>
      </c>
      <c r="DU100" t="s">
        <v>1655</v>
      </c>
      <c r="DV100">
        <v>35</v>
      </c>
      <c r="DW100" t="s">
        <v>3897</v>
      </c>
      <c r="DX100" t="s">
        <v>234</v>
      </c>
      <c r="DY100" t="s">
        <v>234</v>
      </c>
      <c r="DZ100" t="s">
        <v>234</v>
      </c>
      <c r="EA100" s="99">
        <v>35</v>
      </c>
      <c r="EB100" t="s">
        <v>1445</v>
      </c>
      <c r="EC100">
        <v>25</v>
      </c>
      <c r="ED100" t="s">
        <v>1655</v>
      </c>
      <c r="EE100">
        <v>25</v>
      </c>
      <c r="EF100" t="s">
        <v>1655</v>
      </c>
      <c r="EG100" t="s">
        <v>1655</v>
      </c>
      <c r="EH100">
        <v>35</v>
      </c>
      <c r="EI100" t="s">
        <v>234</v>
      </c>
      <c r="EJ100" t="s">
        <v>234</v>
      </c>
      <c r="EK100" s="252">
        <v>35</v>
      </c>
      <c r="EL100" t="s">
        <v>1655</v>
      </c>
      <c r="EM100" t="s">
        <v>1655</v>
      </c>
      <c r="EN100">
        <v>100</v>
      </c>
      <c r="EO100" t="s">
        <v>234</v>
      </c>
      <c r="EP100" t="s">
        <v>234</v>
      </c>
      <c r="EQ100" s="252">
        <v>100</v>
      </c>
      <c r="ER100" t="s">
        <v>269</v>
      </c>
      <c r="ES100" t="s">
        <v>1655</v>
      </c>
      <c r="ET100">
        <v>100</v>
      </c>
      <c r="EU100" t="s">
        <v>234</v>
      </c>
      <c r="EV100" t="s">
        <v>234</v>
      </c>
      <c r="EW100" t="s">
        <v>234</v>
      </c>
      <c r="EX100" s="99">
        <v>100</v>
      </c>
      <c r="EY100" t="s">
        <v>1655</v>
      </c>
      <c r="EZ100" t="s">
        <v>1655</v>
      </c>
      <c r="FA100" t="s">
        <v>234</v>
      </c>
      <c r="FB100">
        <v>10</v>
      </c>
      <c r="FC100" t="s">
        <v>234</v>
      </c>
      <c r="FD100" t="s">
        <v>234</v>
      </c>
      <c r="FE100" t="s">
        <v>234</v>
      </c>
      <c r="FF100" t="s">
        <v>234</v>
      </c>
      <c r="FG100" t="s">
        <v>234</v>
      </c>
      <c r="FH100" t="s">
        <v>234</v>
      </c>
      <c r="FI100" t="s">
        <v>1655</v>
      </c>
      <c r="FJ100" t="s">
        <v>259</v>
      </c>
      <c r="FK100" s="99">
        <v>10</v>
      </c>
      <c r="FL100" t="s">
        <v>1655</v>
      </c>
      <c r="FM100" t="s">
        <v>1555</v>
      </c>
      <c r="FN100">
        <v>0</v>
      </c>
      <c r="FO100">
        <v>0</v>
      </c>
      <c r="FP100">
        <v>0</v>
      </c>
      <c r="FQ100">
        <v>0</v>
      </c>
      <c r="FR100">
        <v>0</v>
      </c>
      <c r="FS100">
        <v>0</v>
      </c>
      <c r="FT100">
        <v>0</v>
      </c>
      <c r="FU100">
        <v>0</v>
      </c>
      <c r="FV100">
        <v>0</v>
      </c>
      <c r="FW100">
        <v>1</v>
      </c>
      <c r="FX100">
        <v>0</v>
      </c>
      <c r="FY100">
        <v>0</v>
      </c>
      <c r="FZ100">
        <v>0</v>
      </c>
      <c r="GA100" t="s">
        <v>234</v>
      </c>
      <c r="GB100" t="s">
        <v>4066</v>
      </c>
      <c r="GC100">
        <v>1</v>
      </c>
      <c r="GD100">
        <v>1</v>
      </c>
      <c r="GE100">
        <v>1</v>
      </c>
      <c r="GF100">
        <v>1</v>
      </c>
      <c r="GG100">
        <v>1</v>
      </c>
      <c r="GH100">
        <v>1</v>
      </c>
      <c r="GI100">
        <v>1</v>
      </c>
      <c r="GJ100">
        <v>0</v>
      </c>
      <c r="GK100" t="s">
        <v>1445</v>
      </c>
      <c r="GL100" t="s">
        <v>1655</v>
      </c>
      <c r="GM100" t="s">
        <v>1655</v>
      </c>
      <c r="GN100" t="s">
        <v>239</v>
      </c>
      <c r="GO100" t="s">
        <v>305</v>
      </c>
      <c r="GP100" t="s">
        <v>240</v>
      </c>
      <c r="GQ100" t="s">
        <v>305</v>
      </c>
      <c r="GR100" t="s">
        <v>1445</v>
      </c>
      <c r="GS100" t="s">
        <v>234</v>
      </c>
      <c r="GT100" t="s">
        <v>234</v>
      </c>
      <c r="GU100" t="s">
        <v>234</v>
      </c>
      <c r="GV100" t="s">
        <v>234</v>
      </c>
      <c r="GW100" t="s">
        <v>234</v>
      </c>
      <c r="GX100" t="s">
        <v>234</v>
      </c>
      <c r="GY100" t="s">
        <v>234</v>
      </c>
      <c r="GZ100" t="s">
        <v>234</v>
      </c>
      <c r="HA100" t="s">
        <v>246</v>
      </c>
      <c r="HB100">
        <v>0</v>
      </c>
      <c r="HC100">
        <v>0</v>
      </c>
      <c r="HD100">
        <v>0</v>
      </c>
      <c r="HE100">
        <v>0</v>
      </c>
      <c r="HF100">
        <v>0</v>
      </c>
      <c r="HG100">
        <v>0</v>
      </c>
      <c r="HH100">
        <v>1</v>
      </c>
      <c r="HI100">
        <v>0</v>
      </c>
      <c r="HJ100" t="s">
        <v>4067</v>
      </c>
      <c r="HK100" t="s">
        <v>1445</v>
      </c>
      <c r="HL100" t="s">
        <v>234</v>
      </c>
      <c r="HM100" t="s">
        <v>234</v>
      </c>
      <c r="HN100" t="s">
        <v>234</v>
      </c>
      <c r="HO100" t="s">
        <v>234</v>
      </c>
      <c r="HP100" t="s">
        <v>234</v>
      </c>
      <c r="HQ100" t="s">
        <v>234</v>
      </c>
      <c r="HR100" t="s">
        <v>234</v>
      </c>
      <c r="HS100" t="s">
        <v>234</v>
      </c>
      <c r="HT100" t="s">
        <v>234</v>
      </c>
      <c r="HU100" t="s">
        <v>234</v>
      </c>
      <c r="HV100" t="s">
        <v>234</v>
      </c>
      <c r="HW100" t="s">
        <v>234</v>
      </c>
      <c r="HX100" t="s">
        <v>234</v>
      </c>
      <c r="HY100" t="s">
        <v>234</v>
      </c>
      <c r="HZ100" t="s">
        <v>234</v>
      </c>
      <c r="IA100" t="s">
        <v>234</v>
      </c>
      <c r="IB100" t="s">
        <v>234</v>
      </c>
      <c r="IC100" t="s">
        <v>234</v>
      </c>
      <c r="ID100" t="s">
        <v>234</v>
      </c>
      <c r="IE100" t="s">
        <v>234</v>
      </c>
      <c r="IF100" t="s">
        <v>234</v>
      </c>
      <c r="IG100" t="s">
        <v>234</v>
      </c>
      <c r="IH100" t="s">
        <v>234</v>
      </c>
      <c r="II100" t="s">
        <v>234</v>
      </c>
      <c r="IJ100" t="s">
        <v>234</v>
      </c>
      <c r="IK100" t="s">
        <v>234</v>
      </c>
      <c r="IL100" t="s">
        <v>234</v>
      </c>
      <c r="IM100" t="s">
        <v>234</v>
      </c>
      <c r="IN100" t="s">
        <v>234</v>
      </c>
      <c r="IO100" t="s">
        <v>234</v>
      </c>
      <c r="IP100" t="s">
        <v>234</v>
      </c>
      <c r="IQ100" t="s">
        <v>234</v>
      </c>
      <c r="IR100" t="s">
        <v>234</v>
      </c>
      <c r="IS100" t="s">
        <v>234</v>
      </c>
      <c r="IT100" t="s">
        <v>234</v>
      </c>
      <c r="IU100" t="s">
        <v>234</v>
      </c>
      <c r="IV100" t="s">
        <v>234</v>
      </c>
      <c r="IW100" t="s">
        <v>234</v>
      </c>
      <c r="IX100" t="s">
        <v>234</v>
      </c>
      <c r="IY100" t="s">
        <v>234</v>
      </c>
      <c r="IZ100" t="s">
        <v>234</v>
      </c>
      <c r="JA100" t="s">
        <v>234</v>
      </c>
      <c r="JB100" t="s">
        <v>234</v>
      </c>
      <c r="JC100" t="s">
        <v>234</v>
      </c>
      <c r="JD100" t="s">
        <v>234</v>
      </c>
      <c r="JE100" t="s">
        <v>234</v>
      </c>
      <c r="JF100" t="s">
        <v>234</v>
      </c>
      <c r="JG100" t="s">
        <v>234</v>
      </c>
      <c r="JH100" t="s">
        <v>234</v>
      </c>
      <c r="JI100" t="s">
        <v>234</v>
      </c>
      <c r="JJ100" t="s">
        <v>234</v>
      </c>
      <c r="JK100" t="s">
        <v>234</v>
      </c>
      <c r="JL100" t="s">
        <v>234</v>
      </c>
      <c r="JM100" t="s">
        <v>234</v>
      </c>
      <c r="JN100" t="s">
        <v>234</v>
      </c>
      <c r="JO100" t="s">
        <v>234</v>
      </c>
      <c r="JP100" t="s">
        <v>234</v>
      </c>
      <c r="JQ100" t="s">
        <v>234</v>
      </c>
      <c r="JR100" t="s">
        <v>234</v>
      </c>
      <c r="JS100" t="s">
        <v>234</v>
      </c>
      <c r="JT100" t="s">
        <v>234</v>
      </c>
      <c r="JU100" t="s">
        <v>234</v>
      </c>
      <c r="JV100" t="s">
        <v>234</v>
      </c>
      <c r="JW100" t="s">
        <v>234</v>
      </c>
      <c r="JX100" t="s">
        <v>234</v>
      </c>
    </row>
    <row r="101" spans="1:284" x14ac:dyDescent="0.35">
      <c r="A101" t="s">
        <v>4071</v>
      </c>
      <c r="B101" s="268">
        <v>44617</v>
      </c>
      <c r="C101" t="s">
        <v>236</v>
      </c>
      <c r="D101" t="s">
        <v>235</v>
      </c>
      <c r="E101" t="s">
        <v>237</v>
      </c>
      <c r="F101" t="s">
        <v>239</v>
      </c>
      <c r="G101" t="s">
        <v>240</v>
      </c>
      <c r="H101" t="s">
        <v>244</v>
      </c>
      <c r="I101" t="s">
        <v>390</v>
      </c>
      <c r="J101" t="s">
        <v>4055</v>
      </c>
      <c r="K101" t="s">
        <v>247</v>
      </c>
      <c r="L101" t="s">
        <v>284</v>
      </c>
      <c r="M101" t="s">
        <v>250</v>
      </c>
      <c r="N101" t="s">
        <v>234</v>
      </c>
      <c r="O101" t="s">
        <v>234</v>
      </c>
      <c r="P101" t="s">
        <v>285</v>
      </c>
      <c r="Q101" t="s">
        <v>234</v>
      </c>
      <c r="R101" t="s">
        <v>318</v>
      </c>
      <c r="S101">
        <v>1</v>
      </c>
      <c r="T101">
        <v>0</v>
      </c>
      <c r="U101">
        <v>0</v>
      </c>
      <c r="V101">
        <v>0</v>
      </c>
      <c r="W101">
        <v>0</v>
      </c>
      <c r="X101">
        <v>0</v>
      </c>
      <c r="Y101">
        <v>0</v>
      </c>
      <c r="Z101">
        <v>0</v>
      </c>
      <c r="AA101" t="s">
        <v>309</v>
      </c>
      <c r="AB101" t="s">
        <v>750</v>
      </c>
      <c r="AC101" t="s">
        <v>3880</v>
      </c>
      <c r="AD101">
        <v>1</v>
      </c>
      <c r="AE101">
        <v>0</v>
      </c>
      <c r="AF101">
        <v>0</v>
      </c>
      <c r="AG101">
        <v>0</v>
      </c>
      <c r="AH101">
        <v>1</v>
      </c>
      <c r="AI101">
        <v>0</v>
      </c>
      <c r="AJ101">
        <v>0</v>
      </c>
      <c r="AK101">
        <v>0</v>
      </c>
      <c r="AL101">
        <v>0</v>
      </c>
      <c r="AM101">
        <v>0</v>
      </c>
      <c r="AN101" t="s">
        <v>234</v>
      </c>
      <c r="AO101" t="s">
        <v>304</v>
      </c>
      <c r="AP101" t="s">
        <v>348</v>
      </c>
      <c r="AQ101" t="s">
        <v>3807</v>
      </c>
      <c r="AR101">
        <v>1</v>
      </c>
      <c r="AS101">
        <v>1</v>
      </c>
      <c r="AT101">
        <v>1</v>
      </c>
      <c r="AU101">
        <v>1</v>
      </c>
      <c r="AV101">
        <v>1</v>
      </c>
      <c r="AW101">
        <v>0</v>
      </c>
      <c r="AX101">
        <v>1</v>
      </c>
      <c r="AY101">
        <v>0</v>
      </c>
      <c r="AZ101" t="s">
        <v>1500</v>
      </c>
      <c r="BA101">
        <v>250</v>
      </c>
      <c r="BB101">
        <v>125</v>
      </c>
      <c r="BC101" t="s">
        <v>1655</v>
      </c>
      <c r="BD101">
        <v>350</v>
      </c>
      <c r="BE101" s="252">
        <v>134.61538461538399</v>
      </c>
      <c r="BF101" t="s">
        <v>1655</v>
      </c>
      <c r="BG101">
        <v>300</v>
      </c>
      <c r="BH101" s="252">
        <v>130.434782608695</v>
      </c>
      <c r="BI101" t="s">
        <v>1655</v>
      </c>
      <c r="BJ101">
        <v>325</v>
      </c>
      <c r="BK101" s="252">
        <v>112.068965517241</v>
      </c>
      <c r="BL101" t="s">
        <v>1655</v>
      </c>
      <c r="BM101">
        <v>600</v>
      </c>
      <c r="BN101" s="252">
        <v>250</v>
      </c>
      <c r="BO101" t="s">
        <v>1445</v>
      </c>
      <c r="BP101" t="s">
        <v>234</v>
      </c>
      <c r="BQ101" s="252" t="s">
        <v>234</v>
      </c>
      <c r="BR101" t="s">
        <v>234</v>
      </c>
      <c r="BS101" t="s">
        <v>1507</v>
      </c>
      <c r="BT101" t="s">
        <v>1655</v>
      </c>
      <c r="BU101">
        <v>1150</v>
      </c>
      <c r="BV101" t="s">
        <v>234</v>
      </c>
      <c r="BW101" t="s">
        <v>234</v>
      </c>
      <c r="BX101" t="s">
        <v>234</v>
      </c>
      <c r="BY101" t="s">
        <v>234</v>
      </c>
      <c r="BZ101" t="s">
        <v>234</v>
      </c>
      <c r="CA101" t="s">
        <v>234</v>
      </c>
      <c r="CB101" t="s">
        <v>259</v>
      </c>
      <c r="CC101">
        <v>1150</v>
      </c>
      <c r="CD101" t="s">
        <v>1655</v>
      </c>
      <c r="CE101" t="s">
        <v>1445</v>
      </c>
      <c r="CF101" t="s">
        <v>234</v>
      </c>
      <c r="CG101" t="s">
        <v>234</v>
      </c>
      <c r="CH101" t="s">
        <v>234</v>
      </c>
      <c r="CI101" t="s">
        <v>234</v>
      </c>
      <c r="CJ101" t="s">
        <v>234</v>
      </c>
      <c r="CK101" t="s">
        <v>234</v>
      </c>
      <c r="CL101" t="s">
        <v>234</v>
      </c>
      <c r="CM101" t="s">
        <v>234</v>
      </c>
      <c r="CN101" t="s">
        <v>234</v>
      </c>
      <c r="CO101" t="s">
        <v>234</v>
      </c>
      <c r="CP101" t="s">
        <v>234</v>
      </c>
      <c r="CQ101" t="s">
        <v>234</v>
      </c>
      <c r="CR101" t="s">
        <v>234</v>
      </c>
      <c r="CS101" t="s">
        <v>234</v>
      </c>
      <c r="CT101" t="s">
        <v>234</v>
      </c>
      <c r="CU101" t="s">
        <v>234</v>
      </c>
      <c r="CV101" t="s">
        <v>234</v>
      </c>
      <c r="CW101" t="s">
        <v>234</v>
      </c>
      <c r="CX101" t="s">
        <v>234</v>
      </c>
      <c r="CY101" t="s">
        <v>234</v>
      </c>
      <c r="CZ101" t="s">
        <v>234</v>
      </c>
      <c r="DA101" t="s">
        <v>234</v>
      </c>
      <c r="DB101" t="s">
        <v>234</v>
      </c>
      <c r="DC101" t="s">
        <v>234</v>
      </c>
      <c r="DD101" t="s">
        <v>234</v>
      </c>
      <c r="DE101" t="s">
        <v>1655</v>
      </c>
      <c r="DF101" t="s">
        <v>1655</v>
      </c>
      <c r="DG101" t="s">
        <v>1655</v>
      </c>
      <c r="DH101" t="s">
        <v>239</v>
      </c>
      <c r="DI101" t="s">
        <v>305</v>
      </c>
      <c r="DJ101" t="s">
        <v>240</v>
      </c>
      <c r="DK101" t="s">
        <v>305</v>
      </c>
      <c r="DL101" t="s">
        <v>234</v>
      </c>
      <c r="DM101" t="s">
        <v>234</v>
      </c>
      <c r="DN101" t="s">
        <v>234</v>
      </c>
      <c r="DO101" t="s">
        <v>234</v>
      </c>
      <c r="DP101" t="s">
        <v>234</v>
      </c>
      <c r="DQ101" t="s">
        <v>234</v>
      </c>
      <c r="DR101" t="s">
        <v>234</v>
      </c>
      <c r="DS101" t="s">
        <v>234</v>
      </c>
      <c r="DT101" t="s">
        <v>234</v>
      </c>
      <c r="DU101" t="s">
        <v>234</v>
      </c>
      <c r="DV101" t="s">
        <v>234</v>
      </c>
      <c r="DW101" t="s">
        <v>234</v>
      </c>
      <c r="DX101" t="s">
        <v>234</v>
      </c>
      <c r="DY101" t="s">
        <v>234</v>
      </c>
      <c r="DZ101" t="s">
        <v>234</v>
      </c>
      <c r="EA101" t="s">
        <v>234</v>
      </c>
      <c r="EB101" t="s">
        <v>234</v>
      </c>
      <c r="EC101" t="s">
        <v>234</v>
      </c>
      <c r="ED101" t="s">
        <v>234</v>
      </c>
      <c r="EE101" t="s">
        <v>234</v>
      </c>
      <c r="EF101" t="s">
        <v>234</v>
      </c>
      <c r="EG101" t="s">
        <v>234</v>
      </c>
      <c r="EH101" t="s">
        <v>234</v>
      </c>
      <c r="EI101" t="s">
        <v>234</v>
      </c>
      <c r="EJ101" t="s">
        <v>234</v>
      </c>
      <c r="EK101" s="252" t="s">
        <v>234</v>
      </c>
      <c r="EL101" t="s">
        <v>234</v>
      </c>
      <c r="EM101" t="s">
        <v>234</v>
      </c>
      <c r="EN101" t="s">
        <v>234</v>
      </c>
      <c r="EO101" t="s">
        <v>234</v>
      </c>
      <c r="EP101" t="s">
        <v>234</v>
      </c>
      <c r="EQ101" s="252" t="s">
        <v>234</v>
      </c>
      <c r="ER101" t="s">
        <v>234</v>
      </c>
      <c r="ES101" t="s">
        <v>234</v>
      </c>
      <c r="ET101" t="s">
        <v>234</v>
      </c>
      <c r="EU101" t="s">
        <v>234</v>
      </c>
      <c r="EV101" t="s">
        <v>234</v>
      </c>
      <c r="EW101" t="s">
        <v>234</v>
      </c>
      <c r="EX101" t="s">
        <v>234</v>
      </c>
      <c r="EY101" t="s">
        <v>234</v>
      </c>
      <c r="EZ101" t="s">
        <v>234</v>
      </c>
      <c r="FA101" t="s">
        <v>234</v>
      </c>
      <c r="FB101" t="s">
        <v>234</v>
      </c>
      <c r="FC101" t="s">
        <v>234</v>
      </c>
      <c r="FD101" t="s">
        <v>234</v>
      </c>
      <c r="FE101" t="s">
        <v>234</v>
      </c>
      <c r="FF101" t="s">
        <v>234</v>
      </c>
      <c r="FG101" t="s">
        <v>234</v>
      </c>
      <c r="FH101" t="s">
        <v>234</v>
      </c>
      <c r="FI101" t="s">
        <v>234</v>
      </c>
      <c r="FJ101" t="s">
        <v>234</v>
      </c>
      <c r="FK101" t="s">
        <v>234</v>
      </c>
      <c r="FL101" t="s">
        <v>234</v>
      </c>
      <c r="FM101" t="s">
        <v>234</v>
      </c>
      <c r="FN101" t="s">
        <v>234</v>
      </c>
      <c r="FO101" t="s">
        <v>234</v>
      </c>
      <c r="FP101" t="s">
        <v>234</v>
      </c>
      <c r="FQ101" t="s">
        <v>234</v>
      </c>
      <c r="FR101" t="s">
        <v>234</v>
      </c>
      <c r="FS101" t="s">
        <v>234</v>
      </c>
      <c r="FT101" t="s">
        <v>234</v>
      </c>
      <c r="FU101" t="s">
        <v>234</v>
      </c>
      <c r="FV101" t="s">
        <v>234</v>
      </c>
      <c r="FW101" t="s">
        <v>234</v>
      </c>
      <c r="FX101" t="s">
        <v>234</v>
      </c>
      <c r="FY101" t="s">
        <v>234</v>
      </c>
      <c r="FZ101" t="s">
        <v>234</v>
      </c>
      <c r="GA101" t="s">
        <v>234</v>
      </c>
      <c r="GB101" t="s">
        <v>234</v>
      </c>
      <c r="GC101" t="s">
        <v>234</v>
      </c>
      <c r="GD101" t="s">
        <v>234</v>
      </c>
      <c r="GE101" t="s">
        <v>234</v>
      </c>
      <c r="GF101" t="s">
        <v>234</v>
      </c>
      <c r="GG101" t="s">
        <v>234</v>
      </c>
      <c r="GH101" t="s">
        <v>234</v>
      </c>
      <c r="GI101" t="s">
        <v>234</v>
      </c>
      <c r="GJ101" t="s">
        <v>234</v>
      </c>
      <c r="GK101" t="s">
        <v>234</v>
      </c>
      <c r="GL101" t="s">
        <v>234</v>
      </c>
      <c r="GM101" t="s">
        <v>234</v>
      </c>
      <c r="GN101" t="s">
        <v>234</v>
      </c>
      <c r="GO101" t="s">
        <v>234</v>
      </c>
      <c r="GP101" t="s">
        <v>234</v>
      </c>
      <c r="GQ101" t="s">
        <v>234</v>
      </c>
      <c r="GR101" t="s">
        <v>1445</v>
      </c>
      <c r="GS101" t="s">
        <v>234</v>
      </c>
      <c r="GT101" t="s">
        <v>234</v>
      </c>
      <c r="GU101" t="s">
        <v>234</v>
      </c>
      <c r="GV101" t="s">
        <v>234</v>
      </c>
      <c r="GW101" t="s">
        <v>234</v>
      </c>
      <c r="GX101" t="s">
        <v>234</v>
      </c>
      <c r="GY101" t="s">
        <v>234</v>
      </c>
      <c r="GZ101" t="s">
        <v>234</v>
      </c>
      <c r="HA101" t="s">
        <v>246</v>
      </c>
      <c r="HB101">
        <v>0</v>
      </c>
      <c r="HC101">
        <v>0</v>
      </c>
      <c r="HD101">
        <v>0</v>
      </c>
      <c r="HE101">
        <v>0</v>
      </c>
      <c r="HF101">
        <v>0</v>
      </c>
      <c r="HG101">
        <v>0</v>
      </c>
      <c r="HH101">
        <v>1</v>
      </c>
      <c r="HI101">
        <v>0</v>
      </c>
      <c r="HJ101" t="s">
        <v>4070</v>
      </c>
      <c r="HK101" t="s">
        <v>1445</v>
      </c>
      <c r="HL101" t="s">
        <v>234</v>
      </c>
      <c r="HM101" t="s">
        <v>234</v>
      </c>
      <c r="HN101" t="s">
        <v>234</v>
      </c>
      <c r="HO101" t="s">
        <v>234</v>
      </c>
      <c r="HP101" t="s">
        <v>234</v>
      </c>
      <c r="HQ101" t="s">
        <v>234</v>
      </c>
      <c r="HR101" t="s">
        <v>234</v>
      </c>
      <c r="HS101" t="s">
        <v>234</v>
      </c>
      <c r="HT101" t="s">
        <v>234</v>
      </c>
      <c r="HU101" t="s">
        <v>234</v>
      </c>
      <c r="HV101" t="s">
        <v>234</v>
      </c>
      <c r="HW101" t="s">
        <v>234</v>
      </c>
      <c r="HX101" t="s">
        <v>234</v>
      </c>
      <c r="HY101" t="s">
        <v>234</v>
      </c>
      <c r="HZ101" t="s">
        <v>234</v>
      </c>
      <c r="IA101" t="s">
        <v>234</v>
      </c>
      <c r="IB101" t="s">
        <v>234</v>
      </c>
      <c r="IC101" t="s">
        <v>234</v>
      </c>
      <c r="ID101" t="s">
        <v>234</v>
      </c>
      <c r="IE101" t="s">
        <v>234</v>
      </c>
      <c r="IF101" t="s">
        <v>234</v>
      </c>
      <c r="IG101" t="s">
        <v>234</v>
      </c>
      <c r="IH101" t="s">
        <v>234</v>
      </c>
      <c r="II101" t="s">
        <v>234</v>
      </c>
      <c r="IJ101" t="s">
        <v>234</v>
      </c>
      <c r="IK101" t="s">
        <v>234</v>
      </c>
      <c r="IL101" t="s">
        <v>234</v>
      </c>
      <c r="IM101" t="s">
        <v>234</v>
      </c>
      <c r="IN101" t="s">
        <v>234</v>
      </c>
      <c r="IO101" t="s">
        <v>234</v>
      </c>
      <c r="IP101" t="s">
        <v>234</v>
      </c>
      <c r="IQ101" t="s">
        <v>234</v>
      </c>
      <c r="IR101" t="s">
        <v>234</v>
      </c>
      <c r="IS101" t="s">
        <v>234</v>
      </c>
      <c r="IT101" t="s">
        <v>234</v>
      </c>
      <c r="IU101" t="s">
        <v>234</v>
      </c>
      <c r="IV101" t="s">
        <v>234</v>
      </c>
      <c r="IW101" t="s">
        <v>234</v>
      </c>
      <c r="IX101" t="s">
        <v>234</v>
      </c>
      <c r="IY101" t="s">
        <v>234</v>
      </c>
      <c r="IZ101" t="s">
        <v>234</v>
      </c>
      <c r="JA101" t="s">
        <v>234</v>
      </c>
      <c r="JB101" t="s">
        <v>234</v>
      </c>
      <c r="JC101" t="s">
        <v>234</v>
      </c>
      <c r="JD101" t="s">
        <v>234</v>
      </c>
      <c r="JE101" t="s">
        <v>234</v>
      </c>
      <c r="JF101" t="s">
        <v>234</v>
      </c>
      <c r="JG101" t="s">
        <v>234</v>
      </c>
      <c r="JH101" t="s">
        <v>234</v>
      </c>
      <c r="JI101" t="s">
        <v>234</v>
      </c>
      <c r="JJ101" t="s">
        <v>234</v>
      </c>
      <c r="JK101" t="s">
        <v>234</v>
      </c>
      <c r="JL101" t="s">
        <v>234</v>
      </c>
      <c r="JM101" t="s">
        <v>234</v>
      </c>
      <c r="JN101" t="s">
        <v>234</v>
      </c>
      <c r="JO101" t="s">
        <v>234</v>
      </c>
      <c r="JP101" t="s">
        <v>234</v>
      </c>
      <c r="JQ101" t="s">
        <v>234</v>
      </c>
      <c r="JR101" t="s">
        <v>234</v>
      </c>
      <c r="JS101" t="s">
        <v>234</v>
      </c>
      <c r="JT101" t="s">
        <v>234</v>
      </c>
      <c r="JU101" t="s">
        <v>234</v>
      </c>
      <c r="JV101" t="s">
        <v>234</v>
      </c>
      <c r="JW101" t="s">
        <v>234</v>
      </c>
      <c r="JX101" t="s">
        <v>3443</v>
      </c>
    </row>
    <row r="102" spans="1:284" x14ac:dyDescent="0.35">
      <c r="A102" t="s">
        <v>4073</v>
      </c>
      <c r="B102" s="268">
        <v>44617</v>
      </c>
      <c r="C102" t="s">
        <v>236</v>
      </c>
      <c r="D102" t="s">
        <v>235</v>
      </c>
      <c r="E102" t="s">
        <v>237</v>
      </c>
      <c r="F102" t="s">
        <v>239</v>
      </c>
      <c r="G102" t="s">
        <v>240</v>
      </c>
      <c r="H102" t="s">
        <v>244</v>
      </c>
      <c r="I102" t="s">
        <v>390</v>
      </c>
      <c r="J102" t="s">
        <v>4055</v>
      </c>
      <c r="K102" t="s">
        <v>247</v>
      </c>
      <c r="L102" t="s">
        <v>284</v>
      </c>
      <c r="M102" t="s">
        <v>250</v>
      </c>
      <c r="N102" t="s">
        <v>234</v>
      </c>
      <c r="O102" t="s">
        <v>234</v>
      </c>
      <c r="P102" t="s">
        <v>285</v>
      </c>
      <c r="Q102" t="s">
        <v>234</v>
      </c>
      <c r="R102" t="s">
        <v>318</v>
      </c>
      <c r="S102">
        <v>1</v>
      </c>
      <c r="T102">
        <v>0</v>
      </c>
      <c r="U102">
        <v>0</v>
      </c>
      <c r="V102">
        <v>0</v>
      </c>
      <c r="W102">
        <v>0</v>
      </c>
      <c r="X102">
        <v>0</v>
      </c>
      <c r="Y102">
        <v>0</v>
      </c>
      <c r="Z102">
        <v>0</v>
      </c>
      <c r="AA102" t="s">
        <v>309</v>
      </c>
      <c r="AB102" t="s">
        <v>750</v>
      </c>
      <c r="AC102" t="s">
        <v>287</v>
      </c>
      <c r="AD102">
        <v>1</v>
      </c>
      <c r="AE102">
        <v>0</v>
      </c>
      <c r="AF102">
        <v>0</v>
      </c>
      <c r="AG102">
        <v>0</v>
      </c>
      <c r="AH102">
        <v>0</v>
      </c>
      <c r="AI102">
        <v>0</v>
      </c>
      <c r="AJ102">
        <v>0</v>
      </c>
      <c r="AK102">
        <v>0</v>
      </c>
      <c r="AL102">
        <v>0</v>
      </c>
      <c r="AM102">
        <v>0</v>
      </c>
      <c r="AN102" t="s">
        <v>234</v>
      </c>
      <c r="AO102" t="s">
        <v>288</v>
      </c>
      <c r="AP102" t="s">
        <v>348</v>
      </c>
      <c r="AQ102" t="s">
        <v>3944</v>
      </c>
      <c r="AR102">
        <v>1</v>
      </c>
      <c r="AS102">
        <v>1</v>
      </c>
      <c r="AT102">
        <v>1</v>
      </c>
      <c r="AU102">
        <v>1</v>
      </c>
      <c r="AV102">
        <v>1</v>
      </c>
      <c r="AW102">
        <v>1</v>
      </c>
      <c r="AX102">
        <v>1</v>
      </c>
      <c r="AY102">
        <v>0</v>
      </c>
      <c r="AZ102" t="s">
        <v>1500</v>
      </c>
      <c r="BA102">
        <v>300</v>
      </c>
      <c r="BB102">
        <v>150</v>
      </c>
      <c r="BC102" t="s">
        <v>1445</v>
      </c>
      <c r="BD102">
        <v>350</v>
      </c>
      <c r="BE102" s="252">
        <v>134.61538461538399</v>
      </c>
      <c r="BF102" t="s">
        <v>1655</v>
      </c>
      <c r="BG102">
        <v>250</v>
      </c>
      <c r="BH102" s="252">
        <v>108.695652173913</v>
      </c>
      <c r="BI102" t="s">
        <v>1655</v>
      </c>
      <c r="BJ102">
        <v>400</v>
      </c>
      <c r="BK102" s="252">
        <v>137.93103448275801</v>
      </c>
      <c r="BL102" t="s">
        <v>1655</v>
      </c>
      <c r="BM102">
        <v>600</v>
      </c>
      <c r="BN102" s="252">
        <v>250</v>
      </c>
      <c r="BO102" t="s">
        <v>1445</v>
      </c>
      <c r="BP102">
        <v>750</v>
      </c>
      <c r="BQ102" s="252">
        <v>312.5</v>
      </c>
      <c r="BR102" t="s">
        <v>1445</v>
      </c>
      <c r="BS102" t="s">
        <v>1507</v>
      </c>
      <c r="BT102" t="s">
        <v>1655</v>
      </c>
      <c r="BU102">
        <v>1250</v>
      </c>
      <c r="BV102" t="s">
        <v>234</v>
      </c>
      <c r="BW102" t="s">
        <v>234</v>
      </c>
      <c r="BX102" t="s">
        <v>234</v>
      </c>
      <c r="BY102" t="s">
        <v>234</v>
      </c>
      <c r="BZ102" t="s">
        <v>234</v>
      </c>
      <c r="CA102" t="s">
        <v>234</v>
      </c>
      <c r="CB102" t="s">
        <v>259</v>
      </c>
      <c r="CC102">
        <v>1250</v>
      </c>
      <c r="CD102" t="s">
        <v>1655</v>
      </c>
      <c r="CE102" t="s">
        <v>1445</v>
      </c>
      <c r="CF102" t="s">
        <v>234</v>
      </c>
      <c r="CG102" t="s">
        <v>234</v>
      </c>
      <c r="CH102" t="s">
        <v>234</v>
      </c>
      <c r="CI102" t="s">
        <v>234</v>
      </c>
      <c r="CJ102" t="s">
        <v>234</v>
      </c>
      <c r="CK102" t="s">
        <v>234</v>
      </c>
      <c r="CL102" t="s">
        <v>234</v>
      </c>
      <c r="CM102" t="s">
        <v>234</v>
      </c>
      <c r="CN102" t="s">
        <v>234</v>
      </c>
      <c r="CO102" t="s">
        <v>234</v>
      </c>
      <c r="CP102" t="s">
        <v>234</v>
      </c>
      <c r="CQ102" t="s">
        <v>234</v>
      </c>
      <c r="CR102" t="s">
        <v>234</v>
      </c>
      <c r="CS102" t="s">
        <v>234</v>
      </c>
      <c r="CT102" t="s">
        <v>234</v>
      </c>
      <c r="CU102" t="s">
        <v>234</v>
      </c>
      <c r="CV102" t="s">
        <v>234</v>
      </c>
      <c r="CW102" t="s">
        <v>234</v>
      </c>
      <c r="CX102" t="s">
        <v>234</v>
      </c>
      <c r="CY102" t="s">
        <v>234</v>
      </c>
      <c r="CZ102" t="s">
        <v>234</v>
      </c>
      <c r="DA102" t="s">
        <v>234</v>
      </c>
      <c r="DB102" t="s">
        <v>234</v>
      </c>
      <c r="DC102" t="s">
        <v>234</v>
      </c>
      <c r="DD102" t="s">
        <v>234</v>
      </c>
      <c r="DE102" t="s">
        <v>1445</v>
      </c>
      <c r="DF102" t="s">
        <v>1445</v>
      </c>
      <c r="DG102" t="s">
        <v>1655</v>
      </c>
      <c r="DH102" t="s">
        <v>239</v>
      </c>
      <c r="DI102" t="s">
        <v>305</v>
      </c>
      <c r="DJ102" t="s">
        <v>240</v>
      </c>
      <c r="DK102" t="s">
        <v>305</v>
      </c>
      <c r="DL102" t="s">
        <v>234</v>
      </c>
      <c r="DM102" t="s">
        <v>234</v>
      </c>
      <c r="DN102" t="s">
        <v>234</v>
      </c>
      <c r="DO102" t="s">
        <v>234</v>
      </c>
      <c r="DP102" t="s">
        <v>234</v>
      </c>
      <c r="DQ102" t="s">
        <v>234</v>
      </c>
      <c r="DR102" t="s">
        <v>234</v>
      </c>
      <c r="DS102" t="s">
        <v>234</v>
      </c>
      <c r="DT102" t="s">
        <v>234</v>
      </c>
      <c r="DU102" t="s">
        <v>234</v>
      </c>
      <c r="DV102" t="s">
        <v>234</v>
      </c>
      <c r="DW102" t="s">
        <v>234</v>
      </c>
      <c r="DX102" t="s">
        <v>234</v>
      </c>
      <c r="DY102" t="s">
        <v>234</v>
      </c>
      <c r="DZ102" t="s">
        <v>234</v>
      </c>
      <c r="EA102" t="s">
        <v>234</v>
      </c>
      <c r="EB102" t="s">
        <v>234</v>
      </c>
      <c r="EC102" t="s">
        <v>234</v>
      </c>
      <c r="ED102" t="s">
        <v>234</v>
      </c>
      <c r="EE102" t="s">
        <v>234</v>
      </c>
      <c r="EF102" t="s">
        <v>234</v>
      </c>
      <c r="EG102" t="s">
        <v>234</v>
      </c>
      <c r="EH102" t="s">
        <v>234</v>
      </c>
      <c r="EI102" t="s">
        <v>234</v>
      </c>
      <c r="EJ102" t="s">
        <v>234</v>
      </c>
      <c r="EK102" s="252" t="s">
        <v>234</v>
      </c>
      <c r="EL102" t="s">
        <v>234</v>
      </c>
      <c r="EM102" t="s">
        <v>234</v>
      </c>
      <c r="EN102" t="s">
        <v>234</v>
      </c>
      <c r="EO102" t="s">
        <v>234</v>
      </c>
      <c r="EP102" t="s">
        <v>234</v>
      </c>
      <c r="EQ102" s="252" t="s">
        <v>234</v>
      </c>
      <c r="ER102" t="s">
        <v>234</v>
      </c>
      <c r="ES102" t="s">
        <v>234</v>
      </c>
      <c r="ET102" t="s">
        <v>234</v>
      </c>
      <c r="EU102" t="s">
        <v>234</v>
      </c>
      <c r="EV102" t="s">
        <v>234</v>
      </c>
      <c r="EW102" t="s">
        <v>234</v>
      </c>
      <c r="EX102" t="s">
        <v>234</v>
      </c>
      <c r="EY102" t="s">
        <v>234</v>
      </c>
      <c r="EZ102" t="s">
        <v>234</v>
      </c>
      <c r="FA102" t="s">
        <v>234</v>
      </c>
      <c r="FB102" t="s">
        <v>234</v>
      </c>
      <c r="FC102" t="s">
        <v>234</v>
      </c>
      <c r="FD102" t="s">
        <v>234</v>
      </c>
      <c r="FE102" t="s">
        <v>234</v>
      </c>
      <c r="FF102" t="s">
        <v>234</v>
      </c>
      <c r="FG102" t="s">
        <v>234</v>
      </c>
      <c r="FH102" t="s">
        <v>234</v>
      </c>
      <c r="FI102" t="s">
        <v>234</v>
      </c>
      <c r="FJ102" t="s">
        <v>234</v>
      </c>
      <c r="FK102" t="s">
        <v>234</v>
      </c>
      <c r="FL102" t="s">
        <v>234</v>
      </c>
      <c r="FM102" t="s">
        <v>234</v>
      </c>
      <c r="FN102" t="s">
        <v>234</v>
      </c>
      <c r="FO102" t="s">
        <v>234</v>
      </c>
      <c r="FP102" t="s">
        <v>234</v>
      </c>
      <c r="FQ102" t="s">
        <v>234</v>
      </c>
      <c r="FR102" t="s">
        <v>234</v>
      </c>
      <c r="FS102" t="s">
        <v>234</v>
      </c>
      <c r="FT102" t="s">
        <v>234</v>
      </c>
      <c r="FU102" t="s">
        <v>234</v>
      </c>
      <c r="FV102" t="s">
        <v>234</v>
      </c>
      <c r="FW102" t="s">
        <v>234</v>
      </c>
      <c r="FX102" t="s">
        <v>234</v>
      </c>
      <c r="FY102" t="s">
        <v>234</v>
      </c>
      <c r="FZ102" t="s">
        <v>234</v>
      </c>
      <c r="GA102" t="s">
        <v>234</v>
      </c>
      <c r="GB102" t="s">
        <v>234</v>
      </c>
      <c r="GC102" t="s">
        <v>234</v>
      </c>
      <c r="GD102" t="s">
        <v>234</v>
      </c>
      <c r="GE102" t="s">
        <v>234</v>
      </c>
      <c r="GF102" t="s">
        <v>234</v>
      </c>
      <c r="GG102" t="s">
        <v>234</v>
      </c>
      <c r="GH102" t="s">
        <v>234</v>
      </c>
      <c r="GI102" t="s">
        <v>234</v>
      </c>
      <c r="GJ102" t="s">
        <v>234</v>
      </c>
      <c r="GK102" t="s">
        <v>234</v>
      </c>
      <c r="GL102" t="s">
        <v>234</v>
      </c>
      <c r="GM102" t="s">
        <v>234</v>
      </c>
      <c r="GN102" t="s">
        <v>234</v>
      </c>
      <c r="GO102" t="s">
        <v>234</v>
      </c>
      <c r="GP102" t="s">
        <v>234</v>
      </c>
      <c r="GQ102" t="s">
        <v>234</v>
      </c>
      <c r="GR102" t="s">
        <v>1445</v>
      </c>
      <c r="GS102" t="s">
        <v>234</v>
      </c>
      <c r="GT102" t="s">
        <v>234</v>
      </c>
      <c r="GU102" t="s">
        <v>234</v>
      </c>
      <c r="GV102" t="s">
        <v>234</v>
      </c>
      <c r="GW102" t="s">
        <v>234</v>
      </c>
      <c r="GX102" t="s">
        <v>234</v>
      </c>
      <c r="GY102" t="s">
        <v>234</v>
      </c>
      <c r="GZ102" t="s">
        <v>234</v>
      </c>
      <c r="HA102" t="s">
        <v>269</v>
      </c>
      <c r="HB102">
        <v>0</v>
      </c>
      <c r="HC102">
        <v>0</v>
      </c>
      <c r="HD102">
        <v>0</v>
      </c>
      <c r="HE102">
        <v>0</v>
      </c>
      <c r="HF102">
        <v>0</v>
      </c>
      <c r="HG102">
        <v>0</v>
      </c>
      <c r="HH102">
        <v>0</v>
      </c>
      <c r="HI102">
        <v>1</v>
      </c>
      <c r="HJ102" t="s">
        <v>234</v>
      </c>
      <c r="HK102" t="s">
        <v>1445</v>
      </c>
      <c r="HL102" t="s">
        <v>234</v>
      </c>
      <c r="HM102" t="s">
        <v>234</v>
      </c>
      <c r="HN102" t="s">
        <v>234</v>
      </c>
      <c r="HO102" t="s">
        <v>234</v>
      </c>
      <c r="HP102" t="s">
        <v>234</v>
      </c>
      <c r="HQ102" t="s">
        <v>234</v>
      </c>
      <c r="HR102" t="s">
        <v>234</v>
      </c>
      <c r="HS102" t="s">
        <v>234</v>
      </c>
      <c r="HT102" t="s">
        <v>234</v>
      </c>
      <c r="HU102" t="s">
        <v>234</v>
      </c>
      <c r="HV102" t="s">
        <v>234</v>
      </c>
      <c r="HW102" t="s">
        <v>234</v>
      </c>
      <c r="HX102" t="s">
        <v>234</v>
      </c>
      <c r="HY102" t="s">
        <v>234</v>
      </c>
      <c r="HZ102" t="s">
        <v>234</v>
      </c>
      <c r="IA102" t="s">
        <v>234</v>
      </c>
      <c r="IB102" t="s">
        <v>234</v>
      </c>
      <c r="IC102" t="s">
        <v>234</v>
      </c>
      <c r="ID102" t="s">
        <v>234</v>
      </c>
      <c r="IE102" t="s">
        <v>234</v>
      </c>
      <c r="IF102" t="s">
        <v>234</v>
      </c>
      <c r="IG102" t="s">
        <v>234</v>
      </c>
      <c r="IH102" t="s">
        <v>234</v>
      </c>
      <c r="II102" t="s">
        <v>234</v>
      </c>
      <c r="IJ102" t="s">
        <v>234</v>
      </c>
      <c r="IK102" t="s">
        <v>234</v>
      </c>
      <c r="IL102" t="s">
        <v>234</v>
      </c>
      <c r="IM102" t="s">
        <v>234</v>
      </c>
      <c r="IN102" t="s">
        <v>234</v>
      </c>
      <c r="IO102" t="s">
        <v>234</v>
      </c>
      <c r="IP102" t="s">
        <v>234</v>
      </c>
      <c r="IQ102" t="s">
        <v>234</v>
      </c>
      <c r="IR102" t="s">
        <v>234</v>
      </c>
      <c r="IS102" t="s">
        <v>234</v>
      </c>
      <c r="IT102" t="s">
        <v>234</v>
      </c>
      <c r="IU102" t="s">
        <v>234</v>
      </c>
      <c r="IV102" t="s">
        <v>234</v>
      </c>
      <c r="IW102" t="s">
        <v>234</v>
      </c>
      <c r="IX102" t="s">
        <v>234</v>
      </c>
      <c r="IY102" t="s">
        <v>234</v>
      </c>
      <c r="IZ102" t="s">
        <v>234</v>
      </c>
      <c r="JA102" t="s">
        <v>234</v>
      </c>
      <c r="JB102" t="s">
        <v>234</v>
      </c>
      <c r="JC102" t="s">
        <v>234</v>
      </c>
      <c r="JD102" t="s">
        <v>234</v>
      </c>
      <c r="JE102" t="s">
        <v>234</v>
      </c>
      <c r="JF102" t="s">
        <v>234</v>
      </c>
      <c r="JG102" t="s">
        <v>234</v>
      </c>
      <c r="JH102" t="s">
        <v>234</v>
      </c>
      <c r="JI102" t="s">
        <v>234</v>
      </c>
      <c r="JJ102" t="s">
        <v>234</v>
      </c>
      <c r="JK102" t="s">
        <v>234</v>
      </c>
      <c r="JL102" t="s">
        <v>234</v>
      </c>
      <c r="JM102" t="s">
        <v>234</v>
      </c>
      <c r="JN102" t="s">
        <v>234</v>
      </c>
      <c r="JO102" t="s">
        <v>234</v>
      </c>
      <c r="JP102" t="s">
        <v>234</v>
      </c>
      <c r="JQ102" t="s">
        <v>234</v>
      </c>
      <c r="JR102" t="s">
        <v>234</v>
      </c>
      <c r="JS102" t="s">
        <v>234</v>
      </c>
      <c r="JT102" t="s">
        <v>234</v>
      </c>
      <c r="JU102" t="s">
        <v>234</v>
      </c>
      <c r="JV102" t="s">
        <v>234</v>
      </c>
      <c r="JW102" t="s">
        <v>234</v>
      </c>
      <c r="JX102" t="s">
        <v>3443</v>
      </c>
    </row>
    <row r="103" spans="1:284" x14ac:dyDescent="0.35">
      <c r="A103" t="s">
        <v>4076</v>
      </c>
      <c r="B103" s="268">
        <v>44617</v>
      </c>
      <c r="C103" t="s">
        <v>236</v>
      </c>
      <c r="D103" t="s">
        <v>235</v>
      </c>
      <c r="E103" t="s">
        <v>237</v>
      </c>
      <c r="F103" t="s">
        <v>239</v>
      </c>
      <c r="G103" t="s">
        <v>240</v>
      </c>
      <c r="H103" t="s">
        <v>244</v>
      </c>
      <c r="I103" t="s">
        <v>390</v>
      </c>
      <c r="J103" t="s">
        <v>4055</v>
      </c>
      <c r="K103" t="s">
        <v>247</v>
      </c>
      <c r="L103" t="s">
        <v>284</v>
      </c>
      <c r="M103" t="s">
        <v>250</v>
      </c>
      <c r="N103" t="s">
        <v>234</v>
      </c>
      <c r="O103" t="s">
        <v>234</v>
      </c>
      <c r="P103" t="s">
        <v>285</v>
      </c>
      <c r="Q103" t="s">
        <v>234</v>
      </c>
      <c r="R103" t="s">
        <v>318</v>
      </c>
      <c r="S103">
        <v>1</v>
      </c>
      <c r="T103">
        <v>0</v>
      </c>
      <c r="U103">
        <v>0</v>
      </c>
      <c r="V103">
        <v>0</v>
      </c>
      <c r="W103">
        <v>0</v>
      </c>
      <c r="X103">
        <v>0</v>
      </c>
      <c r="Y103">
        <v>0</v>
      </c>
      <c r="Z103">
        <v>0</v>
      </c>
      <c r="AA103" t="s">
        <v>309</v>
      </c>
      <c r="AB103" t="s">
        <v>750</v>
      </c>
      <c r="AC103" t="s">
        <v>287</v>
      </c>
      <c r="AD103">
        <v>1</v>
      </c>
      <c r="AE103">
        <v>0</v>
      </c>
      <c r="AF103">
        <v>0</v>
      </c>
      <c r="AG103">
        <v>0</v>
      </c>
      <c r="AH103">
        <v>0</v>
      </c>
      <c r="AI103">
        <v>0</v>
      </c>
      <c r="AJ103">
        <v>0</v>
      </c>
      <c r="AK103">
        <v>0</v>
      </c>
      <c r="AL103">
        <v>0</v>
      </c>
      <c r="AM103">
        <v>0</v>
      </c>
      <c r="AN103" t="s">
        <v>234</v>
      </c>
      <c r="AO103" t="s">
        <v>288</v>
      </c>
      <c r="AP103" t="s">
        <v>348</v>
      </c>
      <c r="AQ103" t="s">
        <v>3889</v>
      </c>
      <c r="AR103">
        <v>1</v>
      </c>
      <c r="AS103">
        <v>1</v>
      </c>
      <c r="AT103">
        <v>1</v>
      </c>
      <c r="AU103">
        <v>1</v>
      </c>
      <c r="AV103">
        <v>1</v>
      </c>
      <c r="AW103">
        <v>1</v>
      </c>
      <c r="AX103">
        <v>1</v>
      </c>
      <c r="AY103">
        <v>0</v>
      </c>
      <c r="AZ103" t="s">
        <v>1500</v>
      </c>
      <c r="BA103">
        <v>240</v>
      </c>
      <c r="BB103">
        <v>120</v>
      </c>
      <c r="BC103" t="s">
        <v>1655</v>
      </c>
      <c r="BD103">
        <v>340</v>
      </c>
      <c r="BE103" s="252">
        <v>130.76923076923001</v>
      </c>
      <c r="BF103" t="s">
        <v>1655</v>
      </c>
      <c r="BG103">
        <v>260</v>
      </c>
      <c r="BH103" s="252">
        <v>113.04347826086899</v>
      </c>
      <c r="BI103" t="s">
        <v>1445</v>
      </c>
      <c r="BJ103">
        <v>400</v>
      </c>
      <c r="BK103" s="252">
        <v>137.93103448275801</v>
      </c>
      <c r="BL103" t="s">
        <v>1655</v>
      </c>
      <c r="BM103">
        <v>600</v>
      </c>
      <c r="BN103" s="252">
        <v>250</v>
      </c>
      <c r="BO103" t="s">
        <v>1445</v>
      </c>
      <c r="BP103">
        <v>750</v>
      </c>
      <c r="BQ103" s="252">
        <v>312.5</v>
      </c>
      <c r="BR103" t="s">
        <v>1445</v>
      </c>
      <c r="BS103" t="s">
        <v>1507</v>
      </c>
      <c r="BT103" t="s">
        <v>1655</v>
      </c>
      <c r="BU103">
        <v>1150</v>
      </c>
      <c r="BV103" t="s">
        <v>234</v>
      </c>
      <c r="BW103" t="s">
        <v>234</v>
      </c>
      <c r="BX103" t="s">
        <v>234</v>
      </c>
      <c r="BY103" t="s">
        <v>234</v>
      </c>
      <c r="BZ103" t="s">
        <v>234</v>
      </c>
      <c r="CA103" t="s">
        <v>234</v>
      </c>
      <c r="CB103" t="s">
        <v>259</v>
      </c>
      <c r="CC103">
        <v>1150</v>
      </c>
      <c r="CD103" t="s">
        <v>1655</v>
      </c>
      <c r="CE103" t="s">
        <v>1655</v>
      </c>
      <c r="CF103" t="s">
        <v>1536</v>
      </c>
      <c r="CG103">
        <v>0</v>
      </c>
      <c r="CH103">
        <v>0</v>
      </c>
      <c r="CI103">
        <v>0</v>
      </c>
      <c r="CJ103">
        <v>0</v>
      </c>
      <c r="CK103">
        <v>0</v>
      </c>
      <c r="CL103">
        <v>0</v>
      </c>
      <c r="CM103">
        <v>0</v>
      </c>
      <c r="CN103">
        <v>1</v>
      </c>
      <c r="CO103">
        <v>0</v>
      </c>
      <c r="CP103">
        <v>0</v>
      </c>
      <c r="CQ103">
        <v>0</v>
      </c>
      <c r="CR103">
        <v>0</v>
      </c>
      <c r="CS103">
        <v>0</v>
      </c>
      <c r="CT103">
        <v>0</v>
      </c>
      <c r="CU103" t="s">
        <v>234</v>
      </c>
      <c r="CV103" t="s">
        <v>4074</v>
      </c>
      <c r="CW103">
        <v>1</v>
      </c>
      <c r="CX103">
        <v>1</v>
      </c>
      <c r="CY103">
        <v>0</v>
      </c>
      <c r="CZ103">
        <v>1</v>
      </c>
      <c r="DA103">
        <v>0</v>
      </c>
      <c r="DB103">
        <v>0</v>
      </c>
      <c r="DC103">
        <v>0</v>
      </c>
      <c r="DD103">
        <v>0</v>
      </c>
      <c r="DE103" t="s">
        <v>1655</v>
      </c>
      <c r="DF103" t="s">
        <v>1655</v>
      </c>
      <c r="DG103" t="s">
        <v>1655</v>
      </c>
      <c r="DH103" t="s">
        <v>239</v>
      </c>
      <c r="DI103" t="s">
        <v>305</v>
      </c>
      <c r="DJ103" t="s">
        <v>240</v>
      </c>
      <c r="DK103" t="s">
        <v>305</v>
      </c>
      <c r="DL103" t="s">
        <v>234</v>
      </c>
      <c r="DM103" t="s">
        <v>234</v>
      </c>
      <c r="DN103" t="s">
        <v>234</v>
      </c>
      <c r="DO103" t="s">
        <v>234</v>
      </c>
      <c r="DP103" t="s">
        <v>234</v>
      </c>
      <c r="DQ103" t="s">
        <v>234</v>
      </c>
      <c r="DR103" t="s">
        <v>234</v>
      </c>
      <c r="DS103" t="s">
        <v>234</v>
      </c>
      <c r="DT103" t="s">
        <v>234</v>
      </c>
      <c r="DU103" t="s">
        <v>234</v>
      </c>
      <c r="DV103" t="s">
        <v>234</v>
      </c>
      <c r="DW103" t="s">
        <v>234</v>
      </c>
      <c r="DX103" t="s">
        <v>234</v>
      </c>
      <c r="DY103" t="s">
        <v>234</v>
      </c>
      <c r="DZ103" t="s">
        <v>234</v>
      </c>
      <c r="EA103" t="s">
        <v>234</v>
      </c>
      <c r="EB103" t="s">
        <v>234</v>
      </c>
      <c r="EC103" t="s">
        <v>234</v>
      </c>
      <c r="ED103" t="s">
        <v>234</v>
      </c>
      <c r="EE103" t="s">
        <v>234</v>
      </c>
      <c r="EF103" t="s">
        <v>234</v>
      </c>
      <c r="EG103" t="s">
        <v>234</v>
      </c>
      <c r="EH103" t="s">
        <v>234</v>
      </c>
      <c r="EI103" t="s">
        <v>234</v>
      </c>
      <c r="EJ103" t="s">
        <v>234</v>
      </c>
      <c r="EK103" s="252" t="s">
        <v>234</v>
      </c>
      <c r="EL103" t="s">
        <v>234</v>
      </c>
      <c r="EM103" t="s">
        <v>234</v>
      </c>
      <c r="EN103" t="s">
        <v>234</v>
      </c>
      <c r="EO103" t="s">
        <v>234</v>
      </c>
      <c r="EP103" t="s">
        <v>234</v>
      </c>
      <c r="EQ103" s="252" t="s">
        <v>234</v>
      </c>
      <c r="ER103" t="s">
        <v>234</v>
      </c>
      <c r="ES103" t="s">
        <v>234</v>
      </c>
      <c r="ET103" t="s">
        <v>234</v>
      </c>
      <c r="EU103" t="s">
        <v>234</v>
      </c>
      <c r="EV103" t="s">
        <v>234</v>
      </c>
      <c r="EW103" t="s">
        <v>234</v>
      </c>
      <c r="EX103" t="s">
        <v>234</v>
      </c>
      <c r="EY103" t="s">
        <v>234</v>
      </c>
      <c r="EZ103" t="s">
        <v>234</v>
      </c>
      <c r="FA103" t="s">
        <v>234</v>
      </c>
      <c r="FB103" t="s">
        <v>234</v>
      </c>
      <c r="FC103" t="s">
        <v>234</v>
      </c>
      <c r="FD103" t="s">
        <v>234</v>
      </c>
      <c r="FE103" t="s">
        <v>234</v>
      </c>
      <c r="FF103" t="s">
        <v>234</v>
      </c>
      <c r="FG103" t="s">
        <v>234</v>
      </c>
      <c r="FH103" t="s">
        <v>234</v>
      </c>
      <c r="FI103" t="s">
        <v>234</v>
      </c>
      <c r="FJ103" t="s">
        <v>234</v>
      </c>
      <c r="FK103" t="s">
        <v>234</v>
      </c>
      <c r="FL103" t="s">
        <v>234</v>
      </c>
      <c r="FM103" t="s">
        <v>234</v>
      </c>
      <c r="FN103" t="s">
        <v>234</v>
      </c>
      <c r="FO103" t="s">
        <v>234</v>
      </c>
      <c r="FP103" t="s">
        <v>234</v>
      </c>
      <c r="FQ103" t="s">
        <v>234</v>
      </c>
      <c r="FR103" t="s">
        <v>234</v>
      </c>
      <c r="FS103" t="s">
        <v>234</v>
      </c>
      <c r="FT103" t="s">
        <v>234</v>
      </c>
      <c r="FU103" t="s">
        <v>234</v>
      </c>
      <c r="FV103" t="s">
        <v>234</v>
      </c>
      <c r="FW103" t="s">
        <v>234</v>
      </c>
      <c r="FX103" t="s">
        <v>234</v>
      </c>
      <c r="FY103" t="s">
        <v>234</v>
      </c>
      <c r="FZ103" t="s">
        <v>234</v>
      </c>
      <c r="GA103" t="s">
        <v>234</v>
      </c>
      <c r="GB103" t="s">
        <v>234</v>
      </c>
      <c r="GC103" t="s">
        <v>234</v>
      </c>
      <c r="GD103" t="s">
        <v>234</v>
      </c>
      <c r="GE103" t="s">
        <v>234</v>
      </c>
      <c r="GF103" t="s">
        <v>234</v>
      </c>
      <c r="GG103" t="s">
        <v>234</v>
      </c>
      <c r="GH103" t="s">
        <v>234</v>
      </c>
      <c r="GI103" t="s">
        <v>234</v>
      </c>
      <c r="GJ103" t="s">
        <v>234</v>
      </c>
      <c r="GK103" t="s">
        <v>234</v>
      </c>
      <c r="GL103" t="s">
        <v>234</v>
      </c>
      <c r="GM103" t="s">
        <v>234</v>
      </c>
      <c r="GN103" t="s">
        <v>234</v>
      </c>
      <c r="GO103" t="s">
        <v>234</v>
      </c>
      <c r="GP103" t="s">
        <v>234</v>
      </c>
      <c r="GQ103" t="s">
        <v>234</v>
      </c>
      <c r="GR103" t="s">
        <v>1445</v>
      </c>
      <c r="GS103" t="s">
        <v>234</v>
      </c>
      <c r="GT103" t="s">
        <v>234</v>
      </c>
      <c r="GU103" t="s">
        <v>234</v>
      </c>
      <c r="GV103" t="s">
        <v>234</v>
      </c>
      <c r="GW103" t="s">
        <v>234</v>
      </c>
      <c r="GX103" t="s">
        <v>234</v>
      </c>
      <c r="GY103" t="s">
        <v>234</v>
      </c>
      <c r="GZ103" t="s">
        <v>234</v>
      </c>
      <c r="HA103" t="s">
        <v>246</v>
      </c>
      <c r="HB103">
        <v>0</v>
      </c>
      <c r="HC103">
        <v>0</v>
      </c>
      <c r="HD103">
        <v>0</v>
      </c>
      <c r="HE103">
        <v>0</v>
      </c>
      <c r="HF103">
        <v>0</v>
      </c>
      <c r="HG103">
        <v>0</v>
      </c>
      <c r="HH103">
        <v>1</v>
      </c>
      <c r="HI103">
        <v>0</v>
      </c>
      <c r="HJ103" t="s">
        <v>4075</v>
      </c>
      <c r="HK103" t="s">
        <v>1445</v>
      </c>
      <c r="HL103" t="s">
        <v>234</v>
      </c>
      <c r="HM103" t="s">
        <v>234</v>
      </c>
      <c r="HN103" t="s">
        <v>234</v>
      </c>
      <c r="HO103" t="s">
        <v>234</v>
      </c>
      <c r="HP103" t="s">
        <v>234</v>
      </c>
      <c r="HQ103" t="s">
        <v>234</v>
      </c>
      <c r="HR103" t="s">
        <v>234</v>
      </c>
      <c r="HS103" t="s">
        <v>234</v>
      </c>
      <c r="HT103" t="s">
        <v>234</v>
      </c>
      <c r="HU103" t="s">
        <v>234</v>
      </c>
      <c r="HV103" t="s">
        <v>234</v>
      </c>
      <c r="HW103" t="s">
        <v>234</v>
      </c>
      <c r="HX103" t="s">
        <v>234</v>
      </c>
      <c r="HY103" t="s">
        <v>234</v>
      </c>
      <c r="HZ103" t="s">
        <v>234</v>
      </c>
      <c r="IA103" t="s">
        <v>234</v>
      </c>
      <c r="IB103" t="s">
        <v>234</v>
      </c>
      <c r="IC103" t="s">
        <v>234</v>
      </c>
      <c r="ID103" t="s">
        <v>234</v>
      </c>
      <c r="IE103" t="s">
        <v>234</v>
      </c>
      <c r="IF103" t="s">
        <v>234</v>
      </c>
      <c r="IG103" t="s">
        <v>234</v>
      </c>
      <c r="IH103" t="s">
        <v>234</v>
      </c>
      <c r="II103" t="s">
        <v>234</v>
      </c>
      <c r="IJ103" t="s">
        <v>234</v>
      </c>
      <c r="IK103" t="s">
        <v>234</v>
      </c>
      <c r="IL103" t="s">
        <v>234</v>
      </c>
      <c r="IM103" t="s">
        <v>234</v>
      </c>
      <c r="IN103" t="s">
        <v>234</v>
      </c>
      <c r="IO103" t="s">
        <v>234</v>
      </c>
      <c r="IP103" t="s">
        <v>234</v>
      </c>
      <c r="IQ103" t="s">
        <v>234</v>
      </c>
      <c r="IR103" t="s">
        <v>234</v>
      </c>
      <c r="IS103" t="s">
        <v>234</v>
      </c>
      <c r="IT103" t="s">
        <v>234</v>
      </c>
      <c r="IU103" t="s">
        <v>234</v>
      </c>
      <c r="IV103" t="s">
        <v>234</v>
      </c>
      <c r="IW103" t="s">
        <v>234</v>
      </c>
      <c r="IX103" t="s">
        <v>234</v>
      </c>
      <c r="IY103" t="s">
        <v>234</v>
      </c>
      <c r="IZ103" t="s">
        <v>234</v>
      </c>
      <c r="JA103" t="s">
        <v>234</v>
      </c>
      <c r="JB103" t="s">
        <v>234</v>
      </c>
      <c r="JC103" t="s">
        <v>234</v>
      </c>
      <c r="JD103" t="s">
        <v>234</v>
      </c>
      <c r="JE103" t="s">
        <v>234</v>
      </c>
      <c r="JF103" t="s">
        <v>234</v>
      </c>
      <c r="JG103" t="s">
        <v>234</v>
      </c>
      <c r="JH103" t="s">
        <v>234</v>
      </c>
      <c r="JI103" t="s">
        <v>234</v>
      </c>
      <c r="JJ103" t="s">
        <v>234</v>
      </c>
      <c r="JK103" t="s">
        <v>234</v>
      </c>
      <c r="JL103" t="s">
        <v>234</v>
      </c>
      <c r="JM103" t="s">
        <v>234</v>
      </c>
      <c r="JN103" t="s">
        <v>234</v>
      </c>
      <c r="JO103" t="s">
        <v>234</v>
      </c>
      <c r="JP103" t="s">
        <v>234</v>
      </c>
      <c r="JQ103" t="s">
        <v>234</v>
      </c>
      <c r="JR103" t="s">
        <v>234</v>
      </c>
      <c r="JS103" t="s">
        <v>234</v>
      </c>
      <c r="JT103" t="s">
        <v>234</v>
      </c>
      <c r="JU103" t="s">
        <v>234</v>
      </c>
      <c r="JV103" t="s">
        <v>234</v>
      </c>
      <c r="JW103" t="s">
        <v>234</v>
      </c>
      <c r="JX103" t="s">
        <v>3443</v>
      </c>
    </row>
    <row r="104" spans="1:284" x14ac:dyDescent="0.35">
      <c r="A104" t="s">
        <v>4077</v>
      </c>
      <c r="B104" s="268">
        <v>44617</v>
      </c>
      <c r="C104" t="s">
        <v>236</v>
      </c>
      <c r="D104" t="s">
        <v>235</v>
      </c>
      <c r="E104" t="s">
        <v>237</v>
      </c>
      <c r="F104" t="s">
        <v>239</v>
      </c>
      <c r="G104" t="s">
        <v>240</v>
      </c>
      <c r="H104" t="s">
        <v>244</v>
      </c>
      <c r="I104" t="s">
        <v>390</v>
      </c>
      <c r="J104" t="s">
        <v>4055</v>
      </c>
      <c r="K104" t="s">
        <v>247</v>
      </c>
      <c r="L104" t="s">
        <v>284</v>
      </c>
      <c r="M104" t="s">
        <v>250</v>
      </c>
      <c r="N104" t="s">
        <v>234</v>
      </c>
      <c r="O104" t="s">
        <v>234</v>
      </c>
      <c r="P104" t="s">
        <v>285</v>
      </c>
      <c r="Q104" t="s">
        <v>234</v>
      </c>
      <c r="R104" t="s">
        <v>318</v>
      </c>
      <c r="S104">
        <v>1</v>
      </c>
      <c r="T104">
        <v>0</v>
      </c>
      <c r="U104">
        <v>0</v>
      </c>
      <c r="V104">
        <v>0</v>
      </c>
      <c r="W104">
        <v>0</v>
      </c>
      <c r="X104">
        <v>0</v>
      </c>
      <c r="Y104">
        <v>0</v>
      </c>
      <c r="Z104">
        <v>0</v>
      </c>
      <c r="AA104" t="s">
        <v>309</v>
      </c>
      <c r="AB104" t="s">
        <v>750</v>
      </c>
      <c r="AC104" t="s">
        <v>3880</v>
      </c>
      <c r="AD104">
        <v>1</v>
      </c>
      <c r="AE104">
        <v>0</v>
      </c>
      <c r="AF104">
        <v>0</v>
      </c>
      <c r="AG104">
        <v>0</v>
      </c>
      <c r="AH104">
        <v>1</v>
      </c>
      <c r="AI104">
        <v>0</v>
      </c>
      <c r="AJ104">
        <v>0</v>
      </c>
      <c r="AK104">
        <v>0</v>
      </c>
      <c r="AL104">
        <v>0</v>
      </c>
      <c r="AM104">
        <v>0</v>
      </c>
      <c r="AN104" t="s">
        <v>234</v>
      </c>
      <c r="AO104" t="s">
        <v>348</v>
      </c>
      <c r="AP104" t="s">
        <v>348</v>
      </c>
      <c r="AQ104" t="s">
        <v>3944</v>
      </c>
      <c r="AR104">
        <v>1</v>
      </c>
      <c r="AS104">
        <v>1</v>
      </c>
      <c r="AT104">
        <v>1</v>
      </c>
      <c r="AU104">
        <v>1</v>
      </c>
      <c r="AV104">
        <v>1</v>
      </c>
      <c r="AW104">
        <v>1</v>
      </c>
      <c r="AX104">
        <v>1</v>
      </c>
      <c r="AY104">
        <v>0</v>
      </c>
      <c r="AZ104" t="s">
        <v>1500</v>
      </c>
      <c r="BA104">
        <v>300</v>
      </c>
      <c r="BB104">
        <v>150</v>
      </c>
      <c r="BC104" t="s">
        <v>1655</v>
      </c>
      <c r="BD104">
        <v>350</v>
      </c>
      <c r="BE104" s="252">
        <v>134.61538461538399</v>
      </c>
      <c r="BF104" t="s">
        <v>1655</v>
      </c>
      <c r="BG104">
        <v>300</v>
      </c>
      <c r="BH104" s="252">
        <v>130.434782608695</v>
      </c>
      <c r="BI104" t="s">
        <v>1655</v>
      </c>
      <c r="BJ104">
        <v>375</v>
      </c>
      <c r="BK104" s="252">
        <v>129.31034482758599</v>
      </c>
      <c r="BL104" t="s">
        <v>1655</v>
      </c>
      <c r="BM104">
        <v>650</v>
      </c>
      <c r="BN104" s="252">
        <v>270.83333333333297</v>
      </c>
      <c r="BO104" t="s">
        <v>1445</v>
      </c>
      <c r="BP104">
        <v>750</v>
      </c>
      <c r="BQ104" s="252">
        <v>312.5</v>
      </c>
      <c r="BR104" t="s">
        <v>1445</v>
      </c>
      <c r="BS104" t="s">
        <v>1504</v>
      </c>
      <c r="BT104" t="s">
        <v>1655</v>
      </c>
      <c r="BU104">
        <v>1000</v>
      </c>
      <c r="BV104" t="s">
        <v>234</v>
      </c>
      <c r="BW104" t="s">
        <v>234</v>
      </c>
      <c r="BX104" t="s">
        <v>234</v>
      </c>
      <c r="BY104" t="s">
        <v>234</v>
      </c>
      <c r="BZ104" t="s">
        <v>234</v>
      </c>
      <c r="CA104" t="s">
        <v>234</v>
      </c>
      <c r="CB104" t="s">
        <v>259</v>
      </c>
      <c r="CC104">
        <v>1000</v>
      </c>
      <c r="CD104" t="s">
        <v>1655</v>
      </c>
      <c r="CE104" t="s">
        <v>1655</v>
      </c>
      <c r="CF104" t="s">
        <v>1531</v>
      </c>
      <c r="CG104">
        <v>0</v>
      </c>
      <c r="CH104">
        <v>0</v>
      </c>
      <c r="CI104">
        <v>0</v>
      </c>
      <c r="CJ104">
        <v>0</v>
      </c>
      <c r="CK104">
        <v>0</v>
      </c>
      <c r="CL104">
        <v>1</v>
      </c>
      <c r="CM104">
        <v>0</v>
      </c>
      <c r="CN104">
        <v>0</v>
      </c>
      <c r="CO104">
        <v>0</v>
      </c>
      <c r="CP104">
        <v>0</v>
      </c>
      <c r="CQ104">
        <v>0</v>
      </c>
      <c r="CR104">
        <v>0</v>
      </c>
      <c r="CS104">
        <v>0</v>
      </c>
      <c r="CT104">
        <v>0</v>
      </c>
      <c r="CU104" t="s">
        <v>234</v>
      </c>
      <c r="CV104" t="s">
        <v>1470</v>
      </c>
      <c r="CW104">
        <v>0</v>
      </c>
      <c r="CX104">
        <v>0</v>
      </c>
      <c r="CY104">
        <v>0</v>
      </c>
      <c r="CZ104">
        <v>0</v>
      </c>
      <c r="DA104">
        <v>0</v>
      </c>
      <c r="DB104">
        <v>1</v>
      </c>
      <c r="DC104">
        <v>0</v>
      </c>
      <c r="DD104">
        <v>0</v>
      </c>
      <c r="DE104" t="s">
        <v>1445</v>
      </c>
      <c r="DF104" t="s">
        <v>1655</v>
      </c>
      <c r="DG104" t="s">
        <v>1655</v>
      </c>
      <c r="DH104" t="s">
        <v>239</v>
      </c>
      <c r="DI104" t="s">
        <v>305</v>
      </c>
      <c r="DJ104" t="s">
        <v>240</v>
      </c>
      <c r="DK104" t="s">
        <v>305</v>
      </c>
      <c r="DL104" t="s">
        <v>234</v>
      </c>
      <c r="DM104" t="s">
        <v>234</v>
      </c>
      <c r="DN104" t="s">
        <v>234</v>
      </c>
      <c r="DO104" t="s">
        <v>234</v>
      </c>
      <c r="DP104" t="s">
        <v>234</v>
      </c>
      <c r="DQ104" t="s">
        <v>234</v>
      </c>
      <c r="DR104" t="s">
        <v>234</v>
      </c>
      <c r="DS104" t="s">
        <v>234</v>
      </c>
      <c r="DT104" t="s">
        <v>234</v>
      </c>
      <c r="DU104" t="s">
        <v>234</v>
      </c>
      <c r="DV104" t="s">
        <v>234</v>
      </c>
      <c r="DW104" t="s">
        <v>234</v>
      </c>
      <c r="DX104" t="s">
        <v>234</v>
      </c>
      <c r="DY104" t="s">
        <v>234</v>
      </c>
      <c r="DZ104" t="s">
        <v>234</v>
      </c>
      <c r="EA104" t="s">
        <v>234</v>
      </c>
      <c r="EB104" t="s">
        <v>234</v>
      </c>
      <c r="EC104" t="s">
        <v>234</v>
      </c>
      <c r="ED104" t="s">
        <v>234</v>
      </c>
      <c r="EE104" t="s">
        <v>234</v>
      </c>
      <c r="EF104" t="s">
        <v>234</v>
      </c>
      <c r="EG104" t="s">
        <v>234</v>
      </c>
      <c r="EH104" t="s">
        <v>234</v>
      </c>
      <c r="EI104" t="s">
        <v>234</v>
      </c>
      <c r="EJ104" t="s">
        <v>234</v>
      </c>
      <c r="EK104" s="252" t="s">
        <v>234</v>
      </c>
      <c r="EL104" t="s">
        <v>234</v>
      </c>
      <c r="EM104" t="s">
        <v>234</v>
      </c>
      <c r="EN104" t="s">
        <v>234</v>
      </c>
      <c r="EO104" t="s">
        <v>234</v>
      </c>
      <c r="EP104" t="s">
        <v>234</v>
      </c>
      <c r="EQ104" s="252" t="s">
        <v>234</v>
      </c>
      <c r="ER104" t="s">
        <v>234</v>
      </c>
      <c r="ES104" t="s">
        <v>234</v>
      </c>
      <c r="ET104" t="s">
        <v>234</v>
      </c>
      <c r="EU104" t="s">
        <v>234</v>
      </c>
      <c r="EV104" t="s">
        <v>234</v>
      </c>
      <c r="EW104" t="s">
        <v>234</v>
      </c>
      <c r="EX104" t="s">
        <v>234</v>
      </c>
      <c r="EY104" t="s">
        <v>234</v>
      </c>
      <c r="EZ104" t="s">
        <v>234</v>
      </c>
      <c r="FA104" t="s">
        <v>234</v>
      </c>
      <c r="FB104" t="s">
        <v>234</v>
      </c>
      <c r="FC104" t="s">
        <v>234</v>
      </c>
      <c r="FD104" t="s">
        <v>234</v>
      </c>
      <c r="FE104" t="s">
        <v>234</v>
      </c>
      <c r="FF104" t="s">
        <v>234</v>
      </c>
      <c r="FG104" t="s">
        <v>234</v>
      </c>
      <c r="FH104" t="s">
        <v>234</v>
      </c>
      <c r="FI104" t="s">
        <v>234</v>
      </c>
      <c r="FJ104" t="s">
        <v>234</v>
      </c>
      <c r="FK104" t="s">
        <v>234</v>
      </c>
      <c r="FL104" t="s">
        <v>234</v>
      </c>
      <c r="FM104" t="s">
        <v>234</v>
      </c>
      <c r="FN104" t="s">
        <v>234</v>
      </c>
      <c r="FO104" t="s">
        <v>234</v>
      </c>
      <c r="FP104" t="s">
        <v>234</v>
      </c>
      <c r="FQ104" t="s">
        <v>234</v>
      </c>
      <c r="FR104" t="s">
        <v>234</v>
      </c>
      <c r="FS104" t="s">
        <v>234</v>
      </c>
      <c r="FT104" t="s">
        <v>234</v>
      </c>
      <c r="FU104" t="s">
        <v>234</v>
      </c>
      <c r="FV104" t="s">
        <v>234</v>
      </c>
      <c r="FW104" t="s">
        <v>234</v>
      </c>
      <c r="FX104" t="s">
        <v>234</v>
      </c>
      <c r="FY104" t="s">
        <v>234</v>
      </c>
      <c r="FZ104" t="s">
        <v>234</v>
      </c>
      <c r="GA104" t="s">
        <v>234</v>
      </c>
      <c r="GB104" t="s">
        <v>234</v>
      </c>
      <c r="GC104" t="s">
        <v>234</v>
      </c>
      <c r="GD104" t="s">
        <v>234</v>
      </c>
      <c r="GE104" t="s">
        <v>234</v>
      </c>
      <c r="GF104" t="s">
        <v>234</v>
      </c>
      <c r="GG104" t="s">
        <v>234</v>
      </c>
      <c r="GH104" t="s">
        <v>234</v>
      </c>
      <c r="GI104" t="s">
        <v>234</v>
      </c>
      <c r="GJ104" t="s">
        <v>234</v>
      </c>
      <c r="GK104" t="s">
        <v>234</v>
      </c>
      <c r="GL104" t="s">
        <v>234</v>
      </c>
      <c r="GM104" t="s">
        <v>234</v>
      </c>
      <c r="GN104" t="s">
        <v>234</v>
      </c>
      <c r="GO104" t="s">
        <v>234</v>
      </c>
      <c r="GP104" t="s">
        <v>234</v>
      </c>
      <c r="GQ104" t="s">
        <v>234</v>
      </c>
      <c r="GR104" t="s">
        <v>269</v>
      </c>
      <c r="GS104" t="s">
        <v>234</v>
      </c>
      <c r="GT104" t="s">
        <v>234</v>
      </c>
      <c r="GU104" t="s">
        <v>234</v>
      </c>
      <c r="GV104" t="s">
        <v>234</v>
      </c>
      <c r="GW104" t="s">
        <v>234</v>
      </c>
      <c r="GX104" t="s">
        <v>234</v>
      </c>
      <c r="GY104" t="s">
        <v>234</v>
      </c>
      <c r="GZ104" t="s">
        <v>234</v>
      </c>
      <c r="HA104" t="s">
        <v>3923</v>
      </c>
      <c r="HB104">
        <v>0</v>
      </c>
      <c r="HC104">
        <v>1</v>
      </c>
      <c r="HD104">
        <v>1</v>
      </c>
      <c r="HE104">
        <v>0</v>
      </c>
      <c r="HF104">
        <v>0</v>
      </c>
      <c r="HG104">
        <v>0</v>
      </c>
      <c r="HH104">
        <v>0</v>
      </c>
      <c r="HI104">
        <v>0</v>
      </c>
      <c r="HJ104" t="s">
        <v>234</v>
      </c>
      <c r="HK104" t="s">
        <v>1655</v>
      </c>
      <c r="HL104" t="s">
        <v>234</v>
      </c>
      <c r="HM104" t="s">
        <v>309</v>
      </c>
      <c r="HN104">
        <v>1</v>
      </c>
      <c r="HO104">
        <v>0</v>
      </c>
      <c r="HP104">
        <v>0</v>
      </c>
      <c r="HQ104" t="s">
        <v>234</v>
      </c>
      <c r="HR104" t="s">
        <v>234</v>
      </c>
      <c r="HS104" t="s">
        <v>234</v>
      </c>
      <c r="HT104" t="s">
        <v>234</v>
      </c>
      <c r="HU104" t="s">
        <v>234</v>
      </c>
      <c r="HV104" t="s">
        <v>234</v>
      </c>
      <c r="HW104" t="s">
        <v>234</v>
      </c>
      <c r="HX104" t="s">
        <v>234</v>
      </c>
      <c r="HY104" t="s">
        <v>234</v>
      </c>
      <c r="HZ104" t="s">
        <v>234</v>
      </c>
      <c r="IA104" t="s">
        <v>234</v>
      </c>
      <c r="IB104" t="s">
        <v>234</v>
      </c>
      <c r="IC104" t="s">
        <v>234</v>
      </c>
      <c r="ID104" t="s">
        <v>234</v>
      </c>
      <c r="IE104" t="s">
        <v>234</v>
      </c>
      <c r="IF104" t="s">
        <v>234</v>
      </c>
      <c r="IG104" t="s">
        <v>234</v>
      </c>
      <c r="IH104" t="s">
        <v>234</v>
      </c>
      <c r="II104" t="s">
        <v>234</v>
      </c>
      <c r="IJ104" t="s">
        <v>234</v>
      </c>
      <c r="IK104" t="s">
        <v>234</v>
      </c>
      <c r="IL104" t="s">
        <v>234</v>
      </c>
      <c r="IM104" t="s">
        <v>234</v>
      </c>
      <c r="IN104" t="s">
        <v>234</v>
      </c>
      <c r="IO104" t="s">
        <v>234</v>
      </c>
      <c r="IP104" t="s">
        <v>234</v>
      </c>
      <c r="IQ104" t="s">
        <v>234</v>
      </c>
      <c r="IR104" t="s">
        <v>234</v>
      </c>
      <c r="IS104" t="s">
        <v>234</v>
      </c>
      <c r="IT104" t="s">
        <v>234</v>
      </c>
      <c r="IU104" t="s">
        <v>234</v>
      </c>
      <c r="IV104" t="s">
        <v>234</v>
      </c>
      <c r="IW104" t="s">
        <v>234</v>
      </c>
      <c r="IX104" t="s">
        <v>234</v>
      </c>
      <c r="IY104" t="s">
        <v>234</v>
      </c>
      <c r="IZ104" t="s">
        <v>234</v>
      </c>
      <c r="JA104" t="s">
        <v>234</v>
      </c>
      <c r="JB104" t="s">
        <v>234</v>
      </c>
      <c r="JC104" t="s">
        <v>234</v>
      </c>
      <c r="JD104" t="s">
        <v>234</v>
      </c>
      <c r="JE104" t="s">
        <v>234</v>
      </c>
      <c r="JF104" t="s">
        <v>234</v>
      </c>
      <c r="JG104" t="s">
        <v>234</v>
      </c>
      <c r="JH104" t="s">
        <v>234</v>
      </c>
      <c r="JI104" t="s">
        <v>234</v>
      </c>
      <c r="JJ104" t="s">
        <v>234</v>
      </c>
      <c r="JK104" t="s">
        <v>234</v>
      </c>
      <c r="JL104" t="s">
        <v>234</v>
      </c>
      <c r="JM104" t="s">
        <v>234</v>
      </c>
      <c r="JN104" t="s">
        <v>234</v>
      </c>
      <c r="JO104" t="s">
        <v>234</v>
      </c>
      <c r="JP104" t="s">
        <v>234</v>
      </c>
      <c r="JQ104" t="s">
        <v>234</v>
      </c>
      <c r="JR104" t="s">
        <v>234</v>
      </c>
      <c r="JS104" t="s">
        <v>234</v>
      </c>
      <c r="JT104" t="s">
        <v>234</v>
      </c>
      <c r="JU104" t="s">
        <v>234</v>
      </c>
      <c r="JV104" t="s">
        <v>234</v>
      </c>
      <c r="JW104" t="s">
        <v>234</v>
      </c>
      <c r="JX104" t="s">
        <v>3443</v>
      </c>
    </row>
    <row r="105" spans="1:284" x14ac:dyDescent="0.35">
      <c r="A105" t="s">
        <v>4081</v>
      </c>
      <c r="B105" s="268">
        <v>44617</v>
      </c>
      <c r="C105" t="s">
        <v>236</v>
      </c>
      <c r="D105" t="s">
        <v>235</v>
      </c>
      <c r="E105" t="s">
        <v>237</v>
      </c>
      <c r="F105" t="s">
        <v>239</v>
      </c>
      <c r="G105" t="s">
        <v>240</v>
      </c>
      <c r="H105" t="s">
        <v>244</v>
      </c>
      <c r="I105" t="s">
        <v>390</v>
      </c>
      <c r="J105" t="s">
        <v>4055</v>
      </c>
      <c r="K105" t="s">
        <v>247</v>
      </c>
      <c r="L105" t="s">
        <v>284</v>
      </c>
      <c r="M105" t="s">
        <v>250</v>
      </c>
      <c r="N105" t="s">
        <v>234</v>
      </c>
      <c r="O105" t="s">
        <v>234</v>
      </c>
      <c r="P105" t="s">
        <v>285</v>
      </c>
      <c r="Q105" t="s">
        <v>234</v>
      </c>
      <c r="R105" t="s">
        <v>318</v>
      </c>
      <c r="S105">
        <v>1</v>
      </c>
      <c r="T105">
        <v>0</v>
      </c>
      <c r="U105">
        <v>0</v>
      </c>
      <c r="V105">
        <v>0</v>
      </c>
      <c r="W105">
        <v>0</v>
      </c>
      <c r="X105">
        <v>0</v>
      </c>
      <c r="Y105">
        <v>0</v>
      </c>
      <c r="Z105">
        <v>0</v>
      </c>
      <c r="AA105" t="s">
        <v>309</v>
      </c>
      <c r="AB105" t="s">
        <v>750</v>
      </c>
      <c r="AC105" t="s">
        <v>3880</v>
      </c>
      <c r="AD105">
        <v>1</v>
      </c>
      <c r="AE105">
        <v>0</v>
      </c>
      <c r="AF105">
        <v>0</v>
      </c>
      <c r="AG105">
        <v>0</v>
      </c>
      <c r="AH105">
        <v>1</v>
      </c>
      <c r="AI105">
        <v>0</v>
      </c>
      <c r="AJ105">
        <v>0</v>
      </c>
      <c r="AK105">
        <v>0</v>
      </c>
      <c r="AL105">
        <v>0</v>
      </c>
      <c r="AM105">
        <v>0</v>
      </c>
      <c r="AN105" t="s">
        <v>234</v>
      </c>
      <c r="AO105" t="s">
        <v>304</v>
      </c>
      <c r="AP105" t="s">
        <v>348</v>
      </c>
      <c r="AQ105" t="s">
        <v>3944</v>
      </c>
      <c r="AR105">
        <v>1</v>
      </c>
      <c r="AS105">
        <v>1</v>
      </c>
      <c r="AT105">
        <v>1</v>
      </c>
      <c r="AU105">
        <v>1</v>
      </c>
      <c r="AV105">
        <v>1</v>
      </c>
      <c r="AW105">
        <v>1</v>
      </c>
      <c r="AX105">
        <v>1</v>
      </c>
      <c r="AY105">
        <v>0</v>
      </c>
      <c r="AZ105" t="s">
        <v>1500</v>
      </c>
      <c r="BA105">
        <v>300</v>
      </c>
      <c r="BB105">
        <v>150</v>
      </c>
      <c r="BC105" t="s">
        <v>1655</v>
      </c>
      <c r="BD105">
        <v>350</v>
      </c>
      <c r="BE105" s="252">
        <v>134.61538461538399</v>
      </c>
      <c r="BF105" t="s">
        <v>1655</v>
      </c>
      <c r="BG105">
        <v>255</v>
      </c>
      <c r="BH105" s="252">
        <v>110.869565217391</v>
      </c>
      <c r="BI105" t="s">
        <v>1445</v>
      </c>
      <c r="BJ105">
        <v>375</v>
      </c>
      <c r="BK105" s="252">
        <v>129.31034482758599</v>
      </c>
      <c r="BL105" t="s">
        <v>1655</v>
      </c>
      <c r="BM105">
        <v>600</v>
      </c>
      <c r="BN105" s="252">
        <v>250</v>
      </c>
      <c r="BO105" t="s">
        <v>1445</v>
      </c>
      <c r="BP105">
        <v>760</v>
      </c>
      <c r="BQ105" s="252">
        <v>316.666666666666</v>
      </c>
      <c r="BR105" t="s">
        <v>1445</v>
      </c>
      <c r="BS105" t="s">
        <v>1504</v>
      </c>
      <c r="BT105" t="s">
        <v>1655</v>
      </c>
      <c r="BU105">
        <v>1100</v>
      </c>
      <c r="BV105" t="s">
        <v>234</v>
      </c>
      <c r="BW105" t="s">
        <v>234</v>
      </c>
      <c r="BX105" t="s">
        <v>234</v>
      </c>
      <c r="BY105" t="s">
        <v>234</v>
      </c>
      <c r="BZ105" t="s">
        <v>234</v>
      </c>
      <c r="CA105" t="s">
        <v>234</v>
      </c>
      <c r="CB105" t="s">
        <v>259</v>
      </c>
      <c r="CC105">
        <v>1100</v>
      </c>
      <c r="CD105" t="s">
        <v>1655</v>
      </c>
      <c r="CE105" t="s">
        <v>1445</v>
      </c>
      <c r="CF105" t="s">
        <v>234</v>
      </c>
      <c r="CG105" t="s">
        <v>234</v>
      </c>
      <c r="CH105" t="s">
        <v>234</v>
      </c>
      <c r="CI105" t="s">
        <v>234</v>
      </c>
      <c r="CJ105" t="s">
        <v>234</v>
      </c>
      <c r="CK105" t="s">
        <v>234</v>
      </c>
      <c r="CL105" t="s">
        <v>234</v>
      </c>
      <c r="CM105" t="s">
        <v>234</v>
      </c>
      <c r="CN105" t="s">
        <v>234</v>
      </c>
      <c r="CO105" t="s">
        <v>234</v>
      </c>
      <c r="CP105" t="s">
        <v>234</v>
      </c>
      <c r="CQ105" t="s">
        <v>234</v>
      </c>
      <c r="CR105" t="s">
        <v>234</v>
      </c>
      <c r="CS105" t="s">
        <v>234</v>
      </c>
      <c r="CT105" t="s">
        <v>234</v>
      </c>
      <c r="CU105" t="s">
        <v>234</v>
      </c>
      <c r="CV105" t="s">
        <v>234</v>
      </c>
      <c r="CW105" t="s">
        <v>234</v>
      </c>
      <c r="CX105" t="s">
        <v>234</v>
      </c>
      <c r="CY105" t="s">
        <v>234</v>
      </c>
      <c r="CZ105" t="s">
        <v>234</v>
      </c>
      <c r="DA105" t="s">
        <v>234</v>
      </c>
      <c r="DB105" t="s">
        <v>234</v>
      </c>
      <c r="DC105" t="s">
        <v>234</v>
      </c>
      <c r="DD105" t="s">
        <v>234</v>
      </c>
      <c r="DE105" t="s">
        <v>1655</v>
      </c>
      <c r="DF105" t="s">
        <v>1655</v>
      </c>
      <c r="DG105" t="s">
        <v>1655</v>
      </c>
      <c r="DH105" t="s">
        <v>239</v>
      </c>
      <c r="DI105" t="s">
        <v>305</v>
      </c>
      <c r="DJ105" t="s">
        <v>240</v>
      </c>
      <c r="DK105" t="s">
        <v>305</v>
      </c>
      <c r="DL105" t="s">
        <v>234</v>
      </c>
      <c r="DM105" t="s">
        <v>234</v>
      </c>
      <c r="DN105" t="s">
        <v>234</v>
      </c>
      <c r="DO105" t="s">
        <v>234</v>
      </c>
      <c r="DP105" t="s">
        <v>234</v>
      </c>
      <c r="DQ105" t="s">
        <v>234</v>
      </c>
      <c r="DR105" t="s">
        <v>234</v>
      </c>
      <c r="DS105" t="s">
        <v>234</v>
      </c>
      <c r="DT105" t="s">
        <v>234</v>
      </c>
      <c r="DU105" t="s">
        <v>234</v>
      </c>
      <c r="DV105" t="s">
        <v>234</v>
      </c>
      <c r="DW105" t="s">
        <v>234</v>
      </c>
      <c r="DX105" t="s">
        <v>234</v>
      </c>
      <c r="DY105" t="s">
        <v>234</v>
      </c>
      <c r="DZ105" t="s">
        <v>234</v>
      </c>
      <c r="EA105" t="s">
        <v>234</v>
      </c>
      <c r="EB105" t="s">
        <v>234</v>
      </c>
      <c r="EC105" t="s">
        <v>234</v>
      </c>
      <c r="ED105" t="s">
        <v>234</v>
      </c>
      <c r="EE105" t="s">
        <v>234</v>
      </c>
      <c r="EF105" t="s">
        <v>234</v>
      </c>
      <c r="EG105" t="s">
        <v>234</v>
      </c>
      <c r="EH105" t="s">
        <v>234</v>
      </c>
      <c r="EI105" t="s">
        <v>234</v>
      </c>
      <c r="EJ105" t="s">
        <v>234</v>
      </c>
      <c r="EK105" s="252" t="s">
        <v>234</v>
      </c>
      <c r="EL105" t="s">
        <v>234</v>
      </c>
      <c r="EM105" t="s">
        <v>234</v>
      </c>
      <c r="EN105" t="s">
        <v>234</v>
      </c>
      <c r="EO105" t="s">
        <v>234</v>
      </c>
      <c r="EP105" t="s">
        <v>234</v>
      </c>
      <c r="EQ105" s="252" t="s">
        <v>234</v>
      </c>
      <c r="ER105" t="s">
        <v>234</v>
      </c>
      <c r="ES105" t="s">
        <v>234</v>
      </c>
      <c r="ET105" t="s">
        <v>234</v>
      </c>
      <c r="EU105" t="s">
        <v>234</v>
      </c>
      <c r="EV105" t="s">
        <v>234</v>
      </c>
      <c r="EW105" t="s">
        <v>234</v>
      </c>
      <c r="EX105" t="s">
        <v>234</v>
      </c>
      <c r="EY105" t="s">
        <v>234</v>
      </c>
      <c r="EZ105" t="s">
        <v>234</v>
      </c>
      <c r="FA105" t="s">
        <v>234</v>
      </c>
      <c r="FB105" t="s">
        <v>234</v>
      </c>
      <c r="FC105" t="s">
        <v>234</v>
      </c>
      <c r="FD105" t="s">
        <v>234</v>
      </c>
      <c r="FE105" t="s">
        <v>234</v>
      </c>
      <c r="FF105" t="s">
        <v>234</v>
      </c>
      <c r="FG105" t="s">
        <v>234</v>
      </c>
      <c r="FH105" t="s">
        <v>234</v>
      </c>
      <c r="FI105" t="s">
        <v>234</v>
      </c>
      <c r="FJ105" t="s">
        <v>234</v>
      </c>
      <c r="FK105" t="s">
        <v>234</v>
      </c>
      <c r="FL105" t="s">
        <v>234</v>
      </c>
      <c r="FM105" t="s">
        <v>234</v>
      </c>
      <c r="FN105" t="s">
        <v>234</v>
      </c>
      <c r="FO105" t="s">
        <v>234</v>
      </c>
      <c r="FP105" t="s">
        <v>234</v>
      </c>
      <c r="FQ105" t="s">
        <v>234</v>
      </c>
      <c r="FR105" t="s">
        <v>234</v>
      </c>
      <c r="FS105" t="s">
        <v>234</v>
      </c>
      <c r="FT105" t="s">
        <v>234</v>
      </c>
      <c r="FU105" t="s">
        <v>234</v>
      </c>
      <c r="FV105" t="s">
        <v>234</v>
      </c>
      <c r="FW105" t="s">
        <v>234</v>
      </c>
      <c r="FX105" t="s">
        <v>234</v>
      </c>
      <c r="FY105" t="s">
        <v>234</v>
      </c>
      <c r="FZ105" t="s">
        <v>234</v>
      </c>
      <c r="GA105" t="s">
        <v>234</v>
      </c>
      <c r="GB105" t="s">
        <v>234</v>
      </c>
      <c r="GC105" t="s">
        <v>234</v>
      </c>
      <c r="GD105" t="s">
        <v>234</v>
      </c>
      <c r="GE105" t="s">
        <v>234</v>
      </c>
      <c r="GF105" t="s">
        <v>234</v>
      </c>
      <c r="GG105" t="s">
        <v>234</v>
      </c>
      <c r="GH105" t="s">
        <v>234</v>
      </c>
      <c r="GI105" t="s">
        <v>234</v>
      </c>
      <c r="GJ105" t="s">
        <v>234</v>
      </c>
      <c r="GK105" t="s">
        <v>234</v>
      </c>
      <c r="GL105" t="s">
        <v>234</v>
      </c>
      <c r="GM105" t="s">
        <v>234</v>
      </c>
      <c r="GN105" t="s">
        <v>234</v>
      </c>
      <c r="GO105" t="s">
        <v>234</v>
      </c>
      <c r="GP105" t="s">
        <v>234</v>
      </c>
      <c r="GQ105" t="s">
        <v>234</v>
      </c>
      <c r="GR105" t="s">
        <v>1445</v>
      </c>
      <c r="GS105" t="s">
        <v>234</v>
      </c>
      <c r="GT105" t="s">
        <v>234</v>
      </c>
      <c r="GU105" t="s">
        <v>234</v>
      </c>
      <c r="GV105" t="s">
        <v>234</v>
      </c>
      <c r="GW105" t="s">
        <v>234</v>
      </c>
      <c r="GX105" t="s">
        <v>234</v>
      </c>
      <c r="GY105" t="s">
        <v>234</v>
      </c>
      <c r="GZ105" t="s">
        <v>234</v>
      </c>
      <c r="HA105" t="s">
        <v>1586</v>
      </c>
      <c r="HB105">
        <v>0</v>
      </c>
      <c r="HC105">
        <v>0</v>
      </c>
      <c r="HD105">
        <v>1</v>
      </c>
      <c r="HE105">
        <v>0</v>
      </c>
      <c r="HF105">
        <v>0</v>
      </c>
      <c r="HG105">
        <v>0</v>
      </c>
      <c r="HH105">
        <v>0</v>
      </c>
      <c r="HI105">
        <v>0</v>
      </c>
      <c r="HJ105" t="s">
        <v>234</v>
      </c>
      <c r="HK105" t="s">
        <v>1445</v>
      </c>
      <c r="HL105" t="s">
        <v>234</v>
      </c>
      <c r="HM105" t="s">
        <v>234</v>
      </c>
      <c r="HN105" t="s">
        <v>234</v>
      </c>
      <c r="HO105" t="s">
        <v>234</v>
      </c>
      <c r="HP105" t="s">
        <v>234</v>
      </c>
      <c r="HQ105" t="s">
        <v>234</v>
      </c>
      <c r="HR105" t="s">
        <v>234</v>
      </c>
      <c r="HS105" t="s">
        <v>234</v>
      </c>
      <c r="HT105" t="s">
        <v>234</v>
      </c>
      <c r="HU105" t="s">
        <v>234</v>
      </c>
      <c r="HV105" t="s">
        <v>234</v>
      </c>
      <c r="HW105" t="s">
        <v>234</v>
      </c>
      <c r="HX105" t="s">
        <v>234</v>
      </c>
      <c r="HY105" t="s">
        <v>234</v>
      </c>
      <c r="HZ105" t="s">
        <v>234</v>
      </c>
      <c r="IA105" t="s">
        <v>234</v>
      </c>
      <c r="IB105" t="s">
        <v>234</v>
      </c>
      <c r="IC105" t="s">
        <v>234</v>
      </c>
      <c r="ID105" t="s">
        <v>234</v>
      </c>
      <c r="IE105" t="s">
        <v>234</v>
      </c>
      <c r="IF105" t="s">
        <v>234</v>
      </c>
      <c r="IG105" t="s">
        <v>234</v>
      </c>
      <c r="IH105" t="s">
        <v>234</v>
      </c>
      <c r="II105" t="s">
        <v>234</v>
      </c>
      <c r="IJ105" t="s">
        <v>234</v>
      </c>
      <c r="IK105" t="s">
        <v>234</v>
      </c>
      <c r="IL105" t="s">
        <v>234</v>
      </c>
      <c r="IM105" t="s">
        <v>234</v>
      </c>
      <c r="IN105" t="s">
        <v>234</v>
      </c>
      <c r="IO105" t="s">
        <v>234</v>
      </c>
      <c r="IP105" t="s">
        <v>234</v>
      </c>
      <c r="IQ105" t="s">
        <v>234</v>
      </c>
      <c r="IR105" t="s">
        <v>234</v>
      </c>
      <c r="IS105" t="s">
        <v>234</v>
      </c>
      <c r="IT105" t="s">
        <v>234</v>
      </c>
      <c r="IU105" t="s">
        <v>234</v>
      </c>
      <c r="IV105" t="s">
        <v>234</v>
      </c>
      <c r="IW105" t="s">
        <v>234</v>
      </c>
      <c r="IX105" t="s">
        <v>234</v>
      </c>
      <c r="IY105" t="s">
        <v>234</v>
      </c>
      <c r="IZ105" t="s">
        <v>234</v>
      </c>
      <c r="JA105" t="s">
        <v>234</v>
      </c>
      <c r="JB105" t="s">
        <v>234</v>
      </c>
      <c r="JC105" t="s">
        <v>234</v>
      </c>
      <c r="JD105" t="s">
        <v>234</v>
      </c>
      <c r="JE105" t="s">
        <v>234</v>
      </c>
      <c r="JF105" t="s">
        <v>234</v>
      </c>
      <c r="JG105" t="s">
        <v>234</v>
      </c>
      <c r="JH105" t="s">
        <v>234</v>
      </c>
      <c r="JI105" t="s">
        <v>234</v>
      </c>
      <c r="JJ105" t="s">
        <v>234</v>
      </c>
      <c r="JK105" t="s">
        <v>234</v>
      </c>
      <c r="JL105" t="s">
        <v>234</v>
      </c>
      <c r="JM105" t="s">
        <v>234</v>
      </c>
      <c r="JN105" t="s">
        <v>234</v>
      </c>
      <c r="JO105" t="s">
        <v>234</v>
      </c>
      <c r="JP105" t="s">
        <v>234</v>
      </c>
      <c r="JQ105" t="s">
        <v>234</v>
      </c>
      <c r="JR105" t="s">
        <v>234</v>
      </c>
      <c r="JS105" t="s">
        <v>234</v>
      </c>
      <c r="JT105" t="s">
        <v>234</v>
      </c>
      <c r="JU105" t="s">
        <v>234</v>
      </c>
      <c r="JV105" t="s">
        <v>234</v>
      </c>
      <c r="JW105" t="s">
        <v>234</v>
      </c>
      <c r="JX105" t="s">
        <v>4080</v>
      </c>
    </row>
    <row r="106" spans="1:284" x14ac:dyDescent="0.35">
      <c r="A106" t="s">
        <v>4084</v>
      </c>
      <c r="B106" s="268">
        <v>44617</v>
      </c>
      <c r="C106" t="s">
        <v>236</v>
      </c>
      <c r="D106" t="s">
        <v>235</v>
      </c>
      <c r="E106" t="s">
        <v>1358</v>
      </c>
      <c r="F106" t="s">
        <v>239</v>
      </c>
      <c r="G106" t="s">
        <v>240</v>
      </c>
      <c r="H106" t="s">
        <v>244</v>
      </c>
      <c r="I106" t="s">
        <v>390</v>
      </c>
      <c r="J106" t="s">
        <v>4055</v>
      </c>
      <c r="K106" t="s">
        <v>247</v>
      </c>
      <c r="L106" t="s">
        <v>284</v>
      </c>
      <c r="M106" t="s">
        <v>250</v>
      </c>
      <c r="N106" t="s">
        <v>234</v>
      </c>
      <c r="O106" t="s">
        <v>234</v>
      </c>
      <c r="P106" t="s">
        <v>285</v>
      </c>
      <c r="Q106" t="s">
        <v>234</v>
      </c>
      <c r="R106" t="s">
        <v>302</v>
      </c>
      <c r="S106">
        <v>0</v>
      </c>
      <c r="T106">
        <v>1</v>
      </c>
      <c r="U106">
        <v>0</v>
      </c>
      <c r="V106">
        <v>0</v>
      </c>
      <c r="W106">
        <v>0</v>
      </c>
      <c r="X106">
        <v>0</v>
      </c>
      <c r="Y106">
        <v>0</v>
      </c>
      <c r="Z106">
        <v>0</v>
      </c>
      <c r="AA106" t="s">
        <v>303</v>
      </c>
      <c r="AB106" t="s">
        <v>752</v>
      </c>
      <c r="AC106" t="s">
        <v>287</v>
      </c>
      <c r="AD106">
        <v>1</v>
      </c>
      <c r="AE106">
        <v>0</v>
      </c>
      <c r="AF106">
        <v>0</v>
      </c>
      <c r="AG106">
        <v>0</v>
      </c>
      <c r="AH106">
        <v>0</v>
      </c>
      <c r="AI106">
        <v>0</v>
      </c>
      <c r="AJ106">
        <v>0</v>
      </c>
      <c r="AK106">
        <v>0</v>
      </c>
      <c r="AL106">
        <v>0</v>
      </c>
      <c r="AM106">
        <v>0</v>
      </c>
      <c r="AN106" t="s">
        <v>234</v>
      </c>
      <c r="AO106" t="s">
        <v>348</v>
      </c>
      <c r="AP106" t="s">
        <v>289</v>
      </c>
      <c r="AQ106" t="s">
        <v>234</v>
      </c>
      <c r="AR106" t="s">
        <v>234</v>
      </c>
      <c r="AS106" t="s">
        <v>234</v>
      </c>
      <c r="AT106" t="s">
        <v>234</v>
      </c>
      <c r="AU106" t="s">
        <v>234</v>
      </c>
      <c r="AV106" t="s">
        <v>234</v>
      </c>
      <c r="AW106" t="s">
        <v>234</v>
      </c>
      <c r="AX106" t="s">
        <v>234</v>
      </c>
      <c r="AY106" t="s">
        <v>234</v>
      </c>
      <c r="AZ106" t="s">
        <v>234</v>
      </c>
      <c r="BA106" t="s">
        <v>234</v>
      </c>
      <c r="BB106" t="s">
        <v>234</v>
      </c>
      <c r="BC106" t="s">
        <v>234</v>
      </c>
      <c r="BD106" t="s">
        <v>234</v>
      </c>
      <c r="BE106" s="252" t="s">
        <v>234</v>
      </c>
      <c r="BF106" t="s">
        <v>234</v>
      </c>
      <c r="BG106" t="s">
        <v>234</v>
      </c>
      <c r="BH106" s="252" t="s">
        <v>234</v>
      </c>
      <c r="BI106" t="s">
        <v>234</v>
      </c>
      <c r="BJ106" t="s">
        <v>234</v>
      </c>
      <c r="BK106" s="252" t="s">
        <v>234</v>
      </c>
      <c r="BL106" t="s">
        <v>234</v>
      </c>
      <c r="BM106" t="s">
        <v>234</v>
      </c>
      <c r="BN106" s="252" t="s">
        <v>234</v>
      </c>
      <c r="BO106" t="s">
        <v>234</v>
      </c>
      <c r="BP106" t="s">
        <v>234</v>
      </c>
      <c r="BQ106" s="252" t="s">
        <v>234</v>
      </c>
      <c r="BR106" t="s">
        <v>234</v>
      </c>
      <c r="BS106" t="s">
        <v>234</v>
      </c>
      <c r="BT106" t="s">
        <v>234</v>
      </c>
      <c r="BU106" t="s">
        <v>234</v>
      </c>
      <c r="BV106" t="s">
        <v>234</v>
      </c>
      <c r="BW106" t="s">
        <v>234</v>
      </c>
      <c r="BX106" t="s">
        <v>234</v>
      </c>
      <c r="BY106" t="s">
        <v>234</v>
      </c>
      <c r="BZ106" t="s">
        <v>234</v>
      </c>
      <c r="CA106" t="s">
        <v>234</v>
      </c>
      <c r="CB106" t="s">
        <v>234</v>
      </c>
      <c r="CC106" t="s">
        <v>234</v>
      </c>
      <c r="CD106" t="s">
        <v>234</v>
      </c>
      <c r="CE106" t="s">
        <v>234</v>
      </c>
      <c r="CF106" t="s">
        <v>234</v>
      </c>
      <c r="CG106" t="s">
        <v>234</v>
      </c>
      <c r="CH106" t="s">
        <v>234</v>
      </c>
      <c r="CI106" t="s">
        <v>234</v>
      </c>
      <c r="CJ106" t="s">
        <v>234</v>
      </c>
      <c r="CK106" t="s">
        <v>234</v>
      </c>
      <c r="CL106" t="s">
        <v>234</v>
      </c>
      <c r="CM106" t="s">
        <v>234</v>
      </c>
      <c r="CN106" t="s">
        <v>234</v>
      </c>
      <c r="CO106" t="s">
        <v>234</v>
      </c>
      <c r="CP106" t="s">
        <v>234</v>
      </c>
      <c r="CQ106" t="s">
        <v>234</v>
      </c>
      <c r="CR106" t="s">
        <v>234</v>
      </c>
      <c r="CS106" t="s">
        <v>234</v>
      </c>
      <c r="CT106" t="s">
        <v>234</v>
      </c>
      <c r="CU106" t="s">
        <v>234</v>
      </c>
      <c r="CV106" t="s">
        <v>234</v>
      </c>
      <c r="CW106" t="s">
        <v>234</v>
      </c>
      <c r="CX106" t="s">
        <v>234</v>
      </c>
      <c r="CY106" t="s">
        <v>234</v>
      </c>
      <c r="CZ106" t="s">
        <v>234</v>
      </c>
      <c r="DA106" t="s">
        <v>234</v>
      </c>
      <c r="DB106" t="s">
        <v>234</v>
      </c>
      <c r="DC106" t="s">
        <v>234</v>
      </c>
      <c r="DD106" t="s">
        <v>234</v>
      </c>
      <c r="DE106" t="s">
        <v>234</v>
      </c>
      <c r="DF106" t="s">
        <v>234</v>
      </c>
      <c r="DG106" t="s">
        <v>234</v>
      </c>
      <c r="DH106" t="s">
        <v>234</v>
      </c>
      <c r="DI106" t="s">
        <v>234</v>
      </c>
      <c r="DJ106" t="s">
        <v>234</v>
      </c>
      <c r="DK106" t="s">
        <v>234</v>
      </c>
      <c r="DL106" t="s">
        <v>4082</v>
      </c>
      <c r="DM106">
        <v>0</v>
      </c>
      <c r="DN106">
        <v>1</v>
      </c>
      <c r="DO106">
        <v>1</v>
      </c>
      <c r="DP106">
        <v>1</v>
      </c>
      <c r="DQ106">
        <v>1</v>
      </c>
      <c r="DR106">
        <v>0</v>
      </c>
      <c r="DS106">
        <v>1</v>
      </c>
      <c r="DT106">
        <v>0</v>
      </c>
      <c r="DU106" t="s">
        <v>234</v>
      </c>
      <c r="DV106" t="s">
        <v>234</v>
      </c>
      <c r="DW106" t="s">
        <v>234</v>
      </c>
      <c r="DX106" t="s">
        <v>234</v>
      </c>
      <c r="DY106" t="s">
        <v>234</v>
      </c>
      <c r="DZ106" t="s">
        <v>234</v>
      </c>
      <c r="EA106" t="s">
        <v>234</v>
      </c>
      <c r="EB106" t="s">
        <v>234</v>
      </c>
      <c r="EC106">
        <v>25</v>
      </c>
      <c r="ED106" t="s">
        <v>1655</v>
      </c>
      <c r="EE106">
        <v>50</v>
      </c>
      <c r="EF106" t="s">
        <v>269</v>
      </c>
      <c r="EG106" t="s">
        <v>1655</v>
      </c>
      <c r="EH106">
        <v>35</v>
      </c>
      <c r="EI106" t="s">
        <v>234</v>
      </c>
      <c r="EJ106" t="s">
        <v>234</v>
      </c>
      <c r="EK106" s="252">
        <v>35</v>
      </c>
      <c r="EL106" t="s">
        <v>269</v>
      </c>
      <c r="EM106" t="s">
        <v>1655</v>
      </c>
      <c r="EN106">
        <v>125</v>
      </c>
      <c r="EO106" t="s">
        <v>234</v>
      </c>
      <c r="EP106" t="s">
        <v>234</v>
      </c>
      <c r="EQ106" s="252">
        <v>125</v>
      </c>
      <c r="ER106" t="s">
        <v>1655</v>
      </c>
      <c r="ES106" t="s">
        <v>1655</v>
      </c>
      <c r="ET106">
        <v>100</v>
      </c>
      <c r="EU106" t="s">
        <v>234</v>
      </c>
      <c r="EV106" t="s">
        <v>234</v>
      </c>
      <c r="EW106" t="s">
        <v>234</v>
      </c>
      <c r="EX106" s="99">
        <v>100</v>
      </c>
      <c r="EY106" t="s">
        <v>1655</v>
      </c>
      <c r="EZ106" t="s">
        <v>234</v>
      </c>
      <c r="FA106" t="s">
        <v>234</v>
      </c>
      <c r="FB106" t="s">
        <v>234</v>
      </c>
      <c r="FC106" t="s">
        <v>234</v>
      </c>
      <c r="FD106" t="s">
        <v>234</v>
      </c>
      <c r="FE106" t="s">
        <v>234</v>
      </c>
      <c r="FF106" t="s">
        <v>234</v>
      </c>
      <c r="FG106" t="s">
        <v>234</v>
      </c>
      <c r="FH106" t="s">
        <v>234</v>
      </c>
      <c r="FI106" t="s">
        <v>234</v>
      </c>
      <c r="FJ106" t="s">
        <v>234</v>
      </c>
      <c r="FK106" t="s">
        <v>234</v>
      </c>
      <c r="FL106" t="s">
        <v>1655</v>
      </c>
      <c r="FM106" t="s">
        <v>4083</v>
      </c>
      <c r="FN106">
        <v>1</v>
      </c>
      <c r="FO106">
        <v>0</v>
      </c>
      <c r="FP106">
        <v>0</v>
      </c>
      <c r="FQ106">
        <v>0</v>
      </c>
      <c r="FR106">
        <v>0</v>
      </c>
      <c r="FS106">
        <v>0</v>
      </c>
      <c r="FT106">
        <v>0</v>
      </c>
      <c r="FU106">
        <v>0</v>
      </c>
      <c r="FV106">
        <v>0</v>
      </c>
      <c r="FW106">
        <v>1</v>
      </c>
      <c r="FX106">
        <v>0</v>
      </c>
      <c r="FY106">
        <v>0</v>
      </c>
      <c r="FZ106">
        <v>0</v>
      </c>
      <c r="GA106" t="s">
        <v>234</v>
      </c>
      <c r="GB106" t="s">
        <v>4082</v>
      </c>
      <c r="GC106">
        <v>0</v>
      </c>
      <c r="GD106">
        <v>1</v>
      </c>
      <c r="GE106">
        <v>1</v>
      </c>
      <c r="GF106">
        <v>1</v>
      </c>
      <c r="GG106">
        <v>1</v>
      </c>
      <c r="GH106">
        <v>0</v>
      </c>
      <c r="GI106">
        <v>1</v>
      </c>
      <c r="GJ106">
        <v>0</v>
      </c>
      <c r="GK106" t="s">
        <v>269</v>
      </c>
      <c r="GL106" t="s">
        <v>269</v>
      </c>
      <c r="GM106" t="s">
        <v>1655</v>
      </c>
      <c r="GN106" t="s">
        <v>239</v>
      </c>
      <c r="GO106" t="s">
        <v>305</v>
      </c>
      <c r="GP106" t="s">
        <v>240</v>
      </c>
      <c r="GQ106" t="s">
        <v>305</v>
      </c>
      <c r="GR106" t="s">
        <v>1445</v>
      </c>
      <c r="GS106" t="s">
        <v>234</v>
      </c>
      <c r="GT106" t="s">
        <v>234</v>
      </c>
      <c r="GU106" t="s">
        <v>234</v>
      </c>
      <c r="GV106" t="s">
        <v>234</v>
      </c>
      <c r="GW106" t="s">
        <v>234</v>
      </c>
      <c r="GX106" t="s">
        <v>234</v>
      </c>
      <c r="GY106" t="s">
        <v>234</v>
      </c>
      <c r="GZ106" t="s">
        <v>234</v>
      </c>
      <c r="HA106" t="s">
        <v>269</v>
      </c>
      <c r="HB106">
        <v>0</v>
      </c>
      <c r="HC106">
        <v>0</v>
      </c>
      <c r="HD106">
        <v>0</v>
      </c>
      <c r="HE106">
        <v>0</v>
      </c>
      <c r="HF106">
        <v>0</v>
      </c>
      <c r="HG106">
        <v>0</v>
      </c>
      <c r="HH106">
        <v>0</v>
      </c>
      <c r="HI106">
        <v>1</v>
      </c>
      <c r="HJ106" t="s">
        <v>234</v>
      </c>
      <c r="HK106" t="s">
        <v>1445</v>
      </c>
      <c r="HL106" t="s">
        <v>234</v>
      </c>
      <c r="HM106" t="s">
        <v>234</v>
      </c>
      <c r="HN106" t="s">
        <v>234</v>
      </c>
      <c r="HO106" t="s">
        <v>234</v>
      </c>
      <c r="HP106" t="s">
        <v>234</v>
      </c>
      <c r="HQ106" t="s">
        <v>234</v>
      </c>
      <c r="HR106" t="s">
        <v>234</v>
      </c>
      <c r="HS106" t="s">
        <v>234</v>
      </c>
      <c r="HT106" t="s">
        <v>234</v>
      </c>
      <c r="HU106" t="s">
        <v>234</v>
      </c>
      <c r="HV106" t="s">
        <v>234</v>
      </c>
      <c r="HW106" t="s">
        <v>234</v>
      </c>
      <c r="HX106" t="s">
        <v>234</v>
      </c>
      <c r="HY106" t="s">
        <v>234</v>
      </c>
      <c r="HZ106" t="s">
        <v>234</v>
      </c>
      <c r="IA106" t="s">
        <v>234</v>
      </c>
      <c r="IB106" t="s">
        <v>234</v>
      </c>
      <c r="IC106" t="s">
        <v>234</v>
      </c>
      <c r="ID106" t="s">
        <v>234</v>
      </c>
      <c r="IE106" t="s">
        <v>234</v>
      </c>
      <c r="IF106" t="s">
        <v>234</v>
      </c>
      <c r="IG106" t="s">
        <v>234</v>
      </c>
      <c r="IH106" t="s">
        <v>234</v>
      </c>
      <c r="II106" t="s">
        <v>234</v>
      </c>
      <c r="IJ106" t="s">
        <v>234</v>
      </c>
      <c r="IK106" t="s">
        <v>234</v>
      </c>
      <c r="IL106" t="s">
        <v>234</v>
      </c>
      <c r="IM106" t="s">
        <v>234</v>
      </c>
      <c r="IN106" t="s">
        <v>234</v>
      </c>
      <c r="IO106" t="s">
        <v>234</v>
      </c>
      <c r="IP106" t="s">
        <v>234</v>
      </c>
      <c r="IQ106" t="s">
        <v>234</v>
      </c>
      <c r="IR106" t="s">
        <v>234</v>
      </c>
      <c r="IS106" t="s">
        <v>234</v>
      </c>
      <c r="IT106" t="s">
        <v>234</v>
      </c>
      <c r="IU106" t="s">
        <v>234</v>
      </c>
      <c r="IV106" t="s">
        <v>234</v>
      </c>
      <c r="IW106" t="s">
        <v>234</v>
      </c>
      <c r="IX106" t="s">
        <v>234</v>
      </c>
      <c r="IY106" t="s">
        <v>234</v>
      </c>
      <c r="IZ106" t="s">
        <v>234</v>
      </c>
      <c r="JA106" t="s">
        <v>234</v>
      </c>
      <c r="JB106" t="s">
        <v>234</v>
      </c>
      <c r="JC106" t="s">
        <v>234</v>
      </c>
      <c r="JD106" t="s">
        <v>234</v>
      </c>
      <c r="JE106" t="s">
        <v>234</v>
      </c>
      <c r="JF106" t="s">
        <v>234</v>
      </c>
      <c r="JG106" t="s">
        <v>234</v>
      </c>
      <c r="JH106" t="s">
        <v>234</v>
      </c>
      <c r="JI106" t="s">
        <v>234</v>
      </c>
      <c r="JJ106" t="s">
        <v>234</v>
      </c>
      <c r="JK106" t="s">
        <v>234</v>
      </c>
      <c r="JL106" t="s">
        <v>234</v>
      </c>
      <c r="JM106" t="s">
        <v>234</v>
      </c>
      <c r="JN106" t="s">
        <v>234</v>
      </c>
      <c r="JO106" t="s">
        <v>234</v>
      </c>
      <c r="JP106" t="s">
        <v>234</v>
      </c>
      <c r="JQ106" t="s">
        <v>234</v>
      </c>
      <c r="JR106" t="s">
        <v>234</v>
      </c>
      <c r="JS106" t="s">
        <v>234</v>
      </c>
      <c r="JT106" t="s">
        <v>234</v>
      </c>
      <c r="JU106" t="s">
        <v>234</v>
      </c>
      <c r="JV106" t="s">
        <v>234</v>
      </c>
      <c r="JW106" t="s">
        <v>234</v>
      </c>
      <c r="JX106" t="s">
        <v>234</v>
      </c>
    </row>
    <row r="107" spans="1:284" x14ac:dyDescent="0.35">
      <c r="A107" t="s">
        <v>4087</v>
      </c>
      <c r="B107" s="268">
        <v>44617</v>
      </c>
      <c r="C107" t="s">
        <v>236</v>
      </c>
      <c r="D107" t="s">
        <v>235</v>
      </c>
      <c r="E107" t="s">
        <v>1358</v>
      </c>
      <c r="F107" t="s">
        <v>239</v>
      </c>
      <c r="G107" t="s">
        <v>240</v>
      </c>
      <c r="H107" t="s">
        <v>244</v>
      </c>
      <c r="I107" t="s">
        <v>390</v>
      </c>
      <c r="J107" t="s">
        <v>4055</v>
      </c>
      <c r="K107" t="s">
        <v>247</v>
      </c>
      <c r="L107" t="s">
        <v>284</v>
      </c>
      <c r="M107" t="s">
        <v>250</v>
      </c>
      <c r="N107" t="s">
        <v>234</v>
      </c>
      <c r="O107" t="s">
        <v>234</v>
      </c>
      <c r="P107" t="s">
        <v>285</v>
      </c>
      <c r="Q107" t="s">
        <v>234</v>
      </c>
      <c r="R107" t="s">
        <v>302</v>
      </c>
      <c r="S107">
        <v>0</v>
      </c>
      <c r="T107">
        <v>1</v>
      </c>
      <c r="U107">
        <v>0</v>
      </c>
      <c r="V107">
        <v>0</v>
      </c>
      <c r="W107">
        <v>0</v>
      </c>
      <c r="X107">
        <v>0</v>
      </c>
      <c r="Y107">
        <v>0</v>
      </c>
      <c r="Z107">
        <v>0</v>
      </c>
      <c r="AA107" t="s">
        <v>303</v>
      </c>
      <c r="AB107" t="s">
        <v>752</v>
      </c>
      <c r="AC107" t="s">
        <v>287</v>
      </c>
      <c r="AD107">
        <v>1</v>
      </c>
      <c r="AE107">
        <v>0</v>
      </c>
      <c r="AF107">
        <v>0</v>
      </c>
      <c r="AG107">
        <v>0</v>
      </c>
      <c r="AH107">
        <v>0</v>
      </c>
      <c r="AI107">
        <v>0</v>
      </c>
      <c r="AJ107">
        <v>0</v>
      </c>
      <c r="AK107">
        <v>0</v>
      </c>
      <c r="AL107">
        <v>0</v>
      </c>
      <c r="AM107">
        <v>0</v>
      </c>
      <c r="AN107" t="s">
        <v>234</v>
      </c>
      <c r="AO107" t="s">
        <v>348</v>
      </c>
      <c r="AP107" t="s">
        <v>289</v>
      </c>
      <c r="AQ107" t="s">
        <v>234</v>
      </c>
      <c r="AR107" t="s">
        <v>234</v>
      </c>
      <c r="AS107" t="s">
        <v>234</v>
      </c>
      <c r="AT107" t="s">
        <v>234</v>
      </c>
      <c r="AU107" t="s">
        <v>234</v>
      </c>
      <c r="AV107" t="s">
        <v>234</v>
      </c>
      <c r="AW107" t="s">
        <v>234</v>
      </c>
      <c r="AX107" t="s">
        <v>234</v>
      </c>
      <c r="AY107" t="s">
        <v>234</v>
      </c>
      <c r="AZ107" t="s">
        <v>234</v>
      </c>
      <c r="BA107" t="s">
        <v>234</v>
      </c>
      <c r="BB107" t="s">
        <v>234</v>
      </c>
      <c r="BC107" t="s">
        <v>234</v>
      </c>
      <c r="BD107" t="s">
        <v>234</v>
      </c>
      <c r="BE107" s="252" t="s">
        <v>234</v>
      </c>
      <c r="BF107" t="s">
        <v>234</v>
      </c>
      <c r="BG107" t="s">
        <v>234</v>
      </c>
      <c r="BH107" s="252" t="s">
        <v>234</v>
      </c>
      <c r="BI107" t="s">
        <v>234</v>
      </c>
      <c r="BJ107" t="s">
        <v>234</v>
      </c>
      <c r="BK107" s="252" t="s">
        <v>234</v>
      </c>
      <c r="BL107" t="s">
        <v>234</v>
      </c>
      <c r="BM107" t="s">
        <v>234</v>
      </c>
      <c r="BN107" s="252" t="s">
        <v>234</v>
      </c>
      <c r="BO107" t="s">
        <v>234</v>
      </c>
      <c r="BP107" t="s">
        <v>234</v>
      </c>
      <c r="BQ107" s="252" t="s">
        <v>234</v>
      </c>
      <c r="BR107" t="s">
        <v>234</v>
      </c>
      <c r="BS107" t="s">
        <v>234</v>
      </c>
      <c r="BT107" t="s">
        <v>234</v>
      </c>
      <c r="BU107" t="s">
        <v>234</v>
      </c>
      <c r="BV107" t="s">
        <v>234</v>
      </c>
      <c r="BW107" t="s">
        <v>234</v>
      </c>
      <c r="BX107" t="s">
        <v>234</v>
      </c>
      <c r="BY107" t="s">
        <v>234</v>
      </c>
      <c r="BZ107" t="s">
        <v>234</v>
      </c>
      <c r="CA107" t="s">
        <v>234</v>
      </c>
      <c r="CB107" t="s">
        <v>234</v>
      </c>
      <c r="CC107" t="s">
        <v>234</v>
      </c>
      <c r="CD107" t="s">
        <v>234</v>
      </c>
      <c r="CE107" t="s">
        <v>234</v>
      </c>
      <c r="CF107" t="s">
        <v>234</v>
      </c>
      <c r="CG107" t="s">
        <v>234</v>
      </c>
      <c r="CH107" t="s">
        <v>234</v>
      </c>
      <c r="CI107" t="s">
        <v>234</v>
      </c>
      <c r="CJ107" t="s">
        <v>234</v>
      </c>
      <c r="CK107" t="s">
        <v>234</v>
      </c>
      <c r="CL107" t="s">
        <v>234</v>
      </c>
      <c r="CM107" t="s">
        <v>234</v>
      </c>
      <c r="CN107" t="s">
        <v>234</v>
      </c>
      <c r="CO107" t="s">
        <v>234</v>
      </c>
      <c r="CP107" t="s">
        <v>234</v>
      </c>
      <c r="CQ107" t="s">
        <v>234</v>
      </c>
      <c r="CR107" t="s">
        <v>234</v>
      </c>
      <c r="CS107" t="s">
        <v>234</v>
      </c>
      <c r="CT107" t="s">
        <v>234</v>
      </c>
      <c r="CU107" t="s">
        <v>234</v>
      </c>
      <c r="CV107" t="s">
        <v>234</v>
      </c>
      <c r="CW107" t="s">
        <v>234</v>
      </c>
      <c r="CX107" t="s">
        <v>234</v>
      </c>
      <c r="CY107" t="s">
        <v>234</v>
      </c>
      <c r="CZ107" t="s">
        <v>234</v>
      </c>
      <c r="DA107" t="s">
        <v>234</v>
      </c>
      <c r="DB107" t="s">
        <v>234</v>
      </c>
      <c r="DC107" t="s">
        <v>234</v>
      </c>
      <c r="DD107" t="s">
        <v>234</v>
      </c>
      <c r="DE107" t="s">
        <v>234</v>
      </c>
      <c r="DF107" t="s">
        <v>234</v>
      </c>
      <c r="DG107" t="s">
        <v>234</v>
      </c>
      <c r="DH107" t="s">
        <v>234</v>
      </c>
      <c r="DI107" t="s">
        <v>234</v>
      </c>
      <c r="DJ107" t="s">
        <v>234</v>
      </c>
      <c r="DK107" t="s">
        <v>234</v>
      </c>
      <c r="DL107" t="s">
        <v>4085</v>
      </c>
      <c r="DM107">
        <v>1</v>
      </c>
      <c r="DN107">
        <v>1</v>
      </c>
      <c r="DO107">
        <v>1</v>
      </c>
      <c r="DP107">
        <v>1</v>
      </c>
      <c r="DQ107">
        <v>0</v>
      </c>
      <c r="DR107">
        <v>0</v>
      </c>
      <c r="DS107">
        <v>1</v>
      </c>
      <c r="DT107">
        <v>0</v>
      </c>
      <c r="DU107" t="s">
        <v>1655</v>
      </c>
      <c r="DV107">
        <v>35</v>
      </c>
      <c r="DW107" t="s">
        <v>3897</v>
      </c>
      <c r="DX107" t="s">
        <v>234</v>
      </c>
      <c r="DY107" t="s">
        <v>234</v>
      </c>
      <c r="DZ107" t="s">
        <v>234</v>
      </c>
      <c r="EA107" s="99">
        <v>35</v>
      </c>
      <c r="EB107" t="s">
        <v>269</v>
      </c>
      <c r="EC107">
        <v>25</v>
      </c>
      <c r="ED107" t="s">
        <v>1655</v>
      </c>
      <c r="EE107">
        <v>50</v>
      </c>
      <c r="EF107" t="s">
        <v>269</v>
      </c>
      <c r="EG107" t="s">
        <v>1655</v>
      </c>
      <c r="EH107">
        <v>35</v>
      </c>
      <c r="EI107" t="s">
        <v>234</v>
      </c>
      <c r="EJ107" t="s">
        <v>234</v>
      </c>
      <c r="EK107" s="252">
        <v>35</v>
      </c>
      <c r="EL107" t="s">
        <v>269</v>
      </c>
      <c r="EM107" t="s">
        <v>1655</v>
      </c>
      <c r="EN107">
        <v>100</v>
      </c>
      <c r="EO107" t="s">
        <v>234</v>
      </c>
      <c r="EP107" t="s">
        <v>234</v>
      </c>
      <c r="EQ107" s="252">
        <v>100</v>
      </c>
      <c r="ER107" t="s">
        <v>269</v>
      </c>
      <c r="ES107" t="s">
        <v>234</v>
      </c>
      <c r="ET107" t="s">
        <v>234</v>
      </c>
      <c r="EU107" t="s">
        <v>234</v>
      </c>
      <c r="EV107" t="s">
        <v>234</v>
      </c>
      <c r="EW107" t="s">
        <v>234</v>
      </c>
      <c r="EX107" t="s">
        <v>234</v>
      </c>
      <c r="EY107" t="s">
        <v>234</v>
      </c>
      <c r="EZ107" t="s">
        <v>234</v>
      </c>
      <c r="FA107" t="s">
        <v>234</v>
      </c>
      <c r="FB107" t="s">
        <v>234</v>
      </c>
      <c r="FC107" t="s">
        <v>234</v>
      </c>
      <c r="FD107" t="s">
        <v>234</v>
      </c>
      <c r="FE107" t="s">
        <v>234</v>
      </c>
      <c r="FF107" t="s">
        <v>234</v>
      </c>
      <c r="FG107" t="s">
        <v>234</v>
      </c>
      <c r="FH107" t="s">
        <v>234</v>
      </c>
      <c r="FI107" t="s">
        <v>234</v>
      </c>
      <c r="FJ107" t="s">
        <v>234</v>
      </c>
      <c r="FK107" t="s">
        <v>234</v>
      </c>
      <c r="FL107" t="s">
        <v>1445</v>
      </c>
      <c r="FM107" t="s">
        <v>234</v>
      </c>
      <c r="FN107" t="s">
        <v>234</v>
      </c>
      <c r="FO107" t="s">
        <v>234</v>
      </c>
      <c r="FP107" t="s">
        <v>234</v>
      </c>
      <c r="FQ107" t="s">
        <v>234</v>
      </c>
      <c r="FR107" t="s">
        <v>234</v>
      </c>
      <c r="FS107" t="s">
        <v>234</v>
      </c>
      <c r="FT107" t="s">
        <v>234</v>
      </c>
      <c r="FU107" t="s">
        <v>234</v>
      </c>
      <c r="FV107" t="s">
        <v>234</v>
      </c>
      <c r="FW107" t="s">
        <v>234</v>
      </c>
      <c r="FX107" t="s">
        <v>234</v>
      </c>
      <c r="FY107" t="s">
        <v>234</v>
      </c>
      <c r="FZ107" t="s">
        <v>234</v>
      </c>
      <c r="GA107" t="s">
        <v>234</v>
      </c>
      <c r="GB107" t="s">
        <v>234</v>
      </c>
      <c r="GC107" t="s">
        <v>234</v>
      </c>
      <c r="GD107" t="s">
        <v>234</v>
      </c>
      <c r="GE107" t="s">
        <v>234</v>
      </c>
      <c r="GF107" t="s">
        <v>234</v>
      </c>
      <c r="GG107" t="s">
        <v>234</v>
      </c>
      <c r="GH107" t="s">
        <v>234</v>
      </c>
      <c r="GI107" t="s">
        <v>234</v>
      </c>
      <c r="GJ107" t="s">
        <v>234</v>
      </c>
      <c r="GK107" t="s">
        <v>1445</v>
      </c>
      <c r="GL107" t="s">
        <v>1445</v>
      </c>
      <c r="GM107" t="s">
        <v>1655</v>
      </c>
      <c r="GN107" t="s">
        <v>239</v>
      </c>
      <c r="GO107" t="s">
        <v>305</v>
      </c>
      <c r="GP107" t="s">
        <v>394</v>
      </c>
      <c r="GQ107" t="s">
        <v>314</v>
      </c>
      <c r="GR107" t="s">
        <v>1445</v>
      </c>
      <c r="GS107" t="s">
        <v>234</v>
      </c>
      <c r="GT107" t="s">
        <v>234</v>
      </c>
      <c r="GU107" t="s">
        <v>234</v>
      </c>
      <c r="GV107" t="s">
        <v>234</v>
      </c>
      <c r="GW107" t="s">
        <v>234</v>
      </c>
      <c r="GX107" t="s">
        <v>234</v>
      </c>
      <c r="GY107" t="s">
        <v>234</v>
      </c>
      <c r="GZ107" t="s">
        <v>234</v>
      </c>
      <c r="HA107" t="s">
        <v>269</v>
      </c>
      <c r="HB107">
        <v>0</v>
      </c>
      <c r="HC107">
        <v>0</v>
      </c>
      <c r="HD107">
        <v>0</v>
      </c>
      <c r="HE107">
        <v>0</v>
      </c>
      <c r="HF107">
        <v>0</v>
      </c>
      <c r="HG107">
        <v>0</v>
      </c>
      <c r="HH107">
        <v>0</v>
      </c>
      <c r="HI107">
        <v>1</v>
      </c>
      <c r="HJ107" t="s">
        <v>234</v>
      </c>
      <c r="HK107" t="s">
        <v>1445</v>
      </c>
      <c r="HL107" t="s">
        <v>234</v>
      </c>
      <c r="HM107" t="s">
        <v>234</v>
      </c>
      <c r="HN107" t="s">
        <v>234</v>
      </c>
      <c r="HO107" t="s">
        <v>234</v>
      </c>
      <c r="HP107" t="s">
        <v>234</v>
      </c>
      <c r="HQ107" t="s">
        <v>234</v>
      </c>
      <c r="HR107" t="s">
        <v>234</v>
      </c>
      <c r="HS107" t="s">
        <v>234</v>
      </c>
      <c r="HT107" t="s">
        <v>234</v>
      </c>
      <c r="HU107" t="s">
        <v>234</v>
      </c>
      <c r="HV107" t="s">
        <v>234</v>
      </c>
      <c r="HW107" t="s">
        <v>234</v>
      </c>
      <c r="HX107" t="s">
        <v>234</v>
      </c>
      <c r="HY107" t="s">
        <v>234</v>
      </c>
      <c r="HZ107" t="s">
        <v>234</v>
      </c>
      <c r="IA107" t="s">
        <v>234</v>
      </c>
      <c r="IB107" t="s">
        <v>234</v>
      </c>
      <c r="IC107" t="s">
        <v>234</v>
      </c>
      <c r="ID107" t="s">
        <v>234</v>
      </c>
      <c r="IE107" t="s">
        <v>234</v>
      </c>
      <c r="IF107" t="s">
        <v>234</v>
      </c>
      <c r="IG107" t="s">
        <v>234</v>
      </c>
      <c r="IH107" t="s">
        <v>234</v>
      </c>
      <c r="II107" t="s">
        <v>234</v>
      </c>
      <c r="IJ107" t="s">
        <v>234</v>
      </c>
      <c r="IK107" t="s">
        <v>234</v>
      </c>
      <c r="IL107" t="s">
        <v>234</v>
      </c>
      <c r="IM107" t="s">
        <v>234</v>
      </c>
      <c r="IN107" t="s">
        <v>234</v>
      </c>
      <c r="IO107" t="s">
        <v>234</v>
      </c>
      <c r="IP107" t="s">
        <v>234</v>
      </c>
      <c r="IQ107" t="s">
        <v>234</v>
      </c>
      <c r="IR107" t="s">
        <v>234</v>
      </c>
      <c r="IS107" t="s">
        <v>234</v>
      </c>
      <c r="IT107" t="s">
        <v>234</v>
      </c>
      <c r="IU107" t="s">
        <v>234</v>
      </c>
      <c r="IV107" t="s">
        <v>234</v>
      </c>
      <c r="IW107" t="s">
        <v>234</v>
      </c>
      <c r="IX107" t="s">
        <v>234</v>
      </c>
      <c r="IY107" t="s">
        <v>234</v>
      </c>
      <c r="IZ107" t="s">
        <v>234</v>
      </c>
      <c r="JA107" t="s">
        <v>234</v>
      </c>
      <c r="JB107" t="s">
        <v>234</v>
      </c>
      <c r="JC107" t="s">
        <v>234</v>
      </c>
      <c r="JD107" t="s">
        <v>234</v>
      </c>
      <c r="JE107" t="s">
        <v>234</v>
      </c>
      <c r="JF107" t="s">
        <v>234</v>
      </c>
      <c r="JG107" t="s">
        <v>234</v>
      </c>
      <c r="JH107" t="s">
        <v>234</v>
      </c>
      <c r="JI107" t="s">
        <v>234</v>
      </c>
      <c r="JJ107" t="s">
        <v>234</v>
      </c>
      <c r="JK107" t="s">
        <v>234</v>
      </c>
      <c r="JL107" t="s">
        <v>234</v>
      </c>
      <c r="JM107" t="s">
        <v>234</v>
      </c>
      <c r="JN107" t="s">
        <v>234</v>
      </c>
      <c r="JO107" t="s">
        <v>234</v>
      </c>
      <c r="JP107" t="s">
        <v>234</v>
      </c>
      <c r="JQ107" t="s">
        <v>234</v>
      </c>
      <c r="JR107" t="s">
        <v>234</v>
      </c>
      <c r="JS107" t="s">
        <v>234</v>
      </c>
      <c r="JT107" t="s">
        <v>234</v>
      </c>
      <c r="JU107" t="s">
        <v>234</v>
      </c>
      <c r="JV107" t="s">
        <v>234</v>
      </c>
      <c r="JW107" t="s">
        <v>234</v>
      </c>
      <c r="JX107" t="s">
        <v>4086</v>
      </c>
    </row>
    <row r="108" spans="1:284" x14ac:dyDescent="0.35">
      <c r="A108" t="s">
        <v>4088</v>
      </c>
      <c r="B108" s="268">
        <v>44617</v>
      </c>
      <c r="C108" t="s">
        <v>236</v>
      </c>
      <c r="D108" t="s">
        <v>235</v>
      </c>
      <c r="E108" t="s">
        <v>388</v>
      </c>
      <c r="F108" t="s">
        <v>239</v>
      </c>
      <c r="G108" t="s">
        <v>240</v>
      </c>
      <c r="H108" t="s">
        <v>244</v>
      </c>
      <c r="I108" t="s">
        <v>390</v>
      </c>
      <c r="J108" t="s">
        <v>4055</v>
      </c>
      <c r="K108" t="s">
        <v>247</v>
      </c>
      <c r="L108" t="s">
        <v>248</v>
      </c>
      <c r="M108" t="s">
        <v>250</v>
      </c>
      <c r="N108" t="s">
        <v>234</v>
      </c>
      <c r="O108" t="s">
        <v>234</v>
      </c>
      <c r="P108" t="s">
        <v>234</v>
      </c>
      <c r="Q108" t="s">
        <v>234</v>
      </c>
      <c r="R108" t="s">
        <v>234</v>
      </c>
      <c r="S108" t="s">
        <v>234</v>
      </c>
      <c r="T108" t="s">
        <v>234</v>
      </c>
      <c r="U108" t="s">
        <v>234</v>
      </c>
      <c r="V108" t="s">
        <v>234</v>
      </c>
      <c r="W108" t="s">
        <v>234</v>
      </c>
      <c r="X108" t="s">
        <v>234</v>
      </c>
      <c r="Y108" t="s">
        <v>234</v>
      </c>
      <c r="Z108" t="s">
        <v>234</v>
      </c>
      <c r="AA108" t="s">
        <v>234</v>
      </c>
      <c r="AB108" t="s">
        <v>234</v>
      </c>
      <c r="AC108" t="s">
        <v>234</v>
      </c>
      <c r="AD108" t="s">
        <v>234</v>
      </c>
      <c r="AE108" t="s">
        <v>234</v>
      </c>
      <c r="AF108" t="s">
        <v>234</v>
      </c>
      <c r="AG108" t="s">
        <v>234</v>
      </c>
      <c r="AH108" t="s">
        <v>234</v>
      </c>
      <c r="AI108" t="s">
        <v>234</v>
      </c>
      <c r="AJ108" t="s">
        <v>234</v>
      </c>
      <c r="AK108" t="s">
        <v>234</v>
      </c>
      <c r="AL108" t="s">
        <v>234</v>
      </c>
      <c r="AM108" t="s">
        <v>234</v>
      </c>
      <c r="AN108" t="s">
        <v>234</v>
      </c>
      <c r="AO108" t="s">
        <v>234</v>
      </c>
      <c r="AP108" t="s">
        <v>234</v>
      </c>
      <c r="AQ108" t="s">
        <v>234</v>
      </c>
      <c r="AR108" t="s">
        <v>234</v>
      </c>
      <c r="AS108" t="s">
        <v>234</v>
      </c>
      <c r="AT108" t="s">
        <v>234</v>
      </c>
      <c r="AU108" t="s">
        <v>234</v>
      </c>
      <c r="AV108" t="s">
        <v>234</v>
      </c>
      <c r="AW108" t="s">
        <v>234</v>
      </c>
      <c r="AX108" t="s">
        <v>234</v>
      </c>
      <c r="AY108" t="s">
        <v>234</v>
      </c>
      <c r="AZ108" t="s">
        <v>234</v>
      </c>
      <c r="BA108" t="s">
        <v>234</v>
      </c>
      <c r="BB108" t="s">
        <v>234</v>
      </c>
      <c r="BC108" t="s">
        <v>234</v>
      </c>
      <c r="BD108" t="s">
        <v>234</v>
      </c>
      <c r="BE108" s="252" t="s">
        <v>234</v>
      </c>
      <c r="BF108" t="s">
        <v>234</v>
      </c>
      <c r="BG108" t="s">
        <v>234</v>
      </c>
      <c r="BH108" s="252" t="s">
        <v>234</v>
      </c>
      <c r="BI108" t="s">
        <v>234</v>
      </c>
      <c r="BJ108" t="s">
        <v>234</v>
      </c>
      <c r="BK108" s="252" t="s">
        <v>234</v>
      </c>
      <c r="BL108" t="s">
        <v>234</v>
      </c>
      <c r="BM108" t="s">
        <v>234</v>
      </c>
      <c r="BN108" s="252" t="s">
        <v>234</v>
      </c>
      <c r="BO108" t="s">
        <v>234</v>
      </c>
      <c r="BP108" t="s">
        <v>234</v>
      </c>
      <c r="BQ108" s="252" t="s">
        <v>234</v>
      </c>
      <c r="BR108" t="s">
        <v>234</v>
      </c>
      <c r="BS108" t="s">
        <v>234</v>
      </c>
      <c r="BT108" t="s">
        <v>234</v>
      </c>
      <c r="BU108" t="s">
        <v>234</v>
      </c>
      <c r="BV108" t="s">
        <v>234</v>
      </c>
      <c r="BW108" t="s">
        <v>234</v>
      </c>
      <c r="BX108" t="s">
        <v>234</v>
      </c>
      <c r="BY108" t="s">
        <v>234</v>
      </c>
      <c r="BZ108" t="s">
        <v>234</v>
      </c>
      <c r="CA108" t="s">
        <v>234</v>
      </c>
      <c r="CB108" t="s">
        <v>234</v>
      </c>
      <c r="CC108" t="s">
        <v>234</v>
      </c>
      <c r="CD108" t="s">
        <v>234</v>
      </c>
      <c r="CE108" t="s">
        <v>234</v>
      </c>
      <c r="CF108" t="s">
        <v>234</v>
      </c>
      <c r="CG108" t="s">
        <v>234</v>
      </c>
      <c r="CH108" t="s">
        <v>234</v>
      </c>
      <c r="CI108" t="s">
        <v>234</v>
      </c>
      <c r="CJ108" t="s">
        <v>234</v>
      </c>
      <c r="CK108" t="s">
        <v>234</v>
      </c>
      <c r="CL108" t="s">
        <v>234</v>
      </c>
      <c r="CM108" t="s">
        <v>234</v>
      </c>
      <c r="CN108" t="s">
        <v>234</v>
      </c>
      <c r="CO108" t="s">
        <v>234</v>
      </c>
      <c r="CP108" t="s">
        <v>234</v>
      </c>
      <c r="CQ108" t="s">
        <v>234</v>
      </c>
      <c r="CR108" t="s">
        <v>234</v>
      </c>
      <c r="CS108" t="s">
        <v>234</v>
      </c>
      <c r="CT108" t="s">
        <v>234</v>
      </c>
      <c r="CU108" t="s">
        <v>234</v>
      </c>
      <c r="CV108" t="s">
        <v>234</v>
      </c>
      <c r="CW108" t="s">
        <v>234</v>
      </c>
      <c r="CX108" t="s">
        <v>234</v>
      </c>
      <c r="CY108" t="s">
        <v>234</v>
      </c>
      <c r="CZ108" t="s">
        <v>234</v>
      </c>
      <c r="DA108" t="s">
        <v>234</v>
      </c>
      <c r="DB108" t="s">
        <v>234</v>
      </c>
      <c r="DC108" t="s">
        <v>234</v>
      </c>
      <c r="DD108" t="s">
        <v>234</v>
      </c>
      <c r="DE108" t="s">
        <v>234</v>
      </c>
      <c r="DF108" t="s">
        <v>234</v>
      </c>
      <c r="DG108" t="s">
        <v>234</v>
      </c>
      <c r="DH108" t="s">
        <v>234</v>
      </c>
      <c r="DI108" t="s">
        <v>234</v>
      </c>
      <c r="DJ108" t="s">
        <v>234</v>
      </c>
      <c r="DK108" t="s">
        <v>234</v>
      </c>
      <c r="DL108" t="s">
        <v>234</v>
      </c>
      <c r="DM108" t="s">
        <v>234</v>
      </c>
      <c r="DN108" t="s">
        <v>234</v>
      </c>
      <c r="DO108" t="s">
        <v>234</v>
      </c>
      <c r="DP108" t="s">
        <v>234</v>
      </c>
      <c r="DQ108" t="s">
        <v>234</v>
      </c>
      <c r="DR108" t="s">
        <v>234</v>
      </c>
      <c r="DS108" t="s">
        <v>234</v>
      </c>
      <c r="DT108" t="s">
        <v>234</v>
      </c>
      <c r="DU108" t="s">
        <v>234</v>
      </c>
      <c r="DV108" t="s">
        <v>234</v>
      </c>
      <c r="DW108" t="s">
        <v>234</v>
      </c>
      <c r="DX108" t="s">
        <v>234</v>
      </c>
      <c r="DY108" t="s">
        <v>234</v>
      </c>
      <c r="DZ108" t="s">
        <v>234</v>
      </c>
      <c r="EA108" t="s">
        <v>234</v>
      </c>
      <c r="EB108" t="s">
        <v>234</v>
      </c>
      <c r="EC108" t="s">
        <v>234</v>
      </c>
      <c r="ED108" t="s">
        <v>234</v>
      </c>
      <c r="EE108" t="s">
        <v>234</v>
      </c>
      <c r="EF108" t="s">
        <v>234</v>
      </c>
      <c r="EG108" t="s">
        <v>234</v>
      </c>
      <c r="EH108" t="s">
        <v>234</v>
      </c>
      <c r="EI108" t="s">
        <v>234</v>
      </c>
      <c r="EJ108" t="s">
        <v>234</v>
      </c>
      <c r="EK108" s="252" t="s">
        <v>234</v>
      </c>
      <c r="EL108" t="s">
        <v>234</v>
      </c>
      <c r="EM108" t="s">
        <v>234</v>
      </c>
      <c r="EN108" t="s">
        <v>234</v>
      </c>
      <c r="EO108" t="s">
        <v>234</v>
      </c>
      <c r="EP108" t="s">
        <v>234</v>
      </c>
      <c r="EQ108" s="252" t="s">
        <v>234</v>
      </c>
      <c r="ER108" t="s">
        <v>234</v>
      </c>
      <c r="ES108" t="s">
        <v>234</v>
      </c>
      <c r="ET108" t="s">
        <v>234</v>
      </c>
      <c r="EU108" t="s">
        <v>234</v>
      </c>
      <c r="EV108" t="s">
        <v>234</v>
      </c>
      <c r="EW108" t="s">
        <v>234</v>
      </c>
      <c r="EX108" t="s">
        <v>234</v>
      </c>
      <c r="EY108" t="s">
        <v>234</v>
      </c>
      <c r="EZ108" t="s">
        <v>234</v>
      </c>
      <c r="FA108" t="s">
        <v>234</v>
      </c>
      <c r="FB108" t="s">
        <v>234</v>
      </c>
      <c r="FC108" t="s">
        <v>234</v>
      </c>
      <c r="FD108" t="s">
        <v>234</v>
      </c>
      <c r="FE108" t="s">
        <v>234</v>
      </c>
      <c r="FF108" t="s">
        <v>234</v>
      </c>
      <c r="FG108" t="s">
        <v>234</v>
      </c>
      <c r="FH108" t="s">
        <v>234</v>
      </c>
      <c r="FI108" t="s">
        <v>234</v>
      </c>
      <c r="FJ108" t="s">
        <v>234</v>
      </c>
      <c r="FK108" t="s">
        <v>234</v>
      </c>
      <c r="FL108" t="s">
        <v>234</v>
      </c>
      <c r="FM108" t="s">
        <v>234</v>
      </c>
      <c r="FN108" t="s">
        <v>234</v>
      </c>
      <c r="FO108" t="s">
        <v>234</v>
      </c>
      <c r="FP108" t="s">
        <v>234</v>
      </c>
      <c r="FQ108" t="s">
        <v>234</v>
      </c>
      <c r="FR108" t="s">
        <v>234</v>
      </c>
      <c r="FS108" t="s">
        <v>234</v>
      </c>
      <c r="FT108" t="s">
        <v>234</v>
      </c>
      <c r="FU108" t="s">
        <v>234</v>
      </c>
      <c r="FV108" t="s">
        <v>234</v>
      </c>
      <c r="FW108" t="s">
        <v>234</v>
      </c>
      <c r="FX108" t="s">
        <v>234</v>
      </c>
      <c r="FY108" t="s">
        <v>234</v>
      </c>
      <c r="FZ108" t="s">
        <v>234</v>
      </c>
      <c r="GA108" t="s">
        <v>234</v>
      </c>
      <c r="GB108" t="s">
        <v>234</v>
      </c>
      <c r="GC108" t="s">
        <v>234</v>
      </c>
      <c r="GD108" t="s">
        <v>234</v>
      </c>
      <c r="GE108" t="s">
        <v>234</v>
      </c>
      <c r="GF108" t="s">
        <v>234</v>
      </c>
      <c r="GG108" t="s">
        <v>234</v>
      </c>
      <c r="GH108" t="s">
        <v>234</v>
      </c>
      <c r="GI108" t="s">
        <v>234</v>
      </c>
      <c r="GJ108" t="s">
        <v>234</v>
      </c>
      <c r="GK108" t="s">
        <v>234</v>
      </c>
      <c r="GL108" t="s">
        <v>234</v>
      </c>
      <c r="GM108" t="s">
        <v>234</v>
      </c>
      <c r="GN108" t="s">
        <v>234</v>
      </c>
      <c r="GO108" t="s">
        <v>234</v>
      </c>
      <c r="GP108" t="s">
        <v>234</v>
      </c>
      <c r="GQ108" t="s">
        <v>234</v>
      </c>
      <c r="GR108" t="s">
        <v>234</v>
      </c>
      <c r="GS108" t="s">
        <v>234</v>
      </c>
      <c r="GT108" t="s">
        <v>234</v>
      </c>
      <c r="GU108" t="s">
        <v>234</v>
      </c>
      <c r="GV108" t="s">
        <v>234</v>
      </c>
      <c r="GW108" t="s">
        <v>234</v>
      </c>
      <c r="GX108" t="s">
        <v>234</v>
      </c>
      <c r="GY108" t="s">
        <v>234</v>
      </c>
      <c r="GZ108" t="s">
        <v>234</v>
      </c>
      <c r="HA108" t="s">
        <v>234</v>
      </c>
      <c r="HB108" t="s">
        <v>234</v>
      </c>
      <c r="HC108" t="s">
        <v>234</v>
      </c>
      <c r="HD108" t="s">
        <v>234</v>
      </c>
      <c r="HE108" t="s">
        <v>234</v>
      </c>
      <c r="HF108" t="s">
        <v>234</v>
      </c>
      <c r="HG108" t="s">
        <v>234</v>
      </c>
      <c r="HH108" t="s">
        <v>234</v>
      </c>
      <c r="HI108" t="s">
        <v>234</v>
      </c>
      <c r="HJ108" t="s">
        <v>234</v>
      </c>
      <c r="HK108" t="s">
        <v>234</v>
      </c>
      <c r="HL108" t="s">
        <v>234</v>
      </c>
      <c r="HM108" t="s">
        <v>234</v>
      </c>
      <c r="HN108" t="s">
        <v>234</v>
      </c>
      <c r="HO108" t="s">
        <v>234</v>
      </c>
      <c r="HP108" t="s">
        <v>234</v>
      </c>
      <c r="HQ108" t="s">
        <v>1655</v>
      </c>
      <c r="HR108" t="s">
        <v>1713</v>
      </c>
      <c r="HS108" t="s">
        <v>252</v>
      </c>
      <c r="HT108" t="s">
        <v>234</v>
      </c>
      <c r="HU108" t="s">
        <v>253</v>
      </c>
      <c r="HV108" t="s">
        <v>254</v>
      </c>
      <c r="HW108" t="s">
        <v>254</v>
      </c>
      <c r="HX108" t="s">
        <v>279</v>
      </c>
      <c r="HY108" t="s">
        <v>234</v>
      </c>
      <c r="HZ108" t="s">
        <v>256</v>
      </c>
      <c r="IA108" t="s">
        <v>258</v>
      </c>
      <c r="IB108" t="s">
        <v>258</v>
      </c>
      <c r="IC108" t="s">
        <v>3810</v>
      </c>
      <c r="ID108" t="s">
        <v>234</v>
      </c>
      <c r="IE108" t="s">
        <v>234</v>
      </c>
      <c r="IF108" t="s">
        <v>234</v>
      </c>
      <c r="IG108" t="s">
        <v>234</v>
      </c>
      <c r="IH108" t="s">
        <v>234</v>
      </c>
      <c r="II108">
        <v>50</v>
      </c>
      <c r="IJ108" t="s">
        <v>3862</v>
      </c>
      <c r="IK108" t="s">
        <v>234</v>
      </c>
      <c r="IL108" t="s">
        <v>259</v>
      </c>
      <c r="IM108" s="99">
        <v>10</v>
      </c>
      <c r="IN108" t="s">
        <v>260</v>
      </c>
      <c r="IO108" t="s">
        <v>234</v>
      </c>
      <c r="IP108" t="s">
        <v>261</v>
      </c>
      <c r="IQ108" t="s">
        <v>234</v>
      </c>
      <c r="IR108" t="s">
        <v>234</v>
      </c>
      <c r="IS108" t="s">
        <v>234</v>
      </c>
      <c r="IT108" t="s">
        <v>234</v>
      </c>
      <c r="IU108" t="s">
        <v>234</v>
      </c>
      <c r="IV108" t="s">
        <v>234</v>
      </c>
      <c r="IW108" t="s">
        <v>234</v>
      </c>
      <c r="IX108" t="s">
        <v>234</v>
      </c>
      <c r="IY108" t="s">
        <v>234</v>
      </c>
      <c r="IZ108" t="s">
        <v>234</v>
      </c>
      <c r="JA108" t="s">
        <v>234</v>
      </c>
      <c r="JB108" t="s">
        <v>234</v>
      </c>
      <c r="JC108" t="s">
        <v>234</v>
      </c>
      <c r="JD108" t="s">
        <v>234</v>
      </c>
      <c r="JE108" t="s">
        <v>261</v>
      </c>
      <c r="JF108" t="s">
        <v>234</v>
      </c>
      <c r="JG108" t="s">
        <v>234</v>
      </c>
      <c r="JH108" t="s">
        <v>234</v>
      </c>
      <c r="JI108" t="s">
        <v>234</v>
      </c>
      <c r="JJ108" t="s">
        <v>234</v>
      </c>
      <c r="JK108" t="s">
        <v>234</v>
      </c>
      <c r="JL108" t="s">
        <v>234</v>
      </c>
      <c r="JM108" t="s">
        <v>234</v>
      </c>
      <c r="JN108" t="s">
        <v>234</v>
      </c>
      <c r="JO108" t="s">
        <v>234</v>
      </c>
      <c r="JP108" t="s">
        <v>234</v>
      </c>
      <c r="JQ108" t="s">
        <v>234</v>
      </c>
      <c r="JR108" t="s">
        <v>234</v>
      </c>
      <c r="JS108" t="s">
        <v>234</v>
      </c>
      <c r="JT108" t="s">
        <v>234</v>
      </c>
      <c r="JU108" t="s">
        <v>234</v>
      </c>
      <c r="JV108" t="s">
        <v>234</v>
      </c>
      <c r="JW108" t="s">
        <v>234</v>
      </c>
      <c r="JX108" t="s">
        <v>234</v>
      </c>
    </row>
    <row r="109" spans="1:284" x14ac:dyDescent="0.35">
      <c r="A109" t="s">
        <v>4089</v>
      </c>
      <c r="B109" s="268">
        <v>44617</v>
      </c>
      <c r="C109" t="s">
        <v>236</v>
      </c>
      <c r="D109" t="s">
        <v>235</v>
      </c>
      <c r="E109" t="s">
        <v>388</v>
      </c>
      <c r="F109" t="s">
        <v>239</v>
      </c>
      <c r="G109" t="s">
        <v>240</v>
      </c>
      <c r="H109" t="s">
        <v>244</v>
      </c>
      <c r="I109" t="s">
        <v>390</v>
      </c>
      <c r="J109" t="s">
        <v>4055</v>
      </c>
      <c r="K109" t="s">
        <v>247</v>
      </c>
      <c r="L109" t="s">
        <v>248</v>
      </c>
      <c r="M109" t="s">
        <v>250</v>
      </c>
      <c r="N109" t="s">
        <v>234</v>
      </c>
      <c r="O109" t="s">
        <v>234</v>
      </c>
      <c r="P109" t="s">
        <v>234</v>
      </c>
      <c r="Q109" t="s">
        <v>234</v>
      </c>
      <c r="R109" t="s">
        <v>234</v>
      </c>
      <c r="S109" t="s">
        <v>234</v>
      </c>
      <c r="T109" t="s">
        <v>234</v>
      </c>
      <c r="U109" t="s">
        <v>234</v>
      </c>
      <c r="V109" t="s">
        <v>234</v>
      </c>
      <c r="W109" t="s">
        <v>234</v>
      </c>
      <c r="X109" t="s">
        <v>234</v>
      </c>
      <c r="Y109" t="s">
        <v>234</v>
      </c>
      <c r="Z109" t="s">
        <v>234</v>
      </c>
      <c r="AA109" t="s">
        <v>234</v>
      </c>
      <c r="AB109" t="s">
        <v>234</v>
      </c>
      <c r="AC109" t="s">
        <v>234</v>
      </c>
      <c r="AD109" t="s">
        <v>234</v>
      </c>
      <c r="AE109" t="s">
        <v>234</v>
      </c>
      <c r="AF109" t="s">
        <v>234</v>
      </c>
      <c r="AG109" t="s">
        <v>234</v>
      </c>
      <c r="AH109" t="s">
        <v>234</v>
      </c>
      <c r="AI109" t="s">
        <v>234</v>
      </c>
      <c r="AJ109" t="s">
        <v>234</v>
      </c>
      <c r="AK109" t="s">
        <v>234</v>
      </c>
      <c r="AL109" t="s">
        <v>234</v>
      </c>
      <c r="AM109" t="s">
        <v>234</v>
      </c>
      <c r="AN109" t="s">
        <v>234</v>
      </c>
      <c r="AO109" t="s">
        <v>234</v>
      </c>
      <c r="AP109" t="s">
        <v>234</v>
      </c>
      <c r="AQ109" t="s">
        <v>234</v>
      </c>
      <c r="AR109" t="s">
        <v>234</v>
      </c>
      <c r="AS109" t="s">
        <v>234</v>
      </c>
      <c r="AT109" t="s">
        <v>234</v>
      </c>
      <c r="AU109" t="s">
        <v>234</v>
      </c>
      <c r="AV109" t="s">
        <v>234</v>
      </c>
      <c r="AW109" t="s">
        <v>234</v>
      </c>
      <c r="AX109" t="s">
        <v>234</v>
      </c>
      <c r="AY109" t="s">
        <v>234</v>
      </c>
      <c r="AZ109" t="s">
        <v>234</v>
      </c>
      <c r="BA109" t="s">
        <v>234</v>
      </c>
      <c r="BB109" t="s">
        <v>234</v>
      </c>
      <c r="BC109" t="s">
        <v>234</v>
      </c>
      <c r="BD109" t="s">
        <v>234</v>
      </c>
      <c r="BE109" s="252" t="s">
        <v>234</v>
      </c>
      <c r="BF109" t="s">
        <v>234</v>
      </c>
      <c r="BG109" t="s">
        <v>234</v>
      </c>
      <c r="BH109" s="252" t="s">
        <v>234</v>
      </c>
      <c r="BI109" t="s">
        <v>234</v>
      </c>
      <c r="BJ109" t="s">
        <v>234</v>
      </c>
      <c r="BK109" s="252" t="s">
        <v>234</v>
      </c>
      <c r="BL109" t="s">
        <v>234</v>
      </c>
      <c r="BM109" t="s">
        <v>234</v>
      </c>
      <c r="BN109" s="252" t="s">
        <v>234</v>
      </c>
      <c r="BO109" t="s">
        <v>234</v>
      </c>
      <c r="BP109" t="s">
        <v>234</v>
      </c>
      <c r="BQ109" s="252" t="s">
        <v>234</v>
      </c>
      <c r="BR109" t="s">
        <v>234</v>
      </c>
      <c r="BS109" t="s">
        <v>234</v>
      </c>
      <c r="BT109" t="s">
        <v>234</v>
      </c>
      <c r="BU109" t="s">
        <v>234</v>
      </c>
      <c r="BV109" t="s">
        <v>234</v>
      </c>
      <c r="BW109" t="s">
        <v>234</v>
      </c>
      <c r="BX109" t="s">
        <v>234</v>
      </c>
      <c r="BY109" t="s">
        <v>234</v>
      </c>
      <c r="BZ109" t="s">
        <v>234</v>
      </c>
      <c r="CA109" t="s">
        <v>234</v>
      </c>
      <c r="CB109" t="s">
        <v>234</v>
      </c>
      <c r="CC109" t="s">
        <v>234</v>
      </c>
      <c r="CD109" t="s">
        <v>234</v>
      </c>
      <c r="CE109" t="s">
        <v>234</v>
      </c>
      <c r="CF109" t="s">
        <v>234</v>
      </c>
      <c r="CG109" t="s">
        <v>234</v>
      </c>
      <c r="CH109" t="s">
        <v>234</v>
      </c>
      <c r="CI109" t="s">
        <v>234</v>
      </c>
      <c r="CJ109" t="s">
        <v>234</v>
      </c>
      <c r="CK109" t="s">
        <v>234</v>
      </c>
      <c r="CL109" t="s">
        <v>234</v>
      </c>
      <c r="CM109" t="s">
        <v>234</v>
      </c>
      <c r="CN109" t="s">
        <v>234</v>
      </c>
      <c r="CO109" t="s">
        <v>234</v>
      </c>
      <c r="CP109" t="s">
        <v>234</v>
      </c>
      <c r="CQ109" t="s">
        <v>234</v>
      </c>
      <c r="CR109" t="s">
        <v>234</v>
      </c>
      <c r="CS109" t="s">
        <v>234</v>
      </c>
      <c r="CT109" t="s">
        <v>234</v>
      </c>
      <c r="CU109" t="s">
        <v>234</v>
      </c>
      <c r="CV109" t="s">
        <v>234</v>
      </c>
      <c r="CW109" t="s">
        <v>234</v>
      </c>
      <c r="CX109" t="s">
        <v>234</v>
      </c>
      <c r="CY109" t="s">
        <v>234</v>
      </c>
      <c r="CZ109" t="s">
        <v>234</v>
      </c>
      <c r="DA109" t="s">
        <v>234</v>
      </c>
      <c r="DB109" t="s">
        <v>234</v>
      </c>
      <c r="DC109" t="s">
        <v>234</v>
      </c>
      <c r="DD109" t="s">
        <v>234</v>
      </c>
      <c r="DE109" t="s">
        <v>234</v>
      </c>
      <c r="DF109" t="s">
        <v>234</v>
      </c>
      <c r="DG109" t="s">
        <v>234</v>
      </c>
      <c r="DH109" t="s">
        <v>234</v>
      </c>
      <c r="DI109" t="s">
        <v>234</v>
      </c>
      <c r="DJ109" t="s">
        <v>234</v>
      </c>
      <c r="DK109" t="s">
        <v>234</v>
      </c>
      <c r="DL109" t="s">
        <v>234</v>
      </c>
      <c r="DM109" t="s">
        <v>234</v>
      </c>
      <c r="DN109" t="s">
        <v>234</v>
      </c>
      <c r="DO109" t="s">
        <v>234</v>
      </c>
      <c r="DP109" t="s">
        <v>234</v>
      </c>
      <c r="DQ109" t="s">
        <v>234</v>
      </c>
      <c r="DR109" t="s">
        <v>234</v>
      </c>
      <c r="DS109" t="s">
        <v>234</v>
      </c>
      <c r="DT109" t="s">
        <v>234</v>
      </c>
      <c r="DU109" t="s">
        <v>234</v>
      </c>
      <c r="DV109" t="s">
        <v>234</v>
      </c>
      <c r="DW109" t="s">
        <v>234</v>
      </c>
      <c r="DX109" t="s">
        <v>234</v>
      </c>
      <c r="DY109" t="s">
        <v>234</v>
      </c>
      <c r="DZ109" t="s">
        <v>234</v>
      </c>
      <c r="EA109" t="s">
        <v>234</v>
      </c>
      <c r="EB109" t="s">
        <v>234</v>
      </c>
      <c r="EC109" t="s">
        <v>234</v>
      </c>
      <c r="ED109" t="s">
        <v>234</v>
      </c>
      <c r="EE109" t="s">
        <v>234</v>
      </c>
      <c r="EF109" t="s">
        <v>234</v>
      </c>
      <c r="EG109" t="s">
        <v>234</v>
      </c>
      <c r="EH109" t="s">
        <v>234</v>
      </c>
      <c r="EI109" t="s">
        <v>234</v>
      </c>
      <c r="EJ109" t="s">
        <v>234</v>
      </c>
      <c r="EK109" s="252" t="s">
        <v>234</v>
      </c>
      <c r="EL109" t="s">
        <v>234</v>
      </c>
      <c r="EM109" t="s">
        <v>234</v>
      </c>
      <c r="EN109" t="s">
        <v>234</v>
      </c>
      <c r="EO109" t="s">
        <v>234</v>
      </c>
      <c r="EP109" t="s">
        <v>234</v>
      </c>
      <c r="EQ109" s="252" t="s">
        <v>234</v>
      </c>
      <c r="ER109" t="s">
        <v>234</v>
      </c>
      <c r="ES109" t="s">
        <v>234</v>
      </c>
      <c r="ET109" t="s">
        <v>234</v>
      </c>
      <c r="EU109" t="s">
        <v>234</v>
      </c>
      <c r="EV109" t="s">
        <v>234</v>
      </c>
      <c r="EW109" t="s">
        <v>234</v>
      </c>
      <c r="EX109" t="s">
        <v>234</v>
      </c>
      <c r="EY109" t="s">
        <v>234</v>
      </c>
      <c r="EZ109" t="s">
        <v>234</v>
      </c>
      <c r="FA109" t="s">
        <v>234</v>
      </c>
      <c r="FB109" t="s">
        <v>234</v>
      </c>
      <c r="FC109" t="s">
        <v>234</v>
      </c>
      <c r="FD109" t="s">
        <v>234</v>
      </c>
      <c r="FE109" t="s">
        <v>234</v>
      </c>
      <c r="FF109" t="s">
        <v>234</v>
      </c>
      <c r="FG109" t="s">
        <v>234</v>
      </c>
      <c r="FH109" t="s">
        <v>234</v>
      </c>
      <c r="FI109" t="s">
        <v>234</v>
      </c>
      <c r="FJ109" t="s">
        <v>234</v>
      </c>
      <c r="FK109" t="s">
        <v>234</v>
      </c>
      <c r="FL109" t="s">
        <v>234</v>
      </c>
      <c r="FM109" t="s">
        <v>234</v>
      </c>
      <c r="FN109" t="s">
        <v>234</v>
      </c>
      <c r="FO109" t="s">
        <v>234</v>
      </c>
      <c r="FP109" t="s">
        <v>234</v>
      </c>
      <c r="FQ109" t="s">
        <v>234</v>
      </c>
      <c r="FR109" t="s">
        <v>234</v>
      </c>
      <c r="FS109" t="s">
        <v>234</v>
      </c>
      <c r="FT109" t="s">
        <v>234</v>
      </c>
      <c r="FU109" t="s">
        <v>234</v>
      </c>
      <c r="FV109" t="s">
        <v>234</v>
      </c>
      <c r="FW109" t="s">
        <v>234</v>
      </c>
      <c r="FX109" t="s">
        <v>234</v>
      </c>
      <c r="FY109" t="s">
        <v>234</v>
      </c>
      <c r="FZ109" t="s">
        <v>234</v>
      </c>
      <c r="GA109" t="s">
        <v>234</v>
      </c>
      <c r="GB109" t="s">
        <v>234</v>
      </c>
      <c r="GC109" t="s">
        <v>234</v>
      </c>
      <c r="GD109" t="s">
        <v>234</v>
      </c>
      <c r="GE109" t="s">
        <v>234</v>
      </c>
      <c r="GF109" t="s">
        <v>234</v>
      </c>
      <c r="GG109" t="s">
        <v>234</v>
      </c>
      <c r="GH109" t="s">
        <v>234</v>
      </c>
      <c r="GI109" t="s">
        <v>234</v>
      </c>
      <c r="GJ109" t="s">
        <v>234</v>
      </c>
      <c r="GK109" t="s">
        <v>234</v>
      </c>
      <c r="GL109" t="s">
        <v>234</v>
      </c>
      <c r="GM109" t="s">
        <v>234</v>
      </c>
      <c r="GN109" t="s">
        <v>234</v>
      </c>
      <c r="GO109" t="s">
        <v>234</v>
      </c>
      <c r="GP109" t="s">
        <v>234</v>
      </c>
      <c r="GQ109" t="s">
        <v>234</v>
      </c>
      <c r="GR109" t="s">
        <v>234</v>
      </c>
      <c r="GS109" t="s">
        <v>234</v>
      </c>
      <c r="GT109" t="s">
        <v>234</v>
      </c>
      <c r="GU109" t="s">
        <v>234</v>
      </c>
      <c r="GV109" t="s">
        <v>234</v>
      </c>
      <c r="GW109" t="s">
        <v>234</v>
      </c>
      <c r="GX109" t="s">
        <v>234</v>
      </c>
      <c r="GY109" t="s">
        <v>234</v>
      </c>
      <c r="GZ109" t="s">
        <v>234</v>
      </c>
      <c r="HA109" t="s">
        <v>234</v>
      </c>
      <c r="HB109" t="s">
        <v>234</v>
      </c>
      <c r="HC109" t="s">
        <v>234</v>
      </c>
      <c r="HD109" t="s">
        <v>234</v>
      </c>
      <c r="HE109" t="s">
        <v>234</v>
      </c>
      <c r="HF109" t="s">
        <v>234</v>
      </c>
      <c r="HG109" t="s">
        <v>234</v>
      </c>
      <c r="HH109" t="s">
        <v>234</v>
      </c>
      <c r="HI109" t="s">
        <v>234</v>
      </c>
      <c r="HJ109" t="s">
        <v>234</v>
      </c>
      <c r="HK109" t="s">
        <v>234</v>
      </c>
      <c r="HL109" t="s">
        <v>234</v>
      </c>
      <c r="HM109" t="s">
        <v>234</v>
      </c>
      <c r="HN109" t="s">
        <v>234</v>
      </c>
      <c r="HO109" t="s">
        <v>234</v>
      </c>
      <c r="HP109" t="s">
        <v>234</v>
      </c>
      <c r="HQ109" t="s">
        <v>1655</v>
      </c>
      <c r="HR109" t="s">
        <v>1713</v>
      </c>
      <c r="HS109" t="s">
        <v>252</v>
      </c>
      <c r="HT109" t="s">
        <v>234</v>
      </c>
      <c r="HU109" t="s">
        <v>253</v>
      </c>
      <c r="HV109" t="s">
        <v>254</v>
      </c>
      <c r="HW109" t="s">
        <v>254</v>
      </c>
      <c r="HX109" t="s">
        <v>255</v>
      </c>
      <c r="HY109" t="s">
        <v>234</v>
      </c>
      <c r="HZ109" t="s">
        <v>256</v>
      </c>
      <c r="IA109" t="s">
        <v>323</v>
      </c>
      <c r="IB109" t="s">
        <v>323</v>
      </c>
      <c r="IC109" t="s">
        <v>3865</v>
      </c>
      <c r="ID109" t="s">
        <v>234</v>
      </c>
      <c r="IE109" t="s">
        <v>234</v>
      </c>
      <c r="IF109" t="s">
        <v>234</v>
      </c>
      <c r="IG109" t="s">
        <v>234</v>
      </c>
      <c r="IH109" t="s">
        <v>234</v>
      </c>
      <c r="II109">
        <v>10</v>
      </c>
      <c r="IJ109" t="s">
        <v>3862</v>
      </c>
      <c r="IK109" t="s">
        <v>234</v>
      </c>
      <c r="IL109" t="s">
        <v>259</v>
      </c>
      <c r="IM109" s="99">
        <v>10</v>
      </c>
      <c r="IN109" t="s">
        <v>260</v>
      </c>
      <c r="IO109" t="s">
        <v>234</v>
      </c>
      <c r="IP109" t="s">
        <v>249</v>
      </c>
      <c r="IQ109" t="s">
        <v>1718</v>
      </c>
      <c r="IR109">
        <v>1</v>
      </c>
      <c r="IS109">
        <v>0</v>
      </c>
      <c r="IT109">
        <v>0</v>
      </c>
      <c r="IU109">
        <v>0</v>
      </c>
      <c r="IV109">
        <v>0</v>
      </c>
      <c r="IW109">
        <v>0</v>
      </c>
      <c r="IX109">
        <v>0</v>
      </c>
      <c r="IY109">
        <v>0</v>
      </c>
      <c r="IZ109">
        <v>0</v>
      </c>
      <c r="JA109">
        <v>0</v>
      </c>
      <c r="JB109">
        <v>0</v>
      </c>
      <c r="JC109">
        <v>0</v>
      </c>
      <c r="JD109" t="s">
        <v>234</v>
      </c>
      <c r="JE109" t="s">
        <v>249</v>
      </c>
      <c r="JF109" t="s">
        <v>1559</v>
      </c>
      <c r="JG109">
        <v>0</v>
      </c>
      <c r="JH109">
        <v>1</v>
      </c>
      <c r="JI109">
        <v>0</v>
      </c>
      <c r="JJ109" t="s">
        <v>234</v>
      </c>
      <c r="JK109" t="s">
        <v>1409</v>
      </c>
      <c r="JL109">
        <v>0</v>
      </c>
      <c r="JM109">
        <v>0</v>
      </c>
      <c r="JN109">
        <v>0</v>
      </c>
      <c r="JO109">
        <v>1</v>
      </c>
      <c r="JP109">
        <v>0</v>
      </c>
      <c r="JQ109">
        <v>0</v>
      </c>
      <c r="JR109" t="s">
        <v>234</v>
      </c>
      <c r="JS109" t="s">
        <v>234</v>
      </c>
      <c r="JT109" t="s">
        <v>234</v>
      </c>
      <c r="JU109" t="s">
        <v>234</v>
      </c>
      <c r="JV109" t="s">
        <v>234</v>
      </c>
      <c r="JW109" t="s">
        <v>234</v>
      </c>
      <c r="JX109" t="s">
        <v>234</v>
      </c>
    </row>
    <row r="110" spans="1:284" x14ac:dyDescent="0.35">
      <c r="A110" t="s">
        <v>4091</v>
      </c>
      <c r="B110" s="268">
        <v>44617</v>
      </c>
      <c r="C110" t="s">
        <v>236</v>
      </c>
      <c r="D110" t="s">
        <v>235</v>
      </c>
      <c r="E110" t="s">
        <v>388</v>
      </c>
      <c r="F110" t="s">
        <v>239</v>
      </c>
      <c r="G110" t="s">
        <v>240</v>
      </c>
      <c r="H110" t="s">
        <v>244</v>
      </c>
      <c r="I110" t="s">
        <v>390</v>
      </c>
      <c r="J110" t="s">
        <v>4055</v>
      </c>
      <c r="K110" t="s">
        <v>247</v>
      </c>
      <c r="L110" t="s">
        <v>248</v>
      </c>
      <c r="M110" t="s">
        <v>250</v>
      </c>
      <c r="N110" t="s">
        <v>234</v>
      </c>
      <c r="O110" t="s">
        <v>234</v>
      </c>
      <c r="P110" t="s">
        <v>234</v>
      </c>
      <c r="Q110" t="s">
        <v>234</v>
      </c>
      <c r="R110" t="s">
        <v>234</v>
      </c>
      <c r="S110" t="s">
        <v>234</v>
      </c>
      <c r="T110" t="s">
        <v>234</v>
      </c>
      <c r="U110" t="s">
        <v>234</v>
      </c>
      <c r="V110" t="s">
        <v>234</v>
      </c>
      <c r="W110" t="s">
        <v>234</v>
      </c>
      <c r="X110" t="s">
        <v>234</v>
      </c>
      <c r="Y110" t="s">
        <v>234</v>
      </c>
      <c r="Z110" t="s">
        <v>234</v>
      </c>
      <c r="AA110" t="s">
        <v>234</v>
      </c>
      <c r="AB110" t="s">
        <v>234</v>
      </c>
      <c r="AC110" t="s">
        <v>234</v>
      </c>
      <c r="AD110" t="s">
        <v>234</v>
      </c>
      <c r="AE110" t="s">
        <v>234</v>
      </c>
      <c r="AF110" t="s">
        <v>234</v>
      </c>
      <c r="AG110" t="s">
        <v>234</v>
      </c>
      <c r="AH110" t="s">
        <v>234</v>
      </c>
      <c r="AI110" t="s">
        <v>234</v>
      </c>
      <c r="AJ110" t="s">
        <v>234</v>
      </c>
      <c r="AK110" t="s">
        <v>234</v>
      </c>
      <c r="AL110" t="s">
        <v>234</v>
      </c>
      <c r="AM110" t="s">
        <v>234</v>
      </c>
      <c r="AN110" t="s">
        <v>234</v>
      </c>
      <c r="AO110" t="s">
        <v>234</v>
      </c>
      <c r="AP110" t="s">
        <v>234</v>
      </c>
      <c r="AQ110" t="s">
        <v>234</v>
      </c>
      <c r="AR110" t="s">
        <v>234</v>
      </c>
      <c r="AS110" t="s">
        <v>234</v>
      </c>
      <c r="AT110" t="s">
        <v>234</v>
      </c>
      <c r="AU110" t="s">
        <v>234</v>
      </c>
      <c r="AV110" t="s">
        <v>234</v>
      </c>
      <c r="AW110" t="s">
        <v>234</v>
      </c>
      <c r="AX110" t="s">
        <v>234</v>
      </c>
      <c r="AY110" t="s">
        <v>234</v>
      </c>
      <c r="AZ110" t="s">
        <v>234</v>
      </c>
      <c r="BA110" t="s">
        <v>234</v>
      </c>
      <c r="BB110" t="s">
        <v>234</v>
      </c>
      <c r="BC110" t="s">
        <v>234</v>
      </c>
      <c r="BD110" t="s">
        <v>234</v>
      </c>
      <c r="BE110" s="252" t="s">
        <v>234</v>
      </c>
      <c r="BF110" t="s">
        <v>234</v>
      </c>
      <c r="BG110" t="s">
        <v>234</v>
      </c>
      <c r="BH110" s="252" t="s">
        <v>234</v>
      </c>
      <c r="BI110" t="s">
        <v>234</v>
      </c>
      <c r="BJ110" t="s">
        <v>234</v>
      </c>
      <c r="BK110" s="252" t="s">
        <v>234</v>
      </c>
      <c r="BL110" t="s">
        <v>234</v>
      </c>
      <c r="BM110" t="s">
        <v>234</v>
      </c>
      <c r="BN110" s="252" t="s">
        <v>234</v>
      </c>
      <c r="BO110" t="s">
        <v>234</v>
      </c>
      <c r="BP110" t="s">
        <v>234</v>
      </c>
      <c r="BQ110" s="252" t="s">
        <v>234</v>
      </c>
      <c r="BR110" t="s">
        <v>234</v>
      </c>
      <c r="BS110" t="s">
        <v>234</v>
      </c>
      <c r="BT110" t="s">
        <v>234</v>
      </c>
      <c r="BU110" t="s">
        <v>234</v>
      </c>
      <c r="BV110" t="s">
        <v>234</v>
      </c>
      <c r="BW110" t="s">
        <v>234</v>
      </c>
      <c r="BX110" t="s">
        <v>234</v>
      </c>
      <c r="BY110" t="s">
        <v>234</v>
      </c>
      <c r="BZ110" t="s">
        <v>234</v>
      </c>
      <c r="CA110" t="s">
        <v>234</v>
      </c>
      <c r="CB110" t="s">
        <v>234</v>
      </c>
      <c r="CC110" t="s">
        <v>234</v>
      </c>
      <c r="CD110" t="s">
        <v>234</v>
      </c>
      <c r="CE110" t="s">
        <v>234</v>
      </c>
      <c r="CF110" t="s">
        <v>234</v>
      </c>
      <c r="CG110" t="s">
        <v>234</v>
      </c>
      <c r="CH110" t="s">
        <v>234</v>
      </c>
      <c r="CI110" t="s">
        <v>234</v>
      </c>
      <c r="CJ110" t="s">
        <v>234</v>
      </c>
      <c r="CK110" t="s">
        <v>234</v>
      </c>
      <c r="CL110" t="s">
        <v>234</v>
      </c>
      <c r="CM110" t="s">
        <v>234</v>
      </c>
      <c r="CN110" t="s">
        <v>234</v>
      </c>
      <c r="CO110" t="s">
        <v>234</v>
      </c>
      <c r="CP110" t="s">
        <v>234</v>
      </c>
      <c r="CQ110" t="s">
        <v>234</v>
      </c>
      <c r="CR110" t="s">
        <v>234</v>
      </c>
      <c r="CS110" t="s">
        <v>234</v>
      </c>
      <c r="CT110" t="s">
        <v>234</v>
      </c>
      <c r="CU110" t="s">
        <v>234</v>
      </c>
      <c r="CV110" t="s">
        <v>234</v>
      </c>
      <c r="CW110" t="s">
        <v>234</v>
      </c>
      <c r="CX110" t="s">
        <v>234</v>
      </c>
      <c r="CY110" t="s">
        <v>234</v>
      </c>
      <c r="CZ110" t="s">
        <v>234</v>
      </c>
      <c r="DA110" t="s">
        <v>234</v>
      </c>
      <c r="DB110" t="s">
        <v>234</v>
      </c>
      <c r="DC110" t="s">
        <v>234</v>
      </c>
      <c r="DD110" t="s">
        <v>234</v>
      </c>
      <c r="DE110" t="s">
        <v>234</v>
      </c>
      <c r="DF110" t="s">
        <v>234</v>
      </c>
      <c r="DG110" t="s">
        <v>234</v>
      </c>
      <c r="DH110" t="s">
        <v>234</v>
      </c>
      <c r="DI110" t="s">
        <v>234</v>
      </c>
      <c r="DJ110" t="s">
        <v>234</v>
      </c>
      <c r="DK110" t="s">
        <v>234</v>
      </c>
      <c r="DL110" t="s">
        <v>234</v>
      </c>
      <c r="DM110" t="s">
        <v>234</v>
      </c>
      <c r="DN110" t="s">
        <v>234</v>
      </c>
      <c r="DO110" t="s">
        <v>234</v>
      </c>
      <c r="DP110" t="s">
        <v>234</v>
      </c>
      <c r="DQ110" t="s">
        <v>234</v>
      </c>
      <c r="DR110" t="s">
        <v>234</v>
      </c>
      <c r="DS110" t="s">
        <v>234</v>
      </c>
      <c r="DT110" t="s">
        <v>234</v>
      </c>
      <c r="DU110" t="s">
        <v>234</v>
      </c>
      <c r="DV110" t="s">
        <v>234</v>
      </c>
      <c r="DW110" t="s">
        <v>234</v>
      </c>
      <c r="DX110" t="s">
        <v>234</v>
      </c>
      <c r="DY110" t="s">
        <v>234</v>
      </c>
      <c r="DZ110" t="s">
        <v>234</v>
      </c>
      <c r="EA110" t="s">
        <v>234</v>
      </c>
      <c r="EB110" t="s">
        <v>234</v>
      </c>
      <c r="EC110" t="s">
        <v>234</v>
      </c>
      <c r="ED110" t="s">
        <v>234</v>
      </c>
      <c r="EE110" t="s">
        <v>234</v>
      </c>
      <c r="EF110" t="s">
        <v>234</v>
      </c>
      <c r="EG110" t="s">
        <v>234</v>
      </c>
      <c r="EH110" t="s">
        <v>234</v>
      </c>
      <c r="EI110" t="s">
        <v>234</v>
      </c>
      <c r="EJ110" t="s">
        <v>234</v>
      </c>
      <c r="EK110" s="252" t="s">
        <v>234</v>
      </c>
      <c r="EL110" t="s">
        <v>234</v>
      </c>
      <c r="EM110" t="s">
        <v>234</v>
      </c>
      <c r="EN110" t="s">
        <v>234</v>
      </c>
      <c r="EO110" t="s">
        <v>234</v>
      </c>
      <c r="EP110" t="s">
        <v>234</v>
      </c>
      <c r="EQ110" s="252" t="s">
        <v>234</v>
      </c>
      <c r="ER110" t="s">
        <v>234</v>
      </c>
      <c r="ES110" t="s">
        <v>234</v>
      </c>
      <c r="ET110" t="s">
        <v>234</v>
      </c>
      <c r="EU110" t="s">
        <v>234</v>
      </c>
      <c r="EV110" t="s">
        <v>234</v>
      </c>
      <c r="EW110" t="s">
        <v>234</v>
      </c>
      <c r="EX110" t="s">
        <v>234</v>
      </c>
      <c r="EY110" t="s">
        <v>234</v>
      </c>
      <c r="EZ110" t="s">
        <v>234</v>
      </c>
      <c r="FA110" t="s">
        <v>234</v>
      </c>
      <c r="FB110" t="s">
        <v>234</v>
      </c>
      <c r="FC110" t="s">
        <v>234</v>
      </c>
      <c r="FD110" t="s">
        <v>234</v>
      </c>
      <c r="FE110" t="s">
        <v>234</v>
      </c>
      <c r="FF110" t="s">
        <v>234</v>
      </c>
      <c r="FG110" t="s">
        <v>234</v>
      </c>
      <c r="FH110" t="s">
        <v>234</v>
      </c>
      <c r="FI110" t="s">
        <v>234</v>
      </c>
      <c r="FJ110" t="s">
        <v>234</v>
      </c>
      <c r="FK110" t="s">
        <v>234</v>
      </c>
      <c r="FL110" t="s">
        <v>234</v>
      </c>
      <c r="FM110" t="s">
        <v>234</v>
      </c>
      <c r="FN110" t="s">
        <v>234</v>
      </c>
      <c r="FO110" t="s">
        <v>234</v>
      </c>
      <c r="FP110" t="s">
        <v>234</v>
      </c>
      <c r="FQ110" t="s">
        <v>234</v>
      </c>
      <c r="FR110" t="s">
        <v>234</v>
      </c>
      <c r="FS110" t="s">
        <v>234</v>
      </c>
      <c r="FT110" t="s">
        <v>234</v>
      </c>
      <c r="FU110" t="s">
        <v>234</v>
      </c>
      <c r="FV110" t="s">
        <v>234</v>
      </c>
      <c r="FW110" t="s">
        <v>234</v>
      </c>
      <c r="FX110" t="s">
        <v>234</v>
      </c>
      <c r="FY110" t="s">
        <v>234</v>
      </c>
      <c r="FZ110" t="s">
        <v>234</v>
      </c>
      <c r="GA110" t="s">
        <v>234</v>
      </c>
      <c r="GB110" t="s">
        <v>234</v>
      </c>
      <c r="GC110" t="s">
        <v>234</v>
      </c>
      <c r="GD110" t="s">
        <v>234</v>
      </c>
      <c r="GE110" t="s">
        <v>234</v>
      </c>
      <c r="GF110" t="s">
        <v>234</v>
      </c>
      <c r="GG110" t="s">
        <v>234</v>
      </c>
      <c r="GH110" t="s">
        <v>234</v>
      </c>
      <c r="GI110" t="s">
        <v>234</v>
      </c>
      <c r="GJ110" t="s">
        <v>234</v>
      </c>
      <c r="GK110" t="s">
        <v>234</v>
      </c>
      <c r="GL110" t="s">
        <v>234</v>
      </c>
      <c r="GM110" t="s">
        <v>234</v>
      </c>
      <c r="GN110" t="s">
        <v>234</v>
      </c>
      <c r="GO110" t="s">
        <v>234</v>
      </c>
      <c r="GP110" t="s">
        <v>234</v>
      </c>
      <c r="GQ110" t="s">
        <v>234</v>
      </c>
      <c r="GR110" t="s">
        <v>234</v>
      </c>
      <c r="GS110" t="s">
        <v>234</v>
      </c>
      <c r="GT110" t="s">
        <v>234</v>
      </c>
      <c r="GU110" t="s">
        <v>234</v>
      </c>
      <c r="GV110" t="s">
        <v>234</v>
      </c>
      <c r="GW110" t="s">
        <v>234</v>
      </c>
      <c r="GX110" t="s">
        <v>234</v>
      </c>
      <c r="GY110" t="s">
        <v>234</v>
      </c>
      <c r="GZ110" t="s">
        <v>234</v>
      </c>
      <c r="HA110" t="s">
        <v>234</v>
      </c>
      <c r="HB110" t="s">
        <v>234</v>
      </c>
      <c r="HC110" t="s">
        <v>234</v>
      </c>
      <c r="HD110" t="s">
        <v>234</v>
      </c>
      <c r="HE110" t="s">
        <v>234</v>
      </c>
      <c r="HF110" t="s">
        <v>234</v>
      </c>
      <c r="HG110" t="s">
        <v>234</v>
      </c>
      <c r="HH110" t="s">
        <v>234</v>
      </c>
      <c r="HI110" t="s">
        <v>234</v>
      </c>
      <c r="HJ110" t="s">
        <v>234</v>
      </c>
      <c r="HK110" t="s">
        <v>234</v>
      </c>
      <c r="HL110" t="s">
        <v>234</v>
      </c>
      <c r="HM110" t="s">
        <v>234</v>
      </c>
      <c r="HN110" t="s">
        <v>234</v>
      </c>
      <c r="HO110" t="s">
        <v>234</v>
      </c>
      <c r="HP110" t="s">
        <v>234</v>
      </c>
      <c r="HQ110" t="s">
        <v>1655</v>
      </c>
      <c r="HR110" t="s">
        <v>1713</v>
      </c>
      <c r="HS110" t="s">
        <v>252</v>
      </c>
      <c r="HT110" t="s">
        <v>234</v>
      </c>
      <c r="HU110" t="s">
        <v>253</v>
      </c>
      <c r="HV110" t="s">
        <v>254</v>
      </c>
      <c r="HW110" t="s">
        <v>254</v>
      </c>
      <c r="HX110" t="s">
        <v>255</v>
      </c>
      <c r="HY110" t="s">
        <v>234</v>
      </c>
      <c r="HZ110" t="s">
        <v>256</v>
      </c>
      <c r="IA110" t="s">
        <v>258</v>
      </c>
      <c r="IB110" t="s">
        <v>258</v>
      </c>
      <c r="IC110" t="s">
        <v>3810</v>
      </c>
      <c r="ID110" t="s">
        <v>234</v>
      </c>
      <c r="IE110" t="s">
        <v>234</v>
      </c>
      <c r="IF110" t="s">
        <v>234</v>
      </c>
      <c r="IG110" t="s">
        <v>234</v>
      </c>
      <c r="IH110" t="s">
        <v>234</v>
      </c>
      <c r="II110">
        <v>40</v>
      </c>
      <c r="IJ110" t="s">
        <v>4052</v>
      </c>
      <c r="IK110" t="s">
        <v>234</v>
      </c>
      <c r="IL110" t="s">
        <v>259</v>
      </c>
      <c r="IM110" s="99">
        <v>8</v>
      </c>
      <c r="IN110" t="s">
        <v>260</v>
      </c>
      <c r="IO110" t="s">
        <v>234</v>
      </c>
      <c r="IP110" t="s">
        <v>260</v>
      </c>
      <c r="IQ110" t="s">
        <v>234</v>
      </c>
      <c r="IR110" t="s">
        <v>234</v>
      </c>
      <c r="IS110" t="s">
        <v>234</v>
      </c>
      <c r="IT110" t="s">
        <v>234</v>
      </c>
      <c r="IU110" t="s">
        <v>234</v>
      </c>
      <c r="IV110" t="s">
        <v>234</v>
      </c>
      <c r="IW110" t="s">
        <v>234</v>
      </c>
      <c r="IX110" t="s">
        <v>234</v>
      </c>
      <c r="IY110" t="s">
        <v>234</v>
      </c>
      <c r="IZ110" t="s">
        <v>234</v>
      </c>
      <c r="JA110" t="s">
        <v>234</v>
      </c>
      <c r="JB110" t="s">
        <v>234</v>
      </c>
      <c r="JC110" t="s">
        <v>234</v>
      </c>
      <c r="JD110" t="s">
        <v>234</v>
      </c>
      <c r="JE110" t="s">
        <v>261</v>
      </c>
      <c r="JF110" t="s">
        <v>234</v>
      </c>
      <c r="JG110" t="s">
        <v>234</v>
      </c>
      <c r="JH110" t="s">
        <v>234</v>
      </c>
      <c r="JI110" t="s">
        <v>234</v>
      </c>
      <c r="JJ110" t="s">
        <v>234</v>
      </c>
      <c r="JK110" t="s">
        <v>234</v>
      </c>
      <c r="JL110" t="s">
        <v>234</v>
      </c>
      <c r="JM110" t="s">
        <v>234</v>
      </c>
      <c r="JN110" t="s">
        <v>234</v>
      </c>
      <c r="JO110" t="s">
        <v>234</v>
      </c>
      <c r="JP110" t="s">
        <v>234</v>
      </c>
      <c r="JQ110" t="s">
        <v>234</v>
      </c>
      <c r="JR110" t="s">
        <v>234</v>
      </c>
      <c r="JS110" t="s">
        <v>234</v>
      </c>
      <c r="JT110" t="s">
        <v>234</v>
      </c>
      <c r="JU110" t="s">
        <v>234</v>
      </c>
      <c r="JV110" t="s">
        <v>234</v>
      </c>
      <c r="JW110" t="s">
        <v>234</v>
      </c>
      <c r="JX110" t="s">
        <v>4090</v>
      </c>
    </row>
    <row r="111" spans="1:284" x14ac:dyDescent="0.35">
      <c r="A111" t="s">
        <v>4093</v>
      </c>
      <c r="B111" s="268">
        <v>44617</v>
      </c>
      <c r="C111" t="s">
        <v>236</v>
      </c>
      <c r="D111" t="s">
        <v>235</v>
      </c>
      <c r="E111" t="s">
        <v>388</v>
      </c>
      <c r="F111" t="s">
        <v>239</v>
      </c>
      <c r="G111" t="s">
        <v>240</v>
      </c>
      <c r="H111" t="s">
        <v>244</v>
      </c>
      <c r="I111" t="s">
        <v>390</v>
      </c>
      <c r="J111" t="s">
        <v>4055</v>
      </c>
      <c r="K111" t="s">
        <v>247</v>
      </c>
      <c r="L111" t="s">
        <v>248</v>
      </c>
      <c r="M111" t="s">
        <v>250</v>
      </c>
      <c r="N111" t="s">
        <v>234</v>
      </c>
      <c r="O111" t="s">
        <v>234</v>
      </c>
      <c r="P111" t="s">
        <v>234</v>
      </c>
      <c r="Q111" t="s">
        <v>234</v>
      </c>
      <c r="R111" t="s">
        <v>234</v>
      </c>
      <c r="S111" t="s">
        <v>234</v>
      </c>
      <c r="T111" t="s">
        <v>234</v>
      </c>
      <c r="U111" t="s">
        <v>234</v>
      </c>
      <c r="V111" t="s">
        <v>234</v>
      </c>
      <c r="W111" t="s">
        <v>234</v>
      </c>
      <c r="X111" t="s">
        <v>234</v>
      </c>
      <c r="Y111" t="s">
        <v>234</v>
      </c>
      <c r="Z111" t="s">
        <v>234</v>
      </c>
      <c r="AA111" t="s">
        <v>234</v>
      </c>
      <c r="AB111" t="s">
        <v>234</v>
      </c>
      <c r="AC111" t="s">
        <v>234</v>
      </c>
      <c r="AD111" t="s">
        <v>234</v>
      </c>
      <c r="AE111" t="s">
        <v>234</v>
      </c>
      <c r="AF111" t="s">
        <v>234</v>
      </c>
      <c r="AG111" t="s">
        <v>234</v>
      </c>
      <c r="AH111" t="s">
        <v>234</v>
      </c>
      <c r="AI111" t="s">
        <v>234</v>
      </c>
      <c r="AJ111" t="s">
        <v>234</v>
      </c>
      <c r="AK111" t="s">
        <v>234</v>
      </c>
      <c r="AL111" t="s">
        <v>234</v>
      </c>
      <c r="AM111" t="s">
        <v>234</v>
      </c>
      <c r="AN111" t="s">
        <v>234</v>
      </c>
      <c r="AO111" t="s">
        <v>234</v>
      </c>
      <c r="AP111" t="s">
        <v>234</v>
      </c>
      <c r="AQ111" t="s">
        <v>234</v>
      </c>
      <c r="AR111" t="s">
        <v>234</v>
      </c>
      <c r="AS111" t="s">
        <v>234</v>
      </c>
      <c r="AT111" t="s">
        <v>234</v>
      </c>
      <c r="AU111" t="s">
        <v>234</v>
      </c>
      <c r="AV111" t="s">
        <v>234</v>
      </c>
      <c r="AW111" t="s">
        <v>234</v>
      </c>
      <c r="AX111" t="s">
        <v>234</v>
      </c>
      <c r="AY111" t="s">
        <v>234</v>
      </c>
      <c r="AZ111" t="s">
        <v>234</v>
      </c>
      <c r="BA111" t="s">
        <v>234</v>
      </c>
      <c r="BB111" t="s">
        <v>234</v>
      </c>
      <c r="BC111" t="s">
        <v>234</v>
      </c>
      <c r="BD111" t="s">
        <v>234</v>
      </c>
      <c r="BE111" s="252" t="s">
        <v>234</v>
      </c>
      <c r="BF111" t="s">
        <v>234</v>
      </c>
      <c r="BG111" t="s">
        <v>234</v>
      </c>
      <c r="BH111" s="252" t="s">
        <v>234</v>
      </c>
      <c r="BI111" t="s">
        <v>234</v>
      </c>
      <c r="BJ111" t="s">
        <v>234</v>
      </c>
      <c r="BK111" s="252" t="s">
        <v>234</v>
      </c>
      <c r="BL111" t="s">
        <v>234</v>
      </c>
      <c r="BM111" t="s">
        <v>234</v>
      </c>
      <c r="BN111" s="252" t="s">
        <v>234</v>
      </c>
      <c r="BO111" t="s">
        <v>234</v>
      </c>
      <c r="BP111" t="s">
        <v>234</v>
      </c>
      <c r="BQ111" s="252" t="s">
        <v>234</v>
      </c>
      <c r="BR111" t="s">
        <v>234</v>
      </c>
      <c r="BS111" t="s">
        <v>234</v>
      </c>
      <c r="BT111" t="s">
        <v>234</v>
      </c>
      <c r="BU111" t="s">
        <v>234</v>
      </c>
      <c r="BV111" t="s">
        <v>234</v>
      </c>
      <c r="BW111" t="s">
        <v>234</v>
      </c>
      <c r="BX111" t="s">
        <v>234</v>
      </c>
      <c r="BY111" t="s">
        <v>234</v>
      </c>
      <c r="BZ111" t="s">
        <v>234</v>
      </c>
      <c r="CA111" t="s">
        <v>234</v>
      </c>
      <c r="CB111" t="s">
        <v>234</v>
      </c>
      <c r="CC111" t="s">
        <v>234</v>
      </c>
      <c r="CD111" t="s">
        <v>234</v>
      </c>
      <c r="CE111" t="s">
        <v>234</v>
      </c>
      <c r="CF111" t="s">
        <v>234</v>
      </c>
      <c r="CG111" t="s">
        <v>234</v>
      </c>
      <c r="CH111" t="s">
        <v>234</v>
      </c>
      <c r="CI111" t="s">
        <v>234</v>
      </c>
      <c r="CJ111" t="s">
        <v>234</v>
      </c>
      <c r="CK111" t="s">
        <v>234</v>
      </c>
      <c r="CL111" t="s">
        <v>234</v>
      </c>
      <c r="CM111" t="s">
        <v>234</v>
      </c>
      <c r="CN111" t="s">
        <v>234</v>
      </c>
      <c r="CO111" t="s">
        <v>234</v>
      </c>
      <c r="CP111" t="s">
        <v>234</v>
      </c>
      <c r="CQ111" t="s">
        <v>234</v>
      </c>
      <c r="CR111" t="s">
        <v>234</v>
      </c>
      <c r="CS111" t="s">
        <v>234</v>
      </c>
      <c r="CT111" t="s">
        <v>234</v>
      </c>
      <c r="CU111" t="s">
        <v>234</v>
      </c>
      <c r="CV111" t="s">
        <v>234</v>
      </c>
      <c r="CW111" t="s">
        <v>234</v>
      </c>
      <c r="CX111" t="s">
        <v>234</v>
      </c>
      <c r="CY111" t="s">
        <v>234</v>
      </c>
      <c r="CZ111" t="s">
        <v>234</v>
      </c>
      <c r="DA111" t="s">
        <v>234</v>
      </c>
      <c r="DB111" t="s">
        <v>234</v>
      </c>
      <c r="DC111" t="s">
        <v>234</v>
      </c>
      <c r="DD111" t="s">
        <v>234</v>
      </c>
      <c r="DE111" t="s">
        <v>234</v>
      </c>
      <c r="DF111" t="s">
        <v>234</v>
      </c>
      <c r="DG111" t="s">
        <v>234</v>
      </c>
      <c r="DH111" t="s">
        <v>234</v>
      </c>
      <c r="DI111" t="s">
        <v>234</v>
      </c>
      <c r="DJ111" t="s">
        <v>234</v>
      </c>
      <c r="DK111" t="s">
        <v>234</v>
      </c>
      <c r="DL111" t="s">
        <v>234</v>
      </c>
      <c r="DM111" t="s">
        <v>234</v>
      </c>
      <c r="DN111" t="s">
        <v>234</v>
      </c>
      <c r="DO111" t="s">
        <v>234</v>
      </c>
      <c r="DP111" t="s">
        <v>234</v>
      </c>
      <c r="DQ111" t="s">
        <v>234</v>
      </c>
      <c r="DR111" t="s">
        <v>234</v>
      </c>
      <c r="DS111" t="s">
        <v>234</v>
      </c>
      <c r="DT111" t="s">
        <v>234</v>
      </c>
      <c r="DU111" t="s">
        <v>234</v>
      </c>
      <c r="DV111" t="s">
        <v>234</v>
      </c>
      <c r="DW111" t="s">
        <v>234</v>
      </c>
      <c r="DX111" t="s">
        <v>234</v>
      </c>
      <c r="DY111" t="s">
        <v>234</v>
      </c>
      <c r="DZ111" t="s">
        <v>234</v>
      </c>
      <c r="EA111" t="s">
        <v>234</v>
      </c>
      <c r="EB111" t="s">
        <v>234</v>
      </c>
      <c r="EC111" t="s">
        <v>234</v>
      </c>
      <c r="ED111" t="s">
        <v>234</v>
      </c>
      <c r="EE111" t="s">
        <v>234</v>
      </c>
      <c r="EF111" t="s">
        <v>234</v>
      </c>
      <c r="EG111" t="s">
        <v>234</v>
      </c>
      <c r="EH111" t="s">
        <v>234</v>
      </c>
      <c r="EI111" t="s">
        <v>234</v>
      </c>
      <c r="EJ111" t="s">
        <v>234</v>
      </c>
      <c r="EK111" s="252" t="s">
        <v>234</v>
      </c>
      <c r="EL111" t="s">
        <v>234</v>
      </c>
      <c r="EM111" t="s">
        <v>234</v>
      </c>
      <c r="EN111" t="s">
        <v>234</v>
      </c>
      <c r="EO111" t="s">
        <v>234</v>
      </c>
      <c r="EP111" t="s">
        <v>234</v>
      </c>
      <c r="EQ111" s="252" t="s">
        <v>234</v>
      </c>
      <c r="ER111" t="s">
        <v>234</v>
      </c>
      <c r="ES111" t="s">
        <v>234</v>
      </c>
      <c r="ET111" t="s">
        <v>234</v>
      </c>
      <c r="EU111" t="s">
        <v>234</v>
      </c>
      <c r="EV111" t="s">
        <v>234</v>
      </c>
      <c r="EW111" t="s">
        <v>234</v>
      </c>
      <c r="EX111" t="s">
        <v>234</v>
      </c>
      <c r="EY111" t="s">
        <v>234</v>
      </c>
      <c r="EZ111" t="s">
        <v>234</v>
      </c>
      <c r="FA111" t="s">
        <v>234</v>
      </c>
      <c r="FB111" t="s">
        <v>234</v>
      </c>
      <c r="FC111" t="s">
        <v>234</v>
      </c>
      <c r="FD111" t="s">
        <v>234</v>
      </c>
      <c r="FE111" t="s">
        <v>234</v>
      </c>
      <c r="FF111" t="s">
        <v>234</v>
      </c>
      <c r="FG111" t="s">
        <v>234</v>
      </c>
      <c r="FH111" t="s">
        <v>234</v>
      </c>
      <c r="FI111" t="s">
        <v>234</v>
      </c>
      <c r="FJ111" t="s">
        <v>234</v>
      </c>
      <c r="FK111" t="s">
        <v>234</v>
      </c>
      <c r="FL111" t="s">
        <v>234</v>
      </c>
      <c r="FM111" t="s">
        <v>234</v>
      </c>
      <c r="FN111" t="s">
        <v>234</v>
      </c>
      <c r="FO111" t="s">
        <v>234</v>
      </c>
      <c r="FP111" t="s">
        <v>234</v>
      </c>
      <c r="FQ111" t="s">
        <v>234</v>
      </c>
      <c r="FR111" t="s">
        <v>234</v>
      </c>
      <c r="FS111" t="s">
        <v>234</v>
      </c>
      <c r="FT111" t="s">
        <v>234</v>
      </c>
      <c r="FU111" t="s">
        <v>234</v>
      </c>
      <c r="FV111" t="s">
        <v>234</v>
      </c>
      <c r="FW111" t="s">
        <v>234</v>
      </c>
      <c r="FX111" t="s">
        <v>234</v>
      </c>
      <c r="FY111" t="s">
        <v>234</v>
      </c>
      <c r="FZ111" t="s">
        <v>234</v>
      </c>
      <c r="GA111" t="s">
        <v>234</v>
      </c>
      <c r="GB111" t="s">
        <v>234</v>
      </c>
      <c r="GC111" t="s">
        <v>234</v>
      </c>
      <c r="GD111" t="s">
        <v>234</v>
      </c>
      <c r="GE111" t="s">
        <v>234</v>
      </c>
      <c r="GF111" t="s">
        <v>234</v>
      </c>
      <c r="GG111" t="s">
        <v>234</v>
      </c>
      <c r="GH111" t="s">
        <v>234</v>
      </c>
      <c r="GI111" t="s">
        <v>234</v>
      </c>
      <c r="GJ111" t="s">
        <v>234</v>
      </c>
      <c r="GK111" t="s">
        <v>234</v>
      </c>
      <c r="GL111" t="s">
        <v>234</v>
      </c>
      <c r="GM111" t="s">
        <v>234</v>
      </c>
      <c r="GN111" t="s">
        <v>234</v>
      </c>
      <c r="GO111" t="s">
        <v>234</v>
      </c>
      <c r="GP111" t="s">
        <v>234</v>
      </c>
      <c r="GQ111" t="s">
        <v>234</v>
      </c>
      <c r="GR111" t="s">
        <v>234</v>
      </c>
      <c r="GS111" t="s">
        <v>234</v>
      </c>
      <c r="GT111" t="s">
        <v>234</v>
      </c>
      <c r="GU111" t="s">
        <v>234</v>
      </c>
      <c r="GV111" t="s">
        <v>234</v>
      </c>
      <c r="GW111" t="s">
        <v>234</v>
      </c>
      <c r="GX111" t="s">
        <v>234</v>
      </c>
      <c r="GY111" t="s">
        <v>234</v>
      </c>
      <c r="GZ111" t="s">
        <v>234</v>
      </c>
      <c r="HA111" t="s">
        <v>234</v>
      </c>
      <c r="HB111" t="s">
        <v>234</v>
      </c>
      <c r="HC111" t="s">
        <v>234</v>
      </c>
      <c r="HD111" t="s">
        <v>234</v>
      </c>
      <c r="HE111" t="s">
        <v>234</v>
      </c>
      <c r="HF111" t="s">
        <v>234</v>
      </c>
      <c r="HG111" t="s">
        <v>234</v>
      </c>
      <c r="HH111" t="s">
        <v>234</v>
      </c>
      <c r="HI111" t="s">
        <v>234</v>
      </c>
      <c r="HJ111" t="s">
        <v>234</v>
      </c>
      <c r="HK111" t="s">
        <v>234</v>
      </c>
      <c r="HL111" t="s">
        <v>234</v>
      </c>
      <c r="HM111" t="s">
        <v>234</v>
      </c>
      <c r="HN111" t="s">
        <v>234</v>
      </c>
      <c r="HO111" t="s">
        <v>234</v>
      </c>
      <c r="HP111" t="s">
        <v>234</v>
      </c>
      <c r="HQ111" t="s">
        <v>1655</v>
      </c>
      <c r="HR111" t="s">
        <v>1713</v>
      </c>
      <c r="HS111" t="s">
        <v>252</v>
      </c>
      <c r="HT111" t="s">
        <v>234</v>
      </c>
      <c r="HU111" t="s">
        <v>253</v>
      </c>
      <c r="HV111" t="s">
        <v>254</v>
      </c>
      <c r="HW111" t="s">
        <v>254</v>
      </c>
      <c r="HX111" t="s">
        <v>275</v>
      </c>
      <c r="HY111" t="s">
        <v>234</v>
      </c>
      <c r="HZ111" t="s">
        <v>256</v>
      </c>
      <c r="IA111" t="s">
        <v>246</v>
      </c>
      <c r="IB111" t="s">
        <v>246</v>
      </c>
      <c r="IC111" t="s">
        <v>4092</v>
      </c>
      <c r="ID111" t="s">
        <v>234</v>
      </c>
      <c r="IE111" t="s">
        <v>269</v>
      </c>
      <c r="IF111" t="s">
        <v>269</v>
      </c>
      <c r="IG111" t="s">
        <v>1711</v>
      </c>
      <c r="IH111" t="s">
        <v>234</v>
      </c>
      <c r="II111" t="s">
        <v>234</v>
      </c>
      <c r="IJ111" t="s">
        <v>259</v>
      </c>
      <c r="IK111" t="s">
        <v>234</v>
      </c>
      <c r="IL111" t="s">
        <v>259</v>
      </c>
      <c r="IM111" t="s">
        <v>259</v>
      </c>
      <c r="IN111" t="s">
        <v>260</v>
      </c>
      <c r="IO111" t="s">
        <v>234</v>
      </c>
      <c r="IP111" t="s">
        <v>261</v>
      </c>
      <c r="IQ111" t="s">
        <v>234</v>
      </c>
      <c r="IR111" t="s">
        <v>234</v>
      </c>
      <c r="IS111" t="s">
        <v>234</v>
      </c>
      <c r="IT111" t="s">
        <v>234</v>
      </c>
      <c r="IU111" t="s">
        <v>234</v>
      </c>
      <c r="IV111" t="s">
        <v>234</v>
      </c>
      <c r="IW111" t="s">
        <v>234</v>
      </c>
      <c r="IX111" t="s">
        <v>234</v>
      </c>
      <c r="IY111" t="s">
        <v>234</v>
      </c>
      <c r="IZ111" t="s">
        <v>234</v>
      </c>
      <c r="JA111" t="s">
        <v>234</v>
      </c>
      <c r="JB111" t="s">
        <v>234</v>
      </c>
      <c r="JC111" t="s">
        <v>234</v>
      </c>
      <c r="JD111" t="s">
        <v>234</v>
      </c>
      <c r="JE111" t="s">
        <v>261</v>
      </c>
      <c r="JF111" t="s">
        <v>234</v>
      </c>
      <c r="JG111" t="s">
        <v>234</v>
      </c>
      <c r="JH111" t="s">
        <v>234</v>
      </c>
      <c r="JI111" t="s">
        <v>234</v>
      </c>
      <c r="JJ111" t="s">
        <v>234</v>
      </c>
      <c r="JK111" t="s">
        <v>234</v>
      </c>
      <c r="JL111" t="s">
        <v>234</v>
      </c>
      <c r="JM111" t="s">
        <v>234</v>
      </c>
      <c r="JN111" t="s">
        <v>234</v>
      </c>
      <c r="JO111" t="s">
        <v>234</v>
      </c>
      <c r="JP111" t="s">
        <v>234</v>
      </c>
      <c r="JQ111" t="s">
        <v>234</v>
      </c>
      <c r="JR111" t="s">
        <v>234</v>
      </c>
      <c r="JS111" t="s">
        <v>234</v>
      </c>
      <c r="JT111" t="s">
        <v>234</v>
      </c>
      <c r="JU111" t="s">
        <v>234</v>
      </c>
      <c r="JV111" t="s">
        <v>234</v>
      </c>
      <c r="JW111" t="s">
        <v>234</v>
      </c>
      <c r="JX111" t="s">
        <v>3443</v>
      </c>
    </row>
    <row r="112" spans="1:284" x14ac:dyDescent="0.35">
      <c r="A112" t="s">
        <v>4094</v>
      </c>
      <c r="B112" s="268">
        <v>44617</v>
      </c>
      <c r="C112" t="s">
        <v>236</v>
      </c>
      <c r="D112" t="s">
        <v>235</v>
      </c>
      <c r="E112" t="s">
        <v>388</v>
      </c>
      <c r="F112" t="s">
        <v>239</v>
      </c>
      <c r="G112" t="s">
        <v>240</v>
      </c>
      <c r="H112" t="s">
        <v>244</v>
      </c>
      <c r="I112" t="s">
        <v>390</v>
      </c>
      <c r="J112" t="s">
        <v>4055</v>
      </c>
      <c r="K112" t="s">
        <v>247</v>
      </c>
      <c r="L112" t="s">
        <v>248</v>
      </c>
      <c r="M112" t="s">
        <v>274</v>
      </c>
      <c r="N112" t="s">
        <v>234</v>
      </c>
      <c r="O112" t="s">
        <v>234</v>
      </c>
      <c r="P112" t="s">
        <v>234</v>
      </c>
      <c r="Q112" t="s">
        <v>234</v>
      </c>
      <c r="R112" t="s">
        <v>234</v>
      </c>
      <c r="S112" t="s">
        <v>234</v>
      </c>
      <c r="T112" t="s">
        <v>234</v>
      </c>
      <c r="U112" t="s">
        <v>234</v>
      </c>
      <c r="V112" t="s">
        <v>234</v>
      </c>
      <c r="W112" t="s">
        <v>234</v>
      </c>
      <c r="X112" t="s">
        <v>234</v>
      </c>
      <c r="Y112" t="s">
        <v>234</v>
      </c>
      <c r="Z112" t="s">
        <v>234</v>
      </c>
      <c r="AA112" t="s">
        <v>234</v>
      </c>
      <c r="AB112" t="s">
        <v>234</v>
      </c>
      <c r="AC112" t="s">
        <v>234</v>
      </c>
      <c r="AD112" t="s">
        <v>234</v>
      </c>
      <c r="AE112" t="s">
        <v>234</v>
      </c>
      <c r="AF112" t="s">
        <v>234</v>
      </c>
      <c r="AG112" t="s">
        <v>234</v>
      </c>
      <c r="AH112" t="s">
        <v>234</v>
      </c>
      <c r="AI112" t="s">
        <v>234</v>
      </c>
      <c r="AJ112" t="s">
        <v>234</v>
      </c>
      <c r="AK112" t="s">
        <v>234</v>
      </c>
      <c r="AL112" t="s">
        <v>234</v>
      </c>
      <c r="AM112" t="s">
        <v>234</v>
      </c>
      <c r="AN112" t="s">
        <v>234</v>
      </c>
      <c r="AO112" t="s">
        <v>234</v>
      </c>
      <c r="AP112" t="s">
        <v>234</v>
      </c>
      <c r="AQ112" t="s">
        <v>234</v>
      </c>
      <c r="AR112" t="s">
        <v>234</v>
      </c>
      <c r="AS112" t="s">
        <v>234</v>
      </c>
      <c r="AT112" t="s">
        <v>234</v>
      </c>
      <c r="AU112" t="s">
        <v>234</v>
      </c>
      <c r="AV112" t="s">
        <v>234</v>
      </c>
      <c r="AW112" t="s">
        <v>234</v>
      </c>
      <c r="AX112" t="s">
        <v>234</v>
      </c>
      <c r="AY112" t="s">
        <v>234</v>
      </c>
      <c r="AZ112" t="s">
        <v>234</v>
      </c>
      <c r="BA112" t="s">
        <v>234</v>
      </c>
      <c r="BB112" t="s">
        <v>234</v>
      </c>
      <c r="BC112" t="s">
        <v>234</v>
      </c>
      <c r="BD112" t="s">
        <v>234</v>
      </c>
      <c r="BE112" s="252" t="s">
        <v>234</v>
      </c>
      <c r="BF112" t="s">
        <v>234</v>
      </c>
      <c r="BG112" t="s">
        <v>234</v>
      </c>
      <c r="BH112" s="252" t="s">
        <v>234</v>
      </c>
      <c r="BI112" t="s">
        <v>234</v>
      </c>
      <c r="BJ112" t="s">
        <v>234</v>
      </c>
      <c r="BK112" s="252" t="s">
        <v>234</v>
      </c>
      <c r="BL112" t="s">
        <v>234</v>
      </c>
      <c r="BM112" t="s">
        <v>234</v>
      </c>
      <c r="BN112" s="252" t="s">
        <v>234</v>
      </c>
      <c r="BO112" t="s">
        <v>234</v>
      </c>
      <c r="BP112" t="s">
        <v>234</v>
      </c>
      <c r="BQ112" s="252" t="s">
        <v>234</v>
      </c>
      <c r="BR112" t="s">
        <v>234</v>
      </c>
      <c r="BS112" t="s">
        <v>234</v>
      </c>
      <c r="BT112" t="s">
        <v>234</v>
      </c>
      <c r="BU112" t="s">
        <v>234</v>
      </c>
      <c r="BV112" t="s">
        <v>234</v>
      </c>
      <c r="BW112" t="s">
        <v>234</v>
      </c>
      <c r="BX112" t="s">
        <v>234</v>
      </c>
      <c r="BY112" t="s">
        <v>234</v>
      </c>
      <c r="BZ112" t="s">
        <v>234</v>
      </c>
      <c r="CA112" t="s">
        <v>234</v>
      </c>
      <c r="CB112" t="s">
        <v>234</v>
      </c>
      <c r="CC112" t="s">
        <v>234</v>
      </c>
      <c r="CD112" t="s">
        <v>234</v>
      </c>
      <c r="CE112" t="s">
        <v>234</v>
      </c>
      <c r="CF112" t="s">
        <v>234</v>
      </c>
      <c r="CG112" t="s">
        <v>234</v>
      </c>
      <c r="CH112" t="s">
        <v>234</v>
      </c>
      <c r="CI112" t="s">
        <v>234</v>
      </c>
      <c r="CJ112" t="s">
        <v>234</v>
      </c>
      <c r="CK112" t="s">
        <v>234</v>
      </c>
      <c r="CL112" t="s">
        <v>234</v>
      </c>
      <c r="CM112" t="s">
        <v>234</v>
      </c>
      <c r="CN112" t="s">
        <v>234</v>
      </c>
      <c r="CO112" t="s">
        <v>234</v>
      </c>
      <c r="CP112" t="s">
        <v>234</v>
      </c>
      <c r="CQ112" t="s">
        <v>234</v>
      </c>
      <c r="CR112" t="s">
        <v>234</v>
      </c>
      <c r="CS112" t="s">
        <v>234</v>
      </c>
      <c r="CT112" t="s">
        <v>234</v>
      </c>
      <c r="CU112" t="s">
        <v>234</v>
      </c>
      <c r="CV112" t="s">
        <v>234</v>
      </c>
      <c r="CW112" t="s">
        <v>234</v>
      </c>
      <c r="CX112" t="s">
        <v>234</v>
      </c>
      <c r="CY112" t="s">
        <v>234</v>
      </c>
      <c r="CZ112" t="s">
        <v>234</v>
      </c>
      <c r="DA112" t="s">
        <v>234</v>
      </c>
      <c r="DB112" t="s">
        <v>234</v>
      </c>
      <c r="DC112" t="s">
        <v>234</v>
      </c>
      <c r="DD112" t="s">
        <v>234</v>
      </c>
      <c r="DE112" t="s">
        <v>234</v>
      </c>
      <c r="DF112" t="s">
        <v>234</v>
      </c>
      <c r="DG112" t="s">
        <v>234</v>
      </c>
      <c r="DH112" t="s">
        <v>234</v>
      </c>
      <c r="DI112" t="s">
        <v>234</v>
      </c>
      <c r="DJ112" t="s">
        <v>234</v>
      </c>
      <c r="DK112" t="s">
        <v>234</v>
      </c>
      <c r="DL112" t="s">
        <v>234</v>
      </c>
      <c r="DM112" t="s">
        <v>234</v>
      </c>
      <c r="DN112" t="s">
        <v>234</v>
      </c>
      <c r="DO112" t="s">
        <v>234</v>
      </c>
      <c r="DP112" t="s">
        <v>234</v>
      </c>
      <c r="DQ112" t="s">
        <v>234</v>
      </c>
      <c r="DR112" t="s">
        <v>234</v>
      </c>
      <c r="DS112" t="s">
        <v>234</v>
      </c>
      <c r="DT112" t="s">
        <v>234</v>
      </c>
      <c r="DU112" t="s">
        <v>234</v>
      </c>
      <c r="DV112" t="s">
        <v>234</v>
      </c>
      <c r="DW112" t="s">
        <v>234</v>
      </c>
      <c r="DX112" t="s">
        <v>234</v>
      </c>
      <c r="DY112" t="s">
        <v>234</v>
      </c>
      <c r="DZ112" t="s">
        <v>234</v>
      </c>
      <c r="EA112" t="s">
        <v>234</v>
      </c>
      <c r="EB112" t="s">
        <v>234</v>
      </c>
      <c r="EC112" t="s">
        <v>234</v>
      </c>
      <c r="ED112" t="s">
        <v>234</v>
      </c>
      <c r="EE112" t="s">
        <v>234</v>
      </c>
      <c r="EF112" t="s">
        <v>234</v>
      </c>
      <c r="EG112" t="s">
        <v>234</v>
      </c>
      <c r="EH112" t="s">
        <v>234</v>
      </c>
      <c r="EI112" t="s">
        <v>234</v>
      </c>
      <c r="EJ112" t="s">
        <v>234</v>
      </c>
      <c r="EK112" s="252" t="s">
        <v>234</v>
      </c>
      <c r="EL112" t="s">
        <v>234</v>
      </c>
      <c r="EM112" t="s">
        <v>234</v>
      </c>
      <c r="EN112" t="s">
        <v>234</v>
      </c>
      <c r="EO112" t="s">
        <v>234</v>
      </c>
      <c r="EP112" t="s">
        <v>234</v>
      </c>
      <c r="EQ112" s="252" t="s">
        <v>234</v>
      </c>
      <c r="ER112" t="s">
        <v>234</v>
      </c>
      <c r="ES112" t="s">
        <v>234</v>
      </c>
      <c r="ET112" t="s">
        <v>234</v>
      </c>
      <c r="EU112" t="s">
        <v>234</v>
      </c>
      <c r="EV112" t="s">
        <v>234</v>
      </c>
      <c r="EW112" t="s">
        <v>234</v>
      </c>
      <c r="EX112" t="s">
        <v>234</v>
      </c>
      <c r="EY112" t="s">
        <v>234</v>
      </c>
      <c r="EZ112" t="s">
        <v>234</v>
      </c>
      <c r="FA112" t="s">
        <v>234</v>
      </c>
      <c r="FB112" t="s">
        <v>234</v>
      </c>
      <c r="FC112" t="s">
        <v>234</v>
      </c>
      <c r="FD112" t="s">
        <v>234</v>
      </c>
      <c r="FE112" t="s">
        <v>234</v>
      </c>
      <c r="FF112" t="s">
        <v>234</v>
      </c>
      <c r="FG112" t="s">
        <v>234</v>
      </c>
      <c r="FH112" t="s">
        <v>234</v>
      </c>
      <c r="FI112" t="s">
        <v>234</v>
      </c>
      <c r="FJ112" t="s">
        <v>234</v>
      </c>
      <c r="FK112" t="s">
        <v>234</v>
      </c>
      <c r="FL112" t="s">
        <v>234</v>
      </c>
      <c r="FM112" t="s">
        <v>234</v>
      </c>
      <c r="FN112" t="s">
        <v>234</v>
      </c>
      <c r="FO112" t="s">
        <v>234</v>
      </c>
      <c r="FP112" t="s">
        <v>234</v>
      </c>
      <c r="FQ112" t="s">
        <v>234</v>
      </c>
      <c r="FR112" t="s">
        <v>234</v>
      </c>
      <c r="FS112" t="s">
        <v>234</v>
      </c>
      <c r="FT112" t="s">
        <v>234</v>
      </c>
      <c r="FU112" t="s">
        <v>234</v>
      </c>
      <c r="FV112" t="s">
        <v>234</v>
      </c>
      <c r="FW112" t="s">
        <v>234</v>
      </c>
      <c r="FX112" t="s">
        <v>234</v>
      </c>
      <c r="FY112" t="s">
        <v>234</v>
      </c>
      <c r="FZ112" t="s">
        <v>234</v>
      </c>
      <c r="GA112" t="s">
        <v>234</v>
      </c>
      <c r="GB112" t="s">
        <v>234</v>
      </c>
      <c r="GC112" t="s">
        <v>234</v>
      </c>
      <c r="GD112" t="s">
        <v>234</v>
      </c>
      <c r="GE112" t="s">
        <v>234</v>
      </c>
      <c r="GF112" t="s">
        <v>234</v>
      </c>
      <c r="GG112" t="s">
        <v>234</v>
      </c>
      <c r="GH112" t="s">
        <v>234</v>
      </c>
      <c r="GI112" t="s">
        <v>234</v>
      </c>
      <c r="GJ112" t="s">
        <v>234</v>
      </c>
      <c r="GK112" t="s">
        <v>234</v>
      </c>
      <c r="GL112" t="s">
        <v>234</v>
      </c>
      <c r="GM112" t="s">
        <v>234</v>
      </c>
      <c r="GN112" t="s">
        <v>234</v>
      </c>
      <c r="GO112" t="s">
        <v>234</v>
      </c>
      <c r="GP112" t="s">
        <v>234</v>
      </c>
      <c r="GQ112" t="s">
        <v>234</v>
      </c>
      <c r="GR112" t="s">
        <v>234</v>
      </c>
      <c r="GS112" t="s">
        <v>234</v>
      </c>
      <c r="GT112" t="s">
        <v>234</v>
      </c>
      <c r="GU112" t="s">
        <v>234</v>
      </c>
      <c r="GV112" t="s">
        <v>234</v>
      </c>
      <c r="GW112" t="s">
        <v>234</v>
      </c>
      <c r="GX112" t="s">
        <v>234</v>
      </c>
      <c r="GY112" t="s">
        <v>234</v>
      </c>
      <c r="GZ112" t="s">
        <v>234</v>
      </c>
      <c r="HA112" t="s">
        <v>234</v>
      </c>
      <c r="HB112" t="s">
        <v>234</v>
      </c>
      <c r="HC112" t="s">
        <v>234</v>
      </c>
      <c r="HD112" t="s">
        <v>234</v>
      </c>
      <c r="HE112" t="s">
        <v>234</v>
      </c>
      <c r="HF112" t="s">
        <v>234</v>
      </c>
      <c r="HG112" t="s">
        <v>234</v>
      </c>
      <c r="HH112" t="s">
        <v>234</v>
      </c>
      <c r="HI112" t="s">
        <v>234</v>
      </c>
      <c r="HJ112" t="s">
        <v>234</v>
      </c>
      <c r="HK112" t="s">
        <v>234</v>
      </c>
      <c r="HL112" t="s">
        <v>234</v>
      </c>
      <c r="HM112" t="s">
        <v>234</v>
      </c>
      <c r="HN112" t="s">
        <v>234</v>
      </c>
      <c r="HO112" t="s">
        <v>234</v>
      </c>
      <c r="HP112" t="s">
        <v>234</v>
      </c>
      <c r="HQ112" t="s">
        <v>1655</v>
      </c>
      <c r="HR112" t="s">
        <v>1713</v>
      </c>
      <c r="HS112" t="s">
        <v>252</v>
      </c>
      <c r="HT112" t="s">
        <v>234</v>
      </c>
      <c r="HU112" t="s">
        <v>253</v>
      </c>
      <c r="HV112" t="s">
        <v>254</v>
      </c>
      <c r="HW112" t="s">
        <v>254</v>
      </c>
      <c r="HX112" t="s">
        <v>275</v>
      </c>
      <c r="HY112" t="s">
        <v>234</v>
      </c>
      <c r="HZ112" t="s">
        <v>256</v>
      </c>
      <c r="IA112" t="s">
        <v>258</v>
      </c>
      <c r="IB112" t="s">
        <v>258</v>
      </c>
      <c r="IC112" t="s">
        <v>3810</v>
      </c>
      <c r="ID112" t="s">
        <v>234</v>
      </c>
      <c r="IE112" t="s">
        <v>234</v>
      </c>
      <c r="IF112" t="s">
        <v>234</v>
      </c>
      <c r="IG112" t="s">
        <v>234</v>
      </c>
      <c r="IH112" t="s">
        <v>234</v>
      </c>
      <c r="II112">
        <v>50</v>
      </c>
      <c r="IJ112" t="s">
        <v>3862</v>
      </c>
      <c r="IK112" t="s">
        <v>234</v>
      </c>
      <c r="IL112" t="s">
        <v>259</v>
      </c>
      <c r="IM112" s="99">
        <v>10</v>
      </c>
      <c r="IN112" t="s">
        <v>260</v>
      </c>
      <c r="IO112" t="s">
        <v>234</v>
      </c>
      <c r="IP112" t="s">
        <v>261</v>
      </c>
      <c r="IQ112" t="s">
        <v>234</v>
      </c>
      <c r="IR112" t="s">
        <v>234</v>
      </c>
      <c r="IS112" t="s">
        <v>234</v>
      </c>
      <c r="IT112" t="s">
        <v>234</v>
      </c>
      <c r="IU112" t="s">
        <v>234</v>
      </c>
      <c r="IV112" t="s">
        <v>234</v>
      </c>
      <c r="IW112" t="s">
        <v>234</v>
      </c>
      <c r="IX112" t="s">
        <v>234</v>
      </c>
      <c r="IY112" t="s">
        <v>234</v>
      </c>
      <c r="IZ112" t="s">
        <v>234</v>
      </c>
      <c r="JA112" t="s">
        <v>234</v>
      </c>
      <c r="JB112" t="s">
        <v>234</v>
      </c>
      <c r="JC112" t="s">
        <v>234</v>
      </c>
      <c r="JD112" t="s">
        <v>234</v>
      </c>
      <c r="JE112" t="s">
        <v>249</v>
      </c>
      <c r="JF112" t="s">
        <v>1557</v>
      </c>
      <c r="JG112">
        <v>1</v>
      </c>
      <c r="JH112">
        <v>0</v>
      </c>
      <c r="JI112">
        <v>0</v>
      </c>
      <c r="JJ112" t="s">
        <v>234</v>
      </c>
      <c r="JK112" t="s">
        <v>1565</v>
      </c>
      <c r="JL112">
        <v>0</v>
      </c>
      <c r="JM112">
        <v>1</v>
      </c>
      <c r="JN112">
        <v>0</v>
      </c>
      <c r="JO112">
        <v>0</v>
      </c>
      <c r="JP112">
        <v>0</v>
      </c>
      <c r="JQ112">
        <v>0</v>
      </c>
      <c r="JR112" t="s">
        <v>234</v>
      </c>
      <c r="JS112" t="s">
        <v>234</v>
      </c>
      <c r="JT112" t="s">
        <v>234</v>
      </c>
      <c r="JU112" t="s">
        <v>234</v>
      </c>
      <c r="JV112" t="s">
        <v>234</v>
      </c>
      <c r="JW112" t="s">
        <v>234</v>
      </c>
      <c r="JX112" t="s">
        <v>234</v>
      </c>
    </row>
    <row r="113" spans="1:284" x14ac:dyDescent="0.35">
      <c r="A113" t="s">
        <v>4097</v>
      </c>
      <c r="B113" s="268">
        <v>44617</v>
      </c>
      <c r="C113" t="s">
        <v>236</v>
      </c>
      <c r="D113" t="s">
        <v>235</v>
      </c>
      <c r="E113" t="s">
        <v>388</v>
      </c>
      <c r="F113" t="s">
        <v>239</v>
      </c>
      <c r="G113" t="s">
        <v>240</v>
      </c>
      <c r="H113" t="s">
        <v>244</v>
      </c>
      <c r="I113" t="s">
        <v>390</v>
      </c>
      <c r="J113" t="s">
        <v>4055</v>
      </c>
      <c r="K113" t="s">
        <v>247</v>
      </c>
      <c r="L113" t="s">
        <v>248</v>
      </c>
      <c r="M113" t="s">
        <v>250</v>
      </c>
      <c r="N113" t="s">
        <v>234</v>
      </c>
      <c r="O113" t="s">
        <v>234</v>
      </c>
      <c r="P113" t="s">
        <v>234</v>
      </c>
      <c r="Q113" t="s">
        <v>234</v>
      </c>
      <c r="R113" t="s">
        <v>234</v>
      </c>
      <c r="S113" t="s">
        <v>234</v>
      </c>
      <c r="T113" t="s">
        <v>234</v>
      </c>
      <c r="U113" t="s">
        <v>234</v>
      </c>
      <c r="V113" t="s">
        <v>234</v>
      </c>
      <c r="W113" t="s">
        <v>234</v>
      </c>
      <c r="X113" t="s">
        <v>234</v>
      </c>
      <c r="Y113" t="s">
        <v>234</v>
      </c>
      <c r="Z113" t="s">
        <v>234</v>
      </c>
      <c r="AA113" t="s">
        <v>234</v>
      </c>
      <c r="AB113" t="s">
        <v>234</v>
      </c>
      <c r="AC113" t="s">
        <v>234</v>
      </c>
      <c r="AD113" t="s">
        <v>234</v>
      </c>
      <c r="AE113" t="s">
        <v>234</v>
      </c>
      <c r="AF113" t="s">
        <v>234</v>
      </c>
      <c r="AG113" t="s">
        <v>234</v>
      </c>
      <c r="AH113" t="s">
        <v>234</v>
      </c>
      <c r="AI113" t="s">
        <v>234</v>
      </c>
      <c r="AJ113" t="s">
        <v>234</v>
      </c>
      <c r="AK113" t="s">
        <v>234</v>
      </c>
      <c r="AL113" t="s">
        <v>234</v>
      </c>
      <c r="AM113" t="s">
        <v>234</v>
      </c>
      <c r="AN113" t="s">
        <v>234</v>
      </c>
      <c r="AO113" t="s">
        <v>234</v>
      </c>
      <c r="AP113" t="s">
        <v>234</v>
      </c>
      <c r="AQ113" t="s">
        <v>234</v>
      </c>
      <c r="AR113" t="s">
        <v>234</v>
      </c>
      <c r="AS113" t="s">
        <v>234</v>
      </c>
      <c r="AT113" t="s">
        <v>234</v>
      </c>
      <c r="AU113" t="s">
        <v>234</v>
      </c>
      <c r="AV113" t="s">
        <v>234</v>
      </c>
      <c r="AW113" t="s">
        <v>234</v>
      </c>
      <c r="AX113" t="s">
        <v>234</v>
      </c>
      <c r="AY113" t="s">
        <v>234</v>
      </c>
      <c r="AZ113" t="s">
        <v>234</v>
      </c>
      <c r="BA113" t="s">
        <v>234</v>
      </c>
      <c r="BB113" t="s">
        <v>234</v>
      </c>
      <c r="BC113" t="s">
        <v>234</v>
      </c>
      <c r="BD113" t="s">
        <v>234</v>
      </c>
      <c r="BE113" s="252" t="s">
        <v>234</v>
      </c>
      <c r="BF113" t="s">
        <v>234</v>
      </c>
      <c r="BG113" t="s">
        <v>234</v>
      </c>
      <c r="BH113" s="252" t="s">
        <v>234</v>
      </c>
      <c r="BI113" t="s">
        <v>234</v>
      </c>
      <c r="BJ113" t="s">
        <v>234</v>
      </c>
      <c r="BK113" s="252" t="s">
        <v>234</v>
      </c>
      <c r="BL113" t="s">
        <v>234</v>
      </c>
      <c r="BM113" t="s">
        <v>234</v>
      </c>
      <c r="BN113" s="252" t="s">
        <v>234</v>
      </c>
      <c r="BO113" t="s">
        <v>234</v>
      </c>
      <c r="BP113" t="s">
        <v>234</v>
      </c>
      <c r="BQ113" s="252" t="s">
        <v>234</v>
      </c>
      <c r="BR113" t="s">
        <v>234</v>
      </c>
      <c r="BS113" t="s">
        <v>234</v>
      </c>
      <c r="BT113" t="s">
        <v>234</v>
      </c>
      <c r="BU113" t="s">
        <v>234</v>
      </c>
      <c r="BV113" t="s">
        <v>234</v>
      </c>
      <c r="BW113" t="s">
        <v>234</v>
      </c>
      <c r="BX113" t="s">
        <v>234</v>
      </c>
      <c r="BY113" t="s">
        <v>234</v>
      </c>
      <c r="BZ113" t="s">
        <v>234</v>
      </c>
      <c r="CA113" t="s">
        <v>234</v>
      </c>
      <c r="CB113" t="s">
        <v>234</v>
      </c>
      <c r="CC113" t="s">
        <v>234</v>
      </c>
      <c r="CD113" t="s">
        <v>234</v>
      </c>
      <c r="CE113" t="s">
        <v>234</v>
      </c>
      <c r="CF113" t="s">
        <v>234</v>
      </c>
      <c r="CG113" t="s">
        <v>234</v>
      </c>
      <c r="CH113" t="s">
        <v>234</v>
      </c>
      <c r="CI113" t="s">
        <v>234</v>
      </c>
      <c r="CJ113" t="s">
        <v>234</v>
      </c>
      <c r="CK113" t="s">
        <v>234</v>
      </c>
      <c r="CL113" t="s">
        <v>234</v>
      </c>
      <c r="CM113" t="s">
        <v>234</v>
      </c>
      <c r="CN113" t="s">
        <v>234</v>
      </c>
      <c r="CO113" t="s">
        <v>234</v>
      </c>
      <c r="CP113" t="s">
        <v>234</v>
      </c>
      <c r="CQ113" t="s">
        <v>234</v>
      </c>
      <c r="CR113" t="s">
        <v>234</v>
      </c>
      <c r="CS113" t="s">
        <v>234</v>
      </c>
      <c r="CT113" t="s">
        <v>234</v>
      </c>
      <c r="CU113" t="s">
        <v>234</v>
      </c>
      <c r="CV113" t="s">
        <v>234</v>
      </c>
      <c r="CW113" t="s">
        <v>234</v>
      </c>
      <c r="CX113" t="s">
        <v>234</v>
      </c>
      <c r="CY113" t="s">
        <v>234</v>
      </c>
      <c r="CZ113" t="s">
        <v>234</v>
      </c>
      <c r="DA113" t="s">
        <v>234</v>
      </c>
      <c r="DB113" t="s">
        <v>234</v>
      </c>
      <c r="DC113" t="s">
        <v>234</v>
      </c>
      <c r="DD113" t="s">
        <v>234</v>
      </c>
      <c r="DE113" t="s">
        <v>234</v>
      </c>
      <c r="DF113" t="s">
        <v>234</v>
      </c>
      <c r="DG113" t="s">
        <v>234</v>
      </c>
      <c r="DH113" t="s">
        <v>234</v>
      </c>
      <c r="DI113" t="s">
        <v>234</v>
      </c>
      <c r="DJ113" t="s">
        <v>234</v>
      </c>
      <c r="DK113" t="s">
        <v>234</v>
      </c>
      <c r="DL113" t="s">
        <v>234</v>
      </c>
      <c r="DM113" t="s">
        <v>234</v>
      </c>
      <c r="DN113" t="s">
        <v>234</v>
      </c>
      <c r="DO113" t="s">
        <v>234</v>
      </c>
      <c r="DP113" t="s">
        <v>234</v>
      </c>
      <c r="DQ113" t="s">
        <v>234</v>
      </c>
      <c r="DR113" t="s">
        <v>234</v>
      </c>
      <c r="DS113" t="s">
        <v>234</v>
      </c>
      <c r="DT113" t="s">
        <v>234</v>
      </c>
      <c r="DU113" t="s">
        <v>234</v>
      </c>
      <c r="DV113" t="s">
        <v>234</v>
      </c>
      <c r="DW113" t="s">
        <v>234</v>
      </c>
      <c r="DX113" t="s">
        <v>234</v>
      </c>
      <c r="DY113" t="s">
        <v>234</v>
      </c>
      <c r="DZ113" t="s">
        <v>234</v>
      </c>
      <c r="EA113" t="s">
        <v>234</v>
      </c>
      <c r="EB113" t="s">
        <v>234</v>
      </c>
      <c r="EC113" t="s">
        <v>234</v>
      </c>
      <c r="ED113" t="s">
        <v>234</v>
      </c>
      <c r="EE113" t="s">
        <v>234</v>
      </c>
      <c r="EF113" t="s">
        <v>234</v>
      </c>
      <c r="EG113" t="s">
        <v>234</v>
      </c>
      <c r="EH113" t="s">
        <v>234</v>
      </c>
      <c r="EI113" t="s">
        <v>234</v>
      </c>
      <c r="EJ113" t="s">
        <v>234</v>
      </c>
      <c r="EK113" s="252" t="s">
        <v>234</v>
      </c>
      <c r="EL113" t="s">
        <v>234</v>
      </c>
      <c r="EM113" t="s">
        <v>234</v>
      </c>
      <c r="EN113" t="s">
        <v>234</v>
      </c>
      <c r="EO113" t="s">
        <v>234</v>
      </c>
      <c r="EP113" t="s">
        <v>234</v>
      </c>
      <c r="EQ113" s="252" t="s">
        <v>234</v>
      </c>
      <c r="ER113" t="s">
        <v>234</v>
      </c>
      <c r="ES113" t="s">
        <v>234</v>
      </c>
      <c r="ET113" t="s">
        <v>234</v>
      </c>
      <c r="EU113" t="s">
        <v>234</v>
      </c>
      <c r="EV113" t="s">
        <v>234</v>
      </c>
      <c r="EW113" t="s">
        <v>234</v>
      </c>
      <c r="EX113" t="s">
        <v>234</v>
      </c>
      <c r="EY113" t="s">
        <v>234</v>
      </c>
      <c r="EZ113" t="s">
        <v>234</v>
      </c>
      <c r="FA113" t="s">
        <v>234</v>
      </c>
      <c r="FB113" t="s">
        <v>234</v>
      </c>
      <c r="FC113" t="s">
        <v>234</v>
      </c>
      <c r="FD113" t="s">
        <v>234</v>
      </c>
      <c r="FE113" t="s">
        <v>234</v>
      </c>
      <c r="FF113" t="s">
        <v>234</v>
      </c>
      <c r="FG113" t="s">
        <v>234</v>
      </c>
      <c r="FH113" t="s">
        <v>234</v>
      </c>
      <c r="FI113" t="s">
        <v>234</v>
      </c>
      <c r="FJ113" t="s">
        <v>234</v>
      </c>
      <c r="FK113" t="s">
        <v>234</v>
      </c>
      <c r="FL113" t="s">
        <v>234</v>
      </c>
      <c r="FM113" t="s">
        <v>234</v>
      </c>
      <c r="FN113" t="s">
        <v>234</v>
      </c>
      <c r="FO113" t="s">
        <v>234</v>
      </c>
      <c r="FP113" t="s">
        <v>234</v>
      </c>
      <c r="FQ113" t="s">
        <v>234</v>
      </c>
      <c r="FR113" t="s">
        <v>234</v>
      </c>
      <c r="FS113" t="s">
        <v>234</v>
      </c>
      <c r="FT113" t="s">
        <v>234</v>
      </c>
      <c r="FU113" t="s">
        <v>234</v>
      </c>
      <c r="FV113" t="s">
        <v>234</v>
      </c>
      <c r="FW113" t="s">
        <v>234</v>
      </c>
      <c r="FX113" t="s">
        <v>234</v>
      </c>
      <c r="FY113" t="s">
        <v>234</v>
      </c>
      <c r="FZ113" t="s">
        <v>234</v>
      </c>
      <c r="GA113" t="s">
        <v>234</v>
      </c>
      <c r="GB113" t="s">
        <v>234</v>
      </c>
      <c r="GC113" t="s">
        <v>234</v>
      </c>
      <c r="GD113" t="s">
        <v>234</v>
      </c>
      <c r="GE113" t="s">
        <v>234</v>
      </c>
      <c r="GF113" t="s">
        <v>234</v>
      </c>
      <c r="GG113" t="s">
        <v>234</v>
      </c>
      <c r="GH113" t="s">
        <v>234</v>
      </c>
      <c r="GI113" t="s">
        <v>234</v>
      </c>
      <c r="GJ113" t="s">
        <v>234</v>
      </c>
      <c r="GK113" t="s">
        <v>234</v>
      </c>
      <c r="GL113" t="s">
        <v>234</v>
      </c>
      <c r="GM113" t="s">
        <v>234</v>
      </c>
      <c r="GN113" t="s">
        <v>234</v>
      </c>
      <c r="GO113" t="s">
        <v>234</v>
      </c>
      <c r="GP113" t="s">
        <v>234</v>
      </c>
      <c r="GQ113" t="s">
        <v>234</v>
      </c>
      <c r="GR113" t="s">
        <v>234</v>
      </c>
      <c r="GS113" t="s">
        <v>234</v>
      </c>
      <c r="GT113" t="s">
        <v>234</v>
      </c>
      <c r="GU113" t="s">
        <v>234</v>
      </c>
      <c r="GV113" t="s">
        <v>234</v>
      </c>
      <c r="GW113" t="s">
        <v>234</v>
      </c>
      <c r="GX113" t="s">
        <v>234</v>
      </c>
      <c r="GY113" t="s">
        <v>234</v>
      </c>
      <c r="GZ113" t="s">
        <v>234</v>
      </c>
      <c r="HA113" t="s">
        <v>234</v>
      </c>
      <c r="HB113" t="s">
        <v>234</v>
      </c>
      <c r="HC113" t="s">
        <v>234</v>
      </c>
      <c r="HD113" t="s">
        <v>234</v>
      </c>
      <c r="HE113" t="s">
        <v>234</v>
      </c>
      <c r="HF113" t="s">
        <v>234</v>
      </c>
      <c r="HG113" t="s">
        <v>234</v>
      </c>
      <c r="HH113" t="s">
        <v>234</v>
      </c>
      <c r="HI113" t="s">
        <v>234</v>
      </c>
      <c r="HJ113" t="s">
        <v>234</v>
      </c>
      <c r="HK113" t="s">
        <v>234</v>
      </c>
      <c r="HL113" t="s">
        <v>234</v>
      </c>
      <c r="HM113" t="s">
        <v>234</v>
      </c>
      <c r="HN113" t="s">
        <v>234</v>
      </c>
      <c r="HO113" t="s">
        <v>234</v>
      </c>
      <c r="HP113" t="s">
        <v>234</v>
      </c>
      <c r="HQ113" t="s">
        <v>1655</v>
      </c>
      <c r="HR113" t="s">
        <v>1713</v>
      </c>
      <c r="HS113" t="s">
        <v>430</v>
      </c>
      <c r="HT113" t="s">
        <v>234</v>
      </c>
      <c r="HU113" t="s">
        <v>431</v>
      </c>
      <c r="HV113" t="s">
        <v>432</v>
      </c>
      <c r="HW113" t="s">
        <v>432</v>
      </c>
      <c r="HX113" t="s">
        <v>279</v>
      </c>
      <c r="HY113" t="s">
        <v>234</v>
      </c>
      <c r="HZ113" t="s">
        <v>256</v>
      </c>
      <c r="IA113" t="s">
        <v>258</v>
      </c>
      <c r="IB113" t="s">
        <v>258</v>
      </c>
      <c r="IC113" t="s">
        <v>3810</v>
      </c>
      <c r="ID113" t="s">
        <v>234</v>
      </c>
      <c r="IE113" t="s">
        <v>234</v>
      </c>
      <c r="IF113" t="s">
        <v>234</v>
      </c>
      <c r="IG113" t="s">
        <v>234</v>
      </c>
      <c r="IH113" t="s">
        <v>234</v>
      </c>
      <c r="II113">
        <v>7</v>
      </c>
      <c r="IJ113" t="s">
        <v>4095</v>
      </c>
      <c r="IK113" t="s">
        <v>234</v>
      </c>
      <c r="IL113" t="s">
        <v>259</v>
      </c>
      <c r="IM113" s="99">
        <v>1.4</v>
      </c>
      <c r="IN113" t="s">
        <v>261</v>
      </c>
      <c r="IO113" t="s">
        <v>375</v>
      </c>
      <c r="IP113" t="s">
        <v>249</v>
      </c>
      <c r="IQ113" t="s">
        <v>246</v>
      </c>
      <c r="IR113">
        <v>0</v>
      </c>
      <c r="IS113">
        <v>0</v>
      </c>
      <c r="IT113">
        <v>0</v>
      </c>
      <c r="IU113">
        <v>0</v>
      </c>
      <c r="IV113">
        <v>0</v>
      </c>
      <c r="IW113">
        <v>0</v>
      </c>
      <c r="IX113">
        <v>0</v>
      </c>
      <c r="IY113">
        <v>0</v>
      </c>
      <c r="IZ113">
        <v>0</v>
      </c>
      <c r="JA113">
        <v>0</v>
      </c>
      <c r="JB113">
        <v>1</v>
      </c>
      <c r="JC113">
        <v>0</v>
      </c>
      <c r="JD113" t="s">
        <v>4096</v>
      </c>
      <c r="JE113" t="s">
        <v>261</v>
      </c>
      <c r="JF113" t="s">
        <v>234</v>
      </c>
      <c r="JG113" t="s">
        <v>234</v>
      </c>
      <c r="JH113" t="s">
        <v>234</v>
      </c>
      <c r="JI113" t="s">
        <v>234</v>
      </c>
      <c r="JJ113" t="s">
        <v>234</v>
      </c>
      <c r="JK113" t="s">
        <v>234</v>
      </c>
      <c r="JL113" t="s">
        <v>234</v>
      </c>
      <c r="JM113" t="s">
        <v>234</v>
      </c>
      <c r="JN113" t="s">
        <v>234</v>
      </c>
      <c r="JO113" t="s">
        <v>234</v>
      </c>
      <c r="JP113" t="s">
        <v>234</v>
      </c>
      <c r="JQ113" t="s">
        <v>234</v>
      </c>
      <c r="JR113" t="s">
        <v>234</v>
      </c>
      <c r="JS113" t="s">
        <v>234</v>
      </c>
      <c r="JT113" t="s">
        <v>234</v>
      </c>
      <c r="JU113" t="s">
        <v>234</v>
      </c>
      <c r="JV113" t="s">
        <v>234</v>
      </c>
      <c r="JW113" t="s">
        <v>234</v>
      </c>
      <c r="JX113" t="s">
        <v>234</v>
      </c>
    </row>
    <row r="114" spans="1:284" x14ac:dyDescent="0.35">
      <c r="A114" t="s">
        <v>4100</v>
      </c>
      <c r="B114" s="268">
        <v>44617</v>
      </c>
      <c r="C114" t="s">
        <v>236</v>
      </c>
      <c r="D114" t="s">
        <v>235</v>
      </c>
      <c r="E114" t="s">
        <v>1362</v>
      </c>
      <c r="F114" t="s">
        <v>601</v>
      </c>
      <c r="G114" t="s">
        <v>2068</v>
      </c>
      <c r="H114" t="s">
        <v>2068</v>
      </c>
      <c r="I114" t="s">
        <v>246</v>
      </c>
      <c r="J114" t="s">
        <v>3451</v>
      </c>
      <c r="K114" t="s">
        <v>247</v>
      </c>
      <c r="L114" t="s">
        <v>284</v>
      </c>
      <c r="M114" t="s">
        <v>250</v>
      </c>
      <c r="N114" t="s">
        <v>234</v>
      </c>
      <c r="O114" t="s">
        <v>234</v>
      </c>
      <c r="P114" t="s">
        <v>285</v>
      </c>
      <c r="Q114" t="s">
        <v>234</v>
      </c>
      <c r="R114" t="s">
        <v>318</v>
      </c>
      <c r="S114">
        <v>1</v>
      </c>
      <c r="T114">
        <v>0</v>
      </c>
      <c r="U114">
        <v>0</v>
      </c>
      <c r="V114">
        <v>0</v>
      </c>
      <c r="W114">
        <v>0</v>
      </c>
      <c r="X114">
        <v>0</v>
      </c>
      <c r="Y114">
        <v>0</v>
      </c>
      <c r="Z114">
        <v>0</v>
      </c>
      <c r="AA114" t="s">
        <v>309</v>
      </c>
      <c r="AB114" t="s">
        <v>750</v>
      </c>
      <c r="AC114" t="s">
        <v>287</v>
      </c>
      <c r="AD114">
        <v>1</v>
      </c>
      <c r="AE114">
        <v>0</v>
      </c>
      <c r="AF114">
        <v>0</v>
      </c>
      <c r="AG114">
        <v>0</v>
      </c>
      <c r="AH114">
        <v>0</v>
      </c>
      <c r="AI114">
        <v>0</v>
      </c>
      <c r="AJ114">
        <v>0</v>
      </c>
      <c r="AK114">
        <v>0</v>
      </c>
      <c r="AL114">
        <v>0</v>
      </c>
      <c r="AM114">
        <v>0</v>
      </c>
      <c r="AN114" t="s">
        <v>234</v>
      </c>
      <c r="AO114" t="s">
        <v>304</v>
      </c>
      <c r="AP114" t="s">
        <v>348</v>
      </c>
      <c r="AQ114" t="s">
        <v>3944</v>
      </c>
      <c r="AR114">
        <v>1</v>
      </c>
      <c r="AS114">
        <v>1</v>
      </c>
      <c r="AT114">
        <v>1</v>
      </c>
      <c r="AU114">
        <v>1</v>
      </c>
      <c r="AV114">
        <v>1</v>
      </c>
      <c r="AW114">
        <v>1</v>
      </c>
      <c r="AX114">
        <v>1</v>
      </c>
      <c r="AY114">
        <v>0</v>
      </c>
      <c r="AZ114" t="s">
        <v>1500</v>
      </c>
      <c r="BA114">
        <v>250</v>
      </c>
      <c r="BB114">
        <v>125</v>
      </c>
      <c r="BC114" t="s">
        <v>1655</v>
      </c>
      <c r="BD114">
        <v>420</v>
      </c>
      <c r="BE114" s="252">
        <v>161.53846153846101</v>
      </c>
      <c r="BF114" t="s">
        <v>1655</v>
      </c>
      <c r="BG114">
        <v>250</v>
      </c>
      <c r="BH114" s="252">
        <v>108.695652173913</v>
      </c>
      <c r="BI114" t="s">
        <v>1655</v>
      </c>
      <c r="BJ114">
        <v>420</v>
      </c>
      <c r="BK114" s="252">
        <v>144.827586206896</v>
      </c>
      <c r="BL114" t="s">
        <v>1655</v>
      </c>
      <c r="BM114">
        <v>700</v>
      </c>
      <c r="BN114" s="252">
        <v>291.666666666666</v>
      </c>
      <c r="BO114" t="s">
        <v>1445</v>
      </c>
      <c r="BP114">
        <v>600</v>
      </c>
      <c r="BQ114" s="252">
        <v>250</v>
      </c>
      <c r="BR114" t="s">
        <v>1445</v>
      </c>
      <c r="BS114" t="s">
        <v>1507</v>
      </c>
      <c r="BT114" t="s">
        <v>1655</v>
      </c>
      <c r="BU114">
        <v>1100</v>
      </c>
      <c r="BV114" t="s">
        <v>234</v>
      </c>
      <c r="BW114" t="s">
        <v>234</v>
      </c>
      <c r="BX114" t="s">
        <v>234</v>
      </c>
      <c r="BY114" t="s">
        <v>234</v>
      </c>
      <c r="BZ114" t="s">
        <v>234</v>
      </c>
      <c r="CA114" t="s">
        <v>234</v>
      </c>
      <c r="CB114" t="s">
        <v>259</v>
      </c>
      <c r="CC114">
        <v>1100</v>
      </c>
      <c r="CD114" t="s">
        <v>1655</v>
      </c>
      <c r="CE114" t="s">
        <v>1655</v>
      </c>
      <c r="CF114" t="s">
        <v>1531</v>
      </c>
      <c r="CG114">
        <v>0</v>
      </c>
      <c r="CH114">
        <v>0</v>
      </c>
      <c r="CI114">
        <v>0</v>
      </c>
      <c r="CJ114">
        <v>0</v>
      </c>
      <c r="CK114">
        <v>0</v>
      </c>
      <c r="CL114">
        <v>1</v>
      </c>
      <c r="CM114">
        <v>0</v>
      </c>
      <c r="CN114">
        <v>0</v>
      </c>
      <c r="CO114">
        <v>0</v>
      </c>
      <c r="CP114">
        <v>0</v>
      </c>
      <c r="CQ114">
        <v>0</v>
      </c>
      <c r="CR114">
        <v>0</v>
      </c>
      <c r="CS114">
        <v>0</v>
      </c>
      <c r="CT114">
        <v>0</v>
      </c>
      <c r="CU114" t="s">
        <v>234</v>
      </c>
      <c r="CV114" t="s">
        <v>4099</v>
      </c>
      <c r="CW114">
        <v>0</v>
      </c>
      <c r="CX114">
        <v>1</v>
      </c>
      <c r="CY114">
        <v>0</v>
      </c>
      <c r="CZ114">
        <v>0</v>
      </c>
      <c r="DA114">
        <v>1</v>
      </c>
      <c r="DB114">
        <v>0</v>
      </c>
      <c r="DC114">
        <v>0</v>
      </c>
      <c r="DD114">
        <v>0</v>
      </c>
      <c r="DE114" t="s">
        <v>1445</v>
      </c>
      <c r="DF114" t="s">
        <v>1445</v>
      </c>
      <c r="DG114" t="s">
        <v>1655</v>
      </c>
      <c r="DH114" t="s">
        <v>601</v>
      </c>
      <c r="DI114" t="s">
        <v>305</v>
      </c>
      <c r="DJ114" t="s">
        <v>2026</v>
      </c>
      <c r="DK114" t="s">
        <v>314</v>
      </c>
      <c r="DL114" t="s">
        <v>234</v>
      </c>
      <c r="DM114" t="s">
        <v>234</v>
      </c>
      <c r="DN114" t="s">
        <v>234</v>
      </c>
      <c r="DO114" t="s">
        <v>234</v>
      </c>
      <c r="DP114" t="s">
        <v>234</v>
      </c>
      <c r="DQ114" t="s">
        <v>234</v>
      </c>
      <c r="DR114" t="s">
        <v>234</v>
      </c>
      <c r="DS114" t="s">
        <v>234</v>
      </c>
      <c r="DT114" t="s">
        <v>234</v>
      </c>
      <c r="DU114" t="s">
        <v>234</v>
      </c>
      <c r="DV114" t="s">
        <v>234</v>
      </c>
      <c r="DW114" t="s">
        <v>234</v>
      </c>
      <c r="DX114" t="s">
        <v>234</v>
      </c>
      <c r="DY114" t="s">
        <v>234</v>
      </c>
      <c r="DZ114" t="s">
        <v>234</v>
      </c>
      <c r="EA114" t="s">
        <v>234</v>
      </c>
      <c r="EB114" t="s">
        <v>234</v>
      </c>
      <c r="EC114" t="s">
        <v>234</v>
      </c>
      <c r="ED114" t="s">
        <v>234</v>
      </c>
      <c r="EE114" t="s">
        <v>234</v>
      </c>
      <c r="EF114" t="s">
        <v>234</v>
      </c>
      <c r="EG114" t="s">
        <v>234</v>
      </c>
      <c r="EH114" t="s">
        <v>234</v>
      </c>
      <c r="EI114" t="s">
        <v>234</v>
      </c>
      <c r="EJ114" t="s">
        <v>234</v>
      </c>
      <c r="EK114" s="252" t="s">
        <v>234</v>
      </c>
      <c r="EL114" t="s">
        <v>234</v>
      </c>
      <c r="EM114" t="s">
        <v>234</v>
      </c>
      <c r="EN114" t="s">
        <v>234</v>
      </c>
      <c r="EO114" t="s">
        <v>234</v>
      </c>
      <c r="EP114" t="s">
        <v>234</v>
      </c>
      <c r="EQ114" s="252" t="s">
        <v>234</v>
      </c>
      <c r="ER114" t="s">
        <v>234</v>
      </c>
      <c r="ES114" t="s">
        <v>234</v>
      </c>
      <c r="ET114" t="s">
        <v>234</v>
      </c>
      <c r="EU114" t="s">
        <v>234</v>
      </c>
      <c r="EV114" t="s">
        <v>234</v>
      </c>
      <c r="EW114" t="s">
        <v>234</v>
      </c>
      <c r="EX114" t="s">
        <v>234</v>
      </c>
      <c r="EY114" t="s">
        <v>234</v>
      </c>
      <c r="EZ114" t="s">
        <v>234</v>
      </c>
      <c r="FA114" t="s">
        <v>234</v>
      </c>
      <c r="FB114" t="s">
        <v>234</v>
      </c>
      <c r="FC114" t="s">
        <v>234</v>
      </c>
      <c r="FD114" t="s">
        <v>234</v>
      </c>
      <c r="FE114" t="s">
        <v>234</v>
      </c>
      <c r="FF114" t="s">
        <v>234</v>
      </c>
      <c r="FG114" t="s">
        <v>234</v>
      </c>
      <c r="FH114" t="s">
        <v>234</v>
      </c>
      <c r="FI114" t="s">
        <v>234</v>
      </c>
      <c r="FJ114" t="s">
        <v>234</v>
      </c>
      <c r="FK114" t="s">
        <v>234</v>
      </c>
      <c r="FL114" t="s">
        <v>234</v>
      </c>
      <c r="FM114" t="s">
        <v>234</v>
      </c>
      <c r="FN114" t="s">
        <v>234</v>
      </c>
      <c r="FO114" t="s">
        <v>234</v>
      </c>
      <c r="FP114" t="s">
        <v>234</v>
      </c>
      <c r="FQ114" t="s">
        <v>234</v>
      </c>
      <c r="FR114" t="s">
        <v>234</v>
      </c>
      <c r="FS114" t="s">
        <v>234</v>
      </c>
      <c r="FT114" t="s">
        <v>234</v>
      </c>
      <c r="FU114" t="s">
        <v>234</v>
      </c>
      <c r="FV114" t="s">
        <v>234</v>
      </c>
      <c r="FW114" t="s">
        <v>234</v>
      </c>
      <c r="FX114" t="s">
        <v>234</v>
      </c>
      <c r="FY114" t="s">
        <v>234</v>
      </c>
      <c r="FZ114" t="s">
        <v>234</v>
      </c>
      <c r="GA114" t="s">
        <v>234</v>
      </c>
      <c r="GB114" t="s">
        <v>234</v>
      </c>
      <c r="GC114" t="s">
        <v>234</v>
      </c>
      <c r="GD114" t="s">
        <v>234</v>
      </c>
      <c r="GE114" t="s">
        <v>234</v>
      </c>
      <c r="GF114" t="s">
        <v>234</v>
      </c>
      <c r="GG114" t="s">
        <v>234</v>
      </c>
      <c r="GH114" t="s">
        <v>234</v>
      </c>
      <c r="GI114" t="s">
        <v>234</v>
      </c>
      <c r="GJ114" t="s">
        <v>234</v>
      </c>
      <c r="GK114" t="s">
        <v>234</v>
      </c>
      <c r="GL114" t="s">
        <v>234</v>
      </c>
      <c r="GM114" t="s">
        <v>234</v>
      </c>
      <c r="GN114" t="s">
        <v>234</v>
      </c>
      <c r="GO114" t="s">
        <v>234</v>
      </c>
      <c r="GP114" t="s">
        <v>234</v>
      </c>
      <c r="GQ114" t="s">
        <v>234</v>
      </c>
      <c r="GR114" t="s">
        <v>1445</v>
      </c>
      <c r="GS114" t="s">
        <v>234</v>
      </c>
      <c r="GT114" t="s">
        <v>234</v>
      </c>
      <c r="GU114" t="s">
        <v>234</v>
      </c>
      <c r="GV114" t="s">
        <v>234</v>
      </c>
      <c r="GW114" t="s">
        <v>234</v>
      </c>
      <c r="GX114" t="s">
        <v>234</v>
      </c>
      <c r="GY114" t="s">
        <v>234</v>
      </c>
      <c r="GZ114" t="s">
        <v>234</v>
      </c>
      <c r="HA114" t="s">
        <v>1586</v>
      </c>
      <c r="HB114">
        <v>0</v>
      </c>
      <c r="HC114">
        <v>0</v>
      </c>
      <c r="HD114">
        <v>1</v>
      </c>
      <c r="HE114">
        <v>0</v>
      </c>
      <c r="HF114">
        <v>0</v>
      </c>
      <c r="HG114">
        <v>0</v>
      </c>
      <c r="HH114">
        <v>0</v>
      </c>
      <c r="HI114">
        <v>0</v>
      </c>
      <c r="HJ114" t="s">
        <v>234</v>
      </c>
      <c r="HK114" t="s">
        <v>1655</v>
      </c>
      <c r="HL114" t="s">
        <v>234</v>
      </c>
      <c r="HM114" t="s">
        <v>309</v>
      </c>
      <c r="HN114">
        <v>1</v>
      </c>
      <c r="HO114">
        <v>0</v>
      </c>
      <c r="HP114">
        <v>0</v>
      </c>
      <c r="HQ114" t="s">
        <v>234</v>
      </c>
      <c r="HR114" t="s">
        <v>234</v>
      </c>
      <c r="HS114" t="s">
        <v>234</v>
      </c>
      <c r="HT114" t="s">
        <v>234</v>
      </c>
      <c r="HU114" t="s">
        <v>234</v>
      </c>
      <c r="HV114" t="s">
        <v>234</v>
      </c>
      <c r="HW114" t="s">
        <v>234</v>
      </c>
      <c r="HX114" t="s">
        <v>234</v>
      </c>
      <c r="HY114" t="s">
        <v>234</v>
      </c>
      <c r="HZ114" t="s">
        <v>234</v>
      </c>
      <c r="IA114" t="s">
        <v>234</v>
      </c>
      <c r="IB114" t="s">
        <v>234</v>
      </c>
      <c r="IC114" t="s">
        <v>234</v>
      </c>
      <c r="ID114" t="s">
        <v>234</v>
      </c>
      <c r="IE114" t="s">
        <v>234</v>
      </c>
      <c r="IF114" t="s">
        <v>234</v>
      </c>
      <c r="IG114" t="s">
        <v>234</v>
      </c>
      <c r="IH114" t="s">
        <v>234</v>
      </c>
      <c r="II114" t="s">
        <v>234</v>
      </c>
      <c r="IJ114" t="s">
        <v>234</v>
      </c>
      <c r="IK114" t="s">
        <v>234</v>
      </c>
      <c r="IL114" t="s">
        <v>234</v>
      </c>
      <c r="IM114" t="s">
        <v>234</v>
      </c>
      <c r="IN114" t="s">
        <v>234</v>
      </c>
      <c r="IO114" t="s">
        <v>234</v>
      </c>
      <c r="IP114" t="s">
        <v>234</v>
      </c>
      <c r="IQ114" t="s">
        <v>234</v>
      </c>
      <c r="IR114" t="s">
        <v>234</v>
      </c>
      <c r="IS114" t="s">
        <v>234</v>
      </c>
      <c r="IT114" t="s">
        <v>234</v>
      </c>
      <c r="IU114" t="s">
        <v>234</v>
      </c>
      <c r="IV114" t="s">
        <v>234</v>
      </c>
      <c r="IW114" t="s">
        <v>234</v>
      </c>
      <c r="IX114" t="s">
        <v>234</v>
      </c>
      <c r="IY114" t="s">
        <v>234</v>
      </c>
      <c r="IZ114" t="s">
        <v>234</v>
      </c>
      <c r="JA114" t="s">
        <v>234</v>
      </c>
      <c r="JB114" t="s">
        <v>234</v>
      </c>
      <c r="JC114" t="s">
        <v>234</v>
      </c>
      <c r="JD114" t="s">
        <v>234</v>
      </c>
      <c r="JE114" t="s">
        <v>234</v>
      </c>
      <c r="JF114" t="s">
        <v>234</v>
      </c>
      <c r="JG114" t="s">
        <v>234</v>
      </c>
      <c r="JH114" t="s">
        <v>234</v>
      </c>
      <c r="JI114" t="s">
        <v>234</v>
      </c>
      <c r="JJ114" t="s">
        <v>234</v>
      </c>
      <c r="JK114" t="s">
        <v>234</v>
      </c>
      <c r="JL114" t="s">
        <v>234</v>
      </c>
      <c r="JM114" t="s">
        <v>234</v>
      </c>
      <c r="JN114" t="s">
        <v>234</v>
      </c>
      <c r="JO114" t="s">
        <v>234</v>
      </c>
      <c r="JP114" t="s">
        <v>234</v>
      </c>
      <c r="JQ114" t="s">
        <v>234</v>
      </c>
      <c r="JR114" t="s">
        <v>234</v>
      </c>
      <c r="JS114" t="s">
        <v>234</v>
      </c>
      <c r="JT114" t="s">
        <v>234</v>
      </c>
      <c r="JU114" t="s">
        <v>234</v>
      </c>
      <c r="JV114" t="s">
        <v>234</v>
      </c>
      <c r="JW114" t="s">
        <v>234</v>
      </c>
      <c r="JX114" t="s">
        <v>3443</v>
      </c>
    </row>
    <row r="115" spans="1:284" x14ac:dyDescent="0.35">
      <c r="A115" t="s">
        <v>4102</v>
      </c>
      <c r="B115" s="268">
        <v>44617</v>
      </c>
      <c r="C115" t="s">
        <v>236</v>
      </c>
      <c r="D115" t="s">
        <v>235</v>
      </c>
      <c r="E115" t="s">
        <v>1362</v>
      </c>
      <c r="F115" t="s">
        <v>601</v>
      </c>
      <c r="G115" t="s">
        <v>2068</v>
      </c>
      <c r="H115" t="s">
        <v>2068</v>
      </c>
      <c r="I115" t="s">
        <v>246</v>
      </c>
      <c r="J115" t="s">
        <v>3451</v>
      </c>
      <c r="K115" t="s">
        <v>247</v>
      </c>
      <c r="L115" t="s">
        <v>284</v>
      </c>
      <c r="M115" t="s">
        <v>250</v>
      </c>
      <c r="N115" t="s">
        <v>234</v>
      </c>
      <c r="O115" t="s">
        <v>234</v>
      </c>
      <c r="P115" t="s">
        <v>285</v>
      </c>
      <c r="Q115" t="s">
        <v>234</v>
      </c>
      <c r="R115" t="s">
        <v>318</v>
      </c>
      <c r="S115">
        <v>1</v>
      </c>
      <c r="T115">
        <v>0</v>
      </c>
      <c r="U115">
        <v>0</v>
      </c>
      <c r="V115">
        <v>0</v>
      </c>
      <c r="W115">
        <v>0</v>
      </c>
      <c r="X115">
        <v>0</v>
      </c>
      <c r="Y115">
        <v>0</v>
      </c>
      <c r="Z115">
        <v>0</v>
      </c>
      <c r="AA115" t="s">
        <v>309</v>
      </c>
      <c r="AB115" t="s">
        <v>750</v>
      </c>
      <c r="AC115" t="s">
        <v>287</v>
      </c>
      <c r="AD115">
        <v>1</v>
      </c>
      <c r="AE115">
        <v>0</v>
      </c>
      <c r="AF115">
        <v>0</v>
      </c>
      <c r="AG115">
        <v>0</v>
      </c>
      <c r="AH115">
        <v>0</v>
      </c>
      <c r="AI115">
        <v>0</v>
      </c>
      <c r="AJ115">
        <v>0</v>
      </c>
      <c r="AK115">
        <v>0</v>
      </c>
      <c r="AL115">
        <v>0</v>
      </c>
      <c r="AM115">
        <v>0</v>
      </c>
      <c r="AN115" t="s">
        <v>234</v>
      </c>
      <c r="AO115" t="s">
        <v>317</v>
      </c>
      <c r="AP115" t="s">
        <v>348</v>
      </c>
      <c r="AQ115" t="s">
        <v>3944</v>
      </c>
      <c r="AR115">
        <v>1</v>
      </c>
      <c r="AS115">
        <v>1</v>
      </c>
      <c r="AT115">
        <v>1</v>
      </c>
      <c r="AU115">
        <v>1</v>
      </c>
      <c r="AV115">
        <v>1</v>
      </c>
      <c r="AW115">
        <v>1</v>
      </c>
      <c r="AX115">
        <v>1</v>
      </c>
      <c r="AY115">
        <v>0</v>
      </c>
      <c r="AZ115" t="s">
        <v>1500</v>
      </c>
      <c r="BA115">
        <v>210</v>
      </c>
      <c r="BB115">
        <v>105</v>
      </c>
      <c r="BC115" t="s">
        <v>1655</v>
      </c>
      <c r="BD115">
        <v>350</v>
      </c>
      <c r="BE115" s="252">
        <v>134.61538461538399</v>
      </c>
      <c r="BF115" t="s">
        <v>1655</v>
      </c>
      <c r="BG115">
        <v>200</v>
      </c>
      <c r="BH115" s="252">
        <v>86.956521739130395</v>
      </c>
      <c r="BI115" t="s">
        <v>1655</v>
      </c>
      <c r="BJ115">
        <v>350</v>
      </c>
      <c r="BK115" s="252">
        <v>120.689655172413</v>
      </c>
      <c r="BL115" t="s">
        <v>1655</v>
      </c>
      <c r="BM115">
        <v>550</v>
      </c>
      <c r="BN115" s="252">
        <v>229.166666666666</v>
      </c>
      <c r="BO115" t="s">
        <v>1445</v>
      </c>
      <c r="BP115">
        <v>500</v>
      </c>
      <c r="BQ115" s="252">
        <v>208.333333333333</v>
      </c>
      <c r="BR115" t="s">
        <v>1445</v>
      </c>
      <c r="BS115" t="s">
        <v>1507</v>
      </c>
      <c r="BT115" t="s">
        <v>1655</v>
      </c>
      <c r="BU115">
        <v>1000</v>
      </c>
      <c r="BV115" t="s">
        <v>234</v>
      </c>
      <c r="BW115" t="s">
        <v>234</v>
      </c>
      <c r="BX115" t="s">
        <v>234</v>
      </c>
      <c r="BY115" t="s">
        <v>234</v>
      </c>
      <c r="BZ115" t="s">
        <v>234</v>
      </c>
      <c r="CA115" t="s">
        <v>234</v>
      </c>
      <c r="CB115" t="s">
        <v>259</v>
      </c>
      <c r="CC115">
        <v>1000</v>
      </c>
      <c r="CD115" t="s">
        <v>1655</v>
      </c>
      <c r="CE115" t="s">
        <v>1445</v>
      </c>
      <c r="CF115" t="s">
        <v>234</v>
      </c>
      <c r="CG115" t="s">
        <v>234</v>
      </c>
      <c r="CH115" t="s">
        <v>234</v>
      </c>
      <c r="CI115" t="s">
        <v>234</v>
      </c>
      <c r="CJ115" t="s">
        <v>234</v>
      </c>
      <c r="CK115" t="s">
        <v>234</v>
      </c>
      <c r="CL115" t="s">
        <v>234</v>
      </c>
      <c r="CM115" t="s">
        <v>234</v>
      </c>
      <c r="CN115" t="s">
        <v>234</v>
      </c>
      <c r="CO115" t="s">
        <v>234</v>
      </c>
      <c r="CP115" t="s">
        <v>234</v>
      </c>
      <c r="CQ115" t="s">
        <v>234</v>
      </c>
      <c r="CR115" t="s">
        <v>234</v>
      </c>
      <c r="CS115" t="s">
        <v>234</v>
      </c>
      <c r="CT115" t="s">
        <v>234</v>
      </c>
      <c r="CU115" t="s">
        <v>234</v>
      </c>
      <c r="CV115" t="s">
        <v>234</v>
      </c>
      <c r="CW115" t="s">
        <v>234</v>
      </c>
      <c r="CX115" t="s">
        <v>234</v>
      </c>
      <c r="CY115" t="s">
        <v>234</v>
      </c>
      <c r="CZ115" t="s">
        <v>234</v>
      </c>
      <c r="DA115" t="s">
        <v>234</v>
      </c>
      <c r="DB115" t="s">
        <v>234</v>
      </c>
      <c r="DC115" t="s">
        <v>234</v>
      </c>
      <c r="DD115" t="s">
        <v>234</v>
      </c>
      <c r="DE115" t="s">
        <v>1445</v>
      </c>
      <c r="DF115" t="s">
        <v>1445</v>
      </c>
      <c r="DG115" t="s">
        <v>1655</v>
      </c>
      <c r="DH115" t="s">
        <v>601</v>
      </c>
      <c r="DI115" t="s">
        <v>305</v>
      </c>
      <c r="DJ115" t="s">
        <v>2026</v>
      </c>
      <c r="DK115" t="s">
        <v>314</v>
      </c>
      <c r="DL115" t="s">
        <v>234</v>
      </c>
      <c r="DM115" t="s">
        <v>234</v>
      </c>
      <c r="DN115" t="s">
        <v>234</v>
      </c>
      <c r="DO115" t="s">
        <v>234</v>
      </c>
      <c r="DP115" t="s">
        <v>234</v>
      </c>
      <c r="DQ115" t="s">
        <v>234</v>
      </c>
      <c r="DR115" t="s">
        <v>234</v>
      </c>
      <c r="DS115" t="s">
        <v>234</v>
      </c>
      <c r="DT115" t="s">
        <v>234</v>
      </c>
      <c r="DU115" t="s">
        <v>234</v>
      </c>
      <c r="DV115" t="s">
        <v>234</v>
      </c>
      <c r="DW115" t="s">
        <v>234</v>
      </c>
      <c r="DX115" t="s">
        <v>234</v>
      </c>
      <c r="DY115" t="s">
        <v>234</v>
      </c>
      <c r="DZ115" t="s">
        <v>234</v>
      </c>
      <c r="EA115" t="s">
        <v>234</v>
      </c>
      <c r="EB115" t="s">
        <v>234</v>
      </c>
      <c r="EC115" t="s">
        <v>234</v>
      </c>
      <c r="ED115" t="s">
        <v>234</v>
      </c>
      <c r="EE115" t="s">
        <v>234</v>
      </c>
      <c r="EF115" t="s">
        <v>234</v>
      </c>
      <c r="EG115" t="s">
        <v>234</v>
      </c>
      <c r="EH115" t="s">
        <v>234</v>
      </c>
      <c r="EI115" t="s">
        <v>234</v>
      </c>
      <c r="EJ115" t="s">
        <v>234</v>
      </c>
      <c r="EK115" s="252" t="s">
        <v>234</v>
      </c>
      <c r="EL115" t="s">
        <v>234</v>
      </c>
      <c r="EM115" t="s">
        <v>234</v>
      </c>
      <c r="EN115" t="s">
        <v>234</v>
      </c>
      <c r="EO115" t="s">
        <v>234</v>
      </c>
      <c r="EP115" t="s">
        <v>234</v>
      </c>
      <c r="EQ115" s="252" t="s">
        <v>234</v>
      </c>
      <c r="ER115" t="s">
        <v>234</v>
      </c>
      <c r="ES115" t="s">
        <v>234</v>
      </c>
      <c r="ET115" t="s">
        <v>234</v>
      </c>
      <c r="EU115" t="s">
        <v>234</v>
      </c>
      <c r="EV115" t="s">
        <v>234</v>
      </c>
      <c r="EW115" t="s">
        <v>234</v>
      </c>
      <c r="EX115" t="s">
        <v>234</v>
      </c>
      <c r="EY115" t="s">
        <v>234</v>
      </c>
      <c r="EZ115" t="s">
        <v>234</v>
      </c>
      <c r="FA115" t="s">
        <v>234</v>
      </c>
      <c r="FB115" t="s">
        <v>234</v>
      </c>
      <c r="FC115" t="s">
        <v>234</v>
      </c>
      <c r="FD115" t="s">
        <v>234</v>
      </c>
      <c r="FE115" t="s">
        <v>234</v>
      </c>
      <c r="FF115" t="s">
        <v>234</v>
      </c>
      <c r="FG115" t="s">
        <v>234</v>
      </c>
      <c r="FH115" t="s">
        <v>234</v>
      </c>
      <c r="FI115" t="s">
        <v>234</v>
      </c>
      <c r="FJ115" t="s">
        <v>234</v>
      </c>
      <c r="FK115" t="s">
        <v>234</v>
      </c>
      <c r="FL115" t="s">
        <v>234</v>
      </c>
      <c r="FM115" t="s">
        <v>234</v>
      </c>
      <c r="FN115" t="s">
        <v>234</v>
      </c>
      <c r="FO115" t="s">
        <v>234</v>
      </c>
      <c r="FP115" t="s">
        <v>234</v>
      </c>
      <c r="FQ115" t="s">
        <v>234</v>
      </c>
      <c r="FR115" t="s">
        <v>234</v>
      </c>
      <c r="FS115" t="s">
        <v>234</v>
      </c>
      <c r="FT115" t="s">
        <v>234</v>
      </c>
      <c r="FU115" t="s">
        <v>234</v>
      </c>
      <c r="FV115" t="s">
        <v>234</v>
      </c>
      <c r="FW115" t="s">
        <v>234</v>
      </c>
      <c r="FX115" t="s">
        <v>234</v>
      </c>
      <c r="FY115" t="s">
        <v>234</v>
      </c>
      <c r="FZ115" t="s">
        <v>234</v>
      </c>
      <c r="GA115" t="s">
        <v>234</v>
      </c>
      <c r="GB115" t="s">
        <v>234</v>
      </c>
      <c r="GC115" t="s">
        <v>234</v>
      </c>
      <c r="GD115" t="s">
        <v>234</v>
      </c>
      <c r="GE115" t="s">
        <v>234</v>
      </c>
      <c r="GF115" t="s">
        <v>234</v>
      </c>
      <c r="GG115" t="s">
        <v>234</v>
      </c>
      <c r="GH115" t="s">
        <v>234</v>
      </c>
      <c r="GI115" t="s">
        <v>234</v>
      </c>
      <c r="GJ115" t="s">
        <v>234</v>
      </c>
      <c r="GK115" t="s">
        <v>234</v>
      </c>
      <c r="GL115" t="s">
        <v>234</v>
      </c>
      <c r="GM115" t="s">
        <v>234</v>
      </c>
      <c r="GN115" t="s">
        <v>234</v>
      </c>
      <c r="GO115" t="s">
        <v>234</v>
      </c>
      <c r="GP115" t="s">
        <v>234</v>
      </c>
      <c r="GQ115" t="s">
        <v>234</v>
      </c>
      <c r="GR115" t="s">
        <v>1445</v>
      </c>
      <c r="GS115" t="s">
        <v>234</v>
      </c>
      <c r="GT115" t="s">
        <v>234</v>
      </c>
      <c r="GU115" t="s">
        <v>234</v>
      </c>
      <c r="GV115" t="s">
        <v>234</v>
      </c>
      <c r="GW115" t="s">
        <v>234</v>
      </c>
      <c r="GX115" t="s">
        <v>234</v>
      </c>
      <c r="GY115" t="s">
        <v>234</v>
      </c>
      <c r="GZ115" t="s">
        <v>234</v>
      </c>
      <c r="HA115" t="s">
        <v>1586</v>
      </c>
      <c r="HB115">
        <v>0</v>
      </c>
      <c r="HC115">
        <v>0</v>
      </c>
      <c r="HD115">
        <v>1</v>
      </c>
      <c r="HE115">
        <v>0</v>
      </c>
      <c r="HF115">
        <v>0</v>
      </c>
      <c r="HG115">
        <v>0</v>
      </c>
      <c r="HH115">
        <v>0</v>
      </c>
      <c r="HI115">
        <v>0</v>
      </c>
      <c r="HJ115" t="s">
        <v>234</v>
      </c>
      <c r="HK115" t="s">
        <v>1655</v>
      </c>
      <c r="HL115" t="s">
        <v>234</v>
      </c>
      <c r="HM115" t="s">
        <v>309</v>
      </c>
      <c r="HN115">
        <v>1</v>
      </c>
      <c r="HO115">
        <v>0</v>
      </c>
      <c r="HP115">
        <v>0</v>
      </c>
      <c r="HQ115" t="s">
        <v>234</v>
      </c>
      <c r="HR115" t="s">
        <v>234</v>
      </c>
      <c r="HS115" t="s">
        <v>234</v>
      </c>
      <c r="HT115" t="s">
        <v>234</v>
      </c>
      <c r="HU115" t="s">
        <v>234</v>
      </c>
      <c r="HV115" t="s">
        <v>234</v>
      </c>
      <c r="HW115" t="s">
        <v>234</v>
      </c>
      <c r="HX115" t="s">
        <v>234</v>
      </c>
      <c r="HY115" t="s">
        <v>234</v>
      </c>
      <c r="HZ115" t="s">
        <v>234</v>
      </c>
      <c r="IA115" t="s">
        <v>234</v>
      </c>
      <c r="IB115" t="s">
        <v>234</v>
      </c>
      <c r="IC115" t="s">
        <v>234</v>
      </c>
      <c r="ID115" t="s">
        <v>234</v>
      </c>
      <c r="IE115" t="s">
        <v>234</v>
      </c>
      <c r="IF115" t="s">
        <v>234</v>
      </c>
      <c r="IG115" t="s">
        <v>234</v>
      </c>
      <c r="IH115" t="s">
        <v>234</v>
      </c>
      <c r="II115" t="s">
        <v>234</v>
      </c>
      <c r="IJ115" t="s">
        <v>234</v>
      </c>
      <c r="IK115" t="s">
        <v>234</v>
      </c>
      <c r="IL115" t="s">
        <v>234</v>
      </c>
      <c r="IM115" t="s">
        <v>234</v>
      </c>
      <c r="IN115" t="s">
        <v>234</v>
      </c>
      <c r="IO115" t="s">
        <v>234</v>
      </c>
      <c r="IP115" t="s">
        <v>234</v>
      </c>
      <c r="IQ115" t="s">
        <v>234</v>
      </c>
      <c r="IR115" t="s">
        <v>234</v>
      </c>
      <c r="IS115" t="s">
        <v>234</v>
      </c>
      <c r="IT115" t="s">
        <v>234</v>
      </c>
      <c r="IU115" t="s">
        <v>234</v>
      </c>
      <c r="IV115" t="s">
        <v>234</v>
      </c>
      <c r="IW115" t="s">
        <v>234</v>
      </c>
      <c r="IX115" t="s">
        <v>234</v>
      </c>
      <c r="IY115" t="s">
        <v>234</v>
      </c>
      <c r="IZ115" t="s">
        <v>234</v>
      </c>
      <c r="JA115" t="s">
        <v>234</v>
      </c>
      <c r="JB115" t="s">
        <v>234</v>
      </c>
      <c r="JC115" t="s">
        <v>234</v>
      </c>
      <c r="JD115" t="s">
        <v>234</v>
      </c>
      <c r="JE115" t="s">
        <v>234</v>
      </c>
      <c r="JF115" t="s">
        <v>234</v>
      </c>
      <c r="JG115" t="s">
        <v>234</v>
      </c>
      <c r="JH115" t="s">
        <v>234</v>
      </c>
      <c r="JI115" t="s">
        <v>234</v>
      </c>
      <c r="JJ115" t="s">
        <v>234</v>
      </c>
      <c r="JK115" t="s">
        <v>234</v>
      </c>
      <c r="JL115" t="s">
        <v>234</v>
      </c>
      <c r="JM115" t="s">
        <v>234</v>
      </c>
      <c r="JN115" t="s">
        <v>234</v>
      </c>
      <c r="JO115" t="s">
        <v>234</v>
      </c>
      <c r="JP115" t="s">
        <v>234</v>
      </c>
      <c r="JQ115" t="s">
        <v>234</v>
      </c>
      <c r="JR115" t="s">
        <v>234</v>
      </c>
      <c r="JS115" t="s">
        <v>234</v>
      </c>
      <c r="JT115" t="s">
        <v>234</v>
      </c>
      <c r="JU115" t="s">
        <v>234</v>
      </c>
      <c r="JV115" t="s">
        <v>234</v>
      </c>
      <c r="JW115" t="s">
        <v>234</v>
      </c>
      <c r="JX115" t="s">
        <v>3443</v>
      </c>
    </row>
    <row r="116" spans="1:284" x14ac:dyDescent="0.35">
      <c r="A116" t="s">
        <v>4104</v>
      </c>
      <c r="B116" s="268">
        <v>44617</v>
      </c>
      <c r="C116" t="s">
        <v>236</v>
      </c>
      <c r="D116" t="s">
        <v>235</v>
      </c>
      <c r="E116" t="s">
        <v>1362</v>
      </c>
      <c r="F116" t="s">
        <v>601</v>
      </c>
      <c r="G116" t="s">
        <v>2068</v>
      </c>
      <c r="H116" t="s">
        <v>2068</v>
      </c>
      <c r="I116" t="s">
        <v>246</v>
      </c>
      <c r="J116" t="s">
        <v>3451</v>
      </c>
      <c r="K116" t="s">
        <v>247</v>
      </c>
      <c r="L116" t="s">
        <v>284</v>
      </c>
      <c r="M116" t="s">
        <v>250</v>
      </c>
      <c r="N116" t="s">
        <v>234</v>
      </c>
      <c r="O116" t="s">
        <v>234</v>
      </c>
      <c r="P116" t="s">
        <v>285</v>
      </c>
      <c r="Q116" t="s">
        <v>234</v>
      </c>
      <c r="R116" t="s">
        <v>302</v>
      </c>
      <c r="S116">
        <v>0</v>
      </c>
      <c r="T116">
        <v>1</v>
      </c>
      <c r="U116">
        <v>0</v>
      </c>
      <c r="V116">
        <v>0</v>
      </c>
      <c r="W116">
        <v>0</v>
      </c>
      <c r="X116">
        <v>0</v>
      </c>
      <c r="Y116">
        <v>0</v>
      </c>
      <c r="Z116">
        <v>0</v>
      </c>
      <c r="AA116" t="s">
        <v>303</v>
      </c>
      <c r="AB116" t="s">
        <v>752</v>
      </c>
      <c r="AC116" t="s">
        <v>287</v>
      </c>
      <c r="AD116">
        <v>1</v>
      </c>
      <c r="AE116">
        <v>0</v>
      </c>
      <c r="AF116">
        <v>0</v>
      </c>
      <c r="AG116">
        <v>0</v>
      </c>
      <c r="AH116">
        <v>0</v>
      </c>
      <c r="AI116">
        <v>0</v>
      </c>
      <c r="AJ116">
        <v>0</v>
      </c>
      <c r="AK116">
        <v>0</v>
      </c>
      <c r="AL116">
        <v>0</v>
      </c>
      <c r="AM116">
        <v>0</v>
      </c>
      <c r="AN116" t="s">
        <v>234</v>
      </c>
      <c r="AO116" t="s">
        <v>348</v>
      </c>
      <c r="AP116" t="s">
        <v>348</v>
      </c>
      <c r="AQ116" t="s">
        <v>234</v>
      </c>
      <c r="AR116" t="s">
        <v>234</v>
      </c>
      <c r="AS116" t="s">
        <v>234</v>
      </c>
      <c r="AT116" t="s">
        <v>234</v>
      </c>
      <c r="AU116" t="s">
        <v>234</v>
      </c>
      <c r="AV116" t="s">
        <v>234</v>
      </c>
      <c r="AW116" t="s">
        <v>234</v>
      </c>
      <c r="AX116" t="s">
        <v>234</v>
      </c>
      <c r="AY116" t="s">
        <v>234</v>
      </c>
      <c r="AZ116" t="s">
        <v>234</v>
      </c>
      <c r="BA116" t="s">
        <v>234</v>
      </c>
      <c r="BB116" t="s">
        <v>234</v>
      </c>
      <c r="BC116" t="s">
        <v>234</v>
      </c>
      <c r="BD116" t="s">
        <v>234</v>
      </c>
      <c r="BE116" s="252" t="s">
        <v>234</v>
      </c>
      <c r="BF116" t="s">
        <v>234</v>
      </c>
      <c r="BG116" t="s">
        <v>234</v>
      </c>
      <c r="BH116" s="252" t="s">
        <v>234</v>
      </c>
      <c r="BI116" t="s">
        <v>234</v>
      </c>
      <c r="BJ116" t="s">
        <v>234</v>
      </c>
      <c r="BK116" s="252" t="s">
        <v>234</v>
      </c>
      <c r="BL116" t="s">
        <v>234</v>
      </c>
      <c r="BM116" t="s">
        <v>234</v>
      </c>
      <c r="BN116" s="252" t="s">
        <v>234</v>
      </c>
      <c r="BO116" t="s">
        <v>234</v>
      </c>
      <c r="BP116" t="s">
        <v>234</v>
      </c>
      <c r="BQ116" s="252" t="s">
        <v>234</v>
      </c>
      <c r="BR116" t="s">
        <v>234</v>
      </c>
      <c r="BS116" t="s">
        <v>234</v>
      </c>
      <c r="BT116" t="s">
        <v>234</v>
      </c>
      <c r="BU116" t="s">
        <v>234</v>
      </c>
      <c r="BV116" t="s">
        <v>234</v>
      </c>
      <c r="BW116" t="s">
        <v>234</v>
      </c>
      <c r="BX116" t="s">
        <v>234</v>
      </c>
      <c r="BY116" t="s">
        <v>234</v>
      </c>
      <c r="BZ116" t="s">
        <v>234</v>
      </c>
      <c r="CA116" t="s">
        <v>234</v>
      </c>
      <c r="CB116" t="s">
        <v>234</v>
      </c>
      <c r="CC116" t="s">
        <v>234</v>
      </c>
      <c r="CD116" t="s">
        <v>234</v>
      </c>
      <c r="CE116" t="s">
        <v>234</v>
      </c>
      <c r="CF116" t="s">
        <v>234</v>
      </c>
      <c r="CG116" t="s">
        <v>234</v>
      </c>
      <c r="CH116" t="s">
        <v>234</v>
      </c>
      <c r="CI116" t="s">
        <v>234</v>
      </c>
      <c r="CJ116" t="s">
        <v>234</v>
      </c>
      <c r="CK116" t="s">
        <v>234</v>
      </c>
      <c r="CL116" t="s">
        <v>234</v>
      </c>
      <c r="CM116" t="s">
        <v>234</v>
      </c>
      <c r="CN116" t="s">
        <v>234</v>
      </c>
      <c r="CO116" t="s">
        <v>234</v>
      </c>
      <c r="CP116" t="s">
        <v>234</v>
      </c>
      <c r="CQ116" t="s">
        <v>234</v>
      </c>
      <c r="CR116" t="s">
        <v>234</v>
      </c>
      <c r="CS116" t="s">
        <v>234</v>
      </c>
      <c r="CT116" t="s">
        <v>234</v>
      </c>
      <c r="CU116" t="s">
        <v>234</v>
      </c>
      <c r="CV116" t="s">
        <v>234</v>
      </c>
      <c r="CW116" t="s">
        <v>234</v>
      </c>
      <c r="CX116" t="s">
        <v>234</v>
      </c>
      <c r="CY116" t="s">
        <v>234</v>
      </c>
      <c r="CZ116" t="s">
        <v>234</v>
      </c>
      <c r="DA116" t="s">
        <v>234</v>
      </c>
      <c r="DB116" t="s">
        <v>234</v>
      </c>
      <c r="DC116" t="s">
        <v>234</v>
      </c>
      <c r="DD116" t="s">
        <v>234</v>
      </c>
      <c r="DE116" t="s">
        <v>234</v>
      </c>
      <c r="DF116" t="s">
        <v>234</v>
      </c>
      <c r="DG116" t="s">
        <v>234</v>
      </c>
      <c r="DH116" t="s">
        <v>234</v>
      </c>
      <c r="DI116" t="s">
        <v>234</v>
      </c>
      <c r="DJ116" t="s">
        <v>234</v>
      </c>
      <c r="DK116" t="s">
        <v>234</v>
      </c>
      <c r="DL116" t="s">
        <v>4103</v>
      </c>
      <c r="DM116">
        <v>1</v>
      </c>
      <c r="DN116">
        <v>1</v>
      </c>
      <c r="DO116">
        <v>1</v>
      </c>
      <c r="DP116">
        <v>1</v>
      </c>
      <c r="DQ116">
        <v>0</v>
      </c>
      <c r="DR116">
        <v>1</v>
      </c>
      <c r="DS116">
        <v>1</v>
      </c>
      <c r="DT116">
        <v>0</v>
      </c>
      <c r="DU116" t="s">
        <v>1655</v>
      </c>
      <c r="DV116">
        <v>75</v>
      </c>
      <c r="DW116">
        <v>75</v>
      </c>
      <c r="DX116" t="s">
        <v>234</v>
      </c>
      <c r="DY116" t="s">
        <v>234</v>
      </c>
      <c r="DZ116" t="s">
        <v>234</v>
      </c>
      <c r="EA116">
        <v>75</v>
      </c>
      <c r="EB116" t="s">
        <v>1655</v>
      </c>
      <c r="EC116">
        <v>25</v>
      </c>
      <c r="ED116" t="s">
        <v>1655</v>
      </c>
      <c r="EE116">
        <v>75</v>
      </c>
      <c r="EF116" t="s">
        <v>1655</v>
      </c>
      <c r="EG116" t="s">
        <v>1445</v>
      </c>
      <c r="EH116" t="s">
        <v>234</v>
      </c>
      <c r="EI116">
        <v>300</v>
      </c>
      <c r="EJ116">
        <v>60</v>
      </c>
      <c r="EK116" s="252">
        <v>15</v>
      </c>
      <c r="EL116" t="s">
        <v>1655</v>
      </c>
      <c r="EM116" t="s">
        <v>1655</v>
      </c>
      <c r="EN116">
        <v>100</v>
      </c>
      <c r="EO116" t="s">
        <v>234</v>
      </c>
      <c r="EP116" t="s">
        <v>234</v>
      </c>
      <c r="EQ116" s="252">
        <v>100</v>
      </c>
      <c r="ER116" t="s">
        <v>1655</v>
      </c>
      <c r="ES116" t="s">
        <v>234</v>
      </c>
      <c r="ET116" t="s">
        <v>234</v>
      </c>
      <c r="EU116" t="s">
        <v>234</v>
      </c>
      <c r="EV116" t="s">
        <v>234</v>
      </c>
      <c r="EW116" t="s">
        <v>234</v>
      </c>
      <c r="EX116" t="s">
        <v>234</v>
      </c>
      <c r="EY116" t="s">
        <v>234</v>
      </c>
      <c r="EZ116" t="s">
        <v>1655</v>
      </c>
      <c r="FA116" t="s">
        <v>234</v>
      </c>
      <c r="FB116">
        <v>25</v>
      </c>
      <c r="FC116" t="s">
        <v>234</v>
      </c>
      <c r="FD116" t="s">
        <v>234</v>
      </c>
      <c r="FE116" t="s">
        <v>234</v>
      </c>
      <c r="FF116" t="s">
        <v>234</v>
      </c>
      <c r="FG116" t="s">
        <v>234</v>
      </c>
      <c r="FH116" t="s">
        <v>234</v>
      </c>
      <c r="FI116" t="s">
        <v>1655</v>
      </c>
      <c r="FJ116" t="s">
        <v>259</v>
      </c>
      <c r="FK116" s="99">
        <v>25</v>
      </c>
      <c r="FL116" t="s">
        <v>1655</v>
      </c>
      <c r="FM116" t="s">
        <v>1531</v>
      </c>
      <c r="FN116">
        <v>0</v>
      </c>
      <c r="FO116">
        <v>0</v>
      </c>
      <c r="FP116">
        <v>0</v>
      </c>
      <c r="FQ116">
        <v>0</v>
      </c>
      <c r="FR116">
        <v>1</v>
      </c>
      <c r="FS116">
        <v>0</v>
      </c>
      <c r="FT116">
        <v>0</v>
      </c>
      <c r="FU116">
        <v>0</v>
      </c>
      <c r="FV116">
        <v>0</v>
      </c>
      <c r="FW116">
        <v>0</v>
      </c>
      <c r="FX116">
        <v>0</v>
      </c>
      <c r="FY116">
        <v>0</v>
      </c>
      <c r="FZ116">
        <v>0</v>
      </c>
      <c r="GA116" t="s">
        <v>234</v>
      </c>
      <c r="GB116" t="s">
        <v>3932</v>
      </c>
      <c r="GC116">
        <v>1</v>
      </c>
      <c r="GD116">
        <v>0</v>
      </c>
      <c r="GE116">
        <v>0</v>
      </c>
      <c r="GF116">
        <v>0</v>
      </c>
      <c r="GG116">
        <v>0</v>
      </c>
      <c r="GH116">
        <v>1</v>
      </c>
      <c r="GI116">
        <v>0</v>
      </c>
      <c r="GJ116">
        <v>0</v>
      </c>
      <c r="GK116" t="s">
        <v>1445</v>
      </c>
      <c r="GL116" t="s">
        <v>1445</v>
      </c>
      <c r="GM116" t="s">
        <v>1655</v>
      </c>
      <c r="GN116" t="s">
        <v>601</v>
      </c>
      <c r="GO116" t="s">
        <v>305</v>
      </c>
      <c r="GP116" t="s">
        <v>2026</v>
      </c>
      <c r="GQ116" t="s">
        <v>314</v>
      </c>
      <c r="GR116" t="s">
        <v>1445</v>
      </c>
      <c r="GS116" t="s">
        <v>234</v>
      </c>
      <c r="GT116" t="s">
        <v>234</v>
      </c>
      <c r="GU116" t="s">
        <v>234</v>
      </c>
      <c r="GV116" t="s">
        <v>234</v>
      </c>
      <c r="GW116" t="s">
        <v>234</v>
      </c>
      <c r="GX116" t="s">
        <v>234</v>
      </c>
      <c r="GY116" t="s">
        <v>234</v>
      </c>
      <c r="GZ116" t="s">
        <v>234</v>
      </c>
      <c r="HA116" t="s">
        <v>1586</v>
      </c>
      <c r="HB116">
        <v>0</v>
      </c>
      <c r="HC116">
        <v>0</v>
      </c>
      <c r="HD116">
        <v>1</v>
      </c>
      <c r="HE116">
        <v>0</v>
      </c>
      <c r="HF116">
        <v>0</v>
      </c>
      <c r="HG116">
        <v>0</v>
      </c>
      <c r="HH116">
        <v>0</v>
      </c>
      <c r="HI116">
        <v>0</v>
      </c>
      <c r="HJ116" t="s">
        <v>234</v>
      </c>
      <c r="HK116" t="s">
        <v>1655</v>
      </c>
      <c r="HL116" t="s">
        <v>234</v>
      </c>
      <c r="HM116" t="s">
        <v>303</v>
      </c>
      <c r="HN116">
        <v>0</v>
      </c>
      <c r="HO116">
        <v>1</v>
      </c>
      <c r="HP116">
        <v>0</v>
      </c>
      <c r="HQ116" t="s">
        <v>234</v>
      </c>
      <c r="HR116" t="s">
        <v>234</v>
      </c>
      <c r="HS116" t="s">
        <v>234</v>
      </c>
      <c r="HT116" t="s">
        <v>234</v>
      </c>
      <c r="HU116" t="s">
        <v>234</v>
      </c>
      <c r="HV116" t="s">
        <v>234</v>
      </c>
      <c r="HW116" t="s">
        <v>234</v>
      </c>
      <c r="HX116" t="s">
        <v>234</v>
      </c>
      <c r="HY116" t="s">
        <v>234</v>
      </c>
      <c r="HZ116" t="s">
        <v>234</v>
      </c>
      <c r="IA116" t="s">
        <v>234</v>
      </c>
      <c r="IB116" t="s">
        <v>234</v>
      </c>
      <c r="IC116" t="s">
        <v>234</v>
      </c>
      <c r="ID116" t="s">
        <v>234</v>
      </c>
      <c r="IE116" t="s">
        <v>234</v>
      </c>
      <c r="IF116" t="s">
        <v>234</v>
      </c>
      <c r="IG116" t="s">
        <v>234</v>
      </c>
      <c r="IH116" t="s">
        <v>234</v>
      </c>
      <c r="II116" t="s">
        <v>234</v>
      </c>
      <c r="IJ116" t="s">
        <v>234</v>
      </c>
      <c r="IK116" t="s">
        <v>234</v>
      </c>
      <c r="IL116" t="s">
        <v>234</v>
      </c>
      <c r="IM116" t="s">
        <v>234</v>
      </c>
      <c r="IN116" t="s">
        <v>234</v>
      </c>
      <c r="IO116" t="s">
        <v>234</v>
      </c>
      <c r="IP116" t="s">
        <v>234</v>
      </c>
      <c r="IQ116" t="s">
        <v>234</v>
      </c>
      <c r="IR116" t="s">
        <v>234</v>
      </c>
      <c r="IS116" t="s">
        <v>234</v>
      </c>
      <c r="IT116" t="s">
        <v>234</v>
      </c>
      <c r="IU116" t="s">
        <v>234</v>
      </c>
      <c r="IV116" t="s">
        <v>234</v>
      </c>
      <c r="IW116" t="s">
        <v>234</v>
      </c>
      <c r="IX116" t="s">
        <v>234</v>
      </c>
      <c r="IY116" t="s">
        <v>234</v>
      </c>
      <c r="IZ116" t="s">
        <v>234</v>
      </c>
      <c r="JA116" t="s">
        <v>234</v>
      </c>
      <c r="JB116" t="s">
        <v>234</v>
      </c>
      <c r="JC116" t="s">
        <v>234</v>
      </c>
      <c r="JD116" t="s">
        <v>234</v>
      </c>
      <c r="JE116" t="s">
        <v>234</v>
      </c>
      <c r="JF116" t="s">
        <v>234</v>
      </c>
      <c r="JG116" t="s">
        <v>234</v>
      </c>
      <c r="JH116" t="s">
        <v>234</v>
      </c>
      <c r="JI116" t="s">
        <v>234</v>
      </c>
      <c r="JJ116" t="s">
        <v>234</v>
      </c>
      <c r="JK116" t="s">
        <v>234</v>
      </c>
      <c r="JL116" t="s">
        <v>234</v>
      </c>
      <c r="JM116" t="s">
        <v>234</v>
      </c>
      <c r="JN116" t="s">
        <v>234</v>
      </c>
      <c r="JO116" t="s">
        <v>234</v>
      </c>
      <c r="JP116" t="s">
        <v>234</v>
      </c>
      <c r="JQ116" t="s">
        <v>234</v>
      </c>
      <c r="JR116" t="s">
        <v>234</v>
      </c>
      <c r="JS116" t="s">
        <v>234</v>
      </c>
      <c r="JT116" t="s">
        <v>234</v>
      </c>
      <c r="JU116" t="s">
        <v>234</v>
      </c>
      <c r="JV116" t="s">
        <v>234</v>
      </c>
      <c r="JW116" t="s">
        <v>234</v>
      </c>
      <c r="JX116" t="s">
        <v>3443</v>
      </c>
    </row>
    <row r="117" spans="1:284" x14ac:dyDescent="0.35">
      <c r="A117" t="s">
        <v>4107</v>
      </c>
      <c r="B117" s="268">
        <v>44617</v>
      </c>
      <c r="C117" t="s">
        <v>236</v>
      </c>
      <c r="D117" t="s">
        <v>235</v>
      </c>
      <c r="E117" t="s">
        <v>1362</v>
      </c>
      <c r="F117" t="s">
        <v>601</v>
      </c>
      <c r="G117" t="s">
        <v>2068</v>
      </c>
      <c r="H117" t="s">
        <v>2068</v>
      </c>
      <c r="I117" t="s">
        <v>246</v>
      </c>
      <c r="J117" t="s">
        <v>3451</v>
      </c>
      <c r="K117" t="s">
        <v>247</v>
      </c>
      <c r="L117" t="s">
        <v>284</v>
      </c>
      <c r="M117" t="s">
        <v>250</v>
      </c>
      <c r="N117" t="s">
        <v>234</v>
      </c>
      <c r="O117" t="s">
        <v>234</v>
      </c>
      <c r="P117" t="s">
        <v>308</v>
      </c>
      <c r="Q117" t="s">
        <v>234</v>
      </c>
      <c r="R117" t="s">
        <v>302</v>
      </c>
      <c r="S117">
        <v>0</v>
      </c>
      <c r="T117">
        <v>1</v>
      </c>
      <c r="U117">
        <v>0</v>
      </c>
      <c r="V117">
        <v>0</v>
      </c>
      <c r="W117">
        <v>0</v>
      </c>
      <c r="X117">
        <v>0</v>
      </c>
      <c r="Y117">
        <v>0</v>
      </c>
      <c r="Z117">
        <v>0</v>
      </c>
      <c r="AA117" t="s">
        <v>303</v>
      </c>
      <c r="AB117" t="s">
        <v>752</v>
      </c>
      <c r="AC117" t="s">
        <v>287</v>
      </c>
      <c r="AD117">
        <v>1</v>
      </c>
      <c r="AE117">
        <v>0</v>
      </c>
      <c r="AF117">
        <v>0</v>
      </c>
      <c r="AG117">
        <v>0</v>
      </c>
      <c r="AH117">
        <v>0</v>
      </c>
      <c r="AI117">
        <v>0</v>
      </c>
      <c r="AJ117">
        <v>0</v>
      </c>
      <c r="AK117">
        <v>0</v>
      </c>
      <c r="AL117">
        <v>0</v>
      </c>
      <c r="AM117">
        <v>0</v>
      </c>
      <c r="AN117" t="s">
        <v>234</v>
      </c>
      <c r="AO117" t="s">
        <v>317</v>
      </c>
      <c r="AP117" t="s">
        <v>348</v>
      </c>
      <c r="AQ117" t="s">
        <v>234</v>
      </c>
      <c r="AR117" t="s">
        <v>234</v>
      </c>
      <c r="AS117" t="s">
        <v>234</v>
      </c>
      <c r="AT117" t="s">
        <v>234</v>
      </c>
      <c r="AU117" t="s">
        <v>234</v>
      </c>
      <c r="AV117" t="s">
        <v>234</v>
      </c>
      <c r="AW117" t="s">
        <v>234</v>
      </c>
      <c r="AX117" t="s">
        <v>234</v>
      </c>
      <c r="AY117" t="s">
        <v>234</v>
      </c>
      <c r="AZ117" t="s">
        <v>234</v>
      </c>
      <c r="BA117" t="s">
        <v>234</v>
      </c>
      <c r="BB117" t="s">
        <v>234</v>
      </c>
      <c r="BC117" t="s">
        <v>234</v>
      </c>
      <c r="BD117" t="s">
        <v>234</v>
      </c>
      <c r="BE117" s="252" t="s">
        <v>234</v>
      </c>
      <c r="BF117" t="s">
        <v>234</v>
      </c>
      <c r="BG117" t="s">
        <v>234</v>
      </c>
      <c r="BH117" s="252" t="s">
        <v>234</v>
      </c>
      <c r="BI117" t="s">
        <v>234</v>
      </c>
      <c r="BJ117" t="s">
        <v>234</v>
      </c>
      <c r="BK117" s="252" t="s">
        <v>234</v>
      </c>
      <c r="BL117" t="s">
        <v>234</v>
      </c>
      <c r="BM117" t="s">
        <v>234</v>
      </c>
      <c r="BN117" s="252" t="s">
        <v>234</v>
      </c>
      <c r="BO117" t="s">
        <v>234</v>
      </c>
      <c r="BP117" t="s">
        <v>234</v>
      </c>
      <c r="BQ117" s="252" t="s">
        <v>234</v>
      </c>
      <c r="BR117" t="s">
        <v>234</v>
      </c>
      <c r="BS117" t="s">
        <v>234</v>
      </c>
      <c r="BT117" t="s">
        <v>234</v>
      </c>
      <c r="BU117" t="s">
        <v>234</v>
      </c>
      <c r="BV117" t="s">
        <v>234</v>
      </c>
      <c r="BW117" t="s">
        <v>234</v>
      </c>
      <c r="BX117" t="s">
        <v>234</v>
      </c>
      <c r="BY117" t="s">
        <v>234</v>
      </c>
      <c r="BZ117" t="s">
        <v>234</v>
      </c>
      <c r="CA117" t="s">
        <v>234</v>
      </c>
      <c r="CB117" t="s">
        <v>234</v>
      </c>
      <c r="CC117" t="s">
        <v>234</v>
      </c>
      <c r="CD117" t="s">
        <v>234</v>
      </c>
      <c r="CE117" t="s">
        <v>234</v>
      </c>
      <c r="CF117" t="s">
        <v>234</v>
      </c>
      <c r="CG117" t="s">
        <v>234</v>
      </c>
      <c r="CH117" t="s">
        <v>234</v>
      </c>
      <c r="CI117" t="s">
        <v>234</v>
      </c>
      <c r="CJ117" t="s">
        <v>234</v>
      </c>
      <c r="CK117" t="s">
        <v>234</v>
      </c>
      <c r="CL117" t="s">
        <v>234</v>
      </c>
      <c r="CM117" t="s">
        <v>234</v>
      </c>
      <c r="CN117" t="s">
        <v>234</v>
      </c>
      <c r="CO117" t="s">
        <v>234</v>
      </c>
      <c r="CP117" t="s">
        <v>234</v>
      </c>
      <c r="CQ117" t="s">
        <v>234</v>
      </c>
      <c r="CR117" t="s">
        <v>234</v>
      </c>
      <c r="CS117" t="s">
        <v>234</v>
      </c>
      <c r="CT117" t="s">
        <v>234</v>
      </c>
      <c r="CU117" t="s">
        <v>234</v>
      </c>
      <c r="CV117" t="s">
        <v>234</v>
      </c>
      <c r="CW117" t="s">
        <v>234</v>
      </c>
      <c r="CX117" t="s">
        <v>234</v>
      </c>
      <c r="CY117" t="s">
        <v>234</v>
      </c>
      <c r="CZ117" t="s">
        <v>234</v>
      </c>
      <c r="DA117" t="s">
        <v>234</v>
      </c>
      <c r="DB117" t="s">
        <v>234</v>
      </c>
      <c r="DC117" t="s">
        <v>234</v>
      </c>
      <c r="DD117" t="s">
        <v>234</v>
      </c>
      <c r="DE117" t="s">
        <v>234</v>
      </c>
      <c r="DF117" t="s">
        <v>234</v>
      </c>
      <c r="DG117" t="s">
        <v>234</v>
      </c>
      <c r="DH117" t="s">
        <v>234</v>
      </c>
      <c r="DI117" t="s">
        <v>234</v>
      </c>
      <c r="DJ117" t="s">
        <v>234</v>
      </c>
      <c r="DK117" t="s">
        <v>234</v>
      </c>
      <c r="DL117" t="s">
        <v>4105</v>
      </c>
      <c r="DM117">
        <v>1</v>
      </c>
      <c r="DN117">
        <v>1</v>
      </c>
      <c r="DO117">
        <v>1</v>
      </c>
      <c r="DP117">
        <v>1</v>
      </c>
      <c r="DQ117">
        <v>0</v>
      </c>
      <c r="DR117">
        <v>1</v>
      </c>
      <c r="DS117">
        <v>1</v>
      </c>
      <c r="DT117">
        <v>0</v>
      </c>
      <c r="DU117" t="s">
        <v>1655</v>
      </c>
      <c r="DV117">
        <v>75</v>
      </c>
      <c r="DW117">
        <v>75</v>
      </c>
      <c r="DX117" t="s">
        <v>234</v>
      </c>
      <c r="DY117" t="s">
        <v>234</v>
      </c>
      <c r="DZ117" t="s">
        <v>234</v>
      </c>
      <c r="EA117">
        <v>75</v>
      </c>
      <c r="EB117" t="s">
        <v>1655</v>
      </c>
      <c r="EC117">
        <v>25</v>
      </c>
      <c r="ED117" t="s">
        <v>1655</v>
      </c>
      <c r="EE117">
        <v>25</v>
      </c>
      <c r="EF117" t="s">
        <v>1655</v>
      </c>
      <c r="EG117" t="s">
        <v>1655</v>
      </c>
      <c r="EH117">
        <v>35</v>
      </c>
      <c r="EI117" t="s">
        <v>234</v>
      </c>
      <c r="EJ117" t="s">
        <v>234</v>
      </c>
      <c r="EK117" s="252">
        <v>35</v>
      </c>
      <c r="EL117" t="s">
        <v>1655</v>
      </c>
      <c r="EM117" t="s">
        <v>1655</v>
      </c>
      <c r="EN117">
        <v>125</v>
      </c>
      <c r="EO117" t="s">
        <v>234</v>
      </c>
      <c r="EP117" t="s">
        <v>234</v>
      </c>
      <c r="EQ117" s="252">
        <v>125</v>
      </c>
      <c r="ER117" t="s">
        <v>1655</v>
      </c>
      <c r="ES117" t="s">
        <v>234</v>
      </c>
      <c r="ET117" t="s">
        <v>234</v>
      </c>
      <c r="EU117" t="s">
        <v>234</v>
      </c>
      <c r="EV117" t="s">
        <v>234</v>
      </c>
      <c r="EW117" t="s">
        <v>234</v>
      </c>
      <c r="EX117" t="s">
        <v>234</v>
      </c>
      <c r="EY117" t="s">
        <v>234</v>
      </c>
      <c r="EZ117" t="s">
        <v>1655</v>
      </c>
      <c r="FA117" t="s">
        <v>234</v>
      </c>
      <c r="FB117">
        <v>25</v>
      </c>
      <c r="FC117" t="s">
        <v>234</v>
      </c>
      <c r="FD117" t="s">
        <v>234</v>
      </c>
      <c r="FE117" t="s">
        <v>234</v>
      </c>
      <c r="FF117" t="s">
        <v>234</v>
      </c>
      <c r="FG117" t="s">
        <v>234</v>
      </c>
      <c r="FH117" t="s">
        <v>234</v>
      </c>
      <c r="FI117" t="s">
        <v>1655</v>
      </c>
      <c r="FJ117" t="s">
        <v>259</v>
      </c>
      <c r="FK117" s="99">
        <v>25</v>
      </c>
      <c r="FL117" t="s">
        <v>1655</v>
      </c>
      <c r="FM117" t="s">
        <v>1531</v>
      </c>
      <c r="FN117">
        <v>0</v>
      </c>
      <c r="FO117">
        <v>0</v>
      </c>
      <c r="FP117">
        <v>0</v>
      </c>
      <c r="FQ117">
        <v>0</v>
      </c>
      <c r="FR117">
        <v>1</v>
      </c>
      <c r="FS117">
        <v>0</v>
      </c>
      <c r="FT117">
        <v>0</v>
      </c>
      <c r="FU117">
        <v>0</v>
      </c>
      <c r="FV117">
        <v>0</v>
      </c>
      <c r="FW117">
        <v>0</v>
      </c>
      <c r="FX117">
        <v>0</v>
      </c>
      <c r="FY117">
        <v>0</v>
      </c>
      <c r="FZ117">
        <v>0</v>
      </c>
      <c r="GA117" t="s">
        <v>234</v>
      </c>
      <c r="GB117" t="s">
        <v>4106</v>
      </c>
      <c r="GC117">
        <v>1</v>
      </c>
      <c r="GD117">
        <v>1</v>
      </c>
      <c r="GE117">
        <v>0</v>
      </c>
      <c r="GF117">
        <v>0</v>
      </c>
      <c r="GG117">
        <v>0</v>
      </c>
      <c r="GH117">
        <v>1</v>
      </c>
      <c r="GI117">
        <v>0</v>
      </c>
      <c r="GJ117">
        <v>0</v>
      </c>
      <c r="GK117" t="s">
        <v>1445</v>
      </c>
      <c r="GL117" t="s">
        <v>1445</v>
      </c>
      <c r="GM117" t="s">
        <v>1655</v>
      </c>
      <c r="GN117" t="s">
        <v>601</v>
      </c>
      <c r="GO117" t="s">
        <v>305</v>
      </c>
      <c r="GP117" t="s">
        <v>2026</v>
      </c>
      <c r="GQ117" t="s">
        <v>314</v>
      </c>
      <c r="GR117" t="s">
        <v>1445</v>
      </c>
      <c r="GS117" t="s">
        <v>234</v>
      </c>
      <c r="GT117" t="s">
        <v>234</v>
      </c>
      <c r="GU117" t="s">
        <v>234</v>
      </c>
      <c r="GV117" t="s">
        <v>234</v>
      </c>
      <c r="GW117" t="s">
        <v>234</v>
      </c>
      <c r="GX117" t="s">
        <v>234</v>
      </c>
      <c r="GY117" t="s">
        <v>234</v>
      </c>
      <c r="GZ117" t="s">
        <v>234</v>
      </c>
      <c r="HA117" t="s">
        <v>1586</v>
      </c>
      <c r="HB117">
        <v>0</v>
      </c>
      <c r="HC117">
        <v>0</v>
      </c>
      <c r="HD117">
        <v>1</v>
      </c>
      <c r="HE117">
        <v>0</v>
      </c>
      <c r="HF117">
        <v>0</v>
      </c>
      <c r="HG117">
        <v>0</v>
      </c>
      <c r="HH117">
        <v>0</v>
      </c>
      <c r="HI117">
        <v>0</v>
      </c>
      <c r="HJ117" t="s">
        <v>234</v>
      </c>
      <c r="HK117" t="s">
        <v>1655</v>
      </c>
      <c r="HL117" t="s">
        <v>234</v>
      </c>
      <c r="HM117" t="s">
        <v>303</v>
      </c>
      <c r="HN117">
        <v>0</v>
      </c>
      <c r="HO117">
        <v>1</v>
      </c>
      <c r="HP117">
        <v>0</v>
      </c>
      <c r="HQ117" t="s">
        <v>234</v>
      </c>
      <c r="HR117" t="s">
        <v>234</v>
      </c>
      <c r="HS117" t="s">
        <v>234</v>
      </c>
      <c r="HT117" t="s">
        <v>234</v>
      </c>
      <c r="HU117" t="s">
        <v>234</v>
      </c>
      <c r="HV117" t="s">
        <v>234</v>
      </c>
      <c r="HW117" t="s">
        <v>234</v>
      </c>
      <c r="HX117" t="s">
        <v>234</v>
      </c>
      <c r="HY117" t="s">
        <v>234</v>
      </c>
      <c r="HZ117" t="s">
        <v>234</v>
      </c>
      <c r="IA117" t="s">
        <v>234</v>
      </c>
      <c r="IB117" t="s">
        <v>234</v>
      </c>
      <c r="IC117" t="s">
        <v>234</v>
      </c>
      <c r="ID117" t="s">
        <v>234</v>
      </c>
      <c r="IE117" t="s">
        <v>234</v>
      </c>
      <c r="IF117" t="s">
        <v>234</v>
      </c>
      <c r="IG117" t="s">
        <v>234</v>
      </c>
      <c r="IH117" t="s">
        <v>234</v>
      </c>
      <c r="II117" t="s">
        <v>234</v>
      </c>
      <c r="IJ117" t="s">
        <v>234</v>
      </c>
      <c r="IK117" t="s">
        <v>234</v>
      </c>
      <c r="IL117" t="s">
        <v>234</v>
      </c>
      <c r="IM117" t="s">
        <v>234</v>
      </c>
      <c r="IN117" t="s">
        <v>234</v>
      </c>
      <c r="IO117" t="s">
        <v>234</v>
      </c>
      <c r="IP117" t="s">
        <v>234</v>
      </c>
      <c r="IQ117" t="s">
        <v>234</v>
      </c>
      <c r="IR117" t="s">
        <v>234</v>
      </c>
      <c r="IS117" t="s">
        <v>234</v>
      </c>
      <c r="IT117" t="s">
        <v>234</v>
      </c>
      <c r="IU117" t="s">
        <v>234</v>
      </c>
      <c r="IV117" t="s">
        <v>234</v>
      </c>
      <c r="IW117" t="s">
        <v>234</v>
      </c>
      <c r="IX117" t="s">
        <v>234</v>
      </c>
      <c r="IY117" t="s">
        <v>234</v>
      </c>
      <c r="IZ117" t="s">
        <v>234</v>
      </c>
      <c r="JA117" t="s">
        <v>234</v>
      </c>
      <c r="JB117" t="s">
        <v>234</v>
      </c>
      <c r="JC117" t="s">
        <v>234</v>
      </c>
      <c r="JD117" t="s">
        <v>234</v>
      </c>
      <c r="JE117" t="s">
        <v>234</v>
      </c>
      <c r="JF117" t="s">
        <v>234</v>
      </c>
      <c r="JG117" t="s">
        <v>234</v>
      </c>
      <c r="JH117" t="s">
        <v>234</v>
      </c>
      <c r="JI117" t="s">
        <v>234</v>
      </c>
      <c r="JJ117" t="s">
        <v>234</v>
      </c>
      <c r="JK117" t="s">
        <v>234</v>
      </c>
      <c r="JL117" t="s">
        <v>234</v>
      </c>
      <c r="JM117" t="s">
        <v>234</v>
      </c>
      <c r="JN117" t="s">
        <v>234</v>
      </c>
      <c r="JO117" t="s">
        <v>234</v>
      </c>
      <c r="JP117" t="s">
        <v>234</v>
      </c>
      <c r="JQ117" t="s">
        <v>234</v>
      </c>
      <c r="JR117" t="s">
        <v>234</v>
      </c>
      <c r="JS117" t="s">
        <v>234</v>
      </c>
      <c r="JT117" t="s">
        <v>234</v>
      </c>
      <c r="JU117" t="s">
        <v>234</v>
      </c>
      <c r="JV117" t="s">
        <v>234</v>
      </c>
      <c r="JW117" t="s">
        <v>234</v>
      </c>
      <c r="JX117" t="s">
        <v>3443</v>
      </c>
    </row>
    <row r="118" spans="1:284" x14ac:dyDescent="0.35">
      <c r="A118" t="s">
        <v>4109</v>
      </c>
      <c r="B118" s="268">
        <v>44617</v>
      </c>
      <c r="C118" t="s">
        <v>236</v>
      </c>
      <c r="D118" t="s">
        <v>235</v>
      </c>
      <c r="E118" t="s">
        <v>1362</v>
      </c>
      <c r="F118" t="s">
        <v>601</v>
      </c>
      <c r="G118" t="s">
        <v>2068</v>
      </c>
      <c r="H118" t="s">
        <v>2068</v>
      </c>
      <c r="I118" t="s">
        <v>246</v>
      </c>
      <c r="J118" t="s">
        <v>3451</v>
      </c>
      <c r="K118" t="s">
        <v>247</v>
      </c>
      <c r="L118" t="s">
        <v>248</v>
      </c>
      <c r="M118" t="s">
        <v>250</v>
      </c>
      <c r="N118" t="s">
        <v>234</v>
      </c>
      <c r="O118" t="s">
        <v>234</v>
      </c>
      <c r="P118" t="s">
        <v>234</v>
      </c>
      <c r="Q118" t="s">
        <v>234</v>
      </c>
      <c r="R118" t="s">
        <v>234</v>
      </c>
      <c r="S118" t="s">
        <v>234</v>
      </c>
      <c r="T118" t="s">
        <v>234</v>
      </c>
      <c r="U118" t="s">
        <v>234</v>
      </c>
      <c r="V118" t="s">
        <v>234</v>
      </c>
      <c r="W118" t="s">
        <v>234</v>
      </c>
      <c r="X118" t="s">
        <v>234</v>
      </c>
      <c r="Y118" t="s">
        <v>234</v>
      </c>
      <c r="Z118" t="s">
        <v>234</v>
      </c>
      <c r="AA118" t="s">
        <v>234</v>
      </c>
      <c r="AB118" t="s">
        <v>234</v>
      </c>
      <c r="AC118" t="s">
        <v>234</v>
      </c>
      <c r="AD118" t="s">
        <v>234</v>
      </c>
      <c r="AE118" t="s">
        <v>234</v>
      </c>
      <c r="AF118" t="s">
        <v>234</v>
      </c>
      <c r="AG118" t="s">
        <v>234</v>
      </c>
      <c r="AH118" t="s">
        <v>234</v>
      </c>
      <c r="AI118" t="s">
        <v>234</v>
      </c>
      <c r="AJ118" t="s">
        <v>234</v>
      </c>
      <c r="AK118" t="s">
        <v>234</v>
      </c>
      <c r="AL118" t="s">
        <v>234</v>
      </c>
      <c r="AM118" t="s">
        <v>234</v>
      </c>
      <c r="AN118" t="s">
        <v>234</v>
      </c>
      <c r="AO118" t="s">
        <v>234</v>
      </c>
      <c r="AP118" t="s">
        <v>234</v>
      </c>
      <c r="AQ118" t="s">
        <v>234</v>
      </c>
      <c r="AR118" t="s">
        <v>234</v>
      </c>
      <c r="AS118" t="s">
        <v>234</v>
      </c>
      <c r="AT118" t="s">
        <v>234</v>
      </c>
      <c r="AU118" t="s">
        <v>234</v>
      </c>
      <c r="AV118" t="s">
        <v>234</v>
      </c>
      <c r="AW118" t="s">
        <v>234</v>
      </c>
      <c r="AX118" t="s">
        <v>234</v>
      </c>
      <c r="AY118" t="s">
        <v>234</v>
      </c>
      <c r="AZ118" t="s">
        <v>234</v>
      </c>
      <c r="BA118" t="s">
        <v>234</v>
      </c>
      <c r="BB118" t="s">
        <v>234</v>
      </c>
      <c r="BC118" t="s">
        <v>234</v>
      </c>
      <c r="BD118" t="s">
        <v>234</v>
      </c>
      <c r="BE118" s="252" t="s">
        <v>234</v>
      </c>
      <c r="BF118" t="s">
        <v>234</v>
      </c>
      <c r="BG118" t="s">
        <v>234</v>
      </c>
      <c r="BH118" s="252" t="s">
        <v>234</v>
      </c>
      <c r="BI118" t="s">
        <v>234</v>
      </c>
      <c r="BJ118" t="s">
        <v>234</v>
      </c>
      <c r="BK118" s="252" t="s">
        <v>234</v>
      </c>
      <c r="BL118" t="s">
        <v>234</v>
      </c>
      <c r="BM118" t="s">
        <v>234</v>
      </c>
      <c r="BN118" s="252" t="s">
        <v>234</v>
      </c>
      <c r="BO118" t="s">
        <v>234</v>
      </c>
      <c r="BP118" t="s">
        <v>234</v>
      </c>
      <c r="BQ118" s="252" t="s">
        <v>234</v>
      </c>
      <c r="BR118" t="s">
        <v>234</v>
      </c>
      <c r="BS118" t="s">
        <v>234</v>
      </c>
      <c r="BT118" t="s">
        <v>234</v>
      </c>
      <c r="BU118" t="s">
        <v>234</v>
      </c>
      <c r="BV118" t="s">
        <v>234</v>
      </c>
      <c r="BW118" t="s">
        <v>234</v>
      </c>
      <c r="BX118" t="s">
        <v>234</v>
      </c>
      <c r="BY118" t="s">
        <v>234</v>
      </c>
      <c r="BZ118" t="s">
        <v>234</v>
      </c>
      <c r="CA118" t="s">
        <v>234</v>
      </c>
      <c r="CB118" t="s">
        <v>234</v>
      </c>
      <c r="CC118" t="s">
        <v>234</v>
      </c>
      <c r="CD118" t="s">
        <v>234</v>
      </c>
      <c r="CE118" t="s">
        <v>234</v>
      </c>
      <c r="CF118" t="s">
        <v>234</v>
      </c>
      <c r="CG118" t="s">
        <v>234</v>
      </c>
      <c r="CH118" t="s">
        <v>234</v>
      </c>
      <c r="CI118" t="s">
        <v>234</v>
      </c>
      <c r="CJ118" t="s">
        <v>234</v>
      </c>
      <c r="CK118" t="s">
        <v>234</v>
      </c>
      <c r="CL118" t="s">
        <v>234</v>
      </c>
      <c r="CM118" t="s">
        <v>234</v>
      </c>
      <c r="CN118" t="s">
        <v>234</v>
      </c>
      <c r="CO118" t="s">
        <v>234</v>
      </c>
      <c r="CP118" t="s">
        <v>234</v>
      </c>
      <c r="CQ118" t="s">
        <v>234</v>
      </c>
      <c r="CR118" t="s">
        <v>234</v>
      </c>
      <c r="CS118" t="s">
        <v>234</v>
      </c>
      <c r="CT118" t="s">
        <v>234</v>
      </c>
      <c r="CU118" t="s">
        <v>234</v>
      </c>
      <c r="CV118" t="s">
        <v>234</v>
      </c>
      <c r="CW118" t="s">
        <v>234</v>
      </c>
      <c r="CX118" t="s">
        <v>234</v>
      </c>
      <c r="CY118" t="s">
        <v>234</v>
      </c>
      <c r="CZ118" t="s">
        <v>234</v>
      </c>
      <c r="DA118" t="s">
        <v>234</v>
      </c>
      <c r="DB118" t="s">
        <v>234</v>
      </c>
      <c r="DC118" t="s">
        <v>234</v>
      </c>
      <c r="DD118" t="s">
        <v>234</v>
      </c>
      <c r="DE118" t="s">
        <v>234</v>
      </c>
      <c r="DF118" t="s">
        <v>234</v>
      </c>
      <c r="DG118" t="s">
        <v>234</v>
      </c>
      <c r="DH118" t="s">
        <v>234</v>
      </c>
      <c r="DI118" t="s">
        <v>234</v>
      </c>
      <c r="DJ118" t="s">
        <v>234</v>
      </c>
      <c r="DK118" t="s">
        <v>234</v>
      </c>
      <c r="DL118" t="s">
        <v>234</v>
      </c>
      <c r="DM118" t="s">
        <v>234</v>
      </c>
      <c r="DN118" t="s">
        <v>234</v>
      </c>
      <c r="DO118" t="s">
        <v>234</v>
      </c>
      <c r="DP118" t="s">
        <v>234</v>
      </c>
      <c r="DQ118" t="s">
        <v>234</v>
      </c>
      <c r="DR118" t="s">
        <v>234</v>
      </c>
      <c r="DS118" t="s">
        <v>234</v>
      </c>
      <c r="DT118" t="s">
        <v>234</v>
      </c>
      <c r="DU118" t="s">
        <v>234</v>
      </c>
      <c r="DV118" t="s">
        <v>234</v>
      </c>
      <c r="DW118" t="s">
        <v>234</v>
      </c>
      <c r="DX118" t="s">
        <v>234</v>
      </c>
      <c r="DY118" t="s">
        <v>234</v>
      </c>
      <c r="DZ118" t="s">
        <v>234</v>
      </c>
      <c r="EA118" t="s">
        <v>234</v>
      </c>
      <c r="EB118" t="s">
        <v>234</v>
      </c>
      <c r="EC118" t="s">
        <v>234</v>
      </c>
      <c r="ED118" t="s">
        <v>234</v>
      </c>
      <c r="EE118" t="s">
        <v>234</v>
      </c>
      <c r="EF118" t="s">
        <v>234</v>
      </c>
      <c r="EG118" t="s">
        <v>234</v>
      </c>
      <c r="EH118" t="s">
        <v>234</v>
      </c>
      <c r="EI118" t="s">
        <v>234</v>
      </c>
      <c r="EJ118" t="s">
        <v>234</v>
      </c>
      <c r="EK118" s="252" t="s">
        <v>234</v>
      </c>
      <c r="EL118" t="s">
        <v>234</v>
      </c>
      <c r="EM118" t="s">
        <v>234</v>
      </c>
      <c r="EN118" t="s">
        <v>234</v>
      </c>
      <c r="EO118" t="s">
        <v>234</v>
      </c>
      <c r="EP118" t="s">
        <v>234</v>
      </c>
      <c r="EQ118" s="252" t="s">
        <v>234</v>
      </c>
      <c r="ER118" t="s">
        <v>234</v>
      </c>
      <c r="ES118" t="s">
        <v>234</v>
      </c>
      <c r="ET118" t="s">
        <v>234</v>
      </c>
      <c r="EU118" t="s">
        <v>234</v>
      </c>
      <c r="EV118" t="s">
        <v>234</v>
      </c>
      <c r="EW118" t="s">
        <v>234</v>
      </c>
      <c r="EX118" t="s">
        <v>234</v>
      </c>
      <c r="EY118" t="s">
        <v>234</v>
      </c>
      <c r="EZ118" t="s">
        <v>234</v>
      </c>
      <c r="FA118" t="s">
        <v>234</v>
      </c>
      <c r="FB118" t="s">
        <v>234</v>
      </c>
      <c r="FC118" t="s">
        <v>234</v>
      </c>
      <c r="FD118" t="s">
        <v>234</v>
      </c>
      <c r="FE118" t="s">
        <v>234</v>
      </c>
      <c r="FF118" t="s">
        <v>234</v>
      </c>
      <c r="FG118" t="s">
        <v>234</v>
      </c>
      <c r="FH118" t="s">
        <v>234</v>
      </c>
      <c r="FI118" t="s">
        <v>234</v>
      </c>
      <c r="FJ118" t="s">
        <v>234</v>
      </c>
      <c r="FK118" t="s">
        <v>234</v>
      </c>
      <c r="FL118" t="s">
        <v>234</v>
      </c>
      <c r="FM118" t="s">
        <v>234</v>
      </c>
      <c r="FN118" t="s">
        <v>234</v>
      </c>
      <c r="FO118" t="s">
        <v>234</v>
      </c>
      <c r="FP118" t="s">
        <v>234</v>
      </c>
      <c r="FQ118" t="s">
        <v>234</v>
      </c>
      <c r="FR118" t="s">
        <v>234</v>
      </c>
      <c r="FS118" t="s">
        <v>234</v>
      </c>
      <c r="FT118" t="s">
        <v>234</v>
      </c>
      <c r="FU118" t="s">
        <v>234</v>
      </c>
      <c r="FV118" t="s">
        <v>234</v>
      </c>
      <c r="FW118" t="s">
        <v>234</v>
      </c>
      <c r="FX118" t="s">
        <v>234</v>
      </c>
      <c r="FY118" t="s">
        <v>234</v>
      </c>
      <c r="FZ118" t="s">
        <v>234</v>
      </c>
      <c r="GA118" t="s">
        <v>234</v>
      </c>
      <c r="GB118" t="s">
        <v>234</v>
      </c>
      <c r="GC118" t="s">
        <v>234</v>
      </c>
      <c r="GD118" t="s">
        <v>234</v>
      </c>
      <c r="GE118" t="s">
        <v>234</v>
      </c>
      <c r="GF118" t="s">
        <v>234</v>
      </c>
      <c r="GG118" t="s">
        <v>234</v>
      </c>
      <c r="GH118" t="s">
        <v>234</v>
      </c>
      <c r="GI118" t="s">
        <v>234</v>
      </c>
      <c r="GJ118" t="s">
        <v>234</v>
      </c>
      <c r="GK118" t="s">
        <v>234</v>
      </c>
      <c r="GL118" t="s">
        <v>234</v>
      </c>
      <c r="GM118" t="s">
        <v>234</v>
      </c>
      <c r="GN118" t="s">
        <v>234</v>
      </c>
      <c r="GO118" t="s">
        <v>234</v>
      </c>
      <c r="GP118" t="s">
        <v>234</v>
      </c>
      <c r="GQ118" t="s">
        <v>234</v>
      </c>
      <c r="GR118" t="s">
        <v>234</v>
      </c>
      <c r="GS118" t="s">
        <v>234</v>
      </c>
      <c r="GT118" t="s">
        <v>234</v>
      </c>
      <c r="GU118" t="s">
        <v>234</v>
      </c>
      <c r="GV118" t="s">
        <v>234</v>
      </c>
      <c r="GW118" t="s">
        <v>234</v>
      </c>
      <c r="GX118" t="s">
        <v>234</v>
      </c>
      <c r="GY118" t="s">
        <v>234</v>
      </c>
      <c r="GZ118" t="s">
        <v>234</v>
      </c>
      <c r="HA118" t="s">
        <v>234</v>
      </c>
      <c r="HB118" t="s">
        <v>234</v>
      </c>
      <c r="HC118" t="s">
        <v>234</v>
      </c>
      <c r="HD118" t="s">
        <v>234</v>
      </c>
      <c r="HE118" t="s">
        <v>234</v>
      </c>
      <c r="HF118" t="s">
        <v>234</v>
      </c>
      <c r="HG118" t="s">
        <v>234</v>
      </c>
      <c r="HH118" t="s">
        <v>234</v>
      </c>
      <c r="HI118" t="s">
        <v>234</v>
      </c>
      <c r="HJ118" t="s">
        <v>234</v>
      </c>
      <c r="HK118" t="s">
        <v>234</v>
      </c>
      <c r="HL118" t="s">
        <v>234</v>
      </c>
      <c r="HM118" t="s">
        <v>234</v>
      </c>
      <c r="HN118" t="s">
        <v>234</v>
      </c>
      <c r="HO118" t="s">
        <v>234</v>
      </c>
      <c r="HP118" t="s">
        <v>234</v>
      </c>
      <c r="HQ118" t="s">
        <v>1655</v>
      </c>
      <c r="HR118" t="s">
        <v>1713</v>
      </c>
      <c r="HS118" t="s">
        <v>276</v>
      </c>
      <c r="HT118" t="s">
        <v>234</v>
      </c>
      <c r="HU118" t="s">
        <v>277</v>
      </c>
      <c r="HV118" t="s">
        <v>278</v>
      </c>
      <c r="HW118" t="s">
        <v>278</v>
      </c>
      <c r="HX118" t="s">
        <v>279</v>
      </c>
      <c r="HY118" t="s">
        <v>234</v>
      </c>
      <c r="HZ118" t="s">
        <v>256</v>
      </c>
      <c r="IA118" t="s">
        <v>258</v>
      </c>
      <c r="IB118" t="s">
        <v>258</v>
      </c>
      <c r="IC118" t="s">
        <v>3810</v>
      </c>
      <c r="ID118" t="s">
        <v>234</v>
      </c>
      <c r="IE118" t="s">
        <v>234</v>
      </c>
      <c r="IF118" t="s">
        <v>234</v>
      </c>
      <c r="IG118" t="s">
        <v>234</v>
      </c>
      <c r="IH118" t="s">
        <v>234</v>
      </c>
      <c r="II118">
        <v>10</v>
      </c>
      <c r="IJ118" t="s">
        <v>4108</v>
      </c>
      <c r="IK118" t="s">
        <v>234</v>
      </c>
      <c r="IL118" t="s">
        <v>259</v>
      </c>
      <c r="IM118" s="99">
        <v>2</v>
      </c>
      <c r="IN118" t="s">
        <v>261</v>
      </c>
      <c r="IO118" t="s">
        <v>375</v>
      </c>
      <c r="IP118" t="s">
        <v>249</v>
      </c>
      <c r="IQ118" t="s">
        <v>1723</v>
      </c>
      <c r="IR118">
        <v>0</v>
      </c>
      <c r="IS118">
        <v>0</v>
      </c>
      <c r="IT118">
        <v>0</v>
      </c>
      <c r="IU118">
        <v>1</v>
      </c>
      <c r="IV118">
        <v>0</v>
      </c>
      <c r="IW118">
        <v>0</v>
      </c>
      <c r="IX118">
        <v>0</v>
      </c>
      <c r="IY118">
        <v>0</v>
      </c>
      <c r="IZ118">
        <v>0</v>
      </c>
      <c r="JA118">
        <v>0</v>
      </c>
      <c r="JB118">
        <v>0</v>
      </c>
      <c r="JC118">
        <v>0</v>
      </c>
      <c r="JD118" t="s">
        <v>234</v>
      </c>
      <c r="JE118" t="s">
        <v>261</v>
      </c>
      <c r="JF118" t="s">
        <v>234</v>
      </c>
      <c r="JG118" t="s">
        <v>234</v>
      </c>
      <c r="JH118" t="s">
        <v>234</v>
      </c>
      <c r="JI118" t="s">
        <v>234</v>
      </c>
      <c r="JJ118" t="s">
        <v>234</v>
      </c>
      <c r="JK118" t="s">
        <v>234</v>
      </c>
      <c r="JL118" t="s">
        <v>234</v>
      </c>
      <c r="JM118" t="s">
        <v>234</v>
      </c>
      <c r="JN118" t="s">
        <v>234</v>
      </c>
      <c r="JO118" t="s">
        <v>234</v>
      </c>
      <c r="JP118" t="s">
        <v>234</v>
      </c>
      <c r="JQ118" t="s">
        <v>234</v>
      </c>
      <c r="JR118" t="s">
        <v>234</v>
      </c>
      <c r="JS118" t="s">
        <v>234</v>
      </c>
      <c r="JT118" t="s">
        <v>234</v>
      </c>
      <c r="JU118" t="s">
        <v>234</v>
      </c>
      <c r="JV118" t="s">
        <v>234</v>
      </c>
      <c r="JW118" t="s">
        <v>234</v>
      </c>
      <c r="JX118" t="s">
        <v>3443</v>
      </c>
    </row>
    <row r="119" spans="1:284" x14ac:dyDescent="0.35">
      <c r="A119" t="s">
        <v>4111</v>
      </c>
      <c r="B119" s="268">
        <v>44617</v>
      </c>
      <c r="C119" t="s">
        <v>236</v>
      </c>
      <c r="D119" t="s">
        <v>235</v>
      </c>
      <c r="E119" t="s">
        <v>1362</v>
      </c>
      <c r="F119" t="s">
        <v>601</v>
      </c>
      <c r="G119" t="s">
        <v>2068</v>
      </c>
      <c r="H119" t="s">
        <v>2068</v>
      </c>
      <c r="I119" t="s">
        <v>246</v>
      </c>
      <c r="J119" t="s">
        <v>3451</v>
      </c>
      <c r="K119" t="s">
        <v>247</v>
      </c>
      <c r="L119" t="s">
        <v>248</v>
      </c>
      <c r="M119" t="s">
        <v>274</v>
      </c>
      <c r="N119" t="s">
        <v>234</v>
      </c>
      <c r="O119" t="s">
        <v>234</v>
      </c>
      <c r="P119" t="s">
        <v>234</v>
      </c>
      <c r="Q119" t="s">
        <v>234</v>
      </c>
      <c r="R119" t="s">
        <v>234</v>
      </c>
      <c r="S119" t="s">
        <v>234</v>
      </c>
      <c r="T119" t="s">
        <v>234</v>
      </c>
      <c r="U119" t="s">
        <v>234</v>
      </c>
      <c r="V119" t="s">
        <v>234</v>
      </c>
      <c r="W119" t="s">
        <v>234</v>
      </c>
      <c r="X119" t="s">
        <v>234</v>
      </c>
      <c r="Y119" t="s">
        <v>234</v>
      </c>
      <c r="Z119" t="s">
        <v>234</v>
      </c>
      <c r="AA119" t="s">
        <v>234</v>
      </c>
      <c r="AB119" t="s">
        <v>234</v>
      </c>
      <c r="AC119" t="s">
        <v>234</v>
      </c>
      <c r="AD119" t="s">
        <v>234</v>
      </c>
      <c r="AE119" t="s">
        <v>234</v>
      </c>
      <c r="AF119" t="s">
        <v>234</v>
      </c>
      <c r="AG119" t="s">
        <v>234</v>
      </c>
      <c r="AH119" t="s">
        <v>234</v>
      </c>
      <c r="AI119" t="s">
        <v>234</v>
      </c>
      <c r="AJ119" t="s">
        <v>234</v>
      </c>
      <c r="AK119" t="s">
        <v>234</v>
      </c>
      <c r="AL119" t="s">
        <v>234</v>
      </c>
      <c r="AM119" t="s">
        <v>234</v>
      </c>
      <c r="AN119" t="s">
        <v>234</v>
      </c>
      <c r="AO119" t="s">
        <v>234</v>
      </c>
      <c r="AP119" t="s">
        <v>234</v>
      </c>
      <c r="AQ119" t="s">
        <v>234</v>
      </c>
      <c r="AR119" t="s">
        <v>234</v>
      </c>
      <c r="AS119" t="s">
        <v>234</v>
      </c>
      <c r="AT119" t="s">
        <v>234</v>
      </c>
      <c r="AU119" t="s">
        <v>234</v>
      </c>
      <c r="AV119" t="s">
        <v>234</v>
      </c>
      <c r="AW119" t="s">
        <v>234</v>
      </c>
      <c r="AX119" t="s">
        <v>234</v>
      </c>
      <c r="AY119" t="s">
        <v>234</v>
      </c>
      <c r="AZ119" t="s">
        <v>234</v>
      </c>
      <c r="BA119" t="s">
        <v>234</v>
      </c>
      <c r="BB119" t="s">
        <v>234</v>
      </c>
      <c r="BC119" t="s">
        <v>234</v>
      </c>
      <c r="BD119" t="s">
        <v>234</v>
      </c>
      <c r="BE119" s="252" t="s">
        <v>234</v>
      </c>
      <c r="BF119" t="s">
        <v>234</v>
      </c>
      <c r="BG119" t="s">
        <v>234</v>
      </c>
      <c r="BH119" s="252" t="s">
        <v>234</v>
      </c>
      <c r="BI119" t="s">
        <v>234</v>
      </c>
      <c r="BJ119" t="s">
        <v>234</v>
      </c>
      <c r="BK119" s="252" t="s">
        <v>234</v>
      </c>
      <c r="BL119" t="s">
        <v>234</v>
      </c>
      <c r="BM119" t="s">
        <v>234</v>
      </c>
      <c r="BN119" s="252" t="s">
        <v>234</v>
      </c>
      <c r="BO119" t="s">
        <v>234</v>
      </c>
      <c r="BP119" t="s">
        <v>234</v>
      </c>
      <c r="BQ119" s="252" t="s">
        <v>234</v>
      </c>
      <c r="BR119" t="s">
        <v>234</v>
      </c>
      <c r="BS119" t="s">
        <v>234</v>
      </c>
      <c r="BT119" t="s">
        <v>234</v>
      </c>
      <c r="BU119" t="s">
        <v>234</v>
      </c>
      <c r="BV119" t="s">
        <v>234</v>
      </c>
      <c r="BW119" t="s">
        <v>234</v>
      </c>
      <c r="BX119" t="s">
        <v>234</v>
      </c>
      <c r="BY119" t="s">
        <v>234</v>
      </c>
      <c r="BZ119" t="s">
        <v>234</v>
      </c>
      <c r="CA119" t="s">
        <v>234</v>
      </c>
      <c r="CB119" t="s">
        <v>234</v>
      </c>
      <c r="CC119" t="s">
        <v>234</v>
      </c>
      <c r="CD119" t="s">
        <v>234</v>
      </c>
      <c r="CE119" t="s">
        <v>234</v>
      </c>
      <c r="CF119" t="s">
        <v>234</v>
      </c>
      <c r="CG119" t="s">
        <v>234</v>
      </c>
      <c r="CH119" t="s">
        <v>234</v>
      </c>
      <c r="CI119" t="s">
        <v>234</v>
      </c>
      <c r="CJ119" t="s">
        <v>234</v>
      </c>
      <c r="CK119" t="s">
        <v>234</v>
      </c>
      <c r="CL119" t="s">
        <v>234</v>
      </c>
      <c r="CM119" t="s">
        <v>234</v>
      </c>
      <c r="CN119" t="s">
        <v>234</v>
      </c>
      <c r="CO119" t="s">
        <v>234</v>
      </c>
      <c r="CP119" t="s">
        <v>234</v>
      </c>
      <c r="CQ119" t="s">
        <v>234</v>
      </c>
      <c r="CR119" t="s">
        <v>234</v>
      </c>
      <c r="CS119" t="s">
        <v>234</v>
      </c>
      <c r="CT119" t="s">
        <v>234</v>
      </c>
      <c r="CU119" t="s">
        <v>234</v>
      </c>
      <c r="CV119" t="s">
        <v>234</v>
      </c>
      <c r="CW119" t="s">
        <v>234</v>
      </c>
      <c r="CX119" t="s">
        <v>234</v>
      </c>
      <c r="CY119" t="s">
        <v>234</v>
      </c>
      <c r="CZ119" t="s">
        <v>234</v>
      </c>
      <c r="DA119" t="s">
        <v>234</v>
      </c>
      <c r="DB119" t="s">
        <v>234</v>
      </c>
      <c r="DC119" t="s">
        <v>234</v>
      </c>
      <c r="DD119" t="s">
        <v>234</v>
      </c>
      <c r="DE119" t="s">
        <v>234</v>
      </c>
      <c r="DF119" t="s">
        <v>234</v>
      </c>
      <c r="DG119" t="s">
        <v>234</v>
      </c>
      <c r="DH119" t="s">
        <v>234</v>
      </c>
      <c r="DI119" t="s">
        <v>234</v>
      </c>
      <c r="DJ119" t="s">
        <v>234</v>
      </c>
      <c r="DK119" t="s">
        <v>234</v>
      </c>
      <c r="DL119" t="s">
        <v>234</v>
      </c>
      <c r="DM119" t="s">
        <v>234</v>
      </c>
      <c r="DN119" t="s">
        <v>234</v>
      </c>
      <c r="DO119" t="s">
        <v>234</v>
      </c>
      <c r="DP119" t="s">
        <v>234</v>
      </c>
      <c r="DQ119" t="s">
        <v>234</v>
      </c>
      <c r="DR119" t="s">
        <v>234</v>
      </c>
      <c r="DS119" t="s">
        <v>234</v>
      </c>
      <c r="DT119" t="s">
        <v>234</v>
      </c>
      <c r="DU119" t="s">
        <v>234</v>
      </c>
      <c r="DV119" t="s">
        <v>234</v>
      </c>
      <c r="DW119" t="s">
        <v>234</v>
      </c>
      <c r="DX119" t="s">
        <v>234</v>
      </c>
      <c r="DY119" t="s">
        <v>234</v>
      </c>
      <c r="DZ119" t="s">
        <v>234</v>
      </c>
      <c r="EA119" t="s">
        <v>234</v>
      </c>
      <c r="EB119" t="s">
        <v>234</v>
      </c>
      <c r="EC119" t="s">
        <v>234</v>
      </c>
      <c r="ED119" t="s">
        <v>234</v>
      </c>
      <c r="EE119" t="s">
        <v>234</v>
      </c>
      <c r="EF119" t="s">
        <v>234</v>
      </c>
      <c r="EG119" t="s">
        <v>234</v>
      </c>
      <c r="EH119" t="s">
        <v>234</v>
      </c>
      <c r="EI119" t="s">
        <v>234</v>
      </c>
      <c r="EJ119" t="s">
        <v>234</v>
      </c>
      <c r="EK119" s="252" t="s">
        <v>234</v>
      </c>
      <c r="EL119" t="s">
        <v>234</v>
      </c>
      <c r="EM119" t="s">
        <v>234</v>
      </c>
      <c r="EN119" t="s">
        <v>234</v>
      </c>
      <c r="EO119" t="s">
        <v>234</v>
      </c>
      <c r="EP119" t="s">
        <v>234</v>
      </c>
      <c r="EQ119" s="252" t="s">
        <v>234</v>
      </c>
      <c r="ER119" t="s">
        <v>234</v>
      </c>
      <c r="ES119" t="s">
        <v>234</v>
      </c>
      <c r="ET119" t="s">
        <v>234</v>
      </c>
      <c r="EU119" t="s">
        <v>234</v>
      </c>
      <c r="EV119" t="s">
        <v>234</v>
      </c>
      <c r="EW119" t="s">
        <v>234</v>
      </c>
      <c r="EX119" t="s">
        <v>234</v>
      </c>
      <c r="EY119" t="s">
        <v>234</v>
      </c>
      <c r="EZ119" t="s">
        <v>234</v>
      </c>
      <c r="FA119" t="s">
        <v>234</v>
      </c>
      <c r="FB119" t="s">
        <v>234</v>
      </c>
      <c r="FC119" t="s">
        <v>234</v>
      </c>
      <c r="FD119" t="s">
        <v>234</v>
      </c>
      <c r="FE119" t="s">
        <v>234</v>
      </c>
      <c r="FF119" t="s">
        <v>234</v>
      </c>
      <c r="FG119" t="s">
        <v>234</v>
      </c>
      <c r="FH119" t="s">
        <v>234</v>
      </c>
      <c r="FI119" t="s">
        <v>234</v>
      </c>
      <c r="FJ119" t="s">
        <v>234</v>
      </c>
      <c r="FK119" t="s">
        <v>234</v>
      </c>
      <c r="FL119" t="s">
        <v>234</v>
      </c>
      <c r="FM119" t="s">
        <v>234</v>
      </c>
      <c r="FN119" t="s">
        <v>234</v>
      </c>
      <c r="FO119" t="s">
        <v>234</v>
      </c>
      <c r="FP119" t="s">
        <v>234</v>
      </c>
      <c r="FQ119" t="s">
        <v>234</v>
      </c>
      <c r="FR119" t="s">
        <v>234</v>
      </c>
      <c r="FS119" t="s">
        <v>234</v>
      </c>
      <c r="FT119" t="s">
        <v>234</v>
      </c>
      <c r="FU119" t="s">
        <v>234</v>
      </c>
      <c r="FV119" t="s">
        <v>234</v>
      </c>
      <c r="FW119" t="s">
        <v>234</v>
      </c>
      <c r="FX119" t="s">
        <v>234</v>
      </c>
      <c r="FY119" t="s">
        <v>234</v>
      </c>
      <c r="FZ119" t="s">
        <v>234</v>
      </c>
      <c r="GA119" t="s">
        <v>234</v>
      </c>
      <c r="GB119" t="s">
        <v>234</v>
      </c>
      <c r="GC119" t="s">
        <v>234</v>
      </c>
      <c r="GD119" t="s">
        <v>234</v>
      </c>
      <c r="GE119" t="s">
        <v>234</v>
      </c>
      <c r="GF119" t="s">
        <v>234</v>
      </c>
      <c r="GG119" t="s">
        <v>234</v>
      </c>
      <c r="GH119" t="s">
        <v>234</v>
      </c>
      <c r="GI119" t="s">
        <v>234</v>
      </c>
      <c r="GJ119" t="s">
        <v>234</v>
      </c>
      <c r="GK119" t="s">
        <v>234</v>
      </c>
      <c r="GL119" t="s">
        <v>234</v>
      </c>
      <c r="GM119" t="s">
        <v>234</v>
      </c>
      <c r="GN119" t="s">
        <v>234</v>
      </c>
      <c r="GO119" t="s">
        <v>234</v>
      </c>
      <c r="GP119" t="s">
        <v>234</v>
      </c>
      <c r="GQ119" t="s">
        <v>234</v>
      </c>
      <c r="GR119" t="s">
        <v>234</v>
      </c>
      <c r="GS119" t="s">
        <v>234</v>
      </c>
      <c r="GT119" t="s">
        <v>234</v>
      </c>
      <c r="GU119" t="s">
        <v>234</v>
      </c>
      <c r="GV119" t="s">
        <v>234</v>
      </c>
      <c r="GW119" t="s">
        <v>234</v>
      </c>
      <c r="GX119" t="s">
        <v>234</v>
      </c>
      <c r="GY119" t="s">
        <v>234</v>
      </c>
      <c r="GZ119" t="s">
        <v>234</v>
      </c>
      <c r="HA119" t="s">
        <v>234</v>
      </c>
      <c r="HB119" t="s">
        <v>234</v>
      </c>
      <c r="HC119" t="s">
        <v>234</v>
      </c>
      <c r="HD119" t="s">
        <v>234</v>
      </c>
      <c r="HE119" t="s">
        <v>234</v>
      </c>
      <c r="HF119" t="s">
        <v>234</v>
      </c>
      <c r="HG119" t="s">
        <v>234</v>
      </c>
      <c r="HH119" t="s">
        <v>234</v>
      </c>
      <c r="HI119" t="s">
        <v>234</v>
      </c>
      <c r="HJ119" t="s">
        <v>234</v>
      </c>
      <c r="HK119" t="s">
        <v>234</v>
      </c>
      <c r="HL119" t="s">
        <v>234</v>
      </c>
      <c r="HM119" t="s">
        <v>234</v>
      </c>
      <c r="HN119" t="s">
        <v>234</v>
      </c>
      <c r="HO119" t="s">
        <v>234</v>
      </c>
      <c r="HP119" t="s">
        <v>234</v>
      </c>
      <c r="HQ119" t="s">
        <v>1655</v>
      </c>
      <c r="HR119" t="s">
        <v>1713</v>
      </c>
      <c r="HS119" t="s">
        <v>276</v>
      </c>
      <c r="HT119" t="s">
        <v>234</v>
      </c>
      <c r="HU119" t="s">
        <v>277</v>
      </c>
      <c r="HV119" t="s">
        <v>278</v>
      </c>
      <c r="HW119" t="s">
        <v>278</v>
      </c>
      <c r="HX119" t="s">
        <v>279</v>
      </c>
      <c r="HY119" t="s">
        <v>234</v>
      </c>
      <c r="HZ119" t="s">
        <v>260</v>
      </c>
      <c r="IA119" t="s">
        <v>258</v>
      </c>
      <c r="IB119" t="s">
        <v>258</v>
      </c>
      <c r="IC119" t="s">
        <v>3810</v>
      </c>
      <c r="ID119" t="s">
        <v>234</v>
      </c>
      <c r="IE119" t="s">
        <v>234</v>
      </c>
      <c r="IF119" t="s">
        <v>234</v>
      </c>
      <c r="IG119" t="s">
        <v>234</v>
      </c>
      <c r="IH119" t="s">
        <v>234</v>
      </c>
      <c r="II119">
        <v>15</v>
      </c>
      <c r="IJ119" t="s">
        <v>4110</v>
      </c>
      <c r="IK119" t="s">
        <v>234</v>
      </c>
      <c r="IL119" t="s">
        <v>259</v>
      </c>
      <c r="IM119" s="99">
        <v>3</v>
      </c>
      <c r="IN119" t="s">
        <v>261</v>
      </c>
      <c r="IO119" t="s">
        <v>375</v>
      </c>
      <c r="IP119" t="s">
        <v>249</v>
      </c>
      <c r="IQ119" t="s">
        <v>1723</v>
      </c>
      <c r="IR119">
        <v>0</v>
      </c>
      <c r="IS119">
        <v>0</v>
      </c>
      <c r="IT119">
        <v>0</v>
      </c>
      <c r="IU119">
        <v>1</v>
      </c>
      <c r="IV119">
        <v>0</v>
      </c>
      <c r="IW119">
        <v>0</v>
      </c>
      <c r="IX119">
        <v>0</v>
      </c>
      <c r="IY119">
        <v>0</v>
      </c>
      <c r="IZ119">
        <v>0</v>
      </c>
      <c r="JA119">
        <v>0</v>
      </c>
      <c r="JB119">
        <v>0</v>
      </c>
      <c r="JC119">
        <v>0</v>
      </c>
      <c r="JD119" t="s">
        <v>234</v>
      </c>
      <c r="JE119" t="s">
        <v>261</v>
      </c>
      <c r="JF119" t="s">
        <v>234</v>
      </c>
      <c r="JG119" t="s">
        <v>234</v>
      </c>
      <c r="JH119" t="s">
        <v>234</v>
      </c>
      <c r="JI119" t="s">
        <v>234</v>
      </c>
      <c r="JJ119" t="s">
        <v>234</v>
      </c>
      <c r="JK119" t="s">
        <v>234</v>
      </c>
      <c r="JL119" t="s">
        <v>234</v>
      </c>
      <c r="JM119" t="s">
        <v>234</v>
      </c>
      <c r="JN119" t="s">
        <v>234</v>
      </c>
      <c r="JO119" t="s">
        <v>234</v>
      </c>
      <c r="JP119" t="s">
        <v>234</v>
      </c>
      <c r="JQ119" t="s">
        <v>234</v>
      </c>
      <c r="JR119" t="s">
        <v>234</v>
      </c>
      <c r="JS119" t="s">
        <v>234</v>
      </c>
      <c r="JT119" t="s">
        <v>234</v>
      </c>
      <c r="JU119" t="s">
        <v>234</v>
      </c>
      <c r="JV119" t="s">
        <v>234</v>
      </c>
      <c r="JW119" t="s">
        <v>234</v>
      </c>
      <c r="JX119" t="s">
        <v>3443</v>
      </c>
    </row>
    <row r="120" spans="1:284" x14ac:dyDescent="0.35">
      <c r="A120" t="s">
        <v>4112</v>
      </c>
      <c r="B120" s="268">
        <v>44617</v>
      </c>
      <c r="C120" t="s">
        <v>236</v>
      </c>
      <c r="D120" t="s">
        <v>235</v>
      </c>
      <c r="E120" t="s">
        <v>1362</v>
      </c>
      <c r="F120" t="s">
        <v>601</v>
      </c>
      <c r="G120" t="s">
        <v>2068</v>
      </c>
      <c r="H120" t="s">
        <v>2068</v>
      </c>
      <c r="I120" t="s">
        <v>246</v>
      </c>
      <c r="J120" t="s">
        <v>3451</v>
      </c>
      <c r="K120" t="s">
        <v>247</v>
      </c>
      <c r="L120" t="s">
        <v>248</v>
      </c>
      <c r="M120" t="s">
        <v>250</v>
      </c>
      <c r="N120" t="s">
        <v>234</v>
      </c>
      <c r="O120" t="s">
        <v>234</v>
      </c>
      <c r="P120" t="s">
        <v>234</v>
      </c>
      <c r="Q120" t="s">
        <v>234</v>
      </c>
      <c r="R120" t="s">
        <v>234</v>
      </c>
      <c r="S120" t="s">
        <v>234</v>
      </c>
      <c r="T120" t="s">
        <v>234</v>
      </c>
      <c r="U120" t="s">
        <v>234</v>
      </c>
      <c r="V120" t="s">
        <v>234</v>
      </c>
      <c r="W120" t="s">
        <v>234</v>
      </c>
      <c r="X120" t="s">
        <v>234</v>
      </c>
      <c r="Y120" t="s">
        <v>234</v>
      </c>
      <c r="Z120" t="s">
        <v>234</v>
      </c>
      <c r="AA120" t="s">
        <v>234</v>
      </c>
      <c r="AB120" t="s">
        <v>234</v>
      </c>
      <c r="AC120" t="s">
        <v>234</v>
      </c>
      <c r="AD120" t="s">
        <v>234</v>
      </c>
      <c r="AE120" t="s">
        <v>234</v>
      </c>
      <c r="AF120" t="s">
        <v>234</v>
      </c>
      <c r="AG120" t="s">
        <v>234</v>
      </c>
      <c r="AH120" t="s">
        <v>234</v>
      </c>
      <c r="AI120" t="s">
        <v>234</v>
      </c>
      <c r="AJ120" t="s">
        <v>234</v>
      </c>
      <c r="AK120" t="s">
        <v>234</v>
      </c>
      <c r="AL120" t="s">
        <v>234</v>
      </c>
      <c r="AM120" t="s">
        <v>234</v>
      </c>
      <c r="AN120" t="s">
        <v>234</v>
      </c>
      <c r="AO120" t="s">
        <v>234</v>
      </c>
      <c r="AP120" t="s">
        <v>234</v>
      </c>
      <c r="AQ120" t="s">
        <v>234</v>
      </c>
      <c r="AR120" t="s">
        <v>234</v>
      </c>
      <c r="AS120" t="s">
        <v>234</v>
      </c>
      <c r="AT120" t="s">
        <v>234</v>
      </c>
      <c r="AU120" t="s">
        <v>234</v>
      </c>
      <c r="AV120" t="s">
        <v>234</v>
      </c>
      <c r="AW120" t="s">
        <v>234</v>
      </c>
      <c r="AX120" t="s">
        <v>234</v>
      </c>
      <c r="AY120" t="s">
        <v>234</v>
      </c>
      <c r="AZ120" t="s">
        <v>234</v>
      </c>
      <c r="BA120" t="s">
        <v>234</v>
      </c>
      <c r="BB120" t="s">
        <v>234</v>
      </c>
      <c r="BC120" t="s">
        <v>234</v>
      </c>
      <c r="BD120" t="s">
        <v>234</v>
      </c>
      <c r="BE120" s="252" t="s">
        <v>234</v>
      </c>
      <c r="BF120" t="s">
        <v>234</v>
      </c>
      <c r="BG120" t="s">
        <v>234</v>
      </c>
      <c r="BH120" s="252" t="s">
        <v>234</v>
      </c>
      <c r="BI120" t="s">
        <v>234</v>
      </c>
      <c r="BJ120" t="s">
        <v>234</v>
      </c>
      <c r="BK120" s="252" t="s">
        <v>234</v>
      </c>
      <c r="BL120" t="s">
        <v>234</v>
      </c>
      <c r="BM120" t="s">
        <v>234</v>
      </c>
      <c r="BN120" s="252" t="s">
        <v>234</v>
      </c>
      <c r="BO120" t="s">
        <v>234</v>
      </c>
      <c r="BP120" t="s">
        <v>234</v>
      </c>
      <c r="BQ120" s="252" t="s">
        <v>234</v>
      </c>
      <c r="BR120" t="s">
        <v>234</v>
      </c>
      <c r="BS120" t="s">
        <v>234</v>
      </c>
      <c r="BT120" t="s">
        <v>234</v>
      </c>
      <c r="BU120" t="s">
        <v>234</v>
      </c>
      <c r="BV120" t="s">
        <v>234</v>
      </c>
      <c r="BW120" t="s">
        <v>234</v>
      </c>
      <c r="BX120" t="s">
        <v>234</v>
      </c>
      <c r="BY120" t="s">
        <v>234</v>
      </c>
      <c r="BZ120" t="s">
        <v>234</v>
      </c>
      <c r="CA120" t="s">
        <v>234</v>
      </c>
      <c r="CB120" t="s">
        <v>234</v>
      </c>
      <c r="CC120" t="s">
        <v>234</v>
      </c>
      <c r="CD120" t="s">
        <v>234</v>
      </c>
      <c r="CE120" t="s">
        <v>234</v>
      </c>
      <c r="CF120" t="s">
        <v>234</v>
      </c>
      <c r="CG120" t="s">
        <v>234</v>
      </c>
      <c r="CH120" t="s">
        <v>234</v>
      </c>
      <c r="CI120" t="s">
        <v>234</v>
      </c>
      <c r="CJ120" t="s">
        <v>234</v>
      </c>
      <c r="CK120" t="s">
        <v>234</v>
      </c>
      <c r="CL120" t="s">
        <v>234</v>
      </c>
      <c r="CM120" t="s">
        <v>234</v>
      </c>
      <c r="CN120" t="s">
        <v>234</v>
      </c>
      <c r="CO120" t="s">
        <v>234</v>
      </c>
      <c r="CP120" t="s">
        <v>234</v>
      </c>
      <c r="CQ120" t="s">
        <v>234</v>
      </c>
      <c r="CR120" t="s">
        <v>234</v>
      </c>
      <c r="CS120" t="s">
        <v>234</v>
      </c>
      <c r="CT120" t="s">
        <v>234</v>
      </c>
      <c r="CU120" t="s">
        <v>234</v>
      </c>
      <c r="CV120" t="s">
        <v>234</v>
      </c>
      <c r="CW120" t="s">
        <v>234</v>
      </c>
      <c r="CX120" t="s">
        <v>234</v>
      </c>
      <c r="CY120" t="s">
        <v>234</v>
      </c>
      <c r="CZ120" t="s">
        <v>234</v>
      </c>
      <c r="DA120" t="s">
        <v>234</v>
      </c>
      <c r="DB120" t="s">
        <v>234</v>
      </c>
      <c r="DC120" t="s">
        <v>234</v>
      </c>
      <c r="DD120" t="s">
        <v>234</v>
      </c>
      <c r="DE120" t="s">
        <v>234</v>
      </c>
      <c r="DF120" t="s">
        <v>234</v>
      </c>
      <c r="DG120" t="s">
        <v>234</v>
      </c>
      <c r="DH120" t="s">
        <v>234</v>
      </c>
      <c r="DI120" t="s">
        <v>234</v>
      </c>
      <c r="DJ120" t="s">
        <v>234</v>
      </c>
      <c r="DK120" t="s">
        <v>234</v>
      </c>
      <c r="DL120" t="s">
        <v>234</v>
      </c>
      <c r="DM120" t="s">
        <v>234</v>
      </c>
      <c r="DN120" t="s">
        <v>234</v>
      </c>
      <c r="DO120" t="s">
        <v>234</v>
      </c>
      <c r="DP120" t="s">
        <v>234</v>
      </c>
      <c r="DQ120" t="s">
        <v>234</v>
      </c>
      <c r="DR120" t="s">
        <v>234</v>
      </c>
      <c r="DS120" t="s">
        <v>234</v>
      </c>
      <c r="DT120" t="s">
        <v>234</v>
      </c>
      <c r="DU120" t="s">
        <v>234</v>
      </c>
      <c r="DV120" t="s">
        <v>234</v>
      </c>
      <c r="DW120" t="s">
        <v>234</v>
      </c>
      <c r="DX120" t="s">
        <v>234</v>
      </c>
      <c r="DY120" t="s">
        <v>234</v>
      </c>
      <c r="DZ120" t="s">
        <v>234</v>
      </c>
      <c r="EA120" t="s">
        <v>234</v>
      </c>
      <c r="EB120" t="s">
        <v>234</v>
      </c>
      <c r="EC120" t="s">
        <v>234</v>
      </c>
      <c r="ED120" t="s">
        <v>234</v>
      </c>
      <c r="EE120" t="s">
        <v>234</v>
      </c>
      <c r="EF120" t="s">
        <v>234</v>
      </c>
      <c r="EG120" t="s">
        <v>234</v>
      </c>
      <c r="EH120" t="s">
        <v>234</v>
      </c>
      <c r="EI120" t="s">
        <v>234</v>
      </c>
      <c r="EJ120" t="s">
        <v>234</v>
      </c>
      <c r="EK120" s="252" t="s">
        <v>234</v>
      </c>
      <c r="EL120" t="s">
        <v>234</v>
      </c>
      <c r="EM120" t="s">
        <v>234</v>
      </c>
      <c r="EN120" t="s">
        <v>234</v>
      </c>
      <c r="EO120" t="s">
        <v>234</v>
      </c>
      <c r="EP120" t="s">
        <v>234</v>
      </c>
      <c r="EQ120" s="252" t="s">
        <v>234</v>
      </c>
      <c r="ER120" t="s">
        <v>234</v>
      </c>
      <c r="ES120" t="s">
        <v>234</v>
      </c>
      <c r="ET120" t="s">
        <v>234</v>
      </c>
      <c r="EU120" t="s">
        <v>234</v>
      </c>
      <c r="EV120" t="s">
        <v>234</v>
      </c>
      <c r="EW120" t="s">
        <v>234</v>
      </c>
      <c r="EX120" t="s">
        <v>234</v>
      </c>
      <c r="EY120" t="s">
        <v>234</v>
      </c>
      <c r="EZ120" t="s">
        <v>234</v>
      </c>
      <c r="FA120" t="s">
        <v>234</v>
      </c>
      <c r="FB120" t="s">
        <v>234</v>
      </c>
      <c r="FC120" t="s">
        <v>234</v>
      </c>
      <c r="FD120" t="s">
        <v>234</v>
      </c>
      <c r="FE120" t="s">
        <v>234</v>
      </c>
      <c r="FF120" t="s">
        <v>234</v>
      </c>
      <c r="FG120" t="s">
        <v>234</v>
      </c>
      <c r="FH120" t="s">
        <v>234</v>
      </c>
      <c r="FI120" t="s">
        <v>234</v>
      </c>
      <c r="FJ120" t="s">
        <v>234</v>
      </c>
      <c r="FK120" t="s">
        <v>234</v>
      </c>
      <c r="FL120" t="s">
        <v>234</v>
      </c>
      <c r="FM120" t="s">
        <v>234</v>
      </c>
      <c r="FN120" t="s">
        <v>234</v>
      </c>
      <c r="FO120" t="s">
        <v>234</v>
      </c>
      <c r="FP120" t="s">
        <v>234</v>
      </c>
      <c r="FQ120" t="s">
        <v>234</v>
      </c>
      <c r="FR120" t="s">
        <v>234</v>
      </c>
      <c r="FS120" t="s">
        <v>234</v>
      </c>
      <c r="FT120" t="s">
        <v>234</v>
      </c>
      <c r="FU120" t="s">
        <v>234</v>
      </c>
      <c r="FV120" t="s">
        <v>234</v>
      </c>
      <c r="FW120" t="s">
        <v>234</v>
      </c>
      <c r="FX120" t="s">
        <v>234</v>
      </c>
      <c r="FY120" t="s">
        <v>234</v>
      </c>
      <c r="FZ120" t="s">
        <v>234</v>
      </c>
      <c r="GA120" t="s">
        <v>234</v>
      </c>
      <c r="GB120" t="s">
        <v>234</v>
      </c>
      <c r="GC120" t="s">
        <v>234</v>
      </c>
      <c r="GD120" t="s">
        <v>234</v>
      </c>
      <c r="GE120" t="s">
        <v>234</v>
      </c>
      <c r="GF120" t="s">
        <v>234</v>
      </c>
      <c r="GG120" t="s">
        <v>234</v>
      </c>
      <c r="GH120" t="s">
        <v>234</v>
      </c>
      <c r="GI120" t="s">
        <v>234</v>
      </c>
      <c r="GJ120" t="s">
        <v>234</v>
      </c>
      <c r="GK120" t="s">
        <v>234</v>
      </c>
      <c r="GL120" t="s">
        <v>234</v>
      </c>
      <c r="GM120" t="s">
        <v>234</v>
      </c>
      <c r="GN120" t="s">
        <v>234</v>
      </c>
      <c r="GO120" t="s">
        <v>234</v>
      </c>
      <c r="GP120" t="s">
        <v>234</v>
      </c>
      <c r="GQ120" t="s">
        <v>234</v>
      </c>
      <c r="GR120" t="s">
        <v>234</v>
      </c>
      <c r="GS120" t="s">
        <v>234</v>
      </c>
      <c r="GT120" t="s">
        <v>234</v>
      </c>
      <c r="GU120" t="s">
        <v>234</v>
      </c>
      <c r="GV120" t="s">
        <v>234</v>
      </c>
      <c r="GW120" t="s">
        <v>234</v>
      </c>
      <c r="GX120" t="s">
        <v>234</v>
      </c>
      <c r="GY120" t="s">
        <v>234</v>
      </c>
      <c r="GZ120" t="s">
        <v>234</v>
      </c>
      <c r="HA120" t="s">
        <v>234</v>
      </c>
      <c r="HB120" t="s">
        <v>234</v>
      </c>
      <c r="HC120" t="s">
        <v>234</v>
      </c>
      <c r="HD120" t="s">
        <v>234</v>
      </c>
      <c r="HE120" t="s">
        <v>234</v>
      </c>
      <c r="HF120" t="s">
        <v>234</v>
      </c>
      <c r="HG120" t="s">
        <v>234</v>
      </c>
      <c r="HH120" t="s">
        <v>234</v>
      </c>
      <c r="HI120" t="s">
        <v>234</v>
      </c>
      <c r="HJ120" t="s">
        <v>234</v>
      </c>
      <c r="HK120" t="s">
        <v>234</v>
      </c>
      <c r="HL120" t="s">
        <v>234</v>
      </c>
      <c r="HM120" t="s">
        <v>234</v>
      </c>
      <c r="HN120" t="s">
        <v>234</v>
      </c>
      <c r="HO120" t="s">
        <v>234</v>
      </c>
      <c r="HP120" t="s">
        <v>234</v>
      </c>
      <c r="HQ120" t="s">
        <v>1655</v>
      </c>
      <c r="HR120" t="s">
        <v>1713</v>
      </c>
      <c r="HS120" t="s">
        <v>319</v>
      </c>
      <c r="HT120" t="s">
        <v>234</v>
      </c>
      <c r="HU120" t="s">
        <v>320</v>
      </c>
      <c r="HV120" t="s">
        <v>321</v>
      </c>
      <c r="HW120" t="s">
        <v>321</v>
      </c>
      <c r="HX120" t="s">
        <v>279</v>
      </c>
      <c r="HY120" t="s">
        <v>234</v>
      </c>
      <c r="HZ120" t="s">
        <v>256</v>
      </c>
      <c r="IA120" t="s">
        <v>258</v>
      </c>
      <c r="IB120" t="s">
        <v>258</v>
      </c>
      <c r="IC120" t="s">
        <v>3810</v>
      </c>
      <c r="ID120" t="s">
        <v>234</v>
      </c>
      <c r="IE120" t="s">
        <v>234</v>
      </c>
      <c r="IF120" t="s">
        <v>234</v>
      </c>
      <c r="IG120" t="s">
        <v>234</v>
      </c>
      <c r="IH120" t="s">
        <v>234</v>
      </c>
      <c r="II120">
        <v>25</v>
      </c>
      <c r="IJ120" t="s">
        <v>3833</v>
      </c>
      <c r="IK120" t="s">
        <v>234</v>
      </c>
      <c r="IL120" t="s">
        <v>259</v>
      </c>
      <c r="IM120" s="99">
        <v>5</v>
      </c>
      <c r="IN120" t="s">
        <v>261</v>
      </c>
      <c r="IO120" t="s">
        <v>375</v>
      </c>
      <c r="IP120" t="s">
        <v>249</v>
      </c>
      <c r="IQ120" t="s">
        <v>1723</v>
      </c>
      <c r="IR120">
        <v>0</v>
      </c>
      <c r="IS120">
        <v>0</v>
      </c>
      <c r="IT120">
        <v>0</v>
      </c>
      <c r="IU120">
        <v>1</v>
      </c>
      <c r="IV120">
        <v>0</v>
      </c>
      <c r="IW120">
        <v>0</v>
      </c>
      <c r="IX120">
        <v>0</v>
      </c>
      <c r="IY120">
        <v>0</v>
      </c>
      <c r="IZ120">
        <v>0</v>
      </c>
      <c r="JA120">
        <v>0</v>
      </c>
      <c r="JB120">
        <v>0</v>
      </c>
      <c r="JC120">
        <v>0</v>
      </c>
      <c r="JD120" t="s">
        <v>234</v>
      </c>
      <c r="JE120" t="s">
        <v>261</v>
      </c>
      <c r="JF120" t="s">
        <v>234</v>
      </c>
      <c r="JG120" t="s">
        <v>234</v>
      </c>
      <c r="JH120" t="s">
        <v>234</v>
      </c>
      <c r="JI120" t="s">
        <v>234</v>
      </c>
      <c r="JJ120" t="s">
        <v>234</v>
      </c>
      <c r="JK120" t="s">
        <v>234</v>
      </c>
      <c r="JL120" t="s">
        <v>234</v>
      </c>
      <c r="JM120" t="s">
        <v>234</v>
      </c>
      <c r="JN120" t="s">
        <v>234</v>
      </c>
      <c r="JO120" t="s">
        <v>234</v>
      </c>
      <c r="JP120" t="s">
        <v>234</v>
      </c>
      <c r="JQ120" t="s">
        <v>234</v>
      </c>
      <c r="JR120" t="s">
        <v>234</v>
      </c>
      <c r="JS120" t="s">
        <v>234</v>
      </c>
      <c r="JT120" t="s">
        <v>234</v>
      </c>
      <c r="JU120" t="s">
        <v>234</v>
      </c>
      <c r="JV120" t="s">
        <v>234</v>
      </c>
      <c r="JW120" t="s">
        <v>234</v>
      </c>
      <c r="JX120" t="s">
        <v>3443</v>
      </c>
    </row>
    <row r="121" spans="1:284" x14ac:dyDescent="0.35">
      <c r="A121" t="s">
        <v>4116</v>
      </c>
      <c r="B121" s="268">
        <v>44615</v>
      </c>
      <c r="C121" t="s">
        <v>403</v>
      </c>
      <c r="D121" t="s">
        <v>402</v>
      </c>
      <c r="E121" t="s">
        <v>4113</v>
      </c>
      <c r="F121" t="s">
        <v>406</v>
      </c>
      <c r="G121" t="s">
        <v>413</v>
      </c>
      <c r="H121" t="s">
        <v>3383</v>
      </c>
      <c r="I121" t="s">
        <v>3420</v>
      </c>
      <c r="J121" t="s">
        <v>3421</v>
      </c>
      <c r="K121" t="s">
        <v>247</v>
      </c>
      <c r="L121" t="s">
        <v>284</v>
      </c>
      <c r="M121" t="s">
        <v>250</v>
      </c>
      <c r="N121" t="s">
        <v>234</v>
      </c>
      <c r="O121" t="s">
        <v>234</v>
      </c>
      <c r="P121" t="s">
        <v>285</v>
      </c>
      <c r="Q121" t="s">
        <v>234</v>
      </c>
      <c r="R121" t="s">
        <v>318</v>
      </c>
      <c r="S121">
        <v>1</v>
      </c>
      <c r="T121">
        <v>0</v>
      </c>
      <c r="U121">
        <v>0</v>
      </c>
      <c r="V121">
        <v>0</v>
      </c>
      <c r="W121">
        <v>0</v>
      </c>
      <c r="X121">
        <v>0</v>
      </c>
      <c r="Y121">
        <v>0</v>
      </c>
      <c r="Z121">
        <v>0</v>
      </c>
      <c r="AA121" t="s">
        <v>309</v>
      </c>
      <c r="AB121" t="s">
        <v>750</v>
      </c>
      <c r="AC121" t="s">
        <v>287</v>
      </c>
      <c r="AD121">
        <v>1</v>
      </c>
      <c r="AE121">
        <v>0</v>
      </c>
      <c r="AF121">
        <v>0</v>
      </c>
      <c r="AG121">
        <v>0</v>
      </c>
      <c r="AH121">
        <v>0</v>
      </c>
      <c r="AI121">
        <v>0</v>
      </c>
      <c r="AJ121">
        <v>0</v>
      </c>
      <c r="AK121">
        <v>0</v>
      </c>
      <c r="AL121">
        <v>0</v>
      </c>
      <c r="AM121">
        <v>0</v>
      </c>
      <c r="AN121" t="s">
        <v>234</v>
      </c>
      <c r="AO121" t="s">
        <v>304</v>
      </c>
      <c r="AP121" t="s">
        <v>311</v>
      </c>
      <c r="AQ121" t="s">
        <v>3889</v>
      </c>
      <c r="AR121">
        <v>1</v>
      </c>
      <c r="AS121">
        <v>1</v>
      </c>
      <c r="AT121">
        <v>1</v>
      </c>
      <c r="AU121">
        <v>1</v>
      </c>
      <c r="AV121">
        <v>1</v>
      </c>
      <c r="AW121">
        <v>1</v>
      </c>
      <c r="AX121">
        <v>1</v>
      </c>
      <c r="AY121">
        <v>0</v>
      </c>
      <c r="AZ121" t="s">
        <v>1500</v>
      </c>
      <c r="BA121">
        <v>300</v>
      </c>
      <c r="BB121">
        <v>150</v>
      </c>
      <c r="BC121" t="s">
        <v>1655</v>
      </c>
      <c r="BD121">
        <v>390</v>
      </c>
      <c r="BE121" s="252">
        <v>150</v>
      </c>
      <c r="BF121" t="s">
        <v>1655</v>
      </c>
      <c r="BG121">
        <v>300</v>
      </c>
      <c r="BH121" s="252">
        <v>130.434782608695</v>
      </c>
      <c r="BI121" t="s">
        <v>1655</v>
      </c>
      <c r="BJ121">
        <v>390</v>
      </c>
      <c r="BK121" s="252">
        <v>134.482758620689</v>
      </c>
      <c r="BL121" t="s">
        <v>1655</v>
      </c>
      <c r="BM121">
        <v>660</v>
      </c>
      <c r="BN121" s="252">
        <v>275</v>
      </c>
      <c r="BO121" t="s">
        <v>1445</v>
      </c>
      <c r="BP121">
        <v>600</v>
      </c>
      <c r="BQ121" s="252">
        <v>250</v>
      </c>
      <c r="BR121" t="s">
        <v>1655</v>
      </c>
      <c r="BS121" t="s">
        <v>1507</v>
      </c>
      <c r="BT121" t="s">
        <v>1655</v>
      </c>
      <c r="BU121">
        <v>1100</v>
      </c>
      <c r="BV121" t="s">
        <v>234</v>
      </c>
      <c r="BW121" t="s">
        <v>234</v>
      </c>
      <c r="BX121" t="s">
        <v>234</v>
      </c>
      <c r="BY121" t="s">
        <v>234</v>
      </c>
      <c r="BZ121" t="s">
        <v>234</v>
      </c>
      <c r="CA121" t="s">
        <v>234</v>
      </c>
      <c r="CB121" t="s">
        <v>259</v>
      </c>
      <c r="CC121">
        <v>1100</v>
      </c>
      <c r="CD121" t="s">
        <v>1655</v>
      </c>
      <c r="CE121" t="s">
        <v>1445</v>
      </c>
      <c r="CF121" t="s">
        <v>234</v>
      </c>
      <c r="CG121" t="s">
        <v>234</v>
      </c>
      <c r="CH121" t="s">
        <v>234</v>
      </c>
      <c r="CI121" t="s">
        <v>234</v>
      </c>
      <c r="CJ121" t="s">
        <v>234</v>
      </c>
      <c r="CK121" t="s">
        <v>234</v>
      </c>
      <c r="CL121" t="s">
        <v>234</v>
      </c>
      <c r="CM121" t="s">
        <v>234</v>
      </c>
      <c r="CN121" t="s">
        <v>234</v>
      </c>
      <c r="CO121" t="s">
        <v>234</v>
      </c>
      <c r="CP121" t="s">
        <v>234</v>
      </c>
      <c r="CQ121" t="s">
        <v>234</v>
      </c>
      <c r="CR121" t="s">
        <v>234</v>
      </c>
      <c r="CS121" t="s">
        <v>234</v>
      </c>
      <c r="CT121" t="s">
        <v>234</v>
      </c>
      <c r="CU121" t="s">
        <v>234</v>
      </c>
      <c r="CV121" t="s">
        <v>234</v>
      </c>
      <c r="CW121" t="s">
        <v>234</v>
      </c>
      <c r="CX121" t="s">
        <v>234</v>
      </c>
      <c r="CY121" t="s">
        <v>234</v>
      </c>
      <c r="CZ121" t="s">
        <v>234</v>
      </c>
      <c r="DA121" t="s">
        <v>234</v>
      </c>
      <c r="DB121" t="s">
        <v>234</v>
      </c>
      <c r="DC121" t="s">
        <v>234</v>
      </c>
      <c r="DD121" t="s">
        <v>234</v>
      </c>
      <c r="DE121" t="s">
        <v>1655</v>
      </c>
      <c r="DF121" t="s">
        <v>1445</v>
      </c>
      <c r="DG121" t="s">
        <v>1655</v>
      </c>
      <c r="DH121" t="s">
        <v>406</v>
      </c>
      <c r="DI121" t="s">
        <v>305</v>
      </c>
      <c r="DJ121" t="s">
        <v>413</v>
      </c>
      <c r="DK121" t="s">
        <v>305</v>
      </c>
      <c r="DL121" t="s">
        <v>234</v>
      </c>
      <c r="DM121" t="s">
        <v>234</v>
      </c>
      <c r="DN121" t="s">
        <v>234</v>
      </c>
      <c r="DO121" t="s">
        <v>234</v>
      </c>
      <c r="DP121" t="s">
        <v>234</v>
      </c>
      <c r="DQ121" t="s">
        <v>234</v>
      </c>
      <c r="DR121" t="s">
        <v>234</v>
      </c>
      <c r="DS121" t="s">
        <v>234</v>
      </c>
      <c r="DT121" t="s">
        <v>234</v>
      </c>
      <c r="DU121" t="s">
        <v>234</v>
      </c>
      <c r="DV121" t="s">
        <v>234</v>
      </c>
      <c r="DW121" t="s">
        <v>234</v>
      </c>
      <c r="DX121" t="s">
        <v>234</v>
      </c>
      <c r="DY121" t="s">
        <v>234</v>
      </c>
      <c r="DZ121" t="s">
        <v>234</v>
      </c>
      <c r="EA121" t="s">
        <v>234</v>
      </c>
      <c r="EB121" t="s">
        <v>234</v>
      </c>
      <c r="EC121" t="s">
        <v>234</v>
      </c>
      <c r="ED121" t="s">
        <v>234</v>
      </c>
      <c r="EE121" t="s">
        <v>234</v>
      </c>
      <c r="EF121" t="s">
        <v>234</v>
      </c>
      <c r="EG121" t="s">
        <v>234</v>
      </c>
      <c r="EH121" t="s">
        <v>234</v>
      </c>
      <c r="EI121" t="s">
        <v>234</v>
      </c>
      <c r="EJ121" t="s">
        <v>234</v>
      </c>
      <c r="EK121" s="252" t="s">
        <v>234</v>
      </c>
      <c r="EL121" t="s">
        <v>234</v>
      </c>
      <c r="EM121" t="s">
        <v>234</v>
      </c>
      <c r="EN121" t="s">
        <v>234</v>
      </c>
      <c r="EO121" t="s">
        <v>234</v>
      </c>
      <c r="EP121" t="s">
        <v>234</v>
      </c>
      <c r="EQ121" s="252" t="s">
        <v>234</v>
      </c>
      <c r="ER121" t="s">
        <v>234</v>
      </c>
      <c r="ES121" t="s">
        <v>234</v>
      </c>
      <c r="ET121" t="s">
        <v>234</v>
      </c>
      <c r="EU121" t="s">
        <v>234</v>
      </c>
      <c r="EV121" t="s">
        <v>234</v>
      </c>
      <c r="EW121" t="s">
        <v>234</v>
      </c>
      <c r="EX121" t="s">
        <v>234</v>
      </c>
      <c r="EY121" t="s">
        <v>234</v>
      </c>
      <c r="EZ121" t="s">
        <v>234</v>
      </c>
      <c r="FA121" t="s">
        <v>234</v>
      </c>
      <c r="FB121" t="s">
        <v>234</v>
      </c>
      <c r="FC121" t="s">
        <v>234</v>
      </c>
      <c r="FD121" t="s">
        <v>234</v>
      </c>
      <c r="FE121" t="s">
        <v>234</v>
      </c>
      <c r="FF121" t="s">
        <v>234</v>
      </c>
      <c r="FG121" t="s">
        <v>234</v>
      </c>
      <c r="FH121" t="s">
        <v>234</v>
      </c>
      <c r="FI121" t="s">
        <v>234</v>
      </c>
      <c r="FJ121" t="s">
        <v>234</v>
      </c>
      <c r="FK121" t="s">
        <v>234</v>
      </c>
      <c r="FL121" t="s">
        <v>234</v>
      </c>
      <c r="FM121" t="s">
        <v>234</v>
      </c>
      <c r="FN121" t="s">
        <v>234</v>
      </c>
      <c r="FO121" t="s">
        <v>234</v>
      </c>
      <c r="FP121" t="s">
        <v>234</v>
      </c>
      <c r="FQ121" t="s">
        <v>234</v>
      </c>
      <c r="FR121" t="s">
        <v>234</v>
      </c>
      <c r="FS121" t="s">
        <v>234</v>
      </c>
      <c r="FT121" t="s">
        <v>234</v>
      </c>
      <c r="FU121" t="s">
        <v>234</v>
      </c>
      <c r="FV121" t="s">
        <v>234</v>
      </c>
      <c r="FW121" t="s">
        <v>234</v>
      </c>
      <c r="FX121" t="s">
        <v>234</v>
      </c>
      <c r="FY121" t="s">
        <v>234</v>
      </c>
      <c r="FZ121" t="s">
        <v>234</v>
      </c>
      <c r="GA121" t="s">
        <v>234</v>
      </c>
      <c r="GB121" t="s">
        <v>234</v>
      </c>
      <c r="GC121" t="s">
        <v>234</v>
      </c>
      <c r="GD121" t="s">
        <v>234</v>
      </c>
      <c r="GE121" t="s">
        <v>234</v>
      </c>
      <c r="GF121" t="s">
        <v>234</v>
      </c>
      <c r="GG121" t="s">
        <v>234</v>
      </c>
      <c r="GH121" t="s">
        <v>234</v>
      </c>
      <c r="GI121" t="s">
        <v>234</v>
      </c>
      <c r="GJ121" t="s">
        <v>234</v>
      </c>
      <c r="GK121" t="s">
        <v>234</v>
      </c>
      <c r="GL121" t="s">
        <v>234</v>
      </c>
      <c r="GM121" t="s">
        <v>234</v>
      </c>
      <c r="GN121" t="s">
        <v>234</v>
      </c>
      <c r="GO121" t="s">
        <v>234</v>
      </c>
      <c r="GP121" t="s">
        <v>234</v>
      </c>
      <c r="GQ121" t="s">
        <v>234</v>
      </c>
      <c r="GR121" t="s">
        <v>1445</v>
      </c>
      <c r="GS121" t="s">
        <v>234</v>
      </c>
      <c r="GT121" t="s">
        <v>234</v>
      </c>
      <c r="GU121" t="s">
        <v>234</v>
      </c>
      <c r="GV121" t="s">
        <v>234</v>
      </c>
      <c r="GW121" t="s">
        <v>234</v>
      </c>
      <c r="GX121" t="s">
        <v>234</v>
      </c>
      <c r="GY121" t="s">
        <v>234</v>
      </c>
      <c r="GZ121" t="s">
        <v>234</v>
      </c>
      <c r="HA121" t="s">
        <v>1586</v>
      </c>
      <c r="HB121">
        <v>0</v>
      </c>
      <c r="HC121">
        <v>0</v>
      </c>
      <c r="HD121">
        <v>1</v>
      </c>
      <c r="HE121">
        <v>0</v>
      </c>
      <c r="HF121">
        <v>0</v>
      </c>
      <c r="HG121">
        <v>0</v>
      </c>
      <c r="HH121">
        <v>0</v>
      </c>
      <c r="HI121">
        <v>0</v>
      </c>
      <c r="HJ121" t="s">
        <v>234</v>
      </c>
      <c r="HK121" t="s">
        <v>1445</v>
      </c>
      <c r="HL121" t="s">
        <v>234</v>
      </c>
      <c r="HM121" t="s">
        <v>234</v>
      </c>
      <c r="HN121" t="s">
        <v>234</v>
      </c>
      <c r="HO121" t="s">
        <v>234</v>
      </c>
      <c r="HP121" t="s">
        <v>234</v>
      </c>
      <c r="HQ121" t="s">
        <v>234</v>
      </c>
      <c r="HR121" t="s">
        <v>234</v>
      </c>
      <c r="HS121" t="s">
        <v>234</v>
      </c>
      <c r="HT121" t="s">
        <v>234</v>
      </c>
      <c r="HU121" t="s">
        <v>234</v>
      </c>
      <c r="HV121" t="s">
        <v>234</v>
      </c>
      <c r="HW121" t="s">
        <v>234</v>
      </c>
      <c r="HX121" t="s">
        <v>234</v>
      </c>
      <c r="HY121" t="s">
        <v>234</v>
      </c>
      <c r="HZ121" t="s">
        <v>234</v>
      </c>
      <c r="IA121" t="s">
        <v>234</v>
      </c>
      <c r="IB121" t="s">
        <v>234</v>
      </c>
      <c r="IC121" t="s">
        <v>234</v>
      </c>
      <c r="ID121" t="s">
        <v>234</v>
      </c>
      <c r="IE121" t="s">
        <v>234</v>
      </c>
      <c r="IF121" t="s">
        <v>234</v>
      </c>
      <c r="IG121" t="s">
        <v>234</v>
      </c>
      <c r="IH121" t="s">
        <v>234</v>
      </c>
      <c r="II121" t="s">
        <v>234</v>
      </c>
      <c r="IJ121" t="s">
        <v>234</v>
      </c>
      <c r="IK121" t="s">
        <v>234</v>
      </c>
      <c r="IL121" t="s">
        <v>234</v>
      </c>
      <c r="IM121" t="s">
        <v>234</v>
      </c>
      <c r="IN121" t="s">
        <v>234</v>
      </c>
      <c r="IO121" t="s">
        <v>234</v>
      </c>
      <c r="IP121" t="s">
        <v>234</v>
      </c>
      <c r="IQ121" t="s">
        <v>234</v>
      </c>
      <c r="IR121" t="s">
        <v>234</v>
      </c>
      <c r="IS121" t="s">
        <v>234</v>
      </c>
      <c r="IT121" t="s">
        <v>234</v>
      </c>
      <c r="IU121" t="s">
        <v>234</v>
      </c>
      <c r="IV121" t="s">
        <v>234</v>
      </c>
      <c r="IW121" t="s">
        <v>234</v>
      </c>
      <c r="IX121" t="s">
        <v>234</v>
      </c>
      <c r="IY121" t="s">
        <v>234</v>
      </c>
      <c r="IZ121" t="s">
        <v>234</v>
      </c>
      <c r="JA121" t="s">
        <v>234</v>
      </c>
      <c r="JB121" t="s">
        <v>234</v>
      </c>
      <c r="JC121" t="s">
        <v>234</v>
      </c>
      <c r="JD121" t="s">
        <v>234</v>
      </c>
      <c r="JE121" t="s">
        <v>234</v>
      </c>
      <c r="JF121" t="s">
        <v>234</v>
      </c>
      <c r="JG121" t="s">
        <v>234</v>
      </c>
      <c r="JH121" t="s">
        <v>234</v>
      </c>
      <c r="JI121" t="s">
        <v>234</v>
      </c>
      <c r="JJ121" t="s">
        <v>234</v>
      </c>
      <c r="JK121" t="s">
        <v>234</v>
      </c>
      <c r="JL121" t="s">
        <v>234</v>
      </c>
      <c r="JM121" t="s">
        <v>234</v>
      </c>
      <c r="JN121" t="s">
        <v>234</v>
      </c>
      <c r="JO121" t="s">
        <v>234</v>
      </c>
      <c r="JP121" t="s">
        <v>234</v>
      </c>
      <c r="JQ121" t="s">
        <v>234</v>
      </c>
      <c r="JR121" t="s">
        <v>234</v>
      </c>
      <c r="JS121" t="s">
        <v>234</v>
      </c>
      <c r="JT121" t="s">
        <v>234</v>
      </c>
      <c r="JU121" t="s">
        <v>234</v>
      </c>
      <c r="JV121" t="s">
        <v>234</v>
      </c>
      <c r="JW121" t="s">
        <v>234</v>
      </c>
      <c r="JX121" t="s">
        <v>234</v>
      </c>
    </row>
    <row r="122" spans="1:284" x14ac:dyDescent="0.35">
      <c r="A122" t="s">
        <v>4119</v>
      </c>
      <c r="B122" s="268">
        <v>44615</v>
      </c>
      <c r="C122" t="s">
        <v>403</v>
      </c>
      <c r="D122" t="s">
        <v>402</v>
      </c>
      <c r="E122" t="s">
        <v>4113</v>
      </c>
      <c r="F122" t="s">
        <v>406</v>
      </c>
      <c r="G122" t="s">
        <v>413</v>
      </c>
      <c r="H122" t="s">
        <v>3383</v>
      </c>
      <c r="I122" t="s">
        <v>3420</v>
      </c>
      <c r="J122" t="s">
        <v>3421</v>
      </c>
      <c r="K122" t="s">
        <v>247</v>
      </c>
      <c r="L122" t="s">
        <v>248</v>
      </c>
      <c r="M122" t="s">
        <v>274</v>
      </c>
      <c r="N122" t="s">
        <v>234</v>
      </c>
      <c r="O122" t="s">
        <v>234</v>
      </c>
      <c r="P122" t="s">
        <v>234</v>
      </c>
      <c r="Q122" t="s">
        <v>234</v>
      </c>
      <c r="R122" t="s">
        <v>234</v>
      </c>
      <c r="S122" t="s">
        <v>234</v>
      </c>
      <c r="T122" t="s">
        <v>234</v>
      </c>
      <c r="U122" t="s">
        <v>234</v>
      </c>
      <c r="V122" t="s">
        <v>234</v>
      </c>
      <c r="W122" t="s">
        <v>234</v>
      </c>
      <c r="X122" t="s">
        <v>234</v>
      </c>
      <c r="Y122" t="s">
        <v>234</v>
      </c>
      <c r="Z122" t="s">
        <v>234</v>
      </c>
      <c r="AA122" t="s">
        <v>234</v>
      </c>
      <c r="AB122" t="s">
        <v>234</v>
      </c>
      <c r="AC122" t="s">
        <v>234</v>
      </c>
      <c r="AD122" t="s">
        <v>234</v>
      </c>
      <c r="AE122" t="s">
        <v>234</v>
      </c>
      <c r="AF122" t="s">
        <v>234</v>
      </c>
      <c r="AG122" t="s">
        <v>234</v>
      </c>
      <c r="AH122" t="s">
        <v>234</v>
      </c>
      <c r="AI122" t="s">
        <v>234</v>
      </c>
      <c r="AJ122" t="s">
        <v>234</v>
      </c>
      <c r="AK122" t="s">
        <v>234</v>
      </c>
      <c r="AL122" t="s">
        <v>234</v>
      </c>
      <c r="AM122" t="s">
        <v>234</v>
      </c>
      <c r="AN122" t="s">
        <v>234</v>
      </c>
      <c r="AO122" t="s">
        <v>234</v>
      </c>
      <c r="AP122" t="s">
        <v>234</v>
      </c>
      <c r="AQ122" t="s">
        <v>234</v>
      </c>
      <c r="AR122" t="s">
        <v>234</v>
      </c>
      <c r="AS122" t="s">
        <v>234</v>
      </c>
      <c r="AT122" t="s">
        <v>234</v>
      </c>
      <c r="AU122" t="s">
        <v>234</v>
      </c>
      <c r="AV122" t="s">
        <v>234</v>
      </c>
      <c r="AW122" t="s">
        <v>234</v>
      </c>
      <c r="AX122" t="s">
        <v>234</v>
      </c>
      <c r="AY122" t="s">
        <v>234</v>
      </c>
      <c r="AZ122" t="s">
        <v>234</v>
      </c>
      <c r="BA122" t="s">
        <v>234</v>
      </c>
      <c r="BB122" t="s">
        <v>234</v>
      </c>
      <c r="BC122" t="s">
        <v>234</v>
      </c>
      <c r="BD122" t="s">
        <v>234</v>
      </c>
      <c r="BE122" s="252" t="s">
        <v>234</v>
      </c>
      <c r="BF122" t="s">
        <v>234</v>
      </c>
      <c r="BG122" t="s">
        <v>234</v>
      </c>
      <c r="BH122" s="252" t="s">
        <v>234</v>
      </c>
      <c r="BI122" t="s">
        <v>234</v>
      </c>
      <c r="BJ122" t="s">
        <v>234</v>
      </c>
      <c r="BK122" s="252" t="s">
        <v>234</v>
      </c>
      <c r="BL122" t="s">
        <v>234</v>
      </c>
      <c r="BM122" t="s">
        <v>234</v>
      </c>
      <c r="BN122" s="252" t="s">
        <v>234</v>
      </c>
      <c r="BO122" t="s">
        <v>234</v>
      </c>
      <c r="BP122" t="s">
        <v>234</v>
      </c>
      <c r="BQ122" s="252" t="s">
        <v>234</v>
      </c>
      <c r="BR122" t="s">
        <v>234</v>
      </c>
      <c r="BS122" t="s">
        <v>234</v>
      </c>
      <c r="BT122" t="s">
        <v>234</v>
      </c>
      <c r="BU122" t="s">
        <v>234</v>
      </c>
      <c r="BV122" t="s">
        <v>234</v>
      </c>
      <c r="BW122" t="s">
        <v>234</v>
      </c>
      <c r="BX122" t="s">
        <v>234</v>
      </c>
      <c r="BY122" t="s">
        <v>234</v>
      </c>
      <c r="BZ122" t="s">
        <v>234</v>
      </c>
      <c r="CA122" t="s">
        <v>234</v>
      </c>
      <c r="CB122" t="s">
        <v>234</v>
      </c>
      <c r="CC122" t="s">
        <v>234</v>
      </c>
      <c r="CD122" t="s">
        <v>234</v>
      </c>
      <c r="CE122" t="s">
        <v>234</v>
      </c>
      <c r="CF122" t="s">
        <v>234</v>
      </c>
      <c r="CG122" t="s">
        <v>234</v>
      </c>
      <c r="CH122" t="s">
        <v>234</v>
      </c>
      <c r="CI122" t="s">
        <v>234</v>
      </c>
      <c r="CJ122" t="s">
        <v>234</v>
      </c>
      <c r="CK122" t="s">
        <v>234</v>
      </c>
      <c r="CL122" t="s">
        <v>234</v>
      </c>
      <c r="CM122" t="s">
        <v>234</v>
      </c>
      <c r="CN122" t="s">
        <v>234</v>
      </c>
      <c r="CO122" t="s">
        <v>234</v>
      </c>
      <c r="CP122" t="s">
        <v>234</v>
      </c>
      <c r="CQ122" t="s">
        <v>234</v>
      </c>
      <c r="CR122" t="s">
        <v>234</v>
      </c>
      <c r="CS122" t="s">
        <v>234</v>
      </c>
      <c r="CT122" t="s">
        <v>234</v>
      </c>
      <c r="CU122" t="s">
        <v>234</v>
      </c>
      <c r="CV122" t="s">
        <v>234</v>
      </c>
      <c r="CW122" t="s">
        <v>234</v>
      </c>
      <c r="CX122" t="s">
        <v>234</v>
      </c>
      <c r="CY122" t="s">
        <v>234</v>
      </c>
      <c r="CZ122" t="s">
        <v>234</v>
      </c>
      <c r="DA122" t="s">
        <v>234</v>
      </c>
      <c r="DB122" t="s">
        <v>234</v>
      </c>
      <c r="DC122" t="s">
        <v>234</v>
      </c>
      <c r="DD122" t="s">
        <v>234</v>
      </c>
      <c r="DE122" t="s">
        <v>234</v>
      </c>
      <c r="DF122" t="s">
        <v>234</v>
      </c>
      <c r="DG122" t="s">
        <v>234</v>
      </c>
      <c r="DH122" t="s">
        <v>234</v>
      </c>
      <c r="DI122" t="s">
        <v>234</v>
      </c>
      <c r="DJ122" t="s">
        <v>234</v>
      </c>
      <c r="DK122" t="s">
        <v>234</v>
      </c>
      <c r="DL122" t="s">
        <v>234</v>
      </c>
      <c r="DM122" t="s">
        <v>234</v>
      </c>
      <c r="DN122" t="s">
        <v>234</v>
      </c>
      <c r="DO122" t="s">
        <v>234</v>
      </c>
      <c r="DP122" t="s">
        <v>234</v>
      </c>
      <c r="DQ122" t="s">
        <v>234</v>
      </c>
      <c r="DR122" t="s">
        <v>234</v>
      </c>
      <c r="DS122" t="s">
        <v>234</v>
      </c>
      <c r="DT122" t="s">
        <v>234</v>
      </c>
      <c r="DU122" t="s">
        <v>234</v>
      </c>
      <c r="DV122" t="s">
        <v>234</v>
      </c>
      <c r="DW122" t="s">
        <v>234</v>
      </c>
      <c r="DX122" t="s">
        <v>234</v>
      </c>
      <c r="DY122" t="s">
        <v>234</v>
      </c>
      <c r="DZ122" t="s">
        <v>234</v>
      </c>
      <c r="EA122" t="s">
        <v>234</v>
      </c>
      <c r="EB122" t="s">
        <v>234</v>
      </c>
      <c r="EC122" t="s">
        <v>234</v>
      </c>
      <c r="ED122" t="s">
        <v>234</v>
      </c>
      <c r="EE122" t="s">
        <v>234</v>
      </c>
      <c r="EF122" t="s">
        <v>234</v>
      </c>
      <c r="EG122" t="s">
        <v>234</v>
      </c>
      <c r="EH122" t="s">
        <v>234</v>
      </c>
      <c r="EI122" t="s">
        <v>234</v>
      </c>
      <c r="EJ122" t="s">
        <v>234</v>
      </c>
      <c r="EK122" s="252" t="s">
        <v>234</v>
      </c>
      <c r="EL122" t="s">
        <v>234</v>
      </c>
      <c r="EM122" t="s">
        <v>234</v>
      </c>
      <c r="EN122" t="s">
        <v>234</v>
      </c>
      <c r="EO122" t="s">
        <v>234</v>
      </c>
      <c r="EP122" t="s">
        <v>234</v>
      </c>
      <c r="EQ122" s="252" t="s">
        <v>234</v>
      </c>
      <c r="ER122" t="s">
        <v>234</v>
      </c>
      <c r="ES122" t="s">
        <v>234</v>
      </c>
      <c r="ET122" t="s">
        <v>234</v>
      </c>
      <c r="EU122" t="s">
        <v>234</v>
      </c>
      <c r="EV122" t="s">
        <v>234</v>
      </c>
      <c r="EW122" t="s">
        <v>234</v>
      </c>
      <c r="EX122" t="s">
        <v>234</v>
      </c>
      <c r="EY122" t="s">
        <v>234</v>
      </c>
      <c r="EZ122" t="s">
        <v>234</v>
      </c>
      <c r="FA122" t="s">
        <v>234</v>
      </c>
      <c r="FB122" t="s">
        <v>234</v>
      </c>
      <c r="FC122" t="s">
        <v>234</v>
      </c>
      <c r="FD122" t="s">
        <v>234</v>
      </c>
      <c r="FE122" t="s">
        <v>234</v>
      </c>
      <c r="FF122" t="s">
        <v>234</v>
      </c>
      <c r="FG122" t="s">
        <v>234</v>
      </c>
      <c r="FH122" t="s">
        <v>234</v>
      </c>
      <c r="FI122" t="s">
        <v>234</v>
      </c>
      <c r="FJ122" t="s">
        <v>234</v>
      </c>
      <c r="FK122" t="s">
        <v>234</v>
      </c>
      <c r="FL122" t="s">
        <v>234</v>
      </c>
      <c r="FM122" t="s">
        <v>234</v>
      </c>
      <c r="FN122" t="s">
        <v>234</v>
      </c>
      <c r="FO122" t="s">
        <v>234</v>
      </c>
      <c r="FP122" t="s">
        <v>234</v>
      </c>
      <c r="FQ122" t="s">
        <v>234</v>
      </c>
      <c r="FR122" t="s">
        <v>234</v>
      </c>
      <c r="FS122" t="s">
        <v>234</v>
      </c>
      <c r="FT122" t="s">
        <v>234</v>
      </c>
      <c r="FU122" t="s">
        <v>234</v>
      </c>
      <c r="FV122" t="s">
        <v>234</v>
      </c>
      <c r="FW122" t="s">
        <v>234</v>
      </c>
      <c r="FX122" t="s">
        <v>234</v>
      </c>
      <c r="FY122" t="s">
        <v>234</v>
      </c>
      <c r="FZ122" t="s">
        <v>234</v>
      </c>
      <c r="GA122" t="s">
        <v>234</v>
      </c>
      <c r="GB122" t="s">
        <v>234</v>
      </c>
      <c r="GC122" t="s">
        <v>234</v>
      </c>
      <c r="GD122" t="s">
        <v>234</v>
      </c>
      <c r="GE122" t="s">
        <v>234</v>
      </c>
      <c r="GF122" t="s">
        <v>234</v>
      </c>
      <c r="GG122" t="s">
        <v>234</v>
      </c>
      <c r="GH122" t="s">
        <v>234</v>
      </c>
      <c r="GI122" t="s">
        <v>234</v>
      </c>
      <c r="GJ122" t="s">
        <v>234</v>
      </c>
      <c r="GK122" t="s">
        <v>234</v>
      </c>
      <c r="GL122" t="s">
        <v>234</v>
      </c>
      <c r="GM122" t="s">
        <v>234</v>
      </c>
      <c r="GN122" t="s">
        <v>234</v>
      </c>
      <c r="GO122" t="s">
        <v>234</v>
      </c>
      <c r="GP122" t="s">
        <v>234</v>
      </c>
      <c r="GQ122" t="s">
        <v>234</v>
      </c>
      <c r="GR122" t="s">
        <v>234</v>
      </c>
      <c r="GS122" t="s">
        <v>234</v>
      </c>
      <c r="GT122" t="s">
        <v>234</v>
      </c>
      <c r="GU122" t="s">
        <v>234</v>
      </c>
      <c r="GV122" t="s">
        <v>234</v>
      </c>
      <c r="GW122" t="s">
        <v>234</v>
      </c>
      <c r="GX122" t="s">
        <v>234</v>
      </c>
      <c r="GY122" t="s">
        <v>234</v>
      </c>
      <c r="GZ122" t="s">
        <v>234</v>
      </c>
      <c r="HA122" t="s">
        <v>234</v>
      </c>
      <c r="HB122" t="s">
        <v>234</v>
      </c>
      <c r="HC122" t="s">
        <v>234</v>
      </c>
      <c r="HD122" t="s">
        <v>234</v>
      </c>
      <c r="HE122" t="s">
        <v>234</v>
      </c>
      <c r="HF122" t="s">
        <v>234</v>
      </c>
      <c r="HG122" t="s">
        <v>234</v>
      </c>
      <c r="HH122" t="s">
        <v>234</v>
      </c>
      <c r="HI122" t="s">
        <v>234</v>
      </c>
      <c r="HJ122" t="s">
        <v>234</v>
      </c>
      <c r="HK122" t="s">
        <v>234</v>
      </c>
      <c r="HL122" t="s">
        <v>234</v>
      </c>
      <c r="HM122" t="s">
        <v>234</v>
      </c>
      <c r="HN122" t="s">
        <v>234</v>
      </c>
      <c r="HO122" t="s">
        <v>234</v>
      </c>
      <c r="HP122" t="s">
        <v>234</v>
      </c>
      <c r="HQ122" t="s">
        <v>1655</v>
      </c>
      <c r="HR122" t="s">
        <v>1713</v>
      </c>
      <c r="HS122" t="s">
        <v>252</v>
      </c>
      <c r="HT122" t="s">
        <v>234</v>
      </c>
      <c r="HU122" t="s">
        <v>253</v>
      </c>
      <c r="HV122" t="s">
        <v>254</v>
      </c>
      <c r="HW122" t="s">
        <v>254</v>
      </c>
      <c r="HX122" t="s">
        <v>255</v>
      </c>
      <c r="HY122" t="s">
        <v>234</v>
      </c>
      <c r="HZ122" t="s">
        <v>256</v>
      </c>
      <c r="IA122" t="s">
        <v>258</v>
      </c>
      <c r="IB122" t="s">
        <v>258</v>
      </c>
      <c r="IC122" t="s">
        <v>3810</v>
      </c>
      <c r="ID122" t="s">
        <v>234</v>
      </c>
      <c r="IE122" t="s">
        <v>234</v>
      </c>
      <c r="IF122" t="s">
        <v>234</v>
      </c>
      <c r="IG122" t="s">
        <v>234</v>
      </c>
      <c r="IH122" t="s">
        <v>234</v>
      </c>
      <c r="II122">
        <v>50</v>
      </c>
      <c r="IJ122" t="s">
        <v>3862</v>
      </c>
      <c r="IK122" t="s">
        <v>234</v>
      </c>
      <c r="IL122" t="s">
        <v>259</v>
      </c>
      <c r="IM122" s="99">
        <v>10</v>
      </c>
      <c r="IN122" t="s">
        <v>249</v>
      </c>
      <c r="IO122" t="s">
        <v>234</v>
      </c>
      <c r="IP122" t="s">
        <v>249</v>
      </c>
      <c r="IQ122" t="s">
        <v>246</v>
      </c>
      <c r="IR122">
        <v>0</v>
      </c>
      <c r="IS122">
        <v>0</v>
      </c>
      <c r="IT122">
        <v>0</v>
      </c>
      <c r="IU122">
        <v>0</v>
      </c>
      <c r="IV122">
        <v>0</v>
      </c>
      <c r="IW122">
        <v>0</v>
      </c>
      <c r="IX122">
        <v>0</v>
      </c>
      <c r="IY122">
        <v>0</v>
      </c>
      <c r="IZ122">
        <v>0</v>
      </c>
      <c r="JA122">
        <v>0</v>
      </c>
      <c r="JB122">
        <v>1</v>
      </c>
      <c r="JC122">
        <v>0</v>
      </c>
      <c r="JD122" t="s">
        <v>4118</v>
      </c>
      <c r="JE122" t="s">
        <v>261</v>
      </c>
      <c r="JF122" t="s">
        <v>234</v>
      </c>
      <c r="JG122" t="s">
        <v>234</v>
      </c>
      <c r="JH122" t="s">
        <v>234</v>
      </c>
      <c r="JI122" t="s">
        <v>234</v>
      </c>
      <c r="JJ122" t="s">
        <v>234</v>
      </c>
      <c r="JK122" t="s">
        <v>234</v>
      </c>
      <c r="JL122" t="s">
        <v>234</v>
      </c>
      <c r="JM122" t="s">
        <v>234</v>
      </c>
      <c r="JN122" t="s">
        <v>234</v>
      </c>
      <c r="JO122" t="s">
        <v>234</v>
      </c>
      <c r="JP122" t="s">
        <v>234</v>
      </c>
      <c r="JQ122" t="s">
        <v>234</v>
      </c>
      <c r="JR122" t="s">
        <v>234</v>
      </c>
      <c r="JS122" t="s">
        <v>234</v>
      </c>
      <c r="JT122" t="s">
        <v>234</v>
      </c>
      <c r="JU122" t="s">
        <v>234</v>
      </c>
      <c r="JV122" t="s">
        <v>234</v>
      </c>
      <c r="JW122" t="s">
        <v>234</v>
      </c>
      <c r="JX122" t="s">
        <v>234</v>
      </c>
    </row>
    <row r="123" spans="1:284" x14ac:dyDescent="0.35">
      <c r="A123" t="s">
        <v>4122</v>
      </c>
      <c r="B123" s="268">
        <v>44617</v>
      </c>
      <c r="C123" t="s">
        <v>403</v>
      </c>
      <c r="D123" t="s">
        <v>402</v>
      </c>
      <c r="E123" t="s">
        <v>4113</v>
      </c>
      <c r="F123" t="s">
        <v>406</v>
      </c>
      <c r="G123" t="s">
        <v>413</v>
      </c>
      <c r="H123" t="s">
        <v>3383</v>
      </c>
      <c r="I123" t="s">
        <v>3420</v>
      </c>
      <c r="J123" t="s">
        <v>3421</v>
      </c>
      <c r="K123" t="s">
        <v>247</v>
      </c>
      <c r="L123" t="s">
        <v>248</v>
      </c>
      <c r="M123" t="s">
        <v>274</v>
      </c>
      <c r="N123" t="s">
        <v>234</v>
      </c>
      <c r="O123" t="s">
        <v>234</v>
      </c>
      <c r="P123" t="s">
        <v>234</v>
      </c>
      <c r="Q123" t="s">
        <v>234</v>
      </c>
      <c r="R123" t="s">
        <v>234</v>
      </c>
      <c r="S123" t="s">
        <v>234</v>
      </c>
      <c r="T123" t="s">
        <v>234</v>
      </c>
      <c r="U123" t="s">
        <v>234</v>
      </c>
      <c r="V123" t="s">
        <v>234</v>
      </c>
      <c r="W123" t="s">
        <v>234</v>
      </c>
      <c r="X123" t="s">
        <v>234</v>
      </c>
      <c r="Y123" t="s">
        <v>234</v>
      </c>
      <c r="Z123" t="s">
        <v>234</v>
      </c>
      <c r="AA123" t="s">
        <v>234</v>
      </c>
      <c r="AB123" t="s">
        <v>234</v>
      </c>
      <c r="AC123" t="s">
        <v>234</v>
      </c>
      <c r="AD123" t="s">
        <v>234</v>
      </c>
      <c r="AE123" t="s">
        <v>234</v>
      </c>
      <c r="AF123" t="s">
        <v>234</v>
      </c>
      <c r="AG123" t="s">
        <v>234</v>
      </c>
      <c r="AH123" t="s">
        <v>234</v>
      </c>
      <c r="AI123" t="s">
        <v>234</v>
      </c>
      <c r="AJ123" t="s">
        <v>234</v>
      </c>
      <c r="AK123" t="s">
        <v>234</v>
      </c>
      <c r="AL123" t="s">
        <v>234</v>
      </c>
      <c r="AM123" t="s">
        <v>234</v>
      </c>
      <c r="AN123" t="s">
        <v>234</v>
      </c>
      <c r="AO123" t="s">
        <v>234</v>
      </c>
      <c r="AP123" t="s">
        <v>234</v>
      </c>
      <c r="AQ123" t="s">
        <v>234</v>
      </c>
      <c r="AR123" t="s">
        <v>234</v>
      </c>
      <c r="AS123" t="s">
        <v>234</v>
      </c>
      <c r="AT123" t="s">
        <v>234</v>
      </c>
      <c r="AU123" t="s">
        <v>234</v>
      </c>
      <c r="AV123" t="s">
        <v>234</v>
      </c>
      <c r="AW123" t="s">
        <v>234</v>
      </c>
      <c r="AX123" t="s">
        <v>234</v>
      </c>
      <c r="AY123" t="s">
        <v>234</v>
      </c>
      <c r="AZ123" t="s">
        <v>234</v>
      </c>
      <c r="BA123" t="s">
        <v>234</v>
      </c>
      <c r="BB123" t="s">
        <v>234</v>
      </c>
      <c r="BC123" t="s">
        <v>234</v>
      </c>
      <c r="BD123" t="s">
        <v>234</v>
      </c>
      <c r="BE123" s="252" t="s">
        <v>234</v>
      </c>
      <c r="BF123" t="s">
        <v>234</v>
      </c>
      <c r="BG123" t="s">
        <v>234</v>
      </c>
      <c r="BH123" s="252" t="s">
        <v>234</v>
      </c>
      <c r="BI123" t="s">
        <v>234</v>
      </c>
      <c r="BJ123" t="s">
        <v>234</v>
      </c>
      <c r="BK123" s="252" t="s">
        <v>234</v>
      </c>
      <c r="BL123" t="s">
        <v>234</v>
      </c>
      <c r="BM123" t="s">
        <v>234</v>
      </c>
      <c r="BN123" s="252" t="s">
        <v>234</v>
      </c>
      <c r="BO123" t="s">
        <v>234</v>
      </c>
      <c r="BP123" t="s">
        <v>234</v>
      </c>
      <c r="BQ123" s="252" t="s">
        <v>234</v>
      </c>
      <c r="BR123" t="s">
        <v>234</v>
      </c>
      <c r="BS123" t="s">
        <v>234</v>
      </c>
      <c r="BT123" t="s">
        <v>234</v>
      </c>
      <c r="BU123" t="s">
        <v>234</v>
      </c>
      <c r="BV123" t="s">
        <v>234</v>
      </c>
      <c r="BW123" t="s">
        <v>234</v>
      </c>
      <c r="BX123" t="s">
        <v>234</v>
      </c>
      <c r="BY123" t="s">
        <v>234</v>
      </c>
      <c r="BZ123" t="s">
        <v>234</v>
      </c>
      <c r="CA123" t="s">
        <v>234</v>
      </c>
      <c r="CB123" t="s">
        <v>234</v>
      </c>
      <c r="CC123" t="s">
        <v>234</v>
      </c>
      <c r="CD123" t="s">
        <v>234</v>
      </c>
      <c r="CE123" t="s">
        <v>234</v>
      </c>
      <c r="CF123" t="s">
        <v>234</v>
      </c>
      <c r="CG123" t="s">
        <v>234</v>
      </c>
      <c r="CH123" t="s">
        <v>234</v>
      </c>
      <c r="CI123" t="s">
        <v>234</v>
      </c>
      <c r="CJ123" t="s">
        <v>234</v>
      </c>
      <c r="CK123" t="s">
        <v>234</v>
      </c>
      <c r="CL123" t="s">
        <v>234</v>
      </c>
      <c r="CM123" t="s">
        <v>234</v>
      </c>
      <c r="CN123" t="s">
        <v>234</v>
      </c>
      <c r="CO123" t="s">
        <v>234</v>
      </c>
      <c r="CP123" t="s">
        <v>234</v>
      </c>
      <c r="CQ123" t="s">
        <v>234</v>
      </c>
      <c r="CR123" t="s">
        <v>234</v>
      </c>
      <c r="CS123" t="s">
        <v>234</v>
      </c>
      <c r="CT123" t="s">
        <v>234</v>
      </c>
      <c r="CU123" t="s">
        <v>234</v>
      </c>
      <c r="CV123" t="s">
        <v>234</v>
      </c>
      <c r="CW123" t="s">
        <v>234</v>
      </c>
      <c r="CX123" t="s">
        <v>234</v>
      </c>
      <c r="CY123" t="s">
        <v>234</v>
      </c>
      <c r="CZ123" t="s">
        <v>234</v>
      </c>
      <c r="DA123" t="s">
        <v>234</v>
      </c>
      <c r="DB123" t="s">
        <v>234</v>
      </c>
      <c r="DC123" t="s">
        <v>234</v>
      </c>
      <c r="DD123" t="s">
        <v>234</v>
      </c>
      <c r="DE123" t="s">
        <v>234</v>
      </c>
      <c r="DF123" t="s">
        <v>234</v>
      </c>
      <c r="DG123" t="s">
        <v>234</v>
      </c>
      <c r="DH123" t="s">
        <v>234</v>
      </c>
      <c r="DI123" t="s">
        <v>234</v>
      </c>
      <c r="DJ123" t="s">
        <v>234</v>
      </c>
      <c r="DK123" t="s">
        <v>234</v>
      </c>
      <c r="DL123" t="s">
        <v>234</v>
      </c>
      <c r="DM123" t="s">
        <v>234</v>
      </c>
      <c r="DN123" t="s">
        <v>234</v>
      </c>
      <c r="DO123" t="s">
        <v>234</v>
      </c>
      <c r="DP123" t="s">
        <v>234</v>
      </c>
      <c r="DQ123" t="s">
        <v>234</v>
      </c>
      <c r="DR123" t="s">
        <v>234</v>
      </c>
      <c r="DS123" t="s">
        <v>234</v>
      </c>
      <c r="DT123" t="s">
        <v>234</v>
      </c>
      <c r="DU123" t="s">
        <v>234</v>
      </c>
      <c r="DV123" t="s">
        <v>234</v>
      </c>
      <c r="DW123" t="s">
        <v>234</v>
      </c>
      <c r="DX123" t="s">
        <v>234</v>
      </c>
      <c r="DY123" t="s">
        <v>234</v>
      </c>
      <c r="DZ123" t="s">
        <v>234</v>
      </c>
      <c r="EA123" t="s">
        <v>234</v>
      </c>
      <c r="EB123" t="s">
        <v>234</v>
      </c>
      <c r="EC123" t="s">
        <v>234</v>
      </c>
      <c r="ED123" t="s">
        <v>234</v>
      </c>
      <c r="EE123" t="s">
        <v>234</v>
      </c>
      <c r="EF123" t="s">
        <v>234</v>
      </c>
      <c r="EG123" t="s">
        <v>234</v>
      </c>
      <c r="EH123" t="s">
        <v>234</v>
      </c>
      <c r="EI123" t="s">
        <v>234</v>
      </c>
      <c r="EJ123" t="s">
        <v>234</v>
      </c>
      <c r="EK123" s="252" t="s">
        <v>234</v>
      </c>
      <c r="EL123" t="s">
        <v>234</v>
      </c>
      <c r="EM123" t="s">
        <v>234</v>
      </c>
      <c r="EN123" t="s">
        <v>234</v>
      </c>
      <c r="EO123" t="s">
        <v>234</v>
      </c>
      <c r="EP123" t="s">
        <v>234</v>
      </c>
      <c r="EQ123" s="252" t="s">
        <v>234</v>
      </c>
      <c r="ER123" t="s">
        <v>234</v>
      </c>
      <c r="ES123" t="s">
        <v>234</v>
      </c>
      <c r="ET123" t="s">
        <v>234</v>
      </c>
      <c r="EU123" t="s">
        <v>234</v>
      </c>
      <c r="EV123" t="s">
        <v>234</v>
      </c>
      <c r="EW123" t="s">
        <v>234</v>
      </c>
      <c r="EX123" t="s">
        <v>234</v>
      </c>
      <c r="EY123" t="s">
        <v>234</v>
      </c>
      <c r="EZ123" t="s">
        <v>234</v>
      </c>
      <c r="FA123" t="s">
        <v>234</v>
      </c>
      <c r="FB123" t="s">
        <v>234</v>
      </c>
      <c r="FC123" t="s">
        <v>234</v>
      </c>
      <c r="FD123" t="s">
        <v>234</v>
      </c>
      <c r="FE123" t="s">
        <v>234</v>
      </c>
      <c r="FF123" t="s">
        <v>234</v>
      </c>
      <c r="FG123" t="s">
        <v>234</v>
      </c>
      <c r="FH123" t="s">
        <v>234</v>
      </c>
      <c r="FI123" t="s">
        <v>234</v>
      </c>
      <c r="FJ123" t="s">
        <v>234</v>
      </c>
      <c r="FK123" t="s">
        <v>234</v>
      </c>
      <c r="FL123" t="s">
        <v>234</v>
      </c>
      <c r="FM123" t="s">
        <v>234</v>
      </c>
      <c r="FN123" t="s">
        <v>234</v>
      </c>
      <c r="FO123" t="s">
        <v>234</v>
      </c>
      <c r="FP123" t="s">
        <v>234</v>
      </c>
      <c r="FQ123" t="s">
        <v>234</v>
      </c>
      <c r="FR123" t="s">
        <v>234</v>
      </c>
      <c r="FS123" t="s">
        <v>234</v>
      </c>
      <c r="FT123" t="s">
        <v>234</v>
      </c>
      <c r="FU123" t="s">
        <v>234</v>
      </c>
      <c r="FV123" t="s">
        <v>234</v>
      </c>
      <c r="FW123" t="s">
        <v>234</v>
      </c>
      <c r="FX123" t="s">
        <v>234</v>
      </c>
      <c r="FY123" t="s">
        <v>234</v>
      </c>
      <c r="FZ123" t="s">
        <v>234</v>
      </c>
      <c r="GA123" t="s">
        <v>234</v>
      </c>
      <c r="GB123" t="s">
        <v>234</v>
      </c>
      <c r="GC123" t="s">
        <v>234</v>
      </c>
      <c r="GD123" t="s">
        <v>234</v>
      </c>
      <c r="GE123" t="s">
        <v>234</v>
      </c>
      <c r="GF123" t="s">
        <v>234</v>
      </c>
      <c r="GG123" t="s">
        <v>234</v>
      </c>
      <c r="GH123" t="s">
        <v>234</v>
      </c>
      <c r="GI123" t="s">
        <v>234</v>
      </c>
      <c r="GJ123" t="s">
        <v>234</v>
      </c>
      <c r="GK123" t="s">
        <v>234</v>
      </c>
      <c r="GL123" t="s">
        <v>234</v>
      </c>
      <c r="GM123" t="s">
        <v>234</v>
      </c>
      <c r="GN123" t="s">
        <v>234</v>
      </c>
      <c r="GO123" t="s">
        <v>234</v>
      </c>
      <c r="GP123" t="s">
        <v>234</v>
      </c>
      <c r="GQ123" t="s">
        <v>234</v>
      </c>
      <c r="GR123" t="s">
        <v>234</v>
      </c>
      <c r="GS123" t="s">
        <v>234</v>
      </c>
      <c r="GT123" t="s">
        <v>234</v>
      </c>
      <c r="GU123" t="s">
        <v>234</v>
      </c>
      <c r="GV123" t="s">
        <v>234</v>
      </c>
      <c r="GW123" t="s">
        <v>234</v>
      </c>
      <c r="GX123" t="s">
        <v>234</v>
      </c>
      <c r="GY123" t="s">
        <v>234</v>
      </c>
      <c r="GZ123" t="s">
        <v>234</v>
      </c>
      <c r="HA123" t="s">
        <v>234</v>
      </c>
      <c r="HB123" t="s">
        <v>234</v>
      </c>
      <c r="HC123" t="s">
        <v>234</v>
      </c>
      <c r="HD123" t="s">
        <v>234</v>
      </c>
      <c r="HE123" t="s">
        <v>234</v>
      </c>
      <c r="HF123" t="s">
        <v>234</v>
      </c>
      <c r="HG123" t="s">
        <v>234</v>
      </c>
      <c r="HH123" t="s">
        <v>234</v>
      </c>
      <c r="HI123" t="s">
        <v>234</v>
      </c>
      <c r="HJ123" t="s">
        <v>234</v>
      </c>
      <c r="HK123" t="s">
        <v>234</v>
      </c>
      <c r="HL123" t="s">
        <v>234</v>
      </c>
      <c r="HM123" t="s">
        <v>234</v>
      </c>
      <c r="HN123" t="s">
        <v>234</v>
      </c>
      <c r="HO123" t="s">
        <v>234</v>
      </c>
      <c r="HP123" t="s">
        <v>234</v>
      </c>
      <c r="HQ123" t="s">
        <v>1655</v>
      </c>
      <c r="HR123" t="s">
        <v>1713</v>
      </c>
      <c r="HS123" t="s">
        <v>246</v>
      </c>
      <c r="HT123" t="s">
        <v>4121</v>
      </c>
      <c r="HU123" t="s">
        <v>246</v>
      </c>
      <c r="HV123" t="s">
        <v>433</v>
      </c>
      <c r="HW123" t="s">
        <v>4121</v>
      </c>
      <c r="HX123" t="s">
        <v>255</v>
      </c>
      <c r="HY123" t="s">
        <v>234</v>
      </c>
      <c r="HZ123" t="s">
        <v>325</v>
      </c>
      <c r="IA123" t="s">
        <v>258</v>
      </c>
      <c r="IB123" t="s">
        <v>258</v>
      </c>
      <c r="IC123" t="s">
        <v>3810</v>
      </c>
      <c r="ID123" t="s">
        <v>234</v>
      </c>
      <c r="IE123" t="s">
        <v>234</v>
      </c>
      <c r="IF123" t="s">
        <v>234</v>
      </c>
      <c r="IG123" t="s">
        <v>234</v>
      </c>
      <c r="IH123" t="s">
        <v>234</v>
      </c>
      <c r="II123">
        <v>50</v>
      </c>
      <c r="IJ123" t="s">
        <v>3862</v>
      </c>
      <c r="IK123" t="s">
        <v>234</v>
      </c>
      <c r="IL123" t="s">
        <v>259</v>
      </c>
      <c r="IM123" s="99">
        <v>10</v>
      </c>
      <c r="IN123" t="s">
        <v>249</v>
      </c>
      <c r="IO123" t="s">
        <v>234</v>
      </c>
      <c r="IP123" t="s">
        <v>261</v>
      </c>
      <c r="IQ123" t="s">
        <v>234</v>
      </c>
      <c r="IR123" t="s">
        <v>234</v>
      </c>
      <c r="IS123" t="s">
        <v>234</v>
      </c>
      <c r="IT123" t="s">
        <v>234</v>
      </c>
      <c r="IU123" t="s">
        <v>234</v>
      </c>
      <c r="IV123" t="s">
        <v>234</v>
      </c>
      <c r="IW123" t="s">
        <v>234</v>
      </c>
      <c r="IX123" t="s">
        <v>234</v>
      </c>
      <c r="IY123" t="s">
        <v>234</v>
      </c>
      <c r="IZ123" t="s">
        <v>234</v>
      </c>
      <c r="JA123" t="s">
        <v>234</v>
      </c>
      <c r="JB123" t="s">
        <v>234</v>
      </c>
      <c r="JC123" t="s">
        <v>234</v>
      </c>
      <c r="JD123" t="s">
        <v>234</v>
      </c>
      <c r="JE123" t="s">
        <v>261</v>
      </c>
      <c r="JF123" t="s">
        <v>234</v>
      </c>
      <c r="JG123" t="s">
        <v>234</v>
      </c>
      <c r="JH123" t="s">
        <v>234</v>
      </c>
      <c r="JI123" t="s">
        <v>234</v>
      </c>
      <c r="JJ123" t="s">
        <v>234</v>
      </c>
      <c r="JK123" t="s">
        <v>234</v>
      </c>
      <c r="JL123" t="s">
        <v>234</v>
      </c>
      <c r="JM123" t="s">
        <v>234</v>
      </c>
      <c r="JN123" t="s">
        <v>234</v>
      </c>
      <c r="JO123" t="s">
        <v>234</v>
      </c>
      <c r="JP123" t="s">
        <v>234</v>
      </c>
      <c r="JQ123" t="s">
        <v>234</v>
      </c>
      <c r="JR123" t="s">
        <v>234</v>
      </c>
      <c r="JS123" t="s">
        <v>234</v>
      </c>
      <c r="JT123" t="s">
        <v>234</v>
      </c>
      <c r="JU123" t="s">
        <v>234</v>
      </c>
      <c r="JV123" t="s">
        <v>234</v>
      </c>
      <c r="JW123" t="s">
        <v>234</v>
      </c>
      <c r="JX123" t="s">
        <v>234</v>
      </c>
    </row>
    <row r="124" spans="1:284" x14ac:dyDescent="0.35">
      <c r="A124" t="s">
        <v>4127</v>
      </c>
      <c r="B124" s="268">
        <v>44617</v>
      </c>
      <c r="C124" t="s">
        <v>403</v>
      </c>
      <c r="D124" t="s">
        <v>402</v>
      </c>
      <c r="E124" t="s">
        <v>4113</v>
      </c>
      <c r="F124" t="s">
        <v>406</v>
      </c>
      <c r="G124" t="s">
        <v>413</v>
      </c>
      <c r="H124" t="s">
        <v>3383</v>
      </c>
      <c r="I124" t="s">
        <v>3420</v>
      </c>
      <c r="J124" t="s">
        <v>3421</v>
      </c>
      <c r="K124" t="s">
        <v>247</v>
      </c>
      <c r="L124" t="s">
        <v>284</v>
      </c>
      <c r="M124" t="s">
        <v>250</v>
      </c>
      <c r="N124" t="s">
        <v>234</v>
      </c>
      <c r="O124" t="s">
        <v>234</v>
      </c>
      <c r="P124" t="s">
        <v>285</v>
      </c>
      <c r="Q124" t="s">
        <v>234</v>
      </c>
      <c r="R124" t="s">
        <v>318</v>
      </c>
      <c r="S124">
        <v>1</v>
      </c>
      <c r="T124">
        <v>0</v>
      </c>
      <c r="U124">
        <v>0</v>
      </c>
      <c r="V124">
        <v>0</v>
      </c>
      <c r="W124">
        <v>0</v>
      </c>
      <c r="X124">
        <v>0</v>
      </c>
      <c r="Y124">
        <v>0</v>
      </c>
      <c r="Z124">
        <v>0</v>
      </c>
      <c r="AA124" t="s">
        <v>309</v>
      </c>
      <c r="AB124" t="s">
        <v>750</v>
      </c>
      <c r="AC124" t="s">
        <v>3880</v>
      </c>
      <c r="AD124">
        <v>1</v>
      </c>
      <c r="AE124">
        <v>0</v>
      </c>
      <c r="AF124">
        <v>0</v>
      </c>
      <c r="AG124">
        <v>0</v>
      </c>
      <c r="AH124">
        <v>1</v>
      </c>
      <c r="AI124">
        <v>0</v>
      </c>
      <c r="AJ124">
        <v>0</v>
      </c>
      <c r="AK124">
        <v>0</v>
      </c>
      <c r="AL124">
        <v>0</v>
      </c>
      <c r="AM124">
        <v>0</v>
      </c>
      <c r="AN124" t="s">
        <v>234</v>
      </c>
      <c r="AO124" t="s">
        <v>288</v>
      </c>
      <c r="AP124" t="s">
        <v>311</v>
      </c>
      <c r="AQ124" t="s">
        <v>3944</v>
      </c>
      <c r="AR124">
        <v>1</v>
      </c>
      <c r="AS124">
        <v>1</v>
      </c>
      <c r="AT124">
        <v>1</v>
      </c>
      <c r="AU124">
        <v>1</v>
      </c>
      <c r="AV124">
        <v>1</v>
      </c>
      <c r="AW124">
        <v>1</v>
      </c>
      <c r="AX124">
        <v>1</v>
      </c>
      <c r="AY124">
        <v>0</v>
      </c>
      <c r="AZ124" t="s">
        <v>1500</v>
      </c>
      <c r="BA124">
        <v>300</v>
      </c>
      <c r="BB124">
        <v>150</v>
      </c>
      <c r="BC124" t="s">
        <v>1655</v>
      </c>
      <c r="BD124">
        <v>360</v>
      </c>
      <c r="BE124" s="252">
        <v>138.461538461538</v>
      </c>
      <c r="BF124" t="s">
        <v>1655</v>
      </c>
      <c r="BG124">
        <v>420</v>
      </c>
      <c r="BH124" s="252">
        <v>182.608695652173</v>
      </c>
      <c r="BI124" t="s">
        <v>1655</v>
      </c>
      <c r="BJ124">
        <v>360</v>
      </c>
      <c r="BK124" s="252">
        <v>124.13793103448199</v>
      </c>
      <c r="BL124" t="s">
        <v>1655</v>
      </c>
      <c r="BM124">
        <v>660</v>
      </c>
      <c r="BN124" s="252">
        <v>275</v>
      </c>
      <c r="BO124" t="s">
        <v>1445</v>
      </c>
      <c r="BP124">
        <v>450</v>
      </c>
      <c r="BQ124" s="252">
        <v>187.5</v>
      </c>
      <c r="BR124" t="s">
        <v>1655</v>
      </c>
      <c r="BS124" t="s">
        <v>1507</v>
      </c>
      <c r="BT124" t="s">
        <v>1655</v>
      </c>
      <c r="BU124">
        <v>1100</v>
      </c>
      <c r="BV124" t="s">
        <v>234</v>
      </c>
      <c r="BW124" t="s">
        <v>234</v>
      </c>
      <c r="BX124" t="s">
        <v>234</v>
      </c>
      <c r="BY124" t="s">
        <v>234</v>
      </c>
      <c r="BZ124" t="s">
        <v>234</v>
      </c>
      <c r="CA124" t="s">
        <v>234</v>
      </c>
      <c r="CB124" t="s">
        <v>259</v>
      </c>
      <c r="CC124">
        <v>1100</v>
      </c>
      <c r="CD124" t="s">
        <v>1655</v>
      </c>
      <c r="CE124" t="s">
        <v>1445</v>
      </c>
      <c r="CF124" t="s">
        <v>234</v>
      </c>
      <c r="CG124" t="s">
        <v>234</v>
      </c>
      <c r="CH124" t="s">
        <v>234</v>
      </c>
      <c r="CI124" t="s">
        <v>234</v>
      </c>
      <c r="CJ124" t="s">
        <v>234</v>
      </c>
      <c r="CK124" t="s">
        <v>234</v>
      </c>
      <c r="CL124" t="s">
        <v>234</v>
      </c>
      <c r="CM124" t="s">
        <v>234</v>
      </c>
      <c r="CN124" t="s">
        <v>234</v>
      </c>
      <c r="CO124" t="s">
        <v>234</v>
      </c>
      <c r="CP124" t="s">
        <v>234</v>
      </c>
      <c r="CQ124" t="s">
        <v>234</v>
      </c>
      <c r="CR124" t="s">
        <v>234</v>
      </c>
      <c r="CS124" t="s">
        <v>234</v>
      </c>
      <c r="CT124" t="s">
        <v>234</v>
      </c>
      <c r="CU124" t="s">
        <v>234</v>
      </c>
      <c r="CV124" t="s">
        <v>234</v>
      </c>
      <c r="CW124" t="s">
        <v>234</v>
      </c>
      <c r="CX124" t="s">
        <v>234</v>
      </c>
      <c r="CY124" t="s">
        <v>234</v>
      </c>
      <c r="CZ124" t="s">
        <v>234</v>
      </c>
      <c r="DA124" t="s">
        <v>234</v>
      </c>
      <c r="DB124" t="s">
        <v>234</v>
      </c>
      <c r="DC124" t="s">
        <v>234</v>
      </c>
      <c r="DD124" t="s">
        <v>234</v>
      </c>
      <c r="DE124" t="s">
        <v>1445</v>
      </c>
      <c r="DF124" t="s">
        <v>1445</v>
      </c>
      <c r="DG124" t="s">
        <v>1655</v>
      </c>
      <c r="DH124" t="s">
        <v>406</v>
      </c>
      <c r="DI124" t="s">
        <v>305</v>
      </c>
      <c r="DJ124" t="s">
        <v>413</v>
      </c>
      <c r="DK124" t="s">
        <v>305</v>
      </c>
      <c r="DL124" t="s">
        <v>234</v>
      </c>
      <c r="DM124" t="s">
        <v>234</v>
      </c>
      <c r="DN124" t="s">
        <v>234</v>
      </c>
      <c r="DO124" t="s">
        <v>234</v>
      </c>
      <c r="DP124" t="s">
        <v>234</v>
      </c>
      <c r="DQ124" t="s">
        <v>234</v>
      </c>
      <c r="DR124" t="s">
        <v>234</v>
      </c>
      <c r="DS124" t="s">
        <v>234</v>
      </c>
      <c r="DT124" t="s">
        <v>234</v>
      </c>
      <c r="DU124" t="s">
        <v>234</v>
      </c>
      <c r="DV124" t="s">
        <v>234</v>
      </c>
      <c r="DW124" t="s">
        <v>234</v>
      </c>
      <c r="DX124" t="s">
        <v>234</v>
      </c>
      <c r="DY124" t="s">
        <v>234</v>
      </c>
      <c r="DZ124" t="s">
        <v>234</v>
      </c>
      <c r="EA124" t="s">
        <v>234</v>
      </c>
      <c r="EB124" t="s">
        <v>234</v>
      </c>
      <c r="EC124" t="s">
        <v>234</v>
      </c>
      <c r="ED124" t="s">
        <v>234</v>
      </c>
      <c r="EE124" t="s">
        <v>234</v>
      </c>
      <c r="EF124" t="s">
        <v>234</v>
      </c>
      <c r="EG124" t="s">
        <v>234</v>
      </c>
      <c r="EH124" t="s">
        <v>234</v>
      </c>
      <c r="EI124" t="s">
        <v>234</v>
      </c>
      <c r="EJ124" t="s">
        <v>234</v>
      </c>
      <c r="EK124" s="252" t="s">
        <v>234</v>
      </c>
      <c r="EL124" t="s">
        <v>234</v>
      </c>
      <c r="EM124" t="s">
        <v>234</v>
      </c>
      <c r="EN124" t="s">
        <v>234</v>
      </c>
      <c r="EO124" t="s">
        <v>234</v>
      </c>
      <c r="EP124" t="s">
        <v>234</v>
      </c>
      <c r="EQ124" s="252" t="s">
        <v>234</v>
      </c>
      <c r="ER124" t="s">
        <v>234</v>
      </c>
      <c r="ES124" t="s">
        <v>234</v>
      </c>
      <c r="ET124" t="s">
        <v>234</v>
      </c>
      <c r="EU124" t="s">
        <v>234</v>
      </c>
      <c r="EV124" t="s">
        <v>234</v>
      </c>
      <c r="EW124" t="s">
        <v>234</v>
      </c>
      <c r="EX124" t="s">
        <v>234</v>
      </c>
      <c r="EY124" t="s">
        <v>234</v>
      </c>
      <c r="EZ124" t="s">
        <v>234</v>
      </c>
      <c r="FA124" t="s">
        <v>234</v>
      </c>
      <c r="FB124" t="s">
        <v>234</v>
      </c>
      <c r="FC124" t="s">
        <v>234</v>
      </c>
      <c r="FD124" t="s">
        <v>234</v>
      </c>
      <c r="FE124" t="s">
        <v>234</v>
      </c>
      <c r="FF124" t="s">
        <v>234</v>
      </c>
      <c r="FG124" t="s">
        <v>234</v>
      </c>
      <c r="FH124" t="s">
        <v>234</v>
      </c>
      <c r="FI124" t="s">
        <v>234</v>
      </c>
      <c r="FJ124" t="s">
        <v>234</v>
      </c>
      <c r="FK124" t="s">
        <v>234</v>
      </c>
      <c r="FL124" t="s">
        <v>234</v>
      </c>
      <c r="FM124" t="s">
        <v>234</v>
      </c>
      <c r="FN124" t="s">
        <v>234</v>
      </c>
      <c r="FO124" t="s">
        <v>234</v>
      </c>
      <c r="FP124" t="s">
        <v>234</v>
      </c>
      <c r="FQ124" t="s">
        <v>234</v>
      </c>
      <c r="FR124" t="s">
        <v>234</v>
      </c>
      <c r="FS124" t="s">
        <v>234</v>
      </c>
      <c r="FT124" t="s">
        <v>234</v>
      </c>
      <c r="FU124" t="s">
        <v>234</v>
      </c>
      <c r="FV124" t="s">
        <v>234</v>
      </c>
      <c r="FW124" t="s">
        <v>234</v>
      </c>
      <c r="FX124" t="s">
        <v>234</v>
      </c>
      <c r="FY124" t="s">
        <v>234</v>
      </c>
      <c r="FZ124" t="s">
        <v>234</v>
      </c>
      <c r="GA124" t="s">
        <v>234</v>
      </c>
      <c r="GB124" t="s">
        <v>234</v>
      </c>
      <c r="GC124" t="s">
        <v>234</v>
      </c>
      <c r="GD124" t="s">
        <v>234</v>
      </c>
      <c r="GE124" t="s">
        <v>234</v>
      </c>
      <c r="GF124" t="s">
        <v>234</v>
      </c>
      <c r="GG124" t="s">
        <v>234</v>
      </c>
      <c r="GH124" t="s">
        <v>234</v>
      </c>
      <c r="GI124" t="s">
        <v>234</v>
      </c>
      <c r="GJ124" t="s">
        <v>234</v>
      </c>
      <c r="GK124" t="s">
        <v>234</v>
      </c>
      <c r="GL124" t="s">
        <v>234</v>
      </c>
      <c r="GM124" t="s">
        <v>234</v>
      </c>
      <c r="GN124" t="s">
        <v>234</v>
      </c>
      <c r="GO124" t="s">
        <v>234</v>
      </c>
      <c r="GP124" t="s">
        <v>234</v>
      </c>
      <c r="GQ124" t="s">
        <v>234</v>
      </c>
      <c r="GR124" t="s">
        <v>1445</v>
      </c>
      <c r="GS124" t="s">
        <v>234</v>
      </c>
      <c r="GT124" t="s">
        <v>234</v>
      </c>
      <c r="GU124" t="s">
        <v>234</v>
      </c>
      <c r="GV124" t="s">
        <v>234</v>
      </c>
      <c r="GW124" t="s">
        <v>234</v>
      </c>
      <c r="GX124" t="s">
        <v>234</v>
      </c>
      <c r="GY124" t="s">
        <v>234</v>
      </c>
      <c r="GZ124" t="s">
        <v>234</v>
      </c>
      <c r="HA124" t="s">
        <v>3928</v>
      </c>
      <c r="HB124">
        <v>0</v>
      </c>
      <c r="HC124">
        <v>1</v>
      </c>
      <c r="HD124">
        <v>1</v>
      </c>
      <c r="HE124">
        <v>1</v>
      </c>
      <c r="HF124">
        <v>0</v>
      </c>
      <c r="HG124">
        <v>0</v>
      </c>
      <c r="HH124">
        <v>0</v>
      </c>
      <c r="HI124">
        <v>0</v>
      </c>
      <c r="HJ124" t="s">
        <v>234</v>
      </c>
      <c r="HK124" t="s">
        <v>1445</v>
      </c>
      <c r="HL124" t="s">
        <v>234</v>
      </c>
      <c r="HM124" t="s">
        <v>234</v>
      </c>
      <c r="HN124" t="s">
        <v>234</v>
      </c>
      <c r="HO124" t="s">
        <v>234</v>
      </c>
      <c r="HP124" t="s">
        <v>234</v>
      </c>
      <c r="HQ124" t="s">
        <v>234</v>
      </c>
      <c r="HR124" t="s">
        <v>234</v>
      </c>
      <c r="HS124" t="s">
        <v>234</v>
      </c>
      <c r="HT124" t="s">
        <v>234</v>
      </c>
      <c r="HU124" t="s">
        <v>234</v>
      </c>
      <c r="HV124" t="s">
        <v>234</v>
      </c>
      <c r="HW124" t="s">
        <v>234</v>
      </c>
      <c r="HX124" t="s">
        <v>234</v>
      </c>
      <c r="HY124" t="s">
        <v>234</v>
      </c>
      <c r="HZ124" t="s">
        <v>234</v>
      </c>
      <c r="IA124" t="s">
        <v>234</v>
      </c>
      <c r="IB124" t="s">
        <v>234</v>
      </c>
      <c r="IC124" t="s">
        <v>234</v>
      </c>
      <c r="ID124" t="s">
        <v>234</v>
      </c>
      <c r="IE124" t="s">
        <v>234</v>
      </c>
      <c r="IF124" t="s">
        <v>234</v>
      </c>
      <c r="IG124" t="s">
        <v>234</v>
      </c>
      <c r="IH124" t="s">
        <v>234</v>
      </c>
      <c r="II124" t="s">
        <v>234</v>
      </c>
      <c r="IJ124" t="s">
        <v>234</v>
      </c>
      <c r="IK124" t="s">
        <v>234</v>
      </c>
      <c r="IL124" t="s">
        <v>234</v>
      </c>
      <c r="IM124" t="s">
        <v>234</v>
      </c>
      <c r="IN124" t="s">
        <v>234</v>
      </c>
      <c r="IO124" t="s">
        <v>234</v>
      </c>
      <c r="IP124" t="s">
        <v>234</v>
      </c>
      <c r="IQ124" t="s">
        <v>234</v>
      </c>
      <c r="IR124" t="s">
        <v>234</v>
      </c>
      <c r="IS124" t="s">
        <v>234</v>
      </c>
      <c r="IT124" t="s">
        <v>234</v>
      </c>
      <c r="IU124" t="s">
        <v>234</v>
      </c>
      <c r="IV124" t="s">
        <v>234</v>
      </c>
      <c r="IW124" t="s">
        <v>234</v>
      </c>
      <c r="IX124" t="s">
        <v>234</v>
      </c>
      <c r="IY124" t="s">
        <v>234</v>
      </c>
      <c r="IZ124" t="s">
        <v>234</v>
      </c>
      <c r="JA124" t="s">
        <v>234</v>
      </c>
      <c r="JB124" t="s">
        <v>234</v>
      </c>
      <c r="JC124" t="s">
        <v>234</v>
      </c>
      <c r="JD124" t="s">
        <v>234</v>
      </c>
      <c r="JE124" t="s">
        <v>234</v>
      </c>
      <c r="JF124" t="s">
        <v>234</v>
      </c>
      <c r="JG124" t="s">
        <v>234</v>
      </c>
      <c r="JH124" t="s">
        <v>234</v>
      </c>
      <c r="JI124" t="s">
        <v>234</v>
      </c>
      <c r="JJ124" t="s">
        <v>234</v>
      </c>
      <c r="JK124" t="s">
        <v>234</v>
      </c>
      <c r="JL124" t="s">
        <v>234</v>
      </c>
      <c r="JM124" t="s">
        <v>234</v>
      </c>
      <c r="JN124" t="s">
        <v>234</v>
      </c>
      <c r="JO124" t="s">
        <v>234</v>
      </c>
      <c r="JP124" t="s">
        <v>234</v>
      </c>
      <c r="JQ124" t="s">
        <v>234</v>
      </c>
      <c r="JR124" t="s">
        <v>234</v>
      </c>
      <c r="JS124" t="s">
        <v>234</v>
      </c>
      <c r="JT124" t="s">
        <v>234</v>
      </c>
      <c r="JU124" t="s">
        <v>234</v>
      </c>
      <c r="JV124" t="s">
        <v>234</v>
      </c>
      <c r="JW124" t="s">
        <v>234</v>
      </c>
      <c r="JX124" t="s">
        <v>234</v>
      </c>
    </row>
    <row r="125" spans="1:284" x14ac:dyDescent="0.35">
      <c r="A125" t="s">
        <v>4128</v>
      </c>
      <c r="B125" s="268">
        <v>44617</v>
      </c>
      <c r="C125" t="s">
        <v>403</v>
      </c>
      <c r="D125" t="s">
        <v>402</v>
      </c>
      <c r="E125" t="s">
        <v>4113</v>
      </c>
      <c r="F125" t="s">
        <v>406</v>
      </c>
      <c r="G125" t="s">
        <v>413</v>
      </c>
      <c r="H125" t="s">
        <v>3383</v>
      </c>
      <c r="I125" t="s">
        <v>3420</v>
      </c>
      <c r="J125" t="s">
        <v>3421</v>
      </c>
      <c r="K125" t="s">
        <v>247</v>
      </c>
      <c r="L125" t="s">
        <v>284</v>
      </c>
      <c r="M125" t="s">
        <v>250</v>
      </c>
      <c r="N125" t="s">
        <v>234</v>
      </c>
      <c r="O125" t="s">
        <v>234</v>
      </c>
      <c r="P125" t="s">
        <v>285</v>
      </c>
      <c r="Q125" t="s">
        <v>234</v>
      </c>
      <c r="R125" t="s">
        <v>318</v>
      </c>
      <c r="S125">
        <v>1</v>
      </c>
      <c r="T125">
        <v>0</v>
      </c>
      <c r="U125">
        <v>0</v>
      </c>
      <c r="V125">
        <v>0</v>
      </c>
      <c r="W125">
        <v>0</v>
      </c>
      <c r="X125">
        <v>0</v>
      </c>
      <c r="Y125">
        <v>0</v>
      </c>
      <c r="Z125">
        <v>0</v>
      </c>
      <c r="AA125" t="s">
        <v>309</v>
      </c>
      <c r="AB125" t="s">
        <v>750</v>
      </c>
      <c r="AC125" t="s">
        <v>287</v>
      </c>
      <c r="AD125">
        <v>1</v>
      </c>
      <c r="AE125">
        <v>0</v>
      </c>
      <c r="AF125">
        <v>0</v>
      </c>
      <c r="AG125">
        <v>0</v>
      </c>
      <c r="AH125">
        <v>0</v>
      </c>
      <c r="AI125">
        <v>0</v>
      </c>
      <c r="AJ125">
        <v>0</v>
      </c>
      <c r="AK125">
        <v>0</v>
      </c>
      <c r="AL125">
        <v>0</v>
      </c>
      <c r="AM125">
        <v>0</v>
      </c>
      <c r="AN125" t="s">
        <v>234</v>
      </c>
      <c r="AO125" t="s">
        <v>348</v>
      </c>
      <c r="AP125" t="s">
        <v>311</v>
      </c>
      <c r="AQ125" t="s">
        <v>3944</v>
      </c>
      <c r="AR125">
        <v>1</v>
      </c>
      <c r="AS125">
        <v>1</v>
      </c>
      <c r="AT125">
        <v>1</v>
      </c>
      <c r="AU125">
        <v>1</v>
      </c>
      <c r="AV125">
        <v>1</v>
      </c>
      <c r="AW125">
        <v>1</v>
      </c>
      <c r="AX125">
        <v>1</v>
      </c>
      <c r="AY125">
        <v>0</v>
      </c>
      <c r="AZ125" t="s">
        <v>1500</v>
      </c>
      <c r="BA125">
        <v>300</v>
      </c>
      <c r="BB125">
        <v>150</v>
      </c>
      <c r="BC125" t="s">
        <v>1655</v>
      </c>
      <c r="BD125">
        <v>375</v>
      </c>
      <c r="BE125" s="252">
        <v>144.230769230769</v>
      </c>
      <c r="BF125" t="s">
        <v>1655</v>
      </c>
      <c r="BG125">
        <v>300</v>
      </c>
      <c r="BH125" s="252">
        <v>130.434782608695</v>
      </c>
      <c r="BI125" t="s">
        <v>1655</v>
      </c>
      <c r="BJ125">
        <v>360</v>
      </c>
      <c r="BK125" s="252">
        <v>124.13793103448199</v>
      </c>
      <c r="BL125" t="s">
        <v>1655</v>
      </c>
      <c r="BM125">
        <v>650</v>
      </c>
      <c r="BN125" s="252">
        <v>270.83333333333297</v>
      </c>
      <c r="BO125" t="s">
        <v>1445</v>
      </c>
      <c r="BP125">
        <v>750</v>
      </c>
      <c r="BQ125" s="252">
        <v>312.5</v>
      </c>
      <c r="BR125" t="s">
        <v>1655</v>
      </c>
      <c r="BS125" t="s">
        <v>1504</v>
      </c>
      <c r="BT125" t="s">
        <v>1655</v>
      </c>
      <c r="BU125">
        <v>1100</v>
      </c>
      <c r="BV125" t="s">
        <v>234</v>
      </c>
      <c r="BW125" t="s">
        <v>234</v>
      </c>
      <c r="BX125" t="s">
        <v>234</v>
      </c>
      <c r="BY125" t="s">
        <v>234</v>
      </c>
      <c r="BZ125" t="s">
        <v>234</v>
      </c>
      <c r="CA125" t="s">
        <v>234</v>
      </c>
      <c r="CB125" t="s">
        <v>259</v>
      </c>
      <c r="CC125">
        <v>1100</v>
      </c>
      <c r="CD125" t="s">
        <v>1655</v>
      </c>
      <c r="CE125" t="s">
        <v>1445</v>
      </c>
      <c r="CF125" t="s">
        <v>234</v>
      </c>
      <c r="CG125" t="s">
        <v>234</v>
      </c>
      <c r="CH125" t="s">
        <v>234</v>
      </c>
      <c r="CI125" t="s">
        <v>234</v>
      </c>
      <c r="CJ125" t="s">
        <v>234</v>
      </c>
      <c r="CK125" t="s">
        <v>234</v>
      </c>
      <c r="CL125" t="s">
        <v>234</v>
      </c>
      <c r="CM125" t="s">
        <v>234</v>
      </c>
      <c r="CN125" t="s">
        <v>234</v>
      </c>
      <c r="CO125" t="s">
        <v>234</v>
      </c>
      <c r="CP125" t="s">
        <v>234</v>
      </c>
      <c r="CQ125" t="s">
        <v>234</v>
      </c>
      <c r="CR125" t="s">
        <v>234</v>
      </c>
      <c r="CS125" t="s">
        <v>234</v>
      </c>
      <c r="CT125" t="s">
        <v>234</v>
      </c>
      <c r="CU125" t="s">
        <v>234</v>
      </c>
      <c r="CV125" t="s">
        <v>234</v>
      </c>
      <c r="CW125" t="s">
        <v>234</v>
      </c>
      <c r="CX125" t="s">
        <v>234</v>
      </c>
      <c r="CY125" t="s">
        <v>234</v>
      </c>
      <c r="CZ125" t="s">
        <v>234</v>
      </c>
      <c r="DA125" t="s">
        <v>234</v>
      </c>
      <c r="DB125" t="s">
        <v>234</v>
      </c>
      <c r="DC125" t="s">
        <v>234</v>
      </c>
      <c r="DD125" t="s">
        <v>234</v>
      </c>
      <c r="DE125" t="s">
        <v>1445</v>
      </c>
      <c r="DF125" t="s">
        <v>1445</v>
      </c>
      <c r="DG125" t="s">
        <v>1655</v>
      </c>
      <c r="DH125" t="s">
        <v>406</v>
      </c>
      <c r="DI125" t="s">
        <v>305</v>
      </c>
      <c r="DJ125" t="s">
        <v>413</v>
      </c>
      <c r="DK125" t="s">
        <v>305</v>
      </c>
      <c r="DL125" t="s">
        <v>234</v>
      </c>
      <c r="DM125" t="s">
        <v>234</v>
      </c>
      <c r="DN125" t="s">
        <v>234</v>
      </c>
      <c r="DO125" t="s">
        <v>234</v>
      </c>
      <c r="DP125" t="s">
        <v>234</v>
      </c>
      <c r="DQ125" t="s">
        <v>234</v>
      </c>
      <c r="DR125" t="s">
        <v>234</v>
      </c>
      <c r="DS125" t="s">
        <v>234</v>
      </c>
      <c r="DT125" t="s">
        <v>234</v>
      </c>
      <c r="DU125" t="s">
        <v>234</v>
      </c>
      <c r="DV125" t="s">
        <v>234</v>
      </c>
      <c r="DW125" t="s">
        <v>234</v>
      </c>
      <c r="DX125" t="s">
        <v>234</v>
      </c>
      <c r="DY125" t="s">
        <v>234</v>
      </c>
      <c r="DZ125" t="s">
        <v>234</v>
      </c>
      <c r="EA125" t="s">
        <v>234</v>
      </c>
      <c r="EB125" t="s">
        <v>234</v>
      </c>
      <c r="EC125" t="s">
        <v>234</v>
      </c>
      <c r="ED125" t="s">
        <v>234</v>
      </c>
      <c r="EE125" t="s">
        <v>234</v>
      </c>
      <c r="EF125" t="s">
        <v>234</v>
      </c>
      <c r="EG125" t="s">
        <v>234</v>
      </c>
      <c r="EH125" t="s">
        <v>234</v>
      </c>
      <c r="EI125" t="s">
        <v>234</v>
      </c>
      <c r="EJ125" t="s">
        <v>234</v>
      </c>
      <c r="EK125" s="252" t="s">
        <v>234</v>
      </c>
      <c r="EL125" t="s">
        <v>234</v>
      </c>
      <c r="EM125" t="s">
        <v>234</v>
      </c>
      <c r="EN125" t="s">
        <v>234</v>
      </c>
      <c r="EO125" t="s">
        <v>234</v>
      </c>
      <c r="EP125" t="s">
        <v>234</v>
      </c>
      <c r="EQ125" s="252" t="s">
        <v>234</v>
      </c>
      <c r="ER125" t="s">
        <v>234</v>
      </c>
      <c r="ES125" t="s">
        <v>234</v>
      </c>
      <c r="ET125" t="s">
        <v>234</v>
      </c>
      <c r="EU125" t="s">
        <v>234</v>
      </c>
      <c r="EV125" t="s">
        <v>234</v>
      </c>
      <c r="EW125" t="s">
        <v>234</v>
      </c>
      <c r="EX125" t="s">
        <v>234</v>
      </c>
      <c r="EY125" t="s">
        <v>234</v>
      </c>
      <c r="EZ125" t="s">
        <v>234</v>
      </c>
      <c r="FA125" t="s">
        <v>234</v>
      </c>
      <c r="FB125" t="s">
        <v>234</v>
      </c>
      <c r="FC125" t="s">
        <v>234</v>
      </c>
      <c r="FD125" t="s">
        <v>234</v>
      </c>
      <c r="FE125" t="s">
        <v>234</v>
      </c>
      <c r="FF125" t="s">
        <v>234</v>
      </c>
      <c r="FG125" t="s">
        <v>234</v>
      </c>
      <c r="FH125" t="s">
        <v>234</v>
      </c>
      <c r="FI125" t="s">
        <v>234</v>
      </c>
      <c r="FJ125" t="s">
        <v>234</v>
      </c>
      <c r="FK125" t="s">
        <v>234</v>
      </c>
      <c r="FL125" t="s">
        <v>234</v>
      </c>
      <c r="FM125" t="s">
        <v>234</v>
      </c>
      <c r="FN125" t="s">
        <v>234</v>
      </c>
      <c r="FO125" t="s">
        <v>234</v>
      </c>
      <c r="FP125" t="s">
        <v>234</v>
      </c>
      <c r="FQ125" t="s">
        <v>234</v>
      </c>
      <c r="FR125" t="s">
        <v>234</v>
      </c>
      <c r="FS125" t="s">
        <v>234</v>
      </c>
      <c r="FT125" t="s">
        <v>234</v>
      </c>
      <c r="FU125" t="s">
        <v>234</v>
      </c>
      <c r="FV125" t="s">
        <v>234</v>
      </c>
      <c r="FW125" t="s">
        <v>234</v>
      </c>
      <c r="FX125" t="s">
        <v>234</v>
      </c>
      <c r="FY125" t="s">
        <v>234</v>
      </c>
      <c r="FZ125" t="s">
        <v>234</v>
      </c>
      <c r="GA125" t="s">
        <v>234</v>
      </c>
      <c r="GB125" t="s">
        <v>234</v>
      </c>
      <c r="GC125" t="s">
        <v>234</v>
      </c>
      <c r="GD125" t="s">
        <v>234</v>
      </c>
      <c r="GE125" t="s">
        <v>234</v>
      </c>
      <c r="GF125" t="s">
        <v>234</v>
      </c>
      <c r="GG125" t="s">
        <v>234</v>
      </c>
      <c r="GH125" t="s">
        <v>234</v>
      </c>
      <c r="GI125" t="s">
        <v>234</v>
      </c>
      <c r="GJ125" t="s">
        <v>234</v>
      </c>
      <c r="GK125" t="s">
        <v>234</v>
      </c>
      <c r="GL125" t="s">
        <v>234</v>
      </c>
      <c r="GM125" t="s">
        <v>234</v>
      </c>
      <c r="GN125" t="s">
        <v>234</v>
      </c>
      <c r="GO125" t="s">
        <v>234</v>
      </c>
      <c r="GP125" t="s">
        <v>234</v>
      </c>
      <c r="GQ125" t="s">
        <v>234</v>
      </c>
      <c r="GR125" t="s">
        <v>1445</v>
      </c>
      <c r="GS125" t="s">
        <v>234</v>
      </c>
      <c r="GT125" t="s">
        <v>234</v>
      </c>
      <c r="GU125" t="s">
        <v>234</v>
      </c>
      <c r="GV125" t="s">
        <v>234</v>
      </c>
      <c r="GW125" t="s">
        <v>234</v>
      </c>
      <c r="GX125" t="s">
        <v>234</v>
      </c>
      <c r="GY125" t="s">
        <v>234</v>
      </c>
      <c r="GZ125" t="s">
        <v>234</v>
      </c>
      <c r="HA125" t="s">
        <v>3798</v>
      </c>
      <c r="HB125">
        <v>0</v>
      </c>
      <c r="HC125">
        <v>1</v>
      </c>
      <c r="HD125">
        <v>1</v>
      </c>
      <c r="HE125">
        <v>1</v>
      </c>
      <c r="HF125">
        <v>0</v>
      </c>
      <c r="HG125">
        <v>0</v>
      </c>
      <c r="HH125">
        <v>0</v>
      </c>
      <c r="HI125">
        <v>0</v>
      </c>
      <c r="HJ125" t="s">
        <v>234</v>
      </c>
      <c r="HK125" t="s">
        <v>1445</v>
      </c>
      <c r="HL125" t="s">
        <v>234</v>
      </c>
      <c r="HM125" t="s">
        <v>234</v>
      </c>
      <c r="HN125" t="s">
        <v>234</v>
      </c>
      <c r="HO125" t="s">
        <v>234</v>
      </c>
      <c r="HP125" t="s">
        <v>234</v>
      </c>
      <c r="HQ125" t="s">
        <v>234</v>
      </c>
      <c r="HR125" t="s">
        <v>234</v>
      </c>
      <c r="HS125" t="s">
        <v>234</v>
      </c>
      <c r="HT125" t="s">
        <v>234</v>
      </c>
      <c r="HU125" t="s">
        <v>234</v>
      </c>
      <c r="HV125" t="s">
        <v>234</v>
      </c>
      <c r="HW125" t="s">
        <v>234</v>
      </c>
      <c r="HX125" t="s">
        <v>234</v>
      </c>
      <c r="HY125" t="s">
        <v>234</v>
      </c>
      <c r="HZ125" t="s">
        <v>234</v>
      </c>
      <c r="IA125" t="s">
        <v>234</v>
      </c>
      <c r="IB125" t="s">
        <v>234</v>
      </c>
      <c r="IC125" t="s">
        <v>234</v>
      </c>
      <c r="ID125" t="s">
        <v>234</v>
      </c>
      <c r="IE125" t="s">
        <v>234</v>
      </c>
      <c r="IF125" t="s">
        <v>234</v>
      </c>
      <c r="IG125" t="s">
        <v>234</v>
      </c>
      <c r="IH125" t="s">
        <v>234</v>
      </c>
      <c r="II125" t="s">
        <v>234</v>
      </c>
      <c r="IJ125" t="s">
        <v>234</v>
      </c>
      <c r="IK125" t="s">
        <v>234</v>
      </c>
      <c r="IL125" t="s">
        <v>234</v>
      </c>
      <c r="IM125" t="s">
        <v>234</v>
      </c>
      <c r="IN125" t="s">
        <v>234</v>
      </c>
      <c r="IO125" t="s">
        <v>234</v>
      </c>
      <c r="IP125" t="s">
        <v>234</v>
      </c>
      <c r="IQ125" t="s">
        <v>234</v>
      </c>
      <c r="IR125" t="s">
        <v>234</v>
      </c>
      <c r="IS125" t="s">
        <v>234</v>
      </c>
      <c r="IT125" t="s">
        <v>234</v>
      </c>
      <c r="IU125" t="s">
        <v>234</v>
      </c>
      <c r="IV125" t="s">
        <v>234</v>
      </c>
      <c r="IW125" t="s">
        <v>234</v>
      </c>
      <c r="IX125" t="s">
        <v>234</v>
      </c>
      <c r="IY125" t="s">
        <v>234</v>
      </c>
      <c r="IZ125" t="s">
        <v>234</v>
      </c>
      <c r="JA125" t="s">
        <v>234</v>
      </c>
      <c r="JB125" t="s">
        <v>234</v>
      </c>
      <c r="JC125" t="s">
        <v>234</v>
      </c>
      <c r="JD125" t="s">
        <v>234</v>
      </c>
      <c r="JE125" t="s">
        <v>234</v>
      </c>
      <c r="JF125" t="s">
        <v>234</v>
      </c>
      <c r="JG125" t="s">
        <v>234</v>
      </c>
      <c r="JH125" t="s">
        <v>234</v>
      </c>
      <c r="JI125" t="s">
        <v>234</v>
      </c>
      <c r="JJ125" t="s">
        <v>234</v>
      </c>
      <c r="JK125" t="s">
        <v>234</v>
      </c>
      <c r="JL125" t="s">
        <v>234</v>
      </c>
      <c r="JM125" t="s">
        <v>234</v>
      </c>
      <c r="JN125" t="s">
        <v>234</v>
      </c>
      <c r="JO125" t="s">
        <v>234</v>
      </c>
      <c r="JP125" t="s">
        <v>234</v>
      </c>
      <c r="JQ125" t="s">
        <v>234</v>
      </c>
      <c r="JR125" t="s">
        <v>234</v>
      </c>
      <c r="JS125" t="s">
        <v>234</v>
      </c>
      <c r="JT125" t="s">
        <v>234</v>
      </c>
      <c r="JU125" t="s">
        <v>234</v>
      </c>
      <c r="JV125" t="s">
        <v>234</v>
      </c>
      <c r="JW125" t="s">
        <v>234</v>
      </c>
      <c r="JX125" t="s">
        <v>234</v>
      </c>
    </row>
    <row r="126" spans="1:284" x14ac:dyDescent="0.35">
      <c r="A126" t="s">
        <v>4130</v>
      </c>
      <c r="B126" s="268">
        <v>44617</v>
      </c>
      <c r="C126" t="s">
        <v>403</v>
      </c>
      <c r="D126" t="s">
        <v>402</v>
      </c>
      <c r="E126" t="s">
        <v>4113</v>
      </c>
      <c r="F126" t="s">
        <v>406</v>
      </c>
      <c r="G126" t="s">
        <v>413</v>
      </c>
      <c r="H126" t="s">
        <v>3383</v>
      </c>
      <c r="I126" t="s">
        <v>3420</v>
      </c>
      <c r="J126" t="s">
        <v>3421</v>
      </c>
      <c r="K126" t="s">
        <v>247</v>
      </c>
      <c r="L126" t="s">
        <v>284</v>
      </c>
      <c r="M126" t="s">
        <v>250</v>
      </c>
      <c r="N126" t="s">
        <v>234</v>
      </c>
      <c r="O126" t="s">
        <v>234</v>
      </c>
      <c r="P126" t="s">
        <v>285</v>
      </c>
      <c r="Q126" t="s">
        <v>234</v>
      </c>
      <c r="R126" t="s">
        <v>318</v>
      </c>
      <c r="S126">
        <v>1</v>
      </c>
      <c r="T126">
        <v>0</v>
      </c>
      <c r="U126">
        <v>0</v>
      </c>
      <c r="V126">
        <v>0</v>
      </c>
      <c r="W126">
        <v>0</v>
      </c>
      <c r="X126">
        <v>0</v>
      </c>
      <c r="Y126">
        <v>0</v>
      </c>
      <c r="Z126">
        <v>0</v>
      </c>
      <c r="AA126" t="s">
        <v>309</v>
      </c>
      <c r="AB126" t="s">
        <v>750</v>
      </c>
      <c r="AC126" t="s">
        <v>287</v>
      </c>
      <c r="AD126">
        <v>1</v>
      </c>
      <c r="AE126">
        <v>0</v>
      </c>
      <c r="AF126">
        <v>0</v>
      </c>
      <c r="AG126">
        <v>0</v>
      </c>
      <c r="AH126">
        <v>0</v>
      </c>
      <c r="AI126">
        <v>0</v>
      </c>
      <c r="AJ126">
        <v>0</v>
      </c>
      <c r="AK126">
        <v>0</v>
      </c>
      <c r="AL126">
        <v>0</v>
      </c>
      <c r="AM126">
        <v>0</v>
      </c>
      <c r="AN126" t="s">
        <v>234</v>
      </c>
      <c r="AO126" t="s">
        <v>288</v>
      </c>
      <c r="AP126" t="s">
        <v>289</v>
      </c>
      <c r="AQ126" t="s">
        <v>4129</v>
      </c>
      <c r="AR126">
        <v>1</v>
      </c>
      <c r="AS126">
        <v>1</v>
      </c>
      <c r="AT126">
        <v>1</v>
      </c>
      <c r="AU126">
        <v>1</v>
      </c>
      <c r="AV126">
        <v>1</v>
      </c>
      <c r="AW126">
        <v>1</v>
      </c>
      <c r="AX126">
        <v>1</v>
      </c>
      <c r="AY126">
        <v>0</v>
      </c>
      <c r="AZ126" t="s">
        <v>1500</v>
      </c>
      <c r="BA126">
        <v>300</v>
      </c>
      <c r="BB126">
        <v>150</v>
      </c>
      <c r="BC126" t="s">
        <v>1655</v>
      </c>
      <c r="BD126">
        <v>390</v>
      </c>
      <c r="BE126" s="252">
        <v>150</v>
      </c>
      <c r="BF126" t="s">
        <v>1655</v>
      </c>
      <c r="BG126">
        <v>450</v>
      </c>
      <c r="BH126" s="252">
        <v>195.65217391304299</v>
      </c>
      <c r="BI126" t="s">
        <v>1655</v>
      </c>
      <c r="BJ126">
        <v>450</v>
      </c>
      <c r="BK126" s="252">
        <v>155.172413793103</v>
      </c>
      <c r="BL126" t="s">
        <v>1655</v>
      </c>
      <c r="BM126">
        <v>660</v>
      </c>
      <c r="BN126" s="252">
        <v>275</v>
      </c>
      <c r="BO126" t="s">
        <v>1655</v>
      </c>
      <c r="BP126">
        <v>300</v>
      </c>
      <c r="BQ126" s="252">
        <v>125</v>
      </c>
      <c r="BR126" t="s">
        <v>1655</v>
      </c>
      <c r="BS126" t="s">
        <v>1507</v>
      </c>
      <c r="BT126" t="s">
        <v>1655</v>
      </c>
      <c r="BU126">
        <v>1200</v>
      </c>
      <c r="BV126" t="s">
        <v>234</v>
      </c>
      <c r="BW126" t="s">
        <v>234</v>
      </c>
      <c r="BX126" t="s">
        <v>234</v>
      </c>
      <c r="BY126" t="s">
        <v>234</v>
      </c>
      <c r="BZ126" t="s">
        <v>234</v>
      </c>
      <c r="CA126" t="s">
        <v>234</v>
      </c>
      <c r="CB126" t="s">
        <v>259</v>
      </c>
      <c r="CC126">
        <v>1200</v>
      </c>
      <c r="CD126" t="s">
        <v>1655</v>
      </c>
      <c r="CE126" t="s">
        <v>1445</v>
      </c>
      <c r="CF126" t="s">
        <v>234</v>
      </c>
      <c r="CG126" t="s">
        <v>234</v>
      </c>
      <c r="CH126" t="s">
        <v>234</v>
      </c>
      <c r="CI126" t="s">
        <v>234</v>
      </c>
      <c r="CJ126" t="s">
        <v>234</v>
      </c>
      <c r="CK126" t="s">
        <v>234</v>
      </c>
      <c r="CL126" t="s">
        <v>234</v>
      </c>
      <c r="CM126" t="s">
        <v>234</v>
      </c>
      <c r="CN126" t="s">
        <v>234</v>
      </c>
      <c r="CO126" t="s">
        <v>234</v>
      </c>
      <c r="CP126" t="s">
        <v>234</v>
      </c>
      <c r="CQ126" t="s">
        <v>234</v>
      </c>
      <c r="CR126" t="s">
        <v>234</v>
      </c>
      <c r="CS126" t="s">
        <v>234</v>
      </c>
      <c r="CT126" t="s">
        <v>234</v>
      </c>
      <c r="CU126" t="s">
        <v>234</v>
      </c>
      <c r="CV126" t="s">
        <v>234</v>
      </c>
      <c r="CW126" t="s">
        <v>234</v>
      </c>
      <c r="CX126" t="s">
        <v>234</v>
      </c>
      <c r="CY126" t="s">
        <v>234</v>
      </c>
      <c r="CZ126" t="s">
        <v>234</v>
      </c>
      <c r="DA126" t="s">
        <v>234</v>
      </c>
      <c r="DB126" t="s">
        <v>234</v>
      </c>
      <c r="DC126" t="s">
        <v>234</v>
      </c>
      <c r="DD126" t="s">
        <v>234</v>
      </c>
      <c r="DE126" t="s">
        <v>1445</v>
      </c>
      <c r="DF126" t="s">
        <v>1445</v>
      </c>
      <c r="DG126" t="s">
        <v>1655</v>
      </c>
      <c r="DH126" t="s">
        <v>406</v>
      </c>
      <c r="DI126" t="s">
        <v>305</v>
      </c>
      <c r="DJ126" t="s">
        <v>413</v>
      </c>
      <c r="DK126" t="s">
        <v>305</v>
      </c>
      <c r="DL126" t="s">
        <v>234</v>
      </c>
      <c r="DM126" t="s">
        <v>234</v>
      </c>
      <c r="DN126" t="s">
        <v>234</v>
      </c>
      <c r="DO126" t="s">
        <v>234</v>
      </c>
      <c r="DP126" t="s">
        <v>234</v>
      </c>
      <c r="DQ126" t="s">
        <v>234</v>
      </c>
      <c r="DR126" t="s">
        <v>234</v>
      </c>
      <c r="DS126" t="s">
        <v>234</v>
      </c>
      <c r="DT126" t="s">
        <v>234</v>
      </c>
      <c r="DU126" t="s">
        <v>234</v>
      </c>
      <c r="DV126" t="s">
        <v>234</v>
      </c>
      <c r="DW126" t="s">
        <v>234</v>
      </c>
      <c r="DX126" t="s">
        <v>234</v>
      </c>
      <c r="DY126" t="s">
        <v>234</v>
      </c>
      <c r="DZ126" t="s">
        <v>234</v>
      </c>
      <c r="EA126" t="s">
        <v>234</v>
      </c>
      <c r="EB126" t="s">
        <v>234</v>
      </c>
      <c r="EC126" t="s">
        <v>234</v>
      </c>
      <c r="ED126" t="s">
        <v>234</v>
      </c>
      <c r="EE126" t="s">
        <v>234</v>
      </c>
      <c r="EF126" t="s">
        <v>234</v>
      </c>
      <c r="EG126" t="s">
        <v>234</v>
      </c>
      <c r="EH126" t="s">
        <v>234</v>
      </c>
      <c r="EI126" t="s">
        <v>234</v>
      </c>
      <c r="EJ126" t="s">
        <v>234</v>
      </c>
      <c r="EK126" s="252" t="s">
        <v>234</v>
      </c>
      <c r="EL126" t="s">
        <v>234</v>
      </c>
      <c r="EM126" t="s">
        <v>234</v>
      </c>
      <c r="EN126" t="s">
        <v>234</v>
      </c>
      <c r="EO126" t="s">
        <v>234</v>
      </c>
      <c r="EP126" t="s">
        <v>234</v>
      </c>
      <c r="EQ126" s="252" t="s">
        <v>234</v>
      </c>
      <c r="ER126" t="s">
        <v>234</v>
      </c>
      <c r="ES126" t="s">
        <v>234</v>
      </c>
      <c r="ET126" t="s">
        <v>234</v>
      </c>
      <c r="EU126" t="s">
        <v>234</v>
      </c>
      <c r="EV126" t="s">
        <v>234</v>
      </c>
      <c r="EW126" t="s">
        <v>234</v>
      </c>
      <c r="EX126" t="s">
        <v>234</v>
      </c>
      <c r="EY126" t="s">
        <v>234</v>
      </c>
      <c r="EZ126" t="s">
        <v>234</v>
      </c>
      <c r="FA126" t="s">
        <v>234</v>
      </c>
      <c r="FB126" t="s">
        <v>234</v>
      </c>
      <c r="FC126" t="s">
        <v>234</v>
      </c>
      <c r="FD126" t="s">
        <v>234</v>
      </c>
      <c r="FE126" t="s">
        <v>234</v>
      </c>
      <c r="FF126" t="s">
        <v>234</v>
      </c>
      <c r="FG126" t="s">
        <v>234</v>
      </c>
      <c r="FH126" t="s">
        <v>234</v>
      </c>
      <c r="FI126" t="s">
        <v>234</v>
      </c>
      <c r="FJ126" t="s">
        <v>234</v>
      </c>
      <c r="FK126" t="s">
        <v>234</v>
      </c>
      <c r="FL126" t="s">
        <v>234</v>
      </c>
      <c r="FM126" t="s">
        <v>234</v>
      </c>
      <c r="FN126" t="s">
        <v>234</v>
      </c>
      <c r="FO126" t="s">
        <v>234</v>
      </c>
      <c r="FP126" t="s">
        <v>234</v>
      </c>
      <c r="FQ126" t="s">
        <v>234</v>
      </c>
      <c r="FR126" t="s">
        <v>234</v>
      </c>
      <c r="FS126" t="s">
        <v>234</v>
      </c>
      <c r="FT126" t="s">
        <v>234</v>
      </c>
      <c r="FU126" t="s">
        <v>234</v>
      </c>
      <c r="FV126" t="s">
        <v>234</v>
      </c>
      <c r="FW126" t="s">
        <v>234</v>
      </c>
      <c r="FX126" t="s">
        <v>234</v>
      </c>
      <c r="FY126" t="s">
        <v>234</v>
      </c>
      <c r="FZ126" t="s">
        <v>234</v>
      </c>
      <c r="GA126" t="s">
        <v>234</v>
      </c>
      <c r="GB126" t="s">
        <v>234</v>
      </c>
      <c r="GC126" t="s">
        <v>234</v>
      </c>
      <c r="GD126" t="s">
        <v>234</v>
      </c>
      <c r="GE126" t="s">
        <v>234</v>
      </c>
      <c r="GF126" t="s">
        <v>234</v>
      </c>
      <c r="GG126" t="s">
        <v>234</v>
      </c>
      <c r="GH126" t="s">
        <v>234</v>
      </c>
      <c r="GI126" t="s">
        <v>234</v>
      </c>
      <c r="GJ126" t="s">
        <v>234</v>
      </c>
      <c r="GK126" t="s">
        <v>234</v>
      </c>
      <c r="GL126" t="s">
        <v>234</v>
      </c>
      <c r="GM126" t="s">
        <v>234</v>
      </c>
      <c r="GN126" t="s">
        <v>234</v>
      </c>
      <c r="GO126" t="s">
        <v>234</v>
      </c>
      <c r="GP126" t="s">
        <v>234</v>
      </c>
      <c r="GQ126" t="s">
        <v>234</v>
      </c>
      <c r="GR126" t="s">
        <v>1445</v>
      </c>
      <c r="GS126" t="s">
        <v>234</v>
      </c>
      <c r="GT126" t="s">
        <v>234</v>
      </c>
      <c r="GU126" t="s">
        <v>234</v>
      </c>
      <c r="GV126" t="s">
        <v>234</v>
      </c>
      <c r="GW126" t="s">
        <v>234</v>
      </c>
      <c r="GX126" t="s">
        <v>234</v>
      </c>
      <c r="GY126" t="s">
        <v>234</v>
      </c>
      <c r="GZ126" t="s">
        <v>234</v>
      </c>
      <c r="HA126" t="s">
        <v>1586</v>
      </c>
      <c r="HB126">
        <v>0</v>
      </c>
      <c r="HC126">
        <v>0</v>
      </c>
      <c r="HD126">
        <v>1</v>
      </c>
      <c r="HE126">
        <v>0</v>
      </c>
      <c r="HF126">
        <v>0</v>
      </c>
      <c r="HG126">
        <v>0</v>
      </c>
      <c r="HH126">
        <v>0</v>
      </c>
      <c r="HI126">
        <v>0</v>
      </c>
      <c r="HJ126" t="s">
        <v>234</v>
      </c>
      <c r="HK126" t="s">
        <v>1445</v>
      </c>
      <c r="HL126" t="s">
        <v>234</v>
      </c>
      <c r="HM126" t="s">
        <v>234</v>
      </c>
      <c r="HN126" t="s">
        <v>234</v>
      </c>
      <c r="HO126" t="s">
        <v>234</v>
      </c>
      <c r="HP126" t="s">
        <v>234</v>
      </c>
      <c r="HQ126" t="s">
        <v>234</v>
      </c>
      <c r="HR126" t="s">
        <v>234</v>
      </c>
      <c r="HS126" t="s">
        <v>234</v>
      </c>
      <c r="HT126" t="s">
        <v>234</v>
      </c>
      <c r="HU126" t="s">
        <v>234</v>
      </c>
      <c r="HV126" t="s">
        <v>234</v>
      </c>
      <c r="HW126" t="s">
        <v>234</v>
      </c>
      <c r="HX126" t="s">
        <v>234</v>
      </c>
      <c r="HY126" t="s">
        <v>234</v>
      </c>
      <c r="HZ126" t="s">
        <v>234</v>
      </c>
      <c r="IA126" t="s">
        <v>234</v>
      </c>
      <c r="IB126" t="s">
        <v>234</v>
      </c>
      <c r="IC126" t="s">
        <v>234</v>
      </c>
      <c r="ID126" t="s">
        <v>234</v>
      </c>
      <c r="IE126" t="s">
        <v>234</v>
      </c>
      <c r="IF126" t="s">
        <v>234</v>
      </c>
      <c r="IG126" t="s">
        <v>234</v>
      </c>
      <c r="IH126" t="s">
        <v>234</v>
      </c>
      <c r="II126" t="s">
        <v>234</v>
      </c>
      <c r="IJ126" t="s">
        <v>234</v>
      </c>
      <c r="IK126" t="s">
        <v>234</v>
      </c>
      <c r="IL126" t="s">
        <v>234</v>
      </c>
      <c r="IM126" t="s">
        <v>234</v>
      </c>
      <c r="IN126" t="s">
        <v>234</v>
      </c>
      <c r="IO126" t="s">
        <v>234</v>
      </c>
      <c r="IP126" t="s">
        <v>234</v>
      </c>
      <c r="IQ126" t="s">
        <v>234</v>
      </c>
      <c r="IR126" t="s">
        <v>234</v>
      </c>
      <c r="IS126" t="s">
        <v>234</v>
      </c>
      <c r="IT126" t="s">
        <v>234</v>
      </c>
      <c r="IU126" t="s">
        <v>234</v>
      </c>
      <c r="IV126" t="s">
        <v>234</v>
      </c>
      <c r="IW126" t="s">
        <v>234</v>
      </c>
      <c r="IX126" t="s">
        <v>234</v>
      </c>
      <c r="IY126" t="s">
        <v>234</v>
      </c>
      <c r="IZ126" t="s">
        <v>234</v>
      </c>
      <c r="JA126" t="s">
        <v>234</v>
      </c>
      <c r="JB126" t="s">
        <v>234</v>
      </c>
      <c r="JC126" t="s">
        <v>234</v>
      </c>
      <c r="JD126" t="s">
        <v>234</v>
      </c>
      <c r="JE126" t="s">
        <v>234</v>
      </c>
      <c r="JF126" t="s">
        <v>234</v>
      </c>
      <c r="JG126" t="s">
        <v>234</v>
      </c>
      <c r="JH126" t="s">
        <v>234</v>
      </c>
      <c r="JI126" t="s">
        <v>234</v>
      </c>
      <c r="JJ126" t="s">
        <v>234</v>
      </c>
      <c r="JK126" t="s">
        <v>234</v>
      </c>
      <c r="JL126" t="s">
        <v>234</v>
      </c>
      <c r="JM126" t="s">
        <v>234</v>
      </c>
      <c r="JN126" t="s">
        <v>234</v>
      </c>
      <c r="JO126" t="s">
        <v>234</v>
      </c>
      <c r="JP126" t="s">
        <v>234</v>
      </c>
      <c r="JQ126" t="s">
        <v>234</v>
      </c>
      <c r="JR126" t="s">
        <v>234</v>
      </c>
      <c r="JS126" t="s">
        <v>234</v>
      </c>
      <c r="JT126" t="s">
        <v>234</v>
      </c>
      <c r="JU126" t="s">
        <v>234</v>
      </c>
      <c r="JV126" t="s">
        <v>234</v>
      </c>
      <c r="JW126" t="s">
        <v>234</v>
      </c>
      <c r="JX126" t="s">
        <v>234</v>
      </c>
    </row>
    <row r="127" spans="1:284" x14ac:dyDescent="0.35">
      <c r="A127" t="s">
        <v>4131</v>
      </c>
      <c r="B127" s="268">
        <v>44617</v>
      </c>
      <c r="C127" t="s">
        <v>403</v>
      </c>
      <c r="D127" t="s">
        <v>402</v>
      </c>
      <c r="E127" t="s">
        <v>4113</v>
      </c>
      <c r="F127" t="s">
        <v>406</v>
      </c>
      <c r="G127" t="s">
        <v>413</v>
      </c>
      <c r="H127" t="s">
        <v>3383</v>
      </c>
      <c r="I127" t="s">
        <v>3420</v>
      </c>
      <c r="J127" t="s">
        <v>3421</v>
      </c>
      <c r="K127" t="s">
        <v>247</v>
      </c>
      <c r="L127" t="s">
        <v>248</v>
      </c>
      <c r="M127" t="s">
        <v>274</v>
      </c>
      <c r="N127" t="s">
        <v>234</v>
      </c>
      <c r="O127" t="s">
        <v>234</v>
      </c>
      <c r="P127" t="s">
        <v>234</v>
      </c>
      <c r="Q127" t="s">
        <v>234</v>
      </c>
      <c r="R127" t="s">
        <v>234</v>
      </c>
      <c r="S127" t="s">
        <v>234</v>
      </c>
      <c r="T127" t="s">
        <v>234</v>
      </c>
      <c r="U127" t="s">
        <v>234</v>
      </c>
      <c r="V127" t="s">
        <v>234</v>
      </c>
      <c r="W127" t="s">
        <v>234</v>
      </c>
      <c r="X127" t="s">
        <v>234</v>
      </c>
      <c r="Y127" t="s">
        <v>234</v>
      </c>
      <c r="Z127" t="s">
        <v>234</v>
      </c>
      <c r="AA127" t="s">
        <v>234</v>
      </c>
      <c r="AB127" t="s">
        <v>234</v>
      </c>
      <c r="AC127" t="s">
        <v>234</v>
      </c>
      <c r="AD127" t="s">
        <v>234</v>
      </c>
      <c r="AE127" t="s">
        <v>234</v>
      </c>
      <c r="AF127" t="s">
        <v>234</v>
      </c>
      <c r="AG127" t="s">
        <v>234</v>
      </c>
      <c r="AH127" t="s">
        <v>234</v>
      </c>
      <c r="AI127" t="s">
        <v>234</v>
      </c>
      <c r="AJ127" t="s">
        <v>234</v>
      </c>
      <c r="AK127" t="s">
        <v>234</v>
      </c>
      <c r="AL127" t="s">
        <v>234</v>
      </c>
      <c r="AM127" t="s">
        <v>234</v>
      </c>
      <c r="AN127" t="s">
        <v>234</v>
      </c>
      <c r="AO127" t="s">
        <v>234</v>
      </c>
      <c r="AP127" t="s">
        <v>234</v>
      </c>
      <c r="AQ127" t="s">
        <v>234</v>
      </c>
      <c r="AR127" t="s">
        <v>234</v>
      </c>
      <c r="AS127" t="s">
        <v>234</v>
      </c>
      <c r="AT127" t="s">
        <v>234</v>
      </c>
      <c r="AU127" t="s">
        <v>234</v>
      </c>
      <c r="AV127" t="s">
        <v>234</v>
      </c>
      <c r="AW127" t="s">
        <v>234</v>
      </c>
      <c r="AX127" t="s">
        <v>234</v>
      </c>
      <c r="AY127" t="s">
        <v>234</v>
      </c>
      <c r="AZ127" t="s">
        <v>234</v>
      </c>
      <c r="BA127" t="s">
        <v>234</v>
      </c>
      <c r="BB127" t="s">
        <v>234</v>
      </c>
      <c r="BC127" t="s">
        <v>234</v>
      </c>
      <c r="BD127" t="s">
        <v>234</v>
      </c>
      <c r="BE127" s="252" t="s">
        <v>234</v>
      </c>
      <c r="BF127" t="s">
        <v>234</v>
      </c>
      <c r="BG127" t="s">
        <v>234</v>
      </c>
      <c r="BH127" s="252" t="s">
        <v>234</v>
      </c>
      <c r="BI127" t="s">
        <v>234</v>
      </c>
      <c r="BJ127" t="s">
        <v>234</v>
      </c>
      <c r="BK127" s="252" t="s">
        <v>234</v>
      </c>
      <c r="BL127" t="s">
        <v>234</v>
      </c>
      <c r="BM127" t="s">
        <v>234</v>
      </c>
      <c r="BN127" s="252" t="s">
        <v>234</v>
      </c>
      <c r="BO127" t="s">
        <v>234</v>
      </c>
      <c r="BP127" t="s">
        <v>234</v>
      </c>
      <c r="BQ127" s="252" t="s">
        <v>234</v>
      </c>
      <c r="BR127" t="s">
        <v>234</v>
      </c>
      <c r="BS127" t="s">
        <v>234</v>
      </c>
      <c r="BT127" t="s">
        <v>234</v>
      </c>
      <c r="BU127" t="s">
        <v>234</v>
      </c>
      <c r="BV127" t="s">
        <v>234</v>
      </c>
      <c r="BW127" t="s">
        <v>234</v>
      </c>
      <c r="BX127" t="s">
        <v>234</v>
      </c>
      <c r="BY127" t="s">
        <v>234</v>
      </c>
      <c r="BZ127" t="s">
        <v>234</v>
      </c>
      <c r="CA127" t="s">
        <v>234</v>
      </c>
      <c r="CB127" t="s">
        <v>234</v>
      </c>
      <c r="CC127" t="s">
        <v>234</v>
      </c>
      <c r="CD127" t="s">
        <v>234</v>
      </c>
      <c r="CE127" t="s">
        <v>234</v>
      </c>
      <c r="CF127" t="s">
        <v>234</v>
      </c>
      <c r="CG127" t="s">
        <v>234</v>
      </c>
      <c r="CH127" t="s">
        <v>234</v>
      </c>
      <c r="CI127" t="s">
        <v>234</v>
      </c>
      <c r="CJ127" t="s">
        <v>234</v>
      </c>
      <c r="CK127" t="s">
        <v>234</v>
      </c>
      <c r="CL127" t="s">
        <v>234</v>
      </c>
      <c r="CM127" t="s">
        <v>234</v>
      </c>
      <c r="CN127" t="s">
        <v>234</v>
      </c>
      <c r="CO127" t="s">
        <v>234</v>
      </c>
      <c r="CP127" t="s">
        <v>234</v>
      </c>
      <c r="CQ127" t="s">
        <v>234</v>
      </c>
      <c r="CR127" t="s">
        <v>234</v>
      </c>
      <c r="CS127" t="s">
        <v>234</v>
      </c>
      <c r="CT127" t="s">
        <v>234</v>
      </c>
      <c r="CU127" t="s">
        <v>234</v>
      </c>
      <c r="CV127" t="s">
        <v>234</v>
      </c>
      <c r="CW127" t="s">
        <v>234</v>
      </c>
      <c r="CX127" t="s">
        <v>234</v>
      </c>
      <c r="CY127" t="s">
        <v>234</v>
      </c>
      <c r="CZ127" t="s">
        <v>234</v>
      </c>
      <c r="DA127" t="s">
        <v>234</v>
      </c>
      <c r="DB127" t="s">
        <v>234</v>
      </c>
      <c r="DC127" t="s">
        <v>234</v>
      </c>
      <c r="DD127" t="s">
        <v>234</v>
      </c>
      <c r="DE127" t="s">
        <v>234</v>
      </c>
      <c r="DF127" t="s">
        <v>234</v>
      </c>
      <c r="DG127" t="s">
        <v>234</v>
      </c>
      <c r="DH127" t="s">
        <v>234</v>
      </c>
      <c r="DI127" t="s">
        <v>234</v>
      </c>
      <c r="DJ127" t="s">
        <v>234</v>
      </c>
      <c r="DK127" t="s">
        <v>234</v>
      </c>
      <c r="DL127" t="s">
        <v>234</v>
      </c>
      <c r="DM127" t="s">
        <v>234</v>
      </c>
      <c r="DN127" t="s">
        <v>234</v>
      </c>
      <c r="DO127" t="s">
        <v>234</v>
      </c>
      <c r="DP127" t="s">
        <v>234</v>
      </c>
      <c r="DQ127" t="s">
        <v>234</v>
      </c>
      <c r="DR127" t="s">
        <v>234</v>
      </c>
      <c r="DS127" t="s">
        <v>234</v>
      </c>
      <c r="DT127" t="s">
        <v>234</v>
      </c>
      <c r="DU127" t="s">
        <v>234</v>
      </c>
      <c r="DV127" t="s">
        <v>234</v>
      </c>
      <c r="DW127" t="s">
        <v>234</v>
      </c>
      <c r="DX127" t="s">
        <v>234</v>
      </c>
      <c r="DY127" t="s">
        <v>234</v>
      </c>
      <c r="DZ127" t="s">
        <v>234</v>
      </c>
      <c r="EA127" t="s">
        <v>234</v>
      </c>
      <c r="EB127" t="s">
        <v>234</v>
      </c>
      <c r="EC127" t="s">
        <v>234</v>
      </c>
      <c r="ED127" t="s">
        <v>234</v>
      </c>
      <c r="EE127" t="s">
        <v>234</v>
      </c>
      <c r="EF127" t="s">
        <v>234</v>
      </c>
      <c r="EG127" t="s">
        <v>234</v>
      </c>
      <c r="EH127" t="s">
        <v>234</v>
      </c>
      <c r="EI127" t="s">
        <v>234</v>
      </c>
      <c r="EJ127" t="s">
        <v>234</v>
      </c>
      <c r="EK127" s="252" t="s">
        <v>234</v>
      </c>
      <c r="EL127" t="s">
        <v>234</v>
      </c>
      <c r="EM127" t="s">
        <v>234</v>
      </c>
      <c r="EN127" t="s">
        <v>234</v>
      </c>
      <c r="EO127" t="s">
        <v>234</v>
      </c>
      <c r="EP127" t="s">
        <v>234</v>
      </c>
      <c r="EQ127" s="252" t="s">
        <v>234</v>
      </c>
      <c r="ER127" t="s">
        <v>234</v>
      </c>
      <c r="ES127" t="s">
        <v>234</v>
      </c>
      <c r="ET127" t="s">
        <v>234</v>
      </c>
      <c r="EU127" t="s">
        <v>234</v>
      </c>
      <c r="EV127" t="s">
        <v>234</v>
      </c>
      <c r="EW127" t="s">
        <v>234</v>
      </c>
      <c r="EX127" t="s">
        <v>234</v>
      </c>
      <c r="EY127" t="s">
        <v>234</v>
      </c>
      <c r="EZ127" t="s">
        <v>234</v>
      </c>
      <c r="FA127" t="s">
        <v>234</v>
      </c>
      <c r="FB127" t="s">
        <v>234</v>
      </c>
      <c r="FC127" t="s">
        <v>234</v>
      </c>
      <c r="FD127" t="s">
        <v>234</v>
      </c>
      <c r="FE127" t="s">
        <v>234</v>
      </c>
      <c r="FF127" t="s">
        <v>234</v>
      </c>
      <c r="FG127" t="s">
        <v>234</v>
      </c>
      <c r="FH127" t="s">
        <v>234</v>
      </c>
      <c r="FI127" t="s">
        <v>234</v>
      </c>
      <c r="FJ127" t="s">
        <v>234</v>
      </c>
      <c r="FK127" t="s">
        <v>234</v>
      </c>
      <c r="FL127" t="s">
        <v>234</v>
      </c>
      <c r="FM127" t="s">
        <v>234</v>
      </c>
      <c r="FN127" t="s">
        <v>234</v>
      </c>
      <c r="FO127" t="s">
        <v>234</v>
      </c>
      <c r="FP127" t="s">
        <v>234</v>
      </c>
      <c r="FQ127" t="s">
        <v>234</v>
      </c>
      <c r="FR127" t="s">
        <v>234</v>
      </c>
      <c r="FS127" t="s">
        <v>234</v>
      </c>
      <c r="FT127" t="s">
        <v>234</v>
      </c>
      <c r="FU127" t="s">
        <v>234</v>
      </c>
      <c r="FV127" t="s">
        <v>234</v>
      </c>
      <c r="FW127" t="s">
        <v>234</v>
      </c>
      <c r="FX127" t="s">
        <v>234</v>
      </c>
      <c r="FY127" t="s">
        <v>234</v>
      </c>
      <c r="FZ127" t="s">
        <v>234</v>
      </c>
      <c r="GA127" t="s">
        <v>234</v>
      </c>
      <c r="GB127" t="s">
        <v>234</v>
      </c>
      <c r="GC127" t="s">
        <v>234</v>
      </c>
      <c r="GD127" t="s">
        <v>234</v>
      </c>
      <c r="GE127" t="s">
        <v>234</v>
      </c>
      <c r="GF127" t="s">
        <v>234</v>
      </c>
      <c r="GG127" t="s">
        <v>234</v>
      </c>
      <c r="GH127" t="s">
        <v>234</v>
      </c>
      <c r="GI127" t="s">
        <v>234</v>
      </c>
      <c r="GJ127" t="s">
        <v>234</v>
      </c>
      <c r="GK127" t="s">
        <v>234</v>
      </c>
      <c r="GL127" t="s">
        <v>234</v>
      </c>
      <c r="GM127" t="s">
        <v>234</v>
      </c>
      <c r="GN127" t="s">
        <v>234</v>
      </c>
      <c r="GO127" t="s">
        <v>234</v>
      </c>
      <c r="GP127" t="s">
        <v>234</v>
      </c>
      <c r="GQ127" t="s">
        <v>234</v>
      </c>
      <c r="GR127" t="s">
        <v>234</v>
      </c>
      <c r="GS127" t="s">
        <v>234</v>
      </c>
      <c r="GT127" t="s">
        <v>234</v>
      </c>
      <c r="GU127" t="s">
        <v>234</v>
      </c>
      <c r="GV127" t="s">
        <v>234</v>
      </c>
      <c r="GW127" t="s">
        <v>234</v>
      </c>
      <c r="GX127" t="s">
        <v>234</v>
      </c>
      <c r="GY127" t="s">
        <v>234</v>
      </c>
      <c r="GZ127" t="s">
        <v>234</v>
      </c>
      <c r="HA127" t="s">
        <v>234</v>
      </c>
      <c r="HB127" t="s">
        <v>234</v>
      </c>
      <c r="HC127" t="s">
        <v>234</v>
      </c>
      <c r="HD127" t="s">
        <v>234</v>
      </c>
      <c r="HE127" t="s">
        <v>234</v>
      </c>
      <c r="HF127" t="s">
        <v>234</v>
      </c>
      <c r="HG127" t="s">
        <v>234</v>
      </c>
      <c r="HH127" t="s">
        <v>234</v>
      </c>
      <c r="HI127" t="s">
        <v>234</v>
      </c>
      <c r="HJ127" t="s">
        <v>234</v>
      </c>
      <c r="HK127" t="s">
        <v>234</v>
      </c>
      <c r="HL127" t="s">
        <v>234</v>
      </c>
      <c r="HM127" t="s">
        <v>234</v>
      </c>
      <c r="HN127" t="s">
        <v>234</v>
      </c>
      <c r="HO127" t="s">
        <v>234</v>
      </c>
      <c r="HP127" t="s">
        <v>234</v>
      </c>
      <c r="HQ127" t="s">
        <v>1655</v>
      </c>
      <c r="HR127" t="s">
        <v>1713</v>
      </c>
      <c r="HS127" t="s">
        <v>252</v>
      </c>
      <c r="HT127" t="s">
        <v>234</v>
      </c>
      <c r="HU127" t="s">
        <v>253</v>
      </c>
      <c r="HV127" t="s">
        <v>254</v>
      </c>
      <c r="HW127" t="s">
        <v>254</v>
      </c>
      <c r="HX127" t="s">
        <v>255</v>
      </c>
      <c r="HY127" t="s">
        <v>234</v>
      </c>
      <c r="HZ127" t="s">
        <v>256</v>
      </c>
      <c r="IA127" t="s">
        <v>258</v>
      </c>
      <c r="IB127" t="s">
        <v>258</v>
      </c>
      <c r="IC127" t="s">
        <v>3810</v>
      </c>
      <c r="ID127" t="s">
        <v>234</v>
      </c>
      <c r="IE127" t="s">
        <v>234</v>
      </c>
      <c r="IF127" t="s">
        <v>234</v>
      </c>
      <c r="IG127" t="s">
        <v>234</v>
      </c>
      <c r="IH127" t="s">
        <v>234</v>
      </c>
      <c r="II127">
        <v>50</v>
      </c>
      <c r="IJ127" t="s">
        <v>3862</v>
      </c>
      <c r="IK127" t="s">
        <v>234</v>
      </c>
      <c r="IL127" t="s">
        <v>259</v>
      </c>
      <c r="IM127" s="99">
        <v>10</v>
      </c>
      <c r="IN127" t="s">
        <v>260</v>
      </c>
      <c r="IO127" t="s">
        <v>234</v>
      </c>
      <c r="IP127" t="s">
        <v>261</v>
      </c>
      <c r="IQ127" t="s">
        <v>234</v>
      </c>
      <c r="IR127" t="s">
        <v>234</v>
      </c>
      <c r="IS127" t="s">
        <v>234</v>
      </c>
      <c r="IT127" t="s">
        <v>234</v>
      </c>
      <c r="IU127" t="s">
        <v>234</v>
      </c>
      <c r="IV127" t="s">
        <v>234</v>
      </c>
      <c r="IW127" t="s">
        <v>234</v>
      </c>
      <c r="IX127" t="s">
        <v>234</v>
      </c>
      <c r="IY127" t="s">
        <v>234</v>
      </c>
      <c r="IZ127" t="s">
        <v>234</v>
      </c>
      <c r="JA127" t="s">
        <v>234</v>
      </c>
      <c r="JB127" t="s">
        <v>234</v>
      </c>
      <c r="JC127" t="s">
        <v>234</v>
      </c>
      <c r="JD127" t="s">
        <v>234</v>
      </c>
      <c r="JE127" t="s">
        <v>261</v>
      </c>
      <c r="JF127" t="s">
        <v>234</v>
      </c>
      <c r="JG127" t="s">
        <v>234</v>
      </c>
      <c r="JH127" t="s">
        <v>234</v>
      </c>
      <c r="JI127" t="s">
        <v>234</v>
      </c>
      <c r="JJ127" t="s">
        <v>234</v>
      </c>
      <c r="JK127" t="s">
        <v>234</v>
      </c>
      <c r="JL127" t="s">
        <v>234</v>
      </c>
      <c r="JM127" t="s">
        <v>234</v>
      </c>
      <c r="JN127" t="s">
        <v>234</v>
      </c>
      <c r="JO127" t="s">
        <v>234</v>
      </c>
      <c r="JP127" t="s">
        <v>234</v>
      </c>
      <c r="JQ127" t="s">
        <v>234</v>
      </c>
      <c r="JR127" t="s">
        <v>234</v>
      </c>
      <c r="JS127" t="s">
        <v>234</v>
      </c>
      <c r="JT127" t="s">
        <v>234</v>
      </c>
      <c r="JU127" t="s">
        <v>234</v>
      </c>
      <c r="JV127" t="s">
        <v>234</v>
      </c>
      <c r="JW127" t="s">
        <v>234</v>
      </c>
      <c r="JX127" t="s">
        <v>3443</v>
      </c>
    </row>
    <row r="128" spans="1:284" x14ac:dyDescent="0.35">
      <c r="A128" t="s">
        <v>4132</v>
      </c>
      <c r="B128" s="268">
        <v>44617</v>
      </c>
      <c r="C128" t="s">
        <v>236</v>
      </c>
      <c r="D128" t="s">
        <v>235</v>
      </c>
      <c r="E128" t="s">
        <v>1360</v>
      </c>
      <c r="F128" t="s">
        <v>601</v>
      </c>
      <c r="G128" t="s">
        <v>2068</v>
      </c>
      <c r="H128" t="s">
        <v>2068</v>
      </c>
      <c r="I128" t="s">
        <v>246</v>
      </c>
      <c r="J128" t="s">
        <v>3451</v>
      </c>
      <c r="K128" t="s">
        <v>247</v>
      </c>
      <c r="L128" t="s">
        <v>284</v>
      </c>
      <c r="M128" t="s">
        <v>250</v>
      </c>
      <c r="N128" t="s">
        <v>234</v>
      </c>
      <c r="O128" t="s">
        <v>234</v>
      </c>
      <c r="P128" t="s">
        <v>285</v>
      </c>
      <c r="Q128" t="s">
        <v>234</v>
      </c>
      <c r="R128" t="s">
        <v>318</v>
      </c>
      <c r="S128">
        <v>1</v>
      </c>
      <c r="T128">
        <v>0</v>
      </c>
      <c r="U128">
        <v>0</v>
      </c>
      <c r="V128">
        <v>0</v>
      </c>
      <c r="W128">
        <v>0</v>
      </c>
      <c r="X128">
        <v>0</v>
      </c>
      <c r="Y128">
        <v>0</v>
      </c>
      <c r="Z128">
        <v>0</v>
      </c>
      <c r="AA128" t="s">
        <v>309</v>
      </c>
      <c r="AB128" t="s">
        <v>750</v>
      </c>
      <c r="AC128" t="s">
        <v>287</v>
      </c>
      <c r="AD128">
        <v>1</v>
      </c>
      <c r="AE128">
        <v>0</v>
      </c>
      <c r="AF128">
        <v>0</v>
      </c>
      <c r="AG128">
        <v>0</v>
      </c>
      <c r="AH128">
        <v>0</v>
      </c>
      <c r="AI128">
        <v>0</v>
      </c>
      <c r="AJ128">
        <v>0</v>
      </c>
      <c r="AK128">
        <v>0</v>
      </c>
      <c r="AL128">
        <v>0</v>
      </c>
      <c r="AM128">
        <v>0</v>
      </c>
      <c r="AN128" t="s">
        <v>234</v>
      </c>
      <c r="AO128" t="s">
        <v>288</v>
      </c>
      <c r="AP128" t="s">
        <v>393</v>
      </c>
      <c r="AQ128" t="s">
        <v>3944</v>
      </c>
      <c r="AR128">
        <v>1</v>
      </c>
      <c r="AS128">
        <v>1</v>
      </c>
      <c r="AT128">
        <v>1</v>
      </c>
      <c r="AU128">
        <v>1</v>
      </c>
      <c r="AV128">
        <v>1</v>
      </c>
      <c r="AW128">
        <v>1</v>
      </c>
      <c r="AX128">
        <v>1</v>
      </c>
      <c r="AY128">
        <v>0</v>
      </c>
      <c r="AZ128" t="s">
        <v>1500</v>
      </c>
      <c r="BA128">
        <v>250</v>
      </c>
      <c r="BB128">
        <v>125</v>
      </c>
      <c r="BC128" t="s">
        <v>1655</v>
      </c>
      <c r="BD128">
        <v>400</v>
      </c>
      <c r="BE128" s="252">
        <v>153.84615384615299</v>
      </c>
      <c r="BF128" t="s">
        <v>1655</v>
      </c>
      <c r="BG128">
        <v>250</v>
      </c>
      <c r="BH128" s="252">
        <v>108.695652173913</v>
      </c>
      <c r="BI128" t="s">
        <v>1655</v>
      </c>
      <c r="BJ128">
        <v>400</v>
      </c>
      <c r="BK128" s="252">
        <v>137.93103448275801</v>
      </c>
      <c r="BL128" t="s">
        <v>1655</v>
      </c>
      <c r="BM128">
        <v>600</v>
      </c>
      <c r="BN128" s="252">
        <v>250</v>
      </c>
      <c r="BO128" t="s">
        <v>1445</v>
      </c>
      <c r="BP128">
        <v>500</v>
      </c>
      <c r="BQ128" s="252">
        <v>208.333333333333</v>
      </c>
      <c r="BR128" t="s">
        <v>1445</v>
      </c>
      <c r="BS128" t="s">
        <v>1507</v>
      </c>
      <c r="BT128" t="s">
        <v>1655</v>
      </c>
      <c r="BU128">
        <v>1100</v>
      </c>
      <c r="BV128" t="s">
        <v>234</v>
      </c>
      <c r="BW128" t="s">
        <v>234</v>
      </c>
      <c r="BX128" t="s">
        <v>234</v>
      </c>
      <c r="BY128" t="s">
        <v>234</v>
      </c>
      <c r="BZ128" t="s">
        <v>234</v>
      </c>
      <c r="CA128" t="s">
        <v>234</v>
      </c>
      <c r="CB128" t="s">
        <v>259</v>
      </c>
      <c r="CC128">
        <v>1100</v>
      </c>
      <c r="CD128" t="s">
        <v>1655</v>
      </c>
      <c r="CE128" t="s">
        <v>1655</v>
      </c>
      <c r="CF128" t="s">
        <v>1517</v>
      </c>
      <c r="CG128">
        <v>1</v>
      </c>
      <c r="CH128">
        <v>0</v>
      </c>
      <c r="CI128">
        <v>0</v>
      </c>
      <c r="CJ128">
        <v>0</v>
      </c>
      <c r="CK128">
        <v>0</v>
      </c>
      <c r="CL128">
        <v>0</v>
      </c>
      <c r="CM128">
        <v>0</v>
      </c>
      <c r="CN128">
        <v>0</v>
      </c>
      <c r="CO128">
        <v>0</v>
      </c>
      <c r="CP128">
        <v>0</v>
      </c>
      <c r="CQ128">
        <v>0</v>
      </c>
      <c r="CR128">
        <v>0</v>
      </c>
      <c r="CS128">
        <v>0</v>
      </c>
      <c r="CT128">
        <v>0</v>
      </c>
      <c r="CU128" t="s">
        <v>234</v>
      </c>
      <c r="CV128" t="s">
        <v>3944</v>
      </c>
      <c r="CW128">
        <v>1</v>
      </c>
      <c r="CX128">
        <v>1</v>
      </c>
      <c r="CY128">
        <v>1</v>
      </c>
      <c r="CZ128">
        <v>1</v>
      </c>
      <c r="DA128">
        <v>1</v>
      </c>
      <c r="DB128">
        <v>1</v>
      </c>
      <c r="DC128">
        <v>1</v>
      </c>
      <c r="DD128">
        <v>0</v>
      </c>
      <c r="DE128" t="s">
        <v>1655</v>
      </c>
      <c r="DF128" t="s">
        <v>1445</v>
      </c>
      <c r="DG128" t="s">
        <v>1655</v>
      </c>
      <c r="DH128" t="s">
        <v>601</v>
      </c>
      <c r="DI128" t="s">
        <v>305</v>
      </c>
      <c r="DJ128" t="s">
        <v>2026</v>
      </c>
      <c r="DK128" t="s">
        <v>314</v>
      </c>
      <c r="DL128" t="s">
        <v>234</v>
      </c>
      <c r="DM128" t="s">
        <v>234</v>
      </c>
      <c r="DN128" t="s">
        <v>234</v>
      </c>
      <c r="DO128" t="s">
        <v>234</v>
      </c>
      <c r="DP128" t="s">
        <v>234</v>
      </c>
      <c r="DQ128" t="s">
        <v>234</v>
      </c>
      <c r="DR128" t="s">
        <v>234</v>
      </c>
      <c r="DS128" t="s">
        <v>234</v>
      </c>
      <c r="DT128" t="s">
        <v>234</v>
      </c>
      <c r="DU128" t="s">
        <v>234</v>
      </c>
      <c r="DV128" t="s">
        <v>234</v>
      </c>
      <c r="DW128" t="s">
        <v>234</v>
      </c>
      <c r="DX128" t="s">
        <v>234</v>
      </c>
      <c r="DY128" t="s">
        <v>234</v>
      </c>
      <c r="DZ128" t="s">
        <v>234</v>
      </c>
      <c r="EA128" t="s">
        <v>234</v>
      </c>
      <c r="EB128" t="s">
        <v>234</v>
      </c>
      <c r="EC128" t="s">
        <v>234</v>
      </c>
      <c r="ED128" t="s">
        <v>234</v>
      </c>
      <c r="EE128" t="s">
        <v>234</v>
      </c>
      <c r="EF128" t="s">
        <v>234</v>
      </c>
      <c r="EG128" t="s">
        <v>234</v>
      </c>
      <c r="EH128" t="s">
        <v>234</v>
      </c>
      <c r="EI128" t="s">
        <v>234</v>
      </c>
      <c r="EJ128" t="s">
        <v>234</v>
      </c>
      <c r="EK128" s="252" t="s">
        <v>234</v>
      </c>
      <c r="EL128" t="s">
        <v>234</v>
      </c>
      <c r="EM128" t="s">
        <v>234</v>
      </c>
      <c r="EN128" t="s">
        <v>234</v>
      </c>
      <c r="EO128" t="s">
        <v>234</v>
      </c>
      <c r="EP128" t="s">
        <v>234</v>
      </c>
      <c r="EQ128" s="252" t="s">
        <v>234</v>
      </c>
      <c r="ER128" t="s">
        <v>234</v>
      </c>
      <c r="ES128" t="s">
        <v>234</v>
      </c>
      <c r="ET128" t="s">
        <v>234</v>
      </c>
      <c r="EU128" t="s">
        <v>234</v>
      </c>
      <c r="EV128" t="s">
        <v>234</v>
      </c>
      <c r="EW128" t="s">
        <v>234</v>
      </c>
      <c r="EX128" t="s">
        <v>234</v>
      </c>
      <c r="EY128" t="s">
        <v>234</v>
      </c>
      <c r="EZ128" t="s">
        <v>234</v>
      </c>
      <c r="FA128" t="s">
        <v>234</v>
      </c>
      <c r="FB128" t="s">
        <v>234</v>
      </c>
      <c r="FC128" t="s">
        <v>234</v>
      </c>
      <c r="FD128" t="s">
        <v>234</v>
      </c>
      <c r="FE128" t="s">
        <v>234</v>
      </c>
      <c r="FF128" t="s">
        <v>234</v>
      </c>
      <c r="FG128" t="s">
        <v>234</v>
      </c>
      <c r="FH128" t="s">
        <v>234</v>
      </c>
      <c r="FI128" t="s">
        <v>234</v>
      </c>
      <c r="FJ128" t="s">
        <v>234</v>
      </c>
      <c r="FK128" t="s">
        <v>234</v>
      </c>
      <c r="FL128" t="s">
        <v>234</v>
      </c>
      <c r="FM128" t="s">
        <v>234</v>
      </c>
      <c r="FN128" t="s">
        <v>234</v>
      </c>
      <c r="FO128" t="s">
        <v>234</v>
      </c>
      <c r="FP128" t="s">
        <v>234</v>
      </c>
      <c r="FQ128" t="s">
        <v>234</v>
      </c>
      <c r="FR128" t="s">
        <v>234</v>
      </c>
      <c r="FS128" t="s">
        <v>234</v>
      </c>
      <c r="FT128" t="s">
        <v>234</v>
      </c>
      <c r="FU128" t="s">
        <v>234</v>
      </c>
      <c r="FV128" t="s">
        <v>234</v>
      </c>
      <c r="FW128" t="s">
        <v>234</v>
      </c>
      <c r="FX128" t="s">
        <v>234</v>
      </c>
      <c r="FY128" t="s">
        <v>234</v>
      </c>
      <c r="FZ128" t="s">
        <v>234</v>
      </c>
      <c r="GA128" t="s">
        <v>234</v>
      </c>
      <c r="GB128" t="s">
        <v>234</v>
      </c>
      <c r="GC128" t="s">
        <v>234</v>
      </c>
      <c r="GD128" t="s">
        <v>234</v>
      </c>
      <c r="GE128" t="s">
        <v>234</v>
      </c>
      <c r="GF128" t="s">
        <v>234</v>
      </c>
      <c r="GG128" t="s">
        <v>234</v>
      </c>
      <c r="GH128" t="s">
        <v>234</v>
      </c>
      <c r="GI128" t="s">
        <v>234</v>
      </c>
      <c r="GJ128" t="s">
        <v>234</v>
      </c>
      <c r="GK128" t="s">
        <v>234</v>
      </c>
      <c r="GL128" t="s">
        <v>234</v>
      </c>
      <c r="GM128" t="s">
        <v>234</v>
      </c>
      <c r="GN128" t="s">
        <v>234</v>
      </c>
      <c r="GO128" t="s">
        <v>234</v>
      </c>
      <c r="GP128" t="s">
        <v>234</v>
      </c>
      <c r="GQ128" t="s">
        <v>234</v>
      </c>
      <c r="GR128" t="s">
        <v>1445</v>
      </c>
      <c r="GS128" t="s">
        <v>234</v>
      </c>
      <c r="GT128" t="s">
        <v>234</v>
      </c>
      <c r="GU128" t="s">
        <v>234</v>
      </c>
      <c r="GV128" t="s">
        <v>234</v>
      </c>
      <c r="GW128" t="s">
        <v>234</v>
      </c>
      <c r="GX128" t="s">
        <v>234</v>
      </c>
      <c r="GY128" t="s">
        <v>234</v>
      </c>
      <c r="GZ128" t="s">
        <v>234</v>
      </c>
      <c r="HA128" t="s">
        <v>1586</v>
      </c>
      <c r="HB128">
        <v>0</v>
      </c>
      <c r="HC128">
        <v>0</v>
      </c>
      <c r="HD128">
        <v>1</v>
      </c>
      <c r="HE128">
        <v>0</v>
      </c>
      <c r="HF128">
        <v>0</v>
      </c>
      <c r="HG128">
        <v>0</v>
      </c>
      <c r="HH128">
        <v>0</v>
      </c>
      <c r="HI128">
        <v>0</v>
      </c>
      <c r="HJ128" t="s">
        <v>234</v>
      </c>
      <c r="HK128" t="s">
        <v>1655</v>
      </c>
      <c r="HL128" t="s">
        <v>234</v>
      </c>
      <c r="HM128" t="s">
        <v>309</v>
      </c>
      <c r="HN128">
        <v>1</v>
      </c>
      <c r="HO128">
        <v>0</v>
      </c>
      <c r="HP128">
        <v>0</v>
      </c>
      <c r="HQ128" t="s">
        <v>234</v>
      </c>
      <c r="HR128" t="s">
        <v>234</v>
      </c>
      <c r="HS128" t="s">
        <v>234</v>
      </c>
      <c r="HT128" t="s">
        <v>234</v>
      </c>
      <c r="HU128" t="s">
        <v>234</v>
      </c>
      <c r="HV128" t="s">
        <v>234</v>
      </c>
      <c r="HW128" t="s">
        <v>234</v>
      </c>
      <c r="HX128" t="s">
        <v>234</v>
      </c>
      <c r="HY128" t="s">
        <v>234</v>
      </c>
      <c r="HZ128" t="s">
        <v>234</v>
      </c>
      <c r="IA128" t="s">
        <v>234</v>
      </c>
      <c r="IB128" t="s">
        <v>234</v>
      </c>
      <c r="IC128" t="s">
        <v>234</v>
      </c>
      <c r="ID128" t="s">
        <v>234</v>
      </c>
      <c r="IE128" t="s">
        <v>234</v>
      </c>
      <c r="IF128" t="s">
        <v>234</v>
      </c>
      <c r="IG128" t="s">
        <v>234</v>
      </c>
      <c r="IH128" t="s">
        <v>234</v>
      </c>
      <c r="II128" t="s">
        <v>234</v>
      </c>
      <c r="IJ128" t="s">
        <v>234</v>
      </c>
      <c r="IK128" t="s">
        <v>234</v>
      </c>
      <c r="IL128" t="s">
        <v>234</v>
      </c>
      <c r="IM128" t="s">
        <v>234</v>
      </c>
      <c r="IN128" t="s">
        <v>234</v>
      </c>
      <c r="IO128" t="s">
        <v>234</v>
      </c>
      <c r="IP128" t="s">
        <v>234</v>
      </c>
      <c r="IQ128" t="s">
        <v>234</v>
      </c>
      <c r="IR128" t="s">
        <v>234</v>
      </c>
      <c r="IS128" t="s">
        <v>234</v>
      </c>
      <c r="IT128" t="s">
        <v>234</v>
      </c>
      <c r="IU128" t="s">
        <v>234</v>
      </c>
      <c r="IV128" t="s">
        <v>234</v>
      </c>
      <c r="IW128" t="s">
        <v>234</v>
      </c>
      <c r="IX128" t="s">
        <v>234</v>
      </c>
      <c r="IY128" t="s">
        <v>234</v>
      </c>
      <c r="IZ128" t="s">
        <v>234</v>
      </c>
      <c r="JA128" t="s">
        <v>234</v>
      </c>
      <c r="JB128" t="s">
        <v>234</v>
      </c>
      <c r="JC128" t="s">
        <v>234</v>
      </c>
      <c r="JD128" t="s">
        <v>234</v>
      </c>
      <c r="JE128" t="s">
        <v>234</v>
      </c>
      <c r="JF128" t="s">
        <v>234</v>
      </c>
      <c r="JG128" t="s">
        <v>234</v>
      </c>
      <c r="JH128" t="s">
        <v>234</v>
      </c>
      <c r="JI128" t="s">
        <v>234</v>
      </c>
      <c r="JJ128" t="s">
        <v>234</v>
      </c>
      <c r="JK128" t="s">
        <v>234</v>
      </c>
      <c r="JL128" t="s">
        <v>234</v>
      </c>
      <c r="JM128" t="s">
        <v>234</v>
      </c>
      <c r="JN128" t="s">
        <v>234</v>
      </c>
      <c r="JO128" t="s">
        <v>234</v>
      </c>
      <c r="JP128" t="s">
        <v>234</v>
      </c>
      <c r="JQ128" t="s">
        <v>234</v>
      </c>
      <c r="JR128" t="s">
        <v>234</v>
      </c>
      <c r="JS128" t="s">
        <v>234</v>
      </c>
      <c r="JT128" t="s">
        <v>234</v>
      </c>
      <c r="JU128" t="s">
        <v>234</v>
      </c>
      <c r="JV128" t="s">
        <v>234</v>
      </c>
      <c r="JW128" t="s">
        <v>234</v>
      </c>
      <c r="JX128" t="s">
        <v>3443</v>
      </c>
    </row>
    <row r="129" spans="1:284" x14ac:dyDescent="0.35">
      <c r="A129" t="s">
        <v>4133</v>
      </c>
      <c r="B129" s="268">
        <v>44617</v>
      </c>
      <c r="C129" t="s">
        <v>236</v>
      </c>
      <c r="D129" t="s">
        <v>235</v>
      </c>
      <c r="E129" t="s">
        <v>1360</v>
      </c>
      <c r="F129" t="s">
        <v>601</v>
      </c>
      <c r="G129" t="s">
        <v>2068</v>
      </c>
      <c r="H129" t="s">
        <v>2068</v>
      </c>
      <c r="I129" t="s">
        <v>246</v>
      </c>
      <c r="J129" t="s">
        <v>3451</v>
      </c>
      <c r="K129" t="s">
        <v>247</v>
      </c>
      <c r="L129" t="s">
        <v>284</v>
      </c>
      <c r="M129" t="s">
        <v>250</v>
      </c>
      <c r="N129" t="s">
        <v>234</v>
      </c>
      <c r="O129" t="s">
        <v>234</v>
      </c>
      <c r="P129" t="s">
        <v>308</v>
      </c>
      <c r="Q129" t="s">
        <v>234</v>
      </c>
      <c r="R129" t="s">
        <v>318</v>
      </c>
      <c r="S129">
        <v>1</v>
      </c>
      <c r="T129">
        <v>0</v>
      </c>
      <c r="U129">
        <v>0</v>
      </c>
      <c r="V129">
        <v>0</v>
      </c>
      <c r="W129">
        <v>0</v>
      </c>
      <c r="X129">
        <v>0</v>
      </c>
      <c r="Y129">
        <v>0</v>
      </c>
      <c r="Z129">
        <v>0</v>
      </c>
      <c r="AA129" t="s">
        <v>309</v>
      </c>
      <c r="AB129" t="s">
        <v>750</v>
      </c>
      <c r="AC129" t="s">
        <v>287</v>
      </c>
      <c r="AD129">
        <v>1</v>
      </c>
      <c r="AE129">
        <v>0</v>
      </c>
      <c r="AF129">
        <v>0</v>
      </c>
      <c r="AG129">
        <v>0</v>
      </c>
      <c r="AH129">
        <v>0</v>
      </c>
      <c r="AI129">
        <v>0</v>
      </c>
      <c r="AJ129">
        <v>0</v>
      </c>
      <c r="AK129">
        <v>0</v>
      </c>
      <c r="AL129">
        <v>0</v>
      </c>
      <c r="AM129">
        <v>0</v>
      </c>
      <c r="AN129" t="s">
        <v>234</v>
      </c>
      <c r="AO129" t="s">
        <v>288</v>
      </c>
      <c r="AP129" t="s">
        <v>393</v>
      </c>
      <c r="AQ129" t="s">
        <v>3944</v>
      </c>
      <c r="AR129">
        <v>1</v>
      </c>
      <c r="AS129">
        <v>1</v>
      </c>
      <c r="AT129">
        <v>1</v>
      </c>
      <c r="AU129">
        <v>1</v>
      </c>
      <c r="AV129">
        <v>1</v>
      </c>
      <c r="AW129">
        <v>1</v>
      </c>
      <c r="AX129">
        <v>1</v>
      </c>
      <c r="AY129">
        <v>0</v>
      </c>
      <c r="AZ129" t="s">
        <v>1500</v>
      </c>
      <c r="BA129">
        <v>250</v>
      </c>
      <c r="BB129">
        <v>125</v>
      </c>
      <c r="BC129" t="s">
        <v>1655</v>
      </c>
      <c r="BD129">
        <v>350</v>
      </c>
      <c r="BE129" s="252">
        <v>134.61538461538399</v>
      </c>
      <c r="BF129" t="s">
        <v>1655</v>
      </c>
      <c r="BG129">
        <v>245</v>
      </c>
      <c r="BH129" s="252">
        <v>106.521739130434</v>
      </c>
      <c r="BI129" t="s">
        <v>1655</v>
      </c>
      <c r="BJ129">
        <v>400</v>
      </c>
      <c r="BK129" s="252">
        <v>137.93103448275801</v>
      </c>
      <c r="BL129" t="s">
        <v>1655</v>
      </c>
      <c r="BM129">
        <v>600</v>
      </c>
      <c r="BN129" s="252">
        <v>250</v>
      </c>
      <c r="BO129" t="s">
        <v>1445</v>
      </c>
      <c r="BP129">
        <v>700</v>
      </c>
      <c r="BQ129" s="252">
        <v>291.666666666666</v>
      </c>
      <c r="BR129" t="s">
        <v>1445</v>
      </c>
      <c r="BS129" t="s">
        <v>1507</v>
      </c>
      <c r="BT129" t="s">
        <v>1655</v>
      </c>
      <c r="BU129">
        <v>1100</v>
      </c>
      <c r="BV129" t="s">
        <v>234</v>
      </c>
      <c r="BW129" t="s">
        <v>234</v>
      </c>
      <c r="BX129" t="s">
        <v>234</v>
      </c>
      <c r="BY129" t="s">
        <v>234</v>
      </c>
      <c r="BZ129" t="s">
        <v>234</v>
      </c>
      <c r="CA129" t="s">
        <v>234</v>
      </c>
      <c r="CB129" t="s">
        <v>259</v>
      </c>
      <c r="CC129">
        <v>1100</v>
      </c>
      <c r="CD129" t="s">
        <v>1655</v>
      </c>
      <c r="CE129" t="s">
        <v>1445</v>
      </c>
      <c r="CF129" t="s">
        <v>234</v>
      </c>
      <c r="CG129" t="s">
        <v>234</v>
      </c>
      <c r="CH129" t="s">
        <v>234</v>
      </c>
      <c r="CI129" t="s">
        <v>234</v>
      </c>
      <c r="CJ129" t="s">
        <v>234</v>
      </c>
      <c r="CK129" t="s">
        <v>234</v>
      </c>
      <c r="CL129" t="s">
        <v>234</v>
      </c>
      <c r="CM129" t="s">
        <v>234</v>
      </c>
      <c r="CN129" t="s">
        <v>234</v>
      </c>
      <c r="CO129" t="s">
        <v>234</v>
      </c>
      <c r="CP129" t="s">
        <v>234</v>
      </c>
      <c r="CQ129" t="s">
        <v>234</v>
      </c>
      <c r="CR129" t="s">
        <v>234</v>
      </c>
      <c r="CS129" t="s">
        <v>234</v>
      </c>
      <c r="CT129" t="s">
        <v>234</v>
      </c>
      <c r="CU129" t="s">
        <v>234</v>
      </c>
      <c r="CV129" t="s">
        <v>234</v>
      </c>
      <c r="CW129" t="s">
        <v>234</v>
      </c>
      <c r="CX129" t="s">
        <v>234</v>
      </c>
      <c r="CY129" t="s">
        <v>234</v>
      </c>
      <c r="CZ129" t="s">
        <v>234</v>
      </c>
      <c r="DA129" t="s">
        <v>234</v>
      </c>
      <c r="DB129" t="s">
        <v>234</v>
      </c>
      <c r="DC129" t="s">
        <v>234</v>
      </c>
      <c r="DD129" t="s">
        <v>234</v>
      </c>
      <c r="DE129" t="s">
        <v>1445</v>
      </c>
      <c r="DF129" t="s">
        <v>1445</v>
      </c>
      <c r="DG129" t="s">
        <v>1655</v>
      </c>
      <c r="DH129" t="s">
        <v>601</v>
      </c>
      <c r="DI129" t="s">
        <v>305</v>
      </c>
      <c r="DJ129" t="s">
        <v>2068</v>
      </c>
      <c r="DK129" t="s">
        <v>305</v>
      </c>
      <c r="DL129" t="s">
        <v>234</v>
      </c>
      <c r="DM129" t="s">
        <v>234</v>
      </c>
      <c r="DN129" t="s">
        <v>234</v>
      </c>
      <c r="DO129" t="s">
        <v>234</v>
      </c>
      <c r="DP129" t="s">
        <v>234</v>
      </c>
      <c r="DQ129" t="s">
        <v>234</v>
      </c>
      <c r="DR129" t="s">
        <v>234</v>
      </c>
      <c r="DS129" t="s">
        <v>234</v>
      </c>
      <c r="DT129" t="s">
        <v>234</v>
      </c>
      <c r="DU129" t="s">
        <v>234</v>
      </c>
      <c r="DV129" t="s">
        <v>234</v>
      </c>
      <c r="DW129" t="s">
        <v>234</v>
      </c>
      <c r="DX129" t="s">
        <v>234</v>
      </c>
      <c r="DY129" t="s">
        <v>234</v>
      </c>
      <c r="DZ129" t="s">
        <v>234</v>
      </c>
      <c r="EA129" t="s">
        <v>234</v>
      </c>
      <c r="EB129" t="s">
        <v>234</v>
      </c>
      <c r="EC129" t="s">
        <v>234</v>
      </c>
      <c r="ED129" t="s">
        <v>234</v>
      </c>
      <c r="EE129" t="s">
        <v>234</v>
      </c>
      <c r="EF129" t="s">
        <v>234</v>
      </c>
      <c r="EG129" t="s">
        <v>234</v>
      </c>
      <c r="EH129" t="s">
        <v>234</v>
      </c>
      <c r="EI129" t="s">
        <v>234</v>
      </c>
      <c r="EJ129" t="s">
        <v>234</v>
      </c>
      <c r="EK129" s="252" t="s">
        <v>234</v>
      </c>
      <c r="EL129" t="s">
        <v>234</v>
      </c>
      <c r="EM129" t="s">
        <v>234</v>
      </c>
      <c r="EN129" t="s">
        <v>234</v>
      </c>
      <c r="EO129" t="s">
        <v>234</v>
      </c>
      <c r="EP129" t="s">
        <v>234</v>
      </c>
      <c r="EQ129" s="252" t="s">
        <v>234</v>
      </c>
      <c r="ER129" t="s">
        <v>234</v>
      </c>
      <c r="ES129" t="s">
        <v>234</v>
      </c>
      <c r="ET129" t="s">
        <v>234</v>
      </c>
      <c r="EU129" t="s">
        <v>234</v>
      </c>
      <c r="EV129" t="s">
        <v>234</v>
      </c>
      <c r="EW129" t="s">
        <v>234</v>
      </c>
      <c r="EX129" t="s">
        <v>234</v>
      </c>
      <c r="EY129" t="s">
        <v>234</v>
      </c>
      <c r="EZ129" t="s">
        <v>234</v>
      </c>
      <c r="FA129" t="s">
        <v>234</v>
      </c>
      <c r="FB129" t="s">
        <v>234</v>
      </c>
      <c r="FC129" t="s">
        <v>234</v>
      </c>
      <c r="FD129" t="s">
        <v>234</v>
      </c>
      <c r="FE129" t="s">
        <v>234</v>
      </c>
      <c r="FF129" t="s">
        <v>234</v>
      </c>
      <c r="FG129" t="s">
        <v>234</v>
      </c>
      <c r="FH129" t="s">
        <v>234</v>
      </c>
      <c r="FI129" t="s">
        <v>234</v>
      </c>
      <c r="FJ129" t="s">
        <v>234</v>
      </c>
      <c r="FK129" t="s">
        <v>234</v>
      </c>
      <c r="FL129" t="s">
        <v>234</v>
      </c>
      <c r="FM129" t="s">
        <v>234</v>
      </c>
      <c r="FN129" t="s">
        <v>234</v>
      </c>
      <c r="FO129" t="s">
        <v>234</v>
      </c>
      <c r="FP129" t="s">
        <v>234</v>
      </c>
      <c r="FQ129" t="s">
        <v>234</v>
      </c>
      <c r="FR129" t="s">
        <v>234</v>
      </c>
      <c r="FS129" t="s">
        <v>234</v>
      </c>
      <c r="FT129" t="s">
        <v>234</v>
      </c>
      <c r="FU129" t="s">
        <v>234</v>
      </c>
      <c r="FV129" t="s">
        <v>234</v>
      </c>
      <c r="FW129" t="s">
        <v>234</v>
      </c>
      <c r="FX129" t="s">
        <v>234</v>
      </c>
      <c r="FY129" t="s">
        <v>234</v>
      </c>
      <c r="FZ129" t="s">
        <v>234</v>
      </c>
      <c r="GA129" t="s">
        <v>234</v>
      </c>
      <c r="GB129" t="s">
        <v>234</v>
      </c>
      <c r="GC129" t="s">
        <v>234</v>
      </c>
      <c r="GD129" t="s">
        <v>234</v>
      </c>
      <c r="GE129" t="s">
        <v>234</v>
      </c>
      <c r="GF129" t="s">
        <v>234</v>
      </c>
      <c r="GG129" t="s">
        <v>234</v>
      </c>
      <c r="GH129" t="s">
        <v>234</v>
      </c>
      <c r="GI129" t="s">
        <v>234</v>
      </c>
      <c r="GJ129" t="s">
        <v>234</v>
      </c>
      <c r="GK129" t="s">
        <v>234</v>
      </c>
      <c r="GL129" t="s">
        <v>234</v>
      </c>
      <c r="GM129" t="s">
        <v>234</v>
      </c>
      <c r="GN129" t="s">
        <v>234</v>
      </c>
      <c r="GO129" t="s">
        <v>234</v>
      </c>
      <c r="GP129" t="s">
        <v>234</v>
      </c>
      <c r="GQ129" t="s">
        <v>234</v>
      </c>
      <c r="GR129" t="s">
        <v>1445</v>
      </c>
      <c r="GS129" t="s">
        <v>234</v>
      </c>
      <c r="GT129" t="s">
        <v>234</v>
      </c>
      <c r="GU129" t="s">
        <v>234</v>
      </c>
      <c r="GV129" t="s">
        <v>234</v>
      </c>
      <c r="GW129" t="s">
        <v>234</v>
      </c>
      <c r="GX129" t="s">
        <v>234</v>
      </c>
      <c r="GY129" t="s">
        <v>234</v>
      </c>
      <c r="GZ129" t="s">
        <v>234</v>
      </c>
      <c r="HA129" t="s">
        <v>1586</v>
      </c>
      <c r="HB129">
        <v>0</v>
      </c>
      <c r="HC129">
        <v>0</v>
      </c>
      <c r="HD129">
        <v>1</v>
      </c>
      <c r="HE129">
        <v>0</v>
      </c>
      <c r="HF129">
        <v>0</v>
      </c>
      <c r="HG129">
        <v>0</v>
      </c>
      <c r="HH129">
        <v>0</v>
      </c>
      <c r="HI129">
        <v>0</v>
      </c>
      <c r="HJ129" t="s">
        <v>234</v>
      </c>
      <c r="HK129" t="s">
        <v>1655</v>
      </c>
      <c r="HL129" t="s">
        <v>234</v>
      </c>
      <c r="HM129" t="s">
        <v>309</v>
      </c>
      <c r="HN129">
        <v>1</v>
      </c>
      <c r="HO129">
        <v>0</v>
      </c>
      <c r="HP129">
        <v>0</v>
      </c>
      <c r="HQ129" t="s">
        <v>234</v>
      </c>
      <c r="HR129" t="s">
        <v>234</v>
      </c>
      <c r="HS129" t="s">
        <v>234</v>
      </c>
      <c r="HT129" t="s">
        <v>234</v>
      </c>
      <c r="HU129" t="s">
        <v>234</v>
      </c>
      <c r="HV129" t="s">
        <v>234</v>
      </c>
      <c r="HW129" t="s">
        <v>234</v>
      </c>
      <c r="HX129" t="s">
        <v>234</v>
      </c>
      <c r="HY129" t="s">
        <v>234</v>
      </c>
      <c r="HZ129" t="s">
        <v>234</v>
      </c>
      <c r="IA129" t="s">
        <v>234</v>
      </c>
      <c r="IB129" t="s">
        <v>234</v>
      </c>
      <c r="IC129" t="s">
        <v>234</v>
      </c>
      <c r="ID129" t="s">
        <v>234</v>
      </c>
      <c r="IE129" t="s">
        <v>234</v>
      </c>
      <c r="IF129" t="s">
        <v>234</v>
      </c>
      <c r="IG129" t="s">
        <v>234</v>
      </c>
      <c r="IH129" t="s">
        <v>234</v>
      </c>
      <c r="II129" t="s">
        <v>234</v>
      </c>
      <c r="IJ129" t="s">
        <v>234</v>
      </c>
      <c r="IK129" t="s">
        <v>234</v>
      </c>
      <c r="IL129" t="s">
        <v>234</v>
      </c>
      <c r="IM129" t="s">
        <v>234</v>
      </c>
      <c r="IN129" t="s">
        <v>234</v>
      </c>
      <c r="IO129" t="s">
        <v>234</v>
      </c>
      <c r="IP129" t="s">
        <v>234</v>
      </c>
      <c r="IQ129" t="s">
        <v>234</v>
      </c>
      <c r="IR129" t="s">
        <v>234</v>
      </c>
      <c r="IS129" t="s">
        <v>234</v>
      </c>
      <c r="IT129" t="s">
        <v>234</v>
      </c>
      <c r="IU129" t="s">
        <v>234</v>
      </c>
      <c r="IV129" t="s">
        <v>234</v>
      </c>
      <c r="IW129" t="s">
        <v>234</v>
      </c>
      <c r="IX129" t="s">
        <v>234</v>
      </c>
      <c r="IY129" t="s">
        <v>234</v>
      </c>
      <c r="IZ129" t="s">
        <v>234</v>
      </c>
      <c r="JA129" t="s">
        <v>234</v>
      </c>
      <c r="JB129" t="s">
        <v>234</v>
      </c>
      <c r="JC129" t="s">
        <v>234</v>
      </c>
      <c r="JD129" t="s">
        <v>234</v>
      </c>
      <c r="JE129" t="s">
        <v>234</v>
      </c>
      <c r="JF129" t="s">
        <v>234</v>
      </c>
      <c r="JG129" t="s">
        <v>234</v>
      </c>
      <c r="JH129" t="s">
        <v>234</v>
      </c>
      <c r="JI129" t="s">
        <v>234</v>
      </c>
      <c r="JJ129" t="s">
        <v>234</v>
      </c>
      <c r="JK129" t="s">
        <v>234</v>
      </c>
      <c r="JL129" t="s">
        <v>234</v>
      </c>
      <c r="JM129" t="s">
        <v>234</v>
      </c>
      <c r="JN129" t="s">
        <v>234</v>
      </c>
      <c r="JO129" t="s">
        <v>234</v>
      </c>
      <c r="JP129" t="s">
        <v>234</v>
      </c>
      <c r="JQ129" t="s">
        <v>234</v>
      </c>
      <c r="JR129" t="s">
        <v>234</v>
      </c>
      <c r="JS129" t="s">
        <v>234</v>
      </c>
      <c r="JT129" t="s">
        <v>234</v>
      </c>
      <c r="JU129" t="s">
        <v>234</v>
      </c>
      <c r="JV129" t="s">
        <v>234</v>
      </c>
      <c r="JW129" t="s">
        <v>234</v>
      </c>
      <c r="JX129" t="s">
        <v>3443</v>
      </c>
    </row>
    <row r="130" spans="1:284" x14ac:dyDescent="0.35">
      <c r="A130" t="s">
        <v>4135</v>
      </c>
      <c r="B130" s="268">
        <v>44617</v>
      </c>
      <c r="C130" t="s">
        <v>236</v>
      </c>
      <c r="D130" t="s">
        <v>235</v>
      </c>
      <c r="E130" t="s">
        <v>1360</v>
      </c>
      <c r="F130" t="s">
        <v>601</v>
      </c>
      <c r="G130" t="s">
        <v>2068</v>
      </c>
      <c r="H130" t="s">
        <v>2068</v>
      </c>
      <c r="I130" t="s">
        <v>246</v>
      </c>
      <c r="J130" t="s">
        <v>3451</v>
      </c>
      <c r="K130" t="s">
        <v>247</v>
      </c>
      <c r="L130" t="s">
        <v>284</v>
      </c>
      <c r="M130" t="s">
        <v>250</v>
      </c>
      <c r="N130" t="s">
        <v>234</v>
      </c>
      <c r="O130" t="s">
        <v>234</v>
      </c>
      <c r="P130" t="s">
        <v>308</v>
      </c>
      <c r="Q130" t="s">
        <v>234</v>
      </c>
      <c r="R130" t="s">
        <v>302</v>
      </c>
      <c r="S130">
        <v>0</v>
      </c>
      <c r="T130">
        <v>1</v>
      </c>
      <c r="U130">
        <v>0</v>
      </c>
      <c r="V130">
        <v>0</v>
      </c>
      <c r="W130">
        <v>0</v>
      </c>
      <c r="X130">
        <v>0</v>
      </c>
      <c r="Y130">
        <v>0</v>
      </c>
      <c r="Z130">
        <v>0</v>
      </c>
      <c r="AA130" t="s">
        <v>303</v>
      </c>
      <c r="AB130" t="s">
        <v>752</v>
      </c>
      <c r="AC130" t="s">
        <v>287</v>
      </c>
      <c r="AD130">
        <v>1</v>
      </c>
      <c r="AE130">
        <v>0</v>
      </c>
      <c r="AF130">
        <v>0</v>
      </c>
      <c r="AG130">
        <v>0</v>
      </c>
      <c r="AH130">
        <v>0</v>
      </c>
      <c r="AI130">
        <v>0</v>
      </c>
      <c r="AJ130">
        <v>0</v>
      </c>
      <c r="AK130">
        <v>0</v>
      </c>
      <c r="AL130">
        <v>0</v>
      </c>
      <c r="AM130">
        <v>0</v>
      </c>
      <c r="AN130" t="s">
        <v>234</v>
      </c>
      <c r="AO130" t="s">
        <v>288</v>
      </c>
      <c r="AP130" t="s">
        <v>393</v>
      </c>
      <c r="AQ130" t="s">
        <v>234</v>
      </c>
      <c r="AR130" t="s">
        <v>234</v>
      </c>
      <c r="AS130" t="s">
        <v>234</v>
      </c>
      <c r="AT130" t="s">
        <v>234</v>
      </c>
      <c r="AU130" t="s">
        <v>234</v>
      </c>
      <c r="AV130" t="s">
        <v>234</v>
      </c>
      <c r="AW130" t="s">
        <v>234</v>
      </c>
      <c r="AX130" t="s">
        <v>234</v>
      </c>
      <c r="AY130" t="s">
        <v>234</v>
      </c>
      <c r="AZ130" t="s">
        <v>234</v>
      </c>
      <c r="BA130" t="s">
        <v>234</v>
      </c>
      <c r="BB130" t="s">
        <v>234</v>
      </c>
      <c r="BC130" t="s">
        <v>234</v>
      </c>
      <c r="BD130" t="s">
        <v>234</v>
      </c>
      <c r="BE130" s="252" t="s">
        <v>234</v>
      </c>
      <c r="BF130" t="s">
        <v>234</v>
      </c>
      <c r="BG130" t="s">
        <v>234</v>
      </c>
      <c r="BH130" s="252" t="s">
        <v>234</v>
      </c>
      <c r="BI130" t="s">
        <v>234</v>
      </c>
      <c r="BJ130" t="s">
        <v>234</v>
      </c>
      <c r="BK130" s="252" t="s">
        <v>234</v>
      </c>
      <c r="BL130" t="s">
        <v>234</v>
      </c>
      <c r="BM130" t="s">
        <v>234</v>
      </c>
      <c r="BN130" s="252" t="s">
        <v>234</v>
      </c>
      <c r="BO130" t="s">
        <v>234</v>
      </c>
      <c r="BP130" t="s">
        <v>234</v>
      </c>
      <c r="BQ130" s="252" t="s">
        <v>234</v>
      </c>
      <c r="BR130" t="s">
        <v>234</v>
      </c>
      <c r="BS130" t="s">
        <v>234</v>
      </c>
      <c r="BT130" t="s">
        <v>234</v>
      </c>
      <c r="BU130" t="s">
        <v>234</v>
      </c>
      <c r="BV130" t="s">
        <v>234</v>
      </c>
      <c r="BW130" t="s">
        <v>234</v>
      </c>
      <c r="BX130" t="s">
        <v>234</v>
      </c>
      <c r="BY130" t="s">
        <v>234</v>
      </c>
      <c r="BZ130" t="s">
        <v>234</v>
      </c>
      <c r="CA130" t="s">
        <v>234</v>
      </c>
      <c r="CB130" t="s">
        <v>234</v>
      </c>
      <c r="CC130" t="s">
        <v>234</v>
      </c>
      <c r="CD130" t="s">
        <v>234</v>
      </c>
      <c r="CE130" t="s">
        <v>234</v>
      </c>
      <c r="CF130" t="s">
        <v>234</v>
      </c>
      <c r="CG130" t="s">
        <v>234</v>
      </c>
      <c r="CH130" t="s">
        <v>234</v>
      </c>
      <c r="CI130" t="s">
        <v>234</v>
      </c>
      <c r="CJ130" t="s">
        <v>234</v>
      </c>
      <c r="CK130" t="s">
        <v>234</v>
      </c>
      <c r="CL130" t="s">
        <v>234</v>
      </c>
      <c r="CM130" t="s">
        <v>234</v>
      </c>
      <c r="CN130" t="s">
        <v>234</v>
      </c>
      <c r="CO130" t="s">
        <v>234</v>
      </c>
      <c r="CP130" t="s">
        <v>234</v>
      </c>
      <c r="CQ130" t="s">
        <v>234</v>
      </c>
      <c r="CR130" t="s">
        <v>234</v>
      </c>
      <c r="CS130" t="s">
        <v>234</v>
      </c>
      <c r="CT130" t="s">
        <v>234</v>
      </c>
      <c r="CU130" t="s">
        <v>234</v>
      </c>
      <c r="CV130" t="s">
        <v>234</v>
      </c>
      <c r="CW130" t="s">
        <v>234</v>
      </c>
      <c r="CX130" t="s">
        <v>234</v>
      </c>
      <c r="CY130" t="s">
        <v>234</v>
      </c>
      <c r="CZ130" t="s">
        <v>234</v>
      </c>
      <c r="DA130" t="s">
        <v>234</v>
      </c>
      <c r="DB130" t="s">
        <v>234</v>
      </c>
      <c r="DC130" t="s">
        <v>234</v>
      </c>
      <c r="DD130" t="s">
        <v>234</v>
      </c>
      <c r="DE130" t="s">
        <v>234</v>
      </c>
      <c r="DF130" t="s">
        <v>234</v>
      </c>
      <c r="DG130" t="s">
        <v>234</v>
      </c>
      <c r="DH130" t="s">
        <v>234</v>
      </c>
      <c r="DI130" t="s">
        <v>234</v>
      </c>
      <c r="DJ130" t="s">
        <v>234</v>
      </c>
      <c r="DK130" t="s">
        <v>234</v>
      </c>
      <c r="DL130" t="s">
        <v>4134</v>
      </c>
      <c r="DM130">
        <v>1</v>
      </c>
      <c r="DN130">
        <v>1</v>
      </c>
      <c r="DO130">
        <v>1</v>
      </c>
      <c r="DP130">
        <v>1</v>
      </c>
      <c r="DQ130">
        <v>1</v>
      </c>
      <c r="DR130">
        <v>1</v>
      </c>
      <c r="DS130">
        <v>1</v>
      </c>
      <c r="DT130">
        <v>0</v>
      </c>
      <c r="DU130" t="s">
        <v>1655</v>
      </c>
      <c r="DV130">
        <v>75</v>
      </c>
      <c r="DW130">
        <v>75</v>
      </c>
      <c r="DX130" t="s">
        <v>234</v>
      </c>
      <c r="DY130" t="s">
        <v>234</v>
      </c>
      <c r="DZ130" t="s">
        <v>234</v>
      </c>
      <c r="EA130">
        <v>75</v>
      </c>
      <c r="EB130" t="s">
        <v>1655</v>
      </c>
      <c r="EC130">
        <v>25</v>
      </c>
      <c r="ED130" t="s">
        <v>1655</v>
      </c>
      <c r="EE130">
        <v>25</v>
      </c>
      <c r="EF130" t="s">
        <v>1655</v>
      </c>
      <c r="EG130" t="s">
        <v>1655</v>
      </c>
      <c r="EH130">
        <v>35</v>
      </c>
      <c r="EI130" t="s">
        <v>234</v>
      </c>
      <c r="EJ130" t="s">
        <v>234</v>
      </c>
      <c r="EK130" s="252">
        <v>35</v>
      </c>
      <c r="EL130" t="s">
        <v>1655</v>
      </c>
      <c r="EM130" t="s">
        <v>1655</v>
      </c>
      <c r="EN130">
        <v>100</v>
      </c>
      <c r="EO130" t="s">
        <v>234</v>
      </c>
      <c r="EP130" t="s">
        <v>234</v>
      </c>
      <c r="EQ130" s="252">
        <v>100</v>
      </c>
      <c r="ER130" t="s">
        <v>1655</v>
      </c>
      <c r="ES130" t="s">
        <v>1655</v>
      </c>
      <c r="ET130">
        <v>100</v>
      </c>
      <c r="EU130" t="s">
        <v>234</v>
      </c>
      <c r="EV130" t="s">
        <v>234</v>
      </c>
      <c r="EW130" t="s">
        <v>234</v>
      </c>
      <c r="EX130" s="99">
        <v>100</v>
      </c>
      <c r="EY130" t="s">
        <v>1655</v>
      </c>
      <c r="EZ130" t="s">
        <v>1655</v>
      </c>
      <c r="FA130" t="s">
        <v>234</v>
      </c>
      <c r="FB130">
        <v>25</v>
      </c>
      <c r="FC130" t="s">
        <v>234</v>
      </c>
      <c r="FD130" t="s">
        <v>234</v>
      </c>
      <c r="FE130" t="s">
        <v>234</v>
      </c>
      <c r="FF130" t="s">
        <v>234</v>
      </c>
      <c r="FG130" t="s">
        <v>234</v>
      </c>
      <c r="FH130" t="s">
        <v>234</v>
      </c>
      <c r="FI130" t="s">
        <v>1655</v>
      </c>
      <c r="FJ130" t="s">
        <v>259</v>
      </c>
      <c r="FK130" s="99">
        <v>25</v>
      </c>
      <c r="FL130" t="s">
        <v>1445</v>
      </c>
      <c r="FM130" t="s">
        <v>234</v>
      </c>
      <c r="FN130" t="s">
        <v>234</v>
      </c>
      <c r="FO130" t="s">
        <v>234</v>
      </c>
      <c r="FP130" t="s">
        <v>234</v>
      </c>
      <c r="FQ130" t="s">
        <v>234</v>
      </c>
      <c r="FR130" t="s">
        <v>234</v>
      </c>
      <c r="FS130" t="s">
        <v>234</v>
      </c>
      <c r="FT130" t="s">
        <v>234</v>
      </c>
      <c r="FU130" t="s">
        <v>234</v>
      </c>
      <c r="FV130" t="s">
        <v>234</v>
      </c>
      <c r="FW130" t="s">
        <v>234</v>
      </c>
      <c r="FX130" t="s">
        <v>234</v>
      </c>
      <c r="FY130" t="s">
        <v>234</v>
      </c>
      <c r="FZ130" t="s">
        <v>234</v>
      </c>
      <c r="GA130" t="s">
        <v>234</v>
      </c>
      <c r="GB130" t="s">
        <v>234</v>
      </c>
      <c r="GC130" t="s">
        <v>234</v>
      </c>
      <c r="GD130" t="s">
        <v>234</v>
      </c>
      <c r="GE130" t="s">
        <v>234</v>
      </c>
      <c r="GF130" t="s">
        <v>234</v>
      </c>
      <c r="GG130" t="s">
        <v>234</v>
      </c>
      <c r="GH130" t="s">
        <v>234</v>
      </c>
      <c r="GI130" t="s">
        <v>234</v>
      </c>
      <c r="GJ130" t="s">
        <v>234</v>
      </c>
      <c r="GK130" t="s">
        <v>1445</v>
      </c>
      <c r="GL130" t="s">
        <v>1445</v>
      </c>
      <c r="GM130" t="s">
        <v>1655</v>
      </c>
      <c r="GN130" t="s">
        <v>601</v>
      </c>
      <c r="GO130" t="s">
        <v>305</v>
      </c>
      <c r="GP130" t="s">
        <v>2026</v>
      </c>
      <c r="GQ130" t="s">
        <v>314</v>
      </c>
      <c r="GR130" t="s">
        <v>1445</v>
      </c>
      <c r="GS130" t="s">
        <v>234</v>
      </c>
      <c r="GT130" t="s">
        <v>234</v>
      </c>
      <c r="GU130" t="s">
        <v>234</v>
      </c>
      <c r="GV130" t="s">
        <v>234</v>
      </c>
      <c r="GW130" t="s">
        <v>234</v>
      </c>
      <c r="GX130" t="s">
        <v>234</v>
      </c>
      <c r="GY130" t="s">
        <v>234</v>
      </c>
      <c r="GZ130" t="s">
        <v>234</v>
      </c>
      <c r="HA130" t="s">
        <v>1586</v>
      </c>
      <c r="HB130">
        <v>0</v>
      </c>
      <c r="HC130">
        <v>0</v>
      </c>
      <c r="HD130">
        <v>1</v>
      </c>
      <c r="HE130">
        <v>0</v>
      </c>
      <c r="HF130">
        <v>0</v>
      </c>
      <c r="HG130">
        <v>0</v>
      </c>
      <c r="HH130">
        <v>0</v>
      </c>
      <c r="HI130">
        <v>0</v>
      </c>
      <c r="HJ130" t="s">
        <v>234</v>
      </c>
      <c r="HK130" t="s">
        <v>1445</v>
      </c>
      <c r="HL130" t="s">
        <v>234</v>
      </c>
      <c r="HM130" t="s">
        <v>234</v>
      </c>
      <c r="HN130" t="s">
        <v>234</v>
      </c>
      <c r="HO130" t="s">
        <v>234</v>
      </c>
      <c r="HP130" t="s">
        <v>234</v>
      </c>
      <c r="HQ130" t="s">
        <v>234</v>
      </c>
      <c r="HR130" t="s">
        <v>234</v>
      </c>
      <c r="HS130" t="s">
        <v>234</v>
      </c>
      <c r="HT130" t="s">
        <v>234</v>
      </c>
      <c r="HU130" t="s">
        <v>234</v>
      </c>
      <c r="HV130" t="s">
        <v>234</v>
      </c>
      <c r="HW130" t="s">
        <v>234</v>
      </c>
      <c r="HX130" t="s">
        <v>234</v>
      </c>
      <c r="HY130" t="s">
        <v>234</v>
      </c>
      <c r="HZ130" t="s">
        <v>234</v>
      </c>
      <c r="IA130" t="s">
        <v>234</v>
      </c>
      <c r="IB130" t="s">
        <v>234</v>
      </c>
      <c r="IC130" t="s">
        <v>234</v>
      </c>
      <c r="ID130" t="s">
        <v>234</v>
      </c>
      <c r="IE130" t="s">
        <v>234</v>
      </c>
      <c r="IF130" t="s">
        <v>234</v>
      </c>
      <c r="IG130" t="s">
        <v>234</v>
      </c>
      <c r="IH130" t="s">
        <v>234</v>
      </c>
      <c r="II130" t="s">
        <v>234</v>
      </c>
      <c r="IJ130" t="s">
        <v>234</v>
      </c>
      <c r="IK130" t="s">
        <v>234</v>
      </c>
      <c r="IL130" t="s">
        <v>234</v>
      </c>
      <c r="IM130" t="s">
        <v>234</v>
      </c>
      <c r="IN130" t="s">
        <v>234</v>
      </c>
      <c r="IO130" t="s">
        <v>234</v>
      </c>
      <c r="IP130" t="s">
        <v>234</v>
      </c>
      <c r="IQ130" t="s">
        <v>234</v>
      </c>
      <c r="IR130" t="s">
        <v>234</v>
      </c>
      <c r="IS130" t="s">
        <v>234</v>
      </c>
      <c r="IT130" t="s">
        <v>234</v>
      </c>
      <c r="IU130" t="s">
        <v>234</v>
      </c>
      <c r="IV130" t="s">
        <v>234</v>
      </c>
      <c r="IW130" t="s">
        <v>234</v>
      </c>
      <c r="IX130" t="s">
        <v>234</v>
      </c>
      <c r="IY130" t="s">
        <v>234</v>
      </c>
      <c r="IZ130" t="s">
        <v>234</v>
      </c>
      <c r="JA130" t="s">
        <v>234</v>
      </c>
      <c r="JB130" t="s">
        <v>234</v>
      </c>
      <c r="JC130" t="s">
        <v>234</v>
      </c>
      <c r="JD130" t="s">
        <v>234</v>
      </c>
      <c r="JE130" t="s">
        <v>234</v>
      </c>
      <c r="JF130" t="s">
        <v>234</v>
      </c>
      <c r="JG130" t="s">
        <v>234</v>
      </c>
      <c r="JH130" t="s">
        <v>234</v>
      </c>
      <c r="JI130" t="s">
        <v>234</v>
      </c>
      <c r="JJ130" t="s">
        <v>234</v>
      </c>
      <c r="JK130" t="s">
        <v>234</v>
      </c>
      <c r="JL130" t="s">
        <v>234</v>
      </c>
      <c r="JM130" t="s">
        <v>234</v>
      </c>
      <c r="JN130" t="s">
        <v>234</v>
      </c>
      <c r="JO130" t="s">
        <v>234</v>
      </c>
      <c r="JP130" t="s">
        <v>234</v>
      </c>
      <c r="JQ130" t="s">
        <v>234</v>
      </c>
      <c r="JR130" t="s">
        <v>234</v>
      </c>
      <c r="JS130" t="s">
        <v>234</v>
      </c>
      <c r="JT130" t="s">
        <v>234</v>
      </c>
      <c r="JU130" t="s">
        <v>234</v>
      </c>
      <c r="JV130" t="s">
        <v>234</v>
      </c>
      <c r="JW130" t="s">
        <v>234</v>
      </c>
      <c r="JX130" t="s">
        <v>3443</v>
      </c>
    </row>
    <row r="131" spans="1:284" x14ac:dyDescent="0.35">
      <c r="A131" t="s">
        <v>4136</v>
      </c>
      <c r="B131" s="268">
        <v>44617</v>
      </c>
      <c r="C131" t="s">
        <v>236</v>
      </c>
      <c r="D131" t="s">
        <v>235</v>
      </c>
      <c r="E131" t="s">
        <v>1360</v>
      </c>
      <c r="F131" t="s">
        <v>601</v>
      </c>
      <c r="G131" t="s">
        <v>2068</v>
      </c>
      <c r="H131" t="s">
        <v>2068</v>
      </c>
      <c r="I131" t="s">
        <v>246</v>
      </c>
      <c r="J131" t="s">
        <v>3451</v>
      </c>
      <c r="K131" t="s">
        <v>247</v>
      </c>
      <c r="L131" t="s">
        <v>284</v>
      </c>
      <c r="M131" t="s">
        <v>250</v>
      </c>
      <c r="N131" t="s">
        <v>234</v>
      </c>
      <c r="O131" t="s">
        <v>234</v>
      </c>
      <c r="P131" t="s">
        <v>285</v>
      </c>
      <c r="Q131" t="s">
        <v>234</v>
      </c>
      <c r="R131" t="s">
        <v>302</v>
      </c>
      <c r="S131">
        <v>0</v>
      </c>
      <c r="T131">
        <v>1</v>
      </c>
      <c r="U131">
        <v>0</v>
      </c>
      <c r="V131">
        <v>0</v>
      </c>
      <c r="W131">
        <v>0</v>
      </c>
      <c r="X131">
        <v>0</v>
      </c>
      <c r="Y131">
        <v>0</v>
      </c>
      <c r="Z131">
        <v>0</v>
      </c>
      <c r="AA131" t="s">
        <v>303</v>
      </c>
      <c r="AB131" t="s">
        <v>752</v>
      </c>
      <c r="AC131" t="s">
        <v>287</v>
      </c>
      <c r="AD131">
        <v>1</v>
      </c>
      <c r="AE131">
        <v>0</v>
      </c>
      <c r="AF131">
        <v>0</v>
      </c>
      <c r="AG131">
        <v>0</v>
      </c>
      <c r="AH131">
        <v>0</v>
      </c>
      <c r="AI131">
        <v>0</v>
      </c>
      <c r="AJ131">
        <v>0</v>
      </c>
      <c r="AK131">
        <v>0</v>
      </c>
      <c r="AL131">
        <v>0</v>
      </c>
      <c r="AM131">
        <v>0</v>
      </c>
      <c r="AN131" t="s">
        <v>234</v>
      </c>
      <c r="AO131" t="s">
        <v>348</v>
      </c>
      <c r="AP131" t="s">
        <v>311</v>
      </c>
      <c r="AQ131" t="s">
        <v>234</v>
      </c>
      <c r="AR131" t="s">
        <v>234</v>
      </c>
      <c r="AS131" t="s">
        <v>234</v>
      </c>
      <c r="AT131" t="s">
        <v>234</v>
      </c>
      <c r="AU131" t="s">
        <v>234</v>
      </c>
      <c r="AV131" t="s">
        <v>234</v>
      </c>
      <c r="AW131" t="s">
        <v>234</v>
      </c>
      <c r="AX131" t="s">
        <v>234</v>
      </c>
      <c r="AY131" t="s">
        <v>234</v>
      </c>
      <c r="AZ131" t="s">
        <v>234</v>
      </c>
      <c r="BA131" t="s">
        <v>234</v>
      </c>
      <c r="BB131" t="s">
        <v>234</v>
      </c>
      <c r="BC131" t="s">
        <v>234</v>
      </c>
      <c r="BD131" t="s">
        <v>234</v>
      </c>
      <c r="BE131" s="252" t="s">
        <v>234</v>
      </c>
      <c r="BF131" t="s">
        <v>234</v>
      </c>
      <c r="BG131" t="s">
        <v>234</v>
      </c>
      <c r="BH131" s="252" t="s">
        <v>234</v>
      </c>
      <c r="BI131" t="s">
        <v>234</v>
      </c>
      <c r="BJ131" t="s">
        <v>234</v>
      </c>
      <c r="BK131" s="252" t="s">
        <v>234</v>
      </c>
      <c r="BL131" t="s">
        <v>234</v>
      </c>
      <c r="BM131" t="s">
        <v>234</v>
      </c>
      <c r="BN131" s="252" t="s">
        <v>234</v>
      </c>
      <c r="BO131" t="s">
        <v>234</v>
      </c>
      <c r="BP131" t="s">
        <v>234</v>
      </c>
      <c r="BQ131" s="252" t="s">
        <v>234</v>
      </c>
      <c r="BR131" t="s">
        <v>234</v>
      </c>
      <c r="BS131" t="s">
        <v>234</v>
      </c>
      <c r="BT131" t="s">
        <v>234</v>
      </c>
      <c r="BU131" t="s">
        <v>234</v>
      </c>
      <c r="BV131" t="s">
        <v>234</v>
      </c>
      <c r="BW131" t="s">
        <v>234</v>
      </c>
      <c r="BX131" t="s">
        <v>234</v>
      </c>
      <c r="BY131" t="s">
        <v>234</v>
      </c>
      <c r="BZ131" t="s">
        <v>234</v>
      </c>
      <c r="CA131" t="s">
        <v>234</v>
      </c>
      <c r="CB131" t="s">
        <v>234</v>
      </c>
      <c r="CC131" t="s">
        <v>234</v>
      </c>
      <c r="CD131" t="s">
        <v>234</v>
      </c>
      <c r="CE131" t="s">
        <v>234</v>
      </c>
      <c r="CF131" t="s">
        <v>234</v>
      </c>
      <c r="CG131" t="s">
        <v>234</v>
      </c>
      <c r="CH131" t="s">
        <v>234</v>
      </c>
      <c r="CI131" t="s">
        <v>234</v>
      </c>
      <c r="CJ131" t="s">
        <v>234</v>
      </c>
      <c r="CK131" t="s">
        <v>234</v>
      </c>
      <c r="CL131" t="s">
        <v>234</v>
      </c>
      <c r="CM131" t="s">
        <v>234</v>
      </c>
      <c r="CN131" t="s">
        <v>234</v>
      </c>
      <c r="CO131" t="s">
        <v>234</v>
      </c>
      <c r="CP131" t="s">
        <v>234</v>
      </c>
      <c r="CQ131" t="s">
        <v>234</v>
      </c>
      <c r="CR131" t="s">
        <v>234</v>
      </c>
      <c r="CS131" t="s">
        <v>234</v>
      </c>
      <c r="CT131" t="s">
        <v>234</v>
      </c>
      <c r="CU131" t="s">
        <v>234</v>
      </c>
      <c r="CV131" t="s">
        <v>234</v>
      </c>
      <c r="CW131" t="s">
        <v>234</v>
      </c>
      <c r="CX131" t="s">
        <v>234</v>
      </c>
      <c r="CY131" t="s">
        <v>234</v>
      </c>
      <c r="CZ131" t="s">
        <v>234</v>
      </c>
      <c r="DA131" t="s">
        <v>234</v>
      </c>
      <c r="DB131" t="s">
        <v>234</v>
      </c>
      <c r="DC131" t="s">
        <v>234</v>
      </c>
      <c r="DD131" t="s">
        <v>234</v>
      </c>
      <c r="DE131" t="s">
        <v>234</v>
      </c>
      <c r="DF131" t="s">
        <v>234</v>
      </c>
      <c r="DG131" t="s">
        <v>234</v>
      </c>
      <c r="DH131" t="s">
        <v>234</v>
      </c>
      <c r="DI131" t="s">
        <v>234</v>
      </c>
      <c r="DJ131" t="s">
        <v>234</v>
      </c>
      <c r="DK131" t="s">
        <v>234</v>
      </c>
      <c r="DL131" t="s">
        <v>4134</v>
      </c>
      <c r="DM131">
        <v>1</v>
      </c>
      <c r="DN131">
        <v>1</v>
      </c>
      <c r="DO131">
        <v>1</v>
      </c>
      <c r="DP131">
        <v>1</v>
      </c>
      <c r="DQ131">
        <v>1</v>
      </c>
      <c r="DR131">
        <v>1</v>
      </c>
      <c r="DS131">
        <v>1</v>
      </c>
      <c r="DT131">
        <v>0</v>
      </c>
      <c r="DU131" t="s">
        <v>1655</v>
      </c>
      <c r="DV131">
        <v>75</v>
      </c>
      <c r="DW131">
        <v>75</v>
      </c>
      <c r="DX131" t="s">
        <v>234</v>
      </c>
      <c r="DY131" t="s">
        <v>234</v>
      </c>
      <c r="DZ131" t="s">
        <v>234</v>
      </c>
      <c r="EA131">
        <v>75</v>
      </c>
      <c r="EB131" t="s">
        <v>1655</v>
      </c>
      <c r="EC131">
        <v>25</v>
      </c>
      <c r="ED131" t="s">
        <v>1655</v>
      </c>
      <c r="EE131">
        <v>25</v>
      </c>
      <c r="EF131" t="s">
        <v>1655</v>
      </c>
      <c r="EG131" t="s">
        <v>1655</v>
      </c>
      <c r="EH131">
        <v>25</v>
      </c>
      <c r="EI131" t="s">
        <v>234</v>
      </c>
      <c r="EJ131" t="s">
        <v>234</v>
      </c>
      <c r="EK131" s="252">
        <v>25</v>
      </c>
      <c r="EL131" t="s">
        <v>1655</v>
      </c>
      <c r="EM131" t="s">
        <v>1655</v>
      </c>
      <c r="EN131">
        <v>125</v>
      </c>
      <c r="EO131" t="s">
        <v>234</v>
      </c>
      <c r="EP131" t="s">
        <v>234</v>
      </c>
      <c r="EQ131" s="252">
        <v>125</v>
      </c>
      <c r="ER131" t="s">
        <v>1655</v>
      </c>
      <c r="ES131" t="s">
        <v>1655</v>
      </c>
      <c r="ET131">
        <v>100</v>
      </c>
      <c r="EU131" t="s">
        <v>234</v>
      </c>
      <c r="EV131" t="s">
        <v>234</v>
      </c>
      <c r="EW131" t="s">
        <v>234</v>
      </c>
      <c r="EX131" s="99">
        <v>100</v>
      </c>
      <c r="EY131" t="s">
        <v>1655</v>
      </c>
      <c r="EZ131" t="s">
        <v>1655</v>
      </c>
      <c r="FA131" t="s">
        <v>234</v>
      </c>
      <c r="FB131">
        <v>25</v>
      </c>
      <c r="FC131" t="s">
        <v>234</v>
      </c>
      <c r="FD131" t="s">
        <v>234</v>
      </c>
      <c r="FE131" t="s">
        <v>234</v>
      </c>
      <c r="FF131" t="s">
        <v>234</v>
      </c>
      <c r="FG131" t="s">
        <v>234</v>
      </c>
      <c r="FH131" t="s">
        <v>234</v>
      </c>
      <c r="FI131" t="s">
        <v>1655</v>
      </c>
      <c r="FJ131" t="s">
        <v>259</v>
      </c>
      <c r="FK131" s="99">
        <v>25</v>
      </c>
      <c r="FL131" t="s">
        <v>1445</v>
      </c>
      <c r="FM131" t="s">
        <v>234</v>
      </c>
      <c r="FN131" t="s">
        <v>234</v>
      </c>
      <c r="FO131" t="s">
        <v>234</v>
      </c>
      <c r="FP131" t="s">
        <v>234</v>
      </c>
      <c r="FQ131" t="s">
        <v>234</v>
      </c>
      <c r="FR131" t="s">
        <v>234</v>
      </c>
      <c r="FS131" t="s">
        <v>234</v>
      </c>
      <c r="FT131" t="s">
        <v>234</v>
      </c>
      <c r="FU131" t="s">
        <v>234</v>
      </c>
      <c r="FV131" t="s">
        <v>234</v>
      </c>
      <c r="FW131" t="s">
        <v>234</v>
      </c>
      <c r="FX131" t="s">
        <v>234</v>
      </c>
      <c r="FY131" t="s">
        <v>234</v>
      </c>
      <c r="FZ131" t="s">
        <v>234</v>
      </c>
      <c r="GA131" t="s">
        <v>234</v>
      </c>
      <c r="GB131" t="s">
        <v>234</v>
      </c>
      <c r="GC131" t="s">
        <v>234</v>
      </c>
      <c r="GD131" t="s">
        <v>234</v>
      </c>
      <c r="GE131" t="s">
        <v>234</v>
      </c>
      <c r="GF131" t="s">
        <v>234</v>
      </c>
      <c r="GG131" t="s">
        <v>234</v>
      </c>
      <c r="GH131" t="s">
        <v>234</v>
      </c>
      <c r="GI131" t="s">
        <v>234</v>
      </c>
      <c r="GJ131" t="s">
        <v>234</v>
      </c>
      <c r="GK131" t="s">
        <v>1445</v>
      </c>
      <c r="GL131" t="s">
        <v>1445</v>
      </c>
      <c r="GM131" t="s">
        <v>1655</v>
      </c>
      <c r="GN131" t="s">
        <v>601</v>
      </c>
      <c r="GO131" t="s">
        <v>305</v>
      </c>
      <c r="GP131" t="s">
        <v>2026</v>
      </c>
      <c r="GQ131" t="s">
        <v>314</v>
      </c>
      <c r="GR131" t="s">
        <v>1445</v>
      </c>
      <c r="GS131" t="s">
        <v>234</v>
      </c>
      <c r="GT131" t="s">
        <v>234</v>
      </c>
      <c r="GU131" t="s">
        <v>234</v>
      </c>
      <c r="GV131" t="s">
        <v>234</v>
      </c>
      <c r="GW131" t="s">
        <v>234</v>
      </c>
      <c r="GX131" t="s">
        <v>234</v>
      </c>
      <c r="GY131" t="s">
        <v>234</v>
      </c>
      <c r="GZ131" t="s">
        <v>234</v>
      </c>
      <c r="HA131" t="s">
        <v>1586</v>
      </c>
      <c r="HB131">
        <v>0</v>
      </c>
      <c r="HC131">
        <v>0</v>
      </c>
      <c r="HD131">
        <v>1</v>
      </c>
      <c r="HE131">
        <v>0</v>
      </c>
      <c r="HF131">
        <v>0</v>
      </c>
      <c r="HG131">
        <v>0</v>
      </c>
      <c r="HH131">
        <v>0</v>
      </c>
      <c r="HI131">
        <v>0</v>
      </c>
      <c r="HJ131" t="s">
        <v>234</v>
      </c>
      <c r="HK131" t="s">
        <v>1655</v>
      </c>
      <c r="HL131" t="s">
        <v>234</v>
      </c>
      <c r="HM131" t="s">
        <v>303</v>
      </c>
      <c r="HN131">
        <v>0</v>
      </c>
      <c r="HO131">
        <v>1</v>
      </c>
      <c r="HP131">
        <v>0</v>
      </c>
      <c r="HQ131" t="s">
        <v>234</v>
      </c>
      <c r="HR131" t="s">
        <v>234</v>
      </c>
      <c r="HS131" t="s">
        <v>234</v>
      </c>
      <c r="HT131" t="s">
        <v>234</v>
      </c>
      <c r="HU131" t="s">
        <v>234</v>
      </c>
      <c r="HV131" t="s">
        <v>234</v>
      </c>
      <c r="HW131" t="s">
        <v>234</v>
      </c>
      <c r="HX131" t="s">
        <v>234</v>
      </c>
      <c r="HY131" t="s">
        <v>234</v>
      </c>
      <c r="HZ131" t="s">
        <v>234</v>
      </c>
      <c r="IA131" t="s">
        <v>234</v>
      </c>
      <c r="IB131" t="s">
        <v>234</v>
      </c>
      <c r="IC131" t="s">
        <v>234</v>
      </c>
      <c r="ID131" t="s">
        <v>234</v>
      </c>
      <c r="IE131" t="s">
        <v>234</v>
      </c>
      <c r="IF131" t="s">
        <v>234</v>
      </c>
      <c r="IG131" t="s">
        <v>234</v>
      </c>
      <c r="IH131" t="s">
        <v>234</v>
      </c>
      <c r="II131" t="s">
        <v>234</v>
      </c>
      <c r="IJ131" t="s">
        <v>234</v>
      </c>
      <c r="IK131" t="s">
        <v>234</v>
      </c>
      <c r="IL131" t="s">
        <v>234</v>
      </c>
      <c r="IM131" t="s">
        <v>234</v>
      </c>
      <c r="IN131" t="s">
        <v>234</v>
      </c>
      <c r="IO131" t="s">
        <v>234</v>
      </c>
      <c r="IP131" t="s">
        <v>234</v>
      </c>
      <c r="IQ131" t="s">
        <v>234</v>
      </c>
      <c r="IR131" t="s">
        <v>234</v>
      </c>
      <c r="IS131" t="s">
        <v>234</v>
      </c>
      <c r="IT131" t="s">
        <v>234</v>
      </c>
      <c r="IU131" t="s">
        <v>234</v>
      </c>
      <c r="IV131" t="s">
        <v>234</v>
      </c>
      <c r="IW131" t="s">
        <v>234</v>
      </c>
      <c r="IX131" t="s">
        <v>234</v>
      </c>
      <c r="IY131" t="s">
        <v>234</v>
      </c>
      <c r="IZ131" t="s">
        <v>234</v>
      </c>
      <c r="JA131" t="s">
        <v>234</v>
      </c>
      <c r="JB131" t="s">
        <v>234</v>
      </c>
      <c r="JC131" t="s">
        <v>234</v>
      </c>
      <c r="JD131" t="s">
        <v>234</v>
      </c>
      <c r="JE131" t="s">
        <v>234</v>
      </c>
      <c r="JF131" t="s">
        <v>234</v>
      </c>
      <c r="JG131" t="s">
        <v>234</v>
      </c>
      <c r="JH131" t="s">
        <v>234</v>
      </c>
      <c r="JI131" t="s">
        <v>234</v>
      </c>
      <c r="JJ131" t="s">
        <v>234</v>
      </c>
      <c r="JK131" t="s">
        <v>234</v>
      </c>
      <c r="JL131" t="s">
        <v>234</v>
      </c>
      <c r="JM131" t="s">
        <v>234</v>
      </c>
      <c r="JN131" t="s">
        <v>234</v>
      </c>
      <c r="JO131" t="s">
        <v>234</v>
      </c>
      <c r="JP131" t="s">
        <v>234</v>
      </c>
      <c r="JQ131" t="s">
        <v>234</v>
      </c>
      <c r="JR131" t="s">
        <v>234</v>
      </c>
      <c r="JS131" t="s">
        <v>234</v>
      </c>
      <c r="JT131" t="s">
        <v>234</v>
      </c>
      <c r="JU131" t="s">
        <v>234</v>
      </c>
      <c r="JV131" t="s">
        <v>234</v>
      </c>
      <c r="JW131" t="s">
        <v>234</v>
      </c>
      <c r="JX131" t="s">
        <v>3443</v>
      </c>
    </row>
    <row r="132" spans="1:284" x14ac:dyDescent="0.35">
      <c r="A132" t="s">
        <v>4137</v>
      </c>
      <c r="B132" s="268">
        <v>44617</v>
      </c>
      <c r="C132" t="s">
        <v>236</v>
      </c>
      <c r="D132" t="s">
        <v>235</v>
      </c>
      <c r="E132" t="s">
        <v>1360</v>
      </c>
      <c r="F132" t="s">
        <v>601</v>
      </c>
      <c r="G132" t="s">
        <v>2068</v>
      </c>
      <c r="H132" t="s">
        <v>2068</v>
      </c>
      <c r="I132" t="s">
        <v>246</v>
      </c>
      <c r="J132" t="s">
        <v>3451</v>
      </c>
      <c r="K132" t="s">
        <v>247</v>
      </c>
      <c r="L132" t="s">
        <v>248</v>
      </c>
      <c r="M132" t="s">
        <v>250</v>
      </c>
      <c r="N132" t="s">
        <v>234</v>
      </c>
      <c r="O132" t="s">
        <v>234</v>
      </c>
      <c r="P132" t="s">
        <v>234</v>
      </c>
      <c r="Q132" t="s">
        <v>234</v>
      </c>
      <c r="R132" t="s">
        <v>234</v>
      </c>
      <c r="S132" t="s">
        <v>234</v>
      </c>
      <c r="T132" t="s">
        <v>234</v>
      </c>
      <c r="U132" t="s">
        <v>234</v>
      </c>
      <c r="V132" t="s">
        <v>234</v>
      </c>
      <c r="W132" t="s">
        <v>234</v>
      </c>
      <c r="X132" t="s">
        <v>234</v>
      </c>
      <c r="Y132" t="s">
        <v>234</v>
      </c>
      <c r="Z132" t="s">
        <v>234</v>
      </c>
      <c r="AA132" t="s">
        <v>234</v>
      </c>
      <c r="AB132" t="s">
        <v>234</v>
      </c>
      <c r="AC132" t="s">
        <v>234</v>
      </c>
      <c r="AD132" t="s">
        <v>234</v>
      </c>
      <c r="AE132" t="s">
        <v>234</v>
      </c>
      <c r="AF132" t="s">
        <v>234</v>
      </c>
      <c r="AG132" t="s">
        <v>234</v>
      </c>
      <c r="AH132" t="s">
        <v>234</v>
      </c>
      <c r="AI132" t="s">
        <v>234</v>
      </c>
      <c r="AJ132" t="s">
        <v>234</v>
      </c>
      <c r="AK132" t="s">
        <v>234</v>
      </c>
      <c r="AL132" t="s">
        <v>234</v>
      </c>
      <c r="AM132" t="s">
        <v>234</v>
      </c>
      <c r="AN132" t="s">
        <v>234</v>
      </c>
      <c r="AO132" t="s">
        <v>234</v>
      </c>
      <c r="AP132" t="s">
        <v>234</v>
      </c>
      <c r="AQ132" t="s">
        <v>234</v>
      </c>
      <c r="AR132" t="s">
        <v>234</v>
      </c>
      <c r="AS132" t="s">
        <v>234</v>
      </c>
      <c r="AT132" t="s">
        <v>234</v>
      </c>
      <c r="AU132" t="s">
        <v>234</v>
      </c>
      <c r="AV132" t="s">
        <v>234</v>
      </c>
      <c r="AW132" t="s">
        <v>234</v>
      </c>
      <c r="AX132" t="s">
        <v>234</v>
      </c>
      <c r="AY132" t="s">
        <v>234</v>
      </c>
      <c r="AZ132" t="s">
        <v>234</v>
      </c>
      <c r="BA132" t="s">
        <v>234</v>
      </c>
      <c r="BB132" t="s">
        <v>234</v>
      </c>
      <c r="BC132" t="s">
        <v>234</v>
      </c>
      <c r="BD132" t="s">
        <v>234</v>
      </c>
      <c r="BE132" s="252" t="s">
        <v>234</v>
      </c>
      <c r="BF132" t="s">
        <v>234</v>
      </c>
      <c r="BG132" t="s">
        <v>234</v>
      </c>
      <c r="BH132" s="252" t="s">
        <v>234</v>
      </c>
      <c r="BI132" t="s">
        <v>234</v>
      </c>
      <c r="BJ132" t="s">
        <v>234</v>
      </c>
      <c r="BK132" s="252" t="s">
        <v>234</v>
      </c>
      <c r="BL132" t="s">
        <v>234</v>
      </c>
      <c r="BM132" t="s">
        <v>234</v>
      </c>
      <c r="BN132" s="252" t="s">
        <v>234</v>
      </c>
      <c r="BO132" t="s">
        <v>234</v>
      </c>
      <c r="BP132" t="s">
        <v>234</v>
      </c>
      <c r="BQ132" s="252" t="s">
        <v>234</v>
      </c>
      <c r="BR132" t="s">
        <v>234</v>
      </c>
      <c r="BS132" t="s">
        <v>234</v>
      </c>
      <c r="BT132" t="s">
        <v>234</v>
      </c>
      <c r="BU132" t="s">
        <v>234</v>
      </c>
      <c r="BV132" t="s">
        <v>234</v>
      </c>
      <c r="BW132" t="s">
        <v>234</v>
      </c>
      <c r="BX132" t="s">
        <v>234</v>
      </c>
      <c r="BY132" t="s">
        <v>234</v>
      </c>
      <c r="BZ132" t="s">
        <v>234</v>
      </c>
      <c r="CA132" t="s">
        <v>234</v>
      </c>
      <c r="CB132" t="s">
        <v>234</v>
      </c>
      <c r="CC132" t="s">
        <v>234</v>
      </c>
      <c r="CD132" t="s">
        <v>234</v>
      </c>
      <c r="CE132" t="s">
        <v>234</v>
      </c>
      <c r="CF132" t="s">
        <v>234</v>
      </c>
      <c r="CG132" t="s">
        <v>234</v>
      </c>
      <c r="CH132" t="s">
        <v>234</v>
      </c>
      <c r="CI132" t="s">
        <v>234</v>
      </c>
      <c r="CJ132" t="s">
        <v>234</v>
      </c>
      <c r="CK132" t="s">
        <v>234</v>
      </c>
      <c r="CL132" t="s">
        <v>234</v>
      </c>
      <c r="CM132" t="s">
        <v>234</v>
      </c>
      <c r="CN132" t="s">
        <v>234</v>
      </c>
      <c r="CO132" t="s">
        <v>234</v>
      </c>
      <c r="CP132" t="s">
        <v>234</v>
      </c>
      <c r="CQ132" t="s">
        <v>234</v>
      </c>
      <c r="CR132" t="s">
        <v>234</v>
      </c>
      <c r="CS132" t="s">
        <v>234</v>
      </c>
      <c r="CT132" t="s">
        <v>234</v>
      </c>
      <c r="CU132" t="s">
        <v>234</v>
      </c>
      <c r="CV132" t="s">
        <v>234</v>
      </c>
      <c r="CW132" t="s">
        <v>234</v>
      </c>
      <c r="CX132" t="s">
        <v>234</v>
      </c>
      <c r="CY132" t="s">
        <v>234</v>
      </c>
      <c r="CZ132" t="s">
        <v>234</v>
      </c>
      <c r="DA132" t="s">
        <v>234</v>
      </c>
      <c r="DB132" t="s">
        <v>234</v>
      </c>
      <c r="DC132" t="s">
        <v>234</v>
      </c>
      <c r="DD132" t="s">
        <v>234</v>
      </c>
      <c r="DE132" t="s">
        <v>234</v>
      </c>
      <c r="DF132" t="s">
        <v>234</v>
      </c>
      <c r="DG132" t="s">
        <v>234</v>
      </c>
      <c r="DH132" t="s">
        <v>234</v>
      </c>
      <c r="DI132" t="s">
        <v>234</v>
      </c>
      <c r="DJ132" t="s">
        <v>234</v>
      </c>
      <c r="DK132" t="s">
        <v>234</v>
      </c>
      <c r="DL132" t="s">
        <v>234</v>
      </c>
      <c r="DM132" t="s">
        <v>234</v>
      </c>
      <c r="DN132" t="s">
        <v>234</v>
      </c>
      <c r="DO132" t="s">
        <v>234</v>
      </c>
      <c r="DP132" t="s">
        <v>234</v>
      </c>
      <c r="DQ132" t="s">
        <v>234</v>
      </c>
      <c r="DR132" t="s">
        <v>234</v>
      </c>
      <c r="DS132" t="s">
        <v>234</v>
      </c>
      <c r="DT132" t="s">
        <v>234</v>
      </c>
      <c r="DU132" t="s">
        <v>234</v>
      </c>
      <c r="DV132" t="s">
        <v>234</v>
      </c>
      <c r="DW132" t="s">
        <v>234</v>
      </c>
      <c r="DX132" t="s">
        <v>234</v>
      </c>
      <c r="DY132" t="s">
        <v>234</v>
      </c>
      <c r="DZ132" t="s">
        <v>234</v>
      </c>
      <c r="EA132" t="s">
        <v>234</v>
      </c>
      <c r="EB132" t="s">
        <v>234</v>
      </c>
      <c r="EC132" t="s">
        <v>234</v>
      </c>
      <c r="ED132" t="s">
        <v>234</v>
      </c>
      <c r="EE132" t="s">
        <v>234</v>
      </c>
      <c r="EF132" t="s">
        <v>234</v>
      </c>
      <c r="EG132" t="s">
        <v>234</v>
      </c>
      <c r="EH132" t="s">
        <v>234</v>
      </c>
      <c r="EI132" t="s">
        <v>234</v>
      </c>
      <c r="EJ132" t="s">
        <v>234</v>
      </c>
      <c r="EK132" s="252" t="s">
        <v>234</v>
      </c>
      <c r="EL132" t="s">
        <v>234</v>
      </c>
      <c r="EM132" t="s">
        <v>234</v>
      </c>
      <c r="EN132" t="s">
        <v>234</v>
      </c>
      <c r="EO132" t="s">
        <v>234</v>
      </c>
      <c r="EP132" t="s">
        <v>234</v>
      </c>
      <c r="EQ132" s="252" t="s">
        <v>234</v>
      </c>
      <c r="ER132" t="s">
        <v>234</v>
      </c>
      <c r="ES132" t="s">
        <v>234</v>
      </c>
      <c r="ET132" t="s">
        <v>234</v>
      </c>
      <c r="EU132" t="s">
        <v>234</v>
      </c>
      <c r="EV132" t="s">
        <v>234</v>
      </c>
      <c r="EW132" t="s">
        <v>234</v>
      </c>
      <c r="EX132" t="s">
        <v>234</v>
      </c>
      <c r="EY132" t="s">
        <v>234</v>
      </c>
      <c r="EZ132" t="s">
        <v>234</v>
      </c>
      <c r="FA132" t="s">
        <v>234</v>
      </c>
      <c r="FB132" t="s">
        <v>234</v>
      </c>
      <c r="FC132" t="s">
        <v>234</v>
      </c>
      <c r="FD132" t="s">
        <v>234</v>
      </c>
      <c r="FE132" t="s">
        <v>234</v>
      </c>
      <c r="FF132" t="s">
        <v>234</v>
      </c>
      <c r="FG132" t="s">
        <v>234</v>
      </c>
      <c r="FH132" t="s">
        <v>234</v>
      </c>
      <c r="FI132" t="s">
        <v>234</v>
      </c>
      <c r="FJ132" t="s">
        <v>234</v>
      </c>
      <c r="FK132" t="s">
        <v>234</v>
      </c>
      <c r="FL132" t="s">
        <v>234</v>
      </c>
      <c r="FM132" t="s">
        <v>234</v>
      </c>
      <c r="FN132" t="s">
        <v>234</v>
      </c>
      <c r="FO132" t="s">
        <v>234</v>
      </c>
      <c r="FP132" t="s">
        <v>234</v>
      </c>
      <c r="FQ132" t="s">
        <v>234</v>
      </c>
      <c r="FR132" t="s">
        <v>234</v>
      </c>
      <c r="FS132" t="s">
        <v>234</v>
      </c>
      <c r="FT132" t="s">
        <v>234</v>
      </c>
      <c r="FU132" t="s">
        <v>234</v>
      </c>
      <c r="FV132" t="s">
        <v>234</v>
      </c>
      <c r="FW132" t="s">
        <v>234</v>
      </c>
      <c r="FX132" t="s">
        <v>234</v>
      </c>
      <c r="FY132" t="s">
        <v>234</v>
      </c>
      <c r="FZ132" t="s">
        <v>234</v>
      </c>
      <c r="GA132" t="s">
        <v>234</v>
      </c>
      <c r="GB132" t="s">
        <v>234</v>
      </c>
      <c r="GC132" t="s">
        <v>234</v>
      </c>
      <c r="GD132" t="s">
        <v>234</v>
      </c>
      <c r="GE132" t="s">
        <v>234</v>
      </c>
      <c r="GF132" t="s">
        <v>234</v>
      </c>
      <c r="GG132" t="s">
        <v>234</v>
      </c>
      <c r="GH132" t="s">
        <v>234</v>
      </c>
      <c r="GI132" t="s">
        <v>234</v>
      </c>
      <c r="GJ132" t="s">
        <v>234</v>
      </c>
      <c r="GK132" t="s">
        <v>234</v>
      </c>
      <c r="GL132" t="s">
        <v>234</v>
      </c>
      <c r="GM132" t="s">
        <v>234</v>
      </c>
      <c r="GN132" t="s">
        <v>234</v>
      </c>
      <c r="GO132" t="s">
        <v>234</v>
      </c>
      <c r="GP132" t="s">
        <v>234</v>
      </c>
      <c r="GQ132" t="s">
        <v>234</v>
      </c>
      <c r="GR132" t="s">
        <v>234</v>
      </c>
      <c r="GS132" t="s">
        <v>234</v>
      </c>
      <c r="GT132" t="s">
        <v>234</v>
      </c>
      <c r="GU132" t="s">
        <v>234</v>
      </c>
      <c r="GV132" t="s">
        <v>234</v>
      </c>
      <c r="GW132" t="s">
        <v>234</v>
      </c>
      <c r="GX132" t="s">
        <v>234</v>
      </c>
      <c r="GY132" t="s">
        <v>234</v>
      </c>
      <c r="GZ132" t="s">
        <v>234</v>
      </c>
      <c r="HA132" t="s">
        <v>234</v>
      </c>
      <c r="HB132" t="s">
        <v>234</v>
      </c>
      <c r="HC132" t="s">
        <v>234</v>
      </c>
      <c r="HD132" t="s">
        <v>234</v>
      </c>
      <c r="HE132" t="s">
        <v>234</v>
      </c>
      <c r="HF132" t="s">
        <v>234</v>
      </c>
      <c r="HG132" t="s">
        <v>234</v>
      </c>
      <c r="HH132" t="s">
        <v>234</v>
      </c>
      <c r="HI132" t="s">
        <v>234</v>
      </c>
      <c r="HJ132" t="s">
        <v>234</v>
      </c>
      <c r="HK132" t="s">
        <v>234</v>
      </c>
      <c r="HL132" t="s">
        <v>234</v>
      </c>
      <c r="HM132" t="s">
        <v>234</v>
      </c>
      <c r="HN132" t="s">
        <v>234</v>
      </c>
      <c r="HO132" t="s">
        <v>234</v>
      </c>
      <c r="HP132" t="s">
        <v>234</v>
      </c>
      <c r="HQ132" t="s">
        <v>1655</v>
      </c>
      <c r="HR132" t="s">
        <v>1713</v>
      </c>
      <c r="HS132" t="s">
        <v>319</v>
      </c>
      <c r="HT132" t="s">
        <v>234</v>
      </c>
      <c r="HU132" t="s">
        <v>320</v>
      </c>
      <c r="HV132" t="s">
        <v>321</v>
      </c>
      <c r="HW132" t="s">
        <v>321</v>
      </c>
      <c r="HX132" t="s">
        <v>279</v>
      </c>
      <c r="HY132" t="s">
        <v>234</v>
      </c>
      <c r="HZ132" t="s">
        <v>256</v>
      </c>
      <c r="IA132" t="s">
        <v>258</v>
      </c>
      <c r="IB132" t="s">
        <v>258</v>
      </c>
      <c r="IC132" t="s">
        <v>3810</v>
      </c>
      <c r="ID132" t="s">
        <v>234</v>
      </c>
      <c r="IE132" t="s">
        <v>234</v>
      </c>
      <c r="IF132" t="s">
        <v>234</v>
      </c>
      <c r="IG132" t="s">
        <v>234</v>
      </c>
      <c r="IH132" t="s">
        <v>234</v>
      </c>
      <c r="II132">
        <v>25</v>
      </c>
      <c r="IJ132" t="s">
        <v>3833</v>
      </c>
      <c r="IK132" t="s">
        <v>234</v>
      </c>
      <c r="IL132" t="s">
        <v>259</v>
      </c>
      <c r="IM132" s="99">
        <v>5</v>
      </c>
      <c r="IN132" t="s">
        <v>261</v>
      </c>
      <c r="IO132" t="s">
        <v>375</v>
      </c>
      <c r="IP132" t="s">
        <v>249</v>
      </c>
      <c r="IQ132" t="s">
        <v>1723</v>
      </c>
      <c r="IR132">
        <v>0</v>
      </c>
      <c r="IS132">
        <v>0</v>
      </c>
      <c r="IT132">
        <v>0</v>
      </c>
      <c r="IU132">
        <v>1</v>
      </c>
      <c r="IV132">
        <v>0</v>
      </c>
      <c r="IW132">
        <v>0</v>
      </c>
      <c r="IX132">
        <v>0</v>
      </c>
      <c r="IY132">
        <v>0</v>
      </c>
      <c r="IZ132">
        <v>0</v>
      </c>
      <c r="JA132">
        <v>0</v>
      </c>
      <c r="JB132">
        <v>0</v>
      </c>
      <c r="JC132">
        <v>0</v>
      </c>
      <c r="JD132" t="s">
        <v>234</v>
      </c>
      <c r="JE132" t="s">
        <v>261</v>
      </c>
      <c r="JF132" t="s">
        <v>234</v>
      </c>
      <c r="JG132" t="s">
        <v>234</v>
      </c>
      <c r="JH132" t="s">
        <v>234</v>
      </c>
      <c r="JI132" t="s">
        <v>234</v>
      </c>
      <c r="JJ132" t="s">
        <v>234</v>
      </c>
      <c r="JK132" t="s">
        <v>234</v>
      </c>
      <c r="JL132" t="s">
        <v>234</v>
      </c>
      <c r="JM132" t="s">
        <v>234</v>
      </c>
      <c r="JN132" t="s">
        <v>234</v>
      </c>
      <c r="JO132" t="s">
        <v>234</v>
      </c>
      <c r="JP132" t="s">
        <v>234</v>
      </c>
      <c r="JQ132" t="s">
        <v>234</v>
      </c>
      <c r="JR132" t="s">
        <v>234</v>
      </c>
      <c r="JS132" t="s">
        <v>234</v>
      </c>
      <c r="JT132" t="s">
        <v>234</v>
      </c>
      <c r="JU132" t="s">
        <v>234</v>
      </c>
      <c r="JV132" t="s">
        <v>234</v>
      </c>
      <c r="JW132" t="s">
        <v>234</v>
      </c>
      <c r="JX132" t="s">
        <v>3443</v>
      </c>
    </row>
    <row r="133" spans="1:284" x14ac:dyDescent="0.35">
      <c r="A133" t="s">
        <v>4138</v>
      </c>
      <c r="B133" s="268">
        <v>44617</v>
      </c>
      <c r="C133" t="s">
        <v>236</v>
      </c>
      <c r="D133" t="s">
        <v>235</v>
      </c>
      <c r="E133" t="s">
        <v>1360</v>
      </c>
      <c r="F133" t="s">
        <v>601</v>
      </c>
      <c r="G133" t="s">
        <v>2068</v>
      </c>
      <c r="H133" t="s">
        <v>2068</v>
      </c>
      <c r="I133" t="s">
        <v>246</v>
      </c>
      <c r="J133" t="s">
        <v>3451</v>
      </c>
      <c r="K133" t="s">
        <v>247</v>
      </c>
      <c r="L133" t="s">
        <v>248</v>
      </c>
      <c r="M133" t="s">
        <v>250</v>
      </c>
      <c r="N133" t="s">
        <v>234</v>
      </c>
      <c r="O133" t="s">
        <v>234</v>
      </c>
      <c r="P133" t="s">
        <v>234</v>
      </c>
      <c r="Q133" t="s">
        <v>234</v>
      </c>
      <c r="R133" t="s">
        <v>234</v>
      </c>
      <c r="S133" t="s">
        <v>234</v>
      </c>
      <c r="T133" t="s">
        <v>234</v>
      </c>
      <c r="U133" t="s">
        <v>234</v>
      </c>
      <c r="V133" t="s">
        <v>234</v>
      </c>
      <c r="W133" t="s">
        <v>234</v>
      </c>
      <c r="X133" t="s">
        <v>234</v>
      </c>
      <c r="Y133" t="s">
        <v>234</v>
      </c>
      <c r="Z133" t="s">
        <v>234</v>
      </c>
      <c r="AA133" t="s">
        <v>234</v>
      </c>
      <c r="AB133" t="s">
        <v>234</v>
      </c>
      <c r="AC133" t="s">
        <v>234</v>
      </c>
      <c r="AD133" t="s">
        <v>234</v>
      </c>
      <c r="AE133" t="s">
        <v>234</v>
      </c>
      <c r="AF133" t="s">
        <v>234</v>
      </c>
      <c r="AG133" t="s">
        <v>234</v>
      </c>
      <c r="AH133" t="s">
        <v>234</v>
      </c>
      <c r="AI133" t="s">
        <v>234</v>
      </c>
      <c r="AJ133" t="s">
        <v>234</v>
      </c>
      <c r="AK133" t="s">
        <v>234</v>
      </c>
      <c r="AL133" t="s">
        <v>234</v>
      </c>
      <c r="AM133" t="s">
        <v>234</v>
      </c>
      <c r="AN133" t="s">
        <v>234</v>
      </c>
      <c r="AO133" t="s">
        <v>234</v>
      </c>
      <c r="AP133" t="s">
        <v>234</v>
      </c>
      <c r="AQ133" t="s">
        <v>234</v>
      </c>
      <c r="AR133" t="s">
        <v>234</v>
      </c>
      <c r="AS133" t="s">
        <v>234</v>
      </c>
      <c r="AT133" t="s">
        <v>234</v>
      </c>
      <c r="AU133" t="s">
        <v>234</v>
      </c>
      <c r="AV133" t="s">
        <v>234</v>
      </c>
      <c r="AW133" t="s">
        <v>234</v>
      </c>
      <c r="AX133" t="s">
        <v>234</v>
      </c>
      <c r="AY133" t="s">
        <v>234</v>
      </c>
      <c r="AZ133" t="s">
        <v>234</v>
      </c>
      <c r="BA133" t="s">
        <v>234</v>
      </c>
      <c r="BB133" t="s">
        <v>234</v>
      </c>
      <c r="BC133" t="s">
        <v>234</v>
      </c>
      <c r="BD133" t="s">
        <v>234</v>
      </c>
      <c r="BE133" s="252" t="s">
        <v>234</v>
      </c>
      <c r="BF133" t="s">
        <v>234</v>
      </c>
      <c r="BG133" t="s">
        <v>234</v>
      </c>
      <c r="BH133" s="252" t="s">
        <v>234</v>
      </c>
      <c r="BI133" t="s">
        <v>234</v>
      </c>
      <c r="BJ133" t="s">
        <v>234</v>
      </c>
      <c r="BK133" s="252" t="s">
        <v>234</v>
      </c>
      <c r="BL133" t="s">
        <v>234</v>
      </c>
      <c r="BM133" t="s">
        <v>234</v>
      </c>
      <c r="BN133" s="252" t="s">
        <v>234</v>
      </c>
      <c r="BO133" t="s">
        <v>234</v>
      </c>
      <c r="BP133" t="s">
        <v>234</v>
      </c>
      <c r="BQ133" s="252" t="s">
        <v>234</v>
      </c>
      <c r="BR133" t="s">
        <v>234</v>
      </c>
      <c r="BS133" t="s">
        <v>234</v>
      </c>
      <c r="BT133" t="s">
        <v>234</v>
      </c>
      <c r="BU133" t="s">
        <v>234</v>
      </c>
      <c r="BV133" t="s">
        <v>234</v>
      </c>
      <c r="BW133" t="s">
        <v>234</v>
      </c>
      <c r="BX133" t="s">
        <v>234</v>
      </c>
      <c r="BY133" t="s">
        <v>234</v>
      </c>
      <c r="BZ133" t="s">
        <v>234</v>
      </c>
      <c r="CA133" t="s">
        <v>234</v>
      </c>
      <c r="CB133" t="s">
        <v>234</v>
      </c>
      <c r="CC133" t="s">
        <v>234</v>
      </c>
      <c r="CD133" t="s">
        <v>234</v>
      </c>
      <c r="CE133" t="s">
        <v>234</v>
      </c>
      <c r="CF133" t="s">
        <v>234</v>
      </c>
      <c r="CG133" t="s">
        <v>234</v>
      </c>
      <c r="CH133" t="s">
        <v>234</v>
      </c>
      <c r="CI133" t="s">
        <v>234</v>
      </c>
      <c r="CJ133" t="s">
        <v>234</v>
      </c>
      <c r="CK133" t="s">
        <v>234</v>
      </c>
      <c r="CL133" t="s">
        <v>234</v>
      </c>
      <c r="CM133" t="s">
        <v>234</v>
      </c>
      <c r="CN133" t="s">
        <v>234</v>
      </c>
      <c r="CO133" t="s">
        <v>234</v>
      </c>
      <c r="CP133" t="s">
        <v>234</v>
      </c>
      <c r="CQ133" t="s">
        <v>234</v>
      </c>
      <c r="CR133" t="s">
        <v>234</v>
      </c>
      <c r="CS133" t="s">
        <v>234</v>
      </c>
      <c r="CT133" t="s">
        <v>234</v>
      </c>
      <c r="CU133" t="s">
        <v>234</v>
      </c>
      <c r="CV133" t="s">
        <v>234</v>
      </c>
      <c r="CW133" t="s">
        <v>234</v>
      </c>
      <c r="CX133" t="s">
        <v>234</v>
      </c>
      <c r="CY133" t="s">
        <v>234</v>
      </c>
      <c r="CZ133" t="s">
        <v>234</v>
      </c>
      <c r="DA133" t="s">
        <v>234</v>
      </c>
      <c r="DB133" t="s">
        <v>234</v>
      </c>
      <c r="DC133" t="s">
        <v>234</v>
      </c>
      <c r="DD133" t="s">
        <v>234</v>
      </c>
      <c r="DE133" t="s">
        <v>234</v>
      </c>
      <c r="DF133" t="s">
        <v>234</v>
      </c>
      <c r="DG133" t="s">
        <v>234</v>
      </c>
      <c r="DH133" t="s">
        <v>234</v>
      </c>
      <c r="DI133" t="s">
        <v>234</v>
      </c>
      <c r="DJ133" t="s">
        <v>234</v>
      </c>
      <c r="DK133" t="s">
        <v>234</v>
      </c>
      <c r="DL133" t="s">
        <v>234</v>
      </c>
      <c r="DM133" t="s">
        <v>234</v>
      </c>
      <c r="DN133" t="s">
        <v>234</v>
      </c>
      <c r="DO133" t="s">
        <v>234</v>
      </c>
      <c r="DP133" t="s">
        <v>234</v>
      </c>
      <c r="DQ133" t="s">
        <v>234</v>
      </c>
      <c r="DR133" t="s">
        <v>234</v>
      </c>
      <c r="DS133" t="s">
        <v>234</v>
      </c>
      <c r="DT133" t="s">
        <v>234</v>
      </c>
      <c r="DU133" t="s">
        <v>234</v>
      </c>
      <c r="DV133" t="s">
        <v>234</v>
      </c>
      <c r="DW133" t="s">
        <v>234</v>
      </c>
      <c r="DX133" t="s">
        <v>234</v>
      </c>
      <c r="DY133" t="s">
        <v>234</v>
      </c>
      <c r="DZ133" t="s">
        <v>234</v>
      </c>
      <c r="EA133" t="s">
        <v>234</v>
      </c>
      <c r="EB133" t="s">
        <v>234</v>
      </c>
      <c r="EC133" t="s">
        <v>234</v>
      </c>
      <c r="ED133" t="s">
        <v>234</v>
      </c>
      <c r="EE133" t="s">
        <v>234</v>
      </c>
      <c r="EF133" t="s">
        <v>234</v>
      </c>
      <c r="EG133" t="s">
        <v>234</v>
      </c>
      <c r="EH133" t="s">
        <v>234</v>
      </c>
      <c r="EI133" t="s">
        <v>234</v>
      </c>
      <c r="EJ133" t="s">
        <v>234</v>
      </c>
      <c r="EK133" s="252" t="s">
        <v>234</v>
      </c>
      <c r="EL133" t="s">
        <v>234</v>
      </c>
      <c r="EM133" t="s">
        <v>234</v>
      </c>
      <c r="EN133" t="s">
        <v>234</v>
      </c>
      <c r="EO133" t="s">
        <v>234</v>
      </c>
      <c r="EP133" t="s">
        <v>234</v>
      </c>
      <c r="EQ133" s="252" t="s">
        <v>234</v>
      </c>
      <c r="ER133" t="s">
        <v>234</v>
      </c>
      <c r="ES133" t="s">
        <v>234</v>
      </c>
      <c r="ET133" t="s">
        <v>234</v>
      </c>
      <c r="EU133" t="s">
        <v>234</v>
      </c>
      <c r="EV133" t="s">
        <v>234</v>
      </c>
      <c r="EW133" t="s">
        <v>234</v>
      </c>
      <c r="EX133" t="s">
        <v>234</v>
      </c>
      <c r="EY133" t="s">
        <v>234</v>
      </c>
      <c r="EZ133" t="s">
        <v>234</v>
      </c>
      <c r="FA133" t="s">
        <v>234</v>
      </c>
      <c r="FB133" t="s">
        <v>234</v>
      </c>
      <c r="FC133" t="s">
        <v>234</v>
      </c>
      <c r="FD133" t="s">
        <v>234</v>
      </c>
      <c r="FE133" t="s">
        <v>234</v>
      </c>
      <c r="FF133" t="s">
        <v>234</v>
      </c>
      <c r="FG133" t="s">
        <v>234</v>
      </c>
      <c r="FH133" t="s">
        <v>234</v>
      </c>
      <c r="FI133" t="s">
        <v>234</v>
      </c>
      <c r="FJ133" t="s">
        <v>234</v>
      </c>
      <c r="FK133" t="s">
        <v>234</v>
      </c>
      <c r="FL133" t="s">
        <v>234</v>
      </c>
      <c r="FM133" t="s">
        <v>234</v>
      </c>
      <c r="FN133" t="s">
        <v>234</v>
      </c>
      <c r="FO133" t="s">
        <v>234</v>
      </c>
      <c r="FP133" t="s">
        <v>234</v>
      </c>
      <c r="FQ133" t="s">
        <v>234</v>
      </c>
      <c r="FR133" t="s">
        <v>234</v>
      </c>
      <c r="FS133" t="s">
        <v>234</v>
      </c>
      <c r="FT133" t="s">
        <v>234</v>
      </c>
      <c r="FU133" t="s">
        <v>234</v>
      </c>
      <c r="FV133" t="s">
        <v>234</v>
      </c>
      <c r="FW133" t="s">
        <v>234</v>
      </c>
      <c r="FX133" t="s">
        <v>234</v>
      </c>
      <c r="FY133" t="s">
        <v>234</v>
      </c>
      <c r="FZ133" t="s">
        <v>234</v>
      </c>
      <c r="GA133" t="s">
        <v>234</v>
      </c>
      <c r="GB133" t="s">
        <v>234</v>
      </c>
      <c r="GC133" t="s">
        <v>234</v>
      </c>
      <c r="GD133" t="s">
        <v>234</v>
      </c>
      <c r="GE133" t="s">
        <v>234</v>
      </c>
      <c r="GF133" t="s">
        <v>234</v>
      </c>
      <c r="GG133" t="s">
        <v>234</v>
      </c>
      <c r="GH133" t="s">
        <v>234</v>
      </c>
      <c r="GI133" t="s">
        <v>234</v>
      </c>
      <c r="GJ133" t="s">
        <v>234</v>
      </c>
      <c r="GK133" t="s">
        <v>234</v>
      </c>
      <c r="GL133" t="s">
        <v>234</v>
      </c>
      <c r="GM133" t="s">
        <v>234</v>
      </c>
      <c r="GN133" t="s">
        <v>234</v>
      </c>
      <c r="GO133" t="s">
        <v>234</v>
      </c>
      <c r="GP133" t="s">
        <v>234</v>
      </c>
      <c r="GQ133" t="s">
        <v>234</v>
      </c>
      <c r="GR133" t="s">
        <v>234</v>
      </c>
      <c r="GS133" t="s">
        <v>234</v>
      </c>
      <c r="GT133" t="s">
        <v>234</v>
      </c>
      <c r="GU133" t="s">
        <v>234</v>
      </c>
      <c r="GV133" t="s">
        <v>234</v>
      </c>
      <c r="GW133" t="s">
        <v>234</v>
      </c>
      <c r="GX133" t="s">
        <v>234</v>
      </c>
      <c r="GY133" t="s">
        <v>234</v>
      </c>
      <c r="GZ133" t="s">
        <v>234</v>
      </c>
      <c r="HA133" t="s">
        <v>234</v>
      </c>
      <c r="HB133" t="s">
        <v>234</v>
      </c>
      <c r="HC133" t="s">
        <v>234</v>
      </c>
      <c r="HD133" t="s">
        <v>234</v>
      </c>
      <c r="HE133" t="s">
        <v>234</v>
      </c>
      <c r="HF133" t="s">
        <v>234</v>
      </c>
      <c r="HG133" t="s">
        <v>234</v>
      </c>
      <c r="HH133" t="s">
        <v>234</v>
      </c>
      <c r="HI133" t="s">
        <v>234</v>
      </c>
      <c r="HJ133" t="s">
        <v>234</v>
      </c>
      <c r="HK133" t="s">
        <v>234</v>
      </c>
      <c r="HL133" t="s">
        <v>234</v>
      </c>
      <c r="HM133" t="s">
        <v>234</v>
      </c>
      <c r="HN133" t="s">
        <v>234</v>
      </c>
      <c r="HO133" t="s">
        <v>234</v>
      </c>
      <c r="HP133" t="s">
        <v>234</v>
      </c>
      <c r="HQ133" t="s">
        <v>1655</v>
      </c>
      <c r="HR133" t="s">
        <v>1713</v>
      </c>
      <c r="HS133" t="s">
        <v>276</v>
      </c>
      <c r="HT133" t="s">
        <v>234</v>
      </c>
      <c r="HU133" t="s">
        <v>277</v>
      </c>
      <c r="HV133" t="s">
        <v>278</v>
      </c>
      <c r="HW133" t="s">
        <v>278</v>
      </c>
      <c r="HX133" t="s">
        <v>255</v>
      </c>
      <c r="HY133" t="s">
        <v>234</v>
      </c>
      <c r="HZ133" t="s">
        <v>256</v>
      </c>
      <c r="IA133" t="s">
        <v>258</v>
      </c>
      <c r="IB133" t="s">
        <v>258</v>
      </c>
      <c r="IC133" t="s">
        <v>3810</v>
      </c>
      <c r="ID133" t="s">
        <v>234</v>
      </c>
      <c r="IE133" t="s">
        <v>234</v>
      </c>
      <c r="IF133" t="s">
        <v>234</v>
      </c>
      <c r="IG133" t="s">
        <v>234</v>
      </c>
      <c r="IH133" t="s">
        <v>234</v>
      </c>
      <c r="II133">
        <v>25</v>
      </c>
      <c r="IJ133" t="s">
        <v>3833</v>
      </c>
      <c r="IK133" t="s">
        <v>234</v>
      </c>
      <c r="IL133" t="s">
        <v>259</v>
      </c>
      <c r="IM133" s="99">
        <v>5</v>
      </c>
      <c r="IN133" t="s">
        <v>261</v>
      </c>
      <c r="IO133" t="s">
        <v>375</v>
      </c>
      <c r="IP133" t="s">
        <v>261</v>
      </c>
      <c r="IQ133" t="s">
        <v>234</v>
      </c>
      <c r="IR133" t="s">
        <v>234</v>
      </c>
      <c r="IS133" t="s">
        <v>234</v>
      </c>
      <c r="IT133" t="s">
        <v>234</v>
      </c>
      <c r="IU133" t="s">
        <v>234</v>
      </c>
      <c r="IV133" t="s">
        <v>234</v>
      </c>
      <c r="IW133" t="s">
        <v>234</v>
      </c>
      <c r="IX133" t="s">
        <v>234</v>
      </c>
      <c r="IY133" t="s">
        <v>234</v>
      </c>
      <c r="IZ133" t="s">
        <v>234</v>
      </c>
      <c r="JA133" t="s">
        <v>234</v>
      </c>
      <c r="JB133" t="s">
        <v>234</v>
      </c>
      <c r="JC133" t="s">
        <v>234</v>
      </c>
      <c r="JD133" t="s">
        <v>234</v>
      </c>
      <c r="JE133" t="s">
        <v>261</v>
      </c>
      <c r="JF133" t="s">
        <v>234</v>
      </c>
      <c r="JG133" t="s">
        <v>234</v>
      </c>
      <c r="JH133" t="s">
        <v>234</v>
      </c>
      <c r="JI133" t="s">
        <v>234</v>
      </c>
      <c r="JJ133" t="s">
        <v>234</v>
      </c>
      <c r="JK133" t="s">
        <v>234</v>
      </c>
      <c r="JL133" t="s">
        <v>234</v>
      </c>
      <c r="JM133" t="s">
        <v>234</v>
      </c>
      <c r="JN133" t="s">
        <v>234</v>
      </c>
      <c r="JO133" t="s">
        <v>234</v>
      </c>
      <c r="JP133" t="s">
        <v>234</v>
      </c>
      <c r="JQ133" t="s">
        <v>234</v>
      </c>
      <c r="JR133" t="s">
        <v>234</v>
      </c>
      <c r="JS133" t="s">
        <v>234</v>
      </c>
      <c r="JT133" t="s">
        <v>234</v>
      </c>
      <c r="JU133" t="s">
        <v>234</v>
      </c>
      <c r="JV133" t="s">
        <v>234</v>
      </c>
      <c r="JW133" t="s">
        <v>234</v>
      </c>
      <c r="JX133" t="s">
        <v>3443</v>
      </c>
    </row>
    <row r="134" spans="1:284" x14ac:dyDescent="0.35">
      <c r="A134" t="s">
        <v>4140</v>
      </c>
      <c r="B134" s="268">
        <v>44617</v>
      </c>
      <c r="C134" t="s">
        <v>236</v>
      </c>
      <c r="D134" t="s">
        <v>235</v>
      </c>
      <c r="E134" t="s">
        <v>1360</v>
      </c>
      <c r="F134" t="s">
        <v>601</v>
      </c>
      <c r="G134" t="s">
        <v>2068</v>
      </c>
      <c r="H134" t="s">
        <v>2068</v>
      </c>
      <c r="I134" t="s">
        <v>246</v>
      </c>
      <c r="J134" t="s">
        <v>3451</v>
      </c>
      <c r="K134" t="s">
        <v>247</v>
      </c>
      <c r="L134" t="s">
        <v>248</v>
      </c>
      <c r="M134" t="s">
        <v>250</v>
      </c>
      <c r="N134" t="s">
        <v>234</v>
      </c>
      <c r="O134" t="s">
        <v>234</v>
      </c>
      <c r="P134" t="s">
        <v>234</v>
      </c>
      <c r="Q134" t="s">
        <v>234</v>
      </c>
      <c r="R134" t="s">
        <v>234</v>
      </c>
      <c r="S134" t="s">
        <v>234</v>
      </c>
      <c r="T134" t="s">
        <v>234</v>
      </c>
      <c r="U134" t="s">
        <v>234</v>
      </c>
      <c r="V134" t="s">
        <v>234</v>
      </c>
      <c r="W134" t="s">
        <v>234</v>
      </c>
      <c r="X134" t="s">
        <v>234</v>
      </c>
      <c r="Y134" t="s">
        <v>234</v>
      </c>
      <c r="Z134" t="s">
        <v>234</v>
      </c>
      <c r="AA134" t="s">
        <v>234</v>
      </c>
      <c r="AB134" t="s">
        <v>234</v>
      </c>
      <c r="AC134" t="s">
        <v>234</v>
      </c>
      <c r="AD134" t="s">
        <v>234</v>
      </c>
      <c r="AE134" t="s">
        <v>234</v>
      </c>
      <c r="AF134" t="s">
        <v>234</v>
      </c>
      <c r="AG134" t="s">
        <v>234</v>
      </c>
      <c r="AH134" t="s">
        <v>234</v>
      </c>
      <c r="AI134" t="s">
        <v>234</v>
      </c>
      <c r="AJ134" t="s">
        <v>234</v>
      </c>
      <c r="AK134" t="s">
        <v>234</v>
      </c>
      <c r="AL134" t="s">
        <v>234</v>
      </c>
      <c r="AM134" t="s">
        <v>234</v>
      </c>
      <c r="AN134" t="s">
        <v>234</v>
      </c>
      <c r="AO134" t="s">
        <v>234</v>
      </c>
      <c r="AP134" t="s">
        <v>234</v>
      </c>
      <c r="AQ134" t="s">
        <v>234</v>
      </c>
      <c r="AR134" t="s">
        <v>234</v>
      </c>
      <c r="AS134" t="s">
        <v>234</v>
      </c>
      <c r="AT134" t="s">
        <v>234</v>
      </c>
      <c r="AU134" t="s">
        <v>234</v>
      </c>
      <c r="AV134" t="s">
        <v>234</v>
      </c>
      <c r="AW134" t="s">
        <v>234</v>
      </c>
      <c r="AX134" t="s">
        <v>234</v>
      </c>
      <c r="AY134" t="s">
        <v>234</v>
      </c>
      <c r="AZ134" t="s">
        <v>234</v>
      </c>
      <c r="BA134" t="s">
        <v>234</v>
      </c>
      <c r="BB134" t="s">
        <v>234</v>
      </c>
      <c r="BC134" t="s">
        <v>234</v>
      </c>
      <c r="BD134" t="s">
        <v>234</v>
      </c>
      <c r="BE134" s="252" t="s">
        <v>234</v>
      </c>
      <c r="BF134" t="s">
        <v>234</v>
      </c>
      <c r="BG134" t="s">
        <v>234</v>
      </c>
      <c r="BH134" s="252" t="s">
        <v>234</v>
      </c>
      <c r="BI134" t="s">
        <v>234</v>
      </c>
      <c r="BJ134" t="s">
        <v>234</v>
      </c>
      <c r="BK134" s="252" t="s">
        <v>234</v>
      </c>
      <c r="BL134" t="s">
        <v>234</v>
      </c>
      <c r="BM134" t="s">
        <v>234</v>
      </c>
      <c r="BN134" s="252" t="s">
        <v>234</v>
      </c>
      <c r="BO134" t="s">
        <v>234</v>
      </c>
      <c r="BP134" t="s">
        <v>234</v>
      </c>
      <c r="BQ134" s="252" t="s">
        <v>234</v>
      </c>
      <c r="BR134" t="s">
        <v>234</v>
      </c>
      <c r="BS134" t="s">
        <v>234</v>
      </c>
      <c r="BT134" t="s">
        <v>234</v>
      </c>
      <c r="BU134" t="s">
        <v>234</v>
      </c>
      <c r="BV134" t="s">
        <v>234</v>
      </c>
      <c r="BW134" t="s">
        <v>234</v>
      </c>
      <c r="BX134" t="s">
        <v>234</v>
      </c>
      <c r="BY134" t="s">
        <v>234</v>
      </c>
      <c r="BZ134" t="s">
        <v>234</v>
      </c>
      <c r="CA134" t="s">
        <v>234</v>
      </c>
      <c r="CB134" t="s">
        <v>234</v>
      </c>
      <c r="CC134" t="s">
        <v>234</v>
      </c>
      <c r="CD134" t="s">
        <v>234</v>
      </c>
      <c r="CE134" t="s">
        <v>234</v>
      </c>
      <c r="CF134" t="s">
        <v>234</v>
      </c>
      <c r="CG134" t="s">
        <v>234</v>
      </c>
      <c r="CH134" t="s">
        <v>234</v>
      </c>
      <c r="CI134" t="s">
        <v>234</v>
      </c>
      <c r="CJ134" t="s">
        <v>234</v>
      </c>
      <c r="CK134" t="s">
        <v>234</v>
      </c>
      <c r="CL134" t="s">
        <v>234</v>
      </c>
      <c r="CM134" t="s">
        <v>234</v>
      </c>
      <c r="CN134" t="s">
        <v>234</v>
      </c>
      <c r="CO134" t="s">
        <v>234</v>
      </c>
      <c r="CP134" t="s">
        <v>234</v>
      </c>
      <c r="CQ134" t="s">
        <v>234</v>
      </c>
      <c r="CR134" t="s">
        <v>234</v>
      </c>
      <c r="CS134" t="s">
        <v>234</v>
      </c>
      <c r="CT134" t="s">
        <v>234</v>
      </c>
      <c r="CU134" t="s">
        <v>234</v>
      </c>
      <c r="CV134" t="s">
        <v>234</v>
      </c>
      <c r="CW134" t="s">
        <v>234</v>
      </c>
      <c r="CX134" t="s">
        <v>234</v>
      </c>
      <c r="CY134" t="s">
        <v>234</v>
      </c>
      <c r="CZ134" t="s">
        <v>234</v>
      </c>
      <c r="DA134" t="s">
        <v>234</v>
      </c>
      <c r="DB134" t="s">
        <v>234</v>
      </c>
      <c r="DC134" t="s">
        <v>234</v>
      </c>
      <c r="DD134" t="s">
        <v>234</v>
      </c>
      <c r="DE134" t="s">
        <v>234</v>
      </c>
      <c r="DF134" t="s">
        <v>234</v>
      </c>
      <c r="DG134" t="s">
        <v>234</v>
      </c>
      <c r="DH134" t="s">
        <v>234</v>
      </c>
      <c r="DI134" t="s">
        <v>234</v>
      </c>
      <c r="DJ134" t="s">
        <v>234</v>
      </c>
      <c r="DK134" t="s">
        <v>234</v>
      </c>
      <c r="DL134" t="s">
        <v>234</v>
      </c>
      <c r="DM134" t="s">
        <v>234</v>
      </c>
      <c r="DN134" t="s">
        <v>234</v>
      </c>
      <c r="DO134" t="s">
        <v>234</v>
      </c>
      <c r="DP134" t="s">
        <v>234</v>
      </c>
      <c r="DQ134" t="s">
        <v>234</v>
      </c>
      <c r="DR134" t="s">
        <v>234</v>
      </c>
      <c r="DS134" t="s">
        <v>234</v>
      </c>
      <c r="DT134" t="s">
        <v>234</v>
      </c>
      <c r="DU134" t="s">
        <v>234</v>
      </c>
      <c r="DV134" t="s">
        <v>234</v>
      </c>
      <c r="DW134" t="s">
        <v>234</v>
      </c>
      <c r="DX134" t="s">
        <v>234</v>
      </c>
      <c r="DY134" t="s">
        <v>234</v>
      </c>
      <c r="DZ134" t="s">
        <v>234</v>
      </c>
      <c r="EA134" t="s">
        <v>234</v>
      </c>
      <c r="EB134" t="s">
        <v>234</v>
      </c>
      <c r="EC134" t="s">
        <v>234</v>
      </c>
      <c r="ED134" t="s">
        <v>234</v>
      </c>
      <c r="EE134" t="s">
        <v>234</v>
      </c>
      <c r="EF134" t="s">
        <v>234</v>
      </c>
      <c r="EG134" t="s">
        <v>234</v>
      </c>
      <c r="EH134" t="s">
        <v>234</v>
      </c>
      <c r="EI134" t="s">
        <v>234</v>
      </c>
      <c r="EJ134" t="s">
        <v>234</v>
      </c>
      <c r="EK134" s="252" t="s">
        <v>234</v>
      </c>
      <c r="EL134" t="s">
        <v>234</v>
      </c>
      <c r="EM134" t="s">
        <v>234</v>
      </c>
      <c r="EN134" t="s">
        <v>234</v>
      </c>
      <c r="EO134" t="s">
        <v>234</v>
      </c>
      <c r="EP134" t="s">
        <v>234</v>
      </c>
      <c r="EQ134" s="252" t="s">
        <v>234</v>
      </c>
      <c r="ER134" t="s">
        <v>234</v>
      </c>
      <c r="ES134" t="s">
        <v>234</v>
      </c>
      <c r="ET134" t="s">
        <v>234</v>
      </c>
      <c r="EU134" t="s">
        <v>234</v>
      </c>
      <c r="EV134" t="s">
        <v>234</v>
      </c>
      <c r="EW134" t="s">
        <v>234</v>
      </c>
      <c r="EX134" t="s">
        <v>234</v>
      </c>
      <c r="EY134" t="s">
        <v>234</v>
      </c>
      <c r="EZ134" t="s">
        <v>234</v>
      </c>
      <c r="FA134" t="s">
        <v>234</v>
      </c>
      <c r="FB134" t="s">
        <v>234</v>
      </c>
      <c r="FC134" t="s">
        <v>234</v>
      </c>
      <c r="FD134" t="s">
        <v>234</v>
      </c>
      <c r="FE134" t="s">
        <v>234</v>
      </c>
      <c r="FF134" t="s">
        <v>234</v>
      </c>
      <c r="FG134" t="s">
        <v>234</v>
      </c>
      <c r="FH134" t="s">
        <v>234</v>
      </c>
      <c r="FI134" t="s">
        <v>234</v>
      </c>
      <c r="FJ134" t="s">
        <v>234</v>
      </c>
      <c r="FK134" t="s">
        <v>234</v>
      </c>
      <c r="FL134" t="s">
        <v>234</v>
      </c>
      <c r="FM134" t="s">
        <v>234</v>
      </c>
      <c r="FN134" t="s">
        <v>234</v>
      </c>
      <c r="FO134" t="s">
        <v>234</v>
      </c>
      <c r="FP134" t="s">
        <v>234</v>
      </c>
      <c r="FQ134" t="s">
        <v>234</v>
      </c>
      <c r="FR134" t="s">
        <v>234</v>
      </c>
      <c r="FS134" t="s">
        <v>234</v>
      </c>
      <c r="FT134" t="s">
        <v>234</v>
      </c>
      <c r="FU134" t="s">
        <v>234</v>
      </c>
      <c r="FV134" t="s">
        <v>234</v>
      </c>
      <c r="FW134" t="s">
        <v>234</v>
      </c>
      <c r="FX134" t="s">
        <v>234</v>
      </c>
      <c r="FY134" t="s">
        <v>234</v>
      </c>
      <c r="FZ134" t="s">
        <v>234</v>
      </c>
      <c r="GA134" t="s">
        <v>234</v>
      </c>
      <c r="GB134" t="s">
        <v>234</v>
      </c>
      <c r="GC134" t="s">
        <v>234</v>
      </c>
      <c r="GD134" t="s">
        <v>234</v>
      </c>
      <c r="GE134" t="s">
        <v>234</v>
      </c>
      <c r="GF134" t="s">
        <v>234</v>
      </c>
      <c r="GG134" t="s">
        <v>234</v>
      </c>
      <c r="GH134" t="s">
        <v>234</v>
      </c>
      <c r="GI134" t="s">
        <v>234</v>
      </c>
      <c r="GJ134" t="s">
        <v>234</v>
      </c>
      <c r="GK134" t="s">
        <v>234</v>
      </c>
      <c r="GL134" t="s">
        <v>234</v>
      </c>
      <c r="GM134" t="s">
        <v>234</v>
      </c>
      <c r="GN134" t="s">
        <v>234</v>
      </c>
      <c r="GO134" t="s">
        <v>234</v>
      </c>
      <c r="GP134" t="s">
        <v>234</v>
      </c>
      <c r="GQ134" t="s">
        <v>234</v>
      </c>
      <c r="GR134" t="s">
        <v>234</v>
      </c>
      <c r="GS134" t="s">
        <v>234</v>
      </c>
      <c r="GT134" t="s">
        <v>234</v>
      </c>
      <c r="GU134" t="s">
        <v>234</v>
      </c>
      <c r="GV134" t="s">
        <v>234</v>
      </c>
      <c r="GW134" t="s">
        <v>234</v>
      </c>
      <c r="GX134" t="s">
        <v>234</v>
      </c>
      <c r="GY134" t="s">
        <v>234</v>
      </c>
      <c r="GZ134" t="s">
        <v>234</v>
      </c>
      <c r="HA134" t="s">
        <v>234</v>
      </c>
      <c r="HB134" t="s">
        <v>234</v>
      </c>
      <c r="HC134" t="s">
        <v>234</v>
      </c>
      <c r="HD134" t="s">
        <v>234</v>
      </c>
      <c r="HE134" t="s">
        <v>234</v>
      </c>
      <c r="HF134" t="s">
        <v>234</v>
      </c>
      <c r="HG134" t="s">
        <v>234</v>
      </c>
      <c r="HH134" t="s">
        <v>234</v>
      </c>
      <c r="HI134" t="s">
        <v>234</v>
      </c>
      <c r="HJ134" t="s">
        <v>234</v>
      </c>
      <c r="HK134" t="s">
        <v>234</v>
      </c>
      <c r="HL134" t="s">
        <v>234</v>
      </c>
      <c r="HM134" t="s">
        <v>234</v>
      </c>
      <c r="HN134" t="s">
        <v>234</v>
      </c>
      <c r="HO134" t="s">
        <v>234</v>
      </c>
      <c r="HP134" t="s">
        <v>234</v>
      </c>
      <c r="HQ134" t="s">
        <v>1655</v>
      </c>
      <c r="HR134" t="s">
        <v>1713</v>
      </c>
      <c r="HS134" t="s">
        <v>319</v>
      </c>
      <c r="HT134" t="s">
        <v>234</v>
      </c>
      <c r="HU134" t="s">
        <v>320</v>
      </c>
      <c r="HV134" t="s">
        <v>321</v>
      </c>
      <c r="HW134" t="s">
        <v>321</v>
      </c>
      <c r="HX134" t="s">
        <v>279</v>
      </c>
      <c r="HY134" t="s">
        <v>234</v>
      </c>
      <c r="HZ134" t="s">
        <v>256</v>
      </c>
      <c r="IA134" t="s">
        <v>258</v>
      </c>
      <c r="IB134" t="s">
        <v>258</v>
      </c>
      <c r="IC134" t="s">
        <v>3810</v>
      </c>
      <c r="ID134" t="s">
        <v>234</v>
      </c>
      <c r="IE134" t="s">
        <v>234</v>
      </c>
      <c r="IF134" t="s">
        <v>234</v>
      </c>
      <c r="IG134" t="s">
        <v>234</v>
      </c>
      <c r="IH134" t="s">
        <v>234</v>
      </c>
      <c r="II134">
        <v>5</v>
      </c>
      <c r="IJ134" t="s">
        <v>4139</v>
      </c>
      <c r="IK134" t="s">
        <v>234</v>
      </c>
      <c r="IL134" t="s">
        <v>259</v>
      </c>
      <c r="IM134" s="99">
        <v>1</v>
      </c>
      <c r="IN134" t="s">
        <v>261</v>
      </c>
      <c r="IO134" t="s">
        <v>375</v>
      </c>
      <c r="IP134" t="s">
        <v>249</v>
      </c>
      <c r="IQ134" t="s">
        <v>1723</v>
      </c>
      <c r="IR134">
        <v>0</v>
      </c>
      <c r="IS134">
        <v>0</v>
      </c>
      <c r="IT134">
        <v>0</v>
      </c>
      <c r="IU134">
        <v>1</v>
      </c>
      <c r="IV134">
        <v>0</v>
      </c>
      <c r="IW134">
        <v>0</v>
      </c>
      <c r="IX134">
        <v>0</v>
      </c>
      <c r="IY134">
        <v>0</v>
      </c>
      <c r="IZ134">
        <v>0</v>
      </c>
      <c r="JA134">
        <v>0</v>
      </c>
      <c r="JB134">
        <v>0</v>
      </c>
      <c r="JC134">
        <v>0</v>
      </c>
      <c r="JD134" t="s">
        <v>234</v>
      </c>
      <c r="JE134" t="s">
        <v>261</v>
      </c>
      <c r="JF134" t="s">
        <v>234</v>
      </c>
      <c r="JG134" t="s">
        <v>234</v>
      </c>
      <c r="JH134" t="s">
        <v>234</v>
      </c>
      <c r="JI134" t="s">
        <v>234</v>
      </c>
      <c r="JJ134" t="s">
        <v>234</v>
      </c>
      <c r="JK134" t="s">
        <v>234</v>
      </c>
      <c r="JL134" t="s">
        <v>234</v>
      </c>
      <c r="JM134" t="s">
        <v>234</v>
      </c>
      <c r="JN134" t="s">
        <v>234</v>
      </c>
      <c r="JO134" t="s">
        <v>234</v>
      </c>
      <c r="JP134" t="s">
        <v>234</v>
      </c>
      <c r="JQ134" t="s">
        <v>234</v>
      </c>
      <c r="JR134" t="s">
        <v>234</v>
      </c>
      <c r="JS134" t="s">
        <v>234</v>
      </c>
      <c r="JT134" t="s">
        <v>234</v>
      </c>
      <c r="JU134" t="s">
        <v>234</v>
      </c>
      <c r="JV134" t="s">
        <v>234</v>
      </c>
      <c r="JW134" t="s">
        <v>234</v>
      </c>
      <c r="JX134" t="s">
        <v>3443</v>
      </c>
    </row>
    <row r="135" spans="1:284" x14ac:dyDescent="0.35">
      <c r="A135" t="s">
        <v>4142</v>
      </c>
      <c r="B135" s="268">
        <v>44618</v>
      </c>
      <c r="C135" t="s">
        <v>236</v>
      </c>
      <c r="D135" t="s">
        <v>235</v>
      </c>
      <c r="E135" t="s">
        <v>4141</v>
      </c>
      <c r="F135" t="s">
        <v>601</v>
      </c>
      <c r="G135" t="s">
        <v>1987</v>
      </c>
      <c r="H135" t="s">
        <v>3317</v>
      </c>
      <c r="I135" t="s">
        <v>3404</v>
      </c>
      <c r="J135" t="s">
        <v>3405</v>
      </c>
      <c r="K135" t="s">
        <v>247</v>
      </c>
      <c r="L135" t="s">
        <v>248</v>
      </c>
      <c r="M135" t="s">
        <v>250</v>
      </c>
      <c r="N135" t="s">
        <v>234</v>
      </c>
      <c r="O135" t="s">
        <v>234</v>
      </c>
      <c r="P135" t="s">
        <v>234</v>
      </c>
      <c r="Q135" t="s">
        <v>234</v>
      </c>
      <c r="R135" t="s">
        <v>234</v>
      </c>
      <c r="S135" t="s">
        <v>234</v>
      </c>
      <c r="T135" t="s">
        <v>234</v>
      </c>
      <c r="U135" t="s">
        <v>234</v>
      </c>
      <c r="V135" t="s">
        <v>234</v>
      </c>
      <c r="W135" t="s">
        <v>234</v>
      </c>
      <c r="X135" t="s">
        <v>234</v>
      </c>
      <c r="Y135" t="s">
        <v>234</v>
      </c>
      <c r="Z135" t="s">
        <v>234</v>
      </c>
      <c r="AA135" t="s">
        <v>234</v>
      </c>
      <c r="AB135" t="s">
        <v>234</v>
      </c>
      <c r="AC135" t="s">
        <v>234</v>
      </c>
      <c r="AD135" t="s">
        <v>234</v>
      </c>
      <c r="AE135" t="s">
        <v>234</v>
      </c>
      <c r="AF135" t="s">
        <v>234</v>
      </c>
      <c r="AG135" t="s">
        <v>234</v>
      </c>
      <c r="AH135" t="s">
        <v>234</v>
      </c>
      <c r="AI135" t="s">
        <v>234</v>
      </c>
      <c r="AJ135" t="s">
        <v>234</v>
      </c>
      <c r="AK135" t="s">
        <v>234</v>
      </c>
      <c r="AL135" t="s">
        <v>234</v>
      </c>
      <c r="AM135" t="s">
        <v>234</v>
      </c>
      <c r="AN135" t="s">
        <v>234</v>
      </c>
      <c r="AO135" t="s">
        <v>234</v>
      </c>
      <c r="AP135" t="s">
        <v>234</v>
      </c>
      <c r="AQ135" t="s">
        <v>234</v>
      </c>
      <c r="AR135" t="s">
        <v>234</v>
      </c>
      <c r="AS135" t="s">
        <v>234</v>
      </c>
      <c r="AT135" t="s">
        <v>234</v>
      </c>
      <c r="AU135" t="s">
        <v>234</v>
      </c>
      <c r="AV135" t="s">
        <v>234</v>
      </c>
      <c r="AW135" t="s">
        <v>234</v>
      </c>
      <c r="AX135" t="s">
        <v>234</v>
      </c>
      <c r="AY135" t="s">
        <v>234</v>
      </c>
      <c r="AZ135" t="s">
        <v>234</v>
      </c>
      <c r="BA135" t="s">
        <v>234</v>
      </c>
      <c r="BB135" t="s">
        <v>234</v>
      </c>
      <c r="BC135" t="s">
        <v>234</v>
      </c>
      <c r="BD135" t="s">
        <v>234</v>
      </c>
      <c r="BE135" s="252" t="s">
        <v>234</v>
      </c>
      <c r="BF135" t="s">
        <v>234</v>
      </c>
      <c r="BG135" t="s">
        <v>234</v>
      </c>
      <c r="BH135" s="252" t="s">
        <v>234</v>
      </c>
      <c r="BI135" t="s">
        <v>234</v>
      </c>
      <c r="BJ135" t="s">
        <v>234</v>
      </c>
      <c r="BK135" s="252" t="s">
        <v>234</v>
      </c>
      <c r="BL135" t="s">
        <v>234</v>
      </c>
      <c r="BM135" t="s">
        <v>234</v>
      </c>
      <c r="BN135" s="252" t="s">
        <v>234</v>
      </c>
      <c r="BO135" t="s">
        <v>234</v>
      </c>
      <c r="BP135" t="s">
        <v>234</v>
      </c>
      <c r="BQ135" s="252" t="s">
        <v>234</v>
      </c>
      <c r="BR135" t="s">
        <v>234</v>
      </c>
      <c r="BS135" t="s">
        <v>234</v>
      </c>
      <c r="BT135" t="s">
        <v>234</v>
      </c>
      <c r="BU135" t="s">
        <v>234</v>
      </c>
      <c r="BV135" t="s">
        <v>234</v>
      </c>
      <c r="BW135" t="s">
        <v>234</v>
      </c>
      <c r="BX135" t="s">
        <v>234</v>
      </c>
      <c r="BY135" t="s">
        <v>234</v>
      </c>
      <c r="BZ135" t="s">
        <v>234</v>
      </c>
      <c r="CA135" t="s">
        <v>234</v>
      </c>
      <c r="CB135" t="s">
        <v>234</v>
      </c>
      <c r="CC135" t="s">
        <v>234</v>
      </c>
      <c r="CD135" t="s">
        <v>234</v>
      </c>
      <c r="CE135" t="s">
        <v>234</v>
      </c>
      <c r="CF135" t="s">
        <v>234</v>
      </c>
      <c r="CG135" t="s">
        <v>234</v>
      </c>
      <c r="CH135" t="s">
        <v>234</v>
      </c>
      <c r="CI135" t="s">
        <v>234</v>
      </c>
      <c r="CJ135" t="s">
        <v>234</v>
      </c>
      <c r="CK135" t="s">
        <v>234</v>
      </c>
      <c r="CL135" t="s">
        <v>234</v>
      </c>
      <c r="CM135" t="s">
        <v>234</v>
      </c>
      <c r="CN135" t="s">
        <v>234</v>
      </c>
      <c r="CO135" t="s">
        <v>234</v>
      </c>
      <c r="CP135" t="s">
        <v>234</v>
      </c>
      <c r="CQ135" t="s">
        <v>234</v>
      </c>
      <c r="CR135" t="s">
        <v>234</v>
      </c>
      <c r="CS135" t="s">
        <v>234</v>
      </c>
      <c r="CT135" t="s">
        <v>234</v>
      </c>
      <c r="CU135" t="s">
        <v>234</v>
      </c>
      <c r="CV135" t="s">
        <v>234</v>
      </c>
      <c r="CW135" t="s">
        <v>234</v>
      </c>
      <c r="CX135" t="s">
        <v>234</v>
      </c>
      <c r="CY135" t="s">
        <v>234</v>
      </c>
      <c r="CZ135" t="s">
        <v>234</v>
      </c>
      <c r="DA135" t="s">
        <v>234</v>
      </c>
      <c r="DB135" t="s">
        <v>234</v>
      </c>
      <c r="DC135" t="s">
        <v>234</v>
      </c>
      <c r="DD135" t="s">
        <v>234</v>
      </c>
      <c r="DE135" t="s">
        <v>234</v>
      </c>
      <c r="DF135" t="s">
        <v>234</v>
      </c>
      <c r="DG135" t="s">
        <v>234</v>
      </c>
      <c r="DH135" t="s">
        <v>234</v>
      </c>
      <c r="DI135" t="s">
        <v>234</v>
      </c>
      <c r="DJ135" t="s">
        <v>234</v>
      </c>
      <c r="DK135" t="s">
        <v>234</v>
      </c>
      <c r="DL135" t="s">
        <v>234</v>
      </c>
      <c r="DM135" t="s">
        <v>234</v>
      </c>
      <c r="DN135" t="s">
        <v>234</v>
      </c>
      <c r="DO135" t="s">
        <v>234</v>
      </c>
      <c r="DP135" t="s">
        <v>234</v>
      </c>
      <c r="DQ135" t="s">
        <v>234</v>
      </c>
      <c r="DR135" t="s">
        <v>234</v>
      </c>
      <c r="DS135" t="s">
        <v>234</v>
      </c>
      <c r="DT135" t="s">
        <v>234</v>
      </c>
      <c r="DU135" t="s">
        <v>234</v>
      </c>
      <c r="DV135" t="s">
        <v>234</v>
      </c>
      <c r="DW135" t="s">
        <v>234</v>
      </c>
      <c r="DX135" t="s">
        <v>234</v>
      </c>
      <c r="DY135" t="s">
        <v>234</v>
      </c>
      <c r="DZ135" t="s">
        <v>234</v>
      </c>
      <c r="EA135" t="s">
        <v>234</v>
      </c>
      <c r="EB135" t="s">
        <v>234</v>
      </c>
      <c r="EC135" t="s">
        <v>234</v>
      </c>
      <c r="ED135" t="s">
        <v>234</v>
      </c>
      <c r="EE135" t="s">
        <v>234</v>
      </c>
      <c r="EF135" t="s">
        <v>234</v>
      </c>
      <c r="EG135" t="s">
        <v>234</v>
      </c>
      <c r="EH135" t="s">
        <v>234</v>
      </c>
      <c r="EI135" t="s">
        <v>234</v>
      </c>
      <c r="EJ135" t="s">
        <v>234</v>
      </c>
      <c r="EK135" s="252" t="s">
        <v>234</v>
      </c>
      <c r="EL135" t="s">
        <v>234</v>
      </c>
      <c r="EM135" t="s">
        <v>234</v>
      </c>
      <c r="EN135" t="s">
        <v>234</v>
      </c>
      <c r="EO135" t="s">
        <v>234</v>
      </c>
      <c r="EP135" t="s">
        <v>234</v>
      </c>
      <c r="EQ135" s="252" t="s">
        <v>234</v>
      </c>
      <c r="ER135" t="s">
        <v>234</v>
      </c>
      <c r="ES135" t="s">
        <v>234</v>
      </c>
      <c r="ET135" t="s">
        <v>234</v>
      </c>
      <c r="EU135" t="s">
        <v>234</v>
      </c>
      <c r="EV135" t="s">
        <v>234</v>
      </c>
      <c r="EW135" t="s">
        <v>234</v>
      </c>
      <c r="EX135" t="s">
        <v>234</v>
      </c>
      <c r="EY135" t="s">
        <v>234</v>
      </c>
      <c r="EZ135" t="s">
        <v>234</v>
      </c>
      <c r="FA135" t="s">
        <v>234</v>
      </c>
      <c r="FB135" t="s">
        <v>234</v>
      </c>
      <c r="FC135" t="s">
        <v>234</v>
      </c>
      <c r="FD135" t="s">
        <v>234</v>
      </c>
      <c r="FE135" t="s">
        <v>234</v>
      </c>
      <c r="FF135" t="s">
        <v>234</v>
      </c>
      <c r="FG135" t="s">
        <v>234</v>
      </c>
      <c r="FH135" t="s">
        <v>234</v>
      </c>
      <c r="FI135" t="s">
        <v>234</v>
      </c>
      <c r="FJ135" t="s">
        <v>234</v>
      </c>
      <c r="FK135" t="s">
        <v>234</v>
      </c>
      <c r="FL135" t="s">
        <v>234</v>
      </c>
      <c r="FM135" t="s">
        <v>234</v>
      </c>
      <c r="FN135" t="s">
        <v>234</v>
      </c>
      <c r="FO135" t="s">
        <v>234</v>
      </c>
      <c r="FP135" t="s">
        <v>234</v>
      </c>
      <c r="FQ135" t="s">
        <v>234</v>
      </c>
      <c r="FR135" t="s">
        <v>234</v>
      </c>
      <c r="FS135" t="s">
        <v>234</v>
      </c>
      <c r="FT135" t="s">
        <v>234</v>
      </c>
      <c r="FU135" t="s">
        <v>234</v>
      </c>
      <c r="FV135" t="s">
        <v>234</v>
      </c>
      <c r="FW135" t="s">
        <v>234</v>
      </c>
      <c r="FX135" t="s">
        <v>234</v>
      </c>
      <c r="FY135" t="s">
        <v>234</v>
      </c>
      <c r="FZ135" t="s">
        <v>234</v>
      </c>
      <c r="GA135" t="s">
        <v>234</v>
      </c>
      <c r="GB135" t="s">
        <v>234</v>
      </c>
      <c r="GC135" t="s">
        <v>234</v>
      </c>
      <c r="GD135" t="s">
        <v>234</v>
      </c>
      <c r="GE135" t="s">
        <v>234</v>
      </c>
      <c r="GF135" t="s">
        <v>234</v>
      </c>
      <c r="GG135" t="s">
        <v>234</v>
      </c>
      <c r="GH135" t="s">
        <v>234</v>
      </c>
      <c r="GI135" t="s">
        <v>234</v>
      </c>
      <c r="GJ135" t="s">
        <v>234</v>
      </c>
      <c r="GK135" t="s">
        <v>234</v>
      </c>
      <c r="GL135" t="s">
        <v>234</v>
      </c>
      <c r="GM135" t="s">
        <v>234</v>
      </c>
      <c r="GN135" t="s">
        <v>234</v>
      </c>
      <c r="GO135" t="s">
        <v>234</v>
      </c>
      <c r="GP135" t="s">
        <v>234</v>
      </c>
      <c r="GQ135" t="s">
        <v>234</v>
      </c>
      <c r="GR135" t="s">
        <v>234</v>
      </c>
      <c r="GS135" t="s">
        <v>234</v>
      </c>
      <c r="GT135" t="s">
        <v>234</v>
      </c>
      <c r="GU135" t="s">
        <v>234</v>
      </c>
      <c r="GV135" t="s">
        <v>234</v>
      </c>
      <c r="GW135" t="s">
        <v>234</v>
      </c>
      <c r="GX135" t="s">
        <v>234</v>
      </c>
      <c r="GY135" t="s">
        <v>234</v>
      </c>
      <c r="GZ135" t="s">
        <v>234</v>
      </c>
      <c r="HA135" t="s">
        <v>234</v>
      </c>
      <c r="HB135" t="s">
        <v>234</v>
      </c>
      <c r="HC135" t="s">
        <v>234</v>
      </c>
      <c r="HD135" t="s">
        <v>234</v>
      </c>
      <c r="HE135" t="s">
        <v>234</v>
      </c>
      <c r="HF135" t="s">
        <v>234</v>
      </c>
      <c r="HG135" t="s">
        <v>234</v>
      </c>
      <c r="HH135" t="s">
        <v>234</v>
      </c>
      <c r="HI135" t="s">
        <v>234</v>
      </c>
      <c r="HJ135" t="s">
        <v>234</v>
      </c>
      <c r="HK135" t="s">
        <v>234</v>
      </c>
      <c r="HL135" t="s">
        <v>234</v>
      </c>
      <c r="HM135" t="s">
        <v>234</v>
      </c>
      <c r="HN135" t="s">
        <v>234</v>
      </c>
      <c r="HO135" t="s">
        <v>234</v>
      </c>
      <c r="HP135" t="s">
        <v>234</v>
      </c>
      <c r="HQ135" t="s">
        <v>1655</v>
      </c>
      <c r="HR135" t="s">
        <v>1713</v>
      </c>
      <c r="HS135" t="s">
        <v>252</v>
      </c>
      <c r="HT135" t="s">
        <v>234</v>
      </c>
      <c r="HU135" t="s">
        <v>253</v>
      </c>
      <c r="HV135" t="s">
        <v>254</v>
      </c>
      <c r="HW135" t="s">
        <v>254</v>
      </c>
      <c r="HX135" t="s">
        <v>275</v>
      </c>
      <c r="HY135" t="s">
        <v>234</v>
      </c>
      <c r="HZ135" t="s">
        <v>256</v>
      </c>
      <c r="IA135" t="s">
        <v>258</v>
      </c>
      <c r="IB135" t="s">
        <v>258</v>
      </c>
      <c r="IC135" t="s">
        <v>3810</v>
      </c>
      <c r="ID135" t="s">
        <v>234</v>
      </c>
      <c r="IE135" t="s">
        <v>234</v>
      </c>
      <c r="IF135" t="s">
        <v>234</v>
      </c>
      <c r="IG135" t="s">
        <v>234</v>
      </c>
      <c r="IH135" t="s">
        <v>234</v>
      </c>
      <c r="II135">
        <v>50</v>
      </c>
      <c r="IJ135" t="s">
        <v>3862</v>
      </c>
      <c r="IK135" t="s">
        <v>234</v>
      </c>
      <c r="IL135" t="s">
        <v>259</v>
      </c>
      <c r="IM135" s="99">
        <v>10</v>
      </c>
      <c r="IN135" t="s">
        <v>249</v>
      </c>
      <c r="IO135" t="s">
        <v>234</v>
      </c>
      <c r="IP135" t="s">
        <v>261</v>
      </c>
      <c r="IQ135" t="s">
        <v>234</v>
      </c>
      <c r="IR135" t="s">
        <v>234</v>
      </c>
      <c r="IS135" t="s">
        <v>234</v>
      </c>
      <c r="IT135" t="s">
        <v>234</v>
      </c>
      <c r="IU135" t="s">
        <v>234</v>
      </c>
      <c r="IV135" t="s">
        <v>234</v>
      </c>
      <c r="IW135" t="s">
        <v>234</v>
      </c>
      <c r="IX135" t="s">
        <v>234</v>
      </c>
      <c r="IY135" t="s">
        <v>234</v>
      </c>
      <c r="IZ135" t="s">
        <v>234</v>
      </c>
      <c r="JA135" t="s">
        <v>234</v>
      </c>
      <c r="JB135" t="s">
        <v>234</v>
      </c>
      <c r="JC135" t="s">
        <v>234</v>
      </c>
      <c r="JD135" t="s">
        <v>234</v>
      </c>
      <c r="JE135" t="s">
        <v>249</v>
      </c>
      <c r="JF135" t="s">
        <v>1557</v>
      </c>
      <c r="JG135">
        <v>1</v>
      </c>
      <c r="JH135">
        <v>0</v>
      </c>
      <c r="JI135">
        <v>0</v>
      </c>
      <c r="JJ135" t="s">
        <v>234</v>
      </c>
      <c r="JK135" t="s">
        <v>1563</v>
      </c>
      <c r="JL135">
        <v>1</v>
      </c>
      <c r="JM135">
        <v>0</v>
      </c>
      <c r="JN135">
        <v>0</v>
      </c>
      <c r="JO135">
        <v>0</v>
      </c>
      <c r="JP135">
        <v>0</v>
      </c>
      <c r="JQ135">
        <v>0</v>
      </c>
      <c r="JR135" t="s">
        <v>234</v>
      </c>
      <c r="JS135" t="s">
        <v>234</v>
      </c>
      <c r="JT135" t="s">
        <v>234</v>
      </c>
      <c r="JU135" t="s">
        <v>234</v>
      </c>
      <c r="JV135" t="s">
        <v>234</v>
      </c>
      <c r="JW135" t="s">
        <v>234</v>
      </c>
      <c r="JX135" t="s">
        <v>234</v>
      </c>
    </row>
    <row r="136" spans="1:284" x14ac:dyDescent="0.35">
      <c r="A136" t="s">
        <v>4144</v>
      </c>
      <c r="B136" s="268">
        <v>44618</v>
      </c>
      <c r="C136" t="s">
        <v>236</v>
      </c>
      <c r="D136" t="s">
        <v>235</v>
      </c>
      <c r="E136" t="s">
        <v>4143</v>
      </c>
      <c r="F136" t="s">
        <v>601</v>
      </c>
      <c r="G136" t="s">
        <v>1987</v>
      </c>
      <c r="H136" t="s">
        <v>3317</v>
      </c>
      <c r="I136" t="s">
        <v>3404</v>
      </c>
      <c r="J136" t="s">
        <v>3405</v>
      </c>
      <c r="K136" t="s">
        <v>247</v>
      </c>
      <c r="L136" t="s">
        <v>248</v>
      </c>
      <c r="M136" t="s">
        <v>250</v>
      </c>
      <c r="N136" t="s">
        <v>234</v>
      </c>
      <c r="O136" t="s">
        <v>234</v>
      </c>
      <c r="P136" t="s">
        <v>234</v>
      </c>
      <c r="Q136" t="s">
        <v>234</v>
      </c>
      <c r="R136" t="s">
        <v>234</v>
      </c>
      <c r="S136" t="s">
        <v>234</v>
      </c>
      <c r="T136" t="s">
        <v>234</v>
      </c>
      <c r="U136" t="s">
        <v>234</v>
      </c>
      <c r="V136" t="s">
        <v>234</v>
      </c>
      <c r="W136" t="s">
        <v>234</v>
      </c>
      <c r="X136" t="s">
        <v>234</v>
      </c>
      <c r="Y136" t="s">
        <v>234</v>
      </c>
      <c r="Z136" t="s">
        <v>234</v>
      </c>
      <c r="AA136" t="s">
        <v>234</v>
      </c>
      <c r="AB136" t="s">
        <v>234</v>
      </c>
      <c r="AC136" t="s">
        <v>234</v>
      </c>
      <c r="AD136" t="s">
        <v>234</v>
      </c>
      <c r="AE136" t="s">
        <v>234</v>
      </c>
      <c r="AF136" t="s">
        <v>234</v>
      </c>
      <c r="AG136" t="s">
        <v>234</v>
      </c>
      <c r="AH136" t="s">
        <v>234</v>
      </c>
      <c r="AI136" t="s">
        <v>234</v>
      </c>
      <c r="AJ136" t="s">
        <v>234</v>
      </c>
      <c r="AK136" t="s">
        <v>234</v>
      </c>
      <c r="AL136" t="s">
        <v>234</v>
      </c>
      <c r="AM136" t="s">
        <v>234</v>
      </c>
      <c r="AN136" t="s">
        <v>234</v>
      </c>
      <c r="AO136" t="s">
        <v>234</v>
      </c>
      <c r="AP136" t="s">
        <v>234</v>
      </c>
      <c r="AQ136" t="s">
        <v>234</v>
      </c>
      <c r="AR136" t="s">
        <v>234</v>
      </c>
      <c r="AS136" t="s">
        <v>234</v>
      </c>
      <c r="AT136" t="s">
        <v>234</v>
      </c>
      <c r="AU136" t="s">
        <v>234</v>
      </c>
      <c r="AV136" t="s">
        <v>234</v>
      </c>
      <c r="AW136" t="s">
        <v>234</v>
      </c>
      <c r="AX136" t="s">
        <v>234</v>
      </c>
      <c r="AY136" t="s">
        <v>234</v>
      </c>
      <c r="AZ136" t="s">
        <v>234</v>
      </c>
      <c r="BA136" t="s">
        <v>234</v>
      </c>
      <c r="BB136" t="s">
        <v>234</v>
      </c>
      <c r="BC136" t="s">
        <v>234</v>
      </c>
      <c r="BD136" t="s">
        <v>234</v>
      </c>
      <c r="BE136" s="252" t="s">
        <v>234</v>
      </c>
      <c r="BF136" t="s">
        <v>234</v>
      </c>
      <c r="BG136" t="s">
        <v>234</v>
      </c>
      <c r="BH136" s="252" t="s">
        <v>234</v>
      </c>
      <c r="BI136" t="s">
        <v>234</v>
      </c>
      <c r="BJ136" t="s">
        <v>234</v>
      </c>
      <c r="BK136" s="252" t="s">
        <v>234</v>
      </c>
      <c r="BL136" t="s">
        <v>234</v>
      </c>
      <c r="BM136" t="s">
        <v>234</v>
      </c>
      <c r="BN136" s="252" t="s">
        <v>234</v>
      </c>
      <c r="BO136" t="s">
        <v>234</v>
      </c>
      <c r="BP136" t="s">
        <v>234</v>
      </c>
      <c r="BQ136" s="252" t="s">
        <v>234</v>
      </c>
      <c r="BR136" t="s">
        <v>234</v>
      </c>
      <c r="BS136" t="s">
        <v>234</v>
      </c>
      <c r="BT136" t="s">
        <v>234</v>
      </c>
      <c r="BU136" t="s">
        <v>234</v>
      </c>
      <c r="BV136" t="s">
        <v>234</v>
      </c>
      <c r="BW136" t="s">
        <v>234</v>
      </c>
      <c r="BX136" t="s">
        <v>234</v>
      </c>
      <c r="BY136" t="s">
        <v>234</v>
      </c>
      <c r="BZ136" t="s">
        <v>234</v>
      </c>
      <c r="CA136" t="s">
        <v>234</v>
      </c>
      <c r="CB136" t="s">
        <v>234</v>
      </c>
      <c r="CC136" t="s">
        <v>234</v>
      </c>
      <c r="CD136" t="s">
        <v>234</v>
      </c>
      <c r="CE136" t="s">
        <v>234</v>
      </c>
      <c r="CF136" t="s">
        <v>234</v>
      </c>
      <c r="CG136" t="s">
        <v>234</v>
      </c>
      <c r="CH136" t="s">
        <v>234</v>
      </c>
      <c r="CI136" t="s">
        <v>234</v>
      </c>
      <c r="CJ136" t="s">
        <v>234</v>
      </c>
      <c r="CK136" t="s">
        <v>234</v>
      </c>
      <c r="CL136" t="s">
        <v>234</v>
      </c>
      <c r="CM136" t="s">
        <v>234</v>
      </c>
      <c r="CN136" t="s">
        <v>234</v>
      </c>
      <c r="CO136" t="s">
        <v>234</v>
      </c>
      <c r="CP136" t="s">
        <v>234</v>
      </c>
      <c r="CQ136" t="s">
        <v>234</v>
      </c>
      <c r="CR136" t="s">
        <v>234</v>
      </c>
      <c r="CS136" t="s">
        <v>234</v>
      </c>
      <c r="CT136" t="s">
        <v>234</v>
      </c>
      <c r="CU136" t="s">
        <v>234</v>
      </c>
      <c r="CV136" t="s">
        <v>234</v>
      </c>
      <c r="CW136" t="s">
        <v>234</v>
      </c>
      <c r="CX136" t="s">
        <v>234</v>
      </c>
      <c r="CY136" t="s">
        <v>234</v>
      </c>
      <c r="CZ136" t="s">
        <v>234</v>
      </c>
      <c r="DA136" t="s">
        <v>234</v>
      </c>
      <c r="DB136" t="s">
        <v>234</v>
      </c>
      <c r="DC136" t="s">
        <v>234</v>
      </c>
      <c r="DD136" t="s">
        <v>234</v>
      </c>
      <c r="DE136" t="s">
        <v>234</v>
      </c>
      <c r="DF136" t="s">
        <v>234</v>
      </c>
      <c r="DG136" t="s">
        <v>234</v>
      </c>
      <c r="DH136" t="s">
        <v>234</v>
      </c>
      <c r="DI136" t="s">
        <v>234</v>
      </c>
      <c r="DJ136" t="s">
        <v>234</v>
      </c>
      <c r="DK136" t="s">
        <v>234</v>
      </c>
      <c r="DL136" t="s">
        <v>234</v>
      </c>
      <c r="DM136" t="s">
        <v>234</v>
      </c>
      <c r="DN136" t="s">
        <v>234</v>
      </c>
      <c r="DO136" t="s">
        <v>234</v>
      </c>
      <c r="DP136" t="s">
        <v>234</v>
      </c>
      <c r="DQ136" t="s">
        <v>234</v>
      </c>
      <c r="DR136" t="s">
        <v>234</v>
      </c>
      <c r="DS136" t="s">
        <v>234</v>
      </c>
      <c r="DT136" t="s">
        <v>234</v>
      </c>
      <c r="DU136" t="s">
        <v>234</v>
      </c>
      <c r="DV136" t="s">
        <v>234</v>
      </c>
      <c r="DW136" t="s">
        <v>234</v>
      </c>
      <c r="DX136" t="s">
        <v>234</v>
      </c>
      <c r="DY136" t="s">
        <v>234</v>
      </c>
      <c r="DZ136" t="s">
        <v>234</v>
      </c>
      <c r="EA136" t="s">
        <v>234</v>
      </c>
      <c r="EB136" t="s">
        <v>234</v>
      </c>
      <c r="EC136" t="s">
        <v>234</v>
      </c>
      <c r="ED136" t="s">
        <v>234</v>
      </c>
      <c r="EE136" t="s">
        <v>234</v>
      </c>
      <c r="EF136" t="s">
        <v>234</v>
      </c>
      <c r="EG136" t="s">
        <v>234</v>
      </c>
      <c r="EH136" t="s">
        <v>234</v>
      </c>
      <c r="EI136" t="s">
        <v>234</v>
      </c>
      <c r="EJ136" t="s">
        <v>234</v>
      </c>
      <c r="EK136" s="252" t="s">
        <v>234</v>
      </c>
      <c r="EL136" t="s">
        <v>234</v>
      </c>
      <c r="EM136" t="s">
        <v>234</v>
      </c>
      <c r="EN136" t="s">
        <v>234</v>
      </c>
      <c r="EO136" t="s">
        <v>234</v>
      </c>
      <c r="EP136" t="s">
        <v>234</v>
      </c>
      <c r="EQ136" s="252" t="s">
        <v>234</v>
      </c>
      <c r="ER136" t="s">
        <v>234</v>
      </c>
      <c r="ES136" t="s">
        <v>234</v>
      </c>
      <c r="ET136" t="s">
        <v>234</v>
      </c>
      <c r="EU136" t="s">
        <v>234</v>
      </c>
      <c r="EV136" t="s">
        <v>234</v>
      </c>
      <c r="EW136" t="s">
        <v>234</v>
      </c>
      <c r="EX136" t="s">
        <v>234</v>
      </c>
      <c r="EY136" t="s">
        <v>234</v>
      </c>
      <c r="EZ136" t="s">
        <v>234</v>
      </c>
      <c r="FA136" t="s">
        <v>234</v>
      </c>
      <c r="FB136" t="s">
        <v>234</v>
      </c>
      <c r="FC136" t="s">
        <v>234</v>
      </c>
      <c r="FD136" t="s">
        <v>234</v>
      </c>
      <c r="FE136" t="s">
        <v>234</v>
      </c>
      <c r="FF136" t="s">
        <v>234</v>
      </c>
      <c r="FG136" t="s">
        <v>234</v>
      </c>
      <c r="FH136" t="s">
        <v>234</v>
      </c>
      <c r="FI136" t="s">
        <v>234</v>
      </c>
      <c r="FJ136" t="s">
        <v>234</v>
      </c>
      <c r="FK136" t="s">
        <v>234</v>
      </c>
      <c r="FL136" t="s">
        <v>234</v>
      </c>
      <c r="FM136" t="s">
        <v>234</v>
      </c>
      <c r="FN136" t="s">
        <v>234</v>
      </c>
      <c r="FO136" t="s">
        <v>234</v>
      </c>
      <c r="FP136" t="s">
        <v>234</v>
      </c>
      <c r="FQ136" t="s">
        <v>234</v>
      </c>
      <c r="FR136" t="s">
        <v>234</v>
      </c>
      <c r="FS136" t="s">
        <v>234</v>
      </c>
      <c r="FT136" t="s">
        <v>234</v>
      </c>
      <c r="FU136" t="s">
        <v>234</v>
      </c>
      <c r="FV136" t="s">
        <v>234</v>
      </c>
      <c r="FW136" t="s">
        <v>234</v>
      </c>
      <c r="FX136" t="s">
        <v>234</v>
      </c>
      <c r="FY136" t="s">
        <v>234</v>
      </c>
      <c r="FZ136" t="s">
        <v>234</v>
      </c>
      <c r="GA136" t="s">
        <v>234</v>
      </c>
      <c r="GB136" t="s">
        <v>234</v>
      </c>
      <c r="GC136" t="s">
        <v>234</v>
      </c>
      <c r="GD136" t="s">
        <v>234</v>
      </c>
      <c r="GE136" t="s">
        <v>234</v>
      </c>
      <c r="GF136" t="s">
        <v>234</v>
      </c>
      <c r="GG136" t="s">
        <v>234</v>
      </c>
      <c r="GH136" t="s">
        <v>234</v>
      </c>
      <c r="GI136" t="s">
        <v>234</v>
      </c>
      <c r="GJ136" t="s">
        <v>234</v>
      </c>
      <c r="GK136" t="s">
        <v>234</v>
      </c>
      <c r="GL136" t="s">
        <v>234</v>
      </c>
      <c r="GM136" t="s">
        <v>234</v>
      </c>
      <c r="GN136" t="s">
        <v>234</v>
      </c>
      <c r="GO136" t="s">
        <v>234</v>
      </c>
      <c r="GP136" t="s">
        <v>234</v>
      </c>
      <c r="GQ136" t="s">
        <v>234</v>
      </c>
      <c r="GR136" t="s">
        <v>234</v>
      </c>
      <c r="GS136" t="s">
        <v>234</v>
      </c>
      <c r="GT136" t="s">
        <v>234</v>
      </c>
      <c r="GU136" t="s">
        <v>234</v>
      </c>
      <c r="GV136" t="s">
        <v>234</v>
      </c>
      <c r="GW136" t="s">
        <v>234</v>
      </c>
      <c r="GX136" t="s">
        <v>234</v>
      </c>
      <c r="GY136" t="s">
        <v>234</v>
      </c>
      <c r="GZ136" t="s">
        <v>234</v>
      </c>
      <c r="HA136" t="s">
        <v>234</v>
      </c>
      <c r="HB136" t="s">
        <v>234</v>
      </c>
      <c r="HC136" t="s">
        <v>234</v>
      </c>
      <c r="HD136" t="s">
        <v>234</v>
      </c>
      <c r="HE136" t="s">
        <v>234</v>
      </c>
      <c r="HF136" t="s">
        <v>234</v>
      </c>
      <c r="HG136" t="s">
        <v>234</v>
      </c>
      <c r="HH136" t="s">
        <v>234</v>
      </c>
      <c r="HI136" t="s">
        <v>234</v>
      </c>
      <c r="HJ136" t="s">
        <v>234</v>
      </c>
      <c r="HK136" t="s">
        <v>234</v>
      </c>
      <c r="HL136" t="s">
        <v>234</v>
      </c>
      <c r="HM136" t="s">
        <v>234</v>
      </c>
      <c r="HN136" t="s">
        <v>234</v>
      </c>
      <c r="HO136" t="s">
        <v>234</v>
      </c>
      <c r="HP136" t="s">
        <v>234</v>
      </c>
      <c r="HQ136" t="s">
        <v>1655</v>
      </c>
      <c r="HR136" t="s">
        <v>1713</v>
      </c>
      <c r="HS136" t="s">
        <v>252</v>
      </c>
      <c r="HT136" t="s">
        <v>234</v>
      </c>
      <c r="HU136" t="s">
        <v>253</v>
      </c>
      <c r="HV136" t="s">
        <v>254</v>
      </c>
      <c r="HW136" t="s">
        <v>254</v>
      </c>
      <c r="HX136" t="s">
        <v>275</v>
      </c>
      <c r="HY136" t="s">
        <v>234</v>
      </c>
      <c r="HZ136" t="s">
        <v>256</v>
      </c>
      <c r="IA136" t="s">
        <v>258</v>
      </c>
      <c r="IB136" t="s">
        <v>258</v>
      </c>
      <c r="IC136" t="s">
        <v>3810</v>
      </c>
      <c r="ID136" t="s">
        <v>234</v>
      </c>
      <c r="IE136" t="s">
        <v>234</v>
      </c>
      <c r="IF136" t="s">
        <v>234</v>
      </c>
      <c r="IG136" t="s">
        <v>234</v>
      </c>
      <c r="IH136" t="s">
        <v>234</v>
      </c>
      <c r="II136">
        <v>50</v>
      </c>
      <c r="IJ136" t="s">
        <v>3862</v>
      </c>
      <c r="IK136" t="s">
        <v>234</v>
      </c>
      <c r="IL136" t="s">
        <v>259</v>
      </c>
      <c r="IM136" s="99">
        <v>10</v>
      </c>
      <c r="IN136" t="s">
        <v>249</v>
      </c>
      <c r="IO136" t="s">
        <v>234</v>
      </c>
      <c r="IP136" t="s">
        <v>249</v>
      </c>
      <c r="IQ136" t="s">
        <v>1720</v>
      </c>
      <c r="IR136">
        <v>0</v>
      </c>
      <c r="IS136">
        <v>1</v>
      </c>
      <c r="IT136">
        <v>0</v>
      </c>
      <c r="IU136">
        <v>0</v>
      </c>
      <c r="IV136">
        <v>0</v>
      </c>
      <c r="IW136">
        <v>0</v>
      </c>
      <c r="IX136">
        <v>0</v>
      </c>
      <c r="IY136">
        <v>0</v>
      </c>
      <c r="IZ136">
        <v>0</v>
      </c>
      <c r="JA136">
        <v>0</v>
      </c>
      <c r="JB136">
        <v>0</v>
      </c>
      <c r="JC136">
        <v>0</v>
      </c>
      <c r="JD136" t="s">
        <v>234</v>
      </c>
      <c r="JE136" t="s">
        <v>249</v>
      </c>
      <c r="JF136" t="s">
        <v>1557</v>
      </c>
      <c r="JG136">
        <v>1</v>
      </c>
      <c r="JH136">
        <v>0</v>
      </c>
      <c r="JI136">
        <v>0</v>
      </c>
      <c r="JJ136" t="s">
        <v>234</v>
      </c>
      <c r="JK136" t="s">
        <v>1565</v>
      </c>
      <c r="JL136">
        <v>0</v>
      </c>
      <c r="JM136">
        <v>1</v>
      </c>
      <c r="JN136">
        <v>0</v>
      </c>
      <c r="JO136">
        <v>0</v>
      </c>
      <c r="JP136">
        <v>0</v>
      </c>
      <c r="JQ136">
        <v>0</v>
      </c>
      <c r="JR136" t="s">
        <v>234</v>
      </c>
      <c r="JS136" t="s">
        <v>234</v>
      </c>
      <c r="JT136" t="s">
        <v>234</v>
      </c>
      <c r="JU136" t="s">
        <v>234</v>
      </c>
      <c r="JV136" t="s">
        <v>234</v>
      </c>
      <c r="JW136" t="s">
        <v>234</v>
      </c>
      <c r="JX136" t="s">
        <v>234</v>
      </c>
    </row>
    <row r="137" spans="1:284" x14ac:dyDescent="0.35">
      <c r="A137" t="s">
        <v>4147</v>
      </c>
      <c r="B137" s="268">
        <v>44618</v>
      </c>
      <c r="C137" t="s">
        <v>236</v>
      </c>
      <c r="D137" t="s">
        <v>235</v>
      </c>
      <c r="E137" t="s">
        <v>4143</v>
      </c>
      <c r="F137" t="s">
        <v>601</v>
      </c>
      <c r="G137" t="s">
        <v>1987</v>
      </c>
      <c r="H137" t="s">
        <v>3317</v>
      </c>
      <c r="I137" t="s">
        <v>3404</v>
      </c>
      <c r="J137" t="s">
        <v>3405</v>
      </c>
      <c r="K137" t="s">
        <v>247</v>
      </c>
      <c r="L137" t="s">
        <v>248</v>
      </c>
      <c r="M137" t="s">
        <v>274</v>
      </c>
      <c r="N137" t="s">
        <v>234</v>
      </c>
      <c r="O137" t="s">
        <v>234</v>
      </c>
      <c r="P137" t="s">
        <v>234</v>
      </c>
      <c r="Q137" t="s">
        <v>234</v>
      </c>
      <c r="R137" t="s">
        <v>234</v>
      </c>
      <c r="S137" t="s">
        <v>234</v>
      </c>
      <c r="T137" t="s">
        <v>234</v>
      </c>
      <c r="U137" t="s">
        <v>234</v>
      </c>
      <c r="V137" t="s">
        <v>234</v>
      </c>
      <c r="W137" t="s">
        <v>234</v>
      </c>
      <c r="X137" t="s">
        <v>234</v>
      </c>
      <c r="Y137" t="s">
        <v>234</v>
      </c>
      <c r="Z137" t="s">
        <v>234</v>
      </c>
      <c r="AA137" t="s">
        <v>234</v>
      </c>
      <c r="AB137" t="s">
        <v>234</v>
      </c>
      <c r="AC137" t="s">
        <v>234</v>
      </c>
      <c r="AD137" t="s">
        <v>234</v>
      </c>
      <c r="AE137" t="s">
        <v>234</v>
      </c>
      <c r="AF137" t="s">
        <v>234</v>
      </c>
      <c r="AG137" t="s">
        <v>234</v>
      </c>
      <c r="AH137" t="s">
        <v>234</v>
      </c>
      <c r="AI137" t="s">
        <v>234</v>
      </c>
      <c r="AJ137" t="s">
        <v>234</v>
      </c>
      <c r="AK137" t="s">
        <v>234</v>
      </c>
      <c r="AL137" t="s">
        <v>234</v>
      </c>
      <c r="AM137" t="s">
        <v>234</v>
      </c>
      <c r="AN137" t="s">
        <v>234</v>
      </c>
      <c r="AO137" t="s">
        <v>234</v>
      </c>
      <c r="AP137" t="s">
        <v>234</v>
      </c>
      <c r="AQ137" t="s">
        <v>234</v>
      </c>
      <c r="AR137" t="s">
        <v>234</v>
      </c>
      <c r="AS137" t="s">
        <v>234</v>
      </c>
      <c r="AT137" t="s">
        <v>234</v>
      </c>
      <c r="AU137" t="s">
        <v>234</v>
      </c>
      <c r="AV137" t="s">
        <v>234</v>
      </c>
      <c r="AW137" t="s">
        <v>234</v>
      </c>
      <c r="AX137" t="s">
        <v>234</v>
      </c>
      <c r="AY137" t="s">
        <v>234</v>
      </c>
      <c r="AZ137" t="s">
        <v>234</v>
      </c>
      <c r="BA137" t="s">
        <v>234</v>
      </c>
      <c r="BB137" t="s">
        <v>234</v>
      </c>
      <c r="BC137" t="s">
        <v>234</v>
      </c>
      <c r="BD137" t="s">
        <v>234</v>
      </c>
      <c r="BE137" s="252" t="s">
        <v>234</v>
      </c>
      <c r="BF137" t="s">
        <v>234</v>
      </c>
      <c r="BG137" t="s">
        <v>234</v>
      </c>
      <c r="BH137" s="252" t="s">
        <v>234</v>
      </c>
      <c r="BI137" t="s">
        <v>234</v>
      </c>
      <c r="BJ137" t="s">
        <v>234</v>
      </c>
      <c r="BK137" s="252" t="s">
        <v>234</v>
      </c>
      <c r="BL137" t="s">
        <v>234</v>
      </c>
      <c r="BM137" t="s">
        <v>234</v>
      </c>
      <c r="BN137" s="252" t="s">
        <v>234</v>
      </c>
      <c r="BO137" t="s">
        <v>234</v>
      </c>
      <c r="BP137" t="s">
        <v>234</v>
      </c>
      <c r="BQ137" s="252" t="s">
        <v>234</v>
      </c>
      <c r="BR137" t="s">
        <v>234</v>
      </c>
      <c r="BS137" t="s">
        <v>234</v>
      </c>
      <c r="BT137" t="s">
        <v>234</v>
      </c>
      <c r="BU137" t="s">
        <v>234</v>
      </c>
      <c r="BV137" t="s">
        <v>234</v>
      </c>
      <c r="BW137" t="s">
        <v>234</v>
      </c>
      <c r="BX137" t="s">
        <v>234</v>
      </c>
      <c r="BY137" t="s">
        <v>234</v>
      </c>
      <c r="BZ137" t="s">
        <v>234</v>
      </c>
      <c r="CA137" t="s">
        <v>234</v>
      </c>
      <c r="CB137" t="s">
        <v>234</v>
      </c>
      <c r="CC137" t="s">
        <v>234</v>
      </c>
      <c r="CD137" t="s">
        <v>234</v>
      </c>
      <c r="CE137" t="s">
        <v>234</v>
      </c>
      <c r="CF137" t="s">
        <v>234</v>
      </c>
      <c r="CG137" t="s">
        <v>234</v>
      </c>
      <c r="CH137" t="s">
        <v>234</v>
      </c>
      <c r="CI137" t="s">
        <v>234</v>
      </c>
      <c r="CJ137" t="s">
        <v>234</v>
      </c>
      <c r="CK137" t="s">
        <v>234</v>
      </c>
      <c r="CL137" t="s">
        <v>234</v>
      </c>
      <c r="CM137" t="s">
        <v>234</v>
      </c>
      <c r="CN137" t="s">
        <v>234</v>
      </c>
      <c r="CO137" t="s">
        <v>234</v>
      </c>
      <c r="CP137" t="s">
        <v>234</v>
      </c>
      <c r="CQ137" t="s">
        <v>234</v>
      </c>
      <c r="CR137" t="s">
        <v>234</v>
      </c>
      <c r="CS137" t="s">
        <v>234</v>
      </c>
      <c r="CT137" t="s">
        <v>234</v>
      </c>
      <c r="CU137" t="s">
        <v>234</v>
      </c>
      <c r="CV137" t="s">
        <v>234</v>
      </c>
      <c r="CW137" t="s">
        <v>234</v>
      </c>
      <c r="CX137" t="s">
        <v>234</v>
      </c>
      <c r="CY137" t="s">
        <v>234</v>
      </c>
      <c r="CZ137" t="s">
        <v>234</v>
      </c>
      <c r="DA137" t="s">
        <v>234</v>
      </c>
      <c r="DB137" t="s">
        <v>234</v>
      </c>
      <c r="DC137" t="s">
        <v>234</v>
      </c>
      <c r="DD137" t="s">
        <v>234</v>
      </c>
      <c r="DE137" t="s">
        <v>234</v>
      </c>
      <c r="DF137" t="s">
        <v>234</v>
      </c>
      <c r="DG137" t="s">
        <v>234</v>
      </c>
      <c r="DH137" t="s">
        <v>234</v>
      </c>
      <c r="DI137" t="s">
        <v>234</v>
      </c>
      <c r="DJ137" t="s">
        <v>234</v>
      </c>
      <c r="DK137" t="s">
        <v>234</v>
      </c>
      <c r="DL137" t="s">
        <v>234</v>
      </c>
      <c r="DM137" t="s">
        <v>234</v>
      </c>
      <c r="DN137" t="s">
        <v>234</v>
      </c>
      <c r="DO137" t="s">
        <v>234</v>
      </c>
      <c r="DP137" t="s">
        <v>234</v>
      </c>
      <c r="DQ137" t="s">
        <v>234</v>
      </c>
      <c r="DR137" t="s">
        <v>234</v>
      </c>
      <c r="DS137" t="s">
        <v>234</v>
      </c>
      <c r="DT137" t="s">
        <v>234</v>
      </c>
      <c r="DU137" t="s">
        <v>234</v>
      </c>
      <c r="DV137" t="s">
        <v>234</v>
      </c>
      <c r="DW137" t="s">
        <v>234</v>
      </c>
      <c r="DX137" t="s">
        <v>234</v>
      </c>
      <c r="DY137" t="s">
        <v>234</v>
      </c>
      <c r="DZ137" t="s">
        <v>234</v>
      </c>
      <c r="EA137" t="s">
        <v>234</v>
      </c>
      <c r="EB137" t="s">
        <v>234</v>
      </c>
      <c r="EC137" t="s">
        <v>234</v>
      </c>
      <c r="ED137" t="s">
        <v>234</v>
      </c>
      <c r="EE137" t="s">
        <v>234</v>
      </c>
      <c r="EF137" t="s">
        <v>234</v>
      </c>
      <c r="EG137" t="s">
        <v>234</v>
      </c>
      <c r="EH137" t="s">
        <v>234</v>
      </c>
      <c r="EI137" t="s">
        <v>234</v>
      </c>
      <c r="EJ137" t="s">
        <v>234</v>
      </c>
      <c r="EK137" s="252" t="s">
        <v>234</v>
      </c>
      <c r="EL137" t="s">
        <v>234</v>
      </c>
      <c r="EM137" t="s">
        <v>234</v>
      </c>
      <c r="EN137" t="s">
        <v>234</v>
      </c>
      <c r="EO137" t="s">
        <v>234</v>
      </c>
      <c r="EP137" t="s">
        <v>234</v>
      </c>
      <c r="EQ137" s="252" t="s">
        <v>234</v>
      </c>
      <c r="ER137" t="s">
        <v>234</v>
      </c>
      <c r="ES137" t="s">
        <v>234</v>
      </c>
      <c r="ET137" t="s">
        <v>234</v>
      </c>
      <c r="EU137" t="s">
        <v>234</v>
      </c>
      <c r="EV137" t="s">
        <v>234</v>
      </c>
      <c r="EW137" t="s">
        <v>234</v>
      </c>
      <c r="EX137" t="s">
        <v>234</v>
      </c>
      <c r="EY137" t="s">
        <v>234</v>
      </c>
      <c r="EZ137" t="s">
        <v>234</v>
      </c>
      <c r="FA137" t="s">
        <v>234</v>
      </c>
      <c r="FB137" t="s">
        <v>234</v>
      </c>
      <c r="FC137" t="s">
        <v>234</v>
      </c>
      <c r="FD137" t="s">
        <v>234</v>
      </c>
      <c r="FE137" t="s">
        <v>234</v>
      </c>
      <c r="FF137" t="s">
        <v>234</v>
      </c>
      <c r="FG137" t="s">
        <v>234</v>
      </c>
      <c r="FH137" t="s">
        <v>234</v>
      </c>
      <c r="FI137" t="s">
        <v>234</v>
      </c>
      <c r="FJ137" t="s">
        <v>234</v>
      </c>
      <c r="FK137" t="s">
        <v>234</v>
      </c>
      <c r="FL137" t="s">
        <v>234</v>
      </c>
      <c r="FM137" t="s">
        <v>234</v>
      </c>
      <c r="FN137" t="s">
        <v>234</v>
      </c>
      <c r="FO137" t="s">
        <v>234</v>
      </c>
      <c r="FP137" t="s">
        <v>234</v>
      </c>
      <c r="FQ137" t="s">
        <v>234</v>
      </c>
      <c r="FR137" t="s">
        <v>234</v>
      </c>
      <c r="FS137" t="s">
        <v>234</v>
      </c>
      <c r="FT137" t="s">
        <v>234</v>
      </c>
      <c r="FU137" t="s">
        <v>234</v>
      </c>
      <c r="FV137" t="s">
        <v>234</v>
      </c>
      <c r="FW137" t="s">
        <v>234</v>
      </c>
      <c r="FX137" t="s">
        <v>234</v>
      </c>
      <c r="FY137" t="s">
        <v>234</v>
      </c>
      <c r="FZ137" t="s">
        <v>234</v>
      </c>
      <c r="GA137" t="s">
        <v>234</v>
      </c>
      <c r="GB137" t="s">
        <v>234</v>
      </c>
      <c r="GC137" t="s">
        <v>234</v>
      </c>
      <c r="GD137" t="s">
        <v>234</v>
      </c>
      <c r="GE137" t="s">
        <v>234</v>
      </c>
      <c r="GF137" t="s">
        <v>234</v>
      </c>
      <c r="GG137" t="s">
        <v>234</v>
      </c>
      <c r="GH137" t="s">
        <v>234</v>
      </c>
      <c r="GI137" t="s">
        <v>234</v>
      </c>
      <c r="GJ137" t="s">
        <v>234</v>
      </c>
      <c r="GK137" t="s">
        <v>234</v>
      </c>
      <c r="GL137" t="s">
        <v>234</v>
      </c>
      <c r="GM137" t="s">
        <v>234</v>
      </c>
      <c r="GN137" t="s">
        <v>234</v>
      </c>
      <c r="GO137" t="s">
        <v>234</v>
      </c>
      <c r="GP137" t="s">
        <v>234</v>
      </c>
      <c r="GQ137" t="s">
        <v>234</v>
      </c>
      <c r="GR137" t="s">
        <v>234</v>
      </c>
      <c r="GS137" t="s">
        <v>234</v>
      </c>
      <c r="GT137" t="s">
        <v>234</v>
      </c>
      <c r="GU137" t="s">
        <v>234</v>
      </c>
      <c r="GV137" t="s">
        <v>234</v>
      </c>
      <c r="GW137" t="s">
        <v>234</v>
      </c>
      <c r="GX137" t="s">
        <v>234</v>
      </c>
      <c r="GY137" t="s">
        <v>234</v>
      </c>
      <c r="GZ137" t="s">
        <v>234</v>
      </c>
      <c r="HA137" t="s">
        <v>234</v>
      </c>
      <c r="HB137" t="s">
        <v>234</v>
      </c>
      <c r="HC137" t="s">
        <v>234</v>
      </c>
      <c r="HD137" t="s">
        <v>234</v>
      </c>
      <c r="HE137" t="s">
        <v>234</v>
      </c>
      <c r="HF137" t="s">
        <v>234</v>
      </c>
      <c r="HG137" t="s">
        <v>234</v>
      </c>
      <c r="HH137" t="s">
        <v>234</v>
      </c>
      <c r="HI137" t="s">
        <v>234</v>
      </c>
      <c r="HJ137" t="s">
        <v>234</v>
      </c>
      <c r="HK137" t="s">
        <v>234</v>
      </c>
      <c r="HL137" t="s">
        <v>234</v>
      </c>
      <c r="HM137" t="s">
        <v>234</v>
      </c>
      <c r="HN137" t="s">
        <v>234</v>
      </c>
      <c r="HO137" t="s">
        <v>234</v>
      </c>
      <c r="HP137" t="s">
        <v>234</v>
      </c>
      <c r="HQ137" t="s">
        <v>1655</v>
      </c>
      <c r="HR137" t="s">
        <v>1713</v>
      </c>
      <c r="HS137" t="s">
        <v>346</v>
      </c>
      <c r="HT137" t="s">
        <v>234</v>
      </c>
      <c r="HU137" t="s">
        <v>435</v>
      </c>
      <c r="HV137" t="s">
        <v>436</v>
      </c>
      <c r="HW137" t="s">
        <v>436</v>
      </c>
      <c r="HX137" t="s">
        <v>279</v>
      </c>
      <c r="HY137" t="s">
        <v>234</v>
      </c>
      <c r="HZ137" t="s">
        <v>260</v>
      </c>
      <c r="IA137" t="s">
        <v>258</v>
      </c>
      <c r="IB137" t="s">
        <v>258</v>
      </c>
      <c r="IC137" t="s">
        <v>3810</v>
      </c>
      <c r="ID137" t="s">
        <v>234</v>
      </c>
      <c r="IE137" t="s">
        <v>234</v>
      </c>
      <c r="IF137" t="s">
        <v>234</v>
      </c>
      <c r="IG137" t="s">
        <v>234</v>
      </c>
      <c r="IH137" t="s">
        <v>234</v>
      </c>
      <c r="II137">
        <v>20</v>
      </c>
      <c r="IJ137" t="s">
        <v>4145</v>
      </c>
      <c r="IK137" t="s">
        <v>234</v>
      </c>
      <c r="IL137" t="s">
        <v>259</v>
      </c>
      <c r="IM137" s="99">
        <v>4</v>
      </c>
      <c r="IN137" t="s">
        <v>260</v>
      </c>
      <c r="IO137" t="s">
        <v>234</v>
      </c>
      <c r="IP137" t="s">
        <v>249</v>
      </c>
      <c r="IQ137" t="s">
        <v>1723</v>
      </c>
      <c r="IR137">
        <v>0</v>
      </c>
      <c r="IS137">
        <v>0</v>
      </c>
      <c r="IT137">
        <v>0</v>
      </c>
      <c r="IU137">
        <v>1</v>
      </c>
      <c r="IV137">
        <v>0</v>
      </c>
      <c r="IW137">
        <v>0</v>
      </c>
      <c r="IX137">
        <v>0</v>
      </c>
      <c r="IY137">
        <v>0</v>
      </c>
      <c r="IZ137">
        <v>0</v>
      </c>
      <c r="JA137">
        <v>0</v>
      </c>
      <c r="JB137">
        <v>0</v>
      </c>
      <c r="JC137">
        <v>0</v>
      </c>
      <c r="JD137" t="s">
        <v>234</v>
      </c>
      <c r="JE137" t="s">
        <v>249</v>
      </c>
      <c r="JF137" t="s">
        <v>1557</v>
      </c>
      <c r="JG137">
        <v>1</v>
      </c>
      <c r="JH137">
        <v>0</v>
      </c>
      <c r="JI137">
        <v>0</v>
      </c>
      <c r="JJ137" t="s">
        <v>234</v>
      </c>
      <c r="JK137" t="s">
        <v>4146</v>
      </c>
      <c r="JL137">
        <v>1</v>
      </c>
      <c r="JM137">
        <v>0</v>
      </c>
      <c r="JN137">
        <v>0</v>
      </c>
      <c r="JO137">
        <v>0</v>
      </c>
      <c r="JP137">
        <v>0</v>
      </c>
      <c r="JQ137">
        <v>1</v>
      </c>
      <c r="JR137" t="s">
        <v>234</v>
      </c>
      <c r="JS137" t="s">
        <v>234</v>
      </c>
      <c r="JT137" t="s">
        <v>234</v>
      </c>
      <c r="JU137" t="s">
        <v>234</v>
      </c>
      <c r="JV137" t="s">
        <v>234</v>
      </c>
      <c r="JW137" t="s">
        <v>234</v>
      </c>
      <c r="JX137" t="s">
        <v>234</v>
      </c>
    </row>
    <row r="138" spans="1:284" x14ac:dyDescent="0.35">
      <c r="A138" t="s">
        <v>4148</v>
      </c>
      <c r="B138" s="268">
        <v>44618</v>
      </c>
      <c r="C138" t="s">
        <v>236</v>
      </c>
      <c r="D138" t="s">
        <v>235</v>
      </c>
      <c r="E138" t="s">
        <v>4143</v>
      </c>
      <c r="F138" t="s">
        <v>601</v>
      </c>
      <c r="G138" t="s">
        <v>1987</v>
      </c>
      <c r="H138" t="s">
        <v>3317</v>
      </c>
      <c r="I138" t="s">
        <v>3404</v>
      </c>
      <c r="J138" t="s">
        <v>3405</v>
      </c>
      <c r="K138" t="s">
        <v>247</v>
      </c>
      <c r="L138" t="s">
        <v>248</v>
      </c>
      <c r="M138" t="s">
        <v>250</v>
      </c>
      <c r="N138" t="s">
        <v>234</v>
      </c>
      <c r="O138" t="s">
        <v>234</v>
      </c>
      <c r="P138" t="s">
        <v>234</v>
      </c>
      <c r="Q138" t="s">
        <v>234</v>
      </c>
      <c r="R138" t="s">
        <v>234</v>
      </c>
      <c r="S138" t="s">
        <v>234</v>
      </c>
      <c r="T138" t="s">
        <v>234</v>
      </c>
      <c r="U138" t="s">
        <v>234</v>
      </c>
      <c r="V138" t="s">
        <v>234</v>
      </c>
      <c r="W138" t="s">
        <v>234</v>
      </c>
      <c r="X138" t="s">
        <v>234</v>
      </c>
      <c r="Y138" t="s">
        <v>234</v>
      </c>
      <c r="Z138" t="s">
        <v>234</v>
      </c>
      <c r="AA138" t="s">
        <v>234</v>
      </c>
      <c r="AB138" t="s">
        <v>234</v>
      </c>
      <c r="AC138" t="s">
        <v>234</v>
      </c>
      <c r="AD138" t="s">
        <v>234</v>
      </c>
      <c r="AE138" t="s">
        <v>234</v>
      </c>
      <c r="AF138" t="s">
        <v>234</v>
      </c>
      <c r="AG138" t="s">
        <v>234</v>
      </c>
      <c r="AH138" t="s">
        <v>234</v>
      </c>
      <c r="AI138" t="s">
        <v>234</v>
      </c>
      <c r="AJ138" t="s">
        <v>234</v>
      </c>
      <c r="AK138" t="s">
        <v>234</v>
      </c>
      <c r="AL138" t="s">
        <v>234</v>
      </c>
      <c r="AM138" t="s">
        <v>234</v>
      </c>
      <c r="AN138" t="s">
        <v>234</v>
      </c>
      <c r="AO138" t="s">
        <v>234</v>
      </c>
      <c r="AP138" t="s">
        <v>234</v>
      </c>
      <c r="AQ138" t="s">
        <v>234</v>
      </c>
      <c r="AR138" t="s">
        <v>234</v>
      </c>
      <c r="AS138" t="s">
        <v>234</v>
      </c>
      <c r="AT138" t="s">
        <v>234</v>
      </c>
      <c r="AU138" t="s">
        <v>234</v>
      </c>
      <c r="AV138" t="s">
        <v>234</v>
      </c>
      <c r="AW138" t="s">
        <v>234</v>
      </c>
      <c r="AX138" t="s">
        <v>234</v>
      </c>
      <c r="AY138" t="s">
        <v>234</v>
      </c>
      <c r="AZ138" t="s">
        <v>234</v>
      </c>
      <c r="BA138" t="s">
        <v>234</v>
      </c>
      <c r="BB138" t="s">
        <v>234</v>
      </c>
      <c r="BC138" t="s">
        <v>234</v>
      </c>
      <c r="BD138" t="s">
        <v>234</v>
      </c>
      <c r="BE138" s="252" t="s">
        <v>234</v>
      </c>
      <c r="BF138" t="s">
        <v>234</v>
      </c>
      <c r="BG138" t="s">
        <v>234</v>
      </c>
      <c r="BH138" s="252" t="s">
        <v>234</v>
      </c>
      <c r="BI138" t="s">
        <v>234</v>
      </c>
      <c r="BJ138" t="s">
        <v>234</v>
      </c>
      <c r="BK138" s="252" t="s">
        <v>234</v>
      </c>
      <c r="BL138" t="s">
        <v>234</v>
      </c>
      <c r="BM138" t="s">
        <v>234</v>
      </c>
      <c r="BN138" s="252" t="s">
        <v>234</v>
      </c>
      <c r="BO138" t="s">
        <v>234</v>
      </c>
      <c r="BP138" t="s">
        <v>234</v>
      </c>
      <c r="BQ138" s="252" t="s">
        <v>234</v>
      </c>
      <c r="BR138" t="s">
        <v>234</v>
      </c>
      <c r="BS138" t="s">
        <v>234</v>
      </c>
      <c r="BT138" t="s">
        <v>234</v>
      </c>
      <c r="BU138" t="s">
        <v>234</v>
      </c>
      <c r="BV138" t="s">
        <v>234</v>
      </c>
      <c r="BW138" t="s">
        <v>234</v>
      </c>
      <c r="BX138" t="s">
        <v>234</v>
      </c>
      <c r="BY138" t="s">
        <v>234</v>
      </c>
      <c r="BZ138" t="s">
        <v>234</v>
      </c>
      <c r="CA138" t="s">
        <v>234</v>
      </c>
      <c r="CB138" t="s">
        <v>234</v>
      </c>
      <c r="CC138" t="s">
        <v>234</v>
      </c>
      <c r="CD138" t="s">
        <v>234</v>
      </c>
      <c r="CE138" t="s">
        <v>234</v>
      </c>
      <c r="CF138" t="s">
        <v>234</v>
      </c>
      <c r="CG138" t="s">
        <v>234</v>
      </c>
      <c r="CH138" t="s">
        <v>234</v>
      </c>
      <c r="CI138" t="s">
        <v>234</v>
      </c>
      <c r="CJ138" t="s">
        <v>234</v>
      </c>
      <c r="CK138" t="s">
        <v>234</v>
      </c>
      <c r="CL138" t="s">
        <v>234</v>
      </c>
      <c r="CM138" t="s">
        <v>234</v>
      </c>
      <c r="CN138" t="s">
        <v>234</v>
      </c>
      <c r="CO138" t="s">
        <v>234</v>
      </c>
      <c r="CP138" t="s">
        <v>234</v>
      </c>
      <c r="CQ138" t="s">
        <v>234</v>
      </c>
      <c r="CR138" t="s">
        <v>234</v>
      </c>
      <c r="CS138" t="s">
        <v>234</v>
      </c>
      <c r="CT138" t="s">
        <v>234</v>
      </c>
      <c r="CU138" t="s">
        <v>234</v>
      </c>
      <c r="CV138" t="s">
        <v>234</v>
      </c>
      <c r="CW138" t="s">
        <v>234</v>
      </c>
      <c r="CX138" t="s">
        <v>234</v>
      </c>
      <c r="CY138" t="s">
        <v>234</v>
      </c>
      <c r="CZ138" t="s">
        <v>234</v>
      </c>
      <c r="DA138" t="s">
        <v>234</v>
      </c>
      <c r="DB138" t="s">
        <v>234</v>
      </c>
      <c r="DC138" t="s">
        <v>234</v>
      </c>
      <c r="DD138" t="s">
        <v>234</v>
      </c>
      <c r="DE138" t="s">
        <v>234</v>
      </c>
      <c r="DF138" t="s">
        <v>234</v>
      </c>
      <c r="DG138" t="s">
        <v>234</v>
      </c>
      <c r="DH138" t="s">
        <v>234</v>
      </c>
      <c r="DI138" t="s">
        <v>234</v>
      </c>
      <c r="DJ138" t="s">
        <v>234</v>
      </c>
      <c r="DK138" t="s">
        <v>234</v>
      </c>
      <c r="DL138" t="s">
        <v>234</v>
      </c>
      <c r="DM138" t="s">
        <v>234</v>
      </c>
      <c r="DN138" t="s">
        <v>234</v>
      </c>
      <c r="DO138" t="s">
        <v>234</v>
      </c>
      <c r="DP138" t="s">
        <v>234</v>
      </c>
      <c r="DQ138" t="s">
        <v>234</v>
      </c>
      <c r="DR138" t="s">
        <v>234</v>
      </c>
      <c r="DS138" t="s">
        <v>234</v>
      </c>
      <c r="DT138" t="s">
        <v>234</v>
      </c>
      <c r="DU138" t="s">
        <v>234</v>
      </c>
      <c r="DV138" t="s">
        <v>234</v>
      </c>
      <c r="DW138" t="s">
        <v>234</v>
      </c>
      <c r="DX138" t="s">
        <v>234</v>
      </c>
      <c r="DY138" t="s">
        <v>234</v>
      </c>
      <c r="DZ138" t="s">
        <v>234</v>
      </c>
      <c r="EA138" t="s">
        <v>234</v>
      </c>
      <c r="EB138" t="s">
        <v>234</v>
      </c>
      <c r="EC138" t="s">
        <v>234</v>
      </c>
      <c r="ED138" t="s">
        <v>234</v>
      </c>
      <c r="EE138" t="s">
        <v>234</v>
      </c>
      <c r="EF138" t="s">
        <v>234</v>
      </c>
      <c r="EG138" t="s">
        <v>234</v>
      </c>
      <c r="EH138" t="s">
        <v>234</v>
      </c>
      <c r="EI138" t="s">
        <v>234</v>
      </c>
      <c r="EJ138" t="s">
        <v>234</v>
      </c>
      <c r="EK138" s="252" t="s">
        <v>234</v>
      </c>
      <c r="EL138" t="s">
        <v>234</v>
      </c>
      <c r="EM138" t="s">
        <v>234</v>
      </c>
      <c r="EN138" t="s">
        <v>234</v>
      </c>
      <c r="EO138" t="s">
        <v>234</v>
      </c>
      <c r="EP138" t="s">
        <v>234</v>
      </c>
      <c r="EQ138" s="252" t="s">
        <v>234</v>
      </c>
      <c r="ER138" t="s">
        <v>234</v>
      </c>
      <c r="ES138" t="s">
        <v>234</v>
      </c>
      <c r="ET138" t="s">
        <v>234</v>
      </c>
      <c r="EU138" t="s">
        <v>234</v>
      </c>
      <c r="EV138" t="s">
        <v>234</v>
      </c>
      <c r="EW138" t="s">
        <v>234</v>
      </c>
      <c r="EX138" t="s">
        <v>234</v>
      </c>
      <c r="EY138" t="s">
        <v>234</v>
      </c>
      <c r="EZ138" t="s">
        <v>234</v>
      </c>
      <c r="FA138" t="s">
        <v>234</v>
      </c>
      <c r="FB138" t="s">
        <v>234</v>
      </c>
      <c r="FC138" t="s">
        <v>234</v>
      </c>
      <c r="FD138" t="s">
        <v>234</v>
      </c>
      <c r="FE138" t="s">
        <v>234</v>
      </c>
      <c r="FF138" t="s">
        <v>234</v>
      </c>
      <c r="FG138" t="s">
        <v>234</v>
      </c>
      <c r="FH138" t="s">
        <v>234</v>
      </c>
      <c r="FI138" t="s">
        <v>234</v>
      </c>
      <c r="FJ138" t="s">
        <v>234</v>
      </c>
      <c r="FK138" t="s">
        <v>234</v>
      </c>
      <c r="FL138" t="s">
        <v>234</v>
      </c>
      <c r="FM138" t="s">
        <v>234</v>
      </c>
      <c r="FN138" t="s">
        <v>234</v>
      </c>
      <c r="FO138" t="s">
        <v>234</v>
      </c>
      <c r="FP138" t="s">
        <v>234</v>
      </c>
      <c r="FQ138" t="s">
        <v>234</v>
      </c>
      <c r="FR138" t="s">
        <v>234</v>
      </c>
      <c r="FS138" t="s">
        <v>234</v>
      </c>
      <c r="FT138" t="s">
        <v>234</v>
      </c>
      <c r="FU138" t="s">
        <v>234</v>
      </c>
      <c r="FV138" t="s">
        <v>234</v>
      </c>
      <c r="FW138" t="s">
        <v>234</v>
      </c>
      <c r="FX138" t="s">
        <v>234</v>
      </c>
      <c r="FY138" t="s">
        <v>234</v>
      </c>
      <c r="FZ138" t="s">
        <v>234</v>
      </c>
      <c r="GA138" t="s">
        <v>234</v>
      </c>
      <c r="GB138" t="s">
        <v>234</v>
      </c>
      <c r="GC138" t="s">
        <v>234</v>
      </c>
      <c r="GD138" t="s">
        <v>234</v>
      </c>
      <c r="GE138" t="s">
        <v>234</v>
      </c>
      <c r="GF138" t="s">
        <v>234</v>
      </c>
      <c r="GG138" t="s">
        <v>234</v>
      </c>
      <c r="GH138" t="s">
        <v>234</v>
      </c>
      <c r="GI138" t="s">
        <v>234</v>
      </c>
      <c r="GJ138" t="s">
        <v>234</v>
      </c>
      <c r="GK138" t="s">
        <v>234</v>
      </c>
      <c r="GL138" t="s">
        <v>234</v>
      </c>
      <c r="GM138" t="s">
        <v>234</v>
      </c>
      <c r="GN138" t="s">
        <v>234</v>
      </c>
      <c r="GO138" t="s">
        <v>234</v>
      </c>
      <c r="GP138" t="s">
        <v>234</v>
      </c>
      <c r="GQ138" t="s">
        <v>234</v>
      </c>
      <c r="GR138" t="s">
        <v>234</v>
      </c>
      <c r="GS138" t="s">
        <v>234</v>
      </c>
      <c r="GT138" t="s">
        <v>234</v>
      </c>
      <c r="GU138" t="s">
        <v>234</v>
      </c>
      <c r="GV138" t="s">
        <v>234</v>
      </c>
      <c r="GW138" t="s">
        <v>234</v>
      </c>
      <c r="GX138" t="s">
        <v>234</v>
      </c>
      <c r="GY138" t="s">
        <v>234</v>
      </c>
      <c r="GZ138" t="s">
        <v>234</v>
      </c>
      <c r="HA138" t="s">
        <v>234</v>
      </c>
      <c r="HB138" t="s">
        <v>234</v>
      </c>
      <c r="HC138" t="s">
        <v>234</v>
      </c>
      <c r="HD138" t="s">
        <v>234</v>
      </c>
      <c r="HE138" t="s">
        <v>234</v>
      </c>
      <c r="HF138" t="s">
        <v>234</v>
      </c>
      <c r="HG138" t="s">
        <v>234</v>
      </c>
      <c r="HH138" t="s">
        <v>234</v>
      </c>
      <c r="HI138" t="s">
        <v>234</v>
      </c>
      <c r="HJ138" t="s">
        <v>234</v>
      </c>
      <c r="HK138" t="s">
        <v>234</v>
      </c>
      <c r="HL138" t="s">
        <v>234</v>
      </c>
      <c r="HM138" t="s">
        <v>234</v>
      </c>
      <c r="HN138" t="s">
        <v>234</v>
      </c>
      <c r="HO138" t="s">
        <v>234</v>
      </c>
      <c r="HP138" t="s">
        <v>234</v>
      </c>
      <c r="HQ138" t="s">
        <v>1655</v>
      </c>
      <c r="HR138" t="s">
        <v>1713</v>
      </c>
      <c r="HS138" t="s">
        <v>252</v>
      </c>
      <c r="HT138" t="s">
        <v>234</v>
      </c>
      <c r="HU138" t="s">
        <v>253</v>
      </c>
      <c r="HV138" t="s">
        <v>254</v>
      </c>
      <c r="HW138" t="s">
        <v>254</v>
      </c>
      <c r="HX138" t="s">
        <v>275</v>
      </c>
      <c r="HY138" t="s">
        <v>234</v>
      </c>
      <c r="HZ138" t="s">
        <v>256</v>
      </c>
      <c r="IA138" t="s">
        <v>258</v>
      </c>
      <c r="IB138" t="s">
        <v>258</v>
      </c>
      <c r="IC138" t="s">
        <v>3810</v>
      </c>
      <c r="ID138" t="s">
        <v>234</v>
      </c>
      <c r="IE138" t="s">
        <v>234</v>
      </c>
      <c r="IF138" t="s">
        <v>234</v>
      </c>
      <c r="IG138" t="s">
        <v>234</v>
      </c>
      <c r="IH138" t="s">
        <v>234</v>
      </c>
      <c r="II138">
        <v>50</v>
      </c>
      <c r="IJ138" t="s">
        <v>3862</v>
      </c>
      <c r="IK138" t="s">
        <v>234</v>
      </c>
      <c r="IL138" t="s">
        <v>259</v>
      </c>
      <c r="IM138" s="99">
        <v>10</v>
      </c>
      <c r="IN138" t="s">
        <v>249</v>
      </c>
      <c r="IO138" t="s">
        <v>234</v>
      </c>
      <c r="IP138" t="s">
        <v>261</v>
      </c>
      <c r="IQ138" t="s">
        <v>234</v>
      </c>
      <c r="IR138" t="s">
        <v>234</v>
      </c>
      <c r="IS138" t="s">
        <v>234</v>
      </c>
      <c r="IT138" t="s">
        <v>234</v>
      </c>
      <c r="IU138" t="s">
        <v>234</v>
      </c>
      <c r="IV138" t="s">
        <v>234</v>
      </c>
      <c r="IW138" t="s">
        <v>234</v>
      </c>
      <c r="IX138" t="s">
        <v>234</v>
      </c>
      <c r="IY138" t="s">
        <v>234</v>
      </c>
      <c r="IZ138" t="s">
        <v>234</v>
      </c>
      <c r="JA138" t="s">
        <v>234</v>
      </c>
      <c r="JB138" t="s">
        <v>234</v>
      </c>
      <c r="JC138" t="s">
        <v>234</v>
      </c>
      <c r="JD138" t="s">
        <v>234</v>
      </c>
      <c r="JE138" t="s">
        <v>261</v>
      </c>
      <c r="JF138" t="s">
        <v>234</v>
      </c>
      <c r="JG138" t="s">
        <v>234</v>
      </c>
      <c r="JH138" t="s">
        <v>234</v>
      </c>
      <c r="JI138" t="s">
        <v>234</v>
      </c>
      <c r="JJ138" t="s">
        <v>234</v>
      </c>
      <c r="JK138" t="s">
        <v>234</v>
      </c>
      <c r="JL138" t="s">
        <v>234</v>
      </c>
      <c r="JM138" t="s">
        <v>234</v>
      </c>
      <c r="JN138" t="s">
        <v>234</v>
      </c>
      <c r="JO138" t="s">
        <v>234</v>
      </c>
      <c r="JP138" t="s">
        <v>234</v>
      </c>
      <c r="JQ138" t="s">
        <v>234</v>
      </c>
      <c r="JR138" t="s">
        <v>234</v>
      </c>
      <c r="JS138" t="s">
        <v>234</v>
      </c>
      <c r="JT138" t="s">
        <v>234</v>
      </c>
      <c r="JU138" t="s">
        <v>234</v>
      </c>
      <c r="JV138" t="s">
        <v>234</v>
      </c>
      <c r="JW138" t="s">
        <v>234</v>
      </c>
      <c r="JX138" t="s">
        <v>234</v>
      </c>
    </row>
    <row r="139" spans="1:284" x14ac:dyDescent="0.35">
      <c r="A139" t="s">
        <v>4149</v>
      </c>
      <c r="B139" s="268">
        <v>44618</v>
      </c>
      <c r="C139" t="s">
        <v>236</v>
      </c>
      <c r="D139" t="s">
        <v>235</v>
      </c>
      <c r="E139" t="s">
        <v>4143</v>
      </c>
      <c r="F139" t="s">
        <v>601</v>
      </c>
      <c r="G139" t="s">
        <v>1987</v>
      </c>
      <c r="H139" t="s">
        <v>3317</v>
      </c>
      <c r="I139" t="s">
        <v>3404</v>
      </c>
      <c r="J139" t="s">
        <v>3405</v>
      </c>
      <c r="K139" t="s">
        <v>247</v>
      </c>
      <c r="L139" t="s">
        <v>248</v>
      </c>
      <c r="M139" t="s">
        <v>274</v>
      </c>
      <c r="N139" t="s">
        <v>234</v>
      </c>
      <c r="O139" t="s">
        <v>234</v>
      </c>
      <c r="P139" t="s">
        <v>234</v>
      </c>
      <c r="Q139" t="s">
        <v>234</v>
      </c>
      <c r="R139" t="s">
        <v>234</v>
      </c>
      <c r="S139" t="s">
        <v>234</v>
      </c>
      <c r="T139" t="s">
        <v>234</v>
      </c>
      <c r="U139" t="s">
        <v>234</v>
      </c>
      <c r="V139" t="s">
        <v>234</v>
      </c>
      <c r="W139" t="s">
        <v>234</v>
      </c>
      <c r="X139" t="s">
        <v>234</v>
      </c>
      <c r="Y139" t="s">
        <v>234</v>
      </c>
      <c r="Z139" t="s">
        <v>234</v>
      </c>
      <c r="AA139" t="s">
        <v>234</v>
      </c>
      <c r="AB139" t="s">
        <v>234</v>
      </c>
      <c r="AC139" t="s">
        <v>234</v>
      </c>
      <c r="AD139" t="s">
        <v>234</v>
      </c>
      <c r="AE139" t="s">
        <v>234</v>
      </c>
      <c r="AF139" t="s">
        <v>234</v>
      </c>
      <c r="AG139" t="s">
        <v>234</v>
      </c>
      <c r="AH139" t="s">
        <v>234</v>
      </c>
      <c r="AI139" t="s">
        <v>234</v>
      </c>
      <c r="AJ139" t="s">
        <v>234</v>
      </c>
      <c r="AK139" t="s">
        <v>234</v>
      </c>
      <c r="AL139" t="s">
        <v>234</v>
      </c>
      <c r="AM139" t="s">
        <v>234</v>
      </c>
      <c r="AN139" t="s">
        <v>234</v>
      </c>
      <c r="AO139" t="s">
        <v>234</v>
      </c>
      <c r="AP139" t="s">
        <v>234</v>
      </c>
      <c r="AQ139" t="s">
        <v>234</v>
      </c>
      <c r="AR139" t="s">
        <v>234</v>
      </c>
      <c r="AS139" t="s">
        <v>234</v>
      </c>
      <c r="AT139" t="s">
        <v>234</v>
      </c>
      <c r="AU139" t="s">
        <v>234</v>
      </c>
      <c r="AV139" t="s">
        <v>234</v>
      </c>
      <c r="AW139" t="s">
        <v>234</v>
      </c>
      <c r="AX139" t="s">
        <v>234</v>
      </c>
      <c r="AY139" t="s">
        <v>234</v>
      </c>
      <c r="AZ139" t="s">
        <v>234</v>
      </c>
      <c r="BA139" t="s">
        <v>234</v>
      </c>
      <c r="BB139" t="s">
        <v>234</v>
      </c>
      <c r="BC139" t="s">
        <v>234</v>
      </c>
      <c r="BD139" t="s">
        <v>234</v>
      </c>
      <c r="BE139" s="252" t="s">
        <v>234</v>
      </c>
      <c r="BF139" t="s">
        <v>234</v>
      </c>
      <c r="BG139" t="s">
        <v>234</v>
      </c>
      <c r="BH139" s="252" t="s">
        <v>234</v>
      </c>
      <c r="BI139" t="s">
        <v>234</v>
      </c>
      <c r="BJ139" t="s">
        <v>234</v>
      </c>
      <c r="BK139" s="252" t="s">
        <v>234</v>
      </c>
      <c r="BL139" t="s">
        <v>234</v>
      </c>
      <c r="BM139" t="s">
        <v>234</v>
      </c>
      <c r="BN139" s="252" t="s">
        <v>234</v>
      </c>
      <c r="BO139" t="s">
        <v>234</v>
      </c>
      <c r="BP139" t="s">
        <v>234</v>
      </c>
      <c r="BQ139" s="252" t="s">
        <v>234</v>
      </c>
      <c r="BR139" t="s">
        <v>234</v>
      </c>
      <c r="BS139" t="s">
        <v>234</v>
      </c>
      <c r="BT139" t="s">
        <v>234</v>
      </c>
      <c r="BU139" t="s">
        <v>234</v>
      </c>
      <c r="BV139" t="s">
        <v>234</v>
      </c>
      <c r="BW139" t="s">
        <v>234</v>
      </c>
      <c r="BX139" t="s">
        <v>234</v>
      </c>
      <c r="BY139" t="s">
        <v>234</v>
      </c>
      <c r="BZ139" t="s">
        <v>234</v>
      </c>
      <c r="CA139" t="s">
        <v>234</v>
      </c>
      <c r="CB139" t="s">
        <v>234</v>
      </c>
      <c r="CC139" t="s">
        <v>234</v>
      </c>
      <c r="CD139" t="s">
        <v>234</v>
      </c>
      <c r="CE139" t="s">
        <v>234</v>
      </c>
      <c r="CF139" t="s">
        <v>234</v>
      </c>
      <c r="CG139" t="s">
        <v>234</v>
      </c>
      <c r="CH139" t="s">
        <v>234</v>
      </c>
      <c r="CI139" t="s">
        <v>234</v>
      </c>
      <c r="CJ139" t="s">
        <v>234</v>
      </c>
      <c r="CK139" t="s">
        <v>234</v>
      </c>
      <c r="CL139" t="s">
        <v>234</v>
      </c>
      <c r="CM139" t="s">
        <v>234</v>
      </c>
      <c r="CN139" t="s">
        <v>234</v>
      </c>
      <c r="CO139" t="s">
        <v>234</v>
      </c>
      <c r="CP139" t="s">
        <v>234</v>
      </c>
      <c r="CQ139" t="s">
        <v>234</v>
      </c>
      <c r="CR139" t="s">
        <v>234</v>
      </c>
      <c r="CS139" t="s">
        <v>234</v>
      </c>
      <c r="CT139" t="s">
        <v>234</v>
      </c>
      <c r="CU139" t="s">
        <v>234</v>
      </c>
      <c r="CV139" t="s">
        <v>234</v>
      </c>
      <c r="CW139" t="s">
        <v>234</v>
      </c>
      <c r="CX139" t="s">
        <v>234</v>
      </c>
      <c r="CY139" t="s">
        <v>234</v>
      </c>
      <c r="CZ139" t="s">
        <v>234</v>
      </c>
      <c r="DA139" t="s">
        <v>234</v>
      </c>
      <c r="DB139" t="s">
        <v>234</v>
      </c>
      <c r="DC139" t="s">
        <v>234</v>
      </c>
      <c r="DD139" t="s">
        <v>234</v>
      </c>
      <c r="DE139" t="s">
        <v>234</v>
      </c>
      <c r="DF139" t="s">
        <v>234</v>
      </c>
      <c r="DG139" t="s">
        <v>234</v>
      </c>
      <c r="DH139" t="s">
        <v>234</v>
      </c>
      <c r="DI139" t="s">
        <v>234</v>
      </c>
      <c r="DJ139" t="s">
        <v>234</v>
      </c>
      <c r="DK139" t="s">
        <v>234</v>
      </c>
      <c r="DL139" t="s">
        <v>234</v>
      </c>
      <c r="DM139" t="s">
        <v>234</v>
      </c>
      <c r="DN139" t="s">
        <v>234</v>
      </c>
      <c r="DO139" t="s">
        <v>234</v>
      </c>
      <c r="DP139" t="s">
        <v>234</v>
      </c>
      <c r="DQ139" t="s">
        <v>234</v>
      </c>
      <c r="DR139" t="s">
        <v>234</v>
      </c>
      <c r="DS139" t="s">
        <v>234</v>
      </c>
      <c r="DT139" t="s">
        <v>234</v>
      </c>
      <c r="DU139" t="s">
        <v>234</v>
      </c>
      <c r="DV139" t="s">
        <v>234</v>
      </c>
      <c r="DW139" t="s">
        <v>234</v>
      </c>
      <c r="DX139" t="s">
        <v>234</v>
      </c>
      <c r="DY139" t="s">
        <v>234</v>
      </c>
      <c r="DZ139" t="s">
        <v>234</v>
      </c>
      <c r="EA139" t="s">
        <v>234</v>
      </c>
      <c r="EB139" t="s">
        <v>234</v>
      </c>
      <c r="EC139" t="s">
        <v>234</v>
      </c>
      <c r="ED139" t="s">
        <v>234</v>
      </c>
      <c r="EE139" t="s">
        <v>234</v>
      </c>
      <c r="EF139" t="s">
        <v>234</v>
      </c>
      <c r="EG139" t="s">
        <v>234</v>
      </c>
      <c r="EH139" t="s">
        <v>234</v>
      </c>
      <c r="EI139" t="s">
        <v>234</v>
      </c>
      <c r="EJ139" t="s">
        <v>234</v>
      </c>
      <c r="EK139" s="252" t="s">
        <v>234</v>
      </c>
      <c r="EL139" t="s">
        <v>234</v>
      </c>
      <c r="EM139" t="s">
        <v>234</v>
      </c>
      <c r="EN139" t="s">
        <v>234</v>
      </c>
      <c r="EO139" t="s">
        <v>234</v>
      </c>
      <c r="EP139" t="s">
        <v>234</v>
      </c>
      <c r="EQ139" s="252" t="s">
        <v>234</v>
      </c>
      <c r="ER139" t="s">
        <v>234</v>
      </c>
      <c r="ES139" t="s">
        <v>234</v>
      </c>
      <c r="ET139" t="s">
        <v>234</v>
      </c>
      <c r="EU139" t="s">
        <v>234</v>
      </c>
      <c r="EV139" t="s">
        <v>234</v>
      </c>
      <c r="EW139" t="s">
        <v>234</v>
      </c>
      <c r="EX139" t="s">
        <v>234</v>
      </c>
      <c r="EY139" t="s">
        <v>234</v>
      </c>
      <c r="EZ139" t="s">
        <v>234</v>
      </c>
      <c r="FA139" t="s">
        <v>234</v>
      </c>
      <c r="FB139" t="s">
        <v>234</v>
      </c>
      <c r="FC139" t="s">
        <v>234</v>
      </c>
      <c r="FD139" t="s">
        <v>234</v>
      </c>
      <c r="FE139" t="s">
        <v>234</v>
      </c>
      <c r="FF139" t="s">
        <v>234</v>
      </c>
      <c r="FG139" t="s">
        <v>234</v>
      </c>
      <c r="FH139" t="s">
        <v>234</v>
      </c>
      <c r="FI139" t="s">
        <v>234</v>
      </c>
      <c r="FJ139" t="s">
        <v>234</v>
      </c>
      <c r="FK139" t="s">
        <v>234</v>
      </c>
      <c r="FL139" t="s">
        <v>234</v>
      </c>
      <c r="FM139" t="s">
        <v>234</v>
      </c>
      <c r="FN139" t="s">
        <v>234</v>
      </c>
      <c r="FO139" t="s">
        <v>234</v>
      </c>
      <c r="FP139" t="s">
        <v>234</v>
      </c>
      <c r="FQ139" t="s">
        <v>234</v>
      </c>
      <c r="FR139" t="s">
        <v>234</v>
      </c>
      <c r="FS139" t="s">
        <v>234</v>
      </c>
      <c r="FT139" t="s">
        <v>234</v>
      </c>
      <c r="FU139" t="s">
        <v>234</v>
      </c>
      <c r="FV139" t="s">
        <v>234</v>
      </c>
      <c r="FW139" t="s">
        <v>234</v>
      </c>
      <c r="FX139" t="s">
        <v>234</v>
      </c>
      <c r="FY139" t="s">
        <v>234</v>
      </c>
      <c r="FZ139" t="s">
        <v>234</v>
      </c>
      <c r="GA139" t="s">
        <v>234</v>
      </c>
      <c r="GB139" t="s">
        <v>234</v>
      </c>
      <c r="GC139" t="s">
        <v>234</v>
      </c>
      <c r="GD139" t="s">
        <v>234</v>
      </c>
      <c r="GE139" t="s">
        <v>234</v>
      </c>
      <c r="GF139" t="s">
        <v>234</v>
      </c>
      <c r="GG139" t="s">
        <v>234</v>
      </c>
      <c r="GH139" t="s">
        <v>234</v>
      </c>
      <c r="GI139" t="s">
        <v>234</v>
      </c>
      <c r="GJ139" t="s">
        <v>234</v>
      </c>
      <c r="GK139" t="s">
        <v>234</v>
      </c>
      <c r="GL139" t="s">
        <v>234</v>
      </c>
      <c r="GM139" t="s">
        <v>234</v>
      </c>
      <c r="GN139" t="s">
        <v>234</v>
      </c>
      <c r="GO139" t="s">
        <v>234</v>
      </c>
      <c r="GP139" t="s">
        <v>234</v>
      </c>
      <c r="GQ139" t="s">
        <v>234</v>
      </c>
      <c r="GR139" t="s">
        <v>234</v>
      </c>
      <c r="GS139" t="s">
        <v>234</v>
      </c>
      <c r="GT139" t="s">
        <v>234</v>
      </c>
      <c r="GU139" t="s">
        <v>234</v>
      </c>
      <c r="GV139" t="s">
        <v>234</v>
      </c>
      <c r="GW139" t="s">
        <v>234</v>
      </c>
      <c r="GX139" t="s">
        <v>234</v>
      </c>
      <c r="GY139" t="s">
        <v>234</v>
      </c>
      <c r="GZ139" t="s">
        <v>234</v>
      </c>
      <c r="HA139" t="s">
        <v>234</v>
      </c>
      <c r="HB139" t="s">
        <v>234</v>
      </c>
      <c r="HC139" t="s">
        <v>234</v>
      </c>
      <c r="HD139" t="s">
        <v>234</v>
      </c>
      <c r="HE139" t="s">
        <v>234</v>
      </c>
      <c r="HF139" t="s">
        <v>234</v>
      </c>
      <c r="HG139" t="s">
        <v>234</v>
      </c>
      <c r="HH139" t="s">
        <v>234</v>
      </c>
      <c r="HI139" t="s">
        <v>234</v>
      </c>
      <c r="HJ139" t="s">
        <v>234</v>
      </c>
      <c r="HK139" t="s">
        <v>234</v>
      </c>
      <c r="HL139" t="s">
        <v>234</v>
      </c>
      <c r="HM139" t="s">
        <v>234</v>
      </c>
      <c r="HN139" t="s">
        <v>234</v>
      </c>
      <c r="HO139" t="s">
        <v>234</v>
      </c>
      <c r="HP139" t="s">
        <v>234</v>
      </c>
      <c r="HQ139" t="s">
        <v>1655</v>
      </c>
      <c r="HR139" t="s">
        <v>1713</v>
      </c>
      <c r="HS139" t="s">
        <v>346</v>
      </c>
      <c r="HT139" t="s">
        <v>234</v>
      </c>
      <c r="HU139" t="s">
        <v>435</v>
      </c>
      <c r="HV139" t="s">
        <v>436</v>
      </c>
      <c r="HW139" t="s">
        <v>436</v>
      </c>
      <c r="HX139" t="s">
        <v>279</v>
      </c>
      <c r="HY139" t="s">
        <v>234</v>
      </c>
      <c r="HZ139" t="s">
        <v>260</v>
      </c>
      <c r="IA139" t="s">
        <v>258</v>
      </c>
      <c r="IB139" t="s">
        <v>258</v>
      </c>
      <c r="IC139" t="s">
        <v>3810</v>
      </c>
      <c r="ID139" t="s">
        <v>234</v>
      </c>
      <c r="IE139" t="s">
        <v>234</v>
      </c>
      <c r="IF139" t="s">
        <v>234</v>
      </c>
      <c r="IG139" t="s">
        <v>234</v>
      </c>
      <c r="IH139" t="s">
        <v>234</v>
      </c>
      <c r="II139">
        <v>10</v>
      </c>
      <c r="IJ139" t="s">
        <v>4108</v>
      </c>
      <c r="IK139" t="s">
        <v>234</v>
      </c>
      <c r="IL139" t="s">
        <v>259</v>
      </c>
      <c r="IM139" s="99">
        <v>2</v>
      </c>
      <c r="IN139" t="s">
        <v>261</v>
      </c>
      <c r="IO139" t="s">
        <v>375</v>
      </c>
      <c r="IP139" t="s">
        <v>249</v>
      </c>
      <c r="IQ139" t="s">
        <v>1723</v>
      </c>
      <c r="IR139">
        <v>0</v>
      </c>
      <c r="IS139">
        <v>0</v>
      </c>
      <c r="IT139">
        <v>0</v>
      </c>
      <c r="IU139">
        <v>1</v>
      </c>
      <c r="IV139">
        <v>0</v>
      </c>
      <c r="IW139">
        <v>0</v>
      </c>
      <c r="IX139">
        <v>0</v>
      </c>
      <c r="IY139">
        <v>0</v>
      </c>
      <c r="IZ139">
        <v>0</v>
      </c>
      <c r="JA139">
        <v>0</v>
      </c>
      <c r="JB139">
        <v>0</v>
      </c>
      <c r="JC139">
        <v>0</v>
      </c>
      <c r="JD139" t="s">
        <v>234</v>
      </c>
      <c r="JE139" t="s">
        <v>261</v>
      </c>
      <c r="JF139" t="s">
        <v>234</v>
      </c>
      <c r="JG139" t="s">
        <v>234</v>
      </c>
      <c r="JH139" t="s">
        <v>234</v>
      </c>
      <c r="JI139" t="s">
        <v>234</v>
      </c>
      <c r="JJ139" t="s">
        <v>234</v>
      </c>
      <c r="JK139" t="s">
        <v>234</v>
      </c>
      <c r="JL139" t="s">
        <v>234</v>
      </c>
      <c r="JM139" t="s">
        <v>234</v>
      </c>
      <c r="JN139" t="s">
        <v>234</v>
      </c>
      <c r="JO139" t="s">
        <v>234</v>
      </c>
      <c r="JP139" t="s">
        <v>234</v>
      </c>
      <c r="JQ139" t="s">
        <v>234</v>
      </c>
      <c r="JR139" t="s">
        <v>234</v>
      </c>
      <c r="JS139" t="s">
        <v>234</v>
      </c>
      <c r="JT139" t="s">
        <v>234</v>
      </c>
      <c r="JU139" t="s">
        <v>234</v>
      </c>
      <c r="JV139" t="s">
        <v>234</v>
      </c>
      <c r="JW139" t="s">
        <v>234</v>
      </c>
      <c r="JX139" t="s">
        <v>234</v>
      </c>
    </row>
    <row r="140" spans="1:284" x14ac:dyDescent="0.35">
      <c r="A140" t="s">
        <v>4152</v>
      </c>
      <c r="B140" s="268">
        <v>44618</v>
      </c>
      <c r="C140" t="s">
        <v>236</v>
      </c>
      <c r="D140" t="s">
        <v>235</v>
      </c>
      <c r="E140" t="s">
        <v>4150</v>
      </c>
      <c r="F140" t="s">
        <v>601</v>
      </c>
      <c r="G140" t="s">
        <v>1987</v>
      </c>
      <c r="H140" t="s">
        <v>3317</v>
      </c>
      <c r="I140" t="s">
        <v>3404</v>
      </c>
      <c r="J140" t="s">
        <v>3405</v>
      </c>
      <c r="K140" t="s">
        <v>247</v>
      </c>
      <c r="L140" t="s">
        <v>284</v>
      </c>
      <c r="M140" t="s">
        <v>250</v>
      </c>
      <c r="N140" t="s">
        <v>234</v>
      </c>
      <c r="O140" t="s">
        <v>234</v>
      </c>
      <c r="P140" t="s">
        <v>285</v>
      </c>
      <c r="Q140" t="s">
        <v>234</v>
      </c>
      <c r="R140" t="s">
        <v>302</v>
      </c>
      <c r="S140">
        <v>0</v>
      </c>
      <c r="T140">
        <v>1</v>
      </c>
      <c r="U140">
        <v>0</v>
      </c>
      <c r="V140">
        <v>0</v>
      </c>
      <c r="W140">
        <v>0</v>
      </c>
      <c r="X140">
        <v>0</v>
      </c>
      <c r="Y140">
        <v>0</v>
      </c>
      <c r="Z140">
        <v>0</v>
      </c>
      <c r="AA140" t="s">
        <v>303</v>
      </c>
      <c r="AB140" t="s">
        <v>752</v>
      </c>
      <c r="AC140" t="s">
        <v>287</v>
      </c>
      <c r="AD140">
        <v>1</v>
      </c>
      <c r="AE140">
        <v>0</v>
      </c>
      <c r="AF140">
        <v>0</v>
      </c>
      <c r="AG140">
        <v>0</v>
      </c>
      <c r="AH140">
        <v>0</v>
      </c>
      <c r="AI140">
        <v>0</v>
      </c>
      <c r="AJ140">
        <v>0</v>
      </c>
      <c r="AK140">
        <v>0</v>
      </c>
      <c r="AL140">
        <v>0</v>
      </c>
      <c r="AM140">
        <v>0</v>
      </c>
      <c r="AN140" t="s">
        <v>234</v>
      </c>
      <c r="AO140" t="s">
        <v>304</v>
      </c>
      <c r="AP140" t="s">
        <v>289</v>
      </c>
      <c r="AQ140" t="s">
        <v>234</v>
      </c>
      <c r="AR140" t="s">
        <v>234</v>
      </c>
      <c r="AS140" t="s">
        <v>234</v>
      </c>
      <c r="AT140" t="s">
        <v>234</v>
      </c>
      <c r="AU140" t="s">
        <v>234</v>
      </c>
      <c r="AV140" t="s">
        <v>234</v>
      </c>
      <c r="AW140" t="s">
        <v>234</v>
      </c>
      <c r="AX140" t="s">
        <v>234</v>
      </c>
      <c r="AY140" t="s">
        <v>234</v>
      </c>
      <c r="AZ140" t="s">
        <v>234</v>
      </c>
      <c r="BA140" t="s">
        <v>234</v>
      </c>
      <c r="BB140" t="s">
        <v>234</v>
      </c>
      <c r="BC140" t="s">
        <v>234</v>
      </c>
      <c r="BD140" t="s">
        <v>234</v>
      </c>
      <c r="BE140" s="252" t="s">
        <v>234</v>
      </c>
      <c r="BF140" t="s">
        <v>234</v>
      </c>
      <c r="BG140" t="s">
        <v>234</v>
      </c>
      <c r="BH140" s="252" t="s">
        <v>234</v>
      </c>
      <c r="BI140" t="s">
        <v>234</v>
      </c>
      <c r="BJ140" t="s">
        <v>234</v>
      </c>
      <c r="BK140" s="252" t="s">
        <v>234</v>
      </c>
      <c r="BL140" t="s">
        <v>234</v>
      </c>
      <c r="BM140" t="s">
        <v>234</v>
      </c>
      <c r="BN140" s="252" t="s">
        <v>234</v>
      </c>
      <c r="BO140" t="s">
        <v>234</v>
      </c>
      <c r="BP140" t="s">
        <v>234</v>
      </c>
      <c r="BQ140" s="252" t="s">
        <v>234</v>
      </c>
      <c r="BR140" t="s">
        <v>234</v>
      </c>
      <c r="BS140" t="s">
        <v>234</v>
      </c>
      <c r="BT140" t="s">
        <v>234</v>
      </c>
      <c r="BU140" t="s">
        <v>234</v>
      </c>
      <c r="BV140" t="s">
        <v>234</v>
      </c>
      <c r="BW140" t="s">
        <v>234</v>
      </c>
      <c r="BX140" t="s">
        <v>234</v>
      </c>
      <c r="BY140" t="s">
        <v>234</v>
      </c>
      <c r="BZ140" t="s">
        <v>234</v>
      </c>
      <c r="CA140" t="s">
        <v>234</v>
      </c>
      <c r="CB140" t="s">
        <v>234</v>
      </c>
      <c r="CC140" t="s">
        <v>234</v>
      </c>
      <c r="CD140" t="s">
        <v>234</v>
      </c>
      <c r="CE140" t="s">
        <v>234</v>
      </c>
      <c r="CF140" t="s">
        <v>234</v>
      </c>
      <c r="CG140" t="s">
        <v>234</v>
      </c>
      <c r="CH140" t="s">
        <v>234</v>
      </c>
      <c r="CI140" t="s">
        <v>234</v>
      </c>
      <c r="CJ140" t="s">
        <v>234</v>
      </c>
      <c r="CK140" t="s">
        <v>234</v>
      </c>
      <c r="CL140" t="s">
        <v>234</v>
      </c>
      <c r="CM140" t="s">
        <v>234</v>
      </c>
      <c r="CN140" t="s">
        <v>234</v>
      </c>
      <c r="CO140" t="s">
        <v>234</v>
      </c>
      <c r="CP140" t="s">
        <v>234</v>
      </c>
      <c r="CQ140" t="s">
        <v>234</v>
      </c>
      <c r="CR140" t="s">
        <v>234</v>
      </c>
      <c r="CS140" t="s">
        <v>234</v>
      </c>
      <c r="CT140" t="s">
        <v>234</v>
      </c>
      <c r="CU140" t="s">
        <v>234</v>
      </c>
      <c r="CV140" t="s">
        <v>234</v>
      </c>
      <c r="CW140" t="s">
        <v>234</v>
      </c>
      <c r="CX140" t="s">
        <v>234</v>
      </c>
      <c r="CY140" t="s">
        <v>234</v>
      </c>
      <c r="CZ140" t="s">
        <v>234</v>
      </c>
      <c r="DA140" t="s">
        <v>234</v>
      </c>
      <c r="DB140" t="s">
        <v>234</v>
      </c>
      <c r="DC140" t="s">
        <v>234</v>
      </c>
      <c r="DD140" t="s">
        <v>234</v>
      </c>
      <c r="DE140" t="s">
        <v>234</v>
      </c>
      <c r="DF140" t="s">
        <v>234</v>
      </c>
      <c r="DG140" t="s">
        <v>234</v>
      </c>
      <c r="DH140" t="s">
        <v>234</v>
      </c>
      <c r="DI140" t="s">
        <v>234</v>
      </c>
      <c r="DJ140" t="s">
        <v>234</v>
      </c>
      <c r="DK140" t="s">
        <v>234</v>
      </c>
      <c r="DL140" t="s">
        <v>4151</v>
      </c>
      <c r="DM140">
        <v>1</v>
      </c>
      <c r="DN140">
        <v>1</v>
      </c>
      <c r="DO140">
        <v>1</v>
      </c>
      <c r="DP140">
        <v>1</v>
      </c>
      <c r="DQ140">
        <v>0</v>
      </c>
      <c r="DR140">
        <v>0</v>
      </c>
      <c r="DS140">
        <v>0</v>
      </c>
      <c r="DT140">
        <v>0</v>
      </c>
      <c r="DU140" t="s">
        <v>1655</v>
      </c>
      <c r="DV140">
        <v>35</v>
      </c>
      <c r="DW140" t="s">
        <v>3897</v>
      </c>
      <c r="DX140" t="s">
        <v>234</v>
      </c>
      <c r="DY140" t="s">
        <v>234</v>
      </c>
      <c r="DZ140" t="s">
        <v>234</v>
      </c>
      <c r="EA140" s="99">
        <v>35</v>
      </c>
      <c r="EB140" t="s">
        <v>1655</v>
      </c>
      <c r="EC140">
        <v>25</v>
      </c>
      <c r="ED140" t="s">
        <v>1655</v>
      </c>
      <c r="EE140">
        <v>20</v>
      </c>
      <c r="EF140" t="s">
        <v>1655</v>
      </c>
      <c r="EG140" t="s">
        <v>234</v>
      </c>
      <c r="EH140" t="s">
        <v>234</v>
      </c>
      <c r="EI140" t="s">
        <v>234</v>
      </c>
      <c r="EJ140" t="s">
        <v>234</v>
      </c>
      <c r="EK140" s="252" t="s">
        <v>234</v>
      </c>
      <c r="EL140" t="s">
        <v>234</v>
      </c>
      <c r="EM140" t="s">
        <v>1655</v>
      </c>
      <c r="EN140">
        <v>125</v>
      </c>
      <c r="EO140" t="s">
        <v>234</v>
      </c>
      <c r="EP140" t="s">
        <v>234</v>
      </c>
      <c r="EQ140" s="252">
        <v>125</v>
      </c>
      <c r="ER140" t="s">
        <v>1655</v>
      </c>
      <c r="ES140" t="s">
        <v>234</v>
      </c>
      <c r="ET140" t="s">
        <v>234</v>
      </c>
      <c r="EU140" t="s">
        <v>234</v>
      </c>
      <c r="EV140" t="s">
        <v>234</v>
      </c>
      <c r="EW140" t="s">
        <v>234</v>
      </c>
      <c r="EX140" t="s">
        <v>234</v>
      </c>
      <c r="EY140" t="s">
        <v>234</v>
      </c>
      <c r="EZ140" t="s">
        <v>234</v>
      </c>
      <c r="FA140" t="s">
        <v>234</v>
      </c>
      <c r="FB140" t="s">
        <v>234</v>
      </c>
      <c r="FC140" t="s">
        <v>234</v>
      </c>
      <c r="FD140" t="s">
        <v>234</v>
      </c>
      <c r="FE140" t="s">
        <v>234</v>
      </c>
      <c r="FF140" t="s">
        <v>234</v>
      </c>
      <c r="FG140" t="s">
        <v>234</v>
      </c>
      <c r="FH140" t="s">
        <v>234</v>
      </c>
      <c r="FI140" t="s">
        <v>234</v>
      </c>
      <c r="FJ140" t="s">
        <v>234</v>
      </c>
      <c r="FK140" t="s">
        <v>234</v>
      </c>
      <c r="FL140" t="s">
        <v>1655</v>
      </c>
      <c r="FM140" t="s">
        <v>1555</v>
      </c>
      <c r="FN140">
        <v>0</v>
      </c>
      <c r="FO140">
        <v>0</v>
      </c>
      <c r="FP140">
        <v>0</v>
      </c>
      <c r="FQ140">
        <v>0</v>
      </c>
      <c r="FR140">
        <v>0</v>
      </c>
      <c r="FS140">
        <v>0</v>
      </c>
      <c r="FT140">
        <v>0</v>
      </c>
      <c r="FU140">
        <v>0</v>
      </c>
      <c r="FV140">
        <v>0</v>
      </c>
      <c r="FW140">
        <v>1</v>
      </c>
      <c r="FX140">
        <v>0</v>
      </c>
      <c r="FY140">
        <v>0</v>
      </c>
      <c r="FZ140">
        <v>0</v>
      </c>
      <c r="GA140" t="s">
        <v>234</v>
      </c>
      <c r="GB140" t="s">
        <v>3901</v>
      </c>
      <c r="GC140">
        <v>1</v>
      </c>
      <c r="GD140">
        <v>0</v>
      </c>
      <c r="GE140">
        <v>0</v>
      </c>
      <c r="GF140">
        <v>1</v>
      </c>
      <c r="GG140">
        <v>0</v>
      </c>
      <c r="GH140">
        <v>0</v>
      </c>
      <c r="GI140">
        <v>0</v>
      </c>
      <c r="GJ140">
        <v>0</v>
      </c>
      <c r="GK140" t="s">
        <v>1445</v>
      </c>
      <c r="GL140" t="s">
        <v>1655</v>
      </c>
      <c r="GM140" t="s">
        <v>1655</v>
      </c>
      <c r="GN140" t="s">
        <v>239</v>
      </c>
      <c r="GO140" t="s">
        <v>314</v>
      </c>
      <c r="GP140" t="s">
        <v>294</v>
      </c>
      <c r="GQ140" t="s">
        <v>314</v>
      </c>
      <c r="GR140" t="s">
        <v>1445</v>
      </c>
      <c r="GS140" t="s">
        <v>234</v>
      </c>
      <c r="GT140" t="s">
        <v>234</v>
      </c>
      <c r="GU140" t="s">
        <v>234</v>
      </c>
      <c r="GV140" t="s">
        <v>234</v>
      </c>
      <c r="GW140" t="s">
        <v>234</v>
      </c>
      <c r="GX140" t="s">
        <v>234</v>
      </c>
      <c r="GY140" t="s">
        <v>234</v>
      </c>
      <c r="GZ140" t="s">
        <v>234</v>
      </c>
      <c r="HA140" t="s">
        <v>1583</v>
      </c>
      <c r="HB140">
        <v>1</v>
      </c>
      <c r="HC140">
        <v>0</v>
      </c>
      <c r="HD140">
        <v>0</v>
      </c>
      <c r="HE140">
        <v>0</v>
      </c>
      <c r="HF140">
        <v>0</v>
      </c>
      <c r="HG140">
        <v>0</v>
      </c>
      <c r="HH140">
        <v>0</v>
      </c>
      <c r="HI140">
        <v>0</v>
      </c>
      <c r="HJ140" t="s">
        <v>234</v>
      </c>
      <c r="HK140" t="s">
        <v>1655</v>
      </c>
      <c r="HL140" t="s">
        <v>234</v>
      </c>
      <c r="HM140" t="s">
        <v>303</v>
      </c>
      <c r="HN140">
        <v>0</v>
      </c>
      <c r="HO140">
        <v>1</v>
      </c>
      <c r="HP140">
        <v>0</v>
      </c>
      <c r="HQ140" t="s">
        <v>234</v>
      </c>
      <c r="HR140" t="s">
        <v>234</v>
      </c>
      <c r="HS140" t="s">
        <v>234</v>
      </c>
      <c r="HT140" t="s">
        <v>234</v>
      </c>
      <c r="HU140" t="s">
        <v>234</v>
      </c>
      <c r="HV140" t="s">
        <v>234</v>
      </c>
      <c r="HW140" t="s">
        <v>234</v>
      </c>
      <c r="HX140" t="s">
        <v>234</v>
      </c>
      <c r="HY140" t="s">
        <v>234</v>
      </c>
      <c r="HZ140" t="s">
        <v>234</v>
      </c>
      <c r="IA140" t="s">
        <v>234</v>
      </c>
      <c r="IB140" t="s">
        <v>234</v>
      </c>
      <c r="IC140" t="s">
        <v>234</v>
      </c>
      <c r="ID140" t="s">
        <v>234</v>
      </c>
      <c r="IE140" t="s">
        <v>234</v>
      </c>
      <c r="IF140" t="s">
        <v>234</v>
      </c>
      <c r="IG140" t="s">
        <v>234</v>
      </c>
      <c r="IH140" t="s">
        <v>234</v>
      </c>
      <c r="II140" t="s">
        <v>234</v>
      </c>
      <c r="IJ140" t="s">
        <v>234</v>
      </c>
      <c r="IK140" t="s">
        <v>234</v>
      </c>
      <c r="IL140" t="s">
        <v>234</v>
      </c>
      <c r="IM140" t="s">
        <v>234</v>
      </c>
      <c r="IN140" t="s">
        <v>234</v>
      </c>
      <c r="IO140" t="s">
        <v>234</v>
      </c>
      <c r="IP140" t="s">
        <v>234</v>
      </c>
      <c r="IQ140" t="s">
        <v>234</v>
      </c>
      <c r="IR140" t="s">
        <v>234</v>
      </c>
      <c r="IS140" t="s">
        <v>234</v>
      </c>
      <c r="IT140" t="s">
        <v>234</v>
      </c>
      <c r="IU140" t="s">
        <v>234</v>
      </c>
      <c r="IV140" t="s">
        <v>234</v>
      </c>
      <c r="IW140" t="s">
        <v>234</v>
      </c>
      <c r="IX140" t="s">
        <v>234</v>
      </c>
      <c r="IY140" t="s">
        <v>234</v>
      </c>
      <c r="IZ140" t="s">
        <v>234</v>
      </c>
      <c r="JA140" t="s">
        <v>234</v>
      </c>
      <c r="JB140" t="s">
        <v>234</v>
      </c>
      <c r="JC140" t="s">
        <v>234</v>
      </c>
      <c r="JD140" t="s">
        <v>234</v>
      </c>
      <c r="JE140" t="s">
        <v>234</v>
      </c>
      <c r="JF140" t="s">
        <v>234</v>
      </c>
      <c r="JG140" t="s">
        <v>234</v>
      </c>
      <c r="JH140" t="s">
        <v>234</v>
      </c>
      <c r="JI140" t="s">
        <v>234</v>
      </c>
      <c r="JJ140" t="s">
        <v>234</v>
      </c>
      <c r="JK140" t="s">
        <v>234</v>
      </c>
      <c r="JL140" t="s">
        <v>234</v>
      </c>
      <c r="JM140" t="s">
        <v>234</v>
      </c>
      <c r="JN140" t="s">
        <v>234</v>
      </c>
      <c r="JO140" t="s">
        <v>234</v>
      </c>
      <c r="JP140" t="s">
        <v>234</v>
      </c>
      <c r="JQ140" t="s">
        <v>234</v>
      </c>
      <c r="JR140" t="s">
        <v>234</v>
      </c>
      <c r="JS140" t="s">
        <v>234</v>
      </c>
      <c r="JT140" t="s">
        <v>234</v>
      </c>
      <c r="JU140" t="s">
        <v>234</v>
      </c>
      <c r="JV140" t="s">
        <v>234</v>
      </c>
      <c r="JW140" t="s">
        <v>234</v>
      </c>
      <c r="JX140" t="s">
        <v>234</v>
      </c>
    </row>
    <row r="141" spans="1:284" x14ac:dyDescent="0.35">
      <c r="A141" t="s">
        <v>4154</v>
      </c>
      <c r="B141" s="268">
        <v>44618</v>
      </c>
      <c r="C141" t="s">
        <v>236</v>
      </c>
      <c r="D141" t="s">
        <v>235</v>
      </c>
      <c r="E141" t="s">
        <v>4143</v>
      </c>
      <c r="F141" t="s">
        <v>601</v>
      </c>
      <c r="G141" t="s">
        <v>1987</v>
      </c>
      <c r="H141" t="s">
        <v>3317</v>
      </c>
      <c r="I141" t="s">
        <v>3404</v>
      </c>
      <c r="J141" t="s">
        <v>3405</v>
      </c>
      <c r="K141" t="s">
        <v>247</v>
      </c>
      <c r="L141" t="s">
        <v>284</v>
      </c>
      <c r="M141" t="s">
        <v>250</v>
      </c>
      <c r="N141" t="s">
        <v>234</v>
      </c>
      <c r="O141" t="s">
        <v>234</v>
      </c>
      <c r="P141" t="s">
        <v>285</v>
      </c>
      <c r="Q141" t="s">
        <v>234</v>
      </c>
      <c r="R141" t="s">
        <v>302</v>
      </c>
      <c r="S141">
        <v>0</v>
      </c>
      <c r="T141">
        <v>1</v>
      </c>
      <c r="U141">
        <v>0</v>
      </c>
      <c r="V141">
        <v>0</v>
      </c>
      <c r="W141">
        <v>0</v>
      </c>
      <c r="X141">
        <v>0</v>
      </c>
      <c r="Y141">
        <v>0</v>
      </c>
      <c r="Z141">
        <v>0</v>
      </c>
      <c r="AA141" t="s">
        <v>303</v>
      </c>
      <c r="AB141" t="s">
        <v>752</v>
      </c>
      <c r="AC141" t="s">
        <v>287</v>
      </c>
      <c r="AD141">
        <v>1</v>
      </c>
      <c r="AE141">
        <v>0</v>
      </c>
      <c r="AF141">
        <v>0</v>
      </c>
      <c r="AG141">
        <v>0</v>
      </c>
      <c r="AH141">
        <v>0</v>
      </c>
      <c r="AI141">
        <v>0</v>
      </c>
      <c r="AJ141">
        <v>0</v>
      </c>
      <c r="AK141">
        <v>0</v>
      </c>
      <c r="AL141">
        <v>0</v>
      </c>
      <c r="AM141">
        <v>0</v>
      </c>
      <c r="AN141" t="s">
        <v>234</v>
      </c>
      <c r="AO141" t="s">
        <v>304</v>
      </c>
      <c r="AP141" t="s">
        <v>311</v>
      </c>
      <c r="AQ141" t="s">
        <v>234</v>
      </c>
      <c r="AR141" t="s">
        <v>234</v>
      </c>
      <c r="AS141" t="s">
        <v>234</v>
      </c>
      <c r="AT141" t="s">
        <v>234</v>
      </c>
      <c r="AU141" t="s">
        <v>234</v>
      </c>
      <c r="AV141" t="s">
        <v>234</v>
      </c>
      <c r="AW141" t="s">
        <v>234</v>
      </c>
      <c r="AX141" t="s">
        <v>234</v>
      </c>
      <c r="AY141" t="s">
        <v>234</v>
      </c>
      <c r="AZ141" t="s">
        <v>234</v>
      </c>
      <c r="BA141" t="s">
        <v>234</v>
      </c>
      <c r="BB141" t="s">
        <v>234</v>
      </c>
      <c r="BC141" t="s">
        <v>234</v>
      </c>
      <c r="BD141" t="s">
        <v>234</v>
      </c>
      <c r="BE141" s="252" t="s">
        <v>234</v>
      </c>
      <c r="BF141" t="s">
        <v>234</v>
      </c>
      <c r="BG141" t="s">
        <v>234</v>
      </c>
      <c r="BH141" s="252" t="s">
        <v>234</v>
      </c>
      <c r="BI141" t="s">
        <v>234</v>
      </c>
      <c r="BJ141" t="s">
        <v>234</v>
      </c>
      <c r="BK141" s="252" t="s">
        <v>234</v>
      </c>
      <c r="BL141" t="s">
        <v>234</v>
      </c>
      <c r="BM141" t="s">
        <v>234</v>
      </c>
      <c r="BN141" s="252" t="s">
        <v>234</v>
      </c>
      <c r="BO141" t="s">
        <v>234</v>
      </c>
      <c r="BP141" t="s">
        <v>234</v>
      </c>
      <c r="BQ141" s="252" t="s">
        <v>234</v>
      </c>
      <c r="BR141" t="s">
        <v>234</v>
      </c>
      <c r="BS141" t="s">
        <v>234</v>
      </c>
      <c r="BT141" t="s">
        <v>234</v>
      </c>
      <c r="BU141" t="s">
        <v>234</v>
      </c>
      <c r="BV141" t="s">
        <v>234</v>
      </c>
      <c r="BW141" t="s">
        <v>234</v>
      </c>
      <c r="BX141" t="s">
        <v>234</v>
      </c>
      <c r="BY141" t="s">
        <v>234</v>
      </c>
      <c r="BZ141" t="s">
        <v>234</v>
      </c>
      <c r="CA141" t="s">
        <v>234</v>
      </c>
      <c r="CB141" t="s">
        <v>234</v>
      </c>
      <c r="CC141" t="s">
        <v>234</v>
      </c>
      <c r="CD141" t="s">
        <v>234</v>
      </c>
      <c r="CE141" t="s">
        <v>234</v>
      </c>
      <c r="CF141" t="s">
        <v>234</v>
      </c>
      <c r="CG141" t="s">
        <v>234</v>
      </c>
      <c r="CH141" t="s">
        <v>234</v>
      </c>
      <c r="CI141" t="s">
        <v>234</v>
      </c>
      <c r="CJ141" t="s">
        <v>234</v>
      </c>
      <c r="CK141" t="s">
        <v>234</v>
      </c>
      <c r="CL141" t="s">
        <v>234</v>
      </c>
      <c r="CM141" t="s">
        <v>234</v>
      </c>
      <c r="CN141" t="s">
        <v>234</v>
      </c>
      <c r="CO141" t="s">
        <v>234</v>
      </c>
      <c r="CP141" t="s">
        <v>234</v>
      </c>
      <c r="CQ141" t="s">
        <v>234</v>
      </c>
      <c r="CR141" t="s">
        <v>234</v>
      </c>
      <c r="CS141" t="s">
        <v>234</v>
      </c>
      <c r="CT141" t="s">
        <v>234</v>
      </c>
      <c r="CU141" t="s">
        <v>234</v>
      </c>
      <c r="CV141" t="s">
        <v>234</v>
      </c>
      <c r="CW141" t="s">
        <v>234</v>
      </c>
      <c r="CX141" t="s">
        <v>234</v>
      </c>
      <c r="CY141" t="s">
        <v>234</v>
      </c>
      <c r="CZ141" t="s">
        <v>234</v>
      </c>
      <c r="DA141" t="s">
        <v>234</v>
      </c>
      <c r="DB141" t="s">
        <v>234</v>
      </c>
      <c r="DC141" t="s">
        <v>234</v>
      </c>
      <c r="DD141" t="s">
        <v>234</v>
      </c>
      <c r="DE141" t="s">
        <v>234</v>
      </c>
      <c r="DF141" t="s">
        <v>234</v>
      </c>
      <c r="DG141" t="s">
        <v>234</v>
      </c>
      <c r="DH141" t="s">
        <v>234</v>
      </c>
      <c r="DI141" t="s">
        <v>234</v>
      </c>
      <c r="DJ141" t="s">
        <v>234</v>
      </c>
      <c r="DK141" t="s">
        <v>234</v>
      </c>
      <c r="DL141" t="s">
        <v>3813</v>
      </c>
      <c r="DM141">
        <v>1</v>
      </c>
      <c r="DN141">
        <v>1</v>
      </c>
      <c r="DO141">
        <v>1</v>
      </c>
      <c r="DP141">
        <v>1</v>
      </c>
      <c r="DQ141">
        <v>1</v>
      </c>
      <c r="DR141">
        <v>1</v>
      </c>
      <c r="DS141">
        <v>1</v>
      </c>
      <c r="DT141">
        <v>0</v>
      </c>
      <c r="DU141" t="s">
        <v>1655</v>
      </c>
      <c r="DV141">
        <v>35</v>
      </c>
      <c r="DW141" t="s">
        <v>3897</v>
      </c>
      <c r="DX141" t="s">
        <v>234</v>
      </c>
      <c r="DY141" t="s">
        <v>234</v>
      </c>
      <c r="DZ141" t="s">
        <v>234</v>
      </c>
      <c r="EA141" s="99">
        <v>35</v>
      </c>
      <c r="EB141" t="s">
        <v>1655</v>
      </c>
      <c r="EC141">
        <v>25</v>
      </c>
      <c r="ED141" t="s">
        <v>1655</v>
      </c>
      <c r="EE141">
        <v>20</v>
      </c>
      <c r="EF141" t="s">
        <v>1655</v>
      </c>
      <c r="EG141" t="s">
        <v>1655</v>
      </c>
      <c r="EH141">
        <v>25</v>
      </c>
      <c r="EI141" t="s">
        <v>234</v>
      </c>
      <c r="EJ141" t="s">
        <v>234</v>
      </c>
      <c r="EK141" s="252">
        <v>25</v>
      </c>
      <c r="EL141" t="s">
        <v>1655</v>
      </c>
      <c r="EM141" t="s">
        <v>1655</v>
      </c>
      <c r="EN141">
        <v>125</v>
      </c>
      <c r="EO141" t="s">
        <v>234</v>
      </c>
      <c r="EP141" t="s">
        <v>234</v>
      </c>
      <c r="EQ141" s="252">
        <v>125</v>
      </c>
      <c r="ER141" t="s">
        <v>1655</v>
      </c>
      <c r="ES141" t="s">
        <v>1655</v>
      </c>
      <c r="ET141">
        <v>100</v>
      </c>
      <c r="EU141" t="s">
        <v>234</v>
      </c>
      <c r="EV141" t="s">
        <v>234</v>
      </c>
      <c r="EW141" t="s">
        <v>234</v>
      </c>
      <c r="EX141" s="99">
        <v>100</v>
      </c>
      <c r="EY141" t="s">
        <v>1655</v>
      </c>
      <c r="EZ141" t="s">
        <v>1655</v>
      </c>
      <c r="FA141" t="s">
        <v>234</v>
      </c>
      <c r="FB141">
        <v>25</v>
      </c>
      <c r="FC141" t="s">
        <v>234</v>
      </c>
      <c r="FD141" t="s">
        <v>234</v>
      </c>
      <c r="FE141" t="s">
        <v>234</v>
      </c>
      <c r="FF141" t="s">
        <v>234</v>
      </c>
      <c r="FG141" t="s">
        <v>234</v>
      </c>
      <c r="FH141" t="s">
        <v>234</v>
      </c>
      <c r="FI141" t="s">
        <v>1655</v>
      </c>
      <c r="FJ141" t="s">
        <v>259</v>
      </c>
      <c r="FK141" s="99">
        <v>25</v>
      </c>
      <c r="FL141" t="s">
        <v>1655</v>
      </c>
      <c r="FM141" t="s">
        <v>1555</v>
      </c>
      <c r="FN141">
        <v>0</v>
      </c>
      <c r="FO141">
        <v>0</v>
      </c>
      <c r="FP141">
        <v>0</v>
      </c>
      <c r="FQ141">
        <v>0</v>
      </c>
      <c r="FR141">
        <v>0</v>
      </c>
      <c r="FS141">
        <v>0</v>
      </c>
      <c r="FT141">
        <v>0</v>
      </c>
      <c r="FU141">
        <v>0</v>
      </c>
      <c r="FV141">
        <v>0</v>
      </c>
      <c r="FW141">
        <v>1</v>
      </c>
      <c r="FX141">
        <v>0</v>
      </c>
      <c r="FY141">
        <v>0</v>
      </c>
      <c r="FZ141">
        <v>0</v>
      </c>
      <c r="GA141" t="s">
        <v>234</v>
      </c>
      <c r="GB141" t="s">
        <v>4153</v>
      </c>
      <c r="GC141">
        <v>1</v>
      </c>
      <c r="GD141">
        <v>0</v>
      </c>
      <c r="GE141">
        <v>0</v>
      </c>
      <c r="GF141">
        <v>1</v>
      </c>
      <c r="GG141">
        <v>1</v>
      </c>
      <c r="GH141">
        <v>1</v>
      </c>
      <c r="GI141">
        <v>0</v>
      </c>
      <c r="GJ141">
        <v>0</v>
      </c>
      <c r="GK141" t="s">
        <v>1445</v>
      </c>
      <c r="GL141" t="s">
        <v>1655</v>
      </c>
      <c r="GM141" t="s">
        <v>1655</v>
      </c>
      <c r="GN141" t="s">
        <v>601</v>
      </c>
      <c r="GO141" t="s">
        <v>305</v>
      </c>
      <c r="GP141" t="s">
        <v>2089</v>
      </c>
      <c r="GQ141" t="s">
        <v>314</v>
      </c>
      <c r="GR141" t="s">
        <v>1445</v>
      </c>
      <c r="GS141" t="s">
        <v>234</v>
      </c>
      <c r="GT141" t="s">
        <v>234</v>
      </c>
      <c r="GU141" t="s">
        <v>234</v>
      </c>
      <c r="GV141" t="s">
        <v>234</v>
      </c>
      <c r="GW141" t="s">
        <v>234</v>
      </c>
      <c r="GX141" t="s">
        <v>234</v>
      </c>
      <c r="GY141" t="s">
        <v>234</v>
      </c>
      <c r="GZ141" t="s">
        <v>234</v>
      </c>
      <c r="HA141" t="s">
        <v>1588</v>
      </c>
      <c r="HB141">
        <v>0</v>
      </c>
      <c r="HC141">
        <v>0</v>
      </c>
      <c r="HD141">
        <v>0</v>
      </c>
      <c r="HE141">
        <v>1</v>
      </c>
      <c r="HF141">
        <v>0</v>
      </c>
      <c r="HG141">
        <v>0</v>
      </c>
      <c r="HH141">
        <v>0</v>
      </c>
      <c r="HI141">
        <v>0</v>
      </c>
      <c r="HJ141" t="s">
        <v>234</v>
      </c>
      <c r="HK141" t="s">
        <v>1655</v>
      </c>
      <c r="HL141" t="s">
        <v>234</v>
      </c>
      <c r="HM141" t="s">
        <v>303</v>
      </c>
      <c r="HN141">
        <v>0</v>
      </c>
      <c r="HO141">
        <v>1</v>
      </c>
      <c r="HP141">
        <v>0</v>
      </c>
      <c r="HQ141" t="s">
        <v>234</v>
      </c>
      <c r="HR141" t="s">
        <v>234</v>
      </c>
      <c r="HS141" t="s">
        <v>234</v>
      </c>
      <c r="HT141" t="s">
        <v>234</v>
      </c>
      <c r="HU141" t="s">
        <v>234</v>
      </c>
      <c r="HV141" t="s">
        <v>234</v>
      </c>
      <c r="HW141" t="s">
        <v>234</v>
      </c>
      <c r="HX141" t="s">
        <v>234</v>
      </c>
      <c r="HY141" t="s">
        <v>234</v>
      </c>
      <c r="HZ141" t="s">
        <v>234</v>
      </c>
      <c r="IA141" t="s">
        <v>234</v>
      </c>
      <c r="IB141" t="s">
        <v>234</v>
      </c>
      <c r="IC141" t="s">
        <v>234</v>
      </c>
      <c r="ID141" t="s">
        <v>234</v>
      </c>
      <c r="IE141" t="s">
        <v>234</v>
      </c>
      <c r="IF141" t="s">
        <v>234</v>
      </c>
      <c r="IG141" t="s">
        <v>234</v>
      </c>
      <c r="IH141" t="s">
        <v>234</v>
      </c>
      <c r="II141" t="s">
        <v>234</v>
      </c>
      <c r="IJ141" t="s">
        <v>234</v>
      </c>
      <c r="IK141" t="s">
        <v>234</v>
      </c>
      <c r="IL141" t="s">
        <v>234</v>
      </c>
      <c r="IM141" t="s">
        <v>234</v>
      </c>
      <c r="IN141" t="s">
        <v>234</v>
      </c>
      <c r="IO141" t="s">
        <v>234</v>
      </c>
      <c r="IP141" t="s">
        <v>234</v>
      </c>
      <c r="IQ141" t="s">
        <v>234</v>
      </c>
      <c r="IR141" t="s">
        <v>234</v>
      </c>
      <c r="IS141" t="s">
        <v>234</v>
      </c>
      <c r="IT141" t="s">
        <v>234</v>
      </c>
      <c r="IU141" t="s">
        <v>234</v>
      </c>
      <c r="IV141" t="s">
        <v>234</v>
      </c>
      <c r="IW141" t="s">
        <v>234</v>
      </c>
      <c r="IX141" t="s">
        <v>234</v>
      </c>
      <c r="IY141" t="s">
        <v>234</v>
      </c>
      <c r="IZ141" t="s">
        <v>234</v>
      </c>
      <c r="JA141" t="s">
        <v>234</v>
      </c>
      <c r="JB141" t="s">
        <v>234</v>
      </c>
      <c r="JC141" t="s">
        <v>234</v>
      </c>
      <c r="JD141" t="s">
        <v>234</v>
      </c>
      <c r="JE141" t="s">
        <v>234</v>
      </c>
      <c r="JF141" t="s">
        <v>234</v>
      </c>
      <c r="JG141" t="s">
        <v>234</v>
      </c>
      <c r="JH141" t="s">
        <v>234</v>
      </c>
      <c r="JI141" t="s">
        <v>234</v>
      </c>
      <c r="JJ141" t="s">
        <v>234</v>
      </c>
      <c r="JK141" t="s">
        <v>234</v>
      </c>
      <c r="JL141" t="s">
        <v>234</v>
      </c>
      <c r="JM141" t="s">
        <v>234</v>
      </c>
      <c r="JN141" t="s">
        <v>234</v>
      </c>
      <c r="JO141" t="s">
        <v>234</v>
      </c>
      <c r="JP141" t="s">
        <v>234</v>
      </c>
      <c r="JQ141" t="s">
        <v>234</v>
      </c>
      <c r="JR141" t="s">
        <v>234</v>
      </c>
      <c r="JS141" t="s">
        <v>234</v>
      </c>
      <c r="JT141" t="s">
        <v>234</v>
      </c>
      <c r="JU141" t="s">
        <v>234</v>
      </c>
      <c r="JV141" t="s">
        <v>234</v>
      </c>
      <c r="JW141" t="s">
        <v>234</v>
      </c>
      <c r="JX141" t="s">
        <v>234</v>
      </c>
    </row>
    <row r="142" spans="1:284" x14ac:dyDescent="0.35">
      <c r="A142" t="s">
        <v>4156</v>
      </c>
      <c r="B142" s="268">
        <v>44618</v>
      </c>
      <c r="C142" t="s">
        <v>236</v>
      </c>
      <c r="D142" t="s">
        <v>235</v>
      </c>
      <c r="E142" t="s">
        <v>4143</v>
      </c>
      <c r="F142" t="s">
        <v>601</v>
      </c>
      <c r="G142" t="s">
        <v>1987</v>
      </c>
      <c r="H142" t="s">
        <v>3317</v>
      </c>
      <c r="I142" t="s">
        <v>3404</v>
      </c>
      <c r="J142" t="s">
        <v>3405</v>
      </c>
      <c r="K142" t="s">
        <v>247</v>
      </c>
      <c r="L142" t="s">
        <v>284</v>
      </c>
      <c r="M142" t="s">
        <v>250</v>
      </c>
      <c r="N142" t="s">
        <v>234</v>
      </c>
      <c r="O142" t="s">
        <v>234</v>
      </c>
      <c r="P142" t="s">
        <v>285</v>
      </c>
      <c r="Q142" t="s">
        <v>234</v>
      </c>
      <c r="R142" t="s">
        <v>302</v>
      </c>
      <c r="S142">
        <v>0</v>
      </c>
      <c r="T142">
        <v>1</v>
      </c>
      <c r="U142">
        <v>0</v>
      </c>
      <c r="V142">
        <v>0</v>
      </c>
      <c r="W142">
        <v>0</v>
      </c>
      <c r="X142">
        <v>0</v>
      </c>
      <c r="Y142">
        <v>0</v>
      </c>
      <c r="Z142">
        <v>0</v>
      </c>
      <c r="AA142" t="s">
        <v>303</v>
      </c>
      <c r="AB142" t="s">
        <v>752</v>
      </c>
      <c r="AC142" t="s">
        <v>287</v>
      </c>
      <c r="AD142">
        <v>1</v>
      </c>
      <c r="AE142">
        <v>0</v>
      </c>
      <c r="AF142">
        <v>0</v>
      </c>
      <c r="AG142">
        <v>0</v>
      </c>
      <c r="AH142">
        <v>0</v>
      </c>
      <c r="AI142">
        <v>0</v>
      </c>
      <c r="AJ142">
        <v>0</v>
      </c>
      <c r="AK142">
        <v>0</v>
      </c>
      <c r="AL142">
        <v>0</v>
      </c>
      <c r="AM142">
        <v>0</v>
      </c>
      <c r="AN142" t="s">
        <v>234</v>
      </c>
      <c r="AO142" t="s">
        <v>317</v>
      </c>
      <c r="AP142" t="s">
        <v>311</v>
      </c>
      <c r="AQ142" t="s">
        <v>234</v>
      </c>
      <c r="AR142" t="s">
        <v>234</v>
      </c>
      <c r="AS142" t="s">
        <v>234</v>
      </c>
      <c r="AT142" t="s">
        <v>234</v>
      </c>
      <c r="AU142" t="s">
        <v>234</v>
      </c>
      <c r="AV142" t="s">
        <v>234</v>
      </c>
      <c r="AW142" t="s">
        <v>234</v>
      </c>
      <c r="AX142" t="s">
        <v>234</v>
      </c>
      <c r="AY142" t="s">
        <v>234</v>
      </c>
      <c r="AZ142" t="s">
        <v>234</v>
      </c>
      <c r="BA142" t="s">
        <v>234</v>
      </c>
      <c r="BB142" t="s">
        <v>234</v>
      </c>
      <c r="BC142" t="s">
        <v>234</v>
      </c>
      <c r="BD142" t="s">
        <v>234</v>
      </c>
      <c r="BE142" s="252" t="s">
        <v>234</v>
      </c>
      <c r="BF142" t="s">
        <v>234</v>
      </c>
      <c r="BG142" t="s">
        <v>234</v>
      </c>
      <c r="BH142" s="252" t="s">
        <v>234</v>
      </c>
      <c r="BI142" t="s">
        <v>234</v>
      </c>
      <c r="BJ142" t="s">
        <v>234</v>
      </c>
      <c r="BK142" s="252" t="s">
        <v>234</v>
      </c>
      <c r="BL142" t="s">
        <v>234</v>
      </c>
      <c r="BM142" t="s">
        <v>234</v>
      </c>
      <c r="BN142" s="252" t="s">
        <v>234</v>
      </c>
      <c r="BO142" t="s">
        <v>234</v>
      </c>
      <c r="BP142" t="s">
        <v>234</v>
      </c>
      <c r="BQ142" s="252" t="s">
        <v>234</v>
      </c>
      <c r="BR142" t="s">
        <v>234</v>
      </c>
      <c r="BS142" t="s">
        <v>234</v>
      </c>
      <c r="BT142" t="s">
        <v>234</v>
      </c>
      <c r="BU142" t="s">
        <v>234</v>
      </c>
      <c r="BV142" t="s">
        <v>234</v>
      </c>
      <c r="BW142" t="s">
        <v>234</v>
      </c>
      <c r="BX142" t="s">
        <v>234</v>
      </c>
      <c r="BY142" t="s">
        <v>234</v>
      </c>
      <c r="BZ142" t="s">
        <v>234</v>
      </c>
      <c r="CA142" t="s">
        <v>234</v>
      </c>
      <c r="CB142" t="s">
        <v>234</v>
      </c>
      <c r="CC142" t="s">
        <v>234</v>
      </c>
      <c r="CD142" t="s">
        <v>234</v>
      </c>
      <c r="CE142" t="s">
        <v>234</v>
      </c>
      <c r="CF142" t="s">
        <v>234</v>
      </c>
      <c r="CG142" t="s">
        <v>234</v>
      </c>
      <c r="CH142" t="s">
        <v>234</v>
      </c>
      <c r="CI142" t="s">
        <v>234</v>
      </c>
      <c r="CJ142" t="s">
        <v>234</v>
      </c>
      <c r="CK142" t="s">
        <v>234</v>
      </c>
      <c r="CL142" t="s">
        <v>234</v>
      </c>
      <c r="CM142" t="s">
        <v>234</v>
      </c>
      <c r="CN142" t="s">
        <v>234</v>
      </c>
      <c r="CO142" t="s">
        <v>234</v>
      </c>
      <c r="CP142" t="s">
        <v>234</v>
      </c>
      <c r="CQ142" t="s">
        <v>234</v>
      </c>
      <c r="CR142" t="s">
        <v>234</v>
      </c>
      <c r="CS142" t="s">
        <v>234</v>
      </c>
      <c r="CT142" t="s">
        <v>234</v>
      </c>
      <c r="CU142" t="s">
        <v>234</v>
      </c>
      <c r="CV142" t="s">
        <v>234</v>
      </c>
      <c r="CW142" t="s">
        <v>234</v>
      </c>
      <c r="CX142" t="s">
        <v>234</v>
      </c>
      <c r="CY142" t="s">
        <v>234</v>
      </c>
      <c r="CZ142" t="s">
        <v>234</v>
      </c>
      <c r="DA142" t="s">
        <v>234</v>
      </c>
      <c r="DB142" t="s">
        <v>234</v>
      </c>
      <c r="DC142" t="s">
        <v>234</v>
      </c>
      <c r="DD142" t="s">
        <v>234</v>
      </c>
      <c r="DE142" t="s">
        <v>234</v>
      </c>
      <c r="DF142" t="s">
        <v>234</v>
      </c>
      <c r="DG142" t="s">
        <v>234</v>
      </c>
      <c r="DH142" t="s">
        <v>234</v>
      </c>
      <c r="DI142" t="s">
        <v>234</v>
      </c>
      <c r="DJ142" t="s">
        <v>234</v>
      </c>
      <c r="DK142" t="s">
        <v>234</v>
      </c>
      <c r="DL142" t="s">
        <v>4155</v>
      </c>
      <c r="DM142">
        <v>1</v>
      </c>
      <c r="DN142">
        <v>1</v>
      </c>
      <c r="DO142">
        <v>0</v>
      </c>
      <c r="DP142">
        <v>1</v>
      </c>
      <c r="DQ142">
        <v>1</v>
      </c>
      <c r="DR142">
        <v>1</v>
      </c>
      <c r="DS142">
        <v>1</v>
      </c>
      <c r="DT142">
        <v>0</v>
      </c>
      <c r="DU142" t="s">
        <v>1655</v>
      </c>
      <c r="DV142">
        <v>35</v>
      </c>
      <c r="DW142" t="s">
        <v>3897</v>
      </c>
      <c r="DX142" t="s">
        <v>234</v>
      </c>
      <c r="DY142" t="s">
        <v>234</v>
      </c>
      <c r="DZ142" t="s">
        <v>234</v>
      </c>
      <c r="EA142" s="99">
        <v>35</v>
      </c>
      <c r="EB142" t="s">
        <v>1655</v>
      </c>
      <c r="EC142">
        <v>25</v>
      </c>
      <c r="ED142" t="s">
        <v>1655</v>
      </c>
      <c r="EE142">
        <v>20</v>
      </c>
      <c r="EF142" t="s">
        <v>1655</v>
      </c>
      <c r="EG142" t="s">
        <v>1655</v>
      </c>
      <c r="EH142">
        <v>25</v>
      </c>
      <c r="EI142" t="s">
        <v>234</v>
      </c>
      <c r="EJ142" t="s">
        <v>234</v>
      </c>
      <c r="EK142" s="252">
        <v>25</v>
      </c>
      <c r="EL142" t="s">
        <v>1655</v>
      </c>
      <c r="EM142" t="s">
        <v>234</v>
      </c>
      <c r="EN142" t="s">
        <v>234</v>
      </c>
      <c r="EO142" t="s">
        <v>234</v>
      </c>
      <c r="EP142" t="s">
        <v>234</v>
      </c>
      <c r="EQ142" s="252" t="s">
        <v>234</v>
      </c>
      <c r="ER142" t="s">
        <v>234</v>
      </c>
      <c r="ES142" t="s">
        <v>1655</v>
      </c>
      <c r="ET142">
        <v>100</v>
      </c>
      <c r="EU142" t="s">
        <v>234</v>
      </c>
      <c r="EV142" t="s">
        <v>234</v>
      </c>
      <c r="EW142" t="s">
        <v>234</v>
      </c>
      <c r="EX142" s="99">
        <v>100</v>
      </c>
      <c r="EY142" t="s">
        <v>1655</v>
      </c>
      <c r="EZ142" t="s">
        <v>1655</v>
      </c>
      <c r="FA142" t="s">
        <v>234</v>
      </c>
      <c r="FB142">
        <v>25</v>
      </c>
      <c r="FC142" t="s">
        <v>234</v>
      </c>
      <c r="FD142" t="s">
        <v>234</v>
      </c>
      <c r="FE142" t="s">
        <v>234</v>
      </c>
      <c r="FF142" t="s">
        <v>234</v>
      </c>
      <c r="FG142" t="s">
        <v>234</v>
      </c>
      <c r="FH142" t="s">
        <v>234</v>
      </c>
      <c r="FI142" t="s">
        <v>1655</v>
      </c>
      <c r="FJ142" t="s">
        <v>259</v>
      </c>
      <c r="FK142" s="99">
        <v>25</v>
      </c>
      <c r="FL142" t="s">
        <v>1655</v>
      </c>
      <c r="FM142" t="s">
        <v>1555</v>
      </c>
      <c r="FN142">
        <v>0</v>
      </c>
      <c r="FO142">
        <v>0</v>
      </c>
      <c r="FP142">
        <v>0</v>
      </c>
      <c r="FQ142">
        <v>0</v>
      </c>
      <c r="FR142">
        <v>0</v>
      </c>
      <c r="FS142">
        <v>0</v>
      </c>
      <c r="FT142">
        <v>0</v>
      </c>
      <c r="FU142">
        <v>0</v>
      </c>
      <c r="FV142">
        <v>0</v>
      </c>
      <c r="FW142">
        <v>1</v>
      </c>
      <c r="FX142">
        <v>0</v>
      </c>
      <c r="FY142">
        <v>0</v>
      </c>
      <c r="FZ142">
        <v>0</v>
      </c>
      <c r="GA142" t="s">
        <v>234</v>
      </c>
      <c r="GB142" t="s">
        <v>4058</v>
      </c>
      <c r="GC142">
        <v>1</v>
      </c>
      <c r="GD142">
        <v>0</v>
      </c>
      <c r="GE142">
        <v>0</v>
      </c>
      <c r="GF142">
        <v>1</v>
      </c>
      <c r="GG142">
        <v>1</v>
      </c>
      <c r="GH142">
        <v>1</v>
      </c>
      <c r="GI142">
        <v>1</v>
      </c>
      <c r="GJ142">
        <v>0</v>
      </c>
      <c r="GK142" t="s">
        <v>1445</v>
      </c>
      <c r="GL142" t="s">
        <v>1445</v>
      </c>
      <c r="GM142" t="s">
        <v>1655</v>
      </c>
      <c r="GN142" t="s">
        <v>239</v>
      </c>
      <c r="GO142" t="s">
        <v>314</v>
      </c>
      <c r="GP142" t="s">
        <v>294</v>
      </c>
      <c r="GQ142" t="s">
        <v>314</v>
      </c>
      <c r="GR142" t="s">
        <v>1445</v>
      </c>
      <c r="GS142" t="s">
        <v>234</v>
      </c>
      <c r="GT142" t="s">
        <v>234</v>
      </c>
      <c r="GU142" t="s">
        <v>234</v>
      </c>
      <c r="GV142" t="s">
        <v>234</v>
      </c>
      <c r="GW142" t="s">
        <v>234</v>
      </c>
      <c r="GX142" t="s">
        <v>234</v>
      </c>
      <c r="GY142" t="s">
        <v>234</v>
      </c>
      <c r="GZ142" t="s">
        <v>234</v>
      </c>
      <c r="HA142" t="s">
        <v>1583</v>
      </c>
      <c r="HB142">
        <v>1</v>
      </c>
      <c r="HC142">
        <v>0</v>
      </c>
      <c r="HD142">
        <v>0</v>
      </c>
      <c r="HE142">
        <v>0</v>
      </c>
      <c r="HF142">
        <v>0</v>
      </c>
      <c r="HG142">
        <v>0</v>
      </c>
      <c r="HH142">
        <v>0</v>
      </c>
      <c r="HI142">
        <v>0</v>
      </c>
      <c r="HJ142" t="s">
        <v>234</v>
      </c>
      <c r="HK142" t="s">
        <v>1655</v>
      </c>
      <c r="HL142" t="s">
        <v>234</v>
      </c>
      <c r="HM142" t="s">
        <v>303</v>
      </c>
      <c r="HN142">
        <v>0</v>
      </c>
      <c r="HO142">
        <v>1</v>
      </c>
      <c r="HP142">
        <v>0</v>
      </c>
      <c r="HQ142" t="s">
        <v>234</v>
      </c>
      <c r="HR142" t="s">
        <v>234</v>
      </c>
      <c r="HS142" t="s">
        <v>234</v>
      </c>
      <c r="HT142" t="s">
        <v>234</v>
      </c>
      <c r="HU142" t="s">
        <v>234</v>
      </c>
      <c r="HV142" t="s">
        <v>234</v>
      </c>
      <c r="HW142" t="s">
        <v>234</v>
      </c>
      <c r="HX142" t="s">
        <v>234</v>
      </c>
      <c r="HY142" t="s">
        <v>234</v>
      </c>
      <c r="HZ142" t="s">
        <v>234</v>
      </c>
      <c r="IA142" t="s">
        <v>234</v>
      </c>
      <c r="IB142" t="s">
        <v>234</v>
      </c>
      <c r="IC142" t="s">
        <v>234</v>
      </c>
      <c r="ID142" t="s">
        <v>234</v>
      </c>
      <c r="IE142" t="s">
        <v>234</v>
      </c>
      <c r="IF142" t="s">
        <v>234</v>
      </c>
      <c r="IG142" t="s">
        <v>234</v>
      </c>
      <c r="IH142" t="s">
        <v>234</v>
      </c>
      <c r="II142" t="s">
        <v>234</v>
      </c>
      <c r="IJ142" t="s">
        <v>234</v>
      </c>
      <c r="IK142" t="s">
        <v>234</v>
      </c>
      <c r="IL142" t="s">
        <v>234</v>
      </c>
      <c r="IM142" t="s">
        <v>234</v>
      </c>
      <c r="IN142" t="s">
        <v>234</v>
      </c>
      <c r="IO142" t="s">
        <v>234</v>
      </c>
      <c r="IP142" t="s">
        <v>234</v>
      </c>
      <c r="IQ142" t="s">
        <v>234</v>
      </c>
      <c r="IR142" t="s">
        <v>234</v>
      </c>
      <c r="IS142" t="s">
        <v>234</v>
      </c>
      <c r="IT142" t="s">
        <v>234</v>
      </c>
      <c r="IU142" t="s">
        <v>234</v>
      </c>
      <c r="IV142" t="s">
        <v>234</v>
      </c>
      <c r="IW142" t="s">
        <v>234</v>
      </c>
      <c r="IX142" t="s">
        <v>234</v>
      </c>
      <c r="IY142" t="s">
        <v>234</v>
      </c>
      <c r="IZ142" t="s">
        <v>234</v>
      </c>
      <c r="JA142" t="s">
        <v>234</v>
      </c>
      <c r="JB142" t="s">
        <v>234</v>
      </c>
      <c r="JC142" t="s">
        <v>234</v>
      </c>
      <c r="JD142" t="s">
        <v>234</v>
      </c>
      <c r="JE142" t="s">
        <v>234</v>
      </c>
      <c r="JF142" t="s">
        <v>234</v>
      </c>
      <c r="JG142" t="s">
        <v>234</v>
      </c>
      <c r="JH142" t="s">
        <v>234</v>
      </c>
      <c r="JI142" t="s">
        <v>234</v>
      </c>
      <c r="JJ142" t="s">
        <v>234</v>
      </c>
      <c r="JK142" t="s">
        <v>234</v>
      </c>
      <c r="JL142" t="s">
        <v>234</v>
      </c>
      <c r="JM142" t="s">
        <v>234</v>
      </c>
      <c r="JN142" t="s">
        <v>234</v>
      </c>
      <c r="JO142" t="s">
        <v>234</v>
      </c>
      <c r="JP142" t="s">
        <v>234</v>
      </c>
      <c r="JQ142" t="s">
        <v>234</v>
      </c>
      <c r="JR142" t="s">
        <v>234</v>
      </c>
      <c r="JS142" t="s">
        <v>234</v>
      </c>
      <c r="JT142" t="s">
        <v>234</v>
      </c>
      <c r="JU142" t="s">
        <v>234</v>
      </c>
      <c r="JV142" t="s">
        <v>234</v>
      </c>
      <c r="JW142" t="s">
        <v>234</v>
      </c>
      <c r="JX142" t="s">
        <v>234</v>
      </c>
    </row>
    <row r="143" spans="1:284" x14ac:dyDescent="0.35">
      <c r="A143" t="s">
        <v>4159</v>
      </c>
      <c r="B143" s="268">
        <v>44618</v>
      </c>
      <c r="C143" t="s">
        <v>236</v>
      </c>
      <c r="D143" t="s">
        <v>235</v>
      </c>
      <c r="E143" t="s">
        <v>4150</v>
      </c>
      <c r="F143" t="s">
        <v>601</v>
      </c>
      <c r="G143" t="s">
        <v>1987</v>
      </c>
      <c r="H143" t="s">
        <v>3317</v>
      </c>
      <c r="I143" t="s">
        <v>3404</v>
      </c>
      <c r="J143" t="s">
        <v>3405</v>
      </c>
      <c r="K143" t="s">
        <v>247</v>
      </c>
      <c r="L143" t="s">
        <v>284</v>
      </c>
      <c r="M143" t="s">
        <v>250</v>
      </c>
      <c r="N143" t="s">
        <v>234</v>
      </c>
      <c r="O143" t="s">
        <v>234</v>
      </c>
      <c r="P143" t="s">
        <v>285</v>
      </c>
      <c r="Q143" t="s">
        <v>234</v>
      </c>
      <c r="R143" t="s">
        <v>302</v>
      </c>
      <c r="S143">
        <v>0</v>
      </c>
      <c r="T143">
        <v>1</v>
      </c>
      <c r="U143">
        <v>0</v>
      </c>
      <c r="V143">
        <v>0</v>
      </c>
      <c r="W143">
        <v>0</v>
      </c>
      <c r="X143">
        <v>0</v>
      </c>
      <c r="Y143">
        <v>0</v>
      </c>
      <c r="Z143">
        <v>0</v>
      </c>
      <c r="AA143" t="s">
        <v>303</v>
      </c>
      <c r="AB143" t="s">
        <v>752</v>
      </c>
      <c r="AC143" t="s">
        <v>287</v>
      </c>
      <c r="AD143">
        <v>1</v>
      </c>
      <c r="AE143">
        <v>0</v>
      </c>
      <c r="AF143">
        <v>0</v>
      </c>
      <c r="AG143">
        <v>0</v>
      </c>
      <c r="AH143">
        <v>0</v>
      </c>
      <c r="AI143">
        <v>0</v>
      </c>
      <c r="AJ143">
        <v>0</v>
      </c>
      <c r="AK143">
        <v>0</v>
      </c>
      <c r="AL143">
        <v>0</v>
      </c>
      <c r="AM143">
        <v>0</v>
      </c>
      <c r="AN143" t="s">
        <v>234</v>
      </c>
      <c r="AO143" t="s">
        <v>304</v>
      </c>
      <c r="AP143" t="s">
        <v>393</v>
      </c>
      <c r="AQ143" t="s">
        <v>234</v>
      </c>
      <c r="AR143" t="s">
        <v>234</v>
      </c>
      <c r="AS143" t="s">
        <v>234</v>
      </c>
      <c r="AT143" t="s">
        <v>234</v>
      </c>
      <c r="AU143" t="s">
        <v>234</v>
      </c>
      <c r="AV143" t="s">
        <v>234</v>
      </c>
      <c r="AW143" t="s">
        <v>234</v>
      </c>
      <c r="AX143" t="s">
        <v>234</v>
      </c>
      <c r="AY143" t="s">
        <v>234</v>
      </c>
      <c r="AZ143" t="s">
        <v>234</v>
      </c>
      <c r="BA143" t="s">
        <v>234</v>
      </c>
      <c r="BB143" t="s">
        <v>234</v>
      </c>
      <c r="BC143" t="s">
        <v>234</v>
      </c>
      <c r="BD143" t="s">
        <v>234</v>
      </c>
      <c r="BE143" s="252" t="s">
        <v>234</v>
      </c>
      <c r="BF143" t="s">
        <v>234</v>
      </c>
      <c r="BG143" t="s">
        <v>234</v>
      </c>
      <c r="BH143" s="252" t="s">
        <v>234</v>
      </c>
      <c r="BI143" t="s">
        <v>234</v>
      </c>
      <c r="BJ143" t="s">
        <v>234</v>
      </c>
      <c r="BK143" s="252" t="s">
        <v>234</v>
      </c>
      <c r="BL143" t="s">
        <v>234</v>
      </c>
      <c r="BM143" t="s">
        <v>234</v>
      </c>
      <c r="BN143" s="252" t="s">
        <v>234</v>
      </c>
      <c r="BO143" t="s">
        <v>234</v>
      </c>
      <c r="BP143" t="s">
        <v>234</v>
      </c>
      <c r="BQ143" s="252" t="s">
        <v>234</v>
      </c>
      <c r="BR143" t="s">
        <v>234</v>
      </c>
      <c r="BS143" t="s">
        <v>234</v>
      </c>
      <c r="BT143" t="s">
        <v>234</v>
      </c>
      <c r="BU143" t="s">
        <v>234</v>
      </c>
      <c r="BV143" t="s">
        <v>234</v>
      </c>
      <c r="BW143" t="s">
        <v>234</v>
      </c>
      <c r="BX143" t="s">
        <v>234</v>
      </c>
      <c r="BY143" t="s">
        <v>234</v>
      </c>
      <c r="BZ143" t="s">
        <v>234</v>
      </c>
      <c r="CA143" t="s">
        <v>234</v>
      </c>
      <c r="CB143" t="s">
        <v>234</v>
      </c>
      <c r="CC143" t="s">
        <v>234</v>
      </c>
      <c r="CD143" t="s">
        <v>234</v>
      </c>
      <c r="CE143" t="s">
        <v>234</v>
      </c>
      <c r="CF143" t="s">
        <v>234</v>
      </c>
      <c r="CG143" t="s">
        <v>234</v>
      </c>
      <c r="CH143" t="s">
        <v>234</v>
      </c>
      <c r="CI143" t="s">
        <v>234</v>
      </c>
      <c r="CJ143" t="s">
        <v>234</v>
      </c>
      <c r="CK143" t="s">
        <v>234</v>
      </c>
      <c r="CL143" t="s">
        <v>234</v>
      </c>
      <c r="CM143" t="s">
        <v>234</v>
      </c>
      <c r="CN143" t="s">
        <v>234</v>
      </c>
      <c r="CO143" t="s">
        <v>234</v>
      </c>
      <c r="CP143" t="s">
        <v>234</v>
      </c>
      <c r="CQ143" t="s">
        <v>234</v>
      </c>
      <c r="CR143" t="s">
        <v>234</v>
      </c>
      <c r="CS143" t="s">
        <v>234</v>
      </c>
      <c r="CT143" t="s">
        <v>234</v>
      </c>
      <c r="CU143" t="s">
        <v>234</v>
      </c>
      <c r="CV143" t="s">
        <v>234</v>
      </c>
      <c r="CW143" t="s">
        <v>234</v>
      </c>
      <c r="CX143" t="s">
        <v>234</v>
      </c>
      <c r="CY143" t="s">
        <v>234</v>
      </c>
      <c r="CZ143" t="s">
        <v>234</v>
      </c>
      <c r="DA143" t="s">
        <v>234</v>
      </c>
      <c r="DB143" t="s">
        <v>234</v>
      </c>
      <c r="DC143" t="s">
        <v>234</v>
      </c>
      <c r="DD143" t="s">
        <v>234</v>
      </c>
      <c r="DE143" t="s">
        <v>234</v>
      </c>
      <c r="DF143" t="s">
        <v>234</v>
      </c>
      <c r="DG143" t="s">
        <v>234</v>
      </c>
      <c r="DH143" t="s">
        <v>234</v>
      </c>
      <c r="DI143" t="s">
        <v>234</v>
      </c>
      <c r="DJ143" t="s">
        <v>234</v>
      </c>
      <c r="DK143" t="s">
        <v>234</v>
      </c>
      <c r="DL143" t="s">
        <v>4157</v>
      </c>
      <c r="DM143">
        <v>1</v>
      </c>
      <c r="DN143">
        <v>0</v>
      </c>
      <c r="DO143">
        <v>0</v>
      </c>
      <c r="DP143">
        <v>1</v>
      </c>
      <c r="DQ143">
        <v>1</v>
      </c>
      <c r="DR143">
        <v>1</v>
      </c>
      <c r="DS143">
        <v>0</v>
      </c>
      <c r="DT143">
        <v>0</v>
      </c>
      <c r="DU143" t="s">
        <v>1655</v>
      </c>
      <c r="DV143">
        <v>25</v>
      </c>
      <c r="DW143" t="s">
        <v>3911</v>
      </c>
      <c r="DX143" t="s">
        <v>234</v>
      </c>
      <c r="DY143" t="s">
        <v>234</v>
      </c>
      <c r="DZ143" t="s">
        <v>234</v>
      </c>
      <c r="EA143" s="99">
        <v>25</v>
      </c>
      <c r="EB143" t="s">
        <v>1655</v>
      </c>
      <c r="EC143" t="s">
        <v>234</v>
      </c>
      <c r="ED143" t="s">
        <v>234</v>
      </c>
      <c r="EE143">
        <v>25</v>
      </c>
      <c r="EF143" t="s">
        <v>1655</v>
      </c>
      <c r="EG143" t="s">
        <v>234</v>
      </c>
      <c r="EH143" t="s">
        <v>234</v>
      </c>
      <c r="EI143" t="s">
        <v>234</v>
      </c>
      <c r="EJ143" t="s">
        <v>234</v>
      </c>
      <c r="EK143" s="252" t="s">
        <v>234</v>
      </c>
      <c r="EL143" t="s">
        <v>234</v>
      </c>
      <c r="EM143" t="s">
        <v>234</v>
      </c>
      <c r="EN143" t="s">
        <v>234</v>
      </c>
      <c r="EO143" t="s">
        <v>234</v>
      </c>
      <c r="EP143" t="s">
        <v>234</v>
      </c>
      <c r="EQ143" s="252" t="s">
        <v>234</v>
      </c>
      <c r="ER143" t="s">
        <v>234</v>
      </c>
      <c r="ES143" t="s">
        <v>1655</v>
      </c>
      <c r="ET143">
        <v>125</v>
      </c>
      <c r="EU143" t="s">
        <v>234</v>
      </c>
      <c r="EV143" t="s">
        <v>234</v>
      </c>
      <c r="EW143" t="s">
        <v>234</v>
      </c>
      <c r="EX143">
        <v>125</v>
      </c>
      <c r="EY143" t="s">
        <v>1655</v>
      </c>
      <c r="EZ143" t="s">
        <v>1655</v>
      </c>
      <c r="FA143" t="s">
        <v>234</v>
      </c>
      <c r="FB143">
        <v>25</v>
      </c>
      <c r="FC143" t="s">
        <v>234</v>
      </c>
      <c r="FD143" t="s">
        <v>234</v>
      </c>
      <c r="FE143" t="s">
        <v>234</v>
      </c>
      <c r="FF143" t="s">
        <v>234</v>
      </c>
      <c r="FG143" t="s">
        <v>234</v>
      </c>
      <c r="FH143" t="s">
        <v>234</v>
      </c>
      <c r="FI143" t="s">
        <v>1655</v>
      </c>
      <c r="FJ143" t="s">
        <v>259</v>
      </c>
      <c r="FK143" s="99">
        <v>25</v>
      </c>
      <c r="FL143" t="s">
        <v>1655</v>
      </c>
      <c r="FM143" t="s">
        <v>1555</v>
      </c>
      <c r="FN143">
        <v>0</v>
      </c>
      <c r="FO143">
        <v>0</v>
      </c>
      <c r="FP143">
        <v>0</v>
      </c>
      <c r="FQ143">
        <v>0</v>
      </c>
      <c r="FR143">
        <v>0</v>
      </c>
      <c r="FS143">
        <v>0</v>
      </c>
      <c r="FT143">
        <v>0</v>
      </c>
      <c r="FU143">
        <v>0</v>
      </c>
      <c r="FV143">
        <v>0</v>
      </c>
      <c r="FW143">
        <v>1</v>
      </c>
      <c r="FX143">
        <v>0</v>
      </c>
      <c r="FY143">
        <v>0</v>
      </c>
      <c r="FZ143">
        <v>0</v>
      </c>
      <c r="GA143" t="s">
        <v>234</v>
      </c>
      <c r="GB143" t="s">
        <v>4158</v>
      </c>
      <c r="GC143">
        <v>1</v>
      </c>
      <c r="GD143">
        <v>0</v>
      </c>
      <c r="GE143">
        <v>0</v>
      </c>
      <c r="GF143">
        <v>1</v>
      </c>
      <c r="GG143">
        <v>0</v>
      </c>
      <c r="GH143">
        <v>1</v>
      </c>
      <c r="GI143">
        <v>0</v>
      </c>
      <c r="GJ143">
        <v>0</v>
      </c>
      <c r="GK143" t="s">
        <v>1445</v>
      </c>
      <c r="GL143" t="s">
        <v>1655</v>
      </c>
      <c r="GM143" t="s">
        <v>1655</v>
      </c>
      <c r="GN143" t="s">
        <v>601</v>
      </c>
      <c r="GO143" t="s">
        <v>305</v>
      </c>
      <c r="GP143" t="s">
        <v>2089</v>
      </c>
      <c r="GQ143" t="s">
        <v>314</v>
      </c>
      <c r="GR143" t="s">
        <v>1445</v>
      </c>
      <c r="GS143" t="s">
        <v>234</v>
      </c>
      <c r="GT143" t="s">
        <v>234</v>
      </c>
      <c r="GU143" t="s">
        <v>234</v>
      </c>
      <c r="GV143" t="s">
        <v>234</v>
      </c>
      <c r="GW143" t="s">
        <v>234</v>
      </c>
      <c r="GX143" t="s">
        <v>234</v>
      </c>
      <c r="GY143" t="s">
        <v>234</v>
      </c>
      <c r="GZ143" t="s">
        <v>234</v>
      </c>
      <c r="HA143" t="s">
        <v>1583</v>
      </c>
      <c r="HB143">
        <v>1</v>
      </c>
      <c r="HC143">
        <v>0</v>
      </c>
      <c r="HD143">
        <v>0</v>
      </c>
      <c r="HE143">
        <v>0</v>
      </c>
      <c r="HF143">
        <v>0</v>
      </c>
      <c r="HG143">
        <v>0</v>
      </c>
      <c r="HH143">
        <v>0</v>
      </c>
      <c r="HI143">
        <v>0</v>
      </c>
      <c r="HJ143" t="s">
        <v>234</v>
      </c>
      <c r="HK143" t="s">
        <v>1655</v>
      </c>
      <c r="HL143" t="s">
        <v>234</v>
      </c>
      <c r="HM143" t="s">
        <v>303</v>
      </c>
      <c r="HN143">
        <v>0</v>
      </c>
      <c r="HO143">
        <v>1</v>
      </c>
      <c r="HP143">
        <v>0</v>
      </c>
      <c r="HQ143" t="s">
        <v>234</v>
      </c>
      <c r="HR143" t="s">
        <v>234</v>
      </c>
      <c r="HS143" t="s">
        <v>234</v>
      </c>
      <c r="HT143" t="s">
        <v>234</v>
      </c>
      <c r="HU143" t="s">
        <v>234</v>
      </c>
      <c r="HV143" t="s">
        <v>234</v>
      </c>
      <c r="HW143" t="s">
        <v>234</v>
      </c>
      <c r="HX143" t="s">
        <v>234</v>
      </c>
      <c r="HY143" t="s">
        <v>234</v>
      </c>
      <c r="HZ143" t="s">
        <v>234</v>
      </c>
      <c r="IA143" t="s">
        <v>234</v>
      </c>
      <c r="IB143" t="s">
        <v>234</v>
      </c>
      <c r="IC143" t="s">
        <v>234</v>
      </c>
      <c r="ID143" t="s">
        <v>234</v>
      </c>
      <c r="IE143" t="s">
        <v>234</v>
      </c>
      <c r="IF143" t="s">
        <v>234</v>
      </c>
      <c r="IG143" t="s">
        <v>234</v>
      </c>
      <c r="IH143" t="s">
        <v>234</v>
      </c>
      <c r="II143" t="s">
        <v>234</v>
      </c>
      <c r="IJ143" t="s">
        <v>234</v>
      </c>
      <c r="IK143" t="s">
        <v>234</v>
      </c>
      <c r="IL143" t="s">
        <v>234</v>
      </c>
      <c r="IM143" t="s">
        <v>234</v>
      </c>
      <c r="IN143" t="s">
        <v>234</v>
      </c>
      <c r="IO143" t="s">
        <v>234</v>
      </c>
      <c r="IP143" t="s">
        <v>234</v>
      </c>
      <c r="IQ143" t="s">
        <v>234</v>
      </c>
      <c r="IR143" t="s">
        <v>234</v>
      </c>
      <c r="IS143" t="s">
        <v>234</v>
      </c>
      <c r="IT143" t="s">
        <v>234</v>
      </c>
      <c r="IU143" t="s">
        <v>234</v>
      </c>
      <c r="IV143" t="s">
        <v>234</v>
      </c>
      <c r="IW143" t="s">
        <v>234</v>
      </c>
      <c r="IX143" t="s">
        <v>234</v>
      </c>
      <c r="IY143" t="s">
        <v>234</v>
      </c>
      <c r="IZ143" t="s">
        <v>234</v>
      </c>
      <c r="JA143" t="s">
        <v>234</v>
      </c>
      <c r="JB143" t="s">
        <v>234</v>
      </c>
      <c r="JC143" t="s">
        <v>234</v>
      </c>
      <c r="JD143" t="s">
        <v>234</v>
      </c>
      <c r="JE143" t="s">
        <v>234</v>
      </c>
      <c r="JF143" t="s">
        <v>234</v>
      </c>
      <c r="JG143" t="s">
        <v>234</v>
      </c>
      <c r="JH143" t="s">
        <v>234</v>
      </c>
      <c r="JI143" t="s">
        <v>234</v>
      </c>
      <c r="JJ143" t="s">
        <v>234</v>
      </c>
      <c r="JK143" t="s">
        <v>234</v>
      </c>
      <c r="JL143" t="s">
        <v>234</v>
      </c>
      <c r="JM143" t="s">
        <v>234</v>
      </c>
      <c r="JN143" t="s">
        <v>234</v>
      </c>
      <c r="JO143" t="s">
        <v>234</v>
      </c>
      <c r="JP143" t="s">
        <v>234</v>
      </c>
      <c r="JQ143" t="s">
        <v>234</v>
      </c>
      <c r="JR143" t="s">
        <v>234</v>
      </c>
      <c r="JS143" t="s">
        <v>234</v>
      </c>
      <c r="JT143" t="s">
        <v>234</v>
      </c>
      <c r="JU143" t="s">
        <v>234</v>
      </c>
      <c r="JV143" t="s">
        <v>234</v>
      </c>
      <c r="JW143" t="s">
        <v>234</v>
      </c>
      <c r="JX143" t="s">
        <v>234</v>
      </c>
    </row>
    <row r="144" spans="1:284" x14ac:dyDescent="0.35">
      <c r="A144" t="s">
        <v>4161</v>
      </c>
      <c r="B144" s="268">
        <v>44618</v>
      </c>
      <c r="C144" t="s">
        <v>236</v>
      </c>
      <c r="D144" t="s">
        <v>235</v>
      </c>
      <c r="E144" t="s">
        <v>1364</v>
      </c>
      <c r="F144" t="s">
        <v>601</v>
      </c>
      <c r="G144" t="s">
        <v>2026</v>
      </c>
      <c r="H144" t="s">
        <v>3301</v>
      </c>
      <c r="I144" t="s">
        <v>246</v>
      </c>
      <c r="J144" t="s">
        <v>3454</v>
      </c>
      <c r="K144" t="s">
        <v>247</v>
      </c>
      <c r="L144" t="s">
        <v>284</v>
      </c>
      <c r="M144" t="s">
        <v>250</v>
      </c>
      <c r="N144" t="s">
        <v>234</v>
      </c>
      <c r="O144" t="s">
        <v>234</v>
      </c>
      <c r="P144" t="s">
        <v>285</v>
      </c>
      <c r="Q144" t="s">
        <v>234</v>
      </c>
      <c r="R144" t="s">
        <v>318</v>
      </c>
      <c r="S144">
        <v>1</v>
      </c>
      <c r="T144">
        <v>0</v>
      </c>
      <c r="U144">
        <v>0</v>
      </c>
      <c r="V144">
        <v>0</v>
      </c>
      <c r="W144">
        <v>0</v>
      </c>
      <c r="X144">
        <v>0</v>
      </c>
      <c r="Y144">
        <v>0</v>
      </c>
      <c r="Z144">
        <v>0</v>
      </c>
      <c r="AA144" t="s">
        <v>309</v>
      </c>
      <c r="AB144" t="s">
        <v>750</v>
      </c>
      <c r="AC144" t="s">
        <v>287</v>
      </c>
      <c r="AD144">
        <v>1</v>
      </c>
      <c r="AE144">
        <v>0</v>
      </c>
      <c r="AF144">
        <v>0</v>
      </c>
      <c r="AG144">
        <v>0</v>
      </c>
      <c r="AH144">
        <v>0</v>
      </c>
      <c r="AI144">
        <v>0</v>
      </c>
      <c r="AJ144">
        <v>0</v>
      </c>
      <c r="AK144">
        <v>0</v>
      </c>
      <c r="AL144">
        <v>0</v>
      </c>
      <c r="AM144">
        <v>0</v>
      </c>
      <c r="AN144" t="s">
        <v>234</v>
      </c>
      <c r="AO144" t="s">
        <v>348</v>
      </c>
      <c r="AP144" t="s">
        <v>289</v>
      </c>
      <c r="AQ144" t="s">
        <v>3944</v>
      </c>
      <c r="AR144">
        <v>1</v>
      </c>
      <c r="AS144">
        <v>1</v>
      </c>
      <c r="AT144">
        <v>1</v>
      </c>
      <c r="AU144">
        <v>1</v>
      </c>
      <c r="AV144">
        <v>1</v>
      </c>
      <c r="AW144">
        <v>1</v>
      </c>
      <c r="AX144">
        <v>1</v>
      </c>
      <c r="AY144">
        <v>0</v>
      </c>
      <c r="AZ144" t="s">
        <v>1500</v>
      </c>
      <c r="BA144">
        <v>280</v>
      </c>
      <c r="BB144">
        <v>140</v>
      </c>
      <c r="BC144" t="s">
        <v>1655</v>
      </c>
      <c r="BD144">
        <v>350</v>
      </c>
      <c r="BE144" s="252">
        <v>134.61538461538399</v>
      </c>
      <c r="BF144" t="s">
        <v>1655</v>
      </c>
      <c r="BG144">
        <v>250</v>
      </c>
      <c r="BH144" s="252">
        <v>108.695652173913</v>
      </c>
      <c r="BI144" t="s">
        <v>1655</v>
      </c>
      <c r="BJ144">
        <v>400</v>
      </c>
      <c r="BK144" s="252">
        <v>137.93103448275801</v>
      </c>
      <c r="BL144" t="s">
        <v>1655</v>
      </c>
      <c r="BM144">
        <v>700</v>
      </c>
      <c r="BN144" s="252">
        <v>291.666666666666</v>
      </c>
      <c r="BO144" t="s">
        <v>1445</v>
      </c>
      <c r="BP144">
        <v>700</v>
      </c>
      <c r="BQ144" s="252">
        <v>291.666666666666</v>
      </c>
      <c r="BR144" t="s">
        <v>1445</v>
      </c>
      <c r="BS144" t="s">
        <v>1507</v>
      </c>
      <c r="BT144" t="s">
        <v>1655</v>
      </c>
      <c r="BU144">
        <v>1100</v>
      </c>
      <c r="BV144" t="s">
        <v>234</v>
      </c>
      <c r="BW144" t="s">
        <v>234</v>
      </c>
      <c r="BX144" t="s">
        <v>234</v>
      </c>
      <c r="BY144" t="s">
        <v>234</v>
      </c>
      <c r="BZ144" t="s">
        <v>234</v>
      </c>
      <c r="CA144" t="s">
        <v>234</v>
      </c>
      <c r="CB144" t="s">
        <v>259</v>
      </c>
      <c r="CC144">
        <v>1100</v>
      </c>
      <c r="CD144" t="s">
        <v>1655</v>
      </c>
      <c r="CE144" t="s">
        <v>1445</v>
      </c>
      <c r="CF144" t="s">
        <v>234</v>
      </c>
      <c r="CG144" t="s">
        <v>234</v>
      </c>
      <c r="CH144" t="s">
        <v>234</v>
      </c>
      <c r="CI144" t="s">
        <v>234</v>
      </c>
      <c r="CJ144" t="s">
        <v>234</v>
      </c>
      <c r="CK144" t="s">
        <v>234</v>
      </c>
      <c r="CL144" t="s">
        <v>234</v>
      </c>
      <c r="CM144" t="s">
        <v>234</v>
      </c>
      <c r="CN144" t="s">
        <v>234</v>
      </c>
      <c r="CO144" t="s">
        <v>234</v>
      </c>
      <c r="CP144" t="s">
        <v>234</v>
      </c>
      <c r="CQ144" t="s">
        <v>234</v>
      </c>
      <c r="CR144" t="s">
        <v>234</v>
      </c>
      <c r="CS144" t="s">
        <v>234</v>
      </c>
      <c r="CT144" t="s">
        <v>234</v>
      </c>
      <c r="CU144" t="s">
        <v>234</v>
      </c>
      <c r="CV144" t="s">
        <v>234</v>
      </c>
      <c r="CW144" t="s">
        <v>234</v>
      </c>
      <c r="CX144" t="s">
        <v>234</v>
      </c>
      <c r="CY144" t="s">
        <v>234</v>
      </c>
      <c r="CZ144" t="s">
        <v>234</v>
      </c>
      <c r="DA144" t="s">
        <v>234</v>
      </c>
      <c r="DB144" t="s">
        <v>234</v>
      </c>
      <c r="DC144" t="s">
        <v>234</v>
      </c>
      <c r="DD144" t="s">
        <v>234</v>
      </c>
      <c r="DE144" t="s">
        <v>1445</v>
      </c>
      <c r="DF144" t="s">
        <v>1655</v>
      </c>
      <c r="DG144" t="s">
        <v>1655</v>
      </c>
      <c r="DH144" t="s">
        <v>601</v>
      </c>
      <c r="DI144" t="s">
        <v>305</v>
      </c>
      <c r="DJ144" t="s">
        <v>2026</v>
      </c>
      <c r="DK144" t="s">
        <v>305</v>
      </c>
      <c r="DL144" t="s">
        <v>234</v>
      </c>
      <c r="DM144" t="s">
        <v>234</v>
      </c>
      <c r="DN144" t="s">
        <v>234</v>
      </c>
      <c r="DO144" t="s">
        <v>234</v>
      </c>
      <c r="DP144" t="s">
        <v>234</v>
      </c>
      <c r="DQ144" t="s">
        <v>234</v>
      </c>
      <c r="DR144" t="s">
        <v>234</v>
      </c>
      <c r="DS144" t="s">
        <v>234</v>
      </c>
      <c r="DT144" t="s">
        <v>234</v>
      </c>
      <c r="DU144" t="s">
        <v>234</v>
      </c>
      <c r="DV144" t="s">
        <v>234</v>
      </c>
      <c r="DW144" t="s">
        <v>234</v>
      </c>
      <c r="DX144" t="s">
        <v>234</v>
      </c>
      <c r="DY144" t="s">
        <v>234</v>
      </c>
      <c r="DZ144" t="s">
        <v>234</v>
      </c>
      <c r="EA144" t="s">
        <v>234</v>
      </c>
      <c r="EB144" t="s">
        <v>234</v>
      </c>
      <c r="EC144" t="s">
        <v>234</v>
      </c>
      <c r="ED144" t="s">
        <v>234</v>
      </c>
      <c r="EE144" t="s">
        <v>234</v>
      </c>
      <c r="EF144" t="s">
        <v>234</v>
      </c>
      <c r="EG144" t="s">
        <v>234</v>
      </c>
      <c r="EH144" t="s">
        <v>234</v>
      </c>
      <c r="EI144" t="s">
        <v>234</v>
      </c>
      <c r="EJ144" t="s">
        <v>234</v>
      </c>
      <c r="EK144" s="252" t="s">
        <v>234</v>
      </c>
      <c r="EL144" t="s">
        <v>234</v>
      </c>
      <c r="EM144" t="s">
        <v>234</v>
      </c>
      <c r="EN144" t="s">
        <v>234</v>
      </c>
      <c r="EO144" t="s">
        <v>234</v>
      </c>
      <c r="EP144" t="s">
        <v>234</v>
      </c>
      <c r="EQ144" s="252" t="s">
        <v>234</v>
      </c>
      <c r="ER144" t="s">
        <v>234</v>
      </c>
      <c r="ES144" t="s">
        <v>234</v>
      </c>
      <c r="ET144" t="s">
        <v>234</v>
      </c>
      <c r="EU144" t="s">
        <v>234</v>
      </c>
      <c r="EV144" t="s">
        <v>234</v>
      </c>
      <c r="EW144" t="s">
        <v>234</v>
      </c>
      <c r="EX144" t="s">
        <v>234</v>
      </c>
      <c r="EY144" t="s">
        <v>234</v>
      </c>
      <c r="EZ144" t="s">
        <v>234</v>
      </c>
      <c r="FA144" t="s">
        <v>234</v>
      </c>
      <c r="FB144" t="s">
        <v>234</v>
      </c>
      <c r="FC144" t="s">
        <v>234</v>
      </c>
      <c r="FD144" t="s">
        <v>234</v>
      </c>
      <c r="FE144" t="s">
        <v>234</v>
      </c>
      <c r="FF144" t="s">
        <v>234</v>
      </c>
      <c r="FG144" t="s">
        <v>234</v>
      </c>
      <c r="FH144" t="s">
        <v>234</v>
      </c>
      <c r="FI144" t="s">
        <v>234</v>
      </c>
      <c r="FJ144" t="s">
        <v>234</v>
      </c>
      <c r="FK144" t="s">
        <v>234</v>
      </c>
      <c r="FL144" t="s">
        <v>234</v>
      </c>
      <c r="FM144" t="s">
        <v>234</v>
      </c>
      <c r="FN144" t="s">
        <v>234</v>
      </c>
      <c r="FO144" t="s">
        <v>234</v>
      </c>
      <c r="FP144" t="s">
        <v>234</v>
      </c>
      <c r="FQ144" t="s">
        <v>234</v>
      </c>
      <c r="FR144" t="s">
        <v>234</v>
      </c>
      <c r="FS144" t="s">
        <v>234</v>
      </c>
      <c r="FT144" t="s">
        <v>234</v>
      </c>
      <c r="FU144" t="s">
        <v>234</v>
      </c>
      <c r="FV144" t="s">
        <v>234</v>
      </c>
      <c r="FW144" t="s">
        <v>234</v>
      </c>
      <c r="FX144" t="s">
        <v>234</v>
      </c>
      <c r="FY144" t="s">
        <v>234</v>
      </c>
      <c r="FZ144" t="s">
        <v>234</v>
      </c>
      <c r="GA144" t="s">
        <v>234</v>
      </c>
      <c r="GB144" t="s">
        <v>234</v>
      </c>
      <c r="GC144" t="s">
        <v>234</v>
      </c>
      <c r="GD144" t="s">
        <v>234</v>
      </c>
      <c r="GE144" t="s">
        <v>234</v>
      </c>
      <c r="GF144" t="s">
        <v>234</v>
      </c>
      <c r="GG144" t="s">
        <v>234</v>
      </c>
      <c r="GH144" t="s">
        <v>234</v>
      </c>
      <c r="GI144" t="s">
        <v>234</v>
      </c>
      <c r="GJ144" t="s">
        <v>234</v>
      </c>
      <c r="GK144" t="s">
        <v>234</v>
      </c>
      <c r="GL144" t="s">
        <v>234</v>
      </c>
      <c r="GM144" t="s">
        <v>234</v>
      </c>
      <c r="GN144" t="s">
        <v>234</v>
      </c>
      <c r="GO144" t="s">
        <v>234</v>
      </c>
      <c r="GP144" t="s">
        <v>234</v>
      </c>
      <c r="GQ144" t="s">
        <v>234</v>
      </c>
      <c r="GR144" t="s">
        <v>1445</v>
      </c>
      <c r="GS144" t="s">
        <v>234</v>
      </c>
      <c r="GT144" t="s">
        <v>234</v>
      </c>
      <c r="GU144" t="s">
        <v>234</v>
      </c>
      <c r="GV144" t="s">
        <v>234</v>
      </c>
      <c r="GW144" t="s">
        <v>234</v>
      </c>
      <c r="GX144" t="s">
        <v>234</v>
      </c>
      <c r="GY144" t="s">
        <v>234</v>
      </c>
      <c r="GZ144" t="s">
        <v>234</v>
      </c>
      <c r="HA144" t="s">
        <v>3923</v>
      </c>
      <c r="HB144">
        <v>0</v>
      </c>
      <c r="HC144">
        <v>1</v>
      </c>
      <c r="HD144">
        <v>1</v>
      </c>
      <c r="HE144">
        <v>0</v>
      </c>
      <c r="HF144">
        <v>0</v>
      </c>
      <c r="HG144">
        <v>0</v>
      </c>
      <c r="HH144">
        <v>0</v>
      </c>
      <c r="HI144">
        <v>0</v>
      </c>
      <c r="HJ144" t="s">
        <v>234</v>
      </c>
      <c r="HK144" t="s">
        <v>1445</v>
      </c>
      <c r="HL144" t="s">
        <v>234</v>
      </c>
      <c r="HM144" t="s">
        <v>234</v>
      </c>
      <c r="HN144" t="s">
        <v>234</v>
      </c>
      <c r="HO144" t="s">
        <v>234</v>
      </c>
      <c r="HP144" t="s">
        <v>234</v>
      </c>
      <c r="HQ144" t="s">
        <v>234</v>
      </c>
      <c r="HR144" t="s">
        <v>234</v>
      </c>
      <c r="HS144" t="s">
        <v>234</v>
      </c>
      <c r="HT144" t="s">
        <v>234</v>
      </c>
      <c r="HU144" t="s">
        <v>234</v>
      </c>
      <c r="HV144" t="s">
        <v>234</v>
      </c>
      <c r="HW144" t="s">
        <v>234</v>
      </c>
      <c r="HX144" t="s">
        <v>234</v>
      </c>
      <c r="HY144" t="s">
        <v>234</v>
      </c>
      <c r="HZ144" t="s">
        <v>234</v>
      </c>
      <c r="IA144" t="s">
        <v>234</v>
      </c>
      <c r="IB144" t="s">
        <v>234</v>
      </c>
      <c r="IC144" t="s">
        <v>234</v>
      </c>
      <c r="ID144" t="s">
        <v>234</v>
      </c>
      <c r="IE144" t="s">
        <v>234</v>
      </c>
      <c r="IF144" t="s">
        <v>234</v>
      </c>
      <c r="IG144" t="s">
        <v>234</v>
      </c>
      <c r="IH144" t="s">
        <v>234</v>
      </c>
      <c r="II144" t="s">
        <v>234</v>
      </c>
      <c r="IJ144" t="s">
        <v>234</v>
      </c>
      <c r="IK144" t="s">
        <v>234</v>
      </c>
      <c r="IL144" t="s">
        <v>234</v>
      </c>
      <c r="IM144" t="s">
        <v>234</v>
      </c>
      <c r="IN144" t="s">
        <v>234</v>
      </c>
      <c r="IO144" t="s">
        <v>234</v>
      </c>
      <c r="IP144" t="s">
        <v>234</v>
      </c>
      <c r="IQ144" t="s">
        <v>234</v>
      </c>
      <c r="IR144" t="s">
        <v>234</v>
      </c>
      <c r="IS144" t="s">
        <v>234</v>
      </c>
      <c r="IT144" t="s">
        <v>234</v>
      </c>
      <c r="IU144" t="s">
        <v>234</v>
      </c>
      <c r="IV144" t="s">
        <v>234</v>
      </c>
      <c r="IW144" t="s">
        <v>234</v>
      </c>
      <c r="IX144" t="s">
        <v>234</v>
      </c>
      <c r="IY144" t="s">
        <v>234</v>
      </c>
      <c r="IZ144" t="s">
        <v>234</v>
      </c>
      <c r="JA144" t="s">
        <v>234</v>
      </c>
      <c r="JB144" t="s">
        <v>234</v>
      </c>
      <c r="JC144" t="s">
        <v>234</v>
      </c>
      <c r="JD144" t="s">
        <v>234</v>
      </c>
      <c r="JE144" t="s">
        <v>234</v>
      </c>
      <c r="JF144" t="s">
        <v>234</v>
      </c>
      <c r="JG144" t="s">
        <v>234</v>
      </c>
      <c r="JH144" t="s">
        <v>234</v>
      </c>
      <c r="JI144" t="s">
        <v>234</v>
      </c>
      <c r="JJ144" t="s">
        <v>234</v>
      </c>
      <c r="JK144" t="s">
        <v>234</v>
      </c>
      <c r="JL144" t="s">
        <v>234</v>
      </c>
      <c r="JM144" t="s">
        <v>234</v>
      </c>
      <c r="JN144" t="s">
        <v>234</v>
      </c>
      <c r="JO144" t="s">
        <v>234</v>
      </c>
      <c r="JP144" t="s">
        <v>234</v>
      </c>
      <c r="JQ144" t="s">
        <v>234</v>
      </c>
      <c r="JR144" t="s">
        <v>234</v>
      </c>
      <c r="JS144" t="s">
        <v>234</v>
      </c>
      <c r="JT144" t="s">
        <v>234</v>
      </c>
      <c r="JU144" t="s">
        <v>234</v>
      </c>
      <c r="JV144" t="s">
        <v>234</v>
      </c>
      <c r="JW144" t="s">
        <v>234</v>
      </c>
      <c r="JX144" t="s">
        <v>234</v>
      </c>
    </row>
    <row r="145" spans="1:284" x14ac:dyDescent="0.35">
      <c r="A145" t="s">
        <v>4162</v>
      </c>
      <c r="B145" s="268">
        <v>44618</v>
      </c>
      <c r="C145" t="s">
        <v>236</v>
      </c>
      <c r="D145" t="s">
        <v>235</v>
      </c>
      <c r="E145" t="s">
        <v>1364</v>
      </c>
      <c r="F145" t="s">
        <v>601</v>
      </c>
      <c r="G145" t="s">
        <v>2026</v>
      </c>
      <c r="H145" t="s">
        <v>3301</v>
      </c>
      <c r="I145" t="s">
        <v>246</v>
      </c>
      <c r="J145" t="s">
        <v>3454</v>
      </c>
      <c r="K145" t="s">
        <v>247</v>
      </c>
      <c r="L145" t="s">
        <v>284</v>
      </c>
      <c r="M145" t="s">
        <v>250</v>
      </c>
      <c r="N145" t="s">
        <v>234</v>
      </c>
      <c r="O145" t="s">
        <v>234</v>
      </c>
      <c r="P145" t="s">
        <v>285</v>
      </c>
      <c r="Q145" t="s">
        <v>234</v>
      </c>
      <c r="R145" t="s">
        <v>318</v>
      </c>
      <c r="S145">
        <v>1</v>
      </c>
      <c r="T145">
        <v>0</v>
      </c>
      <c r="U145">
        <v>0</v>
      </c>
      <c r="V145">
        <v>0</v>
      </c>
      <c r="W145">
        <v>0</v>
      </c>
      <c r="X145">
        <v>0</v>
      </c>
      <c r="Y145">
        <v>0</v>
      </c>
      <c r="Z145">
        <v>0</v>
      </c>
      <c r="AA145" t="s">
        <v>309</v>
      </c>
      <c r="AB145" t="s">
        <v>750</v>
      </c>
      <c r="AC145" t="s">
        <v>287</v>
      </c>
      <c r="AD145">
        <v>1</v>
      </c>
      <c r="AE145">
        <v>0</v>
      </c>
      <c r="AF145">
        <v>0</v>
      </c>
      <c r="AG145">
        <v>0</v>
      </c>
      <c r="AH145">
        <v>0</v>
      </c>
      <c r="AI145">
        <v>0</v>
      </c>
      <c r="AJ145">
        <v>0</v>
      </c>
      <c r="AK145">
        <v>0</v>
      </c>
      <c r="AL145">
        <v>0</v>
      </c>
      <c r="AM145">
        <v>0</v>
      </c>
      <c r="AN145" t="s">
        <v>234</v>
      </c>
      <c r="AO145" t="s">
        <v>348</v>
      </c>
      <c r="AP145" t="s">
        <v>311</v>
      </c>
      <c r="AQ145" t="s">
        <v>3944</v>
      </c>
      <c r="AR145">
        <v>1</v>
      </c>
      <c r="AS145">
        <v>1</v>
      </c>
      <c r="AT145">
        <v>1</v>
      </c>
      <c r="AU145">
        <v>1</v>
      </c>
      <c r="AV145">
        <v>1</v>
      </c>
      <c r="AW145">
        <v>1</v>
      </c>
      <c r="AX145">
        <v>1</v>
      </c>
      <c r="AY145">
        <v>0</v>
      </c>
      <c r="AZ145" t="s">
        <v>1500</v>
      </c>
      <c r="BA145">
        <v>270</v>
      </c>
      <c r="BB145">
        <v>135</v>
      </c>
      <c r="BC145" t="s">
        <v>1655</v>
      </c>
      <c r="BD145">
        <v>350</v>
      </c>
      <c r="BE145" s="252">
        <v>134.61538461538399</v>
      </c>
      <c r="BF145" t="s">
        <v>1655</v>
      </c>
      <c r="BG145">
        <v>200</v>
      </c>
      <c r="BH145" s="252">
        <v>86.956521739130395</v>
      </c>
      <c r="BI145" t="s">
        <v>1445</v>
      </c>
      <c r="BJ145">
        <v>400</v>
      </c>
      <c r="BK145" s="252">
        <v>137.93103448275801</v>
      </c>
      <c r="BL145" t="s">
        <v>1655</v>
      </c>
      <c r="BM145">
        <v>650</v>
      </c>
      <c r="BN145" s="252">
        <v>270.83333333333297</v>
      </c>
      <c r="BO145" t="s">
        <v>1655</v>
      </c>
      <c r="BP145">
        <v>700</v>
      </c>
      <c r="BQ145" s="252">
        <v>291.666666666666</v>
      </c>
      <c r="BR145" t="s">
        <v>1445</v>
      </c>
      <c r="BS145" t="s">
        <v>1504</v>
      </c>
      <c r="BT145" t="s">
        <v>1655</v>
      </c>
      <c r="BU145">
        <v>1000</v>
      </c>
      <c r="BV145" t="s">
        <v>234</v>
      </c>
      <c r="BW145" t="s">
        <v>234</v>
      </c>
      <c r="BX145" t="s">
        <v>234</v>
      </c>
      <c r="BY145" t="s">
        <v>234</v>
      </c>
      <c r="BZ145" t="s">
        <v>234</v>
      </c>
      <c r="CA145" t="s">
        <v>234</v>
      </c>
      <c r="CB145" t="s">
        <v>259</v>
      </c>
      <c r="CC145">
        <v>1000</v>
      </c>
      <c r="CD145" t="s">
        <v>1655</v>
      </c>
      <c r="CE145" t="s">
        <v>1445</v>
      </c>
      <c r="CF145" t="s">
        <v>234</v>
      </c>
      <c r="CG145" t="s">
        <v>234</v>
      </c>
      <c r="CH145" t="s">
        <v>234</v>
      </c>
      <c r="CI145" t="s">
        <v>234</v>
      </c>
      <c r="CJ145" t="s">
        <v>234</v>
      </c>
      <c r="CK145" t="s">
        <v>234</v>
      </c>
      <c r="CL145" t="s">
        <v>234</v>
      </c>
      <c r="CM145" t="s">
        <v>234</v>
      </c>
      <c r="CN145" t="s">
        <v>234</v>
      </c>
      <c r="CO145" t="s">
        <v>234</v>
      </c>
      <c r="CP145" t="s">
        <v>234</v>
      </c>
      <c r="CQ145" t="s">
        <v>234</v>
      </c>
      <c r="CR145" t="s">
        <v>234</v>
      </c>
      <c r="CS145" t="s">
        <v>234</v>
      </c>
      <c r="CT145" t="s">
        <v>234</v>
      </c>
      <c r="CU145" t="s">
        <v>234</v>
      </c>
      <c r="CV145" t="s">
        <v>234</v>
      </c>
      <c r="CW145" t="s">
        <v>234</v>
      </c>
      <c r="CX145" t="s">
        <v>234</v>
      </c>
      <c r="CY145" t="s">
        <v>234</v>
      </c>
      <c r="CZ145" t="s">
        <v>234</v>
      </c>
      <c r="DA145" t="s">
        <v>234</v>
      </c>
      <c r="DB145" t="s">
        <v>234</v>
      </c>
      <c r="DC145" t="s">
        <v>234</v>
      </c>
      <c r="DD145" t="s">
        <v>234</v>
      </c>
      <c r="DE145" t="s">
        <v>1655</v>
      </c>
      <c r="DF145" t="s">
        <v>1655</v>
      </c>
      <c r="DG145" t="s">
        <v>1655</v>
      </c>
      <c r="DH145" t="s">
        <v>601</v>
      </c>
      <c r="DI145" t="s">
        <v>305</v>
      </c>
      <c r="DJ145" t="s">
        <v>2026</v>
      </c>
      <c r="DK145" t="s">
        <v>305</v>
      </c>
      <c r="DL145" t="s">
        <v>234</v>
      </c>
      <c r="DM145" t="s">
        <v>234</v>
      </c>
      <c r="DN145" t="s">
        <v>234</v>
      </c>
      <c r="DO145" t="s">
        <v>234</v>
      </c>
      <c r="DP145" t="s">
        <v>234</v>
      </c>
      <c r="DQ145" t="s">
        <v>234</v>
      </c>
      <c r="DR145" t="s">
        <v>234</v>
      </c>
      <c r="DS145" t="s">
        <v>234</v>
      </c>
      <c r="DT145" t="s">
        <v>234</v>
      </c>
      <c r="DU145" t="s">
        <v>234</v>
      </c>
      <c r="DV145" t="s">
        <v>234</v>
      </c>
      <c r="DW145" t="s">
        <v>234</v>
      </c>
      <c r="DX145" t="s">
        <v>234</v>
      </c>
      <c r="DY145" t="s">
        <v>234</v>
      </c>
      <c r="DZ145" t="s">
        <v>234</v>
      </c>
      <c r="EA145" t="s">
        <v>234</v>
      </c>
      <c r="EB145" t="s">
        <v>234</v>
      </c>
      <c r="EC145" t="s">
        <v>234</v>
      </c>
      <c r="ED145" t="s">
        <v>234</v>
      </c>
      <c r="EE145" t="s">
        <v>234</v>
      </c>
      <c r="EF145" t="s">
        <v>234</v>
      </c>
      <c r="EG145" t="s">
        <v>234</v>
      </c>
      <c r="EH145" t="s">
        <v>234</v>
      </c>
      <c r="EI145" t="s">
        <v>234</v>
      </c>
      <c r="EJ145" t="s">
        <v>234</v>
      </c>
      <c r="EK145" s="252" t="s">
        <v>234</v>
      </c>
      <c r="EL145" t="s">
        <v>234</v>
      </c>
      <c r="EM145" t="s">
        <v>234</v>
      </c>
      <c r="EN145" t="s">
        <v>234</v>
      </c>
      <c r="EO145" t="s">
        <v>234</v>
      </c>
      <c r="EP145" t="s">
        <v>234</v>
      </c>
      <c r="EQ145" s="252" t="s">
        <v>234</v>
      </c>
      <c r="ER145" t="s">
        <v>234</v>
      </c>
      <c r="ES145" t="s">
        <v>234</v>
      </c>
      <c r="ET145" t="s">
        <v>234</v>
      </c>
      <c r="EU145" t="s">
        <v>234</v>
      </c>
      <c r="EV145" t="s">
        <v>234</v>
      </c>
      <c r="EW145" t="s">
        <v>234</v>
      </c>
      <c r="EX145" t="s">
        <v>234</v>
      </c>
      <c r="EY145" t="s">
        <v>234</v>
      </c>
      <c r="EZ145" t="s">
        <v>234</v>
      </c>
      <c r="FA145" t="s">
        <v>234</v>
      </c>
      <c r="FB145" t="s">
        <v>234</v>
      </c>
      <c r="FC145" t="s">
        <v>234</v>
      </c>
      <c r="FD145" t="s">
        <v>234</v>
      </c>
      <c r="FE145" t="s">
        <v>234</v>
      </c>
      <c r="FF145" t="s">
        <v>234</v>
      </c>
      <c r="FG145" t="s">
        <v>234</v>
      </c>
      <c r="FH145" t="s">
        <v>234</v>
      </c>
      <c r="FI145" t="s">
        <v>234</v>
      </c>
      <c r="FJ145" t="s">
        <v>234</v>
      </c>
      <c r="FK145" t="s">
        <v>234</v>
      </c>
      <c r="FL145" t="s">
        <v>234</v>
      </c>
      <c r="FM145" t="s">
        <v>234</v>
      </c>
      <c r="FN145" t="s">
        <v>234</v>
      </c>
      <c r="FO145" t="s">
        <v>234</v>
      </c>
      <c r="FP145" t="s">
        <v>234</v>
      </c>
      <c r="FQ145" t="s">
        <v>234</v>
      </c>
      <c r="FR145" t="s">
        <v>234</v>
      </c>
      <c r="FS145" t="s">
        <v>234</v>
      </c>
      <c r="FT145" t="s">
        <v>234</v>
      </c>
      <c r="FU145" t="s">
        <v>234</v>
      </c>
      <c r="FV145" t="s">
        <v>234</v>
      </c>
      <c r="FW145" t="s">
        <v>234</v>
      </c>
      <c r="FX145" t="s">
        <v>234</v>
      </c>
      <c r="FY145" t="s">
        <v>234</v>
      </c>
      <c r="FZ145" t="s">
        <v>234</v>
      </c>
      <c r="GA145" t="s">
        <v>234</v>
      </c>
      <c r="GB145" t="s">
        <v>234</v>
      </c>
      <c r="GC145" t="s">
        <v>234</v>
      </c>
      <c r="GD145" t="s">
        <v>234</v>
      </c>
      <c r="GE145" t="s">
        <v>234</v>
      </c>
      <c r="GF145" t="s">
        <v>234</v>
      </c>
      <c r="GG145" t="s">
        <v>234</v>
      </c>
      <c r="GH145" t="s">
        <v>234</v>
      </c>
      <c r="GI145" t="s">
        <v>234</v>
      </c>
      <c r="GJ145" t="s">
        <v>234</v>
      </c>
      <c r="GK145" t="s">
        <v>234</v>
      </c>
      <c r="GL145" t="s">
        <v>234</v>
      </c>
      <c r="GM145" t="s">
        <v>234</v>
      </c>
      <c r="GN145" t="s">
        <v>234</v>
      </c>
      <c r="GO145" t="s">
        <v>234</v>
      </c>
      <c r="GP145" t="s">
        <v>234</v>
      </c>
      <c r="GQ145" t="s">
        <v>234</v>
      </c>
      <c r="GR145" t="s">
        <v>1445</v>
      </c>
      <c r="GS145" t="s">
        <v>234</v>
      </c>
      <c r="GT145" t="s">
        <v>234</v>
      </c>
      <c r="GU145" t="s">
        <v>234</v>
      </c>
      <c r="GV145" t="s">
        <v>234</v>
      </c>
      <c r="GW145" t="s">
        <v>234</v>
      </c>
      <c r="GX145" t="s">
        <v>234</v>
      </c>
      <c r="GY145" t="s">
        <v>234</v>
      </c>
      <c r="GZ145" t="s">
        <v>234</v>
      </c>
      <c r="HA145" t="s">
        <v>3979</v>
      </c>
      <c r="HB145">
        <v>0</v>
      </c>
      <c r="HC145">
        <v>1</v>
      </c>
      <c r="HD145">
        <v>1</v>
      </c>
      <c r="HE145">
        <v>0</v>
      </c>
      <c r="HF145">
        <v>0</v>
      </c>
      <c r="HG145">
        <v>0</v>
      </c>
      <c r="HH145">
        <v>0</v>
      </c>
      <c r="HI145">
        <v>0</v>
      </c>
      <c r="HJ145" t="s">
        <v>234</v>
      </c>
      <c r="HK145" t="s">
        <v>1445</v>
      </c>
      <c r="HL145" t="s">
        <v>234</v>
      </c>
      <c r="HM145" t="s">
        <v>234</v>
      </c>
      <c r="HN145" t="s">
        <v>234</v>
      </c>
      <c r="HO145" t="s">
        <v>234</v>
      </c>
      <c r="HP145" t="s">
        <v>234</v>
      </c>
      <c r="HQ145" t="s">
        <v>234</v>
      </c>
      <c r="HR145" t="s">
        <v>234</v>
      </c>
      <c r="HS145" t="s">
        <v>234</v>
      </c>
      <c r="HT145" t="s">
        <v>234</v>
      </c>
      <c r="HU145" t="s">
        <v>234</v>
      </c>
      <c r="HV145" t="s">
        <v>234</v>
      </c>
      <c r="HW145" t="s">
        <v>234</v>
      </c>
      <c r="HX145" t="s">
        <v>234</v>
      </c>
      <c r="HY145" t="s">
        <v>234</v>
      </c>
      <c r="HZ145" t="s">
        <v>234</v>
      </c>
      <c r="IA145" t="s">
        <v>234</v>
      </c>
      <c r="IB145" t="s">
        <v>234</v>
      </c>
      <c r="IC145" t="s">
        <v>234</v>
      </c>
      <c r="ID145" t="s">
        <v>234</v>
      </c>
      <c r="IE145" t="s">
        <v>234</v>
      </c>
      <c r="IF145" t="s">
        <v>234</v>
      </c>
      <c r="IG145" t="s">
        <v>234</v>
      </c>
      <c r="IH145" t="s">
        <v>234</v>
      </c>
      <c r="II145" t="s">
        <v>234</v>
      </c>
      <c r="IJ145" t="s">
        <v>234</v>
      </c>
      <c r="IK145" t="s">
        <v>234</v>
      </c>
      <c r="IL145" t="s">
        <v>234</v>
      </c>
      <c r="IM145" t="s">
        <v>234</v>
      </c>
      <c r="IN145" t="s">
        <v>234</v>
      </c>
      <c r="IO145" t="s">
        <v>234</v>
      </c>
      <c r="IP145" t="s">
        <v>234</v>
      </c>
      <c r="IQ145" t="s">
        <v>234</v>
      </c>
      <c r="IR145" t="s">
        <v>234</v>
      </c>
      <c r="IS145" t="s">
        <v>234</v>
      </c>
      <c r="IT145" t="s">
        <v>234</v>
      </c>
      <c r="IU145" t="s">
        <v>234</v>
      </c>
      <c r="IV145" t="s">
        <v>234</v>
      </c>
      <c r="IW145" t="s">
        <v>234</v>
      </c>
      <c r="IX145" t="s">
        <v>234</v>
      </c>
      <c r="IY145" t="s">
        <v>234</v>
      </c>
      <c r="IZ145" t="s">
        <v>234</v>
      </c>
      <c r="JA145" t="s">
        <v>234</v>
      </c>
      <c r="JB145" t="s">
        <v>234</v>
      </c>
      <c r="JC145" t="s">
        <v>234</v>
      </c>
      <c r="JD145" t="s">
        <v>234</v>
      </c>
      <c r="JE145" t="s">
        <v>234</v>
      </c>
      <c r="JF145" t="s">
        <v>234</v>
      </c>
      <c r="JG145" t="s">
        <v>234</v>
      </c>
      <c r="JH145" t="s">
        <v>234</v>
      </c>
      <c r="JI145" t="s">
        <v>234</v>
      </c>
      <c r="JJ145" t="s">
        <v>234</v>
      </c>
      <c r="JK145" t="s">
        <v>234</v>
      </c>
      <c r="JL145" t="s">
        <v>234</v>
      </c>
      <c r="JM145" t="s">
        <v>234</v>
      </c>
      <c r="JN145" t="s">
        <v>234</v>
      </c>
      <c r="JO145" t="s">
        <v>234</v>
      </c>
      <c r="JP145" t="s">
        <v>234</v>
      </c>
      <c r="JQ145" t="s">
        <v>234</v>
      </c>
      <c r="JR145" t="s">
        <v>234</v>
      </c>
      <c r="JS145" t="s">
        <v>234</v>
      </c>
      <c r="JT145" t="s">
        <v>234</v>
      </c>
      <c r="JU145" t="s">
        <v>234</v>
      </c>
      <c r="JV145" t="s">
        <v>234</v>
      </c>
      <c r="JW145" t="s">
        <v>234</v>
      </c>
      <c r="JX145" t="s">
        <v>234</v>
      </c>
    </row>
    <row r="146" spans="1:284" x14ac:dyDescent="0.35">
      <c r="A146" t="s">
        <v>4164</v>
      </c>
      <c r="B146" s="268">
        <v>44618</v>
      </c>
      <c r="C146" t="s">
        <v>236</v>
      </c>
      <c r="D146" t="s">
        <v>235</v>
      </c>
      <c r="E146" t="s">
        <v>4163</v>
      </c>
      <c r="F146" t="s">
        <v>601</v>
      </c>
      <c r="G146" t="s">
        <v>2026</v>
      </c>
      <c r="H146" t="s">
        <v>3301</v>
      </c>
      <c r="I146" t="s">
        <v>246</v>
      </c>
      <c r="J146" t="s">
        <v>3454</v>
      </c>
      <c r="K146" t="s">
        <v>247</v>
      </c>
      <c r="L146" t="s">
        <v>284</v>
      </c>
      <c r="M146" t="s">
        <v>250</v>
      </c>
      <c r="N146" t="s">
        <v>234</v>
      </c>
      <c r="O146" t="s">
        <v>234</v>
      </c>
      <c r="P146" t="s">
        <v>285</v>
      </c>
      <c r="Q146" t="s">
        <v>234</v>
      </c>
      <c r="R146" t="s">
        <v>318</v>
      </c>
      <c r="S146">
        <v>1</v>
      </c>
      <c r="T146">
        <v>0</v>
      </c>
      <c r="U146">
        <v>0</v>
      </c>
      <c r="V146">
        <v>0</v>
      </c>
      <c r="W146">
        <v>0</v>
      </c>
      <c r="X146">
        <v>0</v>
      </c>
      <c r="Y146">
        <v>0</v>
      </c>
      <c r="Z146">
        <v>0</v>
      </c>
      <c r="AA146" t="s">
        <v>309</v>
      </c>
      <c r="AB146" t="s">
        <v>750</v>
      </c>
      <c r="AC146" t="s">
        <v>287</v>
      </c>
      <c r="AD146">
        <v>1</v>
      </c>
      <c r="AE146">
        <v>0</v>
      </c>
      <c r="AF146">
        <v>0</v>
      </c>
      <c r="AG146">
        <v>0</v>
      </c>
      <c r="AH146">
        <v>0</v>
      </c>
      <c r="AI146">
        <v>0</v>
      </c>
      <c r="AJ146">
        <v>0</v>
      </c>
      <c r="AK146">
        <v>0</v>
      </c>
      <c r="AL146">
        <v>0</v>
      </c>
      <c r="AM146">
        <v>0</v>
      </c>
      <c r="AN146" t="s">
        <v>234</v>
      </c>
      <c r="AO146" t="s">
        <v>348</v>
      </c>
      <c r="AP146" t="s">
        <v>289</v>
      </c>
      <c r="AQ146" t="s">
        <v>3944</v>
      </c>
      <c r="AR146">
        <v>1</v>
      </c>
      <c r="AS146">
        <v>1</v>
      </c>
      <c r="AT146">
        <v>1</v>
      </c>
      <c r="AU146">
        <v>1</v>
      </c>
      <c r="AV146">
        <v>1</v>
      </c>
      <c r="AW146">
        <v>1</v>
      </c>
      <c r="AX146">
        <v>1</v>
      </c>
      <c r="AY146">
        <v>0</v>
      </c>
      <c r="AZ146" t="s">
        <v>1500</v>
      </c>
      <c r="BA146">
        <v>280</v>
      </c>
      <c r="BB146">
        <v>140</v>
      </c>
      <c r="BC146" t="s">
        <v>1655</v>
      </c>
      <c r="BD146">
        <v>350</v>
      </c>
      <c r="BE146" s="252">
        <v>134.61538461538399</v>
      </c>
      <c r="BF146" t="s">
        <v>1655</v>
      </c>
      <c r="BG146">
        <v>250</v>
      </c>
      <c r="BH146" s="252">
        <v>108.695652173913</v>
      </c>
      <c r="BI146" t="s">
        <v>1655</v>
      </c>
      <c r="BJ146">
        <v>420</v>
      </c>
      <c r="BK146" s="252">
        <v>144.827586206896</v>
      </c>
      <c r="BL146" t="s">
        <v>1655</v>
      </c>
      <c r="BM146">
        <v>700</v>
      </c>
      <c r="BN146" s="252">
        <v>291.666666666666</v>
      </c>
      <c r="BO146" t="s">
        <v>1655</v>
      </c>
      <c r="BP146">
        <v>750</v>
      </c>
      <c r="BQ146" s="252">
        <v>312.5</v>
      </c>
      <c r="BR146" t="s">
        <v>1445</v>
      </c>
      <c r="BS146" t="s">
        <v>1504</v>
      </c>
      <c r="BT146" t="s">
        <v>1655</v>
      </c>
      <c r="BU146">
        <v>1000</v>
      </c>
      <c r="BV146" t="s">
        <v>234</v>
      </c>
      <c r="BW146" t="s">
        <v>234</v>
      </c>
      <c r="BX146" t="s">
        <v>234</v>
      </c>
      <c r="BY146" t="s">
        <v>234</v>
      </c>
      <c r="BZ146" t="s">
        <v>234</v>
      </c>
      <c r="CA146" t="s">
        <v>234</v>
      </c>
      <c r="CB146" t="s">
        <v>259</v>
      </c>
      <c r="CC146">
        <v>1000</v>
      </c>
      <c r="CD146" t="s">
        <v>1655</v>
      </c>
      <c r="CE146" t="s">
        <v>1445</v>
      </c>
      <c r="CF146" t="s">
        <v>234</v>
      </c>
      <c r="CG146" t="s">
        <v>234</v>
      </c>
      <c r="CH146" t="s">
        <v>234</v>
      </c>
      <c r="CI146" t="s">
        <v>234</v>
      </c>
      <c r="CJ146" t="s">
        <v>234</v>
      </c>
      <c r="CK146" t="s">
        <v>234</v>
      </c>
      <c r="CL146" t="s">
        <v>234</v>
      </c>
      <c r="CM146" t="s">
        <v>234</v>
      </c>
      <c r="CN146" t="s">
        <v>234</v>
      </c>
      <c r="CO146" t="s">
        <v>234</v>
      </c>
      <c r="CP146" t="s">
        <v>234</v>
      </c>
      <c r="CQ146" t="s">
        <v>234</v>
      </c>
      <c r="CR146" t="s">
        <v>234</v>
      </c>
      <c r="CS146" t="s">
        <v>234</v>
      </c>
      <c r="CT146" t="s">
        <v>234</v>
      </c>
      <c r="CU146" t="s">
        <v>234</v>
      </c>
      <c r="CV146" t="s">
        <v>234</v>
      </c>
      <c r="CW146" t="s">
        <v>234</v>
      </c>
      <c r="CX146" t="s">
        <v>234</v>
      </c>
      <c r="CY146" t="s">
        <v>234</v>
      </c>
      <c r="CZ146" t="s">
        <v>234</v>
      </c>
      <c r="DA146" t="s">
        <v>234</v>
      </c>
      <c r="DB146" t="s">
        <v>234</v>
      </c>
      <c r="DC146" t="s">
        <v>234</v>
      </c>
      <c r="DD146" t="s">
        <v>234</v>
      </c>
      <c r="DE146" t="s">
        <v>1655</v>
      </c>
      <c r="DF146" t="s">
        <v>1445</v>
      </c>
      <c r="DG146" t="s">
        <v>1655</v>
      </c>
      <c r="DH146" t="s">
        <v>601</v>
      </c>
      <c r="DI146" t="s">
        <v>305</v>
      </c>
      <c r="DJ146" t="s">
        <v>2026</v>
      </c>
      <c r="DK146" t="s">
        <v>305</v>
      </c>
      <c r="DL146" t="s">
        <v>234</v>
      </c>
      <c r="DM146" t="s">
        <v>234</v>
      </c>
      <c r="DN146" t="s">
        <v>234</v>
      </c>
      <c r="DO146" t="s">
        <v>234</v>
      </c>
      <c r="DP146" t="s">
        <v>234</v>
      </c>
      <c r="DQ146" t="s">
        <v>234</v>
      </c>
      <c r="DR146" t="s">
        <v>234</v>
      </c>
      <c r="DS146" t="s">
        <v>234</v>
      </c>
      <c r="DT146" t="s">
        <v>234</v>
      </c>
      <c r="DU146" t="s">
        <v>234</v>
      </c>
      <c r="DV146" t="s">
        <v>234</v>
      </c>
      <c r="DW146" t="s">
        <v>234</v>
      </c>
      <c r="DX146" t="s">
        <v>234</v>
      </c>
      <c r="DY146" t="s">
        <v>234</v>
      </c>
      <c r="DZ146" t="s">
        <v>234</v>
      </c>
      <c r="EA146" t="s">
        <v>234</v>
      </c>
      <c r="EB146" t="s">
        <v>234</v>
      </c>
      <c r="EC146" t="s">
        <v>234</v>
      </c>
      <c r="ED146" t="s">
        <v>234</v>
      </c>
      <c r="EE146" t="s">
        <v>234</v>
      </c>
      <c r="EF146" t="s">
        <v>234</v>
      </c>
      <c r="EG146" t="s">
        <v>234</v>
      </c>
      <c r="EH146" t="s">
        <v>234</v>
      </c>
      <c r="EI146" t="s">
        <v>234</v>
      </c>
      <c r="EJ146" t="s">
        <v>234</v>
      </c>
      <c r="EK146" s="252" t="s">
        <v>234</v>
      </c>
      <c r="EL146" t="s">
        <v>234</v>
      </c>
      <c r="EM146" t="s">
        <v>234</v>
      </c>
      <c r="EN146" t="s">
        <v>234</v>
      </c>
      <c r="EO146" t="s">
        <v>234</v>
      </c>
      <c r="EP146" t="s">
        <v>234</v>
      </c>
      <c r="EQ146" s="252" t="s">
        <v>234</v>
      </c>
      <c r="ER146" t="s">
        <v>234</v>
      </c>
      <c r="ES146" t="s">
        <v>234</v>
      </c>
      <c r="ET146" t="s">
        <v>234</v>
      </c>
      <c r="EU146" t="s">
        <v>234</v>
      </c>
      <c r="EV146" t="s">
        <v>234</v>
      </c>
      <c r="EW146" t="s">
        <v>234</v>
      </c>
      <c r="EX146" t="s">
        <v>234</v>
      </c>
      <c r="EY146" t="s">
        <v>234</v>
      </c>
      <c r="EZ146" t="s">
        <v>234</v>
      </c>
      <c r="FA146" t="s">
        <v>234</v>
      </c>
      <c r="FB146" t="s">
        <v>234</v>
      </c>
      <c r="FC146" t="s">
        <v>234</v>
      </c>
      <c r="FD146" t="s">
        <v>234</v>
      </c>
      <c r="FE146" t="s">
        <v>234</v>
      </c>
      <c r="FF146" t="s">
        <v>234</v>
      </c>
      <c r="FG146" t="s">
        <v>234</v>
      </c>
      <c r="FH146" t="s">
        <v>234</v>
      </c>
      <c r="FI146" t="s">
        <v>234</v>
      </c>
      <c r="FJ146" t="s">
        <v>234</v>
      </c>
      <c r="FK146" t="s">
        <v>234</v>
      </c>
      <c r="FL146" t="s">
        <v>234</v>
      </c>
      <c r="FM146" t="s">
        <v>234</v>
      </c>
      <c r="FN146" t="s">
        <v>234</v>
      </c>
      <c r="FO146" t="s">
        <v>234</v>
      </c>
      <c r="FP146" t="s">
        <v>234</v>
      </c>
      <c r="FQ146" t="s">
        <v>234</v>
      </c>
      <c r="FR146" t="s">
        <v>234</v>
      </c>
      <c r="FS146" t="s">
        <v>234</v>
      </c>
      <c r="FT146" t="s">
        <v>234</v>
      </c>
      <c r="FU146" t="s">
        <v>234</v>
      </c>
      <c r="FV146" t="s">
        <v>234</v>
      </c>
      <c r="FW146" t="s">
        <v>234</v>
      </c>
      <c r="FX146" t="s">
        <v>234</v>
      </c>
      <c r="FY146" t="s">
        <v>234</v>
      </c>
      <c r="FZ146" t="s">
        <v>234</v>
      </c>
      <c r="GA146" t="s">
        <v>234</v>
      </c>
      <c r="GB146" t="s">
        <v>234</v>
      </c>
      <c r="GC146" t="s">
        <v>234</v>
      </c>
      <c r="GD146" t="s">
        <v>234</v>
      </c>
      <c r="GE146" t="s">
        <v>234</v>
      </c>
      <c r="GF146" t="s">
        <v>234</v>
      </c>
      <c r="GG146" t="s">
        <v>234</v>
      </c>
      <c r="GH146" t="s">
        <v>234</v>
      </c>
      <c r="GI146" t="s">
        <v>234</v>
      </c>
      <c r="GJ146" t="s">
        <v>234</v>
      </c>
      <c r="GK146" t="s">
        <v>234</v>
      </c>
      <c r="GL146" t="s">
        <v>234</v>
      </c>
      <c r="GM146" t="s">
        <v>234</v>
      </c>
      <c r="GN146" t="s">
        <v>234</v>
      </c>
      <c r="GO146" t="s">
        <v>234</v>
      </c>
      <c r="GP146" t="s">
        <v>234</v>
      </c>
      <c r="GQ146" t="s">
        <v>234</v>
      </c>
      <c r="GR146" t="s">
        <v>1445</v>
      </c>
      <c r="GS146" t="s">
        <v>234</v>
      </c>
      <c r="GT146" t="s">
        <v>234</v>
      </c>
      <c r="GU146" t="s">
        <v>234</v>
      </c>
      <c r="GV146" t="s">
        <v>234</v>
      </c>
      <c r="GW146" t="s">
        <v>234</v>
      </c>
      <c r="GX146" t="s">
        <v>234</v>
      </c>
      <c r="GY146" t="s">
        <v>234</v>
      </c>
      <c r="GZ146" t="s">
        <v>234</v>
      </c>
      <c r="HA146" t="s">
        <v>3979</v>
      </c>
      <c r="HB146">
        <v>0</v>
      </c>
      <c r="HC146">
        <v>1</v>
      </c>
      <c r="HD146">
        <v>1</v>
      </c>
      <c r="HE146">
        <v>0</v>
      </c>
      <c r="HF146">
        <v>0</v>
      </c>
      <c r="HG146">
        <v>0</v>
      </c>
      <c r="HH146">
        <v>0</v>
      </c>
      <c r="HI146">
        <v>0</v>
      </c>
      <c r="HJ146" t="s">
        <v>234</v>
      </c>
      <c r="HK146" t="s">
        <v>1445</v>
      </c>
      <c r="HL146" t="s">
        <v>234</v>
      </c>
      <c r="HM146" t="s">
        <v>234</v>
      </c>
      <c r="HN146" t="s">
        <v>234</v>
      </c>
      <c r="HO146" t="s">
        <v>234</v>
      </c>
      <c r="HP146" t="s">
        <v>234</v>
      </c>
      <c r="HQ146" t="s">
        <v>234</v>
      </c>
      <c r="HR146" t="s">
        <v>234</v>
      </c>
      <c r="HS146" t="s">
        <v>234</v>
      </c>
      <c r="HT146" t="s">
        <v>234</v>
      </c>
      <c r="HU146" t="s">
        <v>234</v>
      </c>
      <c r="HV146" t="s">
        <v>234</v>
      </c>
      <c r="HW146" t="s">
        <v>234</v>
      </c>
      <c r="HX146" t="s">
        <v>234</v>
      </c>
      <c r="HY146" t="s">
        <v>234</v>
      </c>
      <c r="HZ146" t="s">
        <v>234</v>
      </c>
      <c r="IA146" t="s">
        <v>234</v>
      </c>
      <c r="IB146" t="s">
        <v>234</v>
      </c>
      <c r="IC146" t="s">
        <v>234</v>
      </c>
      <c r="ID146" t="s">
        <v>234</v>
      </c>
      <c r="IE146" t="s">
        <v>234</v>
      </c>
      <c r="IF146" t="s">
        <v>234</v>
      </c>
      <c r="IG146" t="s">
        <v>234</v>
      </c>
      <c r="IH146" t="s">
        <v>234</v>
      </c>
      <c r="II146" t="s">
        <v>234</v>
      </c>
      <c r="IJ146" t="s">
        <v>234</v>
      </c>
      <c r="IK146" t="s">
        <v>234</v>
      </c>
      <c r="IL146" t="s">
        <v>234</v>
      </c>
      <c r="IM146" t="s">
        <v>234</v>
      </c>
      <c r="IN146" t="s">
        <v>234</v>
      </c>
      <c r="IO146" t="s">
        <v>234</v>
      </c>
      <c r="IP146" t="s">
        <v>234</v>
      </c>
      <c r="IQ146" t="s">
        <v>234</v>
      </c>
      <c r="IR146" t="s">
        <v>234</v>
      </c>
      <c r="IS146" t="s">
        <v>234</v>
      </c>
      <c r="IT146" t="s">
        <v>234</v>
      </c>
      <c r="IU146" t="s">
        <v>234</v>
      </c>
      <c r="IV146" t="s">
        <v>234</v>
      </c>
      <c r="IW146" t="s">
        <v>234</v>
      </c>
      <c r="IX146" t="s">
        <v>234</v>
      </c>
      <c r="IY146" t="s">
        <v>234</v>
      </c>
      <c r="IZ146" t="s">
        <v>234</v>
      </c>
      <c r="JA146" t="s">
        <v>234</v>
      </c>
      <c r="JB146" t="s">
        <v>234</v>
      </c>
      <c r="JC146" t="s">
        <v>234</v>
      </c>
      <c r="JD146" t="s">
        <v>234</v>
      </c>
      <c r="JE146" t="s">
        <v>234</v>
      </c>
      <c r="JF146" t="s">
        <v>234</v>
      </c>
      <c r="JG146" t="s">
        <v>234</v>
      </c>
      <c r="JH146" t="s">
        <v>234</v>
      </c>
      <c r="JI146" t="s">
        <v>234</v>
      </c>
      <c r="JJ146" t="s">
        <v>234</v>
      </c>
      <c r="JK146" t="s">
        <v>234</v>
      </c>
      <c r="JL146" t="s">
        <v>234</v>
      </c>
      <c r="JM146" t="s">
        <v>234</v>
      </c>
      <c r="JN146" t="s">
        <v>234</v>
      </c>
      <c r="JO146" t="s">
        <v>234</v>
      </c>
      <c r="JP146" t="s">
        <v>234</v>
      </c>
      <c r="JQ146" t="s">
        <v>234</v>
      </c>
      <c r="JR146" t="s">
        <v>234</v>
      </c>
      <c r="JS146" t="s">
        <v>234</v>
      </c>
      <c r="JT146" t="s">
        <v>234</v>
      </c>
      <c r="JU146" t="s">
        <v>234</v>
      </c>
      <c r="JV146" t="s">
        <v>234</v>
      </c>
      <c r="JW146" t="s">
        <v>234</v>
      </c>
      <c r="JX146" t="s">
        <v>234</v>
      </c>
    </row>
    <row r="147" spans="1:284" x14ac:dyDescent="0.35">
      <c r="A147" t="s">
        <v>4167</v>
      </c>
      <c r="B147" s="268">
        <v>44618</v>
      </c>
      <c r="C147" t="s">
        <v>236</v>
      </c>
      <c r="D147" t="s">
        <v>235</v>
      </c>
      <c r="E147" t="s">
        <v>4163</v>
      </c>
      <c r="F147" t="s">
        <v>601</v>
      </c>
      <c r="G147" t="s">
        <v>2026</v>
      </c>
      <c r="H147" t="s">
        <v>3301</v>
      </c>
      <c r="I147" t="s">
        <v>246</v>
      </c>
      <c r="J147" t="s">
        <v>3454</v>
      </c>
      <c r="K147" t="s">
        <v>247</v>
      </c>
      <c r="L147" t="s">
        <v>284</v>
      </c>
      <c r="M147" t="s">
        <v>250</v>
      </c>
      <c r="N147" t="s">
        <v>234</v>
      </c>
      <c r="O147" t="s">
        <v>234</v>
      </c>
      <c r="P147" t="s">
        <v>285</v>
      </c>
      <c r="Q147" t="s">
        <v>234</v>
      </c>
      <c r="R147" t="s">
        <v>318</v>
      </c>
      <c r="S147">
        <v>1</v>
      </c>
      <c r="T147">
        <v>0</v>
      </c>
      <c r="U147">
        <v>0</v>
      </c>
      <c r="V147">
        <v>0</v>
      </c>
      <c r="W147">
        <v>0</v>
      </c>
      <c r="X147">
        <v>0</v>
      </c>
      <c r="Y147">
        <v>0</v>
      </c>
      <c r="Z147">
        <v>0</v>
      </c>
      <c r="AA147" t="s">
        <v>309</v>
      </c>
      <c r="AB147" t="s">
        <v>750</v>
      </c>
      <c r="AC147" t="s">
        <v>287</v>
      </c>
      <c r="AD147">
        <v>1</v>
      </c>
      <c r="AE147">
        <v>0</v>
      </c>
      <c r="AF147">
        <v>0</v>
      </c>
      <c r="AG147">
        <v>0</v>
      </c>
      <c r="AH147">
        <v>0</v>
      </c>
      <c r="AI147">
        <v>0</v>
      </c>
      <c r="AJ147">
        <v>0</v>
      </c>
      <c r="AK147">
        <v>0</v>
      </c>
      <c r="AL147">
        <v>0</v>
      </c>
      <c r="AM147">
        <v>0</v>
      </c>
      <c r="AN147" t="s">
        <v>234</v>
      </c>
      <c r="AO147" t="s">
        <v>348</v>
      </c>
      <c r="AP147" t="s">
        <v>289</v>
      </c>
      <c r="AQ147" t="s">
        <v>4166</v>
      </c>
      <c r="AR147">
        <v>1</v>
      </c>
      <c r="AS147">
        <v>1</v>
      </c>
      <c r="AT147">
        <v>1</v>
      </c>
      <c r="AU147">
        <v>1</v>
      </c>
      <c r="AV147">
        <v>1</v>
      </c>
      <c r="AW147">
        <v>1</v>
      </c>
      <c r="AX147">
        <v>1</v>
      </c>
      <c r="AY147">
        <v>0</v>
      </c>
      <c r="AZ147" t="s">
        <v>1500</v>
      </c>
      <c r="BA147">
        <v>270</v>
      </c>
      <c r="BB147">
        <v>135</v>
      </c>
      <c r="BC147" t="s">
        <v>1655</v>
      </c>
      <c r="BD147">
        <v>350</v>
      </c>
      <c r="BE147" s="252">
        <v>134.61538461538399</v>
      </c>
      <c r="BF147" t="s">
        <v>1655</v>
      </c>
      <c r="BG147">
        <v>250</v>
      </c>
      <c r="BH147" s="252">
        <v>108.695652173913</v>
      </c>
      <c r="BI147" t="s">
        <v>1445</v>
      </c>
      <c r="BJ147">
        <v>400</v>
      </c>
      <c r="BK147" s="252">
        <v>137.93103448275801</v>
      </c>
      <c r="BL147" t="s">
        <v>1655</v>
      </c>
      <c r="BM147">
        <v>700</v>
      </c>
      <c r="BN147" s="252">
        <v>291.666666666666</v>
      </c>
      <c r="BO147" t="s">
        <v>1445</v>
      </c>
      <c r="BP147">
        <v>700</v>
      </c>
      <c r="BQ147" s="252">
        <v>291.666666666666</v>
      </c>
      <c r="BR147" t="s">
        <v>1445</v>
      </c>
      <c r="BS147" t="s">
        <v>1507</v>
      </c>
      <c r="BT147" t="s">
        <v>1655</v>
      </c>
      <c r="BU147">
        <v>1100</v>
      </c>
      <c r="BV147" t="s">
        <v>234</v>
      </c>
      <c r="BW147" t="s">
        <v>234</v>
      </c>
      <c r="BX147" t="s">
        <v>234</v>
      </c>
      <c r="BY147" t="s">
        <v>234</v>
      </c>
      <c r="BZ147" t="s">
        <v>234</v>
      </c>
      <c r="CA147" t="s">
        <v>234</v>
      </c>
      <c r="CB147" t="s">
        <v>259</v>
      </c>
      <c r="CC147">
        <v>1100</v>
      </c>
      <c r="CD147" t="s">
        <v>1655</v>
      </c>
      <c r="CE147" t="s">
        <v>1445</v>
      </c>
      <c r="CF147" t="s">
        <v>234</v>
      </c>
      <c r="CG147" t="s">
        <v>234</v>
      </c>
      <c r="CH147" t="s">
        <v>234</v>
      </c>
      <c r="CI147" t="s">
        <v>234</v>
      </c>
      <c r="CJ147" t="s">
        <v>234</v>
      </c>
      <c r="CK147" t="s">
        <v>234</v>
      </c>
      <c r="CL147" t="s">
        <v>234</v>
      </c>
      <c r="CM147" t="s">
        <v>234</v>
      </c>
      <c r="CN147" t="s">
        <v>234</v>
      </c>
      <c r="CO147" t="s">
        <v>234</v>
      </c>
      <c r="CP147" t="s">
        <v>234</v>
      </c>
      <c r="CQ147" t="s">
        <v>234</v>
      </c>
      <c r="CR147" t="s">
        <v>234</v>
      </c>
      <c r="CS147" t="s">
        <v>234</v>
      </c>
      <c r="CT147" t="s">
        <v>234</v>
      </c>
      <c r="CU147" t="s">
        <v>234</v>
      </c>
      <c r="CV147" t="s">
        <v>234</v>
      </c>
      <c r="CW147" t="s">
        <v>234</v>
      </c>
      <c r="CX147" t="s">
        <v>234</v>
      </c>
      <c r="CY147" t="s">
        <v>234</v>
      </c>
      <c r="CZ147" t="s">
        <v>234</v>
      </c>
      <c r="DA147" t="s">
        <v>234</v>
      </c>
      <c r="DB147" t="s">
        <v>234</v>
      </c>
      <c r="DC147" t="s">
        <v>234</v>
      </c>
      <c r="DD147" t="s">
        <v>234</v>
      </c>
      <c r="DE147" t="s">
        <v>1445</v>
      </c>
      <c r="DF147" t="s">
        <v>1655</v>
      </c>
      <c r="DG147" t="s">
        <v>1655</v>
      </c>
      <c r="DH147" t="s">
        <v>601</v>
      </c>
      <c r="DI147" t="s">
        <v>305</v>
      </c>
      <c r="DJ147" t="s">
        <v>2026</v>
      </c>
      <c r="DK147" t="s">
        <v>305</v>
      </c>
      <c r="DL147" t="s">
        <v>234</v>
      </c>
      <c r="DM147" t="s">
        <v>234</v>
      </c>
      <c r="DN147" t="s">
        <v>234</v>
      </c>
      <c r="DO147" t="s">
        <v>234</v>
      </c>
      <c r="DP147" t="s">
        <v>234</v>
      </c>
      <c r="DQ147" t="s">
        <v>234</v>
      </c>
      <c r="DR147" t="s">
        <v>234</v>
      </c>
      <c r="DS147" t="s">
        <v>234</v>
      </c>
      <c r="DT147" t="s">
        <v>234</v>
      </c>
      <c r="DU147" t="s">
        <v>234</v>
      </c>
      <c r="DV147" t="s">
        <v>234</v>
      </c>
      <c r="DW147" t="s">
        <v>234</v>
      </c>
      <c r="DX147" t="s">
        <v>234</v>
      </c>
      <c r="DY147" t="s">
        <v>234</v>
      </c>
      <c r="DZ147" t="s">
        <v>234</v>
      </c>
      <c r="EA147" t="s">
        <v>234</v>
      </c>
      <c r="EB147" t="s">
        <v>234</v>
      </c>
      <c r="EC147" t="s">
        <v>234</v>
      </c>
      <c r="ED147" t="s">
        <v>234</v>
      </c>
      <c r="EE147" t="s">
        <v>234</v>
      </c>
      <c r="EF147" t="s">
        <v>234</v>
      </c>
      <c r="EG147" t="s">
        <v>234</v>
      </c>
      <c r="EH147" t="s">
        <v>234</v>
      </c>
      <c r="EI147" t="s">
        <v>234</v>
      </c>
      <c r="EJ147" t="s">
        <v>234</v>
      </c>
      <c r="EK147" s="252" t="s">
        <v>234</v>
      </c>
      <c r="EL147" t="s">
        <v>234</v>
      </c>
      <c r="EM147" t="s">
        <v>234</v>
      </c>
      <c r="EN147" t="s">
        <v>234</v>
      </c>
      <c r="EO147" t="s">
        <v>234</v>
      </c>
      <c r="EP147" t="s">
        <v>234</v>
      </c>
      <c r="EQ147" s="252" t="s">
        <v>234</v>
      </c>
      <c r="ER147" t="s">
        <v>234</v>
      </c>
      <c r="ES147" t="s">
        <v>234</v>
      </c>
      <c r="ET147" t="s">
        <v>234</v>
      </c>
      <c r="EU147" t="s">
        <v>234</v>
      </c>
      <c r="EV147" t="s">
        <v>234</v>
      </c>
      <c r="EW147" t="s">
        <v>234</v>
      </c>
      <c r="EX147" t="s">
        <v>234</v>
      </c>
      <c r="EY147" t="s">
        <v>234</v>
      </c>
      <c r="EZ147" t="s">
        <v>234</v>
      </c>
      <c r="FA147" t="s">
        <v>234</v>
      </c>
      <c r="FB147" t="s">
        <v>234</v>
      </c>
      <c r="FC147" t="s">
        <v>234</v>
      </c>
      <c r="FD147" t="s">
        <v>234</v>
      </c>
      <c r="FE147" t="s">
        <v>234</v>
      </c>
      <c r="FF147" t="s">
        <v>234</v>
      </c>
      <c r="FG147" t="s">
        <v>234</v>
      </c>
      <c r="FH147" t="s">
        <v>234</v>
      </c>
      <c r="FI147" t="s">
        <v>234</v>
      </c>
      <c r="FJ147" t="s">
        <v>234</v>
      </c>
      <c r="FK147" t="s">
        <v>234</v>
      </c>
      <c r="FL147" t="s">
        <v>234</v>
      </c>
      <c r="FM147" t="s">
        <v>234</v>
      </c>
      <c r="FN147" t="s">
        <v>234</v>
      </c>
      <c r="FO147" t="s">
        <v>234</v>
      </c>
      <c r="FP147" t="s">
        <v>234</v>
      </c>
      <c r="FQ147" t="s">
        <v>234</v>
      </c>
      <c r="FR147" t="s">
        <v>234</v>
      </c>
      <c r="FS147" t="s">
        <v>234</v>
      </c>
      <c r="FT147" t="s">
        <v>234</v>
      </c>
      <c r="FU147" t="s">
        <v>234</v>
      </c>
      <c r="FV147" t="s">
        <v>234</v>
      </c>
      <c r="FW147" t="s">
        <v>234</v>
      </c>
      <c r="FX147" t="s">
        <v>234</v>
      </c>
      <c r="FY147" t="s">
        <v>234</v>
      </c>
      <c r="FZ147" t="s">
        <v>234</v>
      </c>
      <c r="GA147" t="s">
        <v>234</v>
      </c>
      <c r="GB147" t="s">
        <v>234</v>
      </c>
      <c r="GC147" t="s">
        <v>234</v>
      </c>
      <c r="GD147" t="s">
        <v>234</v>
      </c>
      <c r="GE147" t="s">
        <v>234</v>
      </c>
      <c r="GF147" t="s">
        <v>234</v>
      </c>
      <c r="GG147" t="s">
        <v>234</v>
      </c>
      <c r="GH147" t="s">
        <v>234</v>
      </c>
      <c r="GI147" t="s">
        <v>234</v>
      </c>
      <c r="GJ147" t="s">
        <v>234</v>
      </c>
      <c r="GK147" t="s">
        <v>234</v>
      </c>
      <c r="GL147" t="s">
        <v>234</v>
      </c>
      <c r="GM147" t="s">
        <v>234</v>
      </c>
      <c r="GN147" t="s">
        <v>234</v>
      </c>
      <c r="GO147" t="s">
        <v>234</v>
      </c>
      <c r="GP147" t="s">
        <v>234</v>
      </c>
      <c r="GQ147" t="s">
        <v>234</v>
      </c>
      <c r="GR147" t="s">
        <v>1445</v>
      </c>
      <c r="GS147" t="s">
        <v>234</v>
      </c>
      <c r="GT147" t="s">
        <v>234</v>
      </c>
      <c r="GU147" t="s">
        <v>234</v>
      </c>
      <c r="GV147" t="s">
        <v>234</v>
      </c>
      <c r="GW147" t="s">
        <v>234</v>
      </c>
      <c r="GX147" t="s">
        <v>234</v>
      </c>
      <c r="GY147" t="s">
        <v>234</v>
      </c>
      <c r="GZ147" t="s">
        <v>234</v>
      </c>
      <c r="HA147" t="s">
        <v>3923</v>
      </c>
      <c r="HB147">
        <v>0</v>
      </c>
      <c r="HC147">
        <v>1</v>
      </c>
      <c r="HD147">
        <v>1</v>
      </c>
      <c r="HE147">
        <v>0</v>
      </c>
      <c r="HF147">
        <v>0</v>
      </c>
      <c r="HG147">
        <v>0</v>
      </c>
      <c r="HH147">
        <v>0</v>
      </c>
      <c r="HI147">
        <v>0</v>
      </c>
      <c r="HJ147" t="s">
        <v>234</v>
      </c>
      <c r="HK147" t="s">
        <v>1445</v>
      </c>
      <c r="HL147" t="s">
        <v>234</v>
      </c>
      <c r="HM147" t="s">
        <v>234</v>
      </c>
      <c r="HN147" t="s">
        <v>234</v>
      </c>
      <c r="HO147" t="s">
        <v>234</v>
      </c>
      <c r="HP147" t="s">
        <v>234</v>
      </c>
      <c r="HQ147" t="s">
        <v>234</v>
      </c>
      <c r="HR147" t="s">
        <v>234</v>
      </c>
      <c r="HS147" t="s">
        <v>234</v>
      </c>
      <c r="HT147" t="s">
        <v>234</v>
      </c>
      <c r="HU147" t="s">
        <v>234</v>
      </c>
      <c r="HV147" t="s">
        <v>234</v>
      </c>
      <c r="HW147" t="s">
        <v>234</v>
      </c>
      <c r="HX147" t="s">
        <v>234</v>
      </c>
      <c r="HY147" t="s">
        <v>234</v>
      </c>
      <c r="HZ147" t="s">
        <v>234</v>
      </c>
      <c r="IA147" t="s">
        <v>234</v>
      </c>
      <c r="IB147" t="s">
        <v>234</v>
      </c>
      <c r="IC147" t="s">
        <v>234</v>
      </c>
      <c r="ID147" t="s">
        <v>234</v>
      </c>
      <c r="IE147" t="s">
        <v>234</v>
      </c>
      <c r="IF147" t="s">
        <v>234</v>
      </c>
      <c r="IG147" t="s">
        <v>234</v>
      </c>
      <c r="IH147" t="s">
        <v>234</v>
      </c>
      <c r="II147" t="s">
        <v>234</v>
      </c>
      <c r="IJ147" t="s">
        <v>234</v>
      </c>
      <c r="IK147" t="s">
        <v>234</v>
      </c>
      <c r="IL147" t="s">
        <v>234</v>
      </c>
      <c r="IM147" t="s">
        <v>234</v>
      </c>
      <c r="IN147" t="s">
        <v>234</v>
      </c>
      <c r="IO147" t="s">
        <v>234</v>
      </c>
      <c r="IP147" t="s">
        <v>234</v>
      </c>
      <c r="IQ147" t="s">
        <v>234</v>
      </c>
      <c r="IR147" t="s">
        <v>234</v>
      </c>
      <c r="IS147" t="s">
        <v>234</v>
      </c>
      <c r="IT147" t="s">
        <v>234</v>
      </c>
      <c r="IU147" t="s">
        <v>234</v>
      </c>
      <c r="IV147" t="s">
        <v>234</v>
      </c>
      <c r="IW147" t="s">
        <v>234</v>
      </c>
      <c r="IX147" t="s">
        <v>234</v>
      </c>
      <c r="IY147" t="s">
        <v>234</v>
      </c>
      <c r="IZ147" t="s">
        <v>234</v>
      </c>
      <c r="JA147" t="s">
        <v>234</v>
      </c>
      <c r="JB147" t="s">
        <v>234</v>
      </c>
      <c r="JC147" t="s">
        <v>234</v>
      </c>
      <c r="JD147" t="s">
        <v>234</v>
      </c>
      <c r="JE147" t="s">
        <v>234</v>
      </c>
      <c r="JF147" t="s">
        <v>234</v>
      </c>
      <c r="JG147" t="s">
        <v>234</v>
      </c>
      <c r="JH147" t="s">
        <v>234</v>
      </c>
      <c r="JI147" t="s">
        <v>234</v>
      </c>
      <c r="JJ147" t="s">
        <v>234</v>
      </c>
      <c r="JK147" t="s">
        <v>234</v>
      </c>
      <c r="JL147" t="s">
        <v>234</v>
      </c>
      <c r="JM147" t="s">
        <v>234</v>
      </c>
      <c r="JN147" t="s">
        <v>234</v>
      </c>
      <c r="JO147" t="s">
        <v>234</v>
      </c>
      <c r="JP147" t="s">
        <v>234</v>
      </c>
      <c r="JQ147" t="s">
        <v>234</v>
      </c>
      <c r="JR147" t="s">
        <v>234</v>
      </c>
      <c r="JS147" t="s">
        <v>234</v>
      </c>
      <c r="JT147" t="s">
        <v>234</v>
      </c>
      <c r="JU147" t="s">
        <v>234</v>
      </c>
      <c r="JV147" t="s">
        <v>234</v>
      </c>
      <c r="JW147" t="s">
        <v>234</v>
      </c>
      <c r="JX147" t="s">
        <v>234</v>
      </c>
    </row>
    <row r="148" spans="1:284" x14ac:dyDescent="0.35">
      <c r="A148" t="s">
        <v>4168</v>
      </c>
      <c r="B148" s="268">
        <v>44618</v>
      </c>
      <c r="C148" t="s">
        <v>236</v>
      </c>
      <c r="D148" t="s">
        <v>235</v>
      </c>
      <c r="E148" t="s">
        <v>1364</v>
      </c>
      <c r="F148" t="s">
        <v>601</v>
      </c>
      <c r="G148" t="s">
        <v>2026</v>
      </c>
      <c r="H148" t="s">
        <v>3301</v>
      </c>
      <c r="I148" t="s">
        <v>246</v>
      </c>
      <c r="J148" t="s">
        <v>3454</v>
      </c>
      <c r="K148" t="s">
        <v>247</v>
      </c>
      <c r="L148" t="s">
        <v>284</v>
      </c>
      <c r="M148" t="s">
        <v>250</v>
      </c>
      <c r="N148" t="s">
        <v>234</v>
      </c>
      <c r="O148" t="s">
        <v>234</v>
      </c>
      <c r="P148" t="s">
        <v>285</v>
      </c>
      <c r="Q148" t="s">
        <v>234</v>
      </c>
      <c r="R148" t="s">
        <v>302</v>
      </c>
      <c r="S148">
        <v>0</v>
      </c>
      <c r="T148">
        <v>1</v>
      </c>
      <c r="U148">
        <v>0</v>
      </c>
      <c r="V148">
        <v>0</v>
      </c>
      <c r="W148">
        <v>0</v>
      </c>
      <c r="X148">
        <v>0</v>
      </c>
      <c r="Y148">
        <v>0</v>
      </c>
      <c r="Z148">
        <v>0</v>
      </c>
      <c r="AA148" t="s">
        <v>303</v>
      </c>
      <c r="AB148" t="s">
        <v>752</v>
      </c>
      <c r="AC148" t="s">
        <v>287</v>
      </c>
      <c r="AD148">
        <v>1</v>
      </c>
      <c r="AE148">
        <v>0</v>
      </c>
      <c r="AF148">
        <v>0</v>
      </c>
      <c r="AG148">
        <v>0</v>
      </c>
      <c r="AH148">
        <v>0</v>
      </c>
      <c r="AI148">
        <v>0</v>
      </c>
      <c r="AJ148">
        <v>0</v>
      </c>
      <c r="AK148">
        <v>0</v>
      </c>
      <c r="AL148">
        <v>0</v>
      </c>
      <c r="AM148">
        <v>0</v>
      </c>
      <c r="AN148" t="s">
        <v>234</v>
      </c>
      <c r="AO148" t="s">
        <v>288</v>
      </c>
      <c r="AP148" t="s">
        <v>289</v>
      </c>
      <c r="AQ148" t="s">
        <v>234</v>
      </c>
      <c r="AR148" t="s">
        <v>234</v>
      </c>
      <c r="AS148" t="s">
        <v>234</v>
      </c>
      <c r="AT148" t="s">
        <v>234</v>
      </c>
      <c r="AU148" t="s">
        <v>234</v>
      </c>
      <c r="AV148" t="s">
        <v>234</v>
      </c>
      <c r="AW148" t="s">
        <v>234</v>
      </c>
      <c r="AX148" t="s">
        <v>234</v>
      </c>
      <c r="AY148" t="s">
        <v>234</v>
      </c>
      <c r="AZ148" t="s">
        <v>234</v>
      </c>
      <c r="BA148" t="s">
        <v>234</v>
      </c>
      <c r="BB148" t="s">
        <v>234</v>
      </c>
      <c r="BC148" t="s">
        <v>234</v>
      </c>
      <c r="BD148" t="s">
        <v>234</v>
      </c>
      <c r="BE148" s="252" t="s">
        <v>234</v>
      </c>
      <c r="BF148" t="s">
        <v>234</v>
      </c>
      <c r="BG148" t="s">
        <v>234</v>
      </c>
      <c r="BH148" s="252" t="s">
        <v>234</v>
      </c>
      <c r="BI148" t="s">
        <v>234</v>
      </c>
      <c r="BJ148" t="s">
        <v>234</v>
      </c>
      <c r="BK148" s="252" t="s">
        <v>234</v>
      </c>
      <c r="BL148" t="s">
        <v>234</v>
      </c>
      <c r="BM148" t="s">
        <v>234</v>
      </c>
      <c r="BN148" s="252" t="s">
        <v>234</v>
      </c>
      <c r="BO148" t="s">
        <v>234</v>
      </c>
      <c r="BP148" t="s">
        <v>234</v>
      </c>
      <c r="BQ148" s="252" t="s">
        <v>234</v>
      </c>
      <c r="BR148" t="s">
        <v>234</v>
      </c>
      <c r="BS148" t="s">
        <v>234</v>
      </c>
      <c r="BT148" t="s">
        <v>234</v>
      </c>
      <c r="BU148" t="s">
        <v>234</v>
      </c>
      <c r="BV148" t="s">
        <v>234</v>
      </c>
      <c r="BW148" t="s">
        <v>234</v>
      </c>
      <c r="BX148" t="s">
        <v>234</v>
      </c>
      <c r="BY148" t="s">
        <v>234</v>
      </c>
      <c r="BZ148" t="s">
        <v>234</v>
      </c>
      <c r="CA148" t="s">
        <v>234</v>
      </c>
      <c r="CB148" t="s">
        <v>234</v>
      </c>
      <c r="CC148" t="s">
        <v>234</v>
      </c>
      <c r="CD148" t="s">
        <v>234</v>
      </c>
      <c r="CE148" t="s">
        <v>234</v>
      </c>
      <c r="CF148" t="s">
        <v>234</v>
      </c>
      <c r="CG148" t="s">
        <v>234</v>
      </c>
      <c r="CH148" t="s">
        <v>234</v>
      </c>
      <c r="CI148" t="s">
        <v>234</v>
      </c>
      <c r="CJ148" t="s">
        <v>234</v>
      </c>
      <c r="CK148" t="s">
        <v>234</v>
      </c>
      <c r="CL148" t="s">
        <v>234</v>
      </c>
      <c r="CM148" t="s">
        <v>234</v>
      </c>
      <c r="CN148" t="s">
        <v>234</v>
      </c>
      <c r="CO148" t="s">
        <v>234</v>
      </c>
      <c r="CP148" t="s">
        <v>234</v>
      </c>
      <c r="CQ148" t="s">
        <v>234</v>
      </c>
      <c r="CR148" t="s">
        <v>234</v>
      </c>
      <c r="CS148" t="s">
        <v>234</v>
      </c>
      <c r="CT148" t="s">
        <v>234</v>
      </c>
      <c r="CU148" t="s">
        <v>234</v>
      </c>
      <c r="CV148" t="s">
        <v>234</v>
      </c>
      <c r="CW148" t="s">
        <v>234</v>
      </c>
      <c r="CX148" t="s">
        <v>234</v>
      </c>
      <c r="CY148" t="s">
        <v>234</v>
      </c>
      <c r="CZ148" t="s">
        <v>234</v>
      </c>
      <c r="DA148" t="s">
        <v>234</v>
      </c>
      <c r="DB148" t="s">
        <v>234</v>
      </c>
      <c r="DC148" t="s">
        <v>234</v>
      </c>
      <c r="DD148" t="s">
        <v>234</v>
      </c>
      <c r="DE148" t="s">
        <v>234</v>
      </c>
      <c r="DF148" t="s">
        <v>234</v>
      </c>
      <c r="DG148" t="s">
        <v>234</v>
      </c>
      <c r="DH148" t="s">
        <v>234</v>
      </c>
      <c r="DI148" t="s">
        <v>234</v>
      </c>
      <c r="DJ148" t="s">
        <v>234</v>
      </c>
      <c r="DK148" t="s">
        <v>234</v>
      </c>
      <c r="DL148" t="s">
        <v>3813</v>
      </c>
      <c r="DM148">
        <v>1</v>
      </c>
      <c r="DN148">
        <v>1</v>
      </c>
      <c r="DO148">
        <v>1</v>
      </c>
      <c r="DP148">
        <v>1</v>
      </c>
      <c r="DQ148">
        <v>1</v>
      </c>
      <c r="DR148">
        <v>1</v>
      </c>
      <c r="DS148">
        <v>1</v>
      </c>
      <c r="DT148">
        <v>0</v>
      </c>
      <c r="DU148" t="s">
        <v>1655</v>
      </c>
      <c r="DV148">
        <v>40</v>
      </c>
      <c r="DW148" t="s">
        <v>3818</v>
      </c>
      <c r="DX148" t="s">
        <v>234</v>
      </c>
      <c r="DY148" t="s">
        <v>234</v>
      </c>
      <c r="DZ148" t="s">
        <v>234</v>
      </c>
      <c r="EA148" s="99">
        <v>40</v>
      </c>
      <c r="EB148" t="s">
        <v>1655</v>
      </c>
      <c r="EC148">
        <v>25</v>
      </c>
      <c r="ED148" t="s">
        <v>1655</v>
      </c>
      <c r="EE148">
        <v>25</v>
      </c>
      <c r="EF148" t="s">
        <v>1655</v>
      </c>
      <c r="EG148" t="s">
        <v>1655</v>
      </c>
      <c r="EH148">
        <v>25</v>
      </c>
      <c r="EI148" t="s">
        <v>234</v>
      </c>
      <c r="EJ148" t="s">
        <v>234</v>
      </c>
      <c r="EK148" s="252">
        <v>25</v>
      </c>
      <c r="EL148" t="s">
        <v>269</v>
      </c>
      <c r="EM148" t="s">
        <v>1655</v>
      </c>
      <c r="EN148">
        <v>25</v>
      </c>
      <c r="EO148" t="s">
        <v>234</v>
      </c>
      <c r="EP148" t="s">
        <v>234</v>
      </c>
      <c r="EQ148" s="252">
        <v>25</v>
      </c>
      <c r="ER148" t="s">
        <v>1655</v>
      </c>
      <c r="ES148" t="s">
        <v>1655</v>
      </c>
      <c r="ET148">
        <v>100</v>
      </c>
      <c r="EU148" t="s">
        <v>234</v>
      </c>
      <c r="EV148" t="s">
        <v>234</v>
      </c>
      <c r="EW148" t="s">
        <v>234</v>
      </c>
      <c r="EX148" s="99">
        <v>100</v>
      </c>
      <c r="EY148" t="s">
        <v>1655</v>
      </c>
      <c r="EZ148" t="s">
        <v>1655</v>
      </c>
      <c r="FA148" t="s">
        <v>234</v>
      </c>
      <c r="FB148">
        <v>10</v>
      </c>
      <c r="FC148" t="s">
        <v>234</v>
      </c>
      <c r="FD148" t="s">
        <v>234</v>
      </c>
      <c r="FE148" t="s">
        <v>234</v>
      </c>
      <c r="FF148" t="s">
        <v>234</v>
      </c>
      <c r="FG148" t="s">
        <v>234</v>
      </c>
      <c r="FH148" t="s">
        <v>234</v>
      </c>
      <c r="FI148" t="s">
        <v>269</v>
      </c>
      <c r="FJ148" t="s">
        <v>259</v>
      </c>
      <c r="FK148" s="99">
        <v>10</v>
      </c>
      <c r="FL148" t="s">
        <v>1445</v>
      </c>
      <c r="FM148" t="s">
        <v>234</v>
      </c>
      <c r="FN148" t="s">
        <v>234</v>
      </c>
      <c r="FO148" t="s">
        <v>234</v>
      </c>
      <c r="FP148" t="s">
        <v>234</v>
      </c>
      <c r="FQ148" t="s">
        <v>234</v>
      </c>
      <c r="FR148" t="s">
        <v>234</v>
      </c>
      <c r="FS148" t="s">
        <v>234</v>
      </c>
      <c r="FT148" t="s">
        <v>234</v>
      </c>
      <c r="FU148" t="s">
        <v>234</v>
      </c>
      <c r="FV148" t="s">
        <v>234</v>
      </c>
      <c r="FW148" t="s">
        <v>234</v>
      </c>
      <c r="FX148" t="s">
        <v>234</v>
      </c>
      <c r="FY148" t="s">
        <v>234</v>
      </c>
      <c r="FZ148" t="s">
        <v>234</v>
      </c>
      <c r="GA148" t="s">
        <v>234</v>
      </c>
      <c r="GB148" t="s">
        <v>234</v>
      </c>
      <c r="GC148" t="s">
        <v>234</v>
      </c>
      <c r="GD148" t="s">
        <v>234</v>
      </c>
      <c r="GE148" t="s">
        <v>234</v>
      </c>
      <c r="GF148" t="s">
        <v>234</v>
      </c>
      <c r="GG148" t="s">
        <v>234</v>
      </c>
      <c r="GH148" t="s">
        <v>234</v>
      </c>
      <c r="GI148" t="s">
        <v>234</v>
      </c>
      <c r="GJ148" t="s">
        <v>234</v>
      </c>
      <c r="GK148" t="s">
        <v>1655</v>
      </c>
      <c r="GL148" t="s">
        <v>1655</v>
      </c>
      <c r="GM148" t="s">
        <v>1655</v>
      </c>
      <c r="GN148" t="s">
        <v>601</v>
      </c>
      <c r="GO148" t="s">
        <v>305</v>
      </c>
      <c r="GP148" t="s">
        <v>2026</v>
      </c>
      <c r="GQ148" t="s">
        <v>305</v>
      </c>
      <c r="GR148" t="s">
        <v>1445</v>
      </c>
      <c r="GS148" t="s">
        <v>234</v>
      </c>
      <c r="GT148" t="s">
        <v>234</v>
      </c>
      <c r="GU148" t="s">
        <v>234</v>
      </c>
      <c r="GV148" t="s">
        <v>234</v>
      </c>
      <c r="GW148" t="s">
        <v>234</v>
      </c>
      <c r="GX148" t="s">
        <v>234</v>
      </c>
      <c r="GY148" t="s">
        <v>234</v>
      </c>
      <c r="GZ148" t="s">
        <v>234</v>
      </c>
      <c r="HA148" t="s">
        <v>3979</v>
      </c>
      <c r="HB148">
        <v>0</v>
      </c>
      <c r="HC148">
        <v>1</v>
      </c>
      <c r="HD148">
        <v>1</v>
      </c>
      <c r="HE148">
        <v>0</v>
      </c>
      <c r="HF148">
        <v>0</v>
      </c>
      <c r="HG148">
        <v>0</v>
      </c>
      <c r="HH148">
        <v>0</v>
      </c>
      <c r="HI148">
        <v>0</v>
      </c>
      <c r="HJ148" t="s">
        <v>234</v>
      </c>
      <c r="HK148" t="s">
        <v>1445</v>
      </c>
      <c r="HL148" t="s">
        <v>234</v>
      </c>
      <c r="HM148" t="s">
        <v>234</v>
      </c>
      <c r="HN148" t="s">
        <v>234</v>
      </c>
      <c r="HO148" t="s">
        <v>234</v>
      </c>
      <c r="HP148" t="s">
        <v>234</v>
      </c>
      <c r="HQ148" t="s">
        <v>234</v>
      </c>
      <c r="HR148" t="s">
        <v>234</v>
      </c>
      <c r="HS148" t="s">
        <v>234</v>
      </c>
      <c r="HT148" t="s">
        <v>234</v>
      </c>
      <c r="HU148" t="s">
        <v>234</v>
      </c>
      <c r="HV148" t="s">
        <v>234</v>
      </c>
      <c r="HW148" t="s">
        <v>234</v>
      </c>
      <c r="HX148" t="s">
        <v>234</v>
      </c>
      <c r="HY148" t="s">
        <v>234</v>
      </c>
      <c r="HZ148" t="s">
        <v>234</v>
      </c>
      <c r="IA148" t="s">
        <v>234</v>
      </c>
      <c r="IB148" t="s">
        <v>234</v>
      </c>
      <c r="IC148" t="s">
        <v>234</v>
      </c>
      <c r="ID148" t="s">
        <v>234</v>
      </c>
      <c r="IE148" t="s">
        <v>234</v>
      </c>
      <c r="IF148" t="s">
        <v>234</v>
      </c>
      <c r="IG148" t="s">
        <v>234</v>
      </c>
      <c r="IH148" t="s">
        <v>234</v>
      </c>
      <c r="II148" t="s">
        <v>234</v>
      </c>
      <c r="IJ148" t="s">
        <v>234</v>
      </c>
      <c r="IK148" t="s">
        <v>234</v>
      </c>
      <c r="IL148" t="s">
        <v>234</v>
      </c>
      <c r="IM148" t="s">
        <v>234</v>
      </c>
      <c r="IN148" t="s">
        <v>234</v>
      </c>
      <c r="IO148" t="s">
        <v>234</v>
      </c>
      <c r="IP148" t="s">
        <v>234</v>
      </c>
      <c r="IQ148" t="s">
        <v>234</v>
      </c>
      <c r="IR148" t="s">
        <v>234</v>
      </c>
      <c r="IS148" t="s">
        <v>234</v>
      </c>
      <c r="IT148" t="s">
        <v>234</v>
      </c>
      <c r="IU148" t="s">
        <v>234</v>
      </c>
      <c r="IV148" t="s">
        <v>234</v>
      </c>
      <c r="IW148" t="s">
        <v>234</v>
      </c>
      <c r="IX148" t="s">
        <v>234</v>
      </c>
      <c r="IY148" t="s">
        <v>234</v>
      </c>
      <c r="IZ148" t="s">
        <v>234</v>
      </c>
      <c r="JA148" t="s">
        <v>234</v>
      </c>
      <c r="JB148" t="s">
        <v>234</v>
      </c>
      <c r="JC148" t="s">
        <v>234</v>
      </c>
      <c r="JD148" t="s">
        <v>234</v>
      </c>
      <c r="JE148" t="s">
        <v>234</v>
      </c>
      <c r="JF148" t="s">
        <v>234</v>
      </c>
      <c r="JG148" t="s">
        <v>234</v>
      </c>
      <c r="JH148" t="s">
        <v>234</v>
      </c>
      <c r="JI148" t="s">
        <v>234</v>
      </c>
      <c r="JJ148" t="s">
        <v>234</v>
      </c>
      <c r="JK148" t="s">
        <v>234</v>
      </c>
      <c r="JL148" t="s">
        <v>234</v>
      </c>
      <c r="JM148" t="s">
        <v>234</v>
      </c>
      <c r="JN148" t="s">
        <v>234</v>
      </c>
      <c r="JO148" t="s">
        <v>234</v>
      </c>
      <c r="JP148" t="s">
        <v>234</v>
      </c>
      <c r="JQ148" t="s">
        <v>234</v>
      </c>
      <c r="JR148" t="s">
        <v>234</v>
      </c>
      <c r="JS148" t="s">
        <v>234</v>
      </c>
      <c r="JT148" t="s">
        <v>234</v>
      </c>
      <c r="JU148" t="s">
        <v>234</v>
      </c>
      <c r="JV148" t="s">
        <v>234</v>
      </c>
      <c r="JW148" t="s">
        <v>234</v>
      </c>
      <c r="JX148" t="s">
        <v>234</v>
      </c>
    </row>
    <row r="149" spans="1:284" x14ac:dyDescent="0.35">
      <c r="A149" t="s">
        <v>4169</v>
      </c>
      <c r="B149" s="268">
        <v>44618</v>
      </c>
      <c r="C149" t="s">
        <v>236</v>
      </c>
      <c r="D149" t="s">
        <v>235</v>
      </c>
      <c r="E149" t="s">
        <v>1364</v>
      </c>
      <c r="F149" t="s">
        <v>601</v>
      </c>
      <c r="G149" t="s">
        <v>2026</v>
      </c>
      <c r="H149" t="s">
        <v>3301</v>
      </c>
      <c r="I149" t="s">
        <v>246</v>
      </c>
      <c r="J149" t="s">
        <v>3454</v>
      </c>
      <c r="K149" t="s">
        <v>247</v>
      </c>
      <c r="L149" t="s">
        <v>284</v>
      </c>
      <c r="M149" t="s">
        <v>274</v>
      </c>
      <c r="N149" t="s">
        <v>234</v>
      </c>
      <c r="O149" t="s">
        <v>234</v>
      </c>
      <c r="P149" t="s">
        <v>285</v>
      </c>
      <c r="Q149" t="s">
        <v>234</v>
      </c>
      <c r="R149" t="s">
        <v>302</v>
      </c>
      <c r="S149">
        <v>0</v>
      </c>
      <c r="T149">
        <v>1</v>
      </c>
      <c r="U149">
        <v>0</v>
      </c>
      <c r="V149">
        <v>0</v>
      </c>
      <c r="W149">
        <v>0</v>
      </c>
      <c r="X149">
        <v>0</v>
      </c>
      <c r="Y149">
        <v>0</v>
      </c>
      <c r="Z149">
        <v>0</v>
      </c>
      <c r="AA149" t="s">
        <v>303</v>
      </c>
      <c r="AB149" t="s">
        <v>752</v>
      </c>
      <c r="AC149" t="s">
        <v>287</v>
      </c>
      <c r="AD149">
        <v>1</v>
      </c>
      <c r="AE149">
        <v>0</v>
      </c>
      <c r="AF149">
        <v>0</v>
      </c>
      <c r="AG149">
        <v>0</v>
      </c>
      <c r="AH149">
        <v>0</v>
      </c>
      <c r="AI149">
        <v>0</v>
      </c>
      <c r="AJ149">
        <v>0</v>
      </c>
      <c r="AK149">
        <v>0</v>
      </c>
      <c r="AL149">
        <v>0</v>
      </c>
      <c r="AM149">
        <v>0</v>
      </c>
      <c r="AN149" t="s">
        <v>234</v>
      </c>
      <c r="AO149" t="s">
        <v>348</v>
      </c>
      <c r="AP149" t="s">
        <v>289</v>
      </c>
      <c r="AQ149" t="s">
        <v>234</v>
      </c>
      <c r="AR149" t="s">
        <v>234</v>
      </c>
      <c r="AS149" t="s">
        <v>234</v>
      </c>
      <c r="AT149" t="s">
        <v>234</v>
      </c>
      <c r="AU149" t="s">
        <v>234</v>
      </c>
      <c r="AV149" t="s">
        <v>234</v>
      </c>
      <c r="AW149" t="s">
        <v>234</v>
      </c>
      <c r="AX149" t="s">
        <v>234</v>
      </c>
      <c r="AY149" t="s">
        <v>234</v>
      </c>
      <c r="AZ149" t="s">
        <v>234</v>
      </c>
      <c r="BA149" t="s">
        <v>234</v>
      </c>
      <c r="BB149" t="s">
        <v>234</v>
      </c>
      <c r="BC149" t="s">
        <v>234</v>
      </c>
      <c r="BD149" t="s">
        <v>234</v>
      </c>
      <c r="BE149" s="252" t="s">
        <v>234</v>
      </c>
      <c r="BF149" t="s">
        <v>234</v>
      </c>
      <c r="BG149" t="s">
        <v>234</v>
      </c>
      <c r="BH149" s="252" t="s">
        <v>234</v>
      </c>
      <c r="BI149" t="s">
        <v>234</v>
      </c>
      <c r="BJ149" t="s">
        <v>234</v>
      </c>
      <c r="BK149" s="252" t="s">
        <v>234</v>
      </c>
      <c r="BL149" t="s">
        <v>234</v>
      </c>
      <c r="BM149" t="s">
        <v>234</v>
      </c>
      <c r="BN149" s="252" t="s">
        <v>234</v>
      </c>
      <c r="BO149" t="s">
        <v>234</v>
      </c>
      <c r="BP149" t="s">
        <v>234</v>
      </c>
      <c r="BQ149" s="252" t="s">
        <v>234</v>
      </c>
      <c r="BR149" t="s">
        <v>234</v>
      </c>
      <c r="BS149" t="s">
        <v>234</v>
      </c>
      <c r="BT149" t="s">
        <v>234</v>
      </c>
      <c r="BU149" t="s">
        <v>234</v>
      </c>
      <c r="BV149" t="s">
        <v>234</v>
      </c>
      <c r="BW149" t="s">
        <v>234</v>
      </c>
      <c r="BX149" t="s">
        <v>234</v>
      </c>
      <c r="BY149" t="s">
        <v>234</v>
      </c>
      <c r="BZ149" t="s">
        <v>234</v>
      </c>
      <c r="CA149" t="s">
        <v>234</v>
      </c>
      <c r="CB149" t="s">
        <v>234</v>
      </c>
      <c r="CC149" t="s">
        <v>234</v>
      </c>
      <c r="CD149" t="s">
        <v>234</v>
      </c>
      <c r="CE149" t="s">
        <v>234</v>
      </c>
      <c r="CF149" t="s">
        <v>234</v>
      </c>
      <c r="CG149" t="s">
        <v>234</v>
      </c>
      <c r="CH149" t="s">
        <v>234</v>
      </c>
      <c r="CI149" t="s">
        <v>234</v>
      </c>
      <c r="CJ149" t="s">
        <v>234</v>
      </c>
      <c r="CK149" t="s">
        <v>234</v>
      </c>
      <c r="CL149" t="s">
        <v>234</v>
      </c>
      <c r="CM149" t="s">
        <v>234</v>
      </c>
      <c r="CN149" t="s">
        <v>234</v>
      </c>
      <c r="CO149" t="s">
        <v>234</v>
      </c>
      <c r="CP149" t="s">
        <v>234</v>
      </c>
      <c r="CQ149" t="s">
        <v>234</v>
      </c>
      <c r="CR149" t="s">
        <v>234</v>
      </c>
      <c r="CS149" t="s">
        <v>234</v>
      </c>
      <c r="CT149" t="s">
        <v>234</v>
      </c>
      <c r="CU149" t="s">
        <v>234</v>
      </c>
      <c r="CV149" t="s">
        <v>234</v>
      </c>
      <c r="CW149" t="s">
        <v>234</v>
      </c>
      <c r="CX149" t="s">
        <v>234</v>
      </c>
      <c r="CY149" t="s">
        <v>234</v>
      </c>
      <c r="CZ149" t="s">
        <v>234</v>
      </c>
      <c r="DA149" t="s">
        <v>234</v>
      </c>
      <c r="DB149" t="s">
        <v>234</v>
      </c>
      <c r="DC149" t="s">
        <v>234</v>
      </c>
      <c r="DD149" t="s">
        <v>234</v>
      </c>
      <c r="DE149" t="s">
        <v>234</v>
      </c>
      <c r="DF149" t="s">
        <v>234</v>
      </c>
      <c r="DG149" t="s">
        <v>234</v>
      </c>
      <c r="DH149" t="s">
        <v>234</v>
      </c>
      <c r="DI149" t="s">
        <v>234</v>
      </c>
      <c r="DJ149" t="s">
        <v>234</v>
      </c>
      <c r="DK149" t="s">
        <v>234</v>
      </c>
      <c r="DL149" t="s">
        <v>3813</v>
      </c>
      <c r="DM149">
        <v>1</v>
      </c>
      <c r="DN149">
        <v>1</v>
      </c>
      <c r="DO149">
        <v>1</v>
      </c>
      <c r="DP149">
        <v>1</v>
      </c>
      <c r="DQ149">
        <v>1</v>
      </c>
      <c r="DR149">
        <v>1</v>
      </c>
      <c r="DS149">
        <v>1</v>
      </c>
      <c r="DT149">
        <v>0</v>
      </c>
      <c r="DU149" t="s">
        <v>1655</v>
      </c>
      <c r="DV149">
        <v>40</v>
      </c>
      <c r="DW149" t="s">
        <v>3818</v>
      </c>
      <c r="DX149" t="s">
        <v>234</v>
      </c>
      <c r="DY149" t="s">
        <v>234</v>
      </c>
      <c r="DZ149" t="s">
        <v>234</v>
      </c>
      <c r="EA149" s="99">
        <v>40</v>
      </c>
      <c r="EB149" t="s">
        <v>1655</v>
      </c>
      <c r="EC149">
        <v>25</v>
      </c>
      <c r="ED149" t="s">
        <v>1655</v>
      </c>
      <c r="EE149">
        <v>25</v>
      </c>
      <c r="EF149" t="s">
        <v>1655</v>
      </c>
      <c r="EG149" t="s">
        <v>1655</v>
      </c>
      <c r="EH149">
        <v>25</v>
      </c>
      <c r="EI149" t="s">
        <v>234</v>
      </c>
      <c r="EJ149" t="s">
        <v>234</v>
      </c>
      <c r="EK149" s="252">
        <v>25</v>
      </c>
      <c r="EL149" t="s">
        <v>1655</v>
      </c>
      <c r="EM149" t="s">
        <v>1655</v>
      </c>
      <c r="EN149">
        <v>100</v>
      </c>
      <c r="EO149" t="s">
        <v>234</v>
      </c>
      <c r="EP149" t="s">
        <v>234</v>
      </c>
      <c r="EQ149" s="252">
        <v>100</v>
      </c>
      <c r="ER149" t="s">
        <v>1655</v>
      </c>
      <c r="ES149" t="s">
        <v>1655</v>
      </c>
      <c r="ET149">
        <v>100</v>
      </c>
      <c r="EU149" t="s">
        <v>234</v>
      </c>
      <c r="EV149" t="s">
        <v>234</v>
      </c>
      <c r="EW149" t="s">
        <v>234</v>
      </c>
      <c r="EX149" s="99">
        <v>100</v>
      </c>
      <c r="EY149" t="s">
        <v>1655</v>
      </c>
      <c r="EZ149" t="s">
        <v>1655</v>
      </c>
      <c r="FA149" t="s">
        <v>234</v>
      </c>
      <c r="FB149">
        <v>10</v>
      </c>
      <c r="FC149" t="s">
        <v>234</v>
      </c>
      <c r="FD149" t="s">
        <v>234</v>
      </c>
      <c r="FE149" t="s">
        <v>234</v>
      </c>
      <c r="FF149" t="s">
        <v>234</v>
      </c>
      <c r="FG149" t="s">
        <v>234</v>
      </c>
      <c r="FH149" t="s">
        <v>234</v>
      </c>
      <c r="FI149" t="s">
        <v>1655</v>
      </c>
      <c r="FJ149" t="s">
        <v>259</v>
      </c>
      <c r="FK149" s="99">
        <v>10</v>
      </c>
      <c r="FL149" t="s">
        <v>1445</v>
      </c>
      <c r="FM149" t="s">
        <v>234</v>
      </c>
      <c r="FN149" t="s">
        <v>234</v>
      </c>
      <c r="FO149" t="s">
        <v>234</v>
      </c>
      <c r="FP149" t="s">
        <v>234</v>
      </c>
      <c r="FQ149" t="s">
        <v>234</v>
      </c>
      <c r="FR149" t="s">
        <v>234</v>
      </c>
      <c r="FS149" t="s">
        <v>234</v>
      </c>
      <c r="FT149" t="s">
        <v>234</v>
      </c>
      <c r="FU149" t="s">
        <v>234</v>
      </c>
      <c r="FV149" t="s">
        <v>234</v>
      </c>
      <c r="FW149" t="s">
        <v>234</v>
      </c>
      <c r="FX149" t="s">
        <v>234</v>
      </c>
      <c r="FY149" t="s">
        <v>234</v>
      </c>
      <c r="FZ149" t="s">
        <v>234</v>
      </c>
      <c r="GA149" t="s">
        <v>234</v>
      </c>
      <c r="GB149" t="s">
        <v>234</v>
      </c>
      <c r="GC149" t="s">
        <v>234</v>
      </c>
      <c r="GD149" t="s">
        <v>234</v>
      </c>
      <c r="GE149" t="s">
        <v>234</v>
      </c>
      <c r="GF149" t="s">
        <v>234</v>
      </c>
      <c r="GG149" t="s">
        <v>234</v>
      </c>
      <c r="GH149" t="s">
        <v>234</v>
      </c>
      <c r="GI149" t="s">
        <v>234</v>
      </c>
      <c r="GJ149" t="s">
        <v>234</v>
      </c>
      <c r="GK149" t="s">
        <v>1655</v>
      </c>
      <c r="GL149" t="s">
        <v>1655</v>
      </c>
      <c r="GM149" t="s">
        <v>1655</v>
      </c>
      <c r="GN149" t="s">
        <v>239</v>
      </c>
      <c r="GO149" t="s">
        <v>314</v>
      </c>
      <c r="GP149" t="s">
        <v>394</v>
      </c>
      <c r="GQ149" t="s">
        <v>314</v>
      </c>
      <c r="GR149" t="s">
        <v>1445</v>
      </c>
      <c r="GS149" t="s">
        <v>234</v>
      </c>
      <c r="GT149" t="s">
        <v>234</v>
      </c>
      <c r="GU149" t="s">
        <v>234</v>
      </c>
      <c r="GV149" t="s">
        <v>234</v>
      </c>
      <c r="GW149" t="s">
        <v>234</v>
      </c>
      <c r="GX149" t="s">
        <v>234</v>
      </c>
      <c r="GY149" t="s">
        <v>234</v>
      </c>
      <c r="GZ149" t="s">
        <v>234</v>
      </c>
      <c r="HA149" t="s">
        <v>3798</v>
      </c>
      <c r="HB149">
        <v>0</v>
      </c>
      <c r="HC149">
        <v>1</v>
      </c>
      <c r="HD149">
        <v>1</v>
      </c>
      <c r="HE149">
        <v>1</v>
      </c>
      <c r="HF149">
        <v>0</v>
      </c>
      <c r="HG149">
        <v>0</v>
      </c>
      <c r="HH149">
        <v>0</v>
      </c>
      <c r="HI149">
        <v>0</v>
      </c>
      <c r="HJ149" t="s">
        <v>234</v>
      </c>
      <c r="HK149" t="s">
        <v>1445</v>
      </c>
      <c r="HL149" t="s">
        <v>234</v>
      </c>
      <c r="HM149" t="s">
        <v>234</v>
      </c>
      <c r="HN149" t="s">
        <v>234</v>
      </c>
      <c r="HO149" t="s">
        <v>234</v>
      </c>
      <c r="HP149" t="s">
        <v>234</v>
      </c>
      <c r="HQ149" t="s">
        <v>234</v>
      </c>
      <c r="HR149" t="s">
        <v>234</v>
      </c>
      <c r="HS149" t="s">
        <v>234</v>
      </c>
      <c r="HT149" t="s">
        <v>234</v>
      </c>
      <c r="HU149" t="s">
        <v>234</v>
      </c>
      <c r="HV149" t="s">
        <v>234</v>
      </c>
      <c r="HW149" t="s">
        <v>234</v>
      </c>
      <c r="HX149" t="s">
        <v>234</v>
      </c>
      <c r="HY149" t="s">
        <v>234</v>
      </c>
      <c r="HZ149" t="s">
        <v>234</v>
      </c>
      <c r="IA149" t="s">
        <v>234</v>
      </c>
      <c r="IB149" t="s">
        <v>234</v>
      </c>
      <c r="IC149" t="s">
        <v>234</v>
      </c>
      <c r="ID149" t="s">
        <v>234</v>
      </c>
      <c r="IE149" t="s">
        <v>234</v>
      </c>
      <c r="IF149" t="s">
        <v>234</v>
      </c>
      <c r="IG149" t="s">
        <v>234</v>
      </c>
      <c r="IH149" t="s">
        <v>234</v>
      </c>
      <c r="II149" t="s">
        <v>234</v>
      </c>
      <c r="IJ149" t="s">
        <v>234</v>
      </c>
      <c r="IK149" t="s">
        <v>234</v>
      </c>
      <c r="IL149" t="s">
        <v>234</v>
      </c>
      <c r="IM149" t="s">
        <v>234</v>
      </c>
      <c r="IN149" t="s">
        <v>234</v>
      </c>
      <c r="IO149" t="s">
        <v>234</v>
      </c>
      <c r="IP149" t="s">
        <v>234</v>
      </c>
      <c r="IQ149" t="s">
        <v>234</v>
      </c>
      <c r="IR149" t="s">
        <v>234</v>
      </c>
      <c r="IS149" t="s">
        <v>234</v>
      </c>
      <c r="IT149" t="s">
        <v>234</v>
      </c>
      <c r="IU149" t="s">
        <v>234</v>
      </c>
      <c r="IV149" t="s">
        <v>234</v>
      </c>
      <c r="IW149" t="s">
        <v>234</v>
      </c>
      <c r="IX149" t="s">
        <v>234</v>
      </c>
      <c r="IY149" t="s">
        <v>234</v>
      </c>
      <c r="IZ149" t="s">
        <v>234</v>
      </c>
      <c r="JA149" t="s">
        <v>234</v>
      </c>
      <c r="JB149" t="s">
        <v>234</v>
      </c>
      <c r="JC149" t="s">
        <v>234</v>
      </c>
      <c r="JD149" t="s">
        <v>234</v>
      </c>
      <c r="JE149" t="s">
        <v>234</v>
      </c>
      <c r="JF149" t="s">
        <v>234</v>
      </c>
      <c r="JG149" t="s">
        <v>234</v>
      </c>
      <c r="JH149" t="s">
        <v>234</v>
      </c>
      <c r="JI149" t="s">
        <v>234</v>
      </c>
      <c r="JJ149" t="s">
        <v>234</v>
      </c>
      <c r="JK149" t="s">
        <v>234</v>
      </c>
      <c r="JL149" t="s">
        <v>234</v>
      </c>
      <c r="JM149" t="s">
        <v>234</v>
      </c>
      <c r="JN149" t="s">
        <v>234</v>
      </c>
      <c r="JO149" t="s">
        <v>234</v>
      </c>
      <c r="JP149" t="s">
        <v>234</v>
      </c>
      <c r="JQ149" t="s">
        <v>234</v>
      </c>
      <c r="JR149" t="s">
        <v>234</v>
      </c>
      <c r="JS149" t="s">
        <v>234</v>
      </c>
      <c r="JT149" t="s">
        <v>234</v>
      </c>
      <c r="JU149" t="s">
        <v>234</v>
      </c>
      <c r="JV149" t="s">
        <v>234</v>
      </c>
      <c r="JW149" t="s">
        <v>234</v>
      </c>
      <c r="JX149" t="s">
        <v>234</v>
      </c>
    </row>
    <row r="150" spans="1:284" x14ac:dyDescent="0.35">
      <c r="A150" t="s">
        <v>4170</v>
      </c>
      <c r="B150" s="268">
        <v>44618</v>
      </c>
      <c r="C150" t="s">
        <v>236</v>
      </c>
      <c r="D150" t="s">
        <v>235</v>
      </c>
      <c r="E150" t="s">
        <v>4163</v>
      </c>
      <c r="F150" t="s">
        <v>601</v>
      </c>
      <c r="G150" t="s">
        <v>2026</v>
      </c>
      <c r="H150" t="s">
        <v>3301</v>
      </c>
      <c r="I150" t="s">
        <v>246</v>
      </c>
      <c r="J150" t="s">
        <v>3454</v>
      </c>
      <c r="K150" t="s">
        <v>247</v>
      </c>
      <c r="L150" t="s">
        <v>284</v>
      </c>
      <c r="M150" t="s">
        <v>250</v>
      </c>
      <c r="N150" t="s">
        <v>234</v>
      </c>
      <c r="O150" t="s">
        <v>234</v>
      </c>
      <c r="P150" t="s">
        <v>285</v>
      </c>
      <c r="Q150" t="s">
        <v>234</v>
      </c>
      <c r="R150" t="s">
        <v>302</v>
      </c>
      <c r="S150">
        <v>0</v>
      </c>
      <c r="T150">
        <v>1</v>
      </c>
      <c r="U150">
        <v>0</v>
      </c>
      <c r="V150">
        <v>0</v>
      </c>
      <c r="W150">
        <v>0</v>
      </c>
      <c r="X150">
        <v>0</v>
      </c>
      <c r="Y150">
        <v>0</v>
      </c>
      <c r="Z150">
        <v>0</v>
      </c>
      <c r="AA150" t="s">
        <v>303</v>
      </c>
      <c r="AB150" t="s">
        <v>752</v>
      </c>
      <c r="AC150" t="s">
        <v>287</v>
      </c>
      <c r="AD150">
        <v>1</v>
      </c>
      <c r="AE150">
        <v>0</v>
      </c>
      <c r="AF150">
        <v>0</v>
      </c>
      <c r="AG150">
        <v>0</v>
      </c>
      <c r="AH150">
        <v>0</v>
      </c>
      <c r="AI150">
        <v>0</v>
      </c>
      <c r="AJ150">
        <v>0</v>
      </c>
      <c r="AK150">
        <v>0</v>
      </c>
      <c r="AL150">
        <v>0</v>
      </c>
      <c r="AM150">
        <v>0</v>
      </c>
      <c r="AN150" t="s">
        <v>234</v>
      </c>
      <c r="AO150" t="s">
        <v>348</v>
      </c>
      <c r="AP150" t="s">
        <v>289</v>
      </c>
      <c r="AQ150" t="s">
        <v>234</v>
      </c>
      <c r="AR150" t="s">
        <v>234</v>
      </c>
      <c r="AS150" t="s">
        <v>234</v>
      </c>
      <c r="AT150" t="s">
        <v>234</v>
      </c>
      <c r="AU150" t="s">
        <v>234</v>
      </c>
      <c r="AV150" t="s">
        <v>234</v>
      </c>
      <c r="AW150" t="s">
        <v>234</v>
      </c>
      <c r="AX150" t="s">
        <v>234</v>
      </c>
      <c r="AY150" t="s">
        <v>234</v>
      </c>
      <c r="AZ150" t="s">
        <v>234</v>
      </c>
      <c r="BA150" t="s">
        <v>234</v>
      </c>
      <c r="BB150" t="s">
        <v>234</v>
      </c>
      <c r="BC150" t="s">
        <v>234</v>
      </c>
      <c r="BD150" t="s">
        <v>234</v>
      </c>
      <c r="BE150" s="252" t="s">
        <v>234</v>
      </c>
      <c r="BF150" t="s">
        <v>234</v>
      </c>
      <c r="BG150" t="s">
        <v>234</v>
      </c>
      <c r="BH150" s="252" t="s">
        <v>234</v>
      </c>
      <c r="BI150" t="s">
        <v>234</v>
      </c>
      <c r="BJ150" t="s">
        <v>234</v>
      </c>
      <c r="BK150" s="252" t="s">
        <v>234</v>
      </c>
      <c r="BL150" t="s">
        <v>234</v>
      </c>
      <c r="BM150" t="s">
        <v>234</v>
      </c>
      <c r="BN150" s="252" t="s">
        <v>234</v>
      </c>
      <c r="BO150" t="s">
        <v>234</v>
      </c>
      <c r="BP150" t="s">
        <v>234</v>
      </c>
      <c r="BQ150" s="252" t="s">
        <v>234</v>
      </c>
      <c r="BR150" t="s">
        <v>234</v>
      </c>
      <c r="BS150" t="s">
        <v>234</v>
      </c>
      <c r="BT150" t="s">
        <v>234</v>
      </c>
      <c r="BU150" t="s">
        <v>234</v>
      </c>
      <c r="BV150" t="s">
        <v>234</v>
      </c>
      <c r="BW150" t="s">
        <v>234</v>
      </c>
      <c r="BX150" t="s">
        <v>234</v>
      </c>
      <c r="BY150" t="s">
        <v>234</v>
      </c>
      <c r="BZ150" t="s">
        <v>234</v>
      </c>
      <c r="CA150" t="s">
        <v>234</v>
      </c>
      <c r="CB150" t="s">
        <v>234</v>
      </c>
      <c r="CC150" t="s">
        <v>234</v>
      </c>
      <c r="CD150" t="s">
        <v>234</v>
      </c>
      <c r="CE150" t="s">
        <v>234</v>
      </c>
      <c r="CF150" t="s">
        <v>234</v>
      </c>
      <c r="CG150" t="s">
        <v>234</v>
      </c>
      <c r="CH150" t="s">
        <v>234</v>
      </c>
      <c r="CI150" t="s">
        <v>234</v>
      </c>
      <c r="CJ150" t="s">
        <v>234</v>
      </c>
      <c r="CK150" t="s">
        <v>234</v>
      </c>
      <c r="CL150" t="s">
        <v>234</v>
      </c>
      <c r="CM150" t="s">
        <v>234</v>
      </c>
      <c r="CN150" t="s">
        <v>234</v>
      </c>
      <c r="CO150" t="s">
        <v>234</v>
      </c>
      <c r="CP150" t="s">
        <v>234</v>
      </c>
      <c r="CQ150" t="s">
        <v>234</v>
      </c>
      <c r="CR150" t="s">
        <v>234</v>
      </c>
      <c r="CS150" t="s">
        <v>234</v>
      </c>
      <c r="CT150" t="s">
        <v>234</v>
      </c>
      <c r="CU150" t="s">
        <v>234</v>
      </c>
      <c r="CV150" t="s">
        <v>234</v>
      </c>
      <c r="CW150" t="s">
        <v>234</v>
      </c>
      <c r="CX150" t="s">
        <v>234</v>
      </c>
      <c r="CY150" t="s">
        <v>234</v>
      </c>
      <c r="CZ150" t="s">
        <v>234</v>
      </c>
      <c r="DA150" t="s">
        <v>234</v>
      </c>
      <c r="DB150" t="s">
        <v>234</v>
      </c>
      <c r="DC150" t="s">
        <v>234</v>
      </c>
      <c r="DD150" t="s">
        <v>234</v>
      </c>
      <c r="DE150" t="s">
        <v>234</v>
      </c>
      <c r="DF150" t="s">
        <v>234</v>
      </c>
      <c r="DG150" t="s">
        <v>234</v>
      </c>
      <c r="DH150" t="s">
        <v>234</v>
      </c>
      <c r="DI150" t="s">
        <v>234</v>
      </c>
      <c r="DJ150" t="s">
        <v>234</v>
      </c>
      <c r="DK150" t="s">
        <v>234</v>
      </c>
      <c r="DL150" t="s">
        <v>3813</v>
      </c>
      <c r="DM150">
        <v>1</v>
      </c>
      <c r="DN150">
        <v>1</v>
      </c>
      <c r="DO150">
        <v>1</v>
      </c>
      <c r="DP150">
        <v>1</v>
      </c>
      <c r="DQ150">
        <v>1</v>
      </c>
      <c r="DR150">
        <v>1</v>
      </c>
      <c r="DS150">
        <v>1</v>
      </c>
      <c r="DT150">
        <v>0</v>
      </c>
      <c r="DU150" t="s">
        <v>1655</v>
      </c>
      <c r="DV150">
        <v>50</v>
      </c>
      <c r="DW150" t="s">
        <v>3814</v>
      </c>
      <c r="DX150" t="s">
        <v>234</v>
      </c>
      <c r="DY150" t="s">
        <v>234</v>
      </c>
      <c r="DZ150" t="s">
        <v>234</v>
      </c>
      <c r="EA150" s="99">
        <v>50</v>
      </c>
      <c r="EB150" t="s">
        <v>1655</v>
      </c>
      <c r="EC150">
        <v>25</v>
      </c>
      <c r="ED150" t="s">
        <v>1655</v>
      </c>
      <c r="EE150">
        <v>25</v>
      </c>
      <c r="EF150" t="s">
        <v>1655</v>
      </c>
      <c r="EG150" t="s">
        <v>1655</v>
      </c>
      <c r="EH150">
        <v>25</v>
      </c>
      <c r="EI150" t="s">
        <v>234</v>
      </c>
      <c r="EJ150" t="s">
        <v>234</v>
      </c>
      <c r="EK150" s="252">
        <v>25</v>
      </c>
      <c r="EL150" t="s">
        <v>1655</v>
      </c>
      <c r="EM150" t="s">
        <v>1655</v>
      </c>
      <c r="EN150">
        <v>100</v>
      </c>
      <c r="EO150" t="s">
        <v>234</v>
      </c>
      <c r="EP150" t="s">
        <v>234</v>
      </c>
      <c r="EQ150" s="252">
        <v>100</v>
      </c>
      <c r="ER150" t="s">
        <v>1655</v>
      </c>
      <c r="ES150" t="s">
        <v>1655</v>
      </c>
      <c r="ET150">
        <v>100</v>
      </c>
      <c r="EU150" t="s">
        <v>234</v>
      </c>
      <c r="EV150" t="s">
        <v>234</v>
      </c>
      <c r="EW150" t="s">
        <v>234</v>
      </c>
      <c r="EX150" s="99">
        <v>100</v>
      </c>
      <c r="EY150" t="s">
        <v>1655</v>
      </c>
      <c r="EZ150" t="s">
        <v>1655</v>
      </c>
      <c r="FA150" t="s">
        <v>234</v>
      </c>
      <c r="FB150">
        <v>10</v>
      </c>
      <c r="FC150" t="s">
        <v>234</v>
      </c>
      <c r="FD150" t="s">
        <v>234</v>
      </c>
      <c r="FE150" t="s">
        <v>234</v>
      </c>
      <c r="FF150" t="s">
        <v>234</v>
      </c>
      <c r="FG150" t="s">
        <v>234</v>
      </c>
      <c r="FH150" t="s">
        <v>234</v>
      </c>
      <c r="FI150" t="s">
        <v>1655</v>
      </c>
      <c r="FJ150" t="s">
        <v>259</v>
      </c>
      <c r="FK150" s="99">
        <v>10</v>
      </c>
      <c r="FL150" t="s">
        <v>1445</v>
      </c>
      <c r="FM150" t="s">
        <v>234</v>
      </c>
      <c r="FN150" t="s">
        <v>234</v>
      </c>
      <c r="FO150" t="s">
        <v>234</v>
      </c>
      <c r="FP150" t="s">
        <v>234</v>
      </c>
      <c r="FQ150" t="s">
        <v>234</v>
      </c>
      <c r="FR150" t="s">
        <v>234</v>
      </c>
      <c r="FS150" t="s">
        <v>234</v>
      </c>
      <c r="FT150" t="s">
        <v>234</v>
      </c>
      <c r="FU150" t="s">
        <v>234</v>
      </c>
      <c r="FV150" t="s">
        <v>234</v>
      </c>
      <c r="FW150" t="s">
        <v>234</v>
      </c>
      <c r="FX150" t="s">
        <v>234</v>
      </c>
      <c r="FY150" t="s">
        <v>234</v>
      </c>
      <c r="FZ150" t="s">
        <v>234</v>
      </c>
      <c r="GA150" t="s">
        <v>234</v>
      </c>
      <c r="GB150" t="s">
        <v>234</v>
      </c>
      <c r="GC150" t="s">
        <v>234</v>
      </c>
      <c r="GD150" t="s">
        <v>234</v>
      </c>
      <c r="GE150" t="s">
        <v>234</v>
      </c>
      <c r="GF150" t="s">
        <v>234</v>
      </c>
      <c r="GG150" t="s">
        <v>234</v>
      </c>
      <c r="GH150" t="s">
        <v>234</v>
      </c>
      <c r="GI150" t="s">
        <v>234</v>
      </c>
      <c r="GJ150" t="s">
        <v>234</v>
      </c>
      <c r="GK150" t="s">
        <v>1655</v>
      </c>
      <c r="GL150" t="s">
        <v>1655</v>
      </c>
      <c r="GM150" t="s">
        <v>1655</v>
      </c>
      <c r="GN150" t="s">
        <v>601</v>
      </c>
      <c r="GO150" t="s">
        <v>305</v>
      </c>
      <c r="GP150" t="s">
        <v>2026</v>
      </c>
      <c r="GQ150" t="s">
        <v>305</v>
      </c>
      <c r="GR150" t="s">
        <v>1445</v>
      </c>
      <c r="GS150" t="s">
        <v>234</v>
      </c>
      <c r="GT150" t="s">
        <v>234</v>
      </c>
      <c r="GU150" t="s">
        <v>234</v>
      </c>
      <c r="GV150" t="s">
        <v>234</v>
      </c>
      <c r="GW150" t="s">
        <v>234</v>
      </c>
      <c r="GX150" t="s">
        <v>234</v>
      </c>
      <c r="GY150" t="s">
        <v>234</v>
      </c>
      <c r="GZ150" t="s">
        <v>234</v>
      </c>
      <c r="HA150" t="s">
        <v>3979</v>
      </c>
      <c r="HB150">
        <v>0</v>
      </c>
      <c r="HC150">
        <v>1</v>
      </c>
      <c r="HD150">
        <v>1</v>
      </c>
      <c r="HE150">
        <v>0</v>
      </c>
      <c r="HF150">
        <v>0</v>
      </c>
      <c r="HG150">
        <v>0</v>
      </c>
      <c r="HH150">
        <v>0</v>
      </c>
      <c r="HI150">
        <v>0</v>
      </c>
      <c r="HJ150" t="s">
        <v>234</v>
      </c>
      <c r="HK150" t="s">
        <v>1445</v>
      </c>
      <c r="HL150" t="s">
        <v>234</v>
      </c>
      <c r="HM150" t="s">
        <v>234</v>
      </c>
      <c r="HN150" t="s">
        <v>234</v>
      </c>
      <c r="HO150" t="s">
        <v>234</v>
      </c>
      <c r="HP150" t="s">
        <v>234</v>
      </c>
      <c r="HQ150" t="s">
        <v>234</v>
      </c>
      <c r="HR150" t="s">
        <v>234</v>
      </c>
      <c r="HS150" t="s">
        <v>234</v>
      </c>
      <c r="HT150" t="s">
        <v>234</v>
      </c>
      <c r="HU150" t="s">
        <v>234</v>
      </c>
      <c r="HV150" t="s">
        <v>234</v>
      </c>
      <c r="HW150" t="s">
        <v>234</v>
      </c>
      <c r="HX150" t="s">
        <v>234</v>
      </c>
      <c r="HY150" t="s">
        <v>234</v>
      </c>
      <c r="HZ150" t="s">
        <v>234</v>
      </c>
      <c r="IA150" t="s">
        <v>234</v>
      </c>
      <c r="IB150" t="s">
        <v>234</v>
      </c>
      <c r="IC150" t="s">
        <v>234</v>
      </c>
      <c r="ID150" t="s">
        <v>234</v>
      </c>
      <c r="IE150" t="s">
        <v>234</v>
      </c>
      <c r="IF150" t="s">
        <v>234</v>
      </c>
      <c r="IG150" t="s">
        <v>234</v>
      </c>
      <c r="IH150" t="s">
        <v>234</v>
      </c>
      <c r="II150" t="s">
        <v>234</v>
      </c>
      <c r="IJ150" t="s">
        <v>234</v>
      </c>
      <c r="IK150" t="s">
        <v>234</v>
      </c>
      <c r="IL150" t="s">
        <v>234</v>
      </c>
      <c r="IM150" t="s">
        <v>234</v>
      </c>
      <c r="IN150" t="s">
        <v>234</v>
      </c>
      <c r="IO150" t="s">
        <v>234</v>
      </c>
      <c r="IP150" t="s">
        <v>234</v>
      </c>
      <c r="IQ150" t="s">
        <v>234</v>
      </c>
      <c r="IR150" t="s">
        <v>234</v>
      </c>
      <c r="IS150" t="s">
        <v>234</v>
      </c>
      <c r="IT150" t="s">
        <v>234</v>
      </c>
      <c r="IU150" t="s">
        <v>234</v>
      </c>
      <c r="IV150" t="s">
        <v>234</v>
      </c>
      <c r="IW150" t="s">
        <v>234</v>
      </c>
      <c r="IX150" t="s">
        <v>234</v>
      </c>
      <c r="IY150" t="s">
        <v>234</v>
      </c>
      <c r="IZ150" t="s">
        <v>234</v>
      </c>
      <c r="JA150" t="s">
        <v>234</v>
      </c>
      <c r="JB150" t="s">
        <v>234</v>
      </c>
      <c r="JC150" t="s">
        <v>234</v>
      </c>
      <c r="JD150" t="s">
        <v>234</v>
      </c>
      <c r="JE150" t="s">
        <v>234</v>
      </c>
      <c r="JF150" t="s">
        <v>234</v>
      </c>
      <c r="JG150" t="s">
        <v>234</v>
      </c>
      <c r="JH150" t="s">
        <v>234</v>
      </c>
      <c r="JI150" t="s">
        <v>234</v>
      </c>
      <c r="JJ150" t="s">
        <v>234</v>
      </c>
      <c r="JK150" t="s">
        <v>234</v>
      </c>
      <c r="JL150" t="s">
        <v>234</v>
      </c>
      <c r="JM150" t="s">
        <v>234</v>
      </c>
      <c r="JN150" t="s">
        <v>234</v>
      </c>
      <c r="JO150" t="s">
        <v>234</v>
      </c>
      <c r="JP150" t="s">
        <v>234</v>
      </c>
      <c r="JQ150" t="s">
        <v>234</v>
      </c>
      <c r="JR150" t="s">
        <v>234</v>
      </c>
      <c r="JS150" t="s">
        <v>234</v>
      </c>
      <c r="JT150" t="s">
        <v>234</v>
      </c>
      <c r="JU150" t="s">
        <v>234</v>
      </c>
      <c r="JV150" t="s">
        <v>234</v>
      </c>
      <c r="JW150" t="s">
        <v>234</v>
      </c>
      <c r="JX150" t="s">
        <v>234</v>
      </c>
    </row>
    <row r="151" spans="1:284" x14ac:dyDescent="0.35">
      <c r="A151" t="s">
        <v>4171</v>
      </c>
      <c r="B151" s="268">
        <v>44618</v>
      </c>
      <c r="C151" t="s">
        <v>236</v>
      </c>
      <c r="D151" t="s">
        <v>235</v>
      </c>
      <c r="E151" t="s">
        <v>4163</v>
      </c>
      <c r="F151" t="s">
        <v>601</v>
      </c>
      <c r="G151" t="s">
        <v>2026</v>
      </c>
      <c r="H151" t="s">
        <v>3301</v>
      </c>
      <c r="I151" t="s">
        <v>246</v>
      </c>
      <c r="J151" t="s">
        <v>3454</v>
      </c>
      <c r="K151" t="s">
        <v>247</v>
      </c>
      <c r="L151" t="s">
        <v>284</v>
      </c>
      <c r="M151" t="s">
        <v>250</v>
      </c>
      <c r="N151" t="s">
        <v>234</v>
      </c>
      <c r="O151" t="s">
        <v>234</v>
      </c>
      <c r="P151" t="s">
        <v>285</v>
      </c>
      <c r="Q151" t="s">
        <v>234</v>
      </c>
      <c r="R151" t="s">
        <v>302</v>
      </c>
      <c r="S151">
        <v>0</v>
      </c>
      <c r="T151">
        <v>1</v>
      </c>
      <c r="U151">
        <v>0</v>
      </c>
      <c r="V151">
        <v>0</v>
      </c>
      <c r="W151">
        <v>0</v>
      </c>
      <c r="X151">
        <v>0</v>
      </c>
      <c r="Y151">
        <v>0</v>
      </c>
      <c r="Z151">
        <v>0</v>
      </c>
      <c r="AA151" t="s">
        <v>303</v>
      </c>
      <c r="AB151" t="s">
        <v>752</v>
      </c>
      <c r="AC151" t="s">
        <v>287</v>
      </c>
      <c r="AD151">
        <v>1</v>
      </c>
      <c r="AE151">
        <v>0</v>
      </c>
      <c r="AF151">
        <v>0</v>
      </c>
      <c r="AG151">
        <v>0</v>
      </c>
      <c r="AH151">
        <v>0</v>
      </c>
      <c r="AI151">
        <v>0</v>
      </c>
      <c r="AJ151">
        <v>0</v>
      </c>
      <c r="AK151">
        <v>0</v>
      </c>
      <c r="AL151">
        <v>0</v>
      </c>
      <c r="AM151">
        <v>0</v>
      </c>
      <c r="AN151" t="s">
        <v>234</v>
      </c>
      <c r="AO151" t="s">
        <v>348</v>
      </c>
      <c r="AP151" t="s">
        <v>311</v>
      </c>
      <c r="AQ151" t="s">
        <v>234</v>
      </c>
      <c r="AR151" t="s">
        <v>234</v>
      </c>
      <c r="AS151" t="s">
        <v>234</v>
      </c>
      <c r="AT151" t="s">
        <v>234</v>
      </c>
      <c r="AU151" t="s">
        <v>234</v>
      </c>
      <c r="AV151" t="s">
        <v>234</v>
      </c>
      <c r="AW151" t="s">
        <v>234</v>
      </c>
      <c r="AX151" t="s">
        <v>234</v>
      </c>
      <c r="AY151" t="s">
        <v>234</v>
      </c>
      <c r="AZ151" t="s">
        <v>234</v>
      </c>
      <c r="BA151" t="s">
        <v>234</v>
      </c>
      <c r="BB151" t="s">
        <v>234</v>
      </c>
      <c r="BC151" t="s">
        <v>234</v>
      </c>
      <c r="BD151" t="s">
        <v>234</v>
      </c>
      <c r="BE151" s="252" t="s">
        <v>234</v>
      </c>
      <c r="BF151" t="s">
        <v>234</v>
      </c>
      <c r="BG151" t="s">
        <v>234</v>
      </c>
      <c r="BH151" s="252" t="s">
        <v>234</v>
      </c>
      <c r="BI151" t="s">
        <v>234</v>
      </c>
      <c r="BJ151" t="s">
        <v>234</v>
      </c>
      <c r="BK151" s="252" t="s">
        <v>234</v>
      </c>
      <c r="BL151" t="s">
        <v>234</v>
      </c>
      <c r="BM151" t="s">
        <v>234</v>
      </c>
      <c r="BN151" s="252" t="s">
        <v>234</v>
      </c>
      <c r="BO151" t="s">
        <v>234</v>
      </c>
      <c r="BP151" t="s">
        <v>234</v>
      </c>
      <c r="BQ151" s="252" t="s">
        <v>234</v>
      </c>
      <c r="BR151" t="s">
        <v>234</v>
      </c>
      <c r="BS151" t="s">
        <v>234</v>
      </c>
      <c r="BT151" t="s">
        <v>234</v>
      </c>
      <c r="BU151" t="s">
        <v>234</v>
      </c>
      <c r="BV151" t="s">
        <v>234</v>
      </c>
      <c r="BW151" t="s">
        <v>234</v>
      </c>
      <c r="BX151" t="s">
        <v>234</v>
      </c>
      <c r="BY151" t="s">
        <v>234</v>
      </c>
      <c r="BZ151" t="s">
        <v>234</v>
      </c>
      <c r="CA151" t="s">
        <v>234</v>
      </c>
      <c r="CB151" t="s">
        <v>234</v>
      </c>
      <c r="CC151" t="s">
        <v>234</v>
      </c>
      <c r="CD151" t="s">
        <v>234</v>
      </c>
      <c r="CE151" t="s">
        <v>234</v>
      </c>
      <c r="CF151" t="s">
        <v>234</v>
      </c>
      <c r="CG151" t="s">
        <v>234</v>
      </c>
      <c r="CH151" t="s">
        <v>234</v>
      </c>
      <c r="CI151" t="s">
        <v>234</v>
      </c>
      <c r="CJ151" t="s">
        <v>234</v>
      </c>
      <c r="CK151" t="s">
        <v>234</v>
      </c>
      <c r="CL151" t="s">
        <v>234</v>
      </c>
      <c r="CM151" t="s">
        <v>234</v>
      </c>
      <c r="CN151" t="s">
        <v>234</v>
      </c>
      <c r="CO151" t="s">
        <v>234</v>
      </c>
      <c r="CP151" t="s">
        <v>234</v>
      </c>
      <c r="CQ151" t="s">
        <v>234</v>
      </c>
      <c r="CR151" t="s">
        <v>234</v>
      </c>
      <c r="CS151" t="s">
        <v>234</v>
      </c>
      <c r="CT151" t="s">
        <v>234</v>
      </c>
      <c r="CU151" t="s">
        <v>234</v>
      </c>
      <c r="CV151" t="s">
        <v>234</v>
      </c>
      <c r="CW151" t="s">
        <v>234</v>
      </c>
      <c r="CX151" t="s">
        <v>234</v>
      </c>
      <c r="CY151" t="s">
        <v>234</v>
      </c>
      <c r="CZ151" t="s">
        <v>234</v>
      </c>
      <c r="DA151" t="s">
        <v>234</v>
      </c>
      <c r="DB151" t="s">
        <v>234</v>
      </c>
      <c r="DC151" t="s">
        <v>234</v>
      </c>
      <c r="DD151" t="s">
        <v>234</v>
      </c>
      <c r="DE151" t="s">
        <v>234</v>
      </c>
      <c r="DF151" t="s">
        <v>234</v>
      </c>
      <c r="DG151" t="s">
        <v>234</v>
      </c>
      <c r="DH151" t="s">
        <v>234</v>
      </c>
      <c r="DI151" t="s">
        <v>234</v>
      </c>
      <c r="DJ151" t="s">
        <v>234</v>
      </c>
      <c r="DK151" t="s">
        <v>234</v>
      </c>
      <c r="DL151" t="s">
        <v>4066</v>
      </c>
      <c r="DM151">
        <v>1</v>
      </c>
      <c r="DN151">
        <v>1</v>
      </c>
      <c r="DO151">
        <v>1</v>
      </c>
      <c r="DP151">
        <v>1</v>
      </c>
      <c r="DQ151">
        <v>1</v>
      </c>
      <c r="DR151">
        <v>1</v>
      </c>
      <c r="DS151">
        <v>1</v>
      </c>
      <c r="DT151">
        <v>0</v>
      </c>
      <c r="DU151" t="s">
        <v>1655</v>
      </c>
      <c r="DV151">
        <v>40</v>
      </c>
      <c r="DW151" t="s">
        <v>3818</v>
      </c>
      <c r="DX151" t="s">
        <v>234</v>
      </c>
      <c r="DY151" t="s">
        <v>234</v>
      </c>
      <c r="DZ151" t="s">
        <v>234</v>
      </c>
      <c r="EA151" s="99">
        <v>40</v>
      </c>
      <c r="EB151" t="s">
        <v>1655</v>
      </c>
      <c r="EC151">
        <v>25</v>
      </c>
      <c r="ED151" t="s">
        <v>1655</v>
      </c>
      <c r="EE151">
        <v>25</v>
      </c>
      <c r="EF151" t="s">
        <v>1655</v>
      </c>
      <c r="EG151" t="s">
        <v>1655</v>
      </c>
      <c r="EH151">
        <v>25</v>
      </c>
      <c r="EI151" t="s">
        <v>234</v>
      </c>
      <c r="EJ151" t="s">
        <v>234</v>
      </c>
      <c r="EK151" s="252">
        <v>25</v>
      </c>
      <c r="EL151" t="s">
        <v>1655</v>
      </c>
      <c r="EM151" t="s">
        <v>1655</v>
      </c>
      <c r="EN151">
        <v>100</v>
      </c>
      <c r="EO151" t="s">
        <v>234</v>
      </c>
      <c r="EP151" t="s">
        <v>234</v>
      </c>
      <c r="EQ151" s="252">
        <v>100</v>
      </c>
      <c r="ER151" t="s">
        <v>1655</v>
      </c>
      <c r="ES151" t="s">
        <v>1655</v>
      </c>
      <c r="ET151">
        <v>100</v>
      </c>
      <c r="EU151" t="s">
        <v>234</v>
      </c>
      <c r="EV151" t="s">
        <v>234</v>
      </c>
      <c r="EW151" t="s">
        <v>234</v>
      </c>
      <c r="EX151" s="99">
        <v>100</v>
      </c>
      <c r="EY151" t="s">
        <v>1655</v>
      </c>
      <c r="EZ151" t="s">
        <v>1655</v>
      </c>
      <c r="FA151" t="s">
        <v>234</v>
      </c>
      <c r="FB151">
        <v>10</v>
      </c>
      <c r="FC151" t="s">
        <v>234</v>
      </c>
      <c r="FD151" t="s">
        <v>234</v>
      </c>
      <c r="FE151" t="s">
        <v>234</v>
      </c>
      <c r="FF151" t="s">
        <v>234</v>
      </c>
      <c r="FG151" t="s">
        <v>234</v>
      </c>
      <c r="FH151" t="s">
        <v>234</v>
      </c>
      <c r="FI151" t="s">
        <v>1655</v>
      </c>
      <c r="FJ151" t="s">
        <v>259</v>
      </c>
      <c r="FK151" s="99">
        <v>10</v>
      </c>
      <c r="FL151" t="s">
        <v>1445</v>
      </c>
      <c r="FM151" t="s">
        <v>234</v>
      </c>
      <c r="FN151" t="s">
        <v>234</v>
      </c>
      <c r="FO151" t="s">
        <v>234</v>
      </c>
      <c r="FP151" t="s">
        <v>234</v>
      </c>
      <c r="FQ151" t="s">
        <v>234</v>
      </c>
      <c r="FR151" t="s">
        <v>234</v>
      </c>
      <c r="FS151" t="s">
        <v>234</v>
      </c>
      <c r="FT151" t="s">
        <v>234</v>
      </c>
      <c r="FU151" t="s">
        <v>234</v>
      </c>
      <c r="FV151" t="s">
        <v>234</v>
      </c>
      <c r="FW151" t="s">
        <v>234</v>
      </c>
      <c r="FX151" t="s">
        <v>234</v>
      </c>
      <c r="FY151" t="s">
        <v>234</v>
      </c>
      <c r="FZ151" t="s">
        <v>234</v>
      </c>
      <c r="GA151" t="s">
        <v>234</v>
      </c>
      <c r="GB151" t="s">
        <v>234</v>
      </c>
      <c r="GC151" t="s">
        <v>234</v>
      </c>
      <c r="GD151" t="s">
        <v>234</v>
      </c>
      <c r="GE151" t="s">
        <v>234</v>
      </c>
      <c r="GF151" t="s">
        <v>234</v>
      </c>
      <c r="GG151" t="s">
        <v>234</v>
      </c>
      <c r="GH151" t="s">
        <v>234</v>
      </c>
      <c r="GI151" t="s">
        <v>234</v>
      </c>
      <c r="GJ151" t="s">
        <v>234</v>
      </c>
      <c r="GK151" t="s">
        <v>1655</v>
      </c>
      <c r="GL151" t="s">
        <v>1655</v>
      </c>
      <c r="GM151" t="s">
        <v>1655</v>
      </c>
      <c r="GN151" t="s">
        <v>239</v>
      </c>
      <c r="GO151" t="s">
        <v>314</v>
      </c>
      <c r="GP151" t="s">
        <v>394</v>
      </c>
      <c r="GQ151" t="s">
        <v>314</v>
      </c>
      <c r="GR151" t="s">
        <v>1445</v>
      </c>
      <c r="GS151" t="s">
        <v>234</v>
      </c>
      <c r="GT151" t="s">
        <v>234</v>
      </c>
      <c r="GU151" t="s">
        <v>234</v>
      </c>
      <c r="GV151" t="s">
        <v>234</v>
      </c>
      <c r="GW151" t="s">
        <v>234</v>
      </c>
      <c r="GX151" t="s">
        <v>234</v>
      </c>
      <c r="GY151" t="s">
        <v>234</v>
      </c>
      <c r="GZ151" t="s">
        <v>234</v>
      </c>
      <c r="HA151" t="s">
        <v>3798</v>
      </c>
      <c r="HB151">
        <v>0</v>
      </c>
      <c r="HC151">
        <v>1</v>
      </c>
      <c r="HD151">
        <v>1</v>
      </c>
      <c r="HE151">
        <v>1</v>
      </c>
      <c r="HF151">
        <v>0</v>
      </c>
      <c r="HG151">
        <v>0</v>
      </c>
      <c r="HH151">
        <v>0</v>
      </c>
      <c r="HI151">
        <v>0</v>
      </c>
      <c r="HJ151" t="s">
        <v>234</v>
      </c>
      <c r="HK151" t="s">
        <v>1445</v>
      </c>
      <c r="HL151" t="s">
        <v>234</v>
      </c>
      <c r="HM151" t="s">
        <v>234</v>
      </c>
      <c r="HN151" t="s">
        <v>234</v>
      </c>
      <c r="HO151" t="s">
        <v>234</v>
      </c>
      <c r="HP151" t="s">
        <v>234</v>
      </c>
      <c r="HQ151" t="s">
        <v>234</v>
      </c>
      <c r="HR151" t="s">
        <v>234</v>
      </c>
      <c r="HS151" t="s">
        <v>234</v>
      </c>
      <c r="HT151" t="s">
        <v>234</v>
      </c>
      <c r="HU151" t="s">
        <v>234</v>
      </c>
      <c r="HV151" t="s">
        <v>234</v>
      </c>
      <c r="HW151" t="s">
        <v>234</v>
      </c>
      <c r="HX151" t="s">
        <v>234</v>
      </c>
      <c r="HY151" t="s">
        <v>234</v>
      </c>
      <c r="HZ151" t="s">
        <v>234</v>
      </c>
      <c r="IA151" t="s">
        <v>234</v>
      </c>
      <c r="IB151" t="s">
        <v>234</v>
      </c>
      <c r="IC151" t="s">
        <v>234</v>
      </c>
      <c r="ID151" t="s">
        <v>234</v>
      </c>
      <c r="IE151" t="s">
        <v>234</v>
      </c>
      <c r="IF151" t="s">
        <v>234</v>
      </c>
      <c r="IG151" t="s">
        <v>234</v>
      </c>
      <c r="IH151" t="s">
        <v>234</v>
      </c>
      <c r="II151" t="s">
        <v>234</v>
      </c>
      <c r="IJ151" t="s">
        <v>234</v>
      </c>
      <c r="IK151" t="s">
        <v>234</v>
      </c>
      <c r="IL151" t="s">
        <v>234</v>
      </c>
      <c r="IM151" t="s">
        <v>234</v>
      </c>
      <c r="IN151" t="s">
        <v>234</v>
      </c>
      <c r="IO151" t="s">
        <v>234</v>
      </c>
      <c r="IP151" t="s">
        <v>234</v>
      </c>
      <c r="IQ151" t="s">
        <v>234</v>
      </c>
      <c r="IR151" t="s">
        <v>234</v>
      </c>
      <c r="IS151" t="s">
        <v>234</v>
      </c>
      <c r="IT151" t="s">
        <v>234</v>
      </c>
      <c r="IU151" t="s">
        <v>234</v>
      </c>
      <c r="IV151" t="s">
        <v>234</v>
      </c>
      <c r="IW151" t="s">
        <v>234</v>
      </c>
      <c r="IX151" t="s">
        <v>234</v>
      </c>
      <c r="IY151" t="s">
        <v>234</v>
      </c>
      <c r="IZ151" t="s">
        <v>234</v>
      </c>
      <c r="JA151" t="s">
        <v>234</v>
      </c>
      <c r="JB151" t="s">
        <v>234</v>
      </c>
      <c r="JC151" t="s">
        <v>234</v>
      </c>
      <c r="JD151" t="s">
        <v>234</v>
      </c>
      <c r="JE151" t="s">
        <v>234</v>
      </c>
      <c r="JF151" t="s">
        <v>234</v>
      </c>
      <c r="JG151" t="s">
        <v>234</v>
      </c>
      <c r="JH151" t="s">
        <v>234</v>
      </c>
      <c r="JI151" t="s">
        <v>234</v>
      </c>
      <c r="JJ151" t="s">
        <v>234</v>
      </c>
      <c r="JK151" t="s">
        <v>234</v>
      </c>
      <c r="JL151" t="s">
        <v>234</v>
      </c>
      <c r="JM151" t="s">
        <v>234</v>
      </c>
      <c r="JN151" t="s">
        <v>234</v>
      </c>
      <c r="JO151" t="s">
        <v>234</v>
      </c>
      <c r="JP151" t="s">
        <v>234</v>
      </c>
      <c r="JQ151" t="s">
        <v>234</v>
      </c>
      <c r="JR151" t="s">
        <v>234</v>
      </c>
      <c r="JS151" t="s">
        <v>234</v>
      </c>
      <c r="JT151" t="s">
        <v>234</v>
      </c>
      <c r="JU151" t="s">
        <v>234</v>
      </c>
      <c r="JV151" t="s">
        <v>234</v>
      </c>
      <c r="JW151" t="s">
        <v>234</v>
      </c>
      <c r="JX151" t="s">
        <v>234</v>
      </c>
    </row>
    <row r="152" spans="1:284" x14ac:dyDescent="0.35">
      <c r="A152" t="s">
        <v>4172</v>
      </c>
      <c r="B152" s="268">
        <v>44618</v>
      </c>
      <c r="C152" t="s">
        <v>236</v>
      </c>
      <c r="D152" t="s">
        <v>235</v>
      </c>
      <c r="E152" t="s">
        <v>1364</v>
      </c>
      <c r="F152" t="s">
        <v>601</v>
      </c>
      <c r="G152" t="s">
        <v>2026</v>
      </c>
      <c r="H152" t="s">
        <v>3301</v>
      </c>
      <c r="I152" t="s">
        <v>246</v>
      </c>
      <c r="J152" t="s">
        <v>3454</v>
      </c>
      <c r="K152" t="s">
        <v>247</v>
      </c>
      <c r="L152" t="s">
        <v>248</v>
      </c>
      <c r="M152" t="s">
        <v>250</v>
      </c>
      <c r="N152" t="s">
        <v>234</v>
      </c>
      <c r="O152" t="s">
        <v>234</v>
      </c>
      <c r="P152" t="s">
        <v>234</v>
      </c>
      <c r="Q152" t="s">
        <v>234</v>
      </c>
      <c r="R152" t="s">
        <v>234</v>
      </c>
      <c r="S152" t="s">
        <v>234</v>
      </c>
      <c r="T152" t="s">
        <v>234</v>
      </c>
      <c r="U152" t="s">
        <v>234</v>
      </c>
      <c r="V152" t="s">
        <v>234</v>
      </c>
      <c r="W152" t="s">
        <v>234</v>
      </c>
      <c r="X152" t="s">
        <v>234</v>
      </c>
      <c r="Y152" t="s">
        <v>234</v>
      </c>
      <c r="Z152" t="s">
        <v>234</v>
      </c>
      <c r="AA152" t="s">
        <v>234</v>
      </c>
      <c r="AB152" t="s">
        <v>234</v>
      </c>
      <c r="AC152" t="s">
        <v>234</v>
      </c>
      <c r="AD152" t="s">
        <v>234</v>
      </c>
      <c r="AE152" t="s">
        <v>234</v>
      </c>
      <c r="AF152" t="s">
        <v>234</v>
      </c>
      <c r="AG152" t="s">
        <v>234</v>
      </c>
      <c r="AH152" t="s">
        <v>234</v>
      </c>
      <c r="AI152" t="s">
        <v>234</v>
      </c>
      <c r="AJ152" t="s">
        <v>234</v>
      </c>
      <c r="AK152" t="s">
        <v>234</v>
      </c>
      <c r="AL152" t="s">
        <v>234</v>
      </c>
      <c r="AM152" t="s">
        <v>234</v>
      </c>
      <c r="AN152" t="s">
        <v>234</v>
      </c>
      <c r="AO152" t="s">
        <v>234</v>
      </c>
      <c r="AP152" t="s">
        <v>234</v>
      </c>
      <c r="AQ152" t="s">
        <v>234</v>
      </c>
      <c r="AR152" t="s">
        <v>234</v>
      </c>
      <c r="AS152" t="s">
        <v>234</v>
      </c>
      <c r="AT152" t="s">
        <v>234</v>
      </c>
      <c r="AU152" t="s">
        <v>234</v>
      </c>
      <c r="AV152" t="s">
        <v>234</v>
      </c>
      <c r="AW152" t="s">
        <v>234</v>
      </c>
      <c r="AX152" t="s">
        <v>234</v>
      </c>
      <c r="AY152" t="s">
        <v>234</v>
      </c>
      <c r="AZ152" t="s">
        <v>234</v>
      </c>
      <c r="BA152" t="s">
        <v>234</v>
      </c>
      <c r="BB152" t="s">
        <v>234</v>
      </c>
      <c r="BC152" t="s">
        <v>234</v>
      </c>
      <c r="BD152" t="s">
        <v>234</v>
      </c>
      <c r="BE152" s="252" t="s">
        <v>234</v>
      </c>
      <c r="BF152" t="s">
        <v>234</v>
      </c>
      <c r="BG152" t="s">
        <v>234</v>
      </c>
      <c r="BH152" s="252" t="s">
        <v>234</v>
      </c>
      <c r="BI152" t="s">
        <v>234</v>
      </c>
      <c r="BJ152" t="s">
        <v>234</v>
      </c>
      <c r="BK152" s="252" t="s">
        <v>234</v>
      </c>
      <c r="BL152" t="s">
        <v>234</v>
      </c>
      <c r="BM152" t="s">
        <v>234</v>
      </c>
      <c r="BN152" s="252" t="s">
        <v>234</v>
      </c>
      <c r="BO152" t="s">
        <v>234</v>
      </c>
      <c r="BP152" t="s">
        <v>234</v>
      </c>
      <c r="BQ152" s="252" t="s">
        <v>234</v>
      </c>
      <c r="BR152" t="s">
        <v>234</v>
      </c>
      <c r="BS152" t="s">
        <v>234</v>
      </c>
      <c r="BT152" t="s">
        <v>234</v>
      </c>
      <c r="BU152" t="s">
        <v>234</v>
      </c>
      <c r="BV152" t="s">
        <v>234</v>
      </c>
      <c r="BW152" t="s">
        <v>234</v>
      </c>
      <c r="BX152" t="s">
        <v>234</v>
      </c>
      <c r="BY152" t="s">
        <v>234</v>
      </c>
      <c r="BZ152" t="s">
        <v>234</v>
      </c>
      <c r="CA152" t="s">
        <v>234</v>
      </c>
      <c r="CB152" t="s">
        <v>234</v>
      </c>
      <c r="CC152" t="s">
        <v>234</v>
      </c>
      <c r="CD152" t="s">
        <v>234</v>
      </c>
      <c r="CE152" t="s">
        <v>234</v>
      </c>
      <c r="CF152" t="s">
        <v>234</v>
      </c>
      <c r="CG152" t="s">
        <v>234</v>
      </c>
      <c r="CH152" t="s">
        <v>234</v>
      </c>
      <c r="CI152" t="s">
        <v>234</v>
      </c>
      <c r="CJ152" t="s">
        <v>234</v>
      </c>
      <c r="CK152" t="s">
        <v>234</v>
      </c>
      <c r="CL152" t="s">
        <v>234</v>
      </c>
      <c r="CM152" t="s">
        <v>234</v>
      </c>
      <c r="CN152" t="s">
        <v>234</v>
      </c>
      <c r="CO152" t="s">
        <v>234</v>
      </c>
      <c r="CP152" t="s">
        <v>234</v>
      </c>
      <c r="CQ152" t="s">
        <v>234</v>
      </c>
      <c r="CR152" t="s">
        <v>234</v>
      </c>
      <c r="CS152" t="s">
        <v>234</v>
      </c>
      <c r="CT152" t="s">
        <v>234</v>
      </c>
      <c r="CU152" t="s">
        <v>234</v>
      </c>
      <c r="CV152" t="s">
        <v>234</v>
      </c>
      <c r="CW152" t="s">
        <v>234</v>
      </c>
      <c r="CX152" t="s">
        <v>234</v>
      </c>
      <c r="CY152" t="s">
        <v>234</v>
      </c>
      <c r="CZ152" t="s">
        <v>234</v>
      </c>
      <c r="DA152" t="s">
        <v>234</v>
      </c>
      <c r="DB152" t="s">
        <v>234</v>
      </c>
      <c r="DC152" t="s">
        <v>234</v>
      </c>
      <c r="DD152" t="s">
        <v>234</v>
      </c>
      <c r="DE152" t="s">
        <v>234</v>
      </c>
      <c r="DF152" t="s">
        <v>234</v>
      </c>
      <c r="DG152" t="s">
        <v>234</v>
      </c>
      <c r="DH152" t="s">
        <v>234</v>
      </c>
      <c r="DI152" t="s">
        <v>234</v>
      </c>
      <c r="DJ152" t="s">
        <v>234</v>
      </c>
      <c r="DK152" t="s">
        <v>234</v>
      </c>
      <c r="DL152" t="s">
        <v>234</v>
      </c>
      <c r="DM152" t="s">
        <v>234</v>
      </c>
      <c r="DN152" t="s">
        <v>234</v>
      </c>
      <c r="DO152" t="s">
        <v>234</v>
      </c>
      <c r="DP152" t="s">
        <v>234</v>
      </c>
      <c r="DQ152" t="s">
        <v>234</v>
      </c>
      <c r="DR152" t="s">
        <v>234</v>
      </c>
      <c r="DS152" t="s">
        <v>234</v>
      </c>
      <c r="DT152" t="s">
        <v>234</v>
      </c>
      <c r="DU152" t="s">
        <v>234</v>
      </c>
      <c r="DV152" t="s">
        <v>234</v>
      </c>
      <c r="DW152" t="s">
        <v>234</v>
      </c>
      <c r="DX152" t="s">
        <v>234</v>
      </c>
      <c r="DY152" t="s">
        <v>234</v>
      </c>
      <c r="DZ152" t="s">
        <v>234</v>
      </c>
      <c r="EA152" t="s">
        <v>234</v>
      </c>
      <c r="EB152" t="s">
        <v>234</v>
      </c>
      <c r="EC152" t="s">
        <v>234</v>
      </c>
      <c r="ED152" t="s">
        <v>234</v>
      </c>
      <c r="EE152" t="s">
        <v>234</v>
      </c>
      <c r="EF152" t="s">
        <v>234</v>
      </c>
      <c r="EG152" t="s">
        <v>234</v>
      </c>
      <c r="EH152" t="s">
        <v>234</v>
      </c>
      <c r="EI152" t="s">
        <v>234</v>
      </c>
      <c r="EJ152" t="s">
        <v>234</v>
      </c>
      <c r="EK152" s="252" t="s">
        <v>234</v>
      </c>
      <c r="EL152" t="s">
        <v>234</v>
      </c>
      <c r="EM152" t="s">
        <v>234</v>
      </c>
      <c r="EN152" t="s">
        <v>234</v>
      </c>
      <c r="EO152" t="s">
        <v>234</v>
      </c>
      <c r="EP152" t="s">
        <v>234</v>
      </c>
      <c r="EQ152" s="252" t="s">
        <v>234</v>
      </c>
      <c r="ER152" t="s">
        <v>234</v>
      </c>
      <c r="ES152" t="s">
        <v>234</v>
      </c>
      <c r="ET152" t="s">
        <v>234</v>
      </c>
      <c r="EU152" t="s">
        <v>234</v>
      </c>
      <c r="EV152" t="s">
        <v>234</v>
      </c>
      <c r="EW152" t="s">
        <v>234</v>
      </c>
      <c r="EX152" t="s">
        <v>234</v>
      </c>
      <c r="EY152" t="s">
        <v>234</v>
      </c>
      <c r="EZ152" t="s">
        <v>234</v>
      </c>
      <c r="FA152" t="s">
        <v>234</v>
      </c>
      <c r="FB152" t="s">
        <v>234</v>
      </c>
      <c r="FC152" t="s">
        <v>234</v>
      </c>
      <c r="FD152" t="s">
        <v>234</v>
      </c>
      <c r="FE152" t="s">
        <v>234</v>
      </c>
      <c r="FF152" t="s">
        <v>234</v>
      </c>
      <c r="FG152" t="s">
        <v>234</v>
      </c>
      <c r="FH152" t="s">
        <v>234</v>
      </c>
      <c r="FI152" t="s">
        <v>234</v>
      </c>
      <c r="FJ152" t="s">
        <v>234</v>
      </c>
      <c r="FK152" t="s">
        <v>234</v>
      </c>
      <c r="FL152" t="s">
        <v>234</v>
      </c>
      <c r="FM152" t="s">
        <v>234</v>
      </c>
      <c r="FN152" t="s">
        <v>234</v>
      </c>
      <c r="FO152" t="s">
        <v>234</v>
      </c>
      <c r="FP152" t="s">
        <v>234</v>
      </c>
      <c r="FQ152" t="s">
        <v>234</v>
      </c>
      <c r="FR152" t="s">
        <v>234</v>
      </c>
      <c r="FS152" t="s">
        <v>234</v>
      </c>
      <c r="FT152" t="s">
        <v>234</v>
      </c>
      <c r="FU152" t="s">
        <v>234</v>
      </c>
      <c r="FV152" t="s">
        <v>234</v>
      </c>
      <c r="FW152" t="s">
        <v>234</v>
      </c>
      <c r="FX152" t="s">
        <v>234</v>
      </c>
      <c r="FY152" t="s">
        <v>234</v>
      </c>
      <c r="FZ152" t="s">
        <v>234</v>
      </c>
      <c r="GA152" t="s">
        <v>234</v>
      </c>
      <c r="GB152" t="s">
        <v>234</v>
      </c>
      <c r="GC152" t="s">
        <v>234</v>
      </c>
      <c r="GD152" t="s">
        <v>234</v>
      </c>
      <c r="GE152" t="s">
        <v>234</v>
      </c>
      <c r="GF152" t="s">
        <v>234</v>
      </c>
      <c r="GG152" t="s">
        <v>234</v>
      </c>
      <c r="GH152" t="s">
        <v>234</v>
      </c>
      <c r="GI152" t="s">
        <v>234</v>
      </c>
      <c r="GJ152" t="s">
        <v>234</v>
      </c>
      <c r="GK152" t="s">
        <v>234</v>
      </c>
      <c r="GL152" t="s">
        <v>234</v>
      </c>
      <c r="GM152" t="s">
        <v>234</v>
      </c>
      <c r="GN152" t="s">
        <v>234</v>
      </c>
      <c r="GO152" t="s">
        <v>234</v>
      </c>
      <c r="GP152" t="s">
        <v>234</v>
      </c>
      <c r="GQ152" t="s">
        <v>234</v>
      </c>
      <c r="GR152" t="s">
        <v>234</v>
      </c>
      <c r="GS152" t="s">
        <v>234</v>
      </c>
      <c r="GT152" t="s">
        <v>234</v>
      </c>
      <c r="GU152" t="s">
        <v>234</v>
      </c>
      <c r="GV152" t="s">
        <v>234</v>
      </c>
      <c r="GW152" t="s">
        <v>234</v>
      </c>
      <c r="GX152" t="s">
        <v>234</v>
      </c>
      <c r="GY152" t="s">
        <v>234</v>
      </c>
      <c r="GZ152" t="s">
        <v>234</v>
      </c>
      <c r="HA152" t="s">
        <v>234</v>
      </c>
      <c r="HB152" t="s">
        <v>234</v>
      </c>
      <c r="HC152" t="s">
        <v>234</v>
      </c>
      <c r="HD152" t="s">
        <v>234</v>
      </c>
      <c r="HE152" t="s">
        <v>234</v>
      </c>
      <c r="HF152" t="s">
        <v>234</v>
      </c>
      <c r="HG152" t="s">
        <v>234</v>
      </c>
      <c r="HH152" t="s">
        <v>234</v>
      </c>
      <c r="HI152" t="s">
        <v>234</v>
      </c>
      <c r="HJ152" t="s">
        <v>234</v>
      </c>
      <c r="HK152" t="s">
        <v>234</v>
      </c>
      <c r="HL152" t="s">
        <v>234</v>
      </c>
      <c r="HM152" t="s">
        <v>234</v>
      </c>
      <c r="HN152" t="s">
        <v>234</v>
      </c>
      <c r="HO152" t="s">
        <v>234</v>
      </c>
      <c r="HP152" t="s">
        <v>234</v>
      </c>
      <c r="HQ152" t="s">
        <v>1655</v>
      </c>
      <c r="HR152" t="s">
        <v>1713</v>
      </c>
      <c r="HS152" t="s">
        <v>252</v>
      </c>
      <c r="HT152" t="s">
        <v>234</v>
      </c>
      <c r="HU152" t="s">
        <v>253</v>
      </c>
      <c r="HV152" t="s">
        <v>254</v>
      </c>
      <c r="HW152" t="s">
        <v>254</v>
      </c>
      <c r="HX152" t="s">
        <v>275</v>
      </c>
      <c r="HY152" t="s">
        <v>234</v>
      </c>
      <c r="HZ152" t="s">
        <v>256</v>
      </c>
      <c r="IA152" t="s">
        <v>258</v>
      </c>
      <c r="IB152" t="s">
        <v>258</v>
      </c>
      <c r="IC152" t="s">
        <v>3810</v>
      </c>
      <c r="ID152" t="s">
        <v>234</v>
      </c>
      <c r="IE152" t="s">
        <v>234</v>
      </c>
      <c r="IF152" t="s">
        <v>234</v>
      </c>
      <c r="IG152" t="s">
        <v>234</v>
      </c>
      <c r="IH152" t="s">
        <v>234</v>
      </c>
      <c r="II152">
        <v>50</v>
      </c>
      <c r="IJ152" t="s">
        <v>3862</v>
      </c>
      <c r="IK152" t="s">
        <v>234</v>
      </c>
      <c r="IL152" t="s">
        <v>259</v>
      </c>
      <c r="IM152" s="99">
        <v>10</v>
      </c>
      <c r="IN152" t="s">
        <v>249</v>
      </c>
      <c r="IO152" t="s">
        <v>234</v>
      </c>
      <c r="IP152" t="s">
        <v>261</v>
      </c>
      <c r="IQ152" t="s">
        <v>234</v>
      </c>
      <c r="IR152" t="s">
        <v>234</v>
      </c>
      <c r="IS152" t="s">
        <v>234</v>
      </c>
      <c r="IT152" t="s">
        <v>234</v>
      </c>
      <c r="IU152" t="s">
        <v>234</v>
      </c>
      <c r="IV152" t="s">
        <v>234</v>
      </c>
      <c r="IW152" t="s">
        <v>234</v>
      </c>
      <c r="IX152" t="s">
        <v>234</v>
      </c>
      <c r="IY152" t="s">
        <v>234</v>
      </c>
      <c r="IZ152" t="s">
        <v>234</v>
      </c>
      <c r="JA152" t="s">
        <v>234</v>
      </c>
      <c r="JB152" t="s">
        <v>234</v>
      </c>
      <c r="JC152" t="s">
        <v>234</v>
      </c>
      <c r="JD152" t="s">
        <v>234</v>
      </c>
      <c r="JE152" t="s">
        <v>261</v>
      </c>
      <c r="JF152" t="s">
        <v>234</v>
      </c>
      <c r="JG152" t="s">
        <v>234</v>
      </c>
      <c r="JH152" t="s">
        <v>234</v>
      </c>
      <c r="JI152" t="s">
        <v>234</v>
      </c>
      <c r="JJ152" t="s">
        <v>234</v>
      </c>
      <c r="JK152" t="s">
        <v>234</v>
      </c>
      <c r="JL152" t="s">
        <v>234</v>
      </c>
      <c r="JM152" t="s">
        <v>234</v>
      </c>
      <c r="JN152" t="s">
        <v>234</v>
      </c>
      <c r="JO152" t="s">
        <v>234</v>
      </c>
      <c r="JP152" t="s">
        <v>234</v>
      </c>
      <c r="JQ152" t="s">
        <v>234</v>
      </c>
      <c r="JR152" t="s">
        <v>234</v>
      </c>
      <c r="JS152" t="s">
        <v>234</v>
      </c>
      <c r="JT152" t="s">
        <v>234</v>
      </c>
      <c r="JU152" t="s">
        <v>234</v>
      </c>
      <c r="JV152" t="s">
        <v>234</v>
      </c>
      <c r="JW152" t="s">
        <v>234</v>
      </c>
      <c r="JX152" t="s">
        <v>234</v>
      </c>
    </row>
    <row r="153" spans="1:284" x14ac:dyDescent="0.35">
      <c r="A153" t="s">
        <v>4174</v>
      </c>
      <c r="B153" s="268">
        <v>44618</v>
      </c>
      <c r="C153" t="s">
        <v>236</v>
      </c>
      <c r="D153" t="s">
        <v>235</v>
      </c>
      <c r="E153" t="s">
        <v>1364</v>
      </c>
      <c r="F153" t="s">
        <v>601</v>
      </c>
      <c r="G153" t="s">
        <v>2026</v>
      </c>
      <c r="H153" t="s">
        <v>3301</v>
      </c>
      <c r="I153" t="s">
        <v>246</v>
      </c>
      <c r="J153" t="s">
        <v>3454</v>
      </c>
      <c r="K153" t="s">
        <v>247</v>
      </c>
      <c r="L153" t="s">
        <v>248</v>
      </c>
      <c r="M153" t="s">
        <v>250</v>
      </c>
      <c r="N153" t="s">
        <v>234</v>
      </c>
      <c r="O153" t="s">
        <v>234</v>
      </c>
      <c r="P153" t="s">
        <v>234</v>
      </c>
      <c r="Q153" t="s">
        <v>234</v>
      </c>
      <c r="R153" t="s">
        <v>234</v>
      </c>
      <c r="S153" t="s">
        <v>234</v>
      </c>
      <c r="T153" t="s">
        <v>234</v>
      </c>
      <c r="U153" t="s">
        <v>234</v>
      </c>
      <c r="V153" t="s">
        <v>234</v>
      </c>
      <c r="W153" t="s">
        <v>234</v>
      </c>
      <c r="X153" t="s">
        <v>234</v>
      </c>
      <c r="Y153" t="s">
        <v>234</v>
      </c>
      <c r="Z153" t="s">
        <v>234</v>
      </c>
      <c r="AA153" t="s">
        <v>234</v>
      </c>
      <c r="AB153" t="s">
        <v>234</v>
      </c>
      <c r="AC153" t="s">
        <v>234</v>
      </c>
      <c r="AD153" t="s">
        <v>234</v>
      </c>
      <c r="AE153" t="s">
        <v>234</v>
      </c>
      <c r="AF153" t="s">
        <v>234</v>
      </c>
      <c r="AG153" t="s">
        <v>234</v>
      </c>
      <c r="AH153" t="s">
        <v>234</v>
      </c>
      <c r="AI153" t="s">
        <v>234</v>
      </c>
      <c r="AJ153" t="s">
        <v>234</v>
      </c>
      <c r="AK153" t="s">
        <v>234</v>
      </c>
      <c r="AL153" t="s">
        <v>234</v>
      </c>
      <c r="AM153" t="s">
        <v>234</v>
      </c>
      <c r="AN153" t="s">
        <v>234</v>
      </c>
      <c r="AO153" t="s">
        <v>234</v>
      </c>
      <c r="AP153" t="s">
        <v>234</v>
      </c>
      <c r="AQ153" t="s">
        <v>234</v>
      </c>
      <c r="AR153" t="s">
        <v>234</v>
      </c>
      <c r="AS153" t="s">
        <v>234</v>
      </c>
      <c r="AT153" t="s">
        <v>234</v>
      </c>
      <c r="AU153" t="s">
        <v>234</v>
      </c>
      <c r="AV153" t="s">
        <v>234</v>
      </c>
      <c r="AW153" t="s">
        <v>234</v>
      </c>
      <c r="AX153" t="s">
        <v>234</v>
      </c>
      <c r="AY153" t="s">
        <v>234</v>
      </c>
      <c r="AZ153" t="s">
        <v>234</v>
      </c>
      <c r="BA153" t="s">
        <v>234</v>
      </c>
      <c r="BB153" t="s">
        <v>234</v>
      </c>
      <c r="BC153" t="s">
        <v>234</v>
      </c>
      <c r="BD153" t="s">
        <v>234</v>
      </c>
      <c r="BE153" s="252" t="s">
        <v>234</v>
      </c>
      <c r="BF153" t="s">
        <v>234</v>
      </c>
      <c r="BG153" t="s">
        <v>234</v>
      </c>
      <c r="BH153" s="252" t="s">
        <v>234</v>
      </c>
      <c r="BI153" t="s">
        <v>234</v>
      </c>
      <c r="BJ153" t="s">
        <v>234</v>
      </c>
      <c r="BK153" s="252" t="s">
        <v>234</v>
      </c>
      <c r="BL153" t="s">
        <v>234</v>
      </c>
      <c r="BM153" t="s">
        <v>234</v>
      </c>
      <c r="BN153" s="252" t="s">
        <v>234</v>
      </c>
      <c r="BO153" t="s">
        <v>234</v>
      </c>
      <c r="BP153" t="s">
        <v>234</v>
      </c>
      <c r="BQ153" s="252" t="s">
        <v>234</v>
      </c>
      <c r="BR153" t="s">
        <v>234</v>
      </c>
      <c r="BS153" t="s">
        <v>234</v>
      </c>
      <c r="BT153" t="s">
        <v>234</v>
      </c>
      <c r="BU153" t="s">
        <v>234</v>
      </c>
      <c r="BV153" t="s">
        <v>234</v>
      </c>
      <c r="BW153" t="s">
        <v>234</v>
      </c>
      <c r="BX153" t="s">
        <v>234</v>
      </c>
      <c r="BY153" t="s">
        <v>234</v>
      </c>
      <c r="BZ153" t="s">
        <v>234</v>
      </c>
      <c r="CA153" t="s">
        <v>234</v>
      </c>
      <c r="CB153" t="s">
        <v>234</v>
      </c>
      <c r="CC153" t="s">
        <v>234</v>
      </c>
      <c r="CD153" t="s">
        <v>234</v>
      </c>
      <c r="CE153" t="s">
        <v>234</v>
      </c>
      <c r="CF153" t="s">
        <v>234</v>
      </c>
      <c r="CG153" t="s">
        <v>234</v>
      </c>
      <c r="CH153" t="s">
        <v>234</v>
      </c>
      <c r="CI153" t="s">
        <v>234</v>
      </c>
      <c r="CJ153" t="s">
        <v>234</v>
      </c>
      <c r="CK153" t="s">
        <v>234</v>
      </c>
      <c r="CL153" t="s">
        <v>234</v>
      </c>
      <c r="CM153" t="s">
        <v>234</v>
      </c>
      <c r="CN153" t="s">
        <v>234</v>
      </c>
      <c r="CO153" t="s">
        <v>234</v>
      </c>
      <c r="CP153" t="s">
        <v>234</v>
      </c>
      <c r="CQ153" t="s">
        <v>234</v>
      </c>
      <c r="CR153" t="s">
        <v>234</v>
      </c>
      <c r="CS153" t="s">
        <v>234</v>
      </c>
      <c r="CT153" t="s">
        <v>234</v>
      </c>
      <c r="CU153" t="s">
        <v>234</v>
      </c>
      <c r="CV153" t="s">
        <v>234</v>
      </c>
      <c r="CW153" t="s">
        <v>234</v>
      </c>
      <c r="CX153" t="s">
        <v>234</v>
      </c>
      <c r="CY153" t="s">
        <v>234</v>
      </c>
      <c r="CZ153" t="s">
        <v>234</v>
      </c>
      <c r="DA153" t="s">
        <v>234</v>
      </c>
      <c r="DB153" t="s">
        <v>234</v>
      </c>
      <c r="DC153" t="s">
        <v>234</v>
      </c>
      <c r="DD153" t="s">
        <v>234</v>
      </c>
      <c r="DE153" t="s">
        <v>234</v>
      </c>
      <c r="DF153" t="s">
        <v>234</v>
      </c>
      <c r="DG153" t="s">
        <v>234</v>
      </c>
      <c r="DH153" t="s">
        <v>234</v>
      </c>
      <c r="DI153" t="s">
        <v>234</v>
      </c>
      <c r="DJ153" t="s">
        <v>234</v>
      </c>
      <c r="DK153" t="s">
        <v>234</v>
      </c>
      <c r="DL153" t="s">
        <v>234</v>
      </c>
      <c r="DM153" t="s">
        <v>234</v>
      </c>
      <c r="DN153" t="s">
        <v>234</v>
      </c>
      <c r="DO153" t="s">
        <v>234</v>
      </c>
      <c r="DP153" t="s">
        <v>234</v>
      </c>
      <c r="DQ153" t="s">
        <v>234</v>
      </c>
      <c r="DR153" t="s">
        <v>234</v>
      </c>
      <c r="DS153" t="s">
        <v>234</v>
      </c>
      <c r="DT153" t="s">
        <v>234</v>
      </c>
      <c r="DU153" t="s">
        <v>234</v>
      </c>
      <c r="DV153" t="s">
        <v>234</v>
      </c>
      <c r="DW153" t="s">
        <v>234</v>
      </c>
      <c r="DX153" t="s">
        <v>234</v>
      </c>
      <c r="DY153" t="s">
        <v>234</v>
      </c>
      <c r="DZ153" t="s">
        <v>234</v>
      </c>
      <c r="EA153" t="s">
        <v>234</v>
      </c>
      <c r="EB153" t="s">
        <v>234</v>
      </c>
      <c r="EC153" t="s">
        <v>234</v>
      </c>
      <c r="ED153" t="s">
        <v>234</v>
      </c>
      <c r="EE153" t="s">
        <v>234</v>
      </c>
      <c r="EF153" t="s">
        <v>234</v>
      </c>
      <c r="EG153" t="s">
        <v>234</v>
      </c>
      <c r="EH153" t="s">
        <v>234</v>
      </c>
      <c r="EI153" t="s">
        <v>234</v>
      </c>
      <c r="EJ153" t="s">
        <v>234</v>
      </c>
      <c r="EK153" s="252" t="s">
        <v>234</v>
      </c>
      <c r="EL153" t="s">
        <v>234</v>
      </c>
      <c r="EM153" t="s">
        <v>234</v>
      </c>
      <c r="EN153" t="s">
        <v>234</v>
      </c>
      <c r="EO153" t="s">
        <v>234</v>
      </c>
      <c r="EP153" t="s">
        <v>234</v>
      </c>
      <c r="EQ153" s="252" t="s">
        <v>234</v>
      </c>
      <c r="ER153" t="s">
        <v>234</v>
      </c>
      <c r="ES153" t="s">
        <v>234</v>
      </c>
      <c r="ET153" t="s">
        <v>234</v>
      </c>
      <c r="EU153" t="s">
        <v>234</v>
      </c>
      <c r="EV153" t="s">
        <v>234</v>
      </c>
      <c r="EW153" t="s">
        <v>234</v>
      </c>
      <c r="EX153" t="s">
        <v>234</v>
      </c>
      <c r="EY153" t="s">
        <v>234</v>
      </c>
      <c r="EZ153" t="s">
        <v>234</v>
      </c>
      <c r="FA153" t="s">
        <v>234</v>
      </c>
      <c r="FB153" t="s">
        <v>234</v>
      </c>
      <c r="FC153" t="s">
        <v>234</v>
      </c>
      <c r="FD153" t="s">
        <v>234</v>
      </c>
      <c r="FE153" t="s">
        <v>234</v>
      </c>
      <c r="FF153" t="s">
        <v>234</v>
      </c>
      <c r="FG153" t="s">
        <v>234</v>
      </c>
      <c r="FH153" t="s">
        <v>234</v>
      </c>
      <c r="FI153" t="s">
        <v>234</v>
      </c>
      <c r="FJ153" t="s">
        <v>234</v>
      </c>
      <c r="FK153" t="s">
        <v>234</v>
      </c>
      <c r="FL153" t="s">
        <v>234</v>
      </c>
      <c r="FM153" t="s">
        <v>234</v>
      </c>
      <c r="FN153" t="s">
        <v>234</v>
      </c>
      <c r="FO153" t="s">
        <v>234</v>
      </c>
      <c r="FP153" t="s">
        <v>234</v>
      </c>
      <c r="FQ153" t="s">
        <v>234</v>
      </c>
      <c r="FR153" t="s">
        <v>234</v>
      </c>
      <c r="FS153" t="s">
        <v>234</v>
      </c>
      <c r="FT153" t="s">
        <v>234</v>
      </c>
      <c r="FU153" t="s">
        <v>234</v>
      </c>
      <c r="FV153" t="s">
        <v>234</v>
      </c>
      <c r="FW153" t="s">
        <v>234</v>
      </c>
      <c r="FX153" t="s">
        <v>234</v>
      </c>
      <c r="FY153" t="s">
        <v>234</v>
      </c>
      <c r="FZ153" t="s">
        <v>234</v>
      </c>
      <c r="GA153" t="s">
        <v>234</v>
      </c>
      <c r="GB153" t="s">
        <v>234</v>
      </c>
      <c r="GC153" t="s">
        <v>234</v>
      </c>
      <c r="GD153" t="s">
        <v>234</v>
      </c>
      <c r="GE153" t="s">
        <v>234</v>
      </c>
      <c r="GF153" t="s">
        <v>234</v>
      </c>
      <c r="GG153" t="s">
        <v>234</v>
      </c>
      <c r="GH153" t="s">
        <v>234</v>
      </c>
      <c r="GI153" t="s">
        <v>234</v>
      </c>
      <c r="GJ153" t="s">
        <v>234</v>
      </c>
      <c r="GK153" t="s">
        <v>234</v>
      </c>
      <c r="GL153" t="s">
        <v>234</v>
      </c>
      <c r="GM153" t="s">
        <v>234</v>
      </c>
      <c r="GN153" t="s">
        <v>234</v>
      </c>
      <c r="GO153" t="s">
        <v>234</v>
      </c>
      <c r="GP153" t="s">
        <v>234</v>
      </c>
      <c r="GQ153" t="s">
        <v>234</v>
      </c>
      <c r="GR153" t="s">
        <v>234</v>
      </c>
      <c r="GS153" t="s">
        <v>234</v>
      </c>
      <c r="GT153" t="s">
        <v>234</v>
      </c>
      <c r="GU153" t="s">
        <v>234</v>
      </c>
      <c r="GV153" t="s">
        <v>234</v>
      </c>
      <c r="GW153" t="s">
        <v>234</v>
      </c>
      <c r="GX153" t="s">
        <v>234</v>
      </c>
      <c r="GY153" t="s">
        <v>234</v>
      </c>
      <c r="GZ153" t="s">
        <v>234</v>
      </c>
      <c r="HA153" t="s">
        <v>234</v>
      </c>
      <c r="HB153" t="s">
        <v>234</v>
      </c>
      <c r="HC153" t="s">
        <v>234</v>
      </c>
      <c r="HD153" t="s">
        <v>234</v>
      </c>
      <c r="HE153" t="s">
        <v>234</v>
      </c>
      <c r="HF153" t="s">
        <v>234</v>
      </c>
      <c r="HG153" t="s">
        <v>234</v>
      </c>
      <c r="HH153" t="s">
        <v>234</v>
      </c>
      <c r="HI153" t="s">
        <v>234</v>
      </c>
      <c r="HJ153" t="s">
        <v>234</v>
      </c>
      <c r="HK153" t="s">
        <v>234</v>
      </c>
      <c r="HL153" t="s">
        <v>234</v>
      </c>
      <c r="HM153" t="s">
        <v>234</v>
      </c>
      <c r="HN153" t="s">
        <v>234</v>
      </c>
      <c r="HO153" t="s">
        <v>234</v>
      </c>
      <c r="HP153" t="s">
        <v>234</v>
      </c>
      <c r="HQ153" t="s">
        <v>1655</v>
      </c>
      <c r="HR153" t="s">
        <v>1713</v>
      </c>
      <c r="HS153" t="s">
        <v>246</v>
      </c>
      <c r="HT153" t="s">
        <v>4173</v>
      </c>
      <c r="HU153" t="s">
        <v>246</v>
      </c>
      <c r="HV153" t="s">
        <v>433</v>
      </c>
      <c r="HW153" t="s">
        <v>4173</v>
      </c>
      <c r="HX153" t="s">
        <v>275</v>
      </c>
      <c r="HY153" t="s">
        <v>234</v>
      </c>
      <c r="HZ153" t="s">
        <v>325</v>
      </c>
      <c r="IA153" t="s">
        <v>258</v>
      </c>
      <c r="IB153" t="s">
        <v>258</v>
      </c>
      <c r="IC153" t="s">
        <v>3810</v>
      </c>
      <c r="ID153" t="s">
        <v>234</v>
      </c>
      <c r="IE153" t="s">
        <v>234</v>
      </c>
      <c r="IF153" t="s">
        <v>234</v>
      </c>
      <c r="IG153" t="s">
        <v>234</v>
      </c>
      <c r="IH153" t="s">
        <v>234</v>
      </c>
      <c r="II153">
        <v>75</v>
      </c>
      <c r="IJ153" t="s">
        <v>3819</v>
      </c>
      <c r="IK153" t="s">
        <v>234</v>
      </c>
      <c r="IL153" t="s">
        <v>259</v>
      </c>
      <c r="IM153" s="99">
        <v>15</v>
      </c>
      <c r="IN153" t="s">
        <v>249</v>
      </c>
      <c r="IO153" t="s">
        <v>234</v>
      </c>
      <c r="IP153" t="s">
        <v>261</v>
      </c>
      <c r="IQ153" t="s">
        <v>234</v>
      </c>
      <c r="IR153" t="s">
        <v>234</v>
      </c>
      <c r="IS153" t="s">
        <v>234</v>
      </c>
      <c r="IT153" t="s">
        <v>234</v>
      </c>
      <c r="IU153" t="s">
        <v>234</v>
      </c>
      <c r="IV153" t="s">
        <v>234</v>
      </c>
      <c r="IW153" t="s">
        <v>234</v>
      </c>
      <c r="IX153" t="s">
        <v>234</v>
      </c>
      <c r="IY153" t="s">
        <v>234</v>
      </c>
      <c r="IZ153" t="s">
        <v>234</v>
      </c>
      <c r="JA153" t="s">
        <v>234</v>
      </c>
      <c r="JB153" t="s">
        <v>234</v>
      </c>
      <c r="JC153" t="s">
        <v>234</v>
      </c>
      <c r="JD153" t="s">
        <v>234</v>
      </c>
      <c r="JE153" t="s">
        <v>261</v>
      </c>
      <c r="JF153" t="s">
        <v>234</v>
      </c>
      <c r="JG153" t="s">
        <v>234</v>
      </c>
      <c r="JH153" t="s">
        <v>234</v>
      </c>
      <c r="JI153" t="s">
        <v>234</v>
      </c>
      <c r="JJ153" t="s">
        <v>234</v>
      </c>
      <c r="JK153" t="s">
        <v>234</v>
      </c>
      <c r="JL153" t="s">
        <v>234</v>
      </c>
      <c r="JM153" t="s">
        <v>234</v>
      </c>
      <c r="JN153" t="s">
        <v>234</v>
      </c>
      <c r="JO153" t="s">
        <v>234</v>
      </c>
      <c r="JP153" t="s">
        <v>234</v>
      </c>
      <c r="JQ153" t="s">
        <v>234</v>
      </c>
      <c r="JR153" t="s">
        <v>234</v>
      </c>
      <c r="JS153" t="s">
        <v>234</v>
      </c>
      <c r="JT153" t="s">
        <v>234</v>
      </c>
      <c r="JU153" t="s">
        <v>234</v>
      </c>
      <c r="JV153" t="s">
        <v>234</v>
      </c>
      <c r="JW153" t="s">
        <v>234</v>
      </c>
      <c r="JX153" t="s">
        <v>234</v>
      </c>
    </row>
    <row r="154" spans="1:284" x14ac:dyDescent="0.35">
      <c r="A154" t="s">
        <v>4176</v>
      </c>
      <c r="B154" s="268">
        <v>44618</v>
      </c>
      <c r="C154" t="s">
        <v>236</v>
      </c>
      <c r="D154" t="s">
        <v>235</v>
      </c>
      <c r="E154" t="s">
        <v>1364</v>
      </c>
      <c r="F154" t="s">
        <v>601</v>
      </c>
      <c r="G154" t="s">
        <v>2026</v>
      </c>
      <c r="H154" t="s">
        <v>3301</v>
      </c>
      <c r="I154" t="s">
        <v>246</v>
      </c>
      <c r="J154" t="s">
        <v>3454</v>
      </c>
      <c r="K154" t="s">
        <v>247</v>
      </c>
      <c r="L154" t="s">
        <v>248</v>
      </c>
      <c r="M154" t="s">
        <v>274</v>
      </c>
      <c r="N154" t="s">
        <v>234</v>
      </c>
      <c r="O154" t="s">
        <v>234</v>
      </c>
      <c r="P154" t="s">
        <v>234</v>
      </c>
      <c r="Q154" t="s">
        <v>234</v>
      </c>
      <c r="R154" t="s">
        <v>234</v>
      </c>
      <c r="S154" t="s">
        <v>234</v>
      </c>
      <c r="T154" t="s">
        <v>234</v>
      </c>
      <c r="U154" t="s">
        <v>234</v>
      </c>
      <c r="V154" t="s">
        <v>234</v>
      </c>
      <c r="W154" t="s">
        <v>234</v>
      </c>
      <c r="X154" t="s">
        <v>234</v>
      </c>
      <c r="Y154" t="s">
        <v>234</v>
      </c>
      <c r="Z154" t="s">
        <v>234</v>
      </c>
      <c r="AA154" t="s">
        <v>234</v>
      </c>
      <c r="AB154" t="s">
        <v>234</v>
      </c>
      <c r="AC154" t="s">
        <v>234</v>
      </c>
      <c r="AD154" t="s">
        <v>234</v>
      </c>
      <c r="AE154" t="s">
        <v>234</v>
      </c>
      <c r="AF154" t="s">
        <v>234</v>
      </c>
      <c r="AG154" t="s">
        <v>234</v>
      </c>
      <c r="AH154" t="s">
        <v>234</v>
      </c>
      <c r="AI154" t="s">
        <v>234</v>
      </c>
      <c r="AJ154" t="s">
        <v>234</v>
      </c>
      <c r="AK154" t="s">
        <v>234</v>
      </c>
      <c r="AL154" t="s">
        <v>234</v>
      </c>
      <c r="AM154" t="s">
        <v>234</v>
      </c>
      <c r="AN154" t="s">
        <v>234</v>
      </c>
      <c r="AO154" t="s">
        <v>234</v>
      </c>
      <c r="AP154" t="s">
        <v>234</v>
      </c>
      <c r="AQ154" t="s">
        <v>234</v>
      </c>
      <c r="AR154" t="s">
        <v>234</v>
      </c>
      <c r="AS154" t="s">
        <v>234</v>
      </c>
      <c r="AT154" t="s">
        <v>234</v>
      </c>
      <c r="AU154" t="s">
        <v>234</v>
      </c>
      <c r="AV154" t="s">
        <v>234</v>
      </c>
      <c r="AW154" t="s">
        <v>234</v>
      </c>
      <c r="AX154" t="s">
        <v>234</v>
      </c>
      <c r="AY154" t="s">
        <v>234</v>
      </c>
      <c r="AZ154" t="s">
        <v>234</v>
      </c>
      <c r="BA154" t="s">
        <v>234</v>
      </c>
      <c r="BB154" t="s">
        <v>234</v>
      </c>
      <c r="BC154" t="s">
        <v>234</v>
      </c>
      <c r="BD154" t="s">
        <v>234</v>
      </c>
      <c r="BE154" s="252" t="s">
        <v>234</v>
      </c>
      <c r="BF154" t="s">
        <v>234</v>
      </c>
      <c r="BG154" t="s">
        <v>234</v>
      </c>
      <c r="BH154" s="252" t="s">
        <v>234</v>
      </c>
      <c r="BI154" t="s">
        <v>234</v>
      </c>
      <c r="BJ154" t="s">
        <v>234</v>
      </c>
      <c r="BK154" s="252" t="s">
        <v>234</v>
      </c>
      <c r="BL154" t="s">
        <v>234</v>
      </c>
      <c r="BM154" t="s">
        <v>234</v>
      </c>
      <c r="BN154" s="252" t="s">
        <v>234</v>
      </c>
      <c r="BO154" t="s">
        <v>234</v>
      </c>
      <c r="BP154" t="s">
        <v>234</v>
      </c>
      <c r="BQ154" s="252" t="s">
        <v>234</v>
      </c>
      <c r="BR154" t="s">
        <v>234</v>
      </c>
      <c r="BS154" t="s">
        <v>234</v>
      </c>
      <c r="BT154" t="s">
        <v>234</v>
      </c>
      <c r="BU154" t="s">
        <v>234</v>
      </c>
      <c r="BV154" t="s">
        <v>234</v>
      </c>
      <c r="BW154" t="s">
        <v>234</v>
      </c>
      <c r="BX154" t="s">
        <v>234</v>
      </c>
      <c r="BY154" t="s">
        <v>234</v>
      </c>
      <c r="BZ154" t="s">
        <v>234</v>
      </c>
      <c r="CA154" t="s">
        <v>234</v>
      </c>
      <c r="CB154" t="s">
        <v>234</v>
      </c>
      <c r="CC154" t="s">
        <v>234</v>
      </c>
      <c r="CD154" t="s">
        <v>234</v>
      </c>
      <c r="CE154" t="s">
        <v>234</v>
      </c>
      <c r="CF154" t="s">
        <v>234</v>
      </c>
      <c r="CG154" t="s">
        <v>234</v>
      </c>
      <c r="CH154" t="s">
        <v>234</v>
      </c>
      <c r="CI154" t="s">
        <v>234</v>
      </c>
      <c r="CJ154" t="s">
        <v>234</v>
      </c>
      <c r="CK154" t="s">
        <v>234</v>
      </c>
      <c r="CL154" t="s">
        <v>234</v>
      </c>
      <c r="CM154" t="s">
        <v>234</v>
      </c>
      <c r="CN154" t="s">
        <v>234</v>
      </c>
      <c r="CO154" t="s">
        <v>234</v>
      </c>
      <c r="CP154" t="s">
        <v>234</v>
      </c>
      <c r="CQ154" t="s">
        <v>234</v>
      </c>
      <c r="CR154" t="s">
        <v>234</v>
      </c>
      <c r="CS154" t="s">
        <v>234</v>
      </c>
      <c r="CT154" t="s">
        <v>234</v>
      </c>
      <c r="CU154" t="s">
        <v>234</v>
      </c>
      <c r="CV154" t="s">
        <v>234</v>
      </c>
      <c r="CW154" t="s">
        <v>234</v>
      </c>
      <c r="CX154" t="s">
        <v>234</v>
      </c>
      <c r="CY154" t="s">
        <v>234</v>
      </c>
      <c r="CZ154" t="s">
        <v>234</v>
      </c>
      <c r="DA154" t="s">
        <v>234</v>
      </c>
      <c r="DB154" t="s">
        <v>234</v>
      </c>
      <c r="DC154" t="s">
        <v>234</v>
      </c>
      <c r="DD154" t="s">
        <v>234</v>
      </c>
      <c r="DE154" t="s">
        <v>234</v>
      </c>
      <c r="DF154" t="s">
        <v>234</v>
      </c>
      <c r="DG154" t="s">
        <v>234</v>
      </c>
      <c r="DH154" t="s">
        <v>234</v>
      </c>
      <c r="DI154" t="s">
        <v>234</v>
      </c>
      <c r="DJ154" t="s">
        <v>234</v>
      </c>
      <c r="DK154" t="s">
        <v>234</v>
      </c>
      <c r="DL154" t="s">
        <v>234</v>
      </c>
      <c r="DM154" t="s">
        <v>234</v>
      </c>
      <c r="DN154" t="s">
        <v>234</v>
      </c>
      <c r="DO154" t="s">
        <v>234</v>
      </c>
      <c r="DP154" t="s">
        <v>234</v>
      </c>
      <c r="DQ154" t="s">
        <v>234</v>
      </c>
      <c r="DR154" t="s">
        <v>234</v>
      </c>
      <c r="DS154" t="s">
        <v>234</v>
      </c>
      <c r="DT154" t="s">
        <v>234</v>
      </c>
      <c r="DU154" t="s">
        <v>234</v>
      </c>
      <c r="DV154" t="s">
        <v>234</v>
      </c>
      <c r="DW154" t="s">
        <v>234</v>
      </c>
      <c r="DX154" t="s">
        <v>234</v>
      </c>
      <c r="DY154" t="s">
        <v>234</v>
      </c>
      <c r="DZ154" t="s">
        <v>234</v>
      </c>
      <c r="EA154" t="s">
        <v>234</v>
      </c>
      <c r="EB154" t="s">
        <v>234</v>
      </c>
      <c r="EC154" t="s">
        <v>234</v>
      </c>
      <c r="ED154" t="s">
        <v>234</v>
      </c>
      <c r="EE154" t="s">
        <v>234</v>
      </c>
      <c r="EF154" t="s">
        <v>234</v>
      </c>
      <c r="EG154" t="s">
        <v>234</v>
      </c>
      <c r="EH154" t="s">
        <v>234</v>
      </c>
      <c r="EI154" t="s">
        <v>234</v>
      </c>
      <c r="EJ154" t="s">
        <v>234</v>
      </c>
      <c r="EK154" s="252" t="s">
        <v>234</v>
      </c>
      <c r="EL154" t="s">
        <v>234</v>
      </c>
      <c r="EM154" t="s">
        <v>234</v>
      </c>
      <c r="EN154" t="s">
        <v>234</v>
      </c>
      <c r="EO154" t="s">
        <v>234</v>
      </c>
      <c r="EP154" t="s">
        <v>234</v>
      </c>
      <c r="EQ154" s="252" t="s">
        <v>234</v>
      </c>
      <c r="ER154" t="s">
        <v>234</v>
      </c>
      <c r="ES154" t="s">
        <v>234</v>
      </c>
      <c r="ET154" t="s">
        <v>234</v>
      </c>
      <c r="EU154" t="s">
        <v>234</v>
      </c>
      <c r="EV154" t="s">
        <v>234</v>
      </c>
      <c r="EW154" t="s">
        <v>234</v>
      </c>
      <c r="EX154" t="s">
        <v>234</v>
      </c>
      <c r="EY154" t="s">
        <v>234</v>
      </c>
      <c r="EZ154" t="s">
        <v>234</v>
      </c>
      <c r="FA154" t="s">
        <v>234</v>
      </c>
      <c r="FB154" t="s">
        <v>234</v>
      </c>
      <c r="FC154" t="s">
        <v>234</v>
      </c>
      <c r="FD154" t="s">
        <v>234</v>
      </c>
      <c r="FE154" t="s">
        <v>234</v>
      </c>
      <c r="FF154" t="s">
        <v>234</v>
      </c>
      <c r="FG154" t="s">
        <v>234</v>
      </c>
      <c r="FH154" t="s">
        <v>234</v>
      </c>
      <c r="FI154" t="s">
        <v>234</v>
      </c>
      <c r="FJ154" t="s">
        <v>234</v>
      </c>
      <c r="FK154" t="s">
        <v>234</v>
      </c>
      <c r="FL154" t="s">
        <v>234</v>
      </c>
      <c r="FM154" t="s">
        <v>234</v>
      </c>
      <c r="FN154" t="s">
        <v>234</v>
      </c>
      <c r="FO154" t="s">
        <v>234</v>
      </c>
      <c r="FP154" t="s">
        <v>234</v>
      </c>
      <c r="FQ154" t="s">
        <v>234</v>
      </c>
      <c r="FR154" t="s">
        <v>234</v>
      </c>
      <c r="FS154" t="s">
        <v>234</v>
      </c>
      <c r="FT154" t="s">
        <v>234</v>
      </c>
      <c r="FU154" t="s">
        <v>234</v>
      </c>
      <c r="FV154" t="s">
        <v>234</v>
      </c>
      <c r="FW154" t="s">
        <v>234</v>
      </c>
      <c r="FX154" t="s">
        <v>234</v>
      </c>
      <c r="FY154" t="s">
        <v>234</v>
      </c>
      <c r="FZ154" t="s">
        <v>234</v>
      </c>
      <c r="GA154" t="s">
        <v>234</v>
      </c>
      <c r="GB154" t="s">
        <v>234</v>
      </c>
      <c r="GC154" t="s">
        <v>234</v>
      </c>
      <c r="GD154" t="s">
        <v>234</v>
      </c>
      <c r="GE154" t="s">
        <v>234</v>
      </c>
      <c r="GF154" t="s">
        <v>234</v>
      </c>
      <c r="GG154" t="s">
        <v>234</v>
      </c>
      <c r="GH154" t="s">
        <v>234</v>
      </c>
      <c r="GI154" t="s">
        <v>234</v>
      </c>
      <c r="GJ154" t="s">
        <v>234</v>
      </c>
      <c r="GK154" t="s">
        <v>234</v>
      </c>
      <c r="GL154" t="s">
        <v>234</v>
      </c>
      <c r="GM154" t="s">
        <v>234</v>
      </c>
      <c r="GN154" t="s">
        <v>234</v>
      </c>
      <c r="GO154" t="s">
        <v>234</v>
      </c>
      <c r="GP154" t="s">
        <v>234</v>
      </c>
      <c r="GQ154" t="s">
        <v>234</v>
      </c>
      <c r="GR154" t="s">
        <v>234</v>
      </c>
      <c r="GS154" t="s">
        <v>234</v>
      </c>
      <c r="GT154" t="s">
        <v>234</v>
      </c>
      <c r="GU154" t="s">
        <v>234</v>
      </c>
      <c r="GV154" t="s">
        <v>234</v>
      </c>
      <c r="GW154" t="s">
        <v>234</v>
      </c>
      <c r="GX154" t="s">
        <v>234</v>
      </c>
      <c r="GY154" t="s">
        <v>234</v>
      </c>
      <c r="GZ154" t="s">
        <v>234</v>
      </c>
      <c r="HA154" t="s">
        <v>234</v>
      </c>
      <c r="HB154" t="s">
        <v>234</v>
      </c>
      <c r="HC154" t="s">
        <v>234</v>
      </c>
      <c r="HD154" t="s">
        <v>234</v>
      </c>
      <c r="HE154" t="s">
        <v>234</v>
      </c>
      <c r="HF154" t="s">
        <v>234</v>
      </c>
      <c r="HG154" t="s">
        <v>234</v>
      </c>
      <c r="HH154" t="s">
        <v>234</v>
      </c>
      <c r="HI154" t="s">
        <v>234</v>
      </c>
      <c r="HJ154" t="s">
        <v>234</v>
      </c>
      <c r="HK154" t="s">
        <v>234</v>
      </c>
      <c r="HL154" t="s">
        <v>234</v>
      </c>
      <c r="HM154" t="s">
        <v>234</v>
      </c>
      <c r="HN154" t="s">
        <v>234</v>
      </c>
      <c r="HO154" t="s">
        <v>234</v>
      </c>
      <c r="HP154" t="s">
        <v>234</v>
      </c>
      <c r="HQ154" t="s">
        <v>1655</v>
      </c>
      <c r="HR154" t="s">
        <v>1713</v>
      </c>
      <c r="HS154" t="s">
        <v>246</v>
      </c>
      <c r="HT154" t="s">
        <v>4175</v>
      </c>
      <c r="HU154" t="s">
        <v>246</v>
      </c>
      <c r="HV154" t="s">
        <v>433</v>
      </c>
      <c r="HW154" t="s">
        <v>4175</v>
      </c>
      <c r="HX154" t="s">
        <v>275</v>
      </c>
      <c r="HY154" t="s">
        <v>234</v>
      </c>
      <c r="HZ154" t="s">
        <v>325</v>
      </c>
      <c r="IA154" t="s">
        <v>258</v>
      </c>
      <c r="IB154" t="s">
        <v>258</v>
      </c>
      <c r="IC154" t="s">
        <v>3810</v>
      </c>
      <c r="ID154" t="s">
        <v>234</v>
      </c>
      <c r="IE154" t="s">
        <v>234</v>
      </c>
      <c r="IF154" t="s">
        <v>234</v>
      </c>
      <c r="IG154" t="s">
        <v>234</v>
      </c>
      <c r="IH154" t="s">
        <v>234</v>
      </c>
      <c r="II154">
        <v>50</v>
      </c>
      <c r="IJ154" t="s">
        <v>3862</v>
      </c>
      <c r="IK154" t="s">
        <v>234</v>
      </c>
      <c r="IL154" t="s">
        <v>259</v>
      </c>
      <c r="IM154" s="99">
        <v>10</v>
      </c>
      <c r="IN154" t="s">
        <v>249</v>
      </c>
      <c r="IO154" t="s">
        <v>234</v>
      </c>
      <c r="IP154" t="s">
        <v>261</v>
      </c>
      <c r="IQ154" t="s">
        <v>234</v>
      </c>
      <c r="IR154" t="s">
        <v>234</v>
      </c>
      <c r="IS154" t="s">
        <v>234</v>
      </c>
      <c r="IT154" t="s">
        <v>234</v>
      </c>
      <c r="IU154" t="s">
        <v>234</v>
      </c>
      <c r="IV154" t="s">
        <v>234</v>
      </c>
      <c r="IW154" t="s">
        <v>234</v>
      </c>
      <c r="IX154" t="s">
        <v>234</v>
      </c>
      <c r="IY154" t="s">
        <v>234</v>
      </c>
      <c r="IZ154" t="s">
        <v>234</v>
      </c>
      <c r="JA154" t="s">
        <v>234</v>
      </c>
      <c r="JB154" t="s">
        <v>234</v>
      </c>
      <c r="JC154" t="s">
        <v>234</v>
      </c>
      <c r="JD154" t="s">
        <v>234</v>
      </c>
      <c r="JE154" t="s">
        <v>261</v>
      </c>
      <c r="JF154" t="s">
        <v>234</v>
      </c>
      <c r="JG154" t="s">
        <v>234</v>
      </c>
      <c r="JH154" t="s">
        <v>234</v>
      </c>
      <c r="JI154" t="s">
        <v>234</v>
      </c>
      <c r="JJ154" t="s">
        <v>234</v>
      </c>
      <c r="JK154" t="s">
        <v>234</v>
      </c>
      <c r="JL154" t="s">
        <v>234</v>
      </c>
      <c r="JM154" t="s">
        <v>234</v>
      </c>
      <c r="JN154" t="s">
        <v>234</v>
      </c>
      <c r="JO154" t="s">
        <v>234</v>
      </c>
      <c r="JP154" t="s">
        <v>234</v>
      </c>
      <c r="JQ154" t="s">
        <v>234</v>
      </c>
      <c r="JR154" t="s">
        <v>234</v>
      </c>
      <c r="JS154" t="s">
        <v>234</v>
      </c>
      <c r="JT154" t="s">
        <v>234</v>
      </c>
      <c r="JU154" t="s">
        <v>234</v>
      </c>
      <c r="JV154" t="s">
        <v>234</v>
      </c>
      <c r="JW154" t="s">
        <v>234</v>
      </c>
      <c r="JX154" t="s">
        <v>234</v>
      </c>
    </row>
    <row r="155" spans="1:284" x14ac:dyDescent="0.35">
      <c r="A155" t="s">
        <v>4178</v>
      </c>
      <c r="B155" s="268">
        <v>44618</v>
      </c>
      <c r="C155" t="s">
        <v>236</v>
      </c>
      <c r="D155" t="s">
        <v>235</v>
      </c>
      <c r="E155" t="s">
        <v>4177</v>
      </c>
      <c r="F155" t="s">
        <v>601</v>
      </c>
      <c r="G155" t="s">
        <v>2026</v>
      </c>
      <c r="H155" t="s">
        <v>3301</v>
      </c>
      <c r="I155" t="s">
        <v>246</v>
      </c>
      <c r="J155" t="s">
        <v>3454</v>
      </c>
      <c r="K155" t="s">
        <v>247</v>
      </c>
      <c r="L155" t="s">
        <v>248</v>
      </c>
      <c r="M155" t="s">
        <v>274</v>
      </c>
      <c r="N155" t="s">
        <v>234</v>
      </c>
      <c r="O155" t="s">
        <v>234</v>
      </c>
      <c r="P155" t="s">
        <v>234</v>
      </c>
      <c r="Q155" t="s">
        <v>234</v>
      </c>
      <c r="R155" t="s">
        <v>234</v>
      </c>
      <c r="S155" t="s">
        <v>234</v>
      </c>
      <c r="T155" t="s">
        <v>234</v>
      </c>
      <c r="U155" t="s">
        <v>234</v>
      </c>
      <c r="V155" t="s">
        <v>234</v>
      </c>
      <c r="W155" t="s">
        <v>234</v>
      </c>
      <c r="X155" t="s">
        <v>234</v>
      </c>
      <c r="Y155" t="s">
        <v>234</v>
      </c>
      <c r="Z155" t="s">
        <v>234</v>
      </c>
      <c r="AA155" t="s">
        <v>234</v>
      </c>
      <c r="AB155" t="s">
        <v>234</v>
      </c>
      <c r="AC155" t="s">
        <v>234</v>
      </c>
      <c r="AD155" t="s">
        <v>234</v>
      </c>
      <c r="AE155" t="s">
        <v>234</v>
      </c>
      <c r="AF155" t="s">
        <v>234</v>
      </c>
      <c r="AG155" t="s">
        <v>234</v>
      </c>
      <c r="AH155" t="s">
        <v>234</v>
      </c>
      <c r="AI155" t="s">
        <v>234</v>
      </c>
      <c r="AJ155" t="s">
        <v>234</v>
      </c>
      <c r="AK155" t="s">
        <v>234</v>
      </c>
      <c r="AL155" t="s">
        <v>234</v>
      </c>
      <c r="AM155" t="s">
        <v>234</v>
      </c>
      <c r="AN155" t="s">
        <v>234</v>
      </c>
      <c r="AO155" t="s">
        <v>234</v>
      </c>
      <c r="AP155" t="s">
        <v>234</v>
      </c>
      <c r="AQ155" t="s">
        <v>234</v>
      </c>
      <c r="AR155" t="s">
        <v>234</v>
      </c>
      <c r="AS155" t="s">
        <v>234</v>
      </c>
      <c r="AT155" t="s">
        <v>234</v>
      </c>
      <c r="AU155" t="s">
        <v>234</v>
      </c>
      <c r="AV155" t="s">
        <v>234</v>
      </c>
      <c r="AW155" t="s">
        <v>234</v>
      </c>
      <c r="AX155" t="s">
        <v>234</v>
      </c>
      <c r="AY155" t="s">
        <v>234</v>
      </c>
      <c r="AZ155" t="s">
        <v>234</v>
      </c>
      <c r="BA155" t="s">
        <v>234</v>
      </c>
      <c r="BB155" t="s">
        <v>234</v>
      </c>
      <c r="BC155" t="s">
        <v>234</v>
      </c>
      <c r="BD155" t="s">
        <v>234</v>
      </c>
      <c r="BE155" s="252" t="s">
        <v>234</v>
      </c>
      <c r="BF155" t="s">
        <v>234</v>
      </c>
      <c r="BG155" t="s">
        <v>234</v>
      </c>
      <c r="BH155" s="252" t="s">
        <v>234</v>
      </c>
      <c r="BI155" t="s">
        <v>234</v>
      </c>
      <c r="BJ155" t="s">
        <v>234</v>
      </c>
      <c r="BK155" s="252" t="s">
        <v>234</v>
      </c>
      <c r="BL155" t="s">
        <v>234</v>
      </c>
      <c r="BM155" t="s">
        <v>234</v>
      </c>
      <c r="BN155" s="252" t="s">
        <v>234</v>
      </c>
      <c r="BO155" t="s">
        <v>234</v>
      </c>
      <c r="BP155" t="s">
        <v>234</v>
      </c>
      <c r="BQ155" s="252" t="s">
        <v>234</v>
      </c>
      <c r="BR155" t="s">
        <v>234</v>
      </c>
      <c r="BS155" t="s">
        <v>234</v>
      </c>
      <c r="BT155" t="s">
        <v>234</v>
      </c>
      <c r="BU155" t="s">
        <v>234</v>
      </c>
      <c r="BV155" t="s">
        <v>234</v>
      </c>
      <c r="BW155" t="s">
        <v>234</v>
      </c>
      <c r="BX155" t="s">
        <v>234</v>
      </c>
      <c r="BY155" t="s">
        <v>234</v>
      </c>
      <c r="BZ155" t="s">
        <v>234</v>
      </c>
      <c r="CA155" t="s">
        <v>234</v>
      </c>
      <c r="CB155" t="s">
        <v>234</v>
      </c>
      <c r="CC155" t="s">
        <v>234</v>
      </c>
      <c r="CD155" t="s">
        <v>234</v>
      </c>
      <c r="CE155" t="s">
        <v>234</v>
      </c>
      <c r="CF155" t="s">
        <v>234</v>
      </c>
      <c r="CG155" t="s">
        <v>234</v>
      </c>
      <c r="CH155" t="s">
        <v>234</v>
      </c>
      <c r="CI155" t="s">
        <v>234</v>
      </c>
      <c r="CJ155" t="s">
        <v>234</v>
      </c>
      <c r="CK155" t="s">
        <v>234</v>
      </c>
      <c r="CL155" t="s">
        <v>234</v>
      </c>
      <c r="CM155" t="s">
        <v>234</v>
      </c>
      <c r="CN155" t="s">
        <v>234</v>
      </c>
      <c r="CO155" t="s">
        <v>234</v>
      </c>
      <c r="CP155" t="s">
        <v>234</v>
      </c>
      <c r="CQ155" t="s">
        <v>234</v>
      </c>
      <c r="CR155" t="s">
        <v>234</v>
      </c>
      <c r="CS155" t="s">
        <v>234</v>
      </c>
      <c r="CT155" t="s">
        <v>234</v>
      </c>
      <c r="CU155" t="s">
        <v>234</v>
      </c>
      <c r="CV155" t="s">
        <v>234</v>
      </c>
      <c r="CW155" t="s">
        <v>234</v>
      </c>
      <c r="CX155" t="s">
        <v>234</v>
      </c>
      <c r="CY155" t="s">
        <v>234</v>
      </c>
      <c r="CZ155" t="s">
        <v>234</v>
      </c>
      <c r="DA155" t="s">
        <v>234</v>
      </c>
      <c r="DB155" t="s">
        <v>234</v>
      </c>
      <c r="DC155" t="s">
        <v>234</v>
      </c>
      <c r="DD155" t="s">
        <v>234</v>
      </c>
      <c r="DE155" t="s">
        <v>234</v>
      </c>
      <c r="DF155" t="s">
        <v>234</v>
      </c>
      <c r="DG155" t="s">
        <v>234</v>
      </c>
      <c r="DH155" t="s">
        <v>234</v>
      </c>
      <c r="DI155" t="s">
        <v>234</v>
      </c>
      <c r="DJ155" t="s">
        <v>234</v>
      </c>
      <c r="DK155" t="s">
        <v>234</v>
      </c>
      <c r="DL155" t="s">
        <v>234</v>
      </c>
      <c r="DM155" t="s">
        <v>234</v>
      </c>
      <c r="DN155" t="s">
        <v>234</v>
      </c>
      <c r="DO155" t="s">
        <v>234</v>
      </c>
      <c r="DP155" t="s">
        <v>234</v>
      </c>
      <c r="DQ155" t="s">
        <v>234</v>
      </c>
      <c r="DR155" t="s">
        <v>234</v>
      </c>
      <c r="DS155" t="s">
        <v>234</v>
      </c>
      <c r="DT155" t="s">
        <v>234</v>
      </c>
      <c r="DU155" t="s">
        <v>234</v>
      </c>
      <c r="DV155" t="s">
        <v>234</v>
      </c>
      <c r="DW155" t="s">
        <v>234</v>
      </c>
      <c r="DX155" t="s">
        <v>234</v>
      </c>
      <c r="DY155" t="s">
        <v>234</v>
      </c>
      <c r="DZ155" t="s">
        <v>234</v>
      </c>
      <c r="EA155" t="s">
        <v>234</v>
      </c>
      <c r="EB155" t="s">
        <v>234</v>
      </c>
      <c r="EC155" t="s">
        <v>234</v>
      </c>
      <c r="ED155" t="s">
        <v>234</v>
      </c>
      <c r="EE155" t="s">
        <v>234</v>
      </c>
      <c r="EF155" t="s">
        <v>234</v>
      </c>
      <c r="EG155" t="s">
        <v>234</v>
      </c>
      <c r="EH155" t="s">
        <v>234</v>
      </c>
      <c r="EI155" t="s">
        <v>234</v>
      </c>
      <c r="EJ155" t="s">
        <v>234</v>
      </c>
      <c r="EK155" s="252" t="s">
        <v>234</v>
      </c>
      <c r="EL155" t="s">
        <v>234</v>
      </c>
      <c r="EM155" t="s">
        <v>234</v>
      </c>
      <c r="EN155" t="s">
        <v>234</v>
      </c>
      <c r="EO155" t="s">
        <v>234</v>
      </c>
      <c r="EP155" t="s">
        <v>234</v>
      </c>
      <c r="EQ155" s="252" t="s">
        <v>234</v>
      </c>
      <c r="ER155" t="s">
        <v>234</v>
      </c>
      <c r="ES155" t="s">
        <v>234</v>
      </c>
      <c r="ET155" t="s">
        <v>234</v>
      </c>
      <c r="EU155" t="s">
        <v>234</v>
      </c>
      <c r="EV155" t="s">
        <v>234</v>
      </c>
      <c r="EW155" t="s">
        <v>234</v>
      </c>
      <c r="EX155" t="s">
        <v>234</v>
      </c>
      <c r="EY155" t="s">
        <v>234</v>
      </c>
      <c r="EZ155" t="s">
        <v>234</v>
      </c>
      <c r="FA155" t="s">
        <v>234</v>
      </c>
      <c r="FB155" t="s">
        <v>234</v>
      </c>
      <c r="FC155" t="s">
        <v>234</v>
      </c>
      <c r="FD155" t="s">
        <v>234</v>
      </c>
      <c r="FE155" t="s">
        <v>234</v>
      </c>
      <c r="FF155" t="s">
        <v>234</v>
      </c>
      <c r="FG155" t="s">
        <v>234</v>
      </c>
      <c r="FH155" t="s">
        <v>234</v>
      </c>
      <c r="FI155" t="s">
        <v>234</v>
      </c>
      <c r="FJ155" t="s">
        <v>234</v>
      </c>
      <c r="FK155" t="s">
        <v>234</v>
      </c>
      <c r="FL155" t="s">
        <v>234</v>
      </c>
      <c r="FM155" t="s">
        <v>234</v>
      </c>
      <c r="FN155" t="s">
        <v>234</v>
      </c>
      <c r="FO155" t="s">
        <v>234</v>
      </c>
      <c r="FP155" t="s">
        <v>234</v>
      </c>
      <c r="FQ155" t="s">
        <v>234</v>
      </c>
      <c r="FR155" t="s">
        <v>234</v>
      </c>
      <c r="FS155" t="s">
        <v>234</v>
      </c>
      <c r="FT155" t="s">
        <v>234</v>
      </c>
      <c r="FU155" t="s">
        <v>234</v>
      </c>
      <c r="FV155" t="s">
        <v>234</v>
      </c>
      <c r="FW155" t="s">
        <v>234</v>
      </c>
      <c r="FX155" t="s">
        <v>234</v>
      </c>
      <c r="FY155" t="s">
        <v>234</v>
      </c>
      <c r="FZ155" t="s">
        <v>234</v>
      </c>
      <c r="GA155" t="s">
        <v>234</v>
      </c>
      <c r="GB155" t="s">
        <v>234</v>
      </c>
      <c r="GC155" t="s">
        <v>234</v>
      </c>
      <c r="GD155" t="s">
        <v>234</v>
      </c>
      <c r="GE155" t="s">
        <v>234</v>
      </c>
      <c r="GF155" t="s">
        <v>234</v>
      </c>
      <c r="GG155" t="s">
        <v>234</v>
      </c>
      <c r="GH155" t="s">
        <v>234</v>
      </c>
      <c r="GI155" t="s">
        <v>234</v>
      </c>
      <c r="GJ155" t="s">
        <v>234</v>
      </c>
      <c r="GK155" t="s">
        <v>234</v>
      </c>
      <c r="GL155" t="s">
        <v>234</v>
      </c>
      <c r="GM155" t="s">
        <v>234</v>
      </c>
      <c r="GN155" t="s">
        <v>234</v>
      </c>
      <c r="GO155" t="s">
        <v>234</v>
      </c>
      <c r="GP155" t="s">
        <v>234</v>
      </c>
      <c r="GQ155" t="s">
        <v>234</v>
      </c>
      <c r="GR155" t="s">
        <v>234</v>
      </c>
      <c r="GS155" t="s">
        <v>234</v>
      </c>
      <c r="GT155" t="s">
        <v>234</v>
      </c>
      <c r="GU155" t="s">
        <v>234</v>
      </c>
      <c r="GV155" t="s">
        <v>234</v>
      </c>
      <c r="GW155" t="s">
        <v>234</v>
      </c>
      <c r="GX155" t="s">
        <v>234</v>
      </c>
      <c r="GY155" t="s">
        <v>234</v>
      </c>
      <c r="GZ155" t="s">
        <v>234</v>
      </c>
      <c r="HA155" t="s">
        <v>234</v>
      </c>
      <c r="HB155" t="s">
        <v>234</v>
      </c>
      <c r="HC155" t="s">
        <v>234</v>
      </c>
      <c r="HD155" t="s">
        <v>234</v>
      </c>
      <c r="HE155" t="s">
        <v>234</v>
      </c>
      <c r="HF155" t="s">
        <v>234</v>
      </c>
      <c r="HG155" t="s">
        <v>234</v>
      </c>
      <c r="HH155" t="s">
        <v>234</v>
      </c>
      <c r="HI155" t="s">
        <v>234</v>
      </c>
      <c r="HJ155" t="s">
        <v>234</v>
      </c>
      <c r="HK155" t="s">
        <v>234</v>
      </c>
      <c r="HL155" t="s">
        <v>234</v>
      </c>
      <c r="HM155" t="s">
        <v>234</v>
      </c>
      <c r="HN155" t="s">
        <v>234</v>
      </c>
      <c r="HO155" t="s">
        <v>234</v>
      </c>
      <c r="HP155" t="s">
        <v>234</v>
      </c>
      <c r="HQ155" t="s">
        <v>1655</v>
      </c>
      <c r="HR155" t="s">
        <v>1713</v>
      </c>
      <c r="HS155" t="s">
        <v>276</v>
      </c>
      <c r="HT155" t="s">
        <v>234</v>
      </c>
      <c r="HU155" t="s">
        <v>277</v>
      </c>
      <c r="HV155" t="s">
        <v>278</v>
      </c>
      <c r="HW155" t="s">
        <v>278</v>
      </c>
      <c r="HX155" t="s">
        <v>279</v>
      </c>
      <c r="HY155" t="s">
        <v>234</v>
      </c>
      <c r="HZ155" t="s">
        <v>256</v>
      </c>
      <c r="IA155" t="s">
        <v>258</v>
      </c>
      <c r="IB155" t="s">
        <v>258</v>
      </c>
      <c r="IC155" t="s">
        <v>3810</v>
      </c>
      <c r="ID155" t="s">
        <v>234</v>
      </c>
      <c r="IE155" t="s">
        <v>234</v>
      </c>
      <c r="IF155" t="s">
        <v>234</v>
      </c>
      <c r="IG155" t="s">
        <v>234</v>
      </c>
      <c r="IH155" t="s">
        <v>234</v>
      </c>
      <c r="II155">
        <v>10</v>
      </c>
      <c r="IJ155" t="s">
        <v>4108</v>
      </c>
      <c r="IK155" t="s">
        <v>234</v>
      </c>
      <c r="IL155" t="s">
        <v>259</v>
      </c>
      <c r="IM155" s="99">
        <v>2</v>
      </c>
      <c r="IN155" t="s">
        <v>261</v>
      </c>
      <c r="IO155" t="s">
        <v>375</v>
      </c>
      <c r="IP155" t="s">
        <v>261</v>
      </c>
      <c r="IQ155" t="s">
        <v>234</v>
      </c>
      <c r="IR155" t="s">
        <v>234</v>
      </c>
      <c r="IS155" t="s">
        <v>234</v>
      </c>
      <c r="IT155" t="s">
        <v>234</v>
      </c>
      <c r="IU155" t="s">
        <v>234</v>
      </c>
      <c r="IV155" t="s">
        <v>234</v>
      </c>
      <c r="IW155" t="s">
        <v>234</v>
      </c>
      <c r="IX155" t="s">
        <v>234</v>
      </c>
      <c r="IY155" t="s">
        <v>234</v>
      </c>
      <c r="IZ155" t="s">
        <v>234</v>
      </c>
      <c r="JA155" t="s">
        <v>234</v>
      </c>
      <c r="JB155" t="s">
        <v>234</v>
      </c>
      <c r="JC155" t="s">
        <v>234</v>
      </c>
      <c r="JD155" t="s">
        <v>234</v>
      </c>
      <c r="JE155" t="s">
        <v>261</v>
      </c>
      <c r="JF155" t="s">
        <v>234</v>
      </c>
      <c r="JG155" t="s">
        <v>234</v>
      </c>
      <c r="JH155" t="s">
        <v>234</v>
      </c>
      <c r="JI155" t="s">
        <v>234</v>
      </c>
      <c r="JJ155" t="s">
        <v>234</v>
      </c>
      <c r="JK155" t="s">
        <v>234</v>
      </c>
      <c r="JL155" t="s">
        <v>234</v>
      </c>
      <c r="JM155" t="s">
        <v>234</v>
      </c>
      <c r="JN155" t="s">
        <v>234</v>
      </c>
      <c r="JO155" t="s">
        <v>234</v>
      </c>
      <c r="JP155" t="s">
        <v>234</v>
      </c>
      <c r="JQ155" t="s">
        <v>234</v>
      </c>
      <c r="JR155" t="s">
        <v>234</v>
      </c>
      <c r="JS155" t="s">
        <v>234</v>
      </c>
      <c r="JT155" t="s">
        <v>234</v>
      </c>
      <c r="JU155" t="s">
        <v>234</v>
      </c>
      <c r="JV155" t="s">
        <v>234</v>
      </c>
      <c r="JW155" t="s">
        <v>234</v>
      </c>
      <c r="JX155" t="s">
        <v>234</v>
      </c>
    </row>
    <row r="156" spans="1:284" x14ac:dyDescent="0.35">
      <c r="A156" t="s">
        <v>4179</v>
      </c>
      <c r="B156" s="268">
        <v>44618</v>
      </c>
      <c r="C156" t="s">
        <v>236</v>
      </c>
      <c r="D156" t="s">
        <v>235</v>
      </c>
      <c r="E156" t="s">
        <v>4177</v>
      </c>
      <c r="F156" t="s">
        <v>601</v>
      </c>
      <c r="G156" t="s">
        <v>2026</v>
      </c>
      <c r="H156" t="s">
        <v>3301</v>
      </c>
      <c r="I156" t="s">
        <v>246</v>
      </c>
      <c r="J156" t="s">
        <v>3454</v>
      </c>
      <c r="K156" t="s">
        <v>247</v>
      </c>
      <c r="L156" t="s">
        <v>248</v>
      </c>
      <c r="M156" t="s">
        <v>274</v>
      </c>
      <c r="N156" t="s">
        <v>234</v>
      </c>
      <c r="O156" t="s">
        <v>234</v>
      </c>
      <c r="P156" t="s">
        <v>234</v>
      </c>
      <c r="Q156" t="s">
        <v>234</v>
      </c>
      <c r="R156" t="s">
        <v>234</v>
      </c>
      <c r="S156" t="s">
        <v>234</v>
      </c>
      <c r="T156" t="s">
        <v>234</v>
      </c>
      <c r="U156" t="s">
        <v>234</v>
      </c>
      <c r="V156" t="s">
        <v>234</v>
      </c>
      <c r="W156" t="s">
        <v>234</v>
      </c>
      <c r="X156" t="s">
        <v>234</v>
      </c>
      <c r="Y156" t="s">
        <v>234</v>
      </c>
      <c r="Z156" t="s">
        <v>234</v>
      </c>
      <c r="AA156" t="s">
        <v>234</v>
      </c>
      <c r="AB156" t="s">
        <v>234</v>
      </c>
      <c r="AC156" t="s">
        <v>234</v>
      </c>
      <c r="AD156" t="s">
        <v>234</v>
      </c>
      <c r="AE156" t="s">
        <v>234</v>
      </c>
      <c r="AF156" t="s">
        <v>234</v>
      </c>
      <c r="AG156" t="s">
        <v>234</v>
      </c>
      <c r="AH156" t="s">
        <v>234</v>
      </c>
      <c r="AI156" t="s">
        <v>234</v>
      </c>
      <c r="AJ156" t="s">
        <v>234</v>
      </c>
      <c r="AK156" t="s">
        <v>234</v>
      </c>
      <c r="AL156" t="s">
        <v>234</v>
      </c>
      <c r="AM156" t="s">
        <v>234</v>
      </c>
      <c r="AN156" t="s">
        <v>234</v>
      </c>
      <c r="AO156" t="s">
        <v>234</v>
      </c>
      <c r="AP156" t="s">
        <v>234</v>
      </c>
      <c r="AQ156" t="s">
        <v>234</v>
      </c>
      <c r="AR156" t="s">
        <v>234</v>
      </c>
      <c r="AS156" t="s">
        <v>234</v>
      </c>
      <c r="AT156" t="s">
        <v>234</v>
      </c>
      <c r="AU156" t="s">
        <v>234</v>
      </c>
      <c r="AV156" t="s">
        <v>234</v>
      </c>
      <c r="AW156" t="s">
        <v>234</v>
      </c>
      <c r="AX156" t="s">
        <v>234</v>
      </c>
      <c r="AY156" t="s">
        <v>234</v>
      </c>
      <c r="AZ156" t="s">
        <v>234</v>
      </c>
      <c r="BA156" t="s">
        <v>234</v>
      </c>
      <c r="BB156" t="s">
        <v>234</v>
      </c>
      <c r="BC156" t="s">
        <v>234</v>
      </c>
      <c r="BD156" t="s">
        <v>234</v>
      </c>
      <c r="BE156" s="252" t="s">
        <v>234</v>
      </c>
      <c r="BF156" t="s">
        <v>234</v>
      </c>
      <c r="BG156" t="s">
        <v>234</v>
      </c>
      <c r="BH156" s="252" t="s">
        <v>234</v>
      </c>
      <c r="BI156" t="s">
        <v>234</v>
      </c>
      <c r="BJ156" t="s">
        <v>234</v>
      </c>
      <c r="BK156" s="252" t="s">
        <v>234</v>
      </c>
      <c r="BL156" t="s">
        <v>234</v>
      </c>
      <c r="BM156" t="s">
        <v>234</v>
      </c>
      <c r="BN156" s="252" t="s">
        <v>234</v>
      </c>
      <c r="BO156" t="s">
        <v>234</v>
      </c>
      <c r="BP156" t="s">
        <v>234</v>
      </c>
      <c r="BQ156" s="252" t="s">
        <v>234</v>
      </c>
      <c r="BR156" t="s">
        <v>234</v>
      </c>
      <c r="BS156" t="s">
        <v>234</v>
      </c>
      <c r="BT156" t="s">
        <v>234</v>
      </c>
      <c r="BU156" t="s">
        <v>234</v>
      </c>
      <c r="BV156" t="s">
        <v>234</v>
      </c>
      <c r="BW156" t="s">
        <v>234</v>
      </c>
      <c r="BX156" t="s">
        <v>234</v>
      </c>
      <c r="BY156" t="s">
        <v>234</v>
      </c>
      <c r="BZ156" t="s">
        <v>234</v>
      </c>
      <c r="CA156" t="s">
        <v>234</v>
      </c>
      <c r="CB156" t="s">
        <v>234</v>
      </c>
      <c r="CC156" t="s">
        <v>234</v>
      </c>
      <c r="CD156" t="s">
        <v>234</v>
      </c>
      <c r="CE156" t="s">
        <v>234</v>
      </c>
      <c r="CF156" t="s">
        <v>234</v>
      </c>
      <c r="CG156" t="s">
        <v>234</v>
      </c>
      <c r="CH156" t="s">
        <v>234</v>
      </c>
      <c r="CI156" t="s">
        <v>234</v>
      </c>
      <c r="CJ156" t="s">
        <v>234</v>
      </c>
      <c r="CK156" t="s">
        <v>234</v>
      </c>
      <c r="CL156" t="s">
        <v>234</v>
      </c>
      <c r="CM156" t="s">
        <v>234</v>
      </c>
      <c r="CN156" t="s">
        <v>234</v>
      </c>
      <c r="CO156" t="s">
        <v>234</v>
      </c>
      <c r="CP156" t="s">
        <v>234</v>
      </c>
      <c r="CQ156" t="s">
        <v>234</v>
      </c>
      <c r="CR156" t="s">
        <v>234</v>
      </c>
      <c r="CS156" t="s">
        <v>234</v>
      </c>
      <c r="CT156" t="s">
        <v>234</v>
      </c>
      <c r="CU156" t="s">
        <v>234</v>
      </c>
      <c r="CV156" t="s">
        <v>234</v>
      </c>
      <c r="CW156" t="s">
        <v>234</v>
      </c>
      <c r="CX156" t="s">
        <v>234</v>
      </c>
      <c r="CY156" t="s">
        <v>234</v>
      </c>
      <c r="CZ156" t="s">
        <v>234</v>
      </c>
      <c r="DA156" t="s">
        <v>234</v>
      </c>
      <c r="DB156" t="s">
        <v>234</v>
      </c>
      <c r="DC156" t="s">
        <v>234</v>
      </c>
      <c r="DD156" t="s">
        <v>234</v>
      </c>
      <c r="DE156" t="s">
        <v>234</v>
      </c>
      <c r="DF156" t="s">
        <v>234</v>
      </c>
      <c r="DG156" t="s">
        <v>234</v>
      </c>
      <c r="DH156" t="s">
        <v>234</v>
      </c>
      <c r="DI156" t="s">
        <v>234</v>
      </c>
      <c r="DJ156" t="s">
        <v>234</v>
      </c>
      <c r="DK156" t="s">
        <v>234</v>
      </c>
      <c r="DL156" t="s">
        <v>234</v>
      </c>
      <c r="DM156" t="s">
        <v>234</v>
      </c>
      <c r="DN156" t="s">
        <v>234</v>
      </c>
      <c r="DO156" t="s">
        <v>234</v>
      </c>
      <c r="DP156" t="s">
        <v>234</v>
      </c>
      <c r="DQ156" t="s">
        <v>234</v>
      </c>
      <c r="DR156" t="s">
        <v>234</v>
      </c>
      <c r="DS156" t="s">
        <v>234</v>
      </c>
      <c r="DT156" t="s">
        <v>234</v>
      </c>
      <c r="DU156" t="s">
        <v>234</v>
      </c>
      <c r="DV156" t="s">
        <v>234</v>
      </c>
      <c r="DW156" t="s">
        <v>234</v>
      </c>
      <c r="DX156" t="s">
        <v>234</v>
      </c>
      <c r="DY156" t="s">
        <v>234</v>
      </c>
      <c r="DZ156" t="s">
        <v>234</v>
      </c>
      <c r="EA156" t="s">
        <v>234</v>
      </c>
      <c r="EB156" t="s">
        <v>234</v>
      </c>
      <c r="EC156" t="s">
        <v>234</v>
      </c>
      <c r="ED156" t="s">
        <v>234</v>
      </c>
      <c r="EE156" t="s">
        <v>234</v>
      </c>
      <c r="EF156" t="s">
        <v>234</v>
      </c>
      <c r="EG156" t="s">
        <v>234</v>
      </c>
      <c r="EH156" t="s">
        <v>234</v>
      </c>
      <c r="EI156" t="s">
        <v>234</v>
      </c>
      <c r="EJ156" t="s">
        <v>234</v>
      </c>
      <c r="EK156" s="252" t="s">
        <v>234</v>
      </c>
      <c r="EL156" t="s">
        <v>234</v>
      </c>
      <c r="EM156" t="s">
        <v>234</v>
      </c>
      <c r="EN156" t="s">
        <v>234</v>
      </c>
      <c r="EO156" t="s">
        <v>234</v>
      </c>
      <c r="EP156" t="s">
        <v>234</v>
      </c>
      <c r="EQ156" s="252" t="s">
        <v>234</v>
      </c>
      <c r="ER156" t="s">
        <v>234</v>
      </c>
      <c r="ES156" t="s">
        <v>234</v>
      </c>
      <c r="ET156" t="s">
        <v>234</v>
      </c>
      <c r="EU156" t="s">
        <v>234</v>
      </c>
      <c r="EV156" t="s">
        <v>234</v>
      </c>
      <c r="EW156" t="s">
        <v>234</v>
      </c>
      <c r="EX156" t="s">
        <v>234</v>
      </c>
      <c r="EY156" t="s">
        <v>234</v>
      </c>
      <c r="EZ156" t="s">
        <v>234</v>
      </c>
      <c r="FA156" t="s">
        <v>234</v>
      </c>
      <c r="FB156" t="s">
        <v>234</v>
      </c>
      <c r="FC156" t="s">
        <v>234</v>
      </c>
      <c r="FD156" t="s">
        <v>234</v>
      </c>
      <c r="FE156" t="s">
        <v>234</v>
      </c>
      <c r="FF156" t="s">
        <v>234</v>
      </c>
      <c r="FG156" t="s">
        <v>234</v>
      </c>
      <c r="FH156" t="s">
        <v>234</v>
      </c>
      <c r="FI156" t="s">
        <v>234</v>
      </c>
      <c r="FJ156" t="s">
        <v>234</v>
      </c>
      <c r="FK156" t="s">
        <v>234</v>
      </c>
      <c r="FL156" t="s">
        <v>234</v>
      </c>
      <c r="FM156" t="s">
        <v>234</v>
      </c>
      <c r="FN156" t="s">
        <v>234</v>
      </c>
      <c r="FO156" t="s">
        <v>234</v>
      </c>
      <c r="FP156" t="s">
        <v>234</v>
      </c>
      <c r="FQ156" t="s">
        <v>234</v>
      </c>
      <c r="FR156" t="s">
        <v>234</v>
      </c>
      <c r="FS156" t="s">
        <v>234</v>
      </c>
      <c r="FT156" t="s">
        <v>234</v>
      </c>
      <c r="FU156" t="s">
        <v>234</v>
      </c>
      <c r="FV156" t="s">
        <v>234</v>
      </c>
      <c r="FW156" t="s">
        <v>234</v>
      </c>
      <c r="FX156" t="s">
        <v>234</v>
      </c>
      <c r="FY156" t="s">
        <v>234</v>
      </c>
      <c r="FZ156" t="s">
        <v>234</v>
      </c>
      <c r="GA156" t="s">
        <v>234</v>
      </c>
      <c r="GB156" t="s">
        <v>234</v>
      </c>
      <c r="GC156" t="s">
        <v>234</v>
      </c>
      <c r="GD156" t="s">
        <v>234</v>
      </c>
      <c r="GE156" t="s">
        <v>234</v>
      </c>
      <c r="GF156" t="s">
        <v>234</v>
      </c>
      <c r="GG156" t="s">
        <v>234</v>
      </c>
      <c r="GH156" t="s">
        <v>234</v>
      </c>
      <c r="GI156" t="s">
        <v>234</v>
      </c>
      <c r="GJ156" t="s">
        <v>234</v>
      </c>
      <c r="GK156" t="s">
        <v>234</v>
      </c>
      <c r="GL156" t="s">
        <v>234</v>
      </c>
      <c r="GM156" t="s">
        <v>234</v>
      </c>
      <c r="GN156" t="s">
        <v>234</v>
      </c>
      <c r="GO156" t="s">
        <v>234</v>
      </c>
      <c r="GP156" t="s">
        <v>234</v>
      </c>
      <c r="GQ156" t="s">
        <v>234</v>
      </c>
      <c r="GR156" t="s">
        <v>234</v>
      </c>
      <c r="GS156" t="s">
        <v>234</v>
      </c>
      <c r="GT156" t="s">
        <v>234</v>
      </c>
      <c r="GU156" t="s">
        <v>234</v>
      </c>
      <c r="GV156" t="s">
        <v>234</v>
      </c>
      <c r="GW156" t="s">
        <v>234</v>
      </c>
      <c r="GX156" t="s">
        <v>234</v>
      </c>
      <c r="GY156" t="s">
        <v>234</v>
      </c>
      <c r="GZ156" t="s">
        <v>234</v>
      </c>
      <c r="HA156" t="s">
        <v>234</v>
      </c>
      <c r="HB156" t="s">
        <v>234</v>
      </c>
      <c r="HC156" t="s">
        <v>234</v>
      </c>
      <c r="HD156" t="s">
        <v>234</v>
      </c>
      <c r="HE156" t="s">
        <v>234</v>
      </c>
      <c r="HF156" t="s">
        <v>234</v>
      </c>
      <c r="HG156" t="s">
        <v>234</v>
      </c>
      <c r="HH156" t="s">
        <v>234</v>
      </c>
      <c r="HI156" t="s">
        <v>234</v>
      </c>
      <c r="HJ156" t="s">
        <v>234</v>
      </c>
      <c r="HK156" t="s">
        <v>234</v>
      </c>
      <c r="HL156" t="s">
        <v>234</v>
      </c>
      <c r="HM156" t="s">
        <v>234</v>
      </c>
      <c r="HN156" t="s">
        <v>234</v>
      </c>
      <c r="HO156" t="s">
        <v>234</v>
      </c>
      <c r="HP156" t="s">
        <v>234</v>
      </c>
      <c r="HQ156" t="s">
        <v>1655</v>
      </c>
      <c r="HR156" t="s">
        <v>1713</v>
      </c>
      <c r="HS156" t="s">
        <v>246</v>
      </c>
      <c r="HT156" t="s">
        <v>4175</v>
      </c>
      <c r="HU156" t="s">
        <v>246</v>
      </c>
      <c r="HV156" t="s">
        <v>433</v>
      </c>
      <c r="HW156" t="s">
        <v>4175</v>
      </c>
      <c r="HX156" t="s">
        <v>275</v>
      </c>
      <c r="HY156" t="s">
        <v>234</v>
      </c>
      <c r="HZ156" t="s">
        <v>256</v>
      </c>
      <c r="IA156" t="s">
        <v>258</v>
      </c>
      <c r="IB156" t="s">
        <v>258</v>
      </c>
      <c r="IC156" t="s">
        <v>3810</v>
      </c>
      <c r="ID156" t="s">
        <v>234</v>
      </c>
      <c r="IE156" t="s">
        <v>234</v>
      </c>
      <c r="IF156" t="s">
        <v>234</v>
      </c>
      <c r="IG156" t="s">
        <v>234</v>
      </c>
      <c r="IH156" t="s">
        <v>234</v>
      </c>
      <c r="II156">
        <v>50</v>
      </c>
      <c r="IJ156" t="s">
        <v>3862</v>
      </c>
      <c r="IK156" t="s">
        <v>234</v>
      </c>
      <c r="IL156" t="s">
        <v>259</v>
      </c>
      <c r="IM156" s="99">
        <v>10</v>
      </c>
      <c r="IN156" t="s">
        <v>249</v>
      </c>
      <c r="IO156" t="s">
        <v>234</v>
      </c>
      <c r="IP156" t="s">
        <v>261</v>
      </c>
      <c r="IQ156" t="s">
        <v>234</v>
      </c>
      <c r="IR156" t="s">
        <v>234</v>
      </c>
      <c r="IS156" t="s">
        <v>234</v>
      </c>
      <c r="IT156" t="s">
        <v>234</v>
      </c>
      <c r="IU156" t="s">
        <v>234</v>
      </c>
      <c r="IV156" t="s">
        <v>234</v>
      </c>
      <c r="IW156" t="s">
        <v>234</v>
      </c>
      <c r="IX156" t="s">
        <v>234</v>
      </c>
      <c r="IY156" t="s">
        <v>234</v>
      </c>
      <c r="IZ156" t="s">
        <v>234</v>
      </c>
      <c r="JA156" t="s">
        <v>234</v>
      </c>
      <c r="JB156" t="s">
        <v>234</v>
      </c>
      <c r="JC156" t="s">
        <v>234</v>
      </c>
      <c r="JD156" t="s">
        <v>234</v>
      </c>
      <c r="JE156" t="s">
        <v>261</v>
      </c>
      <c r="JF156" t="s">
        <v>234</v>
      </c>
      <c r="JG156" t="s">
        <v>234</v>
      </c>
      <c r="JH156" t="s">
        <v>234</v>
      </c>
      <c r="JI156" t="s">
        <v>234</v>
      </c>
      <c r="JJ156" t="s">
        <v>234</v>
      </c>
      <c r="JK156" t="s">
        <v>234</v>
      </c>
      <c r="JL156" t="s">
        <v>234</v>
      </c>
      <c r="JM156" t="s">
        <v>234</v>
      </c>
      <c r="JN156" t="s">
        <v>234</v>
      </c>
      <c r="JO156" t="s">
        <v>234</v>
      </c>
      <c r="JP156" t="s">
        <v>234</v>
      </c>
      <c r="JQ156" t="s">
        <v>234</v>
      </c>
      <c r="JR156" t="s">
        <v>234</v>
      </c>
      <c r="JS156" t="s">
        <v>234</v>
      </c>
      <c r="JT156" t="s">
        <v>234</v>
      </c>
      <c r="JU156" t="s">
        <v>234</v>
      </c>
      <c r="JV156" t="s">
        <v>234</v>
      </c>
      <c r="JW156" t="s">
        <v>234</v>
      </c>
      <c r="JX156" t="s">
        <v>234</v>
      </c>
    </row>
    <row r="157" spans="1:284" x14ac:dyDescent="0.35">
      <c r="A157" t="s">
        <v>4180</v>
      </c>
      <c r="B157" s="268">
        <v>44618</v>
      </c>
      <c r="C157" t="s">
        <v>236</v>
      </c>
      <c r="D157" t="s">
        <v>235</v>
      </c>
      <c r="E157" t="s">
        <v>4177</v>
      </c>
      <c r="F157" t="s">
        <v>601</v>
      </c>
      <c r="G157" t="s">
        <v>2026</v>
      </c>
      <c r="H157" t="s">
        <v>3301</v>
      </c>
      <c r="I157" t="s">
        <v>246</v>
      </c>
      <c r="J157" t="s">
        <v>3454</v>
      </c>
      <c r="K157" t="s">
        <v>247</v>
      </c>
      <c r="L157" t="s">
        <v>248</v>
      </c>
      <c r="M157" t="s">
        <v>274</v>
      </c>
      <c r="N157" t="s">
        <v>234</v>
      </c>
      <c r="O157" t="s">
        <v>234</v>
      </c>
      <c r="P157" t="s">
        <v>234</v>
      </c>
      <c r="Q157" t="s">
        <v>234</v>
      </c>
      <c r="R157" t="s">
        <v>234</v>
      </c>
      <c r="S157" t="s">
        <v>234</v>
      </c>
      <c r="T157" t="s">
        <v>234</v>
      </c>
      <c r="U157" t="s">
        <v>234</v>
      </c>
      <c r="V157" t="s">
        <v>234</v>
      </c>
      <c r="W157" t="s">
        <v>234</v>
      </c>
      <c r="X157" t="s">
        <v>234</v>
      </c>
      <c r="Y157" t="s">
        <v>234</v>
      </c>
      <c r="Z157" t="s">
        <v>234</v>
      </c>
      <c r="AA157" t="s">
        <v>234</v>
      </c>
      <c r="AB157" t="s">
        <v>234</v>
      </c>
      <c r="AC157" t="s">
        <v>234</v>
      </c>
      <c r="AD157" t="s">
        <v>234</v>
      </c>
      <c r="AE157" t="s">
        <v>234</v>
      </c>
      <c r="AF157" t="s">
        <v>234</v>
      </c>
      <c r="AG157" t="s">
        <v>234</v>
      </c>
      <c r="AH157" t="s">
        <v>234</v>
      </c>
      <c r="AI157" t="s">
        <v>234</v>
      </c>
      <c r="AJ157" t="s">
        <v>234</v>
      </c>
      <c r="AK157" t="s">
        <v>234</v>
      </c>
      <c r="AL157" t="s">
        <v>234</v>
      </c>
      <c r="AM157" t="s">
        <v>234</v>
      </c>
      <c r="AN157" t="s">
        <v>234</v>
      </c>
      <c r="AO157" t="s">
        <v>234</v>
      </c>
      <c r="AP157" t="s">
        <v>234</v>
      </c>
      <c r="AQ157" t="s">
        <v>234</v>
      </c>
      <c r="AR157" t="s">
        <v>234</v>
      </c>
      <c r="AS157" t="s">
        <v>234</v>
      </c>
      <c r="AT157" t="s">
        <v>234</v>
      </c>
      <c r="AU157" t="s">
        <v>234</v>
      </c>
      <c r="AV157" t="s">
        <v>234</v>
      </c>
      <c r="AW157" t="s">
        <v>234</v>
      </c>
      <c r="AX157" t="s">
        <v>234</v>
      </c>
      <c r="AY157" t="s">
        <v>234</v>
      </c>
      <c r="AZ157" t="s">
        <v>234</v>
      </c>
      <c r="BA157" t="s">
        <v>234</v>
      </c>
      <c r="BB157" t="s">
        <v>234</v>
      </c>
      <c r="BC157" t="s">
        <v>234</v>
      </c>
      <c r="BD157" t="s">
        <v>234</v>
      </c>
      <c r="BE157" s="252" t="s">
        <v>234</v>
      </c>
      <c r="BF157" t="s">
        <v>234</v>
      </c>
      <c r="BG157" t="s">
        <v>234</v>
      </c>
      <c r="BH157" s="252" t="s">
        <v>234</v>
      </c>
      <c r="BI157" t="s">
        <v>234</v>
      </c>
      <c r="BJ157" t="s">
        <v>234</v>
      </c>
      <c r="BK157" s="252" t="s">
        <v>234</v>
      </c>
      <c r="BL157" t="s">
        <v>234</v>
      </c>
      <c r="BM157" t="s">
        <v>234</v>
      </c>
      <c r="BN157" s="252" t="s">
        <v>234</v>
      </c>
      <c r="BO157" t="s">
        <v>234</v>
      </c>
      <c r="BP157" t="s">
        <v>234</v>
      </c>
      <c r="BQ157" s="252" t="s">
        <v>234</v>
      </c>
      <c r="BR157" t="s">
        <v>234</v>
      </c>
      <c r="BS157" t="s">
        <v>234</v>
      </c>
      <c r="BT157" t="s">
        <v>234</v>
      </c>
      <c r="BU157" t="s">
        <v>234</v>
      </c>
      <c r="BV157" t="s">
        <v>234</v>
      </c>
      <c r="BW157" t="s">
        <v>234</v>
      </c>
      <c r="BX157" t="s">
        <v>234</v>
      </c>
      <c r="BY157" t="s">
        <v>234</v>
      </c>
      <c r="BZ157" t="s">
        <v>234</v>
      </c>
      <c r="CA157" t="s">
        <v>234</v>
      </c>
      <c r="CB157" t="s">
        <v>234</v>
      </c>
      <c r="CC157" t="s">
        <v>234</v>
      </c>
      <c r="CD157" t="s">
        <v>234</v>
      </c>
      <c r="CE157" t="s">
        <v>234</v>
      </c>
      <c r="CF157" t="s">
        <v>234</v>
      </c>
      <c r="CG157" t="s">
        <v>234</v>
      </c>
      <c r="CH157" t="s">
        <v>234</v>
      </c>
      <c r="CI157" t="s">
        <v>234</v>
      </c>
      <c r="CJ157" t="s">
        <v>234</v>
      </c>
      <c r="CK157" t="s">
        <v>234</v>
      </c>
      <c r="CL157" t="s">
        <v>234</v>
      </c>
      <c r="CM157" t="s">
        <v>234</v>
      </c>
      <c r="CN157" t="s">
        <v>234</v>
      </c>
      <c r="CO157" t="s">
        <v>234</v>
      </c>
      <c r="CP157" t="s">
        <v>234</v>
      </c>
      <c r="CQ157" t="s">
        <v>234</v>
      </c>
      <c r="CR157" t="s">
        <v>234</v>
      </c>
      <c r="CS157" t="s">
        <v>234</v>
      </c>
      <c r="CT157" t="s">
        <v>234</v>
      </c>
      <c r="CU157" t="s">
        <v>234</v>
      </c>
      <c r="CV157" t="s">
        <v>234</v>
      </c>
      <c r="CW157" t="s">
        <v>234</v>
      </c>
      <c r="CX157" t="s">
        <v>234</v>
      </c>
      <c r="CY157" t="s">
        <v>234</v>
      </c>
      <c r="CZ157" t="s">
        <v>234</v>
      </c>
      <c r="DA157" t="s">
        <v>234</v>
      </c>
      <c r="DB157" t="s">
        <v>234</v>
      </c>
      <c r="DC157" t="s">
        <v>234</v>
      </c>
      <c r="DD157" t="s">
        <v>234</v>
      </c>
      <c r="DE157" t="s">
        <v>234</v>
      </c>
      <c r="DF157" t="s">
        <v>234</v>
      </c>
      <c r="DG157" t="s">
        <v>234</v>
      </c>
      <c r="DH157" t="s">
        <v>234</v>
      </c>
      <c r="DI157" t="s">
        <v>234</v>
      </c>
      <c r="DJ157" t="s">
        <v>234</v>
      </c>
      <c r="DK157" t="s">
        <v>234</v>
      </c>
      <c r="DL157" t="s">
        <v>234</v>
      </c>
      <c r="DM157" t="s">
        <v>234</v>
      </c>
      <c r="DN157" t="s">
        <v>234</v>
      </c>
      <c r="DO157" t="s">
        <v>234</v>
      </c>
      <c r="DP157" t="s">
        <v>234</v>
      </c>
      <c r="DQ157" t="s">
        <v>234</v>
      </c>
      <c r="DR157" t="s">
        <v>234</v>
      </c>
      <c r="DS157" t="s">
        <v>234</v>
      </c>
      <c r="DT157" t="s">
        <v>234</v>
      </c>
      <c r="DU157" t="s">
        <v>234</v>
      </c>
      <c r="DV157" t="s">
        <v>234</v>
      </c>
      <c r="DW157" t="s">
        <v>234</v>
      </c>
      <c r="DX157" t="s">
        <v>234</v>
      </c>
      <c r="DY157" t="s">
        <v>234</v>
      </c>
      <c r="DZ157" t="s">
        <v>234</v>
      </c>
      <c r="EA157" t="s">
        <v>234</v>
      </c>
      <c r="EB157" t="s">
        <v>234</v>
      </c>
      <c r="EC157" t="s">
        <v>234</v>
      </c>
      <c r="ED157" t="s">
        <v>234</v>
      </c>
      <c r="EE157" t="s">
        <v>234</v>
      </c>
      <c r="EF157" t="s">
        <v>234</v>
      </c>
      <c r="EG157" t="s">
        <v>234</v>
      </c>
      <c r="EH157" t="s">
        <v>234</v>
      </c>
      <c r="EI157" t="s">
        <v>234</v>
      </c>
      <c r="EJ157" t="s">
        <v>234</v>
      </c>
      <c r="EK157" s="252" t="s">
        <v>234</v>
      </c>
      <c r="EL157" t="s">
        <v>234</v>
      </c>
      <c r="EM157" t="s">
        <v>234</v>
      </c>
      <c r="EN157" t="s">
        <v>234</v>
      </c>
      <c r="EO157" t="s">
        <v>234</v>
      </c>
      <c r="EP157" t="s">
        <v>234</v>
      </c>
      <c r="EQ157" s="252" t="s">
        <v>234</v>
      </c>
      <c r="ER157" t="s">
        <v>234</v>
      </c>
      <c r="ES157" t="s">
        <v>234</v>
      </c>
      <c r="ET157" t="s">
        <v>234</v>
      </c>
      <c r="EU157" t="s">
        <v>234</v>
      </c>
      <c r="EV157" t="s">
        <v>234</v>
      </c>
      <c r="EW157" t="s">
        <v>234</v>
      </c>
      <c r="EX157" t="s">
        <v>234</v>
      </c>
      <c r="EY157" t="s">
        <v>234</v>
      </c>
      <c r="EZ157" t="s">
        <v>234</v>
      </c>
      <c r="FA157" t="s">
        <v>234</v>
      </c>
      <c r="FB157" t="s">
        <v>234</v>
      </c>
      <c r="FC157" t="s">
        <v>234</v>
      </c>
      <c r="FD157" t="s">
        <v>234</v>
      </c>
      <c r="FE157" t="s">
        <v>234</v>
      </c>
      <c r="FF157" t="s">
        <v>234</v>
      </c>
      <c r="FG157" t="s">
        <v>234</v>
      </c>
      <c r="FH157" t="s">
        <v>234</v>
      </c>
      <c r="FI157" t="s">
        <v>234</v>
      </c>
      <c r="FJ157" t="s">
        <v>234</v>
      </c>
      <c r="FK157" t="s">
        <v>234</v>
      </c>
      <c r="FL157" t="s">
        <v>234</v>
      </c>
      <c r="FM157" t="s">
        <v>234</v>
      </c>
      <c r="FN157" t="s">
        <v>234</v>
      </c>
      <c r="FO157" t="s">
        <v>234</v>
      </c>
      <c r="FP157" t="s">
        <v>234</v>
      </c>
      <c r="FQ157" t="s">
        <v>234</v>
      </c>
      <c r="FR157" t="s">
        <v>234</v>
      </c>
      <c r="FS157" t="s">
        <v>234</v>
      </c>
      <c r="FT157" t="s">
        <v>234</v>
      </c>
      <c r="FU157" t="s">
        <v>234</v>
      </c>
      <c r="FV157" t="s">
        <v>234</v>
      </c>
      <c r="FW157" t="s">
        <v>234</v>
      </c>
      <c r="FX157" t="s">
        <v>234</v>
      </c>
      <c r="FY157" t="s">
        <v>234</v>
      </c>
      <c r="FZ157" t="s">
        <v>234</v>
      </c>
      <c r="GA157" t="s">
        <v>234</v>
      </c>
      <c r="GB157" t="s">
        <v>234</v>
      </c>
      <c r="GC157" t="s">
        <v>234</v>
      </c>
      <c r="GD157" t="s">
        <v>234</v>
      </c>
      <c r="GE157" t="s">
        <v>234</v>
      </c>
      <c r="GF157" t="s">
        <v>234</v>
      </c>
      <c r="GG157" t="s">
        <v>234</v>
      </c>
      <c r="GH157" t="s">
        <v>234</v>
      </c>
      <c r="GI157" t="s">
        <v>234</v>
      </c>
      <c r="GJ157" t="s">
        <v>234</v>
      </c>
      <c r="GK157" t="s">
        <v>234</v>
      </c>
      <c r="GL157" t="s">
        <v>234</v>
      </c>
      <c r="GM157" t="s">
        <v>234</v>
      </c>
      <c r="GN157" t="s">
        <v>234</v>
      </c>
      <c r="GO157" t="s">
        <v>234</v>
      </c>
      <c r="GP157" t="s">
        <v>234</v>
      </c>
      <c r="GQ157" t="s">
        <v>234</v>
      </c>
      <c r="GR157" t="s">
        <v>234</v>
      </c>
      <c r="GS157" t="s">
        <v>234</v>
      </c>
      <c r="GT157" t="s">
        <v>234</v>
      </c>
      <c r="GU157" t="s">
        <v>234</v>
      </c>
      <c r="GV157" t="s">
        <v>234</v>
      </c>
      <c r="GW157" t="s">
        <v>234</v>
      </c>
      <c r="GX157" t="s">
        <v>234</v>
      </c>
      <c r="GY157" t="s">
        <v>234</v>
      </c>
      <c r="GZ157" t="s">
        <v>234</v>
      </c>
      <c r="HA157" t="s">
        <v>234</v>
      </c>
      <c r="HB157" t="s">
        <v>234</v>
      </c>
      <c r="HC157" t="s">
        <v>234</v>
      </c>
      <c r="HD157" t="s">
        <v>234</v>
      </c>
      <c r="HE157" t="s">
        <v>234</v>
      </c>
      <c r="HF157" t="s">
        <v>234</v>
      </c>
      <c r="HG157" t="s">
        <v>234</v>
      </c>
      <c r="HH157" t="s">
        <v>234</v>
      </c>
      <c r="HI157" t="s">
        <v>234</v>
      </c>
      <c r="HJ157" t="s">
        <v>234</v>
      </c>
      <c r="HK157" t="s">
        <v>234</v>
      </c>
      <c r="HL157" t="s">
        <v>234</v>
      </c>
      <c r="HM157" t="s">
        <v>234</v>
      </c>
      <c r="HN157" t="s">
        <v>234</v>
      </c>
      <c r="HO157" t="s">
        <v>234</v>
      </c>
      <c r="HP157" t="s">
        <v>234</v>
      </c>
      <c r="HQ157" t="s">
        <v>1655</v>
      </c>
      <c r="HR157" t="s">
        <v>1713</v>
      </c>
      <c r="HS157" t="s">
        <v>276</v>
      </c>
      <c r="HT157" t="s">
        <v>234</v>
      </c>
      <c r="HU157" t="s">
        <v>277</v>
      </c>
      <c r="HV157" t="s">
        <v>278</v>
      </c>
      <c r="HW157" t="s">
        <v>278</v>
      </c>
      <c r="HX157" t="s">
        <v>279</v>
      </c>
      <c r="HY157" t="s">
        <v>234</v>
      </c>
      <c r="HZ157" t="s">
        <v>256</v>
      </c>
      <c r="IA157" t="s">
        <v>258</v>
      </c>
      <c r="IB157" t="s">
        <v>258</v>
      </c>
      <c r="IC157" t="s">
        <v>3810</v>
      </c>
      <c r="ID157" t="s">
        <v>234</v>
      </c>
      <c r="IE157" t="s">
        <v>234</v>
      </c>
      <c r="IF157" t="s">
        <v>234</v>
      </c>
      <c r="IG157" t="s">
        <v>234</v>
      </c>
      <c r="IH157" t="s">
        <v>234</v>
      </c>
      <c r="II157">
        <v>10</v>
      </c>
      <c r="IJ157" t="s">
        <v>4108</v>
      </c>
      <c r="IK157" t="s">
        <v>234</v>
      </c>
      <c r="IL157" t="s">
        <v>259</v>
      </c>
      <c r="IM157" s="99">
        <v>2</v>
      </c>
      <c r="IN157" t="s">
        <v>261</v>
      </c>
      <c r="IO157" t="s">
        <v>375</v>
      </c>
      <c r="IP157" t="s">
        <v>261</v>
      </c>
      <c r="IQ157" t="s">
        <v>234</v>
      </c>
      <c r="IR157" t="s">
        <v>234</v>
      </c>
      <c r="IS157" t="s">
        <v>234</v>
      </c>
      <c r="IT157" t="s">
        <v>234</v>
      </c>
      <c r="IU157" t="s">
        <v>234</v>
      </c>
      <c r="IV157" t="s">
        <v>234</v>
      </c>
      <c r="IW157" t="s">
        <v>234</v>
      </c>
      <c r="IX157" t="s">
        <v>234</v>
      </c>
      <c r="IY157" t="s">
        <v>234</v>
      </c>
      <c r="IZ157" t="s">
        <v>234</v>
      </c>
      <c r="JA157" t="s">
        <v>234</v>
      </c>
      <c r="JB157" t="s">
        <v>234</v>
      </c>
      <c r="JC157" t="s">
        <v>234</v>
      </c>
      <c r="JD157" t="s">
        <v>234</v>
      </c>
      <c r="JE157" t="s">
        <v>261</v>
      </c>
      <c r="JF157" t="s">
        <v>234</v>
      </c>
      <c r="JG157" t="s">
        <v>234</v>
      </c>
      <c r="JH157" t="s">
        <v>234</v>
      </c>
      <c r="JI157" t="s">
        <v>234</v>
      </c>
      <c r="JJ157" t="s">
        <v>234</v>
      </c>
      <c r="JK157" t="s">
        <v>234</v>
      </c>
      <c r="JL157" t="s">
        <v>234</v>
      </c>
      <c r="JM157" t="s">
        <v>234</v>
      </c>
      <c r="JN157" t="s">
        <v>234</v>
      </c>
      <c r="JO157" t="s">
        <v>234</v>
      </c>
      <c r="JP157" t="s">
        <v>234</v>
      </c>
      <c r="JQ157" t="s">
        <v>234</v>
      </c>
      <c r="JR157" t="s">
        <v>234</v>
      </c>
      <c r="JS157" t="s">
        <v>234</v>
      </c>
      <c r="JT157" t="s">
        <v>234</v>
      </c>
      <c r="JU157" t="s">
        <v>234</v>
      </c>
      <c r="JV157" t="s">
        <v>234</v>
      </c>
      <c r="JW157" t="s">
        <v>234</v>
      </c>
      <c r="JX157" t="s">
        <v>234</v>
      </c>
    </row>
    <row r="158" spans="1:284" x14ac:dyDescent="0.35">
      <c r="A158" t="s">
        <v>4183</v>
      </c>
      <c r="B158" s="268">
        <v>44618</v>
      </c>
      <c r="C158" t="s">
        <v>416</v>
      </c>
      <c r="D158" t="s">
        <v>415</v>
      </c>
      <c r="E158" t="s">
        <v>1366</v>
      </c>
      <c r="F158" t="s">
        <v>419</v>
      </c>
      <c r="G158" t="s">
        <v>420</v>
      </c>
      <c r="H158" t="s">
        <v>422</v>
      </c>
      <c r="I158" t="s">
        <v>425</v>
      </c>
      <c r="J158" t="s">
        <v>424</v>
      </c>
      <c r="K158" t="s">
        <v>366</v>
      </c>
      <c r="L158" t="s">
        <v>284</v>
      </c>
      <c r="M158" t="s">
        <v>250</v>
      </c>
      <c r="N158" t="s">
        <v>234</v>
      </c>
      <c r="O158" t="s">
        <v>234</v>
      </c>
      <c r="P158" t="s">
        <v>285</v>
      </c>
      <c r="Q158" t="s">
        <v>234</v>
      </c>
      <c r="R158" t="s">
        <v>318</v>
      </c>
      <c r="S158">
        <v>1</v>
      </c>
      <c r="T158">
        <v>0</v>
      </c>
      <c r="U158">
        <v>0</v>
      </c>
      <c r="V158">
        <v>0</v>
      </c>
      <c r="W158">
        <v>0</v>
      </c>
      <c r="X158">
        <v>0</v>
      </c>
      <c r="Y158">
        <v>0</v>
      </c>
      <c r="Z158">
        <v>0</v>
      </c>
      <c r="AA158" t="s">
        <v>309</v>
      </c>
      <c r="AB158" t="s">
        <v>750</v>
      </c>
      <c r="AC158" t="s">
        <v>287</v>
      </c>
      <c r="AD158">
        <v>1</v>
      </c>
      <c r="AE158">
        <v>0</v>
      </c>
      <c r="AF158">
        <v>0</v>
      </c>
      <c r="AG158">
        <v>0</v>
      </c>
      <c r="AH158">
        <v>0</v>
      </c>
      <c r="AI158">
        <v>0</v>
      </c>
      <c r="AJ158">
        <v>0</v>
      </c>
      <c r="AK158">
        <v>0</v>
      </c>
      <c r="AL158">
        <v>0</v>
      </c>
      <c r="AM158">
        <v>0</v>
      </c>
      <c r="AN158" t="s">
        <v>234</v>
      </c>
      <c r="AO158" t="s">
        <v>288</v>
      </c>
      <c r="AP158" t="s">
        <v>289</v>
      </c>
      <c r="AQ158" t="s">
        <v>3944</v>
      </c>
      <c r="AR158">
        <v>1</v>
      </c>
      <c r="AS158">
        <v>1</v>
      </c>
      <c r="AT158">
        <v>1</v>
      </c>
      <c r="AU158">
        <v>1</v>
      </c>
      <c r="AV158">
        <v>1</v>
      </c>
      <c r="AW158">
        <v>1</v>
      </c>
      <c r="AX158">
        <v>1</v>
      </c>
      <c r="AY158">
        <v>0</v>
      </c>
      <c r="AZ158" t="s">
        <v>1500</v>
      </c>
      <c r="BA158">
        <v>275</v>
      </c>
      <c r="BB158" s="252">
        <v>137.5</v>
      </c>
      <c r="BC158" t="s">
        <v>1655</v>
      </c>
      <c r="BD158">
        <v>400</v>
      </c>
      <c r="BE158" s="252">
        <v>153.84615384615299</v>
      </c>
      <c r="BF158" t="s">
        <v>1655</v>
      </c>
      <c r="BG158">
        <v>275</v>
      </c>
      <c r="BH158" s="252">
        <v>119.565217391304</v>
      </c>
      <c r="BI158" t="s">
        <v>269</v>
      </c>
      <c r="BJ158">
        <v>400</v>
      </c>
      <c r="BK158" s="252">
        <v>137.93103448275801</v>
      </c>
      <c r="BL158" t="s">
        <v>1655</v>
      </c>
      <c r="BM158">
        <v>750</v>
      </c>
      <c r="BN158" s="252">
        <v>312.5</v>
      </c>
      <c r="BO158" t="s">
        <v>269</v>
      </c>
      <c r="BP158">
        <v>800</v>
      </c>
      <c r="BQ158" s="252">
        <v>333.33333333333297</v>
      </c>
      <c r="BR158" t="s">
        <v>269</v>
      </c>
      <c r="BS158" t="s">
        <v>1507</v>
      </c>
      <c r="BT158" t="s">
        <v>1655</v>
      </c>
      <c r="BU158">
        <v>1100</v>
      </c>
      <c r="BV158" t="s">
        <v>234</v>
      </c>
      <c r="BW158" t="s">
        <v>234</v>
      </c>
      <c r="BX158" t="s">
        <v>234</v>
      </c>
      <c r="BY158" t="s">
        <v>234</v>
      </c>
      <c r="BZ158" t="s">
        <v>234</v>
      </c>
      <c r="CA158" t="s">
        <v>234</v>
      </c>
      <c r="CB158" t="s">
        <v>259</v>
      </c>
      <c r="CC158">
        <v>1100</v>
      </c>
      <c r="CD158" t="s">
        <v>1655</v>
      </c>
      <c r="CE158" t="s">
        <v>1445</v>
      </c>
      <c r="CF158" t="s">
        <v>234</v>
      </c>
      <c r="CG158" t="s">
        <v>234</v>
      </c>
      <c r="CH158" t="s">
        <v>234</v>
      </c>
      <c r="CI158" t="s">
        <v>234</v>
      </c>
      <c r="CJ158" t="s">
        <v>234</v>
      </c>
      <c r="CK158" t="s">
        <v>234</v>
      </c>
      <c r="CL158" t="s">
        <v>234</v>
      </c>
      <c r="CM158" t="s">
        <v>234</v>
      </c>
      <c r="CN158" t="s">
        <v>234</v>
      </c>
      <c r="CO158" t="s">
        <v>234</v>
      </c>
      <c r="CP158" t="s">
        <v>234</v>
      </c>
      <c r="CQ158" t="s">
        <v>234</v>
      </c>
      <c r="CR158" t="s">
        <v>234</v>
      </c>
      <c r="CS158" t="s">
        <v>234</v>
      </c>
      <c r="CT158" t="s">
        <v>234</v>
      </c>
      <c r="CU158" t="s">
        <v>234</v>
      </c>
      <c r="CV158" t="s">
        <v>234</v>
      </c>
      <c r="CW158" t="s">
        <v>234</v>
      </c>
      <c r="CX158" t="s">
        <v>234</v>
      </c>
      <c r="CY158" t="s">
        <v>234</v>
      </c>
      <c r="CZ158" t="s">
        <v>234</v>
      </c>
      <c r="DA158" t="s">
        <v>234</v>
      </c>
      <c r="DB158" t="s">
        <v>234</v>
      </c>
      <c r="DC158" t="s">
        <v>234</v>
      </c>
      <c r="DD158" t="s">
        <v>234</v>
      </c>
      <c r="DE158" t="s">
        <v>1445</v>
      </c>
      <c r="DF158" t="s">
        <v>1445</v>
      </c>
      <c r="DG158" t="s">
        <v>1655</v>
      </c>
      <c r="DH158" t="s">
        <v>419</v>
      </c>
      <c r="DI158" t="s">
        <v>305</v>
      </c>
      <c r="DJ158" t="s">
        <v>426</v>
      </c>
      <c r="DK158" t="s">
        <v>314</v>
      </c>
      <c r="DL158" t="s">
        <v>234</v>
      </c>
      <c r="DM158" t="s">
        <v>234</v>
      </c>
      <c r="DN158" t="s">
        <v>234</v>
      </c>
      <c r="DO158" t="s">
        <v>234</v>
      </c>
      <c r="DP158" t="s">
        <v>234</v>
      </c>
      <c r="DQ158" t="s">
        <v>234</v>
      </c>
      <c r="DR158" t="s">
        <v>234</v>
      </c>
      <c r="DS158" t="s">
        <v>234</v>
      </c>
      <c r="DT158" t="s">
        <v>234</v>
      </c>
      <c r="DU158" t="s">
        <v>234</v>
      </c>
      <c r="DV158" t="s">
        <v>234</v>
      </c>
      <c r="DW158" t="s">
        <v>234</v>
      </c>
      <c r="DX158" t="s">
        <v>234</v>
      </c>
      <c r="DY158" t="s">
        <v>234</v>
      </c>
      <c r="DZ158" t="s">
        <v>234</v>
      </c>
      <c r="EA158" t="s">
        <v>234</v>
      </c>
      <c r="EB158" t="s">
        <v>234</v>
      </c>
      <c r="EC158" t="s">
        <v>234</v>
      </c>
      <c r="ED158" t="s">
        <v>234</v>
      </c>
      <c r="EE158" t="s">
        <v>234</v>
      </c>
      <c r="EF158" t="s">
        <v>234</v>
      </c>
      <c r="EG158" t="s">
        <v>234</v>
      </c>
      <c r="EH158" t="s">
        <v>234</v>
      </c>
      <c r="EI158" t="s">
        <v>234</v>
      </c>
      <c r="EJ158" t="s">
        <v>234</v>
      </c>
      <c r="EK158" s="252" t="s">
        <v>234</v>
      </c>
      <c r="EL158" t="s">
        <v>234</v>
      </c>
      <c r="EM158" t="s">
        <v>234</v>
      </c>
      <c r="EN158" t="s">
        <v>234</v>
      </c>
      <c r="EO158" t="s">
        <v>234</v>
      </c>
      <c r="EP158" t="s">
        <v>234</v>
      </c>
      <c r="EQ158" s="252" t="s">
        <v>234</v>
      </c>
      <c r="ER158" t="s">
        <v>234</v>
      </c>
      <c r="ES158" t="s">
        <v>234</v>
      </c>
      <c r="ET158" t="s">
        <v>234</v>
      </c>
      <c r="EU158" t="s">
        <v>234</v>
      </c>
      <c r="EV158" t="s">
        <v>234</v>
      </c>
      <c r="EW158" t="s">
        <v>234</v>
      </c>
      <c r="EX158" t="s">
        <v>234</v>
      </c>
      <c r="EY158" t="s">
        <v>234</v>
      </c>
      <c r="EZ158" t="s">
        <v>234</v>
      </c>
      <c r="FA158" t="s">
        <v>234</v>
      </c>
      <c r="FB158" t="s">
        <v>234</v>
      </c>
      <c r="FC158" t="s">
        <v>234</v>
      </c>
      <c r="FD158" t="s">
        <v>234</v>
      </c>
      <c r="FE158" t="s">
        <v>234</v>
      </c>
      <c r="FF158" t="s">
        <v>234</v>
      </c>
      <c r="FG158" t="s">
        <v>234</v>
      </c>
      <c r="FH158" t="s">
        <v>234</v>
      </c>
      <c r="FI158" t="s">
        <v>234</v>
      </c>
      <c r="FJ158" t="s">
        <v>234</v>
      </c>
      <c r="FK158" t="s">
        <v>234</v>
      </c>
      <c r="FL158" t="s">
        <v>234</v>
      </c>
      <c r="FM158" t="s">
        <v>234</v>
      </c>
      <c r="FN158" t="s">
        <v>234</v>
      </c>
      <c r="FO158" t="s">
        <v>234</v>
      </c>
      <c r="FP158" t="s">
        <v>234</v>
      </c>
      <c r="FQ158" t="s">
        <v>234</v>
      </c>
      <c r="FR158" t="s">
        <v>234</v>
      </c>
      <c r="FS158" t="s">
        <v>234</v>
      </c>
      <c r="FT158" t="s">
        <v>234</v>
      </c>
      <c r="FU158" t="s">
        <v>234</v>
      </c>
      <c r="FV158" t="s">
        <v>234</v>
      </c>
      <c r="FW158" t="s">
        <v>234</v>
      </c>
      <c r="FX158" t="s">
        <v>234</v>
      </c>
      <c r="FY158" t="s">
        <v>234</v>
      </c>
      <c r="FZ158" t="s">
        <v>234</v>
      </c>
      <c r="GA158" t="s">
        <v>234</v>
      </c>
      <c r="GB158" t="s">
        <v>234</v>
      </c>
      <c r="GC158" t="s">
        <v>234</v>
      </c>
      <c r="GD158" t="s">
        <v>234</v>
      </c>
      <c r="GE158" t="s">
        <v>234</v>
      </c>
      <c r="GF158" t="s">
        <v>234</v>
      </c>
      <c r="GG158" t="s">
        <v>234</v>
      </c>
      <c r="GH158" t="s">
        <v>234</v>
      </c>
      <c r="GI158" t="s">
        <v>234</v>
      </c>
      <c r="GJ158" t="s">
        <v>234</v>
      </c>
      <c r="GK158" t="s">
        <v>234</v>
      </c>
      <c r="GL158" t="s">
        <v>234</v>
      </c>
      <c r="GM158" t="s">
        <v>234</v>
      </c>
      <c r="GN158" t="s">
        <v>234</v>
      </c>
      <c r="GO158" t="s">
        <v>234</v>
      </c>
      <c r="GP158" t="s">
        <v>234</v>
      </c>
      <c r="GQ158" t="s">
        <v>234</v>
      </c>
      <c r="GR158" t="s">
        <v>1445</v>
      </c>
      <c r="GS158" t="s">
        <v>234</v>
      </c>
      <c r="GT158" t="s">
        <v>234</v>
      </c>
      <c r="GU158" t="s">
        <v>234</v>
      </c>
      <c r="GV158" t="s">
        <v>234</v>
      </c>
      <c r="GW158" t="s">
        <v>234</v>
      </c>
      <c r="GX158" t="s">
        <v>234</v>
      </c>
      <c r="GY158" t="s">
        <v>234</v>
      </c>
      <c r="GZ158" t="s">
        <v>234</v>
      </c>
      <c r="HA158" t="s">
        <v>1586</v>
      </c>
      <c r="HB158">
        <v>0</v>
      </c>
      <c r="HC158">
        <v>0</v>
      </c>
      <c r="HD158">
        <v>1</v>
      </c>
      <c r="HE158">
        <v>0</v>
      </c>
      <c r="HF158">
        <v>0</v>
      </c>
      <c r="HG158">
        <v>0</v>
      </c>
      <c r="HH158">
        <v>0</v>
      </c>
      <c r="HI158">
        <v>0</v>
      </c>
      <c r="HJ158" t="s">
        <v>234</v>
      </c>
      <c r="HK158" t="s">
        <v>1445</v>
      </c>
      <c r="HL158" t="s">
        <v>234</v>
      </c>
      <c r="HM158" t="s">
        <v>234</v>
      </c>
      <c r="HN158" t="s">
        <v>234</v>
      </c>
      <c r="HO158" t="s">
        <v>234</v>
      </c>
      <c r="HP158" t="s">
        <v>234</v>
      </c>
      <c r="HQ158" t="s">
        <v>234</v>
      </c>
      <c r="HR158" t="s">
        <v>234</v>
      </c>
      <c r="HS158" t="s">
        <v>234</v>
      </c>
      <c r="HT158" t="s">
        <v>234</v>
      </c>
      <c r="HU158" t="s">
        <v>234</v>
      </c>
      <c r="HV158" t="s">
        <v>234</v>
      </c>
      <c r="HW158" t="s">
        <v>234</v>
      </c>
      <c r="HX158" t="s">
        <v>234</v>
      </c>
      <c r="HY158" t="s">
        <v>234</v>
      </c>
      <c r="HZ158" t="s">
        <v>234</v>
      </c>
      <c r="IA158" t="s">
        <v>234</v>
      </c>
      <c r="IB158" t="s">
        <v>234</v>
      </c>
      <c r="IC158" t="s">
        <v>234</v>
      </c>
      <c r="ID158" t="s">
        <v>234</v>
      </c>
      <c r="IE158" t="s">
        <v>234</v>
      </c>
      <c r="IF158" t="s">
        <v>234</v>
      </c>
      <c r="IG158" t="s">
        <v>234</v>
      </c>
      <c r="IH158" t="s">
        <v>234</v>
      </c>
      <c r="II158" t="s">
        <v>234</v>
      </c>
      <c r="IJ158" t="s">
        <v>234</v>
      </c>
      <c r="IK158" t="s">
        <v>234</v>
      </c>
      <c r="IL158" t="s">
        <v>234</v>
      </c>
      <c r="IM158" t="s">
        <v>234</v>
      </c>
      <c r="IN158" t="s">
        <v>234</v>
      </c>
      <c r="IO158" t="s">
        <v>234</v>
      </c>
      <c r="IP158" t="s">
        <v>234</v>
      </c>
      <c r="IQ158" t="s">
        <v>234</v>
      </c>
      <c r="IR158" t="s">
        <v>234</v>
      </c>
      <c r="IS158" t="s">
        <v>234</v>
      </c>
      <c r="IT158" t="s">
        <v>234</v>
      </c>
      <c r="IU158" t="s">
        <v>234</v>
      </c>
      <c r="IV158" t="s">
        <v>234</v>
      </c>
      <c r="IW158" t="s">
        <v>234</v>
      </c>
      <c r="IX158" t="s">
        <v>234</v>
      </c>
      <c r="IY158" t="s">
        <v>234</v>
      </c>
      <c r="IZ158" t="s">
        <v>234</v>
      </c>
      <c r="JA158" t="s">
        <v>234</v>
      </c>
      <c r="JB158" t="s">
        <v>234</v>
      </c>
      <c r="JC158" t="s">
        <v>234</v>
      </c>
      <c r="JD158" t="s">
        <v>234</v>
      </c>
      <c r="JE158" t="s">
        <v>234</v>
      </c>
      <c r="JF158" t="s">
        <v>234</v>
      </c>
      <c r="JG158" t="s">
        <v>234</v>
      </c>
      <c r="JH158" t="s">
        <v>234</v>
      </c>
      <c r="JI158" t="s">
        <v>234</v>
      </c>
      <c r="JJ158" t="s">
        <v>234</v>
      </c>
      <c r="JK158" t="s">
        <v>234</v>
      </c>
      <c r="JL158" t="s">
        <v>234</v>
      </c>
      <c r="JM158" t="s">
        <v>234</v>
      </c>
      <c r="JN158" t="s">
        <v>234</v>
      </c>
      <c r="JO158" t="s">
        <v>234</v>
      </c>
      <c r="JP158" t="s">
        <v>234</v>
      </c>
      <c r="JQ158" t="s">
        <v>234</v>
      </c>
      <c r="JR158" t="s">
        <v>234</v>
      </c>
      <c r="JS158" t="s">
        <v>234</v>
      </c>
      <c r="JT158" t="s">
        <v>234</v>
      </c>
      <c r="JU158" t="s">
        <v>234</v>
      </c>
      <c r="JV158" t="s">
        <v>234</v>
      </c>
      <c r="JW158" t="s">
        <v>234</v>
      </c>
      <c r="JX158" t="s">
        <v>234</v>
      </c>
    </row>
    <row r="159" spans="1:284" x14ac:dyDescent="0.35">
      <c r="A159" t="s">
        <v>4184</v>
      </c>
      <c r="B159" s="268">
        <v>44618</v>
      </c>
      <c r="C159" t="s">
        <v>416</v>
      </c>
      <c r="D159" t="s">
        <v>415</v>
      </c>
      <c r="E159" t="s">
        <v>1366</v>
      </c>
      <c r="F159" t="s">
        <v>419</v>
      </c>
      <c r="G159" t="s">
        <v>420</v>
      </c>
      <c r="H159" t="s">
        <v>422</v>
      </c>
      <c r="I159" t="s">
        <v>425</v>
      </c>
      <c r="J159" t="s">
        <v>424</v>
      </c>
      <c r="K159" t="s">
        <v>366</v>
      </c>
      <c r="L159" t="s">
        <v>284</v>
      </c>
      <c r="M159" t="s">
        <v>250</v>
      </c>
      <c r="N159" t="s">
        <v>234</v>
      </c>
      <c r="O159" t="s">
        <v>234</v>
      </c>
      <c r="P159" t="s">
        <v>285</v>
      </c>
      <c r="Q159" t="s">
        <v>234</v>
      </c>
      <c r="R159" t="s">
        <v>302</v>
      </c>
      <c r="S159">
        <v>0</v>
      </c>
      <c r="T159">
        <v>1</v>
      </c>
      <c r="U159">
        <v>0</v>
      </c>
      <c r="V159">
        <v>0</v>
      </c>
      <c r="W159">
        <v>0</v>
      </c>
      <c r="X159">
        <v>0</v>
      </c>
      <c r="Y159">
        <v>0</v>
      </c>
      <c r="Z159">
        <v>0</v>
      </c>
      <c r="AA159" t="s">
        <v>303</v>
      </c>
      <c r="AB159" t="s">
        <v>752</v>
      </c>
      <c r="AC159" t="s">
        <v>287</v>
      </c>
      <c r="AD159">
        <v>1</v>
      </c>
      <c r="AE159">
        <v>0</v>
      </c>
      <c r="AF159">
        <v>0</v>
      </c>
      <c r="AG159">
        <v>0</v>
      </c>
      <c r="AH159">
        <v>0</v>
      </c>
      <c r="AI159">
        <v>0</v>
      </c>
      <c r="AJ159">
        <v>0</v>
      </c>
      <c r="AK159">
        <v>0</v>
      </c>
      <c r="AL159">
        <v>0</v>
      </c>
      <c r="AM159">
        <v>0</v>
      </c>
      <c r="AN159" t="s">
        <v>234</v>
      </c>
      <c r="AO159" t="s">
        <v>317</v>
      </c>
      <c r="AP159" t="s">
        <v>289</v>
      </c>
      <c r="AQ159" t="s">
        <v>234</v>
      </c>
      <c r="AR159" t="s">
        <v>234</v>
      </c>
      <c r="AS159" t="s">
        <v>234</v>
      </c>
      <c r="AT159" t="s">
        <v>234</v>
      </c>
      <c r="AU159" t="s">
        <v>234</v>
      </c>
      <c r="AV159" t="s">
        <v>234</v>
      </c>
      <c r="AW159" t="s">
        <v>234</v>
      </c>
      <c r="AX159" t="s">
        <v>234</v>
      </c>
      <c r="AY159" t="s">
        <v>234</v>
      </c>
      <c r="AZ159" t="s">
        <v>234</v>
      </c>
      <c r="BA159" t="s">
        <v>234</v>
      </c>
      <c r="BB159" t="s">
        <v>234</v>
      </c>
      <c r="BC159" t="s">
        <v>234</v>
      </c>
      <c r="BD159" t="s">
        <v>234</v>
      </c>
      <c r="BE159" s="252" t="s">
        <v>234</v>
      </c>
      <c r="BF159" t="s">
        <v>234</v>
      </c>
      <c r="BG159" t="s">
        <v>234</v>
      </c>
      <c r="BH159" s="252" t="s">
        <v>234</v>
      </c>
      <c r="BI159" t="s">
        <v>234</v>
      </c>
      <c r="BJ159" t="s">
        <v>234</v>
      </c>
      <c r="BK159" s="252" t="s">
        <v>234</v>
      </c>
      <c r="BL159" t="s">
        <v>234</v>
      </c>
      <c r="BM159" t="s">
        <v>234</v>
      </c>
      <c r="BN159" s="252" t="s">
        <v>234</v>
      </c>
      <c r="BO159" t="s">
        <v>234</v>
      </c>
      <c r="BP159" t="s">
        <v>234</v>
      </c>
      <c r="BQ159" s="252" t="s">
        <v>234</v>
      </c>
      <c r="BR159" t="s">
        <v>234</v>
      </c>
      <c r="BS159" t="s">
        <v>234</v>
      </c>
      <c r="BT159" t="s">
        <v>234</v>
      </c>
      <c r="BU159" t="s">
        <v>234</v>
      </c>
      <c r="BV159" t="s">
        <v>234</v>
      </c>
      <c r="BW159" t="s">
        <v>234</v>
      </c>
      <c r="BX159" t="s">
        <v>234</v>
      </c>
      <c r="BY159" t="s">
        <v>234</v>
      </c>
      <c r="BZ159" t="s">
        <v>234</v>
      </c>
      <c r="CA159" t="s">
        <v>234</v>
      </c>
      <c r="CB159" t="s">
        <v>234</v>
      </c>
      <c r="CC159" t="s">
        <v>234</v>
      </c>
      <c r="CD159" t="s">
        <v>234</v>
      </c>
      <c r="CE159" t="s">
        <v>234</v>
      </c>
      <c r="CF159" t="s">
        <v>234</v>
      </c>
      <c r="CG159" t="s">
        <v>234</v>
      </c>
      <c r="CH159" t="s">
        <v>234</v>
      </c>
      <c r="CI159" t="s">
        <v>234</v>
      </c>
      <c r="CJ159" t="s">
        <v>234</v>
      </c>
      <c r="CK159" t="s">
        <v>234</v>
      </c>
      <c r="CL159" t="s">
        <v>234</v>
      </c>
      <c r="CM159" t="s">
        <v>234</v>
      </c>
      <c r="CN159" t="s">
        <v>234</v>
      </c>
      <c r="CO159" t="s">
        <v>234</v>
      </c>
      <c r="CP159" t="s">
        <v>234</v>
      </c>
      <c r="CQ159" t="s">
        <v>234</v>
      </c>
      <c r="CR159" t="s">
        <v>234</v>
      </c>
      <c r="CS159" t="s">
        <v>234</v>
      </c>
      <c r="CT159" t="s">
        <v>234</v>
      </c>
      <c r="CU159" t="s">
        <v>234</v>
      </c>
      <c r="CV159" t="s">
        <v>234</v>
      </c>
      <c r="CW159" t="s">
        <v>234</v>
      </c>
      <c r="CX159" t="s">
        <v>234</v>
      </c>
      <c r="CY159" t="s">
        <v>234</v>
      </c>
      <c r="CZ159" t="s">
        <v>234</v>
      </c>
      <c r="DA159" t="s">
        <v>234</v>
      </c>
      <c r="DB159" t="s">
        <v>234</v>
      </c>
      <c r="DC159" t="s">
        <v>234</v>
      </c>
      <c r="DD159" t="s">
        <v>234</v>
      </c>
      <c r="DE159" t="s">
        <v>234</v>
      </c>
      <c r="DF159" t="s">
        <v>234</v>
      </c>
      <c r="DG159" t="s">
        <v>234</v>
      </c>
      <c r="DH159" t="s">
        <v>234</v>
      </c>
      <c r="DI159" t="s">
        <v>234</v>
      </c>
      <c r="DJ159" t="s">
        <v>234</v>
      </c>
      <c r="DK159" t="s">
        <v>234</v>
      </c>
      <c r="DL159" t="s">
        <v>3813</v>
      </c>
      <c r="DM159">
        <v>1</v>
      </c>
      <c r="DN159">
        <v>1</v>
      </c>
      <c r="DO159">
        <v>1</v>
      </c>
      <c r="DP159">
        <v>1</v>
      </c>
      <c r="DQ159">
        <v>1</v>
      </c>
      <c r="DR159">
        <v>1</v>
      </c>
      <c r="DS159">
        <v>1</v>
      </c>
      <c r="DT159">
        <v>0</v>
      </c>
      <c r="DU159" t="s">
        <v>1655</v>
      </c>
      <c r="DV159">
        <v>40</v>
      </c>
      <c r="DW159" t="s">
        <v>3818</v>
      </c>
      <c r="DX159" t="s">
        <v>234</v>
      </c>
      <c r="DY159" t="s">
        <v>234</v>
      </c>
      <c r="DZ159" t="s">
        <v>234</v>
      </c>
      <c r="EA159" s="99">
        <v>40</v>
      </c>
      <c r="EB159" t="s">
        <v>269</v>
      </c>
      <c r="EC159">
        <v>25</v>
      </c>
      <c r="ED159" t="s">
        <v>1655</v>
      </c>
      <c r="EE159">
        <v>100</v>
      </c>
      <c r="EF159" t="s">
        <v>269</v>
      </c>
      <c r="EG159" t="s">
        <v>1655</v>
      </c>
      <c r="EH159">
        <v>25</v>
      </c>
      <c r="EI159" t="s">
        <v>234</v>
      </c>
      <c r="EJ159" t="s">
        <v>234</v>
      </c>
      <c r="EK159" s="252">
        <v>25</v>
      </c>
      <c r="EL159" t="s">
        <v>1655</v>
      </c>
      <c r="EM159" t="s">
        <v>1655</v>
      </c>
      <c r="EN159">
        <v>100</v>
      </c>
      <c r="EO159" t="s">
        <v>234</v>
      </c>
      <c r="EP159" t="s">
        <v>234</v>
      </c>
      <c r="EQ159" s="252">
        <v>100</v>
      </c>
      <c r="ER159" t="s">
        <v>1655</v>
      </c>
      <c r="ES159" t="s">
        <v>1655</v>
      </c>
      <c r="ET159">
        <v>125</v>
      </c>
      <c r="EU159" t="s">
        <v>234</v>
      </c>
      <c r="EV159" t="s">
        <v>234</v>
      </c>
      <c r="EW159" t="s">
        <v>234</v>
      </c>
      <c r="EX159" s="99">
        <v>125</v>
      </c>
      <c r="EY159" t="s">
        <v>269</v>
      </c>
      <c r="EZ159" t="s">
        <v>1655</v>
      </c>
      <c r="FA159" t="s">
        <v>234</v>
      </c>
      <c r="FB159">
        <v>25</v>
      </c>
      <c r="FC159" t="s">
        <v>234</v>
      </c>
      <c r="FD159" t="s">
        <v>234</v>
      </c>
      <c r="FE159" t="s">
        <v>234</v>
      </c>
      <c r="FF159" t="s">
        <v>234</v>
      </c>
      <c r="FG159" t="s">
        <v>234</v>
      </c>
      <c r="FH159" t="s">
        <v>234</v>
      </c>
      <c r="FI159" t="s">
        <v>269</v>
      </c>
      <c r="FJ159" t="s">
        <v>259</v>
      </c>
      <c r="FK159">
        <v>25</v>
      </c>
      <c r="FL159" t="s">
        <v>1445</v>
      </c>
      <c r="FM159" t="s">
        <v>234</v>
      </c>
      <c r="FN159" t="s">
        <v>234</v>
      </c>
      <c r="FO159" t="s">
        <v>234</v>
      </c>
      <c r="FP159" t="s">
        <v>234</v>
      </c>
      <c r="FQ159" t="s">
        <v>234</v>
      </c>
      <c r="FR159" t="s">
        <v>234</v>
      </c>
      <c r="FS159" t="s">
        <v>234</v>
      </c>
      <c r="FT159" t="s">
        <v>234</v>
      </c>
      <c r="FU159" t="s">
        <v>234</v>
      </c>
      <c r="FV159" t="s">
        <v>234</v>
      </c>
      <c r="FW159" t="s">
        <v>234</v>
      </c>
      <c r="FX159" t="s">
        <v>234</v>
      </c>
      <c r="FY159" t="s">
        <v>234</v>
      </c>
      <c r="FZ159" t="s">
        <v>234</v>
      </c>
      <c r="GA159" t="s">
        <v>234</v>
      </c>
      <c r="GB159" t="s">
        <v>234</v>
      </c>
      <c r="GC159" t="s">
        <v>234</v>
      </c>
      <c r="GD159" t="s">
        <v>234</v>
      </c>
      <c r="GE159" t="s">
        <v>234</v>
      </c>
      <c r="GF159" t="s">
        <v>234</v>
      </c>
      <c r="GG159" t="s">
        <v>234</v>
      </c>
      <c r="GH159" t="s">
        <v>234</v>
      </c>
      <c r="GI159" t="s">
        <v>234</v>
      </c>
      <c r="GJ159" t="s">
        <v>234</v>
      </c>
      <c r="GK159" t="s">
        <v>1445</v>
      </c>
      <c r="GL159" t="s">
        <v>1655</v>
      </c>
      <c r="GM159" t="s">
        <v>1655</v>
      </c>
      <c r="GN159" t="s">
        <v>419</v>
      </c>
      <c r="GO159" t="s">
        <v>305</v>
      </c>
      <c r="GP159" t="s">
        <v>426</v>
      </c>
      <c r="GQ159" t="s">
        <v>314</v>
      </c>
      <c r="GR159" t="s">
        <v>1445</v>
      </c>
      <c r="GS159" t="s">
        <v>234</v>
      </c>
      <c r="GT159" t="s">
        <v>234</v>
      </c>
      <c r="GU159" t="s">
        <v>234</v>
      </c>
      <c r="GV159" t="s">
        <v>234</v>
      </c>
      <c r="GW159" t="s">
        <v>234</v>
      </c>
      <c r="GX159" t="s">
        <v>234</v>
      </c>
      <c r="GY159" t="s">
        <v>234</v>
      </c>
      <c r="GZ159" t="s">
        <v>234</v>
      </c>
      <c r="HA159" t="s">
        <v>1591</v>
      </c>
      <c r="HB159">
        <v>0</v>
      </c>
      <c r="HC159">
        <v>0</v>
      </c>
      <c r="HD159">
        <v>0</v>
      </c>
      <c r="HE159">
        <v>0</v>
      </c>
      <c r="HF159">
        <v>0</v>
      </c>
      <c r="HG159">
        <v>1</v>
      </c>
      <c r="HH159">
        <v>0</v>
      </c>
      <c r="HI159">
        <v>0</v>
      </c>
      <c r="HJ159" t="s">
        <v>234</v>
      </c>
      <c r="HK159" t="s">
        <v>1445</v>
      </c>
      <c r="HL159" t="s">
        <v>234</v>
      </c>
      <c r="HM159" t="s">
        <v>234</v>
      </c>
      <c r="HN159" t="s">
        <v>234</v>
      </c>
      <c r="HO159" t="s">
        <v>234</v>
      </c>
      <c r="HP159" t="s">
        <v>234</v>
      </c>
      <c r="HQ159" t="s">
        <v>234</v>
      </c>
      <c r="HR159" t="s">
        <v>234</v>
      </c>
      <c r="HS159" t="s">
        <v>234</v>
      </c>
      <c r="HT159" t="s">
        <v>234</v>
      </c>
      <c r="HU159" t="s">
        <v>234</v>
      </c>
      <c r="HV159" t="s">
        <v>234</v>
      </c>
      <c r="HW159" t="s">
        <v>234</v>
      </c>
      <c r="HX159" t="s">
        <v>234</v>
      </c>
      <c r="HY159" t="s">
        <v>234</v>
      </c>
      <c r="HZ159" t="s">
        <v>234</v>
      </c>
      <c r="IA159" t="s">
        <v>234</v>
      </c>
      <c r="IB159" t="s">
        <v>234</v>
      </c>
      <c r="IC159" t="s">
        <v>234</v>
      </c>
      <c r="ID159" t="s">
        <v>234</v>
      </c>
      <c r="IE159" t="s">
        <v>234</v>
      </c>
      <c r="IF159" t="s">
        <v>234</v>
      </c>
      <c r="IG159" t="s">
        <v>234</v>
      </c>
      <c r="IH159" t="s">
        <v>234</v>
      </c>
      <c r="II159" t="s">
        <v>234</v>
      </c>
      <c r="IJ159" t="s">
        <v>234</v>
      </c>
      <c r="IK159" t="s">
        <v>234</v>
      </c>
      <c r="IL159" t="s">
        <v>234</v>
      </c>
      <c r="IM159" t="s">
        <v>234</v>
      </c>
      <c r="IN159" t="s">
        <v>234</v>
      </c>
      <c r="IO159" t="s">
        <v>234</v>
      </c>
      <c r="IP159" t="s">
        <v>234</v>
      </c>
      <c r="IQ159" t="s">
        <v>234</v>
      </c>
      <c r="IR159" t="s">
        <v>234</v>
      </c>
      <c r="IS159" t="s">
        <v>234</v>
      </c>
      <c r="IT159" t="s">
        <v>234</v>
      </c>
      <c r="IU159" t="s">
        <v>234</v>
      </c>
      <c r="IV159" t="s">
        <v>234</v>
      </c>
      <c r="IW159" t="s">
        <v>234</v>
      </c>
      <c r="IX159" t="s">
        <v>234</v>
      </c>
      <c r="IY159" t="s">
        <v>234</v>
      </c>
      <c r="IZ159" t="s">
        <v>234</v>
      </c>
      <c r="JA159" t="s">
        <v>234</v>
      </c>
      <c r="JB159" t="s">
        <v>234</v>
      </c>
      <c r="JC159" t="s">
        <v>234</v>
      </c>
      <c r="JD159" t="s">
        <v>234</v>
      </c>
      <c r="JE159" t="s">
        <v>234</v>
      </c>
      <c r="JF159" t="s">
        <v>234</v>
      </c>
      <c r="JG159" t="s">
        <v>234</v>
      </c>
      <c r="JH159" t="s">
        <v>234</v>
      </c>
      <c r="JI159" t="s">
        <v>234</v>
      </c>
      <c r="JJ159" t="s">
        <v>234</v>
      </c>
      <c r="JK159" t="s">
        <v>234</v>
      </c>
      <c r="JL159" t="s">
        <v>234</v>
      </c>
      <c r="JM159" t="s">
        <v>234</v>
      </c>
      <c r="JN159" t="s">
        <v>234</v>
      </c>
      <c r="JO159" t="s">
        <v>234</v>
      </c>
      <c r="JP159" t="s">
        <v>234</v>
      </c>
      <c r="JQ159" t="s">
        <v>234</v>
      </c>
      <c r="JR159" t="s">
        <v>234</v>
      </c>
      <c r="JS159" t="s">
        <v>234</v>
      </c>
      <c r="JT159" t="s">
        <v>234</v>
      </c>
      <c r="JU159" t="s">
        <v>234</v>
      </c>
      <c r="JV159" t="s">
        <v>234</v>
      </c>
      <c r="JW159" t="s">
        <v>234</v>
      </c>
      <c r="JX159" t="s">
        <v>234</v>
      </c>
    </row>
    <row r="160" spans="1:284" x14ac:dyDescent="0.35">
      <c r="A160" t="s">
        <v>4186</v>
      </c>
      <c r="B160" s="268">
        <v>44618</v>
      </c>
      <c r="C160" t="s">
        <v>416</v>
      </c>
      <c r="D160" t="s">
        <v>415</v>
      </c>
      <c r="E160" t="s">
        <v>1366</v>
      </c>
      <c r="F160" t="s">
        <v>419</v>
      </c>
      <c r="G160" t="s">
        <v>420</v>
      </c>
      <c r="H160" t="s">
        <v>422</v>
      </c>
      <c r="I160" t="s">
        <v>425</v>
      </c>
      <c r="J160" t="s">
        <v>424</v>
      </c>
      <c r="K160" t="s">
        <v>366</v>
      </c>
      <c r="L160" t="s">
        <v>284</v>
      </c>
      <c r="M160" t="s">
        <v>250</v>
      </c>
      <c r="N160" t="s">
        <v>234</v>
      </c>
      <c r="O160" t="s">
        <v>234</v>
      </c>
      <c r="P160" t="s">
        <v>308</v>
      </c>
      <c r="Q160" t="s">
        <v>234</v>
      </c>
      <c r="R160" t="s">
        <v>3875</v>
      </c>
      <c r="S160">
        <v>1</v>
      </c>
      <c r="T160">
        <v>1</v>
      </c>
      <c r="U160">
        <v>0</v>
      </c>
      <c r="V160">
        <v>0</v>
      </c>
      <c r="W160">
        <v>0</v>
      </c>
      <c r="X160">
        <v>0</v>
      </c>
      <c r="Y160">
        <v>0</v>
      </c>
      <c r="Z160">
        <v>0</v>
      </c>
      <c r="AA160" t="s">
        <v>309</v>
      </c>
      <c r="AB160" t="s">
        <v>750</v>
      </c>
      <c r="AC160" t="s">
        <v>287</v>
      </c>
      <c r="AD160">
        <v>1</v>
      </c>
      <c r="AE160">
        <v>0</v>
      </c>
      <c r="AF160">
        <v>0</v>
      </c>
      <c r="AG160">
        <v>0</v>
      </c>
      <c r="AH160">
        <v>0</v>
      </c>
      <c r="AI160">
        <v>0</v>
      </c>
      <c r="AJ160">
        <v>0</v>
      </c>
      <c r="AK160">
        <v>0</v>
      </c>
      <c r="AL160">
        <v>0</v>
      </c>
      <c r="AM160">
        <v>0</v>
      </c>
      <c r="AN160" t="s">
        <v>234</v>
      </c>
      <c r="AO160" t="s">
        <v>288</v>
      </c>
      <c r="AP160" t="s">
        <v>289</v>
      </c>
      <c r="AQ160" t="s">
        <v>3944</v>
      </c>
      <c r="AR160">
        <v>1</v>
      </c>
      <c r="AS160">
        <v>1</v>
      </c>
      <c r="AT160">
        <v>1</v>
      </c>
      <c r="AU160">
        <v>1</v>
      </c>
      <c r="AV160">
        <v>1</v>
      </c>
      <c r="AW160">
        <v>1</v>
      </c>
      <c r="AX160">
        <v>1</v>
      </c>
      <c r="AY160">
        <v>0</v>
      </c>
      <c r="AZ160" t="s">
        <v>1500</v>
      </c>
      <c r="BA160">
        <v>250</v>
      </c>
      <c r="BB160">
        <v>125</v>
      </c>
      <c r="BC160" t="s">
        <v>1655</v>
      </c>
      <c r="BD160">
        <v>350</v>
      </c>
      <c r="BE160" s="252">
        <v>134.61538461538399</v>
      </c>
      <c r="BF160" t="s">
        <v>1655</v>
      </c>
      <c r="BG160">
        <v>300</v>
      </c>
      <c r="BH160" s="252">
        <v>130.434782608695</v>
      </c>
      <c r="BI160" t="s">
        <v>1655</v>
      </c>
      <c r="BJ160">
        <v>400</v>
      </c>
      <c r="BK160" s="252">
        <v>137.93103448275801</v>
      </c>
      <c r="BL160" t="s">
        <v>1655</v>
      </c>
      <c r="BM160">
        <v>800</v>
      </c>
      <c r="BN160" s="252">
        <v>333.33333333333297</v>
      </c>
      <c r="BO160" t="s">
        <v>1445</v>
      </c>
      <c r="BP160">
        <v>900</v>
      </c>
      <c r="BQ160" s="252">
        <v>375</v>
      </c>
      <c r="BR160" t="s">
        <v>1445</v>
      </c>
      <c r="BS160" t="s">
        <v>1507</v>
      </c>
      <c r="BT160" t="s">
        <v>1655</v>
      </c>
      <c r="BU160">
        <v>1000</v>
      </c>
      <c r="BV160" t="s">
        <v>234</v>
      </c>
      <c r="BW160" t="s">
        <v>234</v>
      </c>
      <c r="BX160" t="s">
        <v>234</v>
      </c>
      <c r="BY160" t="s">
        <v>234</v>
      </c>
      <c r="BZ160" t="s">
        <v>234</v>
      </c>
      <c r="CA160" t="s">
        <v>234</v>
      </c>
      <c r="CB160" t="s">
        <v>259</v>
      </c>
      <c r="CC160">
        <v>1000</v>
      </c>
      <c r="CD160" t="s">
        <v>1655</v>
      </c>
      <c r="CE160" t="s">
        <v>1445</v>
      </c>
      <c r="CF160" t="s">
        <v>234</v>
      </c>
      <c r="CG160" t="s">
        <v>234</v>
      </c>
      <c r="CH160" t="s">
        <v>234</v>
      </c>
      <c r="CI160" t="s">
        <v>234</v>
      </c>
      <c r="CJ160" t="s">
        <v>234</v>
      </c>
      <c r="CK160" t="s">
        <v>234</v>
      </c>
      <c r="CL160" t="s">
        <v>234</v>
      </c>
      <c r="CM160" t="s">
        <v>234</v>
      </c>
      <c r="CN160" t="s">
        <v>234</v>
      </c>
      <c r="CO160" t="s">
        <v>234</v>
      </c>
      <c r="CP160" t="s">
        <v>234</v>
      </c>
      <c r="CQ160" t="s">
        <v>234</v>
      </c>
      <c r="CR160" t="s">
        <v>234</v>
      </c>
      <c r="CS160" t="s">
        <v>234</v>
      </c>
      <c r="CT160" t="s">
        <v>234</v>
      </c>
      <c r="CU160" t="s">
        <v>234</v>
      </c>
      <c r="CV160" t="s">
        <v>234</v>
      </c>
      <c r="CW160" t="s">
        <v>234</v>
      </c>
      <c r="CX160" t="s">
        <v>234</v>
      </c>
      <c r="CY160" t="s">
        <v>234</v>
      </c>
      <c r="CZ160" t="s">
        <v>234</v>
      </c>
      <c r="DA160" t="s">
        <v>234</v>
      </c>
      <c r="DB160" t="s">
        <v>234</v>
      </c>
      <c r="DC160" t="s">
        <v>234</v>
      </c>
      <c r="DD160" t="s">
        <v>234</v>
      </c>
      <c r="DE160" t="s">
        <v>1655</v>
      </c>
      <c r="DF160" t="s">
        <v>1445</v>
      </c>
      <c r="DG160" t="s">
        <v>1655</v>
      </c>
      <c r="DH160" t="s">
        <v>419</v>
      </c>
      <c r="DI160" t="s">
        <v>305</v>
      </c>
      <c r="DJ160" t="s">
        <v>426</v>
      </c>
      <c r="DK160" t="s">
        <v>314</v>
      </c>
      <c r="DL160" t="s">
        <v>3813</v>
      </c>
      <c r="DM160">
        <v>1</v>
      </c>
      <c r="DN160">
        <v>1</v>
      </c>
      <c r="DO160">
        <v>1</v>
      </c>
      <c r="DP160">
        <v>1</v>
      </c>
      <c r="DQ160">
        <v>1</v>
      </c>
      <c r="DR160">
        <v>1</v>
      </c>
      <c r="DS160">
        <v>1</v>
      </c>
      <c r="DT160">
        <v>0</v>
      </c>
      <c r="DU160" t="s">
        <v>1655</v>
      </c>
      <c r="DV160">
        <v>40</v>
      </c>
      <c r="DW160" t="s">
        <v>3818</v>
      </c>
      <c r="DX160" t="s">
        <v>234</v>
      </c>
      <c r="DY160" t="s">
        <v>234</v>
      </c>
      <c r="DZ160" t="s">
        <v>234</v>
      </c>
      <c r="EA160" s="99">
        <v>40</v>
      </c>
      <c r="EB160" t="s">
        <v>269</v>
      </c>
      <c r="EC160">
        <v>25</v>
      </c>
      <c r="ED160" t="s">
        <v>1655</v>
      </c>
      <c r="EE160">
        <v>75</v>
      </c>
      <c r="EF160" t="s">
        <v>269</v>
      </c>
      <c r="EG160" t="s">
        <v>1655</v>
      </c>
      <c r="EH160">
        <v>25</v>
      </c>
      <c r="EI160" t="s">
        <v>234</v>
      </c>
      <c r="EJ160" t="s">
        <v>234</v>
      </c>
      <c r="EK160" s="252">
        <v>25</v>
      </c>
      <c r="EL160" t="s">
        <v>269</v>
      </c>
      <c r="EM160" t="s">
        <v>1655</v>
      </c>
      <c r="EN160">
        <v>125</v>
      </c>
      <c r="EO160" t="s">
        <v>234</v>
      </c>
      <c r="EP160" t="s">
        <v>234</v>
      </c>
      <c r="EQ160" s="252">
        <v>125</v>
      </c>
      <c r="ER160" t="s">
        <v>1655</v>
      </c>
      <c r="ES160" t="s">
        <v>1655</v>
      </c>
      <c r="ET160">
        <v>100</v>
      </c>
      <c r="EU160" t="s">
        <v>234</v>
      </c>
      <c r="EV160" t="s">
        <v>234</v>
      </c>
      <c r="EW160" t="s">
        <v>234</v>
      </c>
      <c r="EX160" s="99">
        <v>100</v>
      </c>
      <c r="EY160" t="s">
        <v>269</v>
      </c>
      <c r="EZ160" t="s">
        <v>1655</v>
      </c>
      <c r="FA160" t="s">
        <v>234</v>
      </c>
      <c r="FB160">
        <v>25</v>
      </c>
      <c r="FC160" t="s">
        <v>234</v>
      </c>
      <c r="FD160" t="s">
        <v>234</v>
      </c>
      <c r="FE160" t="s">
        <v>234</v>
      </c>
      <c r="FF160" t="s">
        <v>234</v>
      </c>
      <c r="FG160" t="s">
        <v>234</v>
      </c>
      <c r="FH160" t="s">
        <v>234</v>
      </c>
      <c r="FI160" t="s">
        <v>269</v>
      </c>
      <c r="FJ160" t="s">
        <v>259</v>
      </c>
      <c r="FK160">
        <v>25</v>
      </c>
      <c r="FL160" t="s">
        <v>1445</v>
      </c>
      <c r="FM160" t="s">
        <v>234</v>
      </c>
      <c r="FN160" t="s">
        <v>234</v>
      </c>
      <c r="FO160" t="s">
        <v>234</v>
      </c>
      <c r="FP160" t="s">
        <v>234</v>
      </c>
      <c r="FQ160" t="s">
        <v>234</v>
      </c>
      <c r="FR160" t="s">
        <v>234</v>
      </c>
      <c r="FS160" t="s">
        <v>234</v>
      </c>
      <c r="FT160" t="s">
        <v>234</v>
      </c>
      <c r="FU160" t="s">
        <v>234</v>
      </c>
      <c r="FV160" t="s">
        <v>234</v>
      </c>
      <c r="FW160" t="s">
        <v>234</v>
      </c>
      <c r="FX160" t="s">
        <v>234</v>
      </c>
      <c r="FY160" t="s">
        <v>234</v>
      </c>
      <c r="FZ160" t="s">
        <v>234</v>
      </c>
      <c r="GA160" t="s">
        <v>234</v>
      </c>
      <c r="GB160" t="s">
        <v>234</v>
      </c>
      <c r="GC160" t="s">
        <v>234</v>
      </c>
      <c r="GD160" t="s">
        <v>234</v>
      </c>
      <c r="GE160" t="s">
        <v>234</v>
      </c>
      <c r="GF160" t="s">
        <v>234</v>
      </c>
      <c r="GG160" t="s">
        <v>234</v>
      </c>
      <c r="GH160" t="s">
        <v>234</v>
      </c>
      <c r="GI160" t="s">
        <v>234</v>
      </c>
      <c r="GJ160" t="s">
        <v>234</v>
      </c>
      <c r="GK160" t="s">
        <v>1445</v>
      </c>
      <c r="GL160" t="s">
        <v>1445</v>
      </c>
      <c r="GM160" t="s">
        <v>1655</v>
      </c>
      <c r="GN160" t="s">
        <v>419</v>
      </c>
      <c r="GO160" t="s">
        <v>305</v>
      </c>
      <c r="GP160" t="s">
        <v>426</v>
      </c>
      <c r="GQ160" t="s">
        <v>314</v>
      </c>
      <c r="GR160" t="s">
        <v>1445</v>
      </c>
      <c r="GS160" t="s">
        <v>234</v>
      </c>
      <c r="GT160" t="s">
        <v>234</v>
      </c>
      <c r="GU160" t="s">
        <v>234</v>
      </c>
      <c r="GV160" t="s">
        <v>234</v>
      </c>
      <c r="GW160" t="s">
        <v>234</v>
      </c>
      <c r="GX160" t="s">
        <v>234</v>
      </c>
      <c r="GY160" t="s">
        <v>234</v>
      </c>
      <c r="GZ160" t="s">
        <v>234</v>
      </c>
      <c r="HA160" t="s">
        <v>1591</v>
      </c>
      <c r="HB160">
        <v>0</v>
      </c>
      <c r="HC160">
        <v>0</v>
      </c>
      <c r="HD160">
        <v>0</v>
      </c>
      <c r="HE160">
        <v>0</v>
      </c>
      <c r="HF160">
        <v>0</v>
      </c>
      <c r="HG160">
        <v>1</v>
      </c>
      <c r="HH160">
        <v>0</v>
      </c>
      <c r="HI160">
        <v>0</v>
      </c>
      <c r="HJ160" t="s">
        <v>234</v>
      </c>
      <c r="HK160" t="s">
        <v>1445</v>
      </c>
      <c r="HL160" t="s">
        <v>234</v>
      </c>
      <c r="HM160" t="s">
        <v>234</v>
      </c>
      <c r="HN160" t="s">
        <v>234</v>
      </c>
      <c r="HO160" t="s">
        <v>234</v>
      </c>
      <c r="HP160" t="s">
        <v>234</v>
      </c>
      <c r="HQ160" t="s">
        <v>234</v>
      </c>
      <c r="HR160" t="s">
        <v>234</v>
      </c>
      <c r="HS160" t="s">
        <v>234</v>
      </c>
      <c r="HT160" t="s">
        <v>234</v>
      </c>
      <c r="HU160" t="s">
        <v>234</v>
      </c>
      <c r="HV160" t="s">
        <v>234</v>
      </c>
      <c r="HW160" t="s">
        <v>234</v>
      </c>
      <c r="HX160" t="s">
        <v>234</v>
      </c>
      <c r="HY160" t="s">
        <v>234</v>
      </c>
      <c r="HZ160" t="s">
        <v>234</v>
      </c>
      <c r="IA160" t="s">
        <v>234</v>
      </c>
      <c r="IB160" t="s">
        <v>234</v>
      </c>
      <c r="IC160" t="s">
        <v>234</v>
      </c>
      <c r="ID160" t="s">
        <v>234</v>
      </c>
      <c r="IE160" t="s">
        <v>234</v>
      </c>
      <c r="IF160" t="s">
        <v>234</v>
      </c>
      <c r="IG160" t="s">
        <v>234</v>
      </c>
      <c r="IH160" t="s">
        <v>234</v>
      </c>
      <c r="II160" t="s">
        <v>234</v>
      </c>
      <c r="IJ160" t="s">
        <v>234</v>
      </c>
      <c r="IK160" t="s">
        <v>234</v>
      </c>
      <c r="IL160" t="s">
        <v>234</v>
      </c>
      <c r="IM160" t="s">
        <v>234</v>
      </c>
      <c r="IN160" t="s">
        <v>234</v>
      </c>
      <c r="IO160" t="s">
        <v>234</v>
      </c>
      <c r="IP160" t="s">
        <v>234</v>
      </c>
      <c r="IQ160" t="s">
        <v>234</v>
      </c>
      <c r="IR160" t="s">
        <v>234</v>
      </c>
      <c r="IS160" t="s">
        <v>234</v>
      </c>
      <c r="IT160" t="s">
        <v>234</v>
      </c>
      <c r="IU160" t="s">
        <v>234</v>
      </c>
      <c r="IV160" t="s">
        <v>234</v>
      </c>
      <c r="IW160" t="s">
        <v>234</v>
      </c>
      <c r="IX160" t="s">
        <v>234</v>
      </c>
      <c r="IY160" t="s">
        <v>234</v>
      </c>
      <c r="IZ160" t="s">
        <v>234</v>
      </c>
      <c r="JA160" t="s">
        <v>234</v>
      </c>
      <c r="JB160" t="s">
        <v>234</v>
      </c>
      <c r="JC160" t="s">
        <v>234</v>
      </c>
      <c r="JD160" t="s">
        <v>234</v>
      </c>
      <c r="JE160" t="s">
        <v>234</v>
      </c>
      <c r="JF160" t="s">
        <v>234</v>
      </c>
      <c r="JG160" t="s">
        <v>234</v>
      </c>
      <c r="JH160" t="s">
        <v>234</v>
      </c>
      <c r="JI160" t="s">
        <v>234</v>
      </c>
      <c r="JJ160" t="s">
        <v>234</v>
      </c>
      <c r="JK160" t="s">
        <v>234</v>
      </c>
      <c r="JL160" t="s">
        <v>234</v>
      </c>
      <c r="JM160" t="s">
        <v>234</v>
      </c>
      <c r="JN160" t="s">
        <v>234</v>
      </c>
      <c r="JO160" t="s">
        <v>234</v>
      </c>
      <c r="JP160" t="s">
        <v>234</v>
      </c>
      <c r="JQ160" t="s">
        <v>234</v>
      </c>
      <c r="JR160" t="s">
        <v>234</v>
      </c>
      <c r="JS160" t="s">
        <v>234</v>
      </c>
      <c r="JT160" t="s">
        <v>234</v>
      </c>
      <c r="JU160" t="s">
        <v>234</v>
      </c>
      <c r="JV160" t="s">
        <v>234</v>
      </c>
      <c r="JW160" t="s">
        <v>234</v>
      </c>
      <c r="JX160" t="s">
        <v>234</v>
      </c>
    </row>
    <row r="161" spans="1:284" x14ac:dyDescent="0.35">
      <c r="A161" t="s">
        <v>4188</v>
      </c>
      <c r="B161" s="268">
        <v>44618</v>
      </c>
      <c r="C161" t="s">
        <v>416</v>
      </c>
      <c r="D161" t="s">
        <v>415</v>
      </c>
      <c r="E161" t="s">
        <v>1366</v>
      </c>
      <c r="F161" t="s">
        <v>419</v>
      </c>
      <c r="G161" t="s">
        <v>420</v>
      </c>
      <c r="H161" t="s">
        <v>422</v>
      </c>
      <c r="I161" t="s">
        <v>425</v>
      </c>
      <c r="J161" t="s">
        <v>424</v>
      </c>
      <c r="K161" t="s">
        <v>366</v>
      </c>
      <c r="L161" t="s">
        <v>284</v>
      </c>
      <c r="M161" t="s">
        <v>250</v>
      </c>
      <c r="N161" t="s">
        <v>234</v>
      </c>
      <c r="O161" t="s">
        <v>234</v>
      </c>
      <c r="P161" t="s">
        <v>285</v>
      </c>
      <c r="Q161" t="s">
        <v>234</v>
      </c>
      <c r="R161" t="s">
        <v>3875</v>
      </c>
      <c r="S161">
        <v>1</v>
      </c>
      <c r="T161">
        <v>1</v>
      </c>
      <c r="U161">
        <v>0</v>
      </c>
      <c r="V161">
        <v>0</v>
      </c>
      <c r="W161">
        <v>0</v>
      </c>
      <c r="X161">
        <v>0</v>
      </c>
      <c r="Y161">
        <v>0</v>
      </c>
      <c r="Z161">
        <v>0</v>
      </c>
      <c r="AA161" t="s">
        <v>309</v>
      </c>
      <c r="AB161" t="s">
        <v>750</v>
      </c>
      <c r="AC161" t="s">
        <v>287</v>
      </c>
      <c r="AD161">
        <v>1</v>
      </c>
      <c r="AE161">
        <v>0</v>
      </c>
      <c r="AF161">
        <v>0</v>
      </c>
      <c r="AG161">
        <v>0</v>
      </c>
      <c r="AH161">
        <v>0</v>
      </c>
      <c r="AI161">
        <v>0</v>
      </c>
      <c r="AJ161">
        <v>0</v>
      </c>
      <c r="AK161">
        <v>0</v>
      </c>
      <c r="AL161">
        <v>0</v>
      </c>
      <c r="AM161">
        <v>0</v>
      </c>
      <c r="AN161" t="s">
        <v>234</v>
      </c>
      <c r="AO161" t="s">
        <v>348</v>
      </c>
      <c r="AP161" t="s">
        <v>289</v>
      </c>
      <c r="AQ161" t="s">
        <v>3944</v>
      </c>
      <c r="AR161">
        <v>1</v>
      </c>
      <c r="AS161">
        <v>1</v>
      </c>
      <c r="AT161">
        <v>1</v>
      </c>
      <c r="AU161">
        <v>1</v>
      </c>
      <c r="AV161">
        <v>1</v>
      </c>
      <c r="AW161">
        <v>1</v>
      </c>
      <c r="AX161">
        <v>1</v>
      </c>
      <c r="AY161">
        <v>0</v>
      </c>
      <c r="AZ161" t="s">
        <v>1500</v>
      </c>
      <c r="BA161">
        <v>250</v>
      </c>
      <c r="BB161">
        <v>125</v>
      </c>
      <c r="BC161" t="s">
        <v>1655</v>
      </c>
      <c r="BD161">
        <v>400</v>
      </c>
      <c r="BE161" s="252">
        <v>153.84615384615299</v>
      </c>
      <c r="BF161" t="s">
        <v>1655</v>
      </c>
      <c r="BG161">
        <v>300</v>
      </c>
      <c r="BH161" s="252">
        <v>130.434782608695</v>
      </c>
      <c r="BI161" t="s">
        <v>269</v>
      </c>
      <c r="BJ161">
        <v>400</v>
      </c>
      <c r="BK161" s="252">
        <v>137.93103448275801</v>
      </c>
      <c r="BL161" t="s">
        <v>1655</v>
      </c>
      <c r="BM161">
        <v>800</v>
      </c>
      <c r="BN161" s="252">
        <v>333.33333333333297</v>
      </c>
      <c r="BO161" t="s">
        <v>1445</v>
      </c>
      <c r="BP161">
        <v>850</v>
      </c>
      <c r="BQ161" s="252">
        <v>354.166666666666</v>
      </c>
      <c r="BR161" t="s">
        <v>1445</v>
      </c>
      <c r="BS161" t="s">
        <v>1507</v>
      </c>
      <c r="BT161" t="s">
        <v>1655</v>
      </c>
      <c r="BU161">
        <v>1000</v>
      </c>
      <c r="BV161" t="s">
        <v>234</v>
      </c>
      <c r="BW161" t="s">
        <v>234</v>
      </c>
      <c r="BX161" t="s">
        <v>234</v>
      </c>
      <c r="BY161" t="s">
        <v>234</v>
      </c>
      <c r="BZ161" t="s">
        <v>234</v>
      </c>
      <c r="CA161" t="s">
        <v>234</v>
      </c>
      <c r="CB161" t="s">
        <v>259</v>
      </c>
      <c r="CC161">
        <v>1000</v>
      </c>
      <c r="CD161" t="s">
        <v>1655</v>
      </c>
      <c r="CE161" t="s">
        <v>1445</v>
      </c>
      <c r="CF161" t="s">
        <v>234</v>
      </c>
      <c r="CG161" t="s">
        <v>234</v>
      </c>
      <c r="CH161" t="s">
        <v>234</v>
      </c>
      <c r="CI161" t="s">
        <v>234</v>
      </c>
      <c r="CJ161" t="s">
        <v>234</v>
      </c>
      <c r="CK161" t="s">
        <v>234</v>
      </c>
      <c r="CL161" t="s">
        <v>234</v>
      </c>
      <c r="CM161" t="s">
        <v>234</v>
      </c>
      <c r="CN161" t="s">
        <v>234</v>
      </c>
      <c r="CO161" t="s">
        <v>234</v>
      </c>
      <c r="CP161" t="s">
        <v>234</v>
      </c>
      <c r="CQ161" t="s">
        <v>234</v>
      </c>
      <c r="CR161" t="s">
        <v>234</v>
      </c>
      <c r="CS161" t="s">
        <v>234</v>
      </c>
      <c r="CT161" t="s">
        <v>234</v>
      </c>
      <c r="CU161" t="s">
        <v>234</v>
      </c>
      <c r="CV161" t="s">
        <v>234</v>
      </c>
      <c r="CW161" t="s">
        <v>234</v>
      </c>
      <c r="CX161" t="s">
        <v>234</v>
      </c>
      <c r="CY161" t="s">
        <v>234</v>
      </c>
      <c r="CZ161" t="s">
        <v>234</v>
      </c>
      <c r="DA161" t="s">
        <v>234</v>
      </c>
      <c r="DB161" t="s">
        <v>234</v>
      </c>
      <c r="DC161" t="s">
        <v>234</v>
      </c>
      <c r="DD161" t="s">
        <v>234</v>
      </c>
      <c r="DE161" t="s">
        <v>1445</v>
      </c>
      <c r="DF161" t="s">
        <v>1445</v>
      </c>
      <c r="DG161" t="s">
        <v>1655</v>
      </c>
      <c r="DH161" t="s">
        <v>419</v>
      </c>
      <c r="DI161" t="s">
        <v>305</v>
      </c>
      <c r="DJ161" t="s">
        <v>426</v>
      </c>
      <c r="DK161" t="s">
        <v>314</v>
      </c>
      <c r="DL161" t="s">
        <v>3813</v>
      </c>
      <c r="DM161">
        <v>1</v>
      </c>
      <c r="DN161">
        <v>1</v>
      </c>
      <c r="DO161">
        <v>1</v>
      </c>
      <c r="DP161">
        <v>1</v>
      </c>
      <c r="DQ161">
        <v>1</v>
      </c>
      <c r="DR161">
        <v>1</v>
      </c>
      <c r="DS161">
        <v>1</v>
      </c>
      <c r="DT161">
        <v>0</v>
      </c>
      <c r="DU161" t="s">
        <v>1655</v>
      </c>
      <c r="DV161">
        <v>40</v>
      </c>
      <c r="DW161" t="s">
        <v>3818</v>
      </c>
      <c r="DX161" t="s">
        <v>234</v>
      </c>
      <c r="DY161" t="s">
        <v>234</v>
      </c>
      <c r="DZ161" t="s">
        <v>234</v>
      </c>
      <c r="EA161" s="99">
        <v>40</v>
      </c>
      <c r="EB161" t="s">
        <v>269</v>
      </c>
      <c r="EC161">
        <v>25</v>
      </c>
      <c r="ED161" t="s">
        <v>269</v>
      </c>
      <c r="EE161">
        <v>100</v>
      </c>
      <c r="EF161" t="s">
        <v>269</v>
      </c>
      <c r="EG161" t="s">
        <v>1655</v>
      </c>
      <c r="EH161">
        <v>25</v>
      </c>
      <c r="EI161" t="s">
        <v>234</v>
      </c>
      <c r="EJ161" t="s">
        <v>234</v>
      </c>
      <c r="EK161" s="252">
        <v>25</v>
      </c>
      <c r="EL161" t="s">
        <v>1655</v>
      </c>
      <c r="EM161" t="s">
        <v>1655</v>
      </c>
      <c r="EN161">
        <v>100</v>
      </c>
      <c r="EO161" t="s">
        <v>234</v>
      </c>
      <c r="EP161" t="s">
        <v>234</v>
      </c>
      <c r="EQ161" s="252">
        <v>100</v>
      </c>
      <c r="ER161" t="s">
        <v>1655</v>
      </c>
      <c r="ES161" t="s">
        <v>1655</v>
      </c>
      <c r="ET161">
        <v>125</v>
      </c>
      <c r="EU161" t="s">
        <v>234</v>
      </c>
      <c r="EV161" t="s">
        <v>234</v>
      </c>
      <c r="EW161" t="s">
        <v>234</v>
      </c>
      <c r="EX161" s="99">
        <v>125</v>
      </c>
      <c r="EY161" t="s">
        <v>1655</v>
      </c>
      <c r="EZ161" t="s">
        <v>1655</v>
      </c>
      <c r="FA161" t="s">
        <v>234</v>
      </c>
      <c r="FB161">
        <v>25</v>
      </c>
      <c r="FC161" t="s">
        <v>234</v>
      </c>
      <c r="FD161" t="s">
        <v>234</v>
      </c>
      <c r="FE161" t="s">
        <v>234</v>
      </c>
      <c r="FF161" t="s">
        <v>234</v>
      </c>
      <c r="FG161" t="s">
        <v>234</v>
      </c>
      <c r="FH161" t="s">
        <v>234</v>
      </c>
      <c r="FI161" t="s">
        <v>1655</v>
      </c>
      <c r="FJ161" t="s">
        <v>259</v>
      </c>
      <c r="FK161">
        <v>25</v>
      </c>
      <c r="FL161" t="s">
        <v>1445</v>
      </c>
      <c r="FM161" t="s">
        <v>234</v>
      </c>
      <c r="FN161" t="s">
        <v>234</v>
      </c>
      <c r="FO161" t="s">
        <v>234</v>
      </c>
      <c r="FP161" t="s">
        <v>234</v>
      </c>
      <c r="FQ161" t="s">
        <v>234</v>
      </c>
      <c r="FR161" t="s">
        <v>234</v>
      </c>
      <c r="FS161" t="s">
        <v>234</v>
      </c>
      <c r="FT161" t="s">
        <v>234</v>
      </c>
      <c r="FU161" t="s">
        <v>234</v>
      </c>
      <c r="FV161" t="s">
        <v>234</v>
      </c>
      <c r="FW161" t="s">
        <v>234</v>
      </c>
      <c r="FX161" t="s">
        <v>234</v>
      </c>
      <c r="FY161" t="s">
        <v>234</v>
      </c>
      <c r="FZ161" t="s">
        <v>234</v>
      </c>
      <c r="GA161" t="s">
        <v>234</v>
      </c>
      <c r="GB161" t="s">
        <v>234</v>
      </c>
      <c r="GC161" t="s">
        <v>234</v>
      </c>
      <c r="GD161" t="s">
        <v>234</v>
      </c>
      <c r="GE161" t="s">
        <v>234</v>
      </c>
      <c r="GF161" t="s">
        <v>234</v>
      </c>
      <c r="GG161" t="s">
        <v>234</v>
      </c>
      <c r="GH161" t="s">
        <v>234</v>
      </c>
      <c r="GI161" t="s">
        <v>234</v>
      </c>
      <c r="GJ161" t="s">
        <v>234</v>
      </c>
      <c r="GK161" t="s">
        <v>1445</v>
      </c>
      <c r="GL161" t="s">
        <v>269</v>
      </c>
      <c r="GM161" t="s">
        <v>1655</v>
      </c>
      <c r="GN161" t="s">
        <v>419</v>
      </c>
      <c r="GO161" t="s">
        <v>305</v>
      </c>
      <c r="GP161" t="s">
        <v>426</v>
      </c>
      <c r="GQ161" t="s">
        <v>314</v>
      </c>
      <c r="GR161" t="s">
        <v>269</v>
      </c>
      <c r="GS161" t="s">
        <v>234</v>
      </c>
      <c r="GT161" t="s">
        <v>234</v>
      </c>
      <c r="GU161" t="s">
        <v>234</v>
      </c>
      <c r="GV161" t="s">
        <v>234</v>
      </c>
      <c r="GW161" t="s">
        <v>234</v>
      </c>
      <c r="GX161" t="s">
        <v>234</v>
      </c>
      <c r="GY161" t="s">
        <v>234</v>
      </c>
      <c r="GZ161" t="s">
        <v>234</v>
      </c>
      <c r="HA161" t="s">
        <v>269</v>
      </c>
      <c r="HB161">
        <v>0</v>
      </c>
      <c r="HC161">
        <v>0</v>
      </c>
      <c r="HD161">
        <v>0</v>
      </c>
      <c r="HE161">
        <v>0</v>
      </c>
      <c r="HF161">
        <v>0</v>
      </c>
      <c r="HG161">
        <v>0</v>
      </c>
      <c r="HH161">
        <v>0</v>
      </c>
      <c r="HI161">
        <v>1</v>
      </c>
      <c r="HJ161" t="s">
        <v>234</v>
      </c>
      <c r="HK161" t="s">
        <v>1445</v>
      </c>
      <c r="HL161" t="s">
        <v>234</v>
      </c>
      <c r="HM161" t="s">
        <v>234</v>
      </c>
      <c r="HN161" t="s">
        <v>234</v>
      </c>
      <c r="HO161" t="s">
        <v>234</v>
      </c>
      <c r="HP161" t="s">
        <v>234</v>
      </c>
      <c r="HQ161" t="s">
        <v>234</v>
      </c>
      <c r="HR161" t="s">
        <v>234</v>
      </c>
      <c r="HS161" t="s">
        <v>234</v>
      </c>
      <c r="HT161" t="s">
        <v>234</v>
      </c>
      <c r="HU161" t="s">
        <v>234</v>
      </c>
      <c r="HV161" t="s">
        <v>234</v>
      </c>
      <c r="HW161" t="s">
        <v>234</v>
      </c>
      <c r="HX161" t="s">
        <v>234</v>
      </c>
      <c r="HY161" t="s">
        <v>234</v>
      </c>
      <c r="HZ161" t="s">
        <v>234</v>
      </c>
      <c r="IA161" t="s">
        <v>234</v>
      </c>
      <c r="IB161" t="s">
        <v>234</v>
      </c>
      <c r="IC161" t="s">
        <v>234</v>
      </c>
      <c r="ID161" t="s">
        <v>234</v>
      </c>
      <c r="IE161" t="s">
        <v>234</v>
      </c>
      <c r="IF161" t="s">
        <v>234</v>
      </c>
      <c r="IG161" t="s">
        <v>234</v>
      </c>
      <c r="IH161" t="s">
        <v>234</v>
      </c>
      <c r="II161" t="s">
        <v>234</v>
      </c>
      <c r="IJ161" t="s">
        <v>234</v>
      </c>
      <c r="IK161" t="s">
        <v>234</v>
      </c>
      <c r="IL161" t="s">
        <v>234</v>
      </c>
      <c r="IM161" t="s">
        <v>234</v>
      </c>
      <c r="IN161" t="s">
        <v>234</v>
      </c>
      <c r="IO161" t="s">
        <v>234</v>
      </c>
      <c r="IP161" t="s">
        <v>234</v>
      </c>
      <c r="IQ161" t="s">
        <v>234</v>
      </c>
      <c r="IR161" t="s">
        <v>234</v>
      </c>
      <c r="IS161" t="s">
        <v>234</v>
      </c>
      <c r="IT161" t="s">
        <v>234</v>
      </c>
      <c r="IU161" t="s">
        <v>234</v>
      </c>
      <c r="IV161" t="s">
        <v>234</v>
      </c>
      <c r="IW161" t="s">
        <v>234</v>
      </c>
      <c r="IX161" t="s">
        <v>234</v>
      </c>
      <c r="IY161" t="s">
        <v>234</v>
      </c>
      <c r="IZ161" t="s">
        <v>234</v>
      </c>
      <c r="JA161" t="s">
        <v>234</v>
      </c>
      <c r="JB161" t="s">
        <v>234</v>
      </c>
      <c r="JC161" t="s">
        <v>234</v>
      </c>
      <c r="JD161" t="s">
        <v>234</v>
      </c>
      <c r="JE161" t="s">
        <v>234</v>
      </c>
      <c r="JF161" t="s">
        <v>234</v>
      </c>
      <c r="JG161" t="s">
        <v>234</v>
      </c>
      <c r="JH161" t="s">
        <v>234</v>
      </c>
      <c r="JI161" t="s">
        <v>234</v>
      </c>
      <c r="JJ161" t="s">
        <v>234</v>
      </c>
      <c r="JK161" t="s">
        <v>234</v>
      </c>
      <c r="JL161" t="s">
        <v>234</v>
      </c>
      <c r="JM161" t="s">
        <v>234</v>
      </c>
      <c r="JN161" t="s">
        <v>234</v>
      </c>
      <c r="JO161" t="s">
        <v>234</v>
      </c>
      <c r="JP161" t="s">
        <v>234</v>
      </c>
      <c r="JQ161" t="s">
        <v>234</v>
      </c>
      <c r="JR161" t="s">
        <v>234</v>
      </c>
      <c r="JS161" t="s">
        <v>234</v>
      </c>
      <c r="JT161" t="s">
        <v>234</v>
      </c>
      <c r="JU161" t="s">
        <v>234</v>
      </c>
      <c r="JV161" t="s">
        <v>234</v>
      </c>
      <c r="JW161" t="s">
        <v>234</v>
      </c>
      <c r="JX161" t="s">
        <v>234</v>
      </c>
    </row>
    <row r="162" spans="1:284" x14ac:dyDescent="0.35">
      <c r="A162" t="s">
        <v>4189</v>
      </c>
      <c r="B162" s="268">
        <v>44618</v>
      </c>
      <c r="C162" t="s">
        <v>416</v>
      </c>
      <c r="D162" t="s">
        <v>415</v>
      </c>
      <c r="E162" t="s">
        <v>1366</v>
      </c>
      <c r="F162" t="s">
        <v>419</v>
      </c>
      <c r="G162" t="s">
        <v>420</v>
      </c>
      <c r="H162" t="s">
        <v>422</v>
      </c>
      <c r="I162" t="s">
        <v>425</v>
      </c>
      <c r="J162" t="s">
        <v>424</v>
      </c>
      <c r="K162" t="s">
        <v>366</v>
      </c>
      <c r="L162" t="s">
        <v>284</v>
      </c>
      <c r="M162" t="s">
        <v>250</v>
      </c>
      <c r="N162" t="s">
        <v>234</v>
      </c>
      <c r="O162" t="s">
        <v>234</v>
      </c>
      <c r="P162" t="s">
        <v>308</v>
      </c>
      <c r="Q162" t="s">
        <v>234</v>
      </c>
      <c r="R162" t="s">
        <v>3875</v>
      </c>
      <c r="S162">
        <v>1</v>
      </c>
      <c r="T162">
        <v>1</v>
      </c>
      <c r="U162">
        <v>0</v>
      </c>
      <c r="V162">
        <v>0</v>
      </c>
      <c r="W162">
        <v>0</v>
      </c>
      <c r="X162">
        <v>0</v>
      </c>
      <c r="Y162">
        <v>0</v>
      </c>
      <c r="Z162">
        <v>0</v>
      </c>
      <c r="AA162" t="s">
        <v>309</v>
      </c>
      <c r="AB162" t="s">
        <v>750</v>
      </c>
      <c r="AC162" t="s">
        <v>287</v>
      </c>
      <c r="AD162">
        <v>1</v>
      </c>
      <c r="AE162">
        <v>0</v>
      </c>
      <c r="AF162">
        <v>0</v>
      </c>
      <c r="AG162">
        <v>0</v>
      </c>
      <c r="AH162">
        <v>0</v>
      </c>
      <c r="AI162">
        <v>0</v>
      </c>
      <c r="AJ162">
        <v>0</v>
      </c>
      <c r="AK162">
        <v>0</v>
      </c>
      <c r="AL162">
        <v>0</v>
      </c>
      <c r="AM162">
        <v>0</v>
      </c>
      <c r="AN162" t="s">
        <v>234</v>
      </c>
      <c r="AO162" t="s">
        <v>288</v>
      </c>
      <c r="AP162" t="s">
        <v>289</v>
      </c>
      <c r="AQ162" t="s">
        <v>3944</v>
      </c>
      <c r="AR162">
        <v>1</v>
      </c>
      <c r="AS162">
        <v>1</v>
      </c>
      <c r="AT162">
        <v>1</v>
      </c>
      <c r="AU162">
        <v>1</v>
      </c>
      <c r="AV162">
        <v>1</v>
      </c>
      <c r="AW162">
        <v>1</v>
      </c>
      <c r="AX162">
        <v>1</v>
      </c>
      <c r="AY162">
        <v>0</v>
      </c>
      <c r="AZ162" t="s">
        <v>1500</v>
      </c>
      <c r="BA162">
        <v>250</v>
      </c>
      <c r="BB162">
        <v>125</v>
      </c>
      <c r="BC162" t="s">
        <v>1655</v>
      </c>
      <c r="BD162">
        <v>350</v>
      </c>
      <c r="BE162" s="252">
        <v>134.61538461538399</v>
      </c>
      <c r="BF162" t="s">
        <v>1655</v>
      </c>
      <c r="BG162">
        <v>275</v>
      </c>
      <c r="BH162" s="252">
        <v>119.565217391304</v>
      </c>
      <c r="BI162" t="s">
        <v>1445</v>
      </c>
      <c r="BJ162">
        <v>400</v>
      </c>
      <c r="BK162" s="252">
        <v>137.93103448275801</v>
      </c>
      <c r="BL162" t="s">
        <v>1655</v>
      </c>
      <c r="BM162">
        <v>800</v>
      </c>
      <c r="BN162" s="252">
        <v>333.33333333333297</v>
      </c>
      <c r="BO162" t="s">
        <v>1445</v>
      </c>
      <c r="BP162">
        <v>850</v>
      </c>
      <c r="BQ162" s="252">
        <v>354.166666666666</v>
      </c>
      <c r="BR162" t="s">
        <v>1445</v>
      </c>
      <c r="BS162" t="s">
        <v>1507</v>
      </c>
      <c r="BT162" t="s">
        <v>1655</v>
      </c>
      <c r="BU162">
        <v>1050</v>
      </c>
      <c r="BV162" t="s">
        <v>234</v>
      </c>
      <c r="BW162" t="s">
        <v>234</v>
      </c>
      <c r="BX162" t="s">
        <v>234</v>
      </c>
      <c r="BY162" t="s">
        <v>234</v>
      </c>
      <c r="BZ162" t="s">
        <v>234</v>
      </c>
      <c r="CA162" t="s">
        <v>234</v>
      </c>
      <c r="CB162" t="s">
        <v>259</v>
      </c>
      <c r="CC162">
        <v>1050</v>
      </c>
      <c r="CD162" t="s">
        <v>1655</v>
      </c>
      <c r="CE162" t="s">
        <v>1655</v>
      </c>
      <c r="CF162" t="s">
        <v>1528</v>
      </c>
      <c r="CG162">
        <v>0</v>
      </c>
      <c r="CH162">
        <v>0</v>
      </c>
      <c r="CI162">
        <v>0</v>
      </c>
      <c r="CJ162">
        <v>0</v>
      </c>
      <c r="CK162">
        <v>1</v>
      </c>
      <c r="CL162">
        <v>0</v>
      </c>
      <c r="CM162">
        <v>0</v>
      </c>
      <c r="CN162">
        <v>0</v>
      </c>
      <c r="CO162">
        <v>0</v>
      </c>
      <c r="CP162">
        <v>0</v>
      </c>
      <c r="CQ162">
        <v>0</v>
      </c>
      <c r="CR162">
        <v>0</v>
      </c>
      <c r="CS162">
        <v>0</v>
      </c>
      <c r="CT162">
        <v>0</v>
      </c>
      <c r="CU162" t="s">
        <v>234</v>
      </c>
      <c r="CV162" t="s">
        <v>1466</v>
      </c>
      <c r="CW162">
        <v>0</v>
      </c>
      <c r="CX162">
        <v>0</v>
      </c>
      <c r="CY162">
        <v>0</v>
      </c>
      <c r="CZ162">
        <v>1</v>
      </c>
      <c r="DA162">
        <v>0</v>
      </c>
      <c r="DB162">
        <v>0</v>
      </c>
      <c r="DC162">
        <v>0</v>
      </c>
      <c r="DD162">
        <v>0</v>
      </c>
      <c r="DE162" t="s">
        <v>1655</v>
      </c>
      <c r="DF162" t="s">
        <v>1445</v>
      </c>
      <c r="DG162" t="s">
        <v>1655</v>
      </c>
      <c r="DH162" t="s">
        <v>419</v>
      </c>
      <c r="DI162" t="s">
        <v>305</v>
      </c>
      <c r="DJ162" t="s">
        <v>426</v>
      </c>
      <c r="DK162" t="s">
        <v>314</v>
      </c>
      <c r="DL162" t="s">
        <v>3813</v>
      </c>
      <c r="DM162">
        <v>1</v>
      </c>
      <c r="DN162">
        <v>1</v>
      </c>
      <c r="DO162">
        <v>1</v>
      </c>
      <c r="DP162">
        <v>1</v>
      </c>
      <c r="DQ162">
        <v>1</v>
      </c>
      <c r="DR162">
        <v>1</v>
      </c>
      <c r="DS162">
        <v>1</v>
      </c>
      <c r="DT162">
        <v>0</v>
      </c>
      <c r="DU162" t="s">
        <v>1655</v>
      </c>
      <c r="DV162">
        <v>40</v>
      </c>
      <c r="DW162" t="s">
        <v>3818</v>
      </c>
      <c r="DX162" t="s">
        <v>234</v>
      </c>
      <c r="DY162" t="s">
        <v>234</v>
      </c>
      <c r="DZ162" t="s">
        <v>234</v>
      </c>
      <c r="EA162" s="99">
        <v>40</v>
      </c>
      <c r="EB162" t="s">
        <v>269</v>
      </c>
      <c r="EC162">
        <v>30</v>
      </c>
      <c r="ED162" t="s">
        <v>1655</v>
      </c>
      <c r="EE162">
        <v>75</v>
      </c>
      <c r="EF162" t="s">
        <v>269</v>
      </c>
      <c r="EG162" t="s">
        <v>1655</v>
      </c>
      <c r="EH162">
        <v>25</v>
      </c>
      <c r="EI162" t="s">
        <v>234</v>
      </c>
      <c r="EJ162" t="s">
        <v>234</v>
      </c>
      <c r="EK162" s="252">
        <v>25</v>
      </c>
      <c r="EL162" t="s">
        <v>1655</v>
      </c>
      <c r="EM162" t="s">
        <v>1655</v>
      </c>
      <c r="EN162">
        <v>100</v>
      </c>
      <c r="EO162" t="s">
        <v>234</v>
      </c>
      <c r="EP162" t="s">
        <v>234</v>
      </c>
      <c r="EQ162" s="252">
        <v>100</v>
      </c>
      <c r="ER162" t="s">
        <v>269</v>
      </c>
      <c r="ES162" t="s">
        <v>1655</v>
      </c>
      <c r="ET162">
        <v>100</v>
      </c>
      <c r="EU162" t="s">
        <v>234</v>
      </c>
      <c r="EV162" t="s">
        <v>234</v>
      </c>
      <c r="EW162" t="s">
        <v>234</v>
      </c>
      <c r="EX162" s="99">
        <v>100</v>
      </c>
      <c r="EY162" t="s">
        <v>269</v>
      </c>
      <c r="EZ162" t="s">
        <v>1655</v>
      </c>
      <c r="FA162" t="s">
        <v>234</v>
      </c>
      <c r="FB162">
        <v>25</v>
      </c>
      <c r="FC162" t="s">
        <v>234</v>
      </c>
      <c r="FD162" t="s">
        <v>234</v>
      </c>
      <c r="FE162" t="s">
        <v>234</v>
      </c>
      <c r="FF162" t="s">
        <v>234</v>
      </c>
      <c r="FG162" t="s">
        <v>234</v>
      </c>
      <c r="FH162" t="s">
        <v>234</v>
      </c>
      <c r="FI162" t="s">
        <v>269</v>
      </c>
      <c r="FJ162" t="s">
        <v>259</v>
      </c>
      <c r="FK162">
        <v>25</v>
      </c>
      <c r="FL162" t="s">
        <v>1445</v>
      </c>
      <c r="FM162" t="s">
        <v>234</v>
      </c>
      <c r="FN162" t="s">
        <v>234</v>
      </c>
      <c r="FO162" t="s">
        <v>234</v>
      </c>
      <c r="FP162" t="s">
        <v>234</v>
      </c>
      <c r="FQ162" t="s">
        <v>234</v>
      </c>
      <c r="FR162" t="s">
        <v>234</v>
      </c>
      <c r="FS162" t="s">
        <v>234</v>
      </c>
      <c r="FT162" t="s">
        <v>234</v>
      </c>
      <c r="FU162" t="s">
        <v>234</v>
      </c>
      <c r="FV162" t="s">
        <v>234</v>
      </c>
      <c r="FW162" t="s">
        <v>234</v>
      </c>
      <c r="FX162" t="s">
        <v>234</v>
      </c>
      <c r="FY162" t="s">
        <v>234</v>
      </c>
      <c r="FZ162" t="s">
        <v>234</v>
      </c>
      <c r="GA162" t="s">
        <v>234</v>
      </c>
      <c r="GB162" t="s">
        <v>234</v>
      </c>
      <c r="GC162" t="s">
        <v>234</v>
      </c>
      <c r="GD162" t="s">
        <v>234</v>
      </c>
      <c r="GE162" t="s">
        <v>234</v>
      </c>
      <c r="GF162" t="s">
        <v>234</v>
      </c>
      <c r="GG162" t="s">
        <v>234</v>
      </c>
      <c r="GH162" t="s">
        <v>234</v>
      </c>
      <c r="GI162" t="s">
        <v>234</v>
      </c>
      <c r="GJ162" t="s">
        <v>234</v>
      </c>
      <c r="GK162" t="s">
        <v>1655</v>
      </c>
      <c r="GL162" t="s">
        <v>269</v>
      </c>
      <c r="GM162" t="s">
        <v>1655</v>
      </c>
      <c r="GN162" t="s">
        <v>419</v>
      </c>
      <c r="GO162" t="s">
        <v>305</v>
      </c>
      <c r="GP162" t="s">
        <v>426</v>
      </c>
      <c r="GQ162" t="s">
        <v>314</v>
      </c>
      <c r="GR162" t="s">
        <v>269</v>
      </c>
      <c r="GS162" t="s">
        <v>234</v>
      </c>
      <c r="GT162" t="s">
        <v>234</v>
      </c>
      <c r="GU162" t="s">
        <v>234</v>
      </c>
      <c r="GV162" t="s">
        <v>234</v>
      </c>
      <c r="GW162" t="s">
        <v>234</v>
      </c>
      <c r="GX162" t="s">
        <v>234</v>
      </c>
      <c r="GY162" t="s">
        <v>234</v>
      </c>
      <c r="GZ162" t="s">
        <v>234</v>
      </c>
      <c r="HA162" t="s">
        <v>1591</v>
      </c>
      <c r="HB162">
        <v>0</v>
      </c>
      <c r="HC162">
        <v>0</v>
      </c>
      <c r="HD162">
        <v>0</v>
      </c>
      <c r="HE162">
        <v>0</v>
      </c>
      <c r="HF162">
        <v>0</v>
      </c>
      <c r="HG162">
        <v>1</v>
      </c>
      <c r="HH162">
        <v>0</v>
      </c>
      <c r="HI162">
        <v>0</v>
      </c>
      <c r="HJ162" t="s">
        <v>234</v>
      </c>
      <c r="HK162" t="s">
        <v>1445</v>
      </c>
      <c r="HL162" t="s">
        <v>234</v>
      </c>
      <c r="HM162" t="s">
        <v>234</v>
      </c>
      <c r="HN162" t="s">
        <v>234</v>
      </c>
      <c r="HO162" t="s">
        <v>234</v>
      </c>
      <c r="HP162" t="s">
        <v>234</v>
      </c>
      <c r="HQ162" t="s">
        <v>234</v>
      </c>
      <c r="HR162" t="s">
        <v>234</v>
      </c>
      <c r="HS162" t="s">
        <v>234</v>
      </c>
      <c r="HT162" t="s">
        <v>234</v>
      </c>
      <c r="HU162" t="s">
        <v>234</v>
      </c>
      <c r="HV162" t="s">
        <v>234</v>
      </c>
      <c r="HW162" t="s">
        <v>234</v>
      </c>
      <c r="HX162" t="s">
        <v>234</v>
      </c>
      <c r="HY162" t="s">
        <v>234</v>
      </c>
      <c r="HZ162" t="s">
        <v>234</v>
      </c>
      <c r="IA162" t="s">
        <v>234</v>
      </c>
      <c r="IB162" t="s">
        <v>234</v>
      </c>
      <c r="IC162" t="s">
        <v>234</v>
      </c>
      <c r="ID162" t="s">
        <v>234</v>
      </c>
      <c r="IE162" t="s">
        <v>234</v>
      </c>
      <c r="IF162" t="s">
        <v>234</v>
      </c>
      <c r="IG162" t="s">
        <v>234</v>
      </c>
      <c r="IH162" t="s">
        <v>234</v>
      </c>
      <c r="II162" t="s">
        <v>234</v>
      </c>
      <c r="IJ162" t="s">
        <v>234</v>
      </c>
      <c r="IK162" t="s">
        <v>234</v>
      </c>
      <c r="IL162" t="s">
        <v>234</v>
      </c>
      <c r="IM162" t="s">
        <v>234</v>
      </c>
      <c r="IN162" t="s">
        <v>234</v>
      </c>
      <c r="IO162" t="s">
        <v>234</v>
      </c>
      <c r="IP162" t="s">
        <v>234</v>
      </c>
      <c r="IQ162" t="s">
        <v>234</v>
      </c>
      <c r="IR162" t="s">
        <v>234</v>
      </c>
      <c r="IS162" t="s">
        <v>234</v>
      </c>
      <c r="IT162" t="s">
        <v>234</v>
      </c>
      <c r="IU162" t="s">
        <v>234</v>
      </c>
      <c r="IV162" t="s">
        <v>234</v>
      </c>
      <c r="IW162" t="s">
        <v>234</v>
      </c>
      <c r="IX162" t="s">
        <v>234</v>
      </c>
      <c r="IY162" t="s">
        <v>234</v>
      </c>
      <c r="IZ162" t="s">
        <v>234</v>
      </c>
      <c r="JA162" t="s">
        <v>234</v>
      </c>
      <c r="JB162" t="s">
        <v>234</v>
      </c>
      <c r="JC162" t="s">
        <v>234</v>
      </c>
      <c r="JD162" t="s">
        <v>234</v>
      </c>
      <c r="JE162" t="s">
        <v>234</v>
      </c>
      <c r="JF162" t="s">
        <v>234</v>
      </c>
      <c r="JG162" t="s">
        <v>234</v>
      </c>
      <c r="JH162" t="s">
        <v>234</v>
      </c>
      <c r="JI162" t="s">
        <v>234</v>
      </c>
      <c r="JJ162" t="s">
        <v>234</v>
      </c>
      <c r="JK162" t="s">
        <v>234</v>
      </c>
      <c r="JL162" t="s">
        <v>234</v>
      </c>
      <c r="JM162" t="s">
        <v>234</v>
      </c>
      <c r="JN162" t="s">
        <v>234</v>
      </c>
      <c r="JO162" t="s">
        <v>234</v>
      </c>
      <c r="JP162" t="s">
        <v>234</v>
      </c>
      <c r="JQ162" t="s">
        <v>234</v>
      </c>
      <c r="JR162" t="s">
        <v>234</v>
      </c>
      <c r="JS162" t="s">
        <v>234</v>
      </c>
      <c r="JT162" t="s">
        <v>234</v>
      </c>
      <c r="JU162" t="s">
        <v>234</v>
      </c>
      <c r="JV162" t="s">
        <v>234</v>
      </c>
      <c r="JW162" t="s">
        <v>234</v>
      </c>
      <c r="JX162" t="s">
        <v>234</v>
      </c>
    </row>
    <row r="163" spans="1:284" x14ac:dyDescent="0.35">
      <c r="A163" t="s">
        <v>4190</v>
      </c>
      <c r="B163" s="268">
        <v>44618</v>
      </c>
      <c r="C163" t="s">
        <v>416</v>
      </c>
      <c r="D163" t="s">
        <v>415</v>
      </c>
      <c r="E163" t="s">
        <v>1366</v>
      </c>
      <c r="F163" t="s">
        <v>419</v>
      </c>
      <c r="G163" t="s">
        <v>420</v>
      </c>
      <c r="H163" t="s">
        <v>422</v>
      </c>
      <c r="I163" t="s">
        <v>425</v>
      </c>
      <c r="J163" t="s">
        <v>424</v>
      </c>
      <c r="K163" t="s">
        <v>366</v>
      </c>
      <c r="L163" t="s">
        <v>248</v>
      </c>
      <c r="M163" t="s">
        <v>274</v>
      </c>
      <c r="N163" t="s">
        <v>234</v>
      </c>
      <c r="O163" t="s">
        <v>234</v>
      </c>
      <c r="P163" t="s">
        <v>234</v>
      </c>
      <c r="Q163" t="s">
        <v>234</v>
      </c>
      <c r="R163" t="s">
        <v>234</v>
      </c>
      <c r="S163" t="s">
        <v>234</v>
      </c>
      <c r="T163" t="s">
        <v>234</v>
      </c>
      <c r="U163" t="s">
        <v>234</v>
      </c>
      <c r="V163" t="s">
        <v>234</v>
      </c>
      <c r="W163" t="s">
        <v>234</v>
      </c>
      <c r="X163" t="s">
        <v>234</v>
      </c>
      <c r="Y163" t="s">
        <v>234</v>
      </c>
      <c r="Z163" t="s">
        <v>234</v>
      </c>
      <c r="AA163" t="s">
        <v>234</v>
      </c>
      <c r="AB163" t="s">
        <v>234</v>
      </c>
      <c r="AC163" t="s">
        <v>234</v>
      </c>
      <c r="AD163" t="s">
        <v>234</v>
      </c>
      <c r="AE163" t="s">
        <v>234</v>
      </c>
      <c r="AF163" t="s">
        <v>234</v>
      </c>
      <c r="AG163" t="s">
        <v>234</v>
      </c>
      <c r="AH163" t="s">
        <v>234</v>
      </c>
      <c r="AI163" t="s">
        <v>234</v>
      </c>
      <c r="AJ163" t="s">
        <v>234</v>
      </c>
      <c r="AK163" t="s">
        <v>234</v>
      </c>
      <c r="AL163" t="s">
        <v>234</v>
      </c>
      <c r="AM163" t="s">
        <v>234</v>
      </c>
      <c r="AN163" t="s">
        <v>234</v>
      </c>
      <c r="AO163" t="s">
        <v>234</v>
      </c>
      <c r="AP163" t="s">
        <v>234</v>
      </c>
      <c r="AQ163" t="s">
        <v>234</v>
      </c>
      <c r="AR163" t="s">
        <v>234</v>
      </c>
      <c r="AS163" t="s">
        <v>234</v>
      </c>
      <c r="AT163" t="s">
        <v>234</v>
      </c>
      <c r="AU163" t="s">
        <v>234</v>
      </c>
      <c r="AV163" t="s">
        <v>234</v>
      </c>
      <c r="AW163" t="s">
        <v>234</v>
      </c>
      <c r="AX163" t="s">
        <v>234</v>
      </c>
      <c r="AY163" t="s">
        <v>234</v>
      </c>
      <c r="AZ163" t="s">
        <v>234</v>
      </c>
      <c r="BA163" t="s">
        <v>234</v>
      </c>
      <c r="BB163" t="s">
        <v>234</v>
      </c>
      <c r="BC163" t="s">
        <v>234</v>
      </c>
      <c r="BD163" t="s">
        <v>234</v>
      </c>
      <c r="BE163" s="252" t="s">
        <v>234</v>
      </c>
      <c r="BF163" t="s">
        <v>234</v>
      </c>
      <c r="BG163" t="s">
        <v>234</v>
      </c>
      <c r="BH163" s="252" t="s">
        <v>234</v>
      </c>
      <c r="BI163" t="s">
        <v>234</v>
      </c>
      <c r="BJ163" t="s">
        <v>234</v>
      </c>
      <c r="BK163" s="252" t="s">
        <v>234</v>
      </c>
      <c r="BL163" t="s">
        <v>234</v>
      </c>
      <c r="BM163" t="s">
        <v>234</v>
      </c>
      <c r="BN163" s="252" t="s">
        <v>234</v>
      </c>
      <c r="BO163" t="s">
        <v>234</v>
      </c>
      <c r="BP163" t="s">
        <v>234</v>
      </c>
      <c r="BQ163" s="252" t="s">
        <v>234</v>
      </c>
      <c r="BR163" t="s">
        <v>234</v>
      </c>
      <c r="BS163" t="s">
        <v>234</v>
      </c>
      <c r="BT163" t="s">
        <v>234</v>
      </c>
      <c r="BU163" t="s">
        <v>234</v>
      </c>
      <c r="BV163" t="s">
        <v>234</v>
      </c>
      <c r="BW163" t="s">
        <v>234</v>
      </c>
      <c r="BX163" t="s">
        <v>234</v>
      </c>
      <c r="BY163" t="s">
        <v>234</v>
      </c>
      <c r="BZ163" t="s">
        <v>234</v>
      </c>
      <c r="CA163" t="s">
        <v>234</v>
      </c>
      <c r="CB163" t="s">
        <v>234</v>
      </c>
      <c r="CC163" t="s">
        <v>234</v>
      </c>
      <c r="CD163" t="s">
        <v>234</v>
      </c>
      <c r="CE163" t="s">
        <v>234</v>
      </c>
      <c r="CF163" t="s">
        <v>234</v>
      </c>
      <c r="CG163" t="s">
        <v>234</v>
      </c>
      <c r="CH163" t="s">
        <v>234</v>
      </c>
      <c r="CI163" t="s">
        <v>234</v>
      </c>
      <c r="CJ163" t="s">
        <v>234</v>
      </c>
      <c r="CK163" t="s">
        <v>234</v>
      </c>
      <c r="CL163" t="s">
        <v>234</v>
      </c>
      <c r="CM163" t="s">
        <v>234</v>
      </c>
      <c r="CN163" t="s">
        <v>234</v>
      </c>
      <c r="CO163" t="s">
        <v>234</v>
      </c>
      <c r="CP163" t="s">
        <v>234</v>
      </c>
      <c r="CQ163" t="s">
        <v>234</v>
      </c>
      <c r="CR163" t="s">
        <v>234</v>
      </c>
      <c r="CS163" t="s">
        <v>234</v>
      </c>
      <c r="CT163" t="s">
        <v>234</v>
      </c>
      <c r="CU163" t="s">
        <v>234</v>
      </c>
      <c r="CV163" t="s">
        <v>234</v>
      </c>
      <c r="CW163" t="s">
        <v>234</v>
      </c>
      <c r="CX163" t="s">
        <v>234</v>
      </c>
      <c r="CY163" t="s">
        <v>234</v>
      </c>
      <c r="CZ163" t="s">
        <v>234</v>
      </c>
      <c r="DA163" t="s">
        <v>234</v>
      </c>
      <c r="DB163" t="s">
        <v>234</v>
      </c>
      <c r="DC163" t="s">
        <v>234</v>
      </c>
      <c r="DD163" t="s">
        <v>234</v>
      </c>
      <c r="DE163" t="s">
        <v>234</v>
      </c>
      <c r="DF163" t="s">
        <v>234</v>
      </c>
      <c r="DG163" t="s">
        <v>234</v>
      </c>
      <c r="DH163" t="s">
        <v>234</v>
      </c>
      <c r="DI163" t="s">
        <v>234</v>
      </c>
      <c r="DJ163" t="s">
        <v>234</v>
      </c>
      <c r="DK163" t="s">
        <v>234</v>
      </c>
      <c r="DL163" t="s">
        <v>234</v>
      </c>
      <c r="DM163" t="s">
        <v>234</v>
      </c>
      <c r="DN163" t="s">
        <v>234</v>
      </c>
      <c r="DO163" t="s">
        <v>234</v>
      </c>
      <c r="DP163" t="s">
        <v>234</v>
      </c>
      <c r="DQ163" t="s">
        <v>234</v>
      </c>
      <c r="DR163" t="s">
        <v>234</v>
      </c>
      <c r="DS163" t="s">
        <v>234</v>
      </c>
      <c r="DT163" t="s">
        <v>234</v>
      </c>
      <c r="DU163" t="s">
        <v>234</v>
      </c>
      <c r="DV163" t="s">
        <v>234</v>
      </c>
      <c r="DW163" t="s">
        <v>234</v>
      </c>
      <c r="DX163" t="s">
        <v>234</v>
      </c>
      <c r="DY163" t="s">
        <v>234</v>
      </c>
      <c r="DZ163" t="s">
        <v>234</v>
      </c>
      <c r="EA163" t="s">
        <v>234</v>
      </c>
      <c r="EB163" t="s">
        <v>234</v>
      </c>
      <c r="EC163" t="s">
        <v>234</v>
      </c>
      <c r="ED163" t="s">
        <v>234</v>
      </c>
      <c r="EE163" t="s">
        <v>234</v>
      </c>
      <c r="EF163" t="s">
        <v>234</v>
      </c>
      <c r="EG163" t="s">
        <v>234</v>
      </c>
      <c r="EH163" t="s">
        <v>234</v>
      </c>
      <c r="EI163" t="s">
        <v>234</v>
      </c>
      <c r="EJ163" t="s">
        <v>234</v>
      </c>
      <c r="EK163" s="252" t="s">
        <v>234</v>
      </c>
      <c r="EL163" t="s">
        <v>234</v>
      </c>
      <c r="EM163" t="s">
        <v>234</v>
      </c>
      <c r="EN163" t="s">
        <v>234</v>
      </c>
      <c r="EO163" t="s">
        <v>234</v>
      </c>
      <c r="EP163" t="s">
        <v>234</v>
      </c>
      <c r="EQ163" s="252" t="s">
        <v>234</v>
      </c>
      <c r="ER163" t="s">
        <v>234</v>
      </c>
      <c r="ES163" t="s">
        <v>234</v>
      </c>
      <c r="ET163" t="s">
        <v>234</v>
      </c>
      <c r="EU163" t="s">
        <v>234</v>
      </c>
      <c r="EV163" t="s">
        <v>234</v>
      </c>
      <c r="EW163" t="s">
        <v>234</v>
      </c>
      <c r="EX163" t="s">
        <v>234</v>
      </c>
      <c r="EY163" t="s">
        <v>234</v>
      </c>
      <c r="EZ163" t="s">
        <v>234</v>
      </c>
      <c r="FA163" t="s">
        <v>234</v>
      </c>
      <c r="FB163" t="s">
        <v>234</v>
      </c>
      <c r="FC163" t="s">
        <v>234</v>
      </c>
      <c r="FD163" t="s">
        <v>234</v>
      </c>
      <c r="FE163" t="s">
        <v>234</v>
      </c>
      <c r="FF163" t="s">
        <v>234</v>
      </c>
      <c r="FG163" t="s">
        <v>234</v>
      </c>
      <c r="FH163" t="s">
        <v>234</v>
      </c>
      <c r="FI163" t="s">
        <v>234</v>
      </c>
      <c r="FJ163" t="s">
        <v>234</v>
      </c>
      <c r="FK163" t="s">
        <v>234</v>
      </c>
      <c r="FL163" t="s">
        <v>234</v>
      </c>
      <c r="FM163" t="s">
        <v>234</v>
      </c>
      <c r="FN163" t="s">
        <v>234</v>
      </c>
      <c r="FO163" t="s">
        <v>234</v>
      </c>
      <c r="FP163" t="s">
        <v>234</v>
      </c>
      <c r="FQ163" t="s">
        <v>234</v>
      </c>
      <c r="FR163" t="s">
        <v>234</v>
      </c>
      <c r="FS163" t="s">
        <v>234</v>
      </c>
      <c r="FT163" t="s">
        <v>234</v>
      </c>
      <c r="FU163" t="s">
        <v>234</v>
      </c>
      <c r="FV163" t="s">
        <v>234</v>
      </c>
      <c r="FW163" t="s">
        <v>234</v>
      </c>
      <c r="FX163" t="s">
        <v>234</v>
      </c>
      <c r="FY163" t="s">
        <v>234</v>
      </c>
      <c r="FZ163" t="s">
        <v>234</v>
      </c>
      <c r="GA163" t="s">
        <v>234</v>
      </c>
      <c r="GB163" t="s">
        <v>234</v>
      </c>
      <c r="GC163" t="s">
        <v>234</v>
      </c>
      <c r="GD163" t="s">
        <v>234</v>
      </c>
      <c r="GE163" t="s">
        <v>234</v>
      </c>
      <c r="GF163" t="s">
        <v>234</v>
      </c>
      <c r="GG163" t="s">
        <v>234</v>
      </c>
      <c r="GH163" t="s">
        <v>234</v>
      </c>
      <c r="GI163" t="s">
        <v>234</v>
      </c>
      <c r="GJ163" t="s">
        <v>234</v>
      </c>
      <c r="GK163" t="s">
        <v>234</v>
      </c>
      <c r="GL163" t="s">
        <v>234</v>
      </c>
      <c r="GM163" t="s">
        <v>234</v>
      </c>
      <c r="GN163" t="s">
        <v>234</v>
      </c>
      <c r="GO163" t="s">
        <v>234</v>
      </c>
      <c r="GP163" t="s">
        <v>234</v>
      </c>
      <c r="GQ163" t="s">
        <v>234</v>
      </c>
      <c r="GR163" t="s">
        <v>234</v>
      </c>
      <c r="GS163" t="s">
        <v>234</v>
      </c>
      <c r="GT163" t="s">
        <v>234</v>
      </c>
      <c r="GU163" t="s">
        <v>234</v>
      </c>
      <c r="GV163" t="s">
        <v>234</v>
      </c>
      <c r="GW163" t="s">
        <v>234</v>
      </c>
      <c r="GX163" t="s">
        <v>234</v>
      </c>
      <c r="GY163" t="s">
        <v>234</v>
      </c>
      <c r="GZ163" t="s">
        <v>234</v>
      </c>
      <c r="HA163" t="s">
        <v>234</v>
      </c>
      <c r="HB163" t="s">
        <v>234</v>
      </c>
      <c r="HC163" t="s">
        <v>234</v>
      </c>
      <c r="HD163" t="s">
        <v>234</v>
      </c>
      <c r="HE163" t="s">
        <v>234</v>
      </c>
      <c r="HF163" t="s">
        <v>234</v>
      </c>
      <c r="HG163" t="s">
        <v>234</v>
      </c>
      <c r="HH163" t="s">
        <v>234</v>
      </c>
      <c r="HI163" t="s">
        <v>234</v>
      </c>
      <c r="HJ163" t="s">
        <v>234</v>
      </c>
      <c r="HK163" t="s">
        <v>234</v>
      </c>
      <c r="HL163" t="s">
        <v>234</v>
      </c>
      <c r="HM163" t="s">
        <v>234</v>
      </c>
      <c r="HN163" t="s">
        <v>234</v>
      </c>
      <c r="HO163" t="s">
        <v>234</v>
      </c>
      <c r="HP163" t="s">
        <v>234</v>
      </c>
      <c r="HQ163" t="s">
        <v>1655</v>
      </c>
      <c r="HR163" t="s">
        <v>1715</v>
      </c>
      <c r="HS163" t="s">
        <v>234</v>
      </c>
      <c r="HT163" t="s">
        <v>234</v>
      </c>
      <c r="HU163" t="s">
        <v>234</v>
      </c>
      <c r="HV163" t="s">
        <v>234</v>
      </c>
      <c r="HW163" t="s">
        <v>234</v>
      </c>
      <c r="HX163" t="s">
        <v>234</v>
      </c>
      <c r="HY163" t="s">
        <v>234</v>
      </c>
      <c r="HZ163" t="s">
        <v>234</v>
      </c>
      <c r="IA163" t="s">
        <v>234</v>
      </c>
      <c r="IB163" t="s">
        <v>234</v>
      </c>
      <c r="IC163" t="s">
        <v>234</v>
      </c>
      <c r="ID163" t="s">
        <v>234</v>
      </c>
      <c r="IE163" t="s">
        <v>234</v>
      </c>
      <c r="IF163" t="s">
        <v>234</v>
      </c>
      <c r="IG163" t="s">
        <v>234</v>
      </c>
      <c r="IH163" t="s">
        <v>234</v>
      </c>
      <c r="II163" t="s">
        <v>234</v>
      </c>
      <c r="IJ163" t="s">
        <v>234</v>
      </c>
      <c r="IK163" t="s">
        <v>234</v>
      </c>
      <c r="IL163" t="s">
        <v>234</v>
      </c>
      <c r="IM163" t="s">
        <v>234</v>
      </c>
      <c r="IN163" t="s">
        <v>234</v>
      </c>
      <c r="IO163" t="s">
        <v>234</v>
      </c>
      <c r="IP163" t="s">
        <v>234</v>
      </c>
      <c r="IQ163" t="s">
        <v>234</v>
      </c>
      <c r="IR163" t="s">
        <v>234</v>
      </c>
      <c r="IS163" t="s">
        <v>234</v>
      </c>
      <c r="IT163" t="s">
        <v>234</v>
      </c>
      <c r="IU163" t="s">
        <v>234</v>
      </c>
      <c r="IV163" t="s">
        <v>234</v>
      </c>
      <c r="IW163" t="s">
        <v>234</v>
      </c>
      <c r="IX163" t="s">
        <v>234</v>
      </c>
      <c r="IY163" t="s">
        <v>234</v>
      </c>
      <c r="IZ163" t="s">
        <v>234</v>
      </c>
      <c r="JA163" t="s">
        <v>234</v>
      </c>
      <c r="JB163" t="s">
        <v>234</v>
      </c>
      <c r="JC163" t="s">
        <v>234</v>
      </c>
      <c r="JD163" t="s">
        <v>234</v>
      </c>
      <c r="JE163" t="s">
        <v>261</v>
      </c>
      <c r="JF163" t="s">
        <v>234</v>
      </c>
      <c r="JG163" t="s">
        <v>234</v>
      </c>
      <c r="JH163" t="s">
        <v>234</v>
      </c>
      <c r="JI163" t="s">
        <v>234</v>
      </c>
      <c r="JJ163" t="s">
        <v>234</v>
      </c>
      <c r="JK163" t="s">
        <v>234</v>
      </c>
      <c r="JL163" t="s">
        <v>234</v>
      </c>
      <c r="JM163" t="s">
        <v>234</v>
      </c>
      <c r="JN163" t="s">
        <v>234</v>
      </c>
      <c r="JO163" t="s">
        <v>234</v>
      </c>
      <c r="JP163" t="s">
        <v>234</v>
      </c>
      <c r="JQ163" t="s">
        <v>234</v>
      </c>
      <c r="JR163" t="s">
        <v>234</v>
      </c>
      <c r="JS163" t="s">
        <v>234</v>
      </c>
      <c r="JT163" t="s">
        <v>234</v>
      </c>
      <c r="JU163" t="s">
        <v>234</v>
      </c>
      <c r="JV163" t="s">
        <v>234</v>
      </c>
      <c r="JW163" t="s">
        <v>234</v>
      </c>
      <c r="JX163" t="s">
        <v>234</v>
      </c>
    </row>
    <row r="164" spans="1:284" x14ac:dyDescent="0.35">
      <c r="A164" t="s">
        <v>4192</v>
      </c>
      <c r="B164" s="268">
        <v>44618</v>
      </c>
      <c r="C164" t="s">
        <v>416</v>
      </c>
      <c r="D164" t="s">
        <v>415</v>
      </c>
      <c r="E164" t="s">
        <v>1366</v>
      </c>
      <c r="F164" t="s">
        <v>419</v>
      </c>
      <c r="G164" t="s">
        <v>420</v>
      </c>
      <c r="H164" t="s">
        <v>422</v>
      </c>
      <c r="I164" t="s">
        <v>425</v>
      </c>
      <c r="J164" t="s">
        <v>424</v>
      </c>
      <c r="K164" t="s">
        <v>366</v>
      </c>
      <c r="L164" t="s">
        <v>248</v>
      </c>
      <c r="M164" t="s">
        <v>250</v>
      </c>
      <c r="N164" t="s">
        <v>234</v>
      </c>
      <c r="O164" t="s">
        <v>234</v>
      </c>
      <c r="P164" t="s">
        <v>234</v>
      </c>
      <c r="Q164" t="s">
        <v>234</v>
      </c>
      <c r="R164" t="s">
        <v>234</v>
      </c>
      <c r="S164" t="s">
        <v>234</v>
      </c>
      <c r="T164" t="s">
        <v>234</v>
      </c>
      <c r="U164" t="s">
        <v>234</v>
      </c>
      <c r="V164" t="s">
        <v>234</v>
      </c>
      <c r="W164" t="s">
        <v>234</v>
      </c>
      <c r="X164" t="s">
        <v>234</v>
      </c>
      <c r="Y164" t="s">
        <v>234</v>
      </c>
      <c r="Z164" t="s">
        <v>234</v>
      </c>
      <c r="AA164" t="s">
        <v>234</v>
      </c>
      <c r="AB164" t="s">
        <v>234</v>
      </c>
      <c r="AC164" t="s">
        <v>234</v>
      </c>
      <c r="AD164" t="s">
        <v>234</v>
      </c>
      <c r="AE164" t="s">
        <v>234</v>
      </c>
      <c r="AF164" t="s">
        <v>234</v>
      </c>
      <c r="AG164" t="s">
        <v>234</v>
      </c>
      <c r="AH164" t="s">
        <v>234</v>
      </c>
      <c r="AI164" t="s">
        <v>234</v>
      </c>
      <c r="AJ164" t="s">
        <v>234</v>
      </c>
      <c r="AK164" t="s">
        <v>234</v>
      </c>
      <c r="AL164" t="s">
        <v>234</v>
      </c>
      <c r="AM164" t="s">
        <v>234</v>
      </c>
      <c r="AN164" t="s">
        <v>234</v>
      </c>
      <c r="AO164" t="s">
        <v>234</v>
      </c>
      <c r="AP164" t="s">
        <v>234</v>
      </c>
      <c r="AQ164" t="s">
        <v>234</v>
      </c>
      <c r="AR164" t="s">
        <v>234</v>
      </c>
      <c r="AS164" t="s">
        <v>234</v>
      </c>
      <c r="AT164" t="s">
        <v>234</v>
      </c>
      <c r="AU164" t="s">
        <v>234</v>
      </c>
      <c r="AV164" t="s">
        <v>234</v>
      </c>
      <c r="AW164" t="s">
        <v>234</v>
      </c>
      <c r="AX164" t="s">
        <v>234</v>
      </c>
      <c r="AY164" t="s">
        <v>234</v>
      </c>
      <c r="AZ164" t="s">
        <v>234</v>
      </c>
      <c r="BA164" t="s">
        <v>234</v>
      </c>
      <c r="BB164" t="s">
        <v>234</v>
      </c>
      <c r="BC164" t="s">
        <v>234</v>
      </c>
      <c r="BD164" t="s">
        <v>234</v>
      </c>
      <c r="BE164" s="252" t="s">
        <v>234</v>
      </c>
      <c r="BF164" t="s">
        <v>234</v>
      </c>
      <c r="BG164" t="s">
        <v>234</v>
      </c>
      <c r="BH164" s="252" t="s">
        <v>234</v>
      </c>
      <c r="BI164" t="s">
        <v>234</v>
      </c>
      <c r="BJ164" t="s">
        <v>234</v>
      </c>
      <c r="BK164" s="252" t="s">
        <v>234</v>
      </c>
      <c r="BL164" t="s">
        <v>234</v>
      </c>
      <c r="BM164" t="s">
        <v>234</v>
      </c>
      <c r="BN164" s="252" t="s">
        <v>234</v>
      </c>
      <c r="BO164" t="s">
        <v>234</v>
      </c>
      <c r="BP164" t="s">
        <v>234</v>
      </c>
      <c r="BQ164" s="252" t="s">
        <v>234</v>
      </c>
      <c r="BR164" t="s">
        <v>234</v>
      </c>
      <c r="BS164" t="s">
        <v>234</v>
      </c>
      <c r="BT164" t="s">
        <v>234</v>
      </c>
      <c r="BU164" t="s">
        <v>234</v>
      </c>
      <c r="BV164" t="s">
        <v>234</v>
      </c>
      <c r="BW164" t="s">
        <v>234</v>
      </c>
      <c r="BX164" t="s">
        <v>234</v>
      </c>
      <c r="BY164" t="s">
        <v>234</v>
      </c>
      <c r="BZ164" t="s">
        <v>234</v>
      </c>
      <c r="CA164" t="s">
        <v>234</v>
      </c>
      <c r="CB164" t="s">
        <v>234</v>
      </c>
      <c r="CC164" t="s">
        <v>234</v>
      </c>
      <c r="CD164" t="s">
        <v>234</v>
      </c>
      <c r="CE164" t="s">
        <v>234</v>
      </c>
      <c r="CF164" t="s">
        <v>234</v>
      </c>
      <c r="CG164" t="s">
        <v>234</v>
      </c>
      <c r="CH164" t="s">
        <v>234</v>
      </c>
      <c r="CI164" t="s">
        <v>234</v>
      </c>
      <c r="CJ164" t="s">
        <v>234</v>
      </c>
      <c r="CK164" t="s">
        <v>234</v>
      </c>
      <c r="CL164" t="s">
        <v>234</v>
      </c>
      <c r="CM164" t="s">
        <v>234</v>
      </c>
      <c r="CN164" t="s">
        <v>234</v>
      </c>
      <c r="CO164" t="s">
        <v>234</v>
      </c>
      <c r="CP164" t="s">
        <v>234</v>
      </c>
      <c r="CQ164" t="s">
        <v>234</v>
      </c>
      <c r="CR164" t="s">
        <v>234</v>
      </c>
      <c r="CS164" t="s">
        <v>234</v>
      </c>
      <c r="CT164" t="s">
        <v>234</v>
      </c>
      <c r="CU164" t="s">
        <v>234</v>
      </c>
      <c r="CV164" t="s">
        <v>234</v>
      </c>
      <c r="CW164" t="s">
        <v>234</v>
      </c>
      <c r="CX164" t="s">
        <v>234</v>
      </c>
      <c r="CY164" t="s">
        <v>234</v>
      </c>
      <c r="CZ164" t="s">
        <v>234</v>
      </c>
      <c r="DA164" t="s">
        <v>234</v>
      </c>
      <c r="DB164" t="s">
        <v>234</v>
      </c>
      <c r="DC164" t="s">
        <v>234</v>
      </c>
      <c r="DD164" t="s">
        <v>234</v>
      </c>
      <c r="DE164" t="s">
        <v>234</v>
      </c>
      <c r="DF164" t="s">
        <v>234</v>
      </c>
      <c r="DG164" t="s">
        <v>234</v>
      </c>
      <c r="DH164" t="s">
        <v>234</v>
      </c>
      <c r="DI164" t="s">
        <v>234</v>
      </c>
      <c r="DJ164" t="s">
        <v>234</v>
      </c>
      <c r="DK164" t="s">
        <v>234</v>
      </c>
      <c r="DL164" t="s">
        <v>234</v>
      </c>
      <c r="DM164" t="s">
        <v>234</v>
      </c>
      <c r="DN164" t="s">
        <v>234</v>
      </c>
      <c r="DO164" t="s">
        <v>234</v>
      </c>
      <c r="DP164" t="s">
        <v>234</v>
      </c>
      <c r="DQ164" t="s">
        <v>234</v>
      </c>
      <c r="DR164" t="s">
        <v>234</v>
      </c>
      <c r="DS164" t="s">
        <v>234</v>
      </c>
      <c r="DT164" t="s">
        <v>234</v>
      </c>
      <c r="DU164" t="s">
        <v>234</v>
      </c>
      <c r="DV164" t="s">
        <v>234</v>
      </c>
      <c r="DW164" t="s">
        <v>234</v>
      </c>
      <c r="DX164" t="s">
        <v>234</v>
      </c>
      <c r="DY164" t="s">
        <v>234</v>
      </c>
      <c r="DZ164" t="s">
        <v>234</v>
      </c>
      <c r="EA164" t="s">
        <v>234</v>
      </c>
      <c r="EB164" t="s">
        <v>234</v>
      </c>
      <c r="EC164" t="s">
        <v>234</v>
      </c>
      <c r="ED164" t="s">
        <v>234</v>
      </c>
      <c r="EE164" t="s">
        <v>234</v>
      </c>
      <c r="EF164" t="s">
        <v>234</v>
      </c>
      <c r="EG164" t="s">
        <v>234</v>
      </c>
      <c r="EH164" t="s">
        <v>234</v>
      </c>
      <c r="EI164" t="s">
        <v>234</v>
      </c>
      <c r="EJ164" t="s">
        <v>234</v>
      </c>
      <c r="EK164" s="252" t="s">
        <v>234</v>
      </c>
      <c r="EL164" t="s">
        <v>234</v>
      </c>
      <c r="EM164" t="s">
        <v>234</v>
      </c>
      <c r="EN164" t="s">
        <v>234</v>
      </c>
      <c r="EO164" t="s">
        <v>234</v>
      </c>
      <c r="EP164" t="s">
        <v>234</v>
      </c>
      <c r="EQ164" s="252" t="s">
        <v>234</v>
      </c>
      <c r="ER164" t="s">
        <v>234</v>
      </c>
      <c r="ES164" t="s">
        <v>234</v>
      </c>
      <c r="ET164" t="s">
        <v>234</v>
      </c>
      <c r="EU164" t="s">
        <v>234</v>
      </c>
      <c r="EV164" t="s">
        <v>234</v>
      </c>
      <c r="EW164" t="s">
        <v>234</v>
      </c>
      <c r="EX164" t="s">
        <v>234</v>
      </c>
      <c r="EY164" t="s">
        <v>234</v>
      </c>
      <c r="EZ164" t="s">
        <v>234</v>
      </c>
      <c r="FA164" t="s">
        <v>234</v>
      </c>
      <c r="FB164" t="s">
        <v>234</v>
      </c>
      <c r="FC164" t="s">
        <v>234</v>
      </c>
      <c r="FD164" t="s">
        <v>234</v>
      </c>
      <c r="FE164" t="s">
        <v>234</v>
      </c>
      <c r="FF164" t="s">
        <v>234</v>
      </c>
      <c r="FG164" t="s">
        <v>234</v>
      </c>
      <c r="FH164" t="s">
        <v>234</v>
      </c>
      <c r="FI164" t="s">
        <v>234</v>
      </c>
      <c r="FJ164" t="s">
        <v>234</v>
      </c>
      <c r="FK164" t="s">
        <v>234</v>
      </c>
      <c r="FL164" t="s">
        <v>234</v>
      </c>
      <c r="FM164" t="s">
        <v>234</v>
      </c>
      <c r="FN164" t="s">
        <v>234</v>
      </c>
      <c r="FO164" t="s">
        <v>234</v>
      </c>
      <c r="FP164" t="s">
        <v>234</v>
      </c>
      <c r="FQ164" t="s">
        <v>234</v>
      </c>
      <c r="FR164" t="s">
        <v>234</v>
      </c>
      <c r="FS164" t="s">
        <v>234</v>
      </c>
      <c r="FT164" t="s">
        <v>234</v>
      </c>
      <c r="FU164" t="s">
        <v>234</v>
      </c>
      <c r="FV164" t="s">
        <v>234</v>
      </c>
      <c r="FW164" t="s">
        <v>234</v>
      </c>
      <c r="FX164" t="s">
        <v>234</v>
      </c>
      <c r="FY164" t="s">
        <v>234</v>
      </c>
      <c r="FZ164" t="s">
        <v>234</v>
      </c>
      <c r="GA164" t="s">
        <v>234</v>
      </c>
      <c r="GB164" t="s">
        <v>234</v>
      </c>
      <c r="GC164" t="s">
        <v>234</v>
      </c>
      <c r="GD164" t="s">
        <v>234</v>
      </c>
      <c r="GE164" t="s">
        <v>234</v>
      </c>
      <c r="GF164" t="s">
        <v>234</v>
      </c>
      <c r="GG164" t="s">
        <v>234</v>
      </c>
      <c r="GH164" t="s">
        <v>234</v>
      </c>
      <c r="GI164" t="s">
        <v>234</v>
      </c>
      <c r="GJ164" t="s">
        <v>234</v>
      </c>
      <c r="GK164" t="s">
        <v>234</v>
      </c>
      <c r="GL164" t="s">
        <v>234</v>
      </c>
      <c r="GM164" t="s">
        <v>234</v>
      </c>
      <c r="GN164" t="s">
        <v>234</v>
      </c>
      <c r="GO164" t="s">
        <v>234</v>
      </c>
      <c r="GP164" t="s">
        <v>234</v>
      </c>
      <c r="GQ164" t="s">
        <v>234</v>
      </c>
      <c r="GR164" t="s">
        <v>234</v>
      </c>
      <c r="GS164" t="s">
        <v>234</v>
      </c>
      <c r="GT164" t="s">
        <v>234</v>
      </c>
      <c r="GU164" t="s">
        <v>234</v>
      </c>
      <c r="GV164" t="s">
        <v>234</v>
      </c>
      <c r="GW164" t="s">
        <v>234</v>
      </c>
      <c r="GX164" t="s">
        <v>234</v>
      </c>
      <c r="GY164" t="s">
        <v>234</v>
      </c>
      <c r="GZ164" t="s">
        <v>234</v>
      </c>
      <c r="HA164" t="s">
        <v>234</v>
      </c>
      <c r="HB164" t="s">
        <v>234</v>
      </c>
      <c r="HC164" t="s">
        <v>234</v>
      </c>
      <c r="HD164" t="s">
        <v>234</v>
      </c>
      <c r="HE164" t="s">
        <v>234</v>
      </c>
      <c r="HF164" t="s">
        <v>234</v>
      </c>
      <c r="HG164" t="s">
        <v>234</v>
      </c>
      <c r="HH164" t="s">
        <v>234</v>
      </c>
      <c r="HI164" t="s">
        <v>234</v>
      </c>
      <c r="HJ164" t="s">
        <v>234</v>
      </c>
      <c r="HK164" t="s">
        <v>234</v>
      </c>
      <c r="HL164" t="s">
        <v>234</v>
      </c>
      <c r="HM164" t="s">
        <v>234</v>
      </c>
      <c r="HN164" t="s">
        <v>234</v>
      </c>
      <c r="HO164" t="s">
        <v>234</v>
      </c>
      <c r="HP164" t="s">
        <v>234</v>
      </c>
      <c r="HQ164" t="s">
        <v>1655</v>
      </c>
      <c r="HR164" t="s">
        <v>1713</v>
      </c>
      <c r="HS164" t="s">
        <v>276</v>
      </c>
      <c r="HT164" t="s">
        <v>234</v>
      </c>
      <c r="HU164" t="s">
        <v>277</v>
      </c>
      <c r="HV164" t="s">
        <v>278</v>
      </c>
      <c r="HW164" t="s">
        <v>278</v>
      </c>
      <c r="HX164" t="s">
        <v>351</v>
      </c>
      <c r="HY164" t="s">
        <v>4191</v>
      </c>
      <c r="HZ164" t="s">
        <v>256</v>
      </c>
      <c r="IA164" t="s">
        <v>323</v>
      </c>
      <c r="IB164" t="s">
        <v>323</v>
      </c>
      <c r="IC164" t="s">
        <v>3865</v>
      </c>
      <c r="ID164" t="s">
        <v>234</v>
      </c>
      <c r="IE164" t="s">
        <v>234</v>
      </c>
      <c r="IF164" t="s">
        <v>234</v>
      </c>
      <c r="IG164" t="s">
        <v>234</v>
      </c>
      <c r="IH164" t="s">
        <v>234</v>
      </c>
      <c r="II164">
        <v>0</v>
      </c>
      <c r="IJ164" t="s">
        <v>3811</v>
      </c>
      <c r="IK164" t="s">
        <v>234</v>
      </c>
      <c r="IL164" t="s">
        <v>259</v>
      </c>
      <c r="IM164" s="99">
        <v>0</v>
      </c>
      <c r="IN164" t="s">
        <v>249</v>
      </c>
      <c r="IO164" t="s">
        <v>234</v>
      </c>
      <c r="IP164" t="s">
        <v>249</v>
      </c>
      <c r="IQ164" t="s">
        <v>1726</v>
      </c>
      <c r="IR164">
        <v>0</v>
      </c>
      <c r="IS164">
        <v>0</v>
      </c>
      <c r="IT164">
        <v>0</v>
      </c>
      <c r="IU164">
        <v>0</v>
      </c>
      <c r="IV164">
        <v>0</v>
      </c>
      <c r="IW164">
        <v>1</v>
      </c>
      <c r="IX164">
        <v>0</v>
      </c>
      <c r="IY164">
        <v>0</v>
      </c>
      <c r="IZ164">
        <v>0</v>
      </c>
      <c r="JA164">
        <v>0</v>
      </c>
      <c r="JB164">
        <v>0</v>
      </c>
      <c r="JC164">
        <v>0</v>
      </c>
      <c r="JD164" t="s">
        <v>234</v>
      </c>
      <c r="JE164" t="s">
        <v>261</v>
      </c>
      <c r="JF164" t="s">
        <v>234</v>
      </c>
      <c r="JG164" t="s">
        <v>234</v>
      </c>
      <c r="JH164" t="s">
        <v>234</v>
      </c>
      <c r="JI164" t="s">
        <v>234</v>
      </c>
      <c r="JJ164" t="s">
        <v>234</v>
      </c>
      <c r="JK164" t="s">
        <v>234</v>
      </c>
      <c r="JL164" t="s">
        <v>234</v>
      </c>
      <c r="JM164" t="s">
        <v>234</v>
      </c>
      <c r="JN164" t="s">
        <v>234</v>
      </c>
      <c r="JO164" t="s">
        <v>234</v>
      </c>
      <c r="JP164" t="s">
        <v>234</v>
      </c>
      <c r="JQ164" t="s">
        <v>234</v>
      </c>
      <c r="JR164" t="s">
        <v>234</v>
      </c>
      <c r="JS164" t="s">
        <v>234</v>
      </c>
      <c r="JT164" t="s">
        <v>234</v>
      </c>
      <c r="JU164" t="s">
        <v>234</v>
      </c>
      <c r="JV164" t="s">
        <v>234</v>
      </c>
      <c r="JW164" t="s">
        <v>234</v>
      </c>
      <c r="JX164" t="s">
        <v>234</v>
      </c>
    </row>
    <row r="165" spans="1:284" x14ac:dyDescent="0.35">
      <c r="A165" t="s">
        <v>4194</v>
      </c>
      <c r="B165" s="268">
        <v>44618</v>
      </c>
      <c r="C165" t="s">
        <v>416</v>
      </c>
      <c r="D165" t="s">
        <v>415</v>
      </c>
      <c r="E165" t="s">
        <v>1366</v>
      </c>
      <c r="F165" t="s">
        <v>419</v>
      </c>
      <c r="G165" t="s">
        <v>420</v>
      </c>
      <c r="H165" t="s">
        <v>422</v>
      </c>
      <c r="I165" t="s">
        <v>425</v>
      </c>
      <c r="J165" t="s">
        <v>424</v>
      </c>
      <c r="K165" t="s">
        <v>366</v>
      </c>
      <c r="L165" t="s">
        <v>248</v>
      </c>
      <c r="M165" t="s">
        <v>250</v>
      </c>
      <c r="N165" t="s">
        <v>234</v>
      </c>
      <c r="O165" t="s">
        <v>234</v>
      </c>
      <c r="P165" t="s">
        <v>234</v>
      </c>
      <c r="Q165" t="s">
        <v>234</v>
      </c>
      <c r="R165" t="s">
        <v>234</v>
      </c>
      <c r="S165" t="s">
        <v>234</v>
      </c>
      <c r="T165" t="s">
        <v>234</v>
      </c>
      <c r="U165" t="s">
        <v>234</v>
      </c>
      <c r="V165" t="s">
        <v>234</v>
      </c>
      <c r="W165" t="s">
        <v>234</v>
      </c>
      <c r="X165" t="s">
        <v>234</v>
      </c>
      <c r="Y165" t="s">
        <v>234</v>
      </c>
      <c r="Z165" t="s">
        <v>234</v>
      </c>
      <c r="AA165" t="s">
        <v>234</v>
      </c>
      <c r="AB165" t="s">
        <v>234</v>
      </c>
      <c r="AC165" t="s">
        <v>234</v>
      </c>
      <c r="AD165" t="s">
        <v>234</v>
      </c>
      <c r="AE165" t="s">
        <v>234</v>
      </c>
      <c r="AF165" t="s">
        <v>234</v>
      </c>
      <c r="AG165" t="s">
        <v>234</v>
      </c>
      <c r="AH165" t="s">
        <v>234</v>
      </c>
      <c r="AI165" t="s">
        <v>234</v>
      </c>
      <c r="AJ165" t="s">
        <v>234</v>
      </c>
      <c r="AK165" t="s">
        <v>234</v>
      </c>
      <c r="AL165" t="s">
        <v>234</v>
      </c>
      <c r="AM165" t="s">
        <v>234</v>
      </c>
      <c r="AN165" t="s">
        <v>234</v>
      </c>
      <c r="AO165" t="s">
        <v>234</v>
      </c>
      <c r="AP165" t="s">
        <v>234</v>
      </c>
      <c r="AQ165" t="s">
        <v>234</v>
      </c>
      <c r="AR165" t="s">
        <v>234</v>
      </c>
      <c r="AS165" t="s">
        <v>234</v>
      </c>
      <c r="AT165" t="s">
        <v>234</v>
      </c>
      <c r="AU165" t="s">
        <v>234</v>
      </c>
      <c r="AV165" t="s">
        <v>234</v>
      </c>
      <c r="AW165" t="s">
        <v>234</v>
      </c>
      <c r="AX165" t="s">
        <v>234</v>
      </c>
      <c r="AY165" t="s">
        <v>234</v>
      </c>
      <c r="AZ165" t="s">
        <v>234</v>
      </c>
      <c r="BA165" t="s">
        <v>234</v>
      </c>
      <c r="BB165" t="s">
        <v>234</v>
      </c>
      <c r="BC165" t="s">
        <v>234</v>
      </c>
      <c r="BD165" t="s">
        <v>234</v>
      </c>
      <c r="BE165" s="252" t="s">
        <v>234</v>
      </c>
      <c r="BF165" t="s">
        <v>234</v>
      </c>
      <c r="BG165" t="s">
        <v>234</v>
      </c>
      <c r="BH165" s="252" t="s">
        <v>234</v>
      </c>
      <c r="BI165" t="s">
        <v>234</v>
      </c>
      <c r="BJ165" t="s">
        <v>234</v>
      </c>
      <c r="BK165" s="252" t="s">
        <v>234</v>
      </c>
      <c r="BL165" t="s">
        <v>234</v>
      </c>
      <c r="BM165" t="s">
        <v>234</v>
      </c>
      <c r="BN165" s="252" t="s">
        <v>234</v>
      </c>
      <c r="BO165" t="s">
        <v>234</v>
      </c>
      <c r="BP165" t="s">
        <v>234</v>
      </c>
      <c r="BQ165" s="252" t="s">
        <v>234</v>
      </c>
      <c r="BR165" t="s">
        <v>234</v>
      </c>
      <c r="BS165" t="s">
        <v>234</v>
      </c>
      <c r="BT165" t="s">
        <v>234</v>
      </c>
      <c r="BU165" t="s">
        <v>234</v>
      </c>
      <c r="BV165" t="s">
        <v>234</v>
      </c>
      <c r="BW165" t="s">
        <v>234</v>
      </c>
      <c r="BX165" t="s">
        <v>234</v>
      </c>
      <c r="BY165" t="s">
        <v>234</v>
      </c>
      <c r="BZ165" t="s">
        <v>234</v>
      </c>
      <c r="CA165" t="s">
        <v>234</v>
      </c>
      <c r="CB165" t="s">
        <v>234</v>
      </c>
      <c r="CC165" t="s">
        <v>234</v>
      </c>
      <c r="CD165" t="s">
        <v>234</v>
      </c>
      <c r="CE165" t="s">
        <v>234</v>
      </c>
      <c r="CF165" t="s">
        <v>234</v>
      </c>
      <c r="CG165" t="s">
        <v>234</v>
      </c>
      <c r="CH165" t="s">
        <v>234</v>
      </c>
      <c r="CI165" t="s">
        <v>234</v>
      </c>
      <c r="CJ165" t="s">
        <v>234</v>
      </c>
      <c r="CK165" t="s">
        <v>234</v>
      </c>
      <c r="CL165" t="s">
        <v>234</v>
      </c>
      <c r="CM165" t="s">
        <v>234</v>
      </c>
      <c r="CN165" t="s">
        <v>234</v>
      </c>
      <c r="CO165" t="s">
        <v>234</v>
      </c>
      <c r="CP165" t="s">
        <v>234</v>
      </c>
      <c r="CQ165" t="s">
        <v>234</v>
      </c>
      <c r="CR165" t="s">
        <v>234</v>
      </c>
      <c r="CS165" t="s">
        <v>234</v>
      </c>
      <c r="CT165" t="s">
        <v>234</v>
      </c>
      <c r="CU165" t="s">
        <v>234</v>
      </c>
      <c r="CV165" t="s">
        <v>234</v>
      </c>
      <c r="CW165" t="s">
        <v>234</v>
      </c>
      <c r="CX165" t="s">
        <v>234</v>
      </c>
      <c r="CY165" t="s">
        <v>234</v>
      </c>
      <c r="CZ165" t="s">
        <v>234</v>
      </c>
      <c r="DA165" t="s">
        <v>234</v>
      </c>
      <c r="DB165" t="s">
        <v>234</v>
      </c>
      <c r="DC165" t="s">
        <v>234</v>
      </c>
      <c r="DD165" t="s">
        <v>234</v>
      </c>
      <c r="DE165" t="s">
        <v>234</v>
      </c>
      <c r="DF165" t="s">
        <v>234</v>
      </c>
      <c r="DG165" t="s">
        <v>234</v>
      </c>
      <c r="DH165" t="s">
        <v>234</v>
      </c>
      <c r="DI165" t="s">
        <v>234</v>
      </c>
      <c r="DJ165" t="s">
        <v>234</v>
      </c>
      <c r="DK165" t="s">
        <v>234</v>
      </c>
      <c r="DL165" t="s">
        <v>234</v>
      </c>
      <c r="DM165" t="s">
        <v>234</v>
      </c>
      <c r="DN165" t="s">
        <v>234</v>
      </c>
      <c r="DO165" t="s">
        <v>234</v>
      </c>
      <c r="DP165" t="s">
        <v>234</v>
      </c>
      <c r="DQ165" t="s">
        <v>234</v>
      </c>
      <c r="DR165" t="s">
        <v>234</v>
      </c>
      <c r="DS165" t="s">
        <v>234</v>
      </c>
      <c r="DT165" t="s">
        <v>234</v>
      </c>
      <c r="DU165" t="s">
        <v>234</v>
      </c>
      <c r="DV165" t="s">
        <v>234</v>
      </c>
      <c r="DW165" t="s">
        <v>234</v>
      </c>
      <c r="DX165" t="s">
        <v>234</v>
      </c>
      <c r="DY165" t="s">
        <v>234</v>
      </c>
      <c r="DZ165" t="s">
        <v>234</v>
      </c>
      <c r="EA165" t="s">
        <v>234</v>
      </c>
      <c r="EB165" t="s">
        <v>234</v>
      </c>
      <c r="EC165" t="s">
        <v>234</v>
      </c>
      <c r="ED165" t="s">
        <v>234</v>
      </c>
      <c r="EE165" t="s">
        <v>234</v>
      </c>
      <c r="EF165" t="s">
        <v>234</v>
      </c>
      <c r="EG165" t="s">
        <v>234</v>
      </c>
      <c r="EH165" t="s">
        <v>234</v>
      </c>
      <c r="EI165" t="s">
        <v>234</v>
      </c>
      <c r="EJ165" t="s">
        <v>234</v>
      </c>
      <c r="EK165" s="252" t="s">
        <v>234</v>
      </c>
      <c r="EL165" t="s">
        <v>234</v>
      </c>
      <c r="EM165" t="s">
        <v>234</v>
      </c>
      <c r="EN165" t="s">
        <v>234</v>
      </c>
      <c r="EO165" t="s">
        <v>234</v>
      </c>
      <c r="EP165" t="s">
        <v>234</v>
      </c>
      <c r="EQ165" s="252" t="s">
        <v>234</v>
      </c>
      <c r="ER165" t="s">
        <v>234</v>
      </c>
      <c r="ES165" t="s">
        <v>234</v>
      </c>
      <c r="ET165" t="s">
        <v>234</v>
      </c>
      <c r="EU165" t="s">
        <v>234</v>
      </c>
      <c r="EV165" t="s">
        <v>234</v>
      </c>
      <c r="EW165" t="s">
        <v>234</v>
      </c>
      <c r="EX165" t="s">
        <v>234</v>
      </c>
      <c r="EY165" t="s">
        <v>234</v>
      </c>
      <c r="EZ165" t="s">
        <v>234</v>
      </c>
      <c r="FA165" t="s">
        <v>234</v>
      </c>
      <c r="FB165" t="s">
        <v>234</v>
      </c>
      <c r="FC165" t="s">
        <v>234</v>
      </c>
      <c r="FD165" t="s">
        <v>234</v>
      </c>
      <c r="FE165" t="s">
        <v>234</v>
      </c>
      <c r="FF165" t="s">
        <v>234</v>
      </c>
      <c r="FG165" t="s">
        <v>234</v>
      </c>
      <c r="FH165" t="s">
        <v>234</v>
      </c>
      <c r="FI165" t="s">
        <v>234</v>
      </c>
      <c r="FJ165" t="s">
        <v>234</v>
      </c>
      <c r="FK165" t="s">
        <v>234</v>
      </c>
      <c r="FL165" t="s">
        <v>234</v>
      </c>
      <c r="FM165" t="s">
        <v>234</v>
      </c>
      <c r="FN165" t="s">
        <v>234</v>
      </c>
      <c r="FO165" t="s">
        <v>234</v>
      </c>
      <c r="FP165" t="s">
        <v>234</v>
      </c>
      <c r="FQ165" t="s">
        <v>234</v>
      </c>
      <c r="FR165" t="s">
        <v>234</v>
      </c>
      <c r="FS165" t="s">
        <v>234</v>
      </c>
      <c r="FT165" t="s">
        <v>234</v>
      </c>
      <c r="FU165" t="s">
        <v>234</v>
      </c>
      <c r="FV165" t="s">
        <v>234</v>
      </c>
      <c r="FW165" t="s">
        <v>234</v>
      </c>
      <c r="FX165" t="s">
        <v>234</v>
      </c>
      <c r="FY165" t="s">
        <v>234</v>
      </c>
      <c r="FZ165" t="s">
        <v>234</v>
      </c>
      <c r="GA165" t="s">
        <v>234</v>
      </c>
      <c r="GB165" t="s">
        <v>234</v>
      </c>
      <c r="GC165" t="s">
        <v>234</v>
      </c>
      <c r="GD165" t="s">
        <v>234</v>
      </c>
      <c r="GE165" t="s">
        <v>234</v>
      </c>
      <c r="GF165" t="s">
        <v>234</v>
      </c>
      <c r="GG165" t="s">
        <v>234</v>
      </c>
      <c r="GH165" t="s">
        <v>234</v>
      </c>
      <c r="GI165" t="s">
        <v>234</v>
      </c>
      <c r="GJ165" t="s">
        <v>234</v>
      </c>
      <c r="GK165" t="s">
        <v>234</v>
      </c>
      <c r="GL165" t="s">
        <v>234</v>
      </c>
      <c r="GM165" t="s">
        <v>234</v>
      </c>
      <c r="GN165" t="s">
        <v>234</v>
      </c>
      <c r="GO165" t="s">
        <v>234</v>
      </c>
      <c r="GP165" t="s">
        <v>234</v>
      </c>
      <c r="GQ165" t="s">
        <v>234</v>
      </c>
      <c r="GR165" t="s">
        <v>234</v>
      </c>
      <c r="GS165" t="s">
        <v>234</v>
      </c>
      <c r="GT165" t="s">
        <v>234</v>
      </c>
      <c r="GU165" t="s">
        <v>234</v>
      </c>
      <c r="GV165" t="s">
        <v>234</v>
      </c>
      <c r="GW165" t="s">
        <v>234</v>
      </c>
      <c r="GX165" t="s">
        <v>234</v>
      </c>
      <c r="GY165" t="s">
        <v>234</v>
      </c>
      <c r="GZ165" t="s">
        <v>234</v>
      </c>
      <c r="HA165" t="s">
        <v>234</v>
      </c>
      <c r="HB165" t="s">
        <v>234</v>
      </c>
      <c r="HC165" t="s">
        <v>234</v>
      </c>
      <c r="HD165" t="s">
        <v>234</v>
      </c>
      <c r="HE165" t="s">
        <v>234</v>
      </c>
      <c r="HF165" t="s">
        <v>234</v>
      </c>
      <c r="HG165" t="s">
        <v>234</v>
      </c>
      <c r="HH165" t="s">
        <v>234</v>
      </c>
      <c r="HI165" t="s">
        <v>234</v>
      </c>
      <c r="HJ165" t="s">
        <v>234</v>
      </c>
      <c r="HK165" t="s">
        <v>234</v>
      </c>
      <c r="HL165" t="s">
        <v>234</v>
      </c>
      <c r="HM165" t="s">
        <v>234</v>
      </c>
      <c r="HN165" t="s">
        <v>234</v>
      </c>
      <c r="HO165" t="s">
        <v>234</v>
      </c>
      <c r="HP165" t="s">
        <v>234</v>
      </c>
      <c r="HQ165" t="s">
        <v>1655</v>
      </c>
      <c r="HR165" t="s">
        <v>1713</v>
      </c>
      <c r="HS165" t="s">
        <v>430</v>
      </c>
      <c r="HT165" t="s">
        <v>234</v>
      </c>
      <c r="HU165" t="s">
        <v>431</v>
      </c>
      <c r="HV165" t="s">
        <v>432</v>
      </c>
      <c r="HW165" t="s">
        <v>432</v>
      </c>
      <c r="HX165" t="s">
        <v>275</v>
      </c>
      <c r="HY165" t="s">
        <v>234</v>
      </c>
      <c r="HZ165" t="s">
        <v>325</v>
      </c>
      <c r="IA165" t="s">
        <v>258</v>
      </c>
      <c r="IB165" t="s">
        <v>258</v>
      </c>
      <c r="IC165" t="s">
        <v>3810</v>
      </c>
      <c r="ID165" t="s">
        <v>234</v>
      </c>
      <c r="IE165" t="s">
        <v>234</v>
      </c>
      <c r="IF165" t="s">
        <v>234</v>
      </c>
      <c r="IG165" t="s">
        <v>234</v>
      </c>
      <c r="IH165" t="s">
        <v>234</v>
      </c>
      <c r="II165">
        <v>2</v>
      </c>
      <c r="IJ165" t="s">
        <v>4193</v>
      </c>
      <c r="IK165" t="s">
        <v>234</v>
      </c>
      <c r="IL165" t="s">
        <v>259</v>
      </c>
      <c r="IM165" s="99">
        <v>0.4</v>
      </c>
      <c r="IN165" t="s">
        <v>249</v>
      </c>
      <c r="IO165" t="s">
        <v>234</v>
      </c>
      <c r="IP165" t="s">
        <v>261</v>
      </c>
      <c r="IQ165" t="s">
        <v>234</v>
      </c>
      <c r="IR165" t="s">
        <v>234</v>
      </c>
      <c r="IS165" t="s">
        <v>234</v>
      </c>
      <c r="IT165" t="s">
        <v>234</v>
      </c>
      <c r="IU165" t="s">
        <v>234</v>
      </c>
      <c r="IV165" t="s">
        <v>234</v>
      </c>
      <c r="IW165" t="s">
        <v>234</v>
      </c>
      <c r="IX165" t="s">
        <v>234</v>
      </c>
      <c r="IY165" t="s">
        <v>234</v>
      </c>
      <c r="IZ165" t="s">
        <v>234</v>
      </c>
      <c r="JA165" t="s">
        <v>234</v>
      </c>
      <c r="JB165" t="s">
        <v>234</v>
      </c>
      <c r="JC165" t="s">
        <v>234</v>
      </c>
      <c r="JD165" t="s">
        <v>234</v>
      </c>
      <c r="JE165" t="s">
        <v>261</v>
      </c>
      <c r="JF165" t="s">
        <v>234</v>
      </c>
      <c r="JG165" t="s">
        <v>234</v>
      </c>
      <c r="JH165" t="s">
        <v>234</v>
      </c>
      <c r="JI165" t="s">
        <v>234</v>
      </c>
      <c r="JJ165" t="s">
        <v>234</v>
      </c>
      <c r="JK165" t="s">
        <v>234</v>
      </c>
      <c r="JL165" t="s">
        <v>234</v>
      </c>
      <c r="JM165" t="s">
        <v>234</v>
      </c>
      <c r="JN165" t="s">
        <v>234</v>
      </c>
      <c r="JO165" t="s">
        <v>234</v>
      </c>
      <c r="JP165" t="s">
        <v>234</v>
      </c>
      <c r="JQ165" t="s">
        <v>234</v>
      </c>
      <c r="JR165" t="s">
        <v>234</v>
      </c>
      <c r="JS165" t="s">
        <v>234</v>
      </c>
      <c r="JT165" t="s">
        <v>234</v>
      </c>
      <c r="JU165" t="s">
        <v>234</v>
      </c>
      <c r="JV165" t="s">
        <v>234</v>
      </c>
      <c r="JW165" t="s">
        <v>234</v>
      </c>
      <c r="JX165" t="s">
        <v>234</v>
      </c>
    </row>
    <row r="166" spans="1:284" x14ac:dyDescent="0.35">
      <c r="A166" t="s">
        <v>4195</v>
      </c>
      <c r="B166" s="268">
        <v>44618</v>
      </c>
      <c r="C166" t="s">
        <v>416</v>
      </c>
      <c r="D166" t="s">
        <v>415</v>
      </c>
      <c r="E166" t="s">
        <v>1366</v>
      </c>
      <c r="F166" t="s">
        <v>419</v>
      </c>
      <c r="G166" t="s">
        <v>420</v>
      </c>
      <c r="H166" t="s">
        <v>422</v>
      </c>
      <c r="I166" t="s">
        <v>425</v>
      </c>
      <c r="J166" t="s">
        <v>424</v>
      </c>
      <c r="K166" t="s">
        <v>366</v>
      </c>
      <c r="L166" t="s">
        <v>248</v>
      </c>
      <c r="M166" t="s">
        <v>274</v>
      </c>
      <c r="N166" t="s">
        <v>234</v>
      </c>
      <c r="O166" t="s">
        <v>234</v>
      </c>
      <c r="P166" t="s">
        <v>234</v>
      </c>
      <c r="Q166" t="s">
        <v>234</v>
      </c>
      <c r="R166" t="s">
        <v>234</v>
      </c>
      <c r="S166" t="s">
        <v>234</v>
      </c>
      <c r="T166" t="s">
        <v>234</v>
      </c>
      <c r="U166" t="s">
        <v>234</v>
      </c>
      <c r="V166" t="s">
        <v>234</v>
      </c>
      <c r="W166" t="s">
        <v>234</v>
      </c>
      <c r="X166" t="s">
        <v>234</v>
      </c>
      <c r="Y166" t="s">
        <v>234</v>
      </c>
      <c r="Z166" t="s">
        <v>234</v>
      </c>
      <c r="AA166" t="s">
        <v>234</v>
      </c>
      <c r="AB166" t="s">
        <v>234</v>
      </c>
      <c r="AC166" t="s">
        <v>234</v>
      </c>
      <c r="AD166" t="s">
        <v>234</v>
      </c>
      <c r="AE166" t="s">
        <v>234</v>
      </c>
      <c r="AF166" t="s">
        <v>234</v>
      </c>
      <c r="AG166" t="s">
        <v>234</v>
      </c>
      <c r="AH166" t="s">
        <v>234</v>
      </c>
      <c r="AI166" t="s">
        <v>234</v>
      </c>
      <c r="AJ166" t="s">
        <v>234</v>
      </c>
      <c r="AK166" t="s">
        <v>234</v>
      </c>
      <c r="AL166" t="s">
        <v>234</v>
      </c>
      <c r="AM166" t="s">
        <v>234</v>
      </c>
      <c r="AN166" t="s">
        <v>234</v>
      </c>
      <c r="AO166" t="s">
        <v>234</v>
      </c>
      <c r="AP166" t="s">
        <v>234</v>
      </c>
      <c r="AQ166" t="s">
        <v>234</v>
      </c>
      <c r="AR166" t="s">
        <v>234</v>
      </c>
      <c r="AS166" t="s">
        <v>234</v>
      </c>
      <c r="AT166" t="s">
        <v>234</v>
      </c>
      <c r="AU166" t="s">
        <v>234</v>
      </c>
      <c r="AV166" t="s">
        <v>234</v>
      </c>
      <c r="AW166" t="s">
        <v>234</v>
      </c>
      <c r="AX166" t="s">
        <v>234</v>
      </c>
      <c r="AY166" t="s">
        <v>234</v>
      </c>
      <c r="AZ166" t="s">
        <v>234</v>
      </c>
      <c r="BA166" t="s">
        <v>234</v>
      </c>
      <c r="BB166" t="s">
        <v>234</v>
      </c>
      <c r="BC166" t="s">
        <v>234</v>
      </c>
      <c r="BD166" t="s">
        <v>234</v>
      </c>
      <c r="BE166" s="252" t="s">
        <v>234</v>
      </c>
      <c r="BF166" t="s">
        <v>234</v>
      </c>
      <c r="BG166" t="s">
        <v>234</v>
      </c>
      <c r="BH166" s="252" t="s">
        <v>234</v>
      </c>
      <c r="BI166" t="s">
        <v>234</v>
      </c>
      <c r="BJ166" t="s">
        <v>234</v>
      </c>
      <c r="BK166" s="252" t="s">
        <v>234</v>
      </c>
      <c r="BL166" t="s">
        <v>234</v>
      </c>
      <c r="BM166" t="s">
        <v>234</v>
      </c>
      <c r="BN166" s="252" t="s">
        <v>234</v>
      </c>
      <c r="BO166" t="s">
        <v>234</v>
      </c>
      <c r="BP166" t="s">
        <v>234</v>
      </c>
      <c r="BQ166" s="252" t="s">
        <v>234</v>
      </c>
      <c r="BR166" t="s">
        <v>234</v>
      </c>
      <c r="BS166" t="s">
        <v>234</v>
      </c>
      <c r="BT166" t="s">
        <v>234</v>
      </c>
      <c r="BU166" t="s">
        <v>234</v>
      </c>
      <c r="BV166" t="s">
        <v>234</v>
      </c>
      <c r="BW166" t="s">
        <v>234</v>
      </c>
      <c r="BX166" t="s">
        <v>234</v>
      </c>
      <c r="BY166" t="s">
        <v>234</v>
      </c>
      <c r="BZ166" t="s">
        <v>234</v>
      </c>
      <c r="CA166" t="s">
        <v>234</v>
      </c>
      <c r="CB166" t="s">
        <v>234</v>
      </c>
      <c r="CC166" t="s">
        <v>234</v>
      </c>
      <c r="CD166" t="s">
        <v>234</v>
      </c>
      <c r="CE166" t="s">
        <v>234</v>
      </c>
      <c r="CF166" t="s">
        <v>234</v>
      </c>
      <c r="CG166" t="s">
        <v>234</v>
      </c>
      <c r="CH166" t="s">
        <v>234</v>
      </c>
      <c r="CI166" t="s">
        <v>234</v>
      </c>
      <c r="CJ166" t="s">
        <v>234</v>
      </c>
      <c r="CK166" t="s">
        <v>234</v>
      </c>
      <c r="CL166" t="s">
        <v>234</v>
      </c>
      <c r="CM166" t="s">
        <v>234</v>
      </c>
      <c r="CN166" t="s">
        <v>234</v>
      </c>
      <c r="CO166" t="s">
        <v>234</v>
      </c>
      <c r="CP166" t="s">
        <v>234</v>
      </c>
      <c r="CQ166" t="s">
        <v>234</v>
      </c>
      <c r="CR166" t="s">
        <v>234</v>
      </c>
      <c r="CS166" t="s">
        <v>234</v>
      </c>
      <c r="CT166" t="s">
        <v>234</v>
      </c>
      <c r="CU166" t="s">
        <v>234</v>
      </c>
      <c r="CV166" t="s">
        <v>234</v>
      </c>
      <c r="CW166" t="s">
        <v>234</v>
      </c>
      <c r="CX166" t="s">
        <v>234</v>
      </c>
      <c r="CY166" t="s">
        <v>234</v>
      </c>
      <c r="CZ166" t="s">
        <v>234</v>
      </c>
      <c r="DA166" t="s">
        <v>234</v>
      </c>
      <c r="DB166" t="s">
        <v>234</v>
      </c>
      <c r="DC166" t="s">
        <v>234</v>
      </c>
      <c r="DD166" t="s">
        <v>234</v>
      </c>
      <c r="DE166" t="s">
        <v>234</v>
      </c>
      <c r="DF166" t="s">
        <v>234</v>
      </c>
      <c r="DG166" t="s">
        <v>234</v>
      </c>
      <c r="DH166" t="s">
        <v>234</v>
      </c>
      <c r="DI166" t="s">
        <v>234</v>
      </c>
      <c r="DJ166" t="s">
        <v>234</v>
      </c>
      <c r="DK166" t="s">
        <v>234</v>
      </c>
      <c r="DL166" t="s">
        <v>234</v>
      </c>
      <c r="DM166" t="s">
        <v>234</v>
      </c>
      <c r="DN166" t="s">
        <v>234</v>
      </c>
      <c r="DO166" t="s">
        <v>234</v>
      </c>
      <c r="DP166" t="s">
        <v>234</v>
      </c>
      <c r="DQ166" t="s">
        <v>234</v>
      </c>
      <c r="DR166" t="s">
        <v>234</v>
      </c>
      <c r="DS166" t="s">
        <v>234</v>
      </c>
      <c r="DT166" t="s">
        <v>234</v>
      </c>
      <c r="DU166" t="s">
        <v>234</v>
      </c>
      <c r="DV166" t="s">
        <v>234</v>
      </c>
      <c r="DW166" t="s">
        <v>234</v>
      </c>
      <c r="DX166" t="s">
        <v>234</v>
      </c>
      <c r="DY166" t="s">
        <v>234</v>
      </c>
      <c r="DZ166" t="s">
        <v>234</v>
      </c>
      <c r="EA166" t="s">
        <v>234</v>
      </c>
      <c r="EB166" t="s">
        <v>234</v>
      </c>
      <c r="EC166" t="s">
        <v>234</v>
      </c>
      <c r="ED166" t="s">
        <v>234</v>
      </c>
      <c r="EE166" t="s">
        <v>234</v>
      </c>
      <c r="EF166" t="s">
        <v>234</v>
      </c>
      <c r="EG166" t="s">
        <v>234</v>
      </c>
      <c r="EH166" t="s">
        <v>234</v>
      </c>
      <c r="EI166" t="s">
        <v>234</v>
      </c>
      <c r="EJ166" t="s">
        <v>234</v>
      </c>
      <c r="EK166" s="252" t="s">
        <v>234</v>
      </c>
      <c r="EL166" t="s">
        <v>234</v>
      </c>
      <c r="EM166" t="s">
        <v>234</v>
      </c>
      <c r="EN166" t="s">
        <v>234</v>
      </c>
      <c r="EO166" t="s">
        <v>234</v>
      </c>
      <c r="EP166" t="s">
        <v>234</v>
      </c>
      <c r="EQ166" s="252" t="s">
        <v>234</v>
      </c>
      <c r="ER166" t="s">
        <v>234</v>
      </c>
      <c r="ES166" t="s">
        <v>234</v>
      </c>
      <c r="ET166" t="s">
        <v>234</v>
      </c>
      <c r="EU166" t="s">
        <v>234</v>
      </c>
      <c r="EV166" t="s">
        <v>234</v>
      </c>
      <c r="EW166" t="s">
        <v>234</v>
      </c>
      <c r="EX166" t="s">
        <v>234</v>
      </c>
      <c r="EY166" t="s">
        <v>234</v>
      </c>
      <c r="EZ166" t="s">
        <v>234</v>
      </c>
      <c r="FA166" t="s">
        <v>234</v>
      </c>
      <c r="FB166" t="s">
        <v>234</v>
      </c>
      <c r="FC166" t="s">
        <v>234</v>
      </c>
      <c r="FD166" t="s">
        <v>234</v>
      </c>
      <c r="FE166" t="s">
        <v>234</v>
      </c>
      <c r="FF166" t="s">
        <v>234</v>
      </c>
      <c r="FG166" t="s">
        <v>234</v>
      </c>
      <c r="FH166" t="s">
        <v>234</v>
      </c>
      <c r="FI166" t="s">
        <v>234</v>
      </c>
      <c r="FJ166" t="s">
        <v>234</v>
      </c>
      <c r="FK166" t="s">
        <v>234</v>
      </c>
      <c r="FL166" t="s">
        <v>234</v>
      </c>
      <c r="FM166" t="s">
        <v>234</v>
      </c>
      <c r="FN166" t="s">
        <v>234</v>
      </c>
      <c r="FO166" t="s">
        <v>234</v>
      </c>
      <c r="FP166" t="s">
        <v>234</v>
      </c>
      <c r="FQ166" t="s">
        <v>234</v>
      </c>
      <c r="FR166" t="s">
        <v>234</v>
      </c>
      <c r="FS166" t="s">
        <v>234</v>
      </c>
      <c r="FT166" t="s">
        <v>234</v>
      </c>
      <c r="FU166" t="s">
        <v>234</v>
      </c>
      <c r="FV166" t="s">
        <v>234</v>
      </c>
      <c r="FW166" t="s">
        <v>234</v>
      </c>
      <c r="FX166" t="s">
        <v>234</v>
      </c>
      <c r="FY166" t="s">
        <v>234</v>
      </c>
      <c r="FZ166" t="s">
        <v>234</v>
      </c>
      <c r="GA166" t="s">
        <v>234</v>
      </c>
      <c r="GB166" t="s">
        <v>234</v>
      </c>
      <c r="GC166" t="s">
        <v>234</v>
      </c>
      <c r="GD166" t="s">
        <v>234</v>
      </c>
      <c r="GE166" t="s">
        <v>234</v>
      </c>
      <c r="GF166" t="s">
        <v>234</v>
      </c>
      <c r="GG166" t="s">
        <v>234</v>
      </c>
      <c r="GH166" t="s">
        <v>234</v>
      </c>
      <c r="GI166" t="s">
        <v>234</v>
      </c>
      <c r="GJ166" t="s">
        <v>234</v>
      </c>
      <c r="GK166" t="s">
        <v>234</v>
      </c>
      <c r="GL166" t="s">
        <v>234</v>
      </c>
      <c r="GM166" t="s">
        <v>234</v>
      </c>
      <c r="GN166" t="s">
        <v>234</v>
      </c>
      <c r="GO166" t="s">
        <v>234</v>
      </c>
      <c r="GP166" t="s">
        <v>234</v>
      </c>
      <c r="GQ166" t="s">
        <v>234</v>
      </c>
      <c r="GR166" t="s">
        <v>234</v>
      </c>
      <c r="GS166" t="s">
        <v>234</v>
      </c>
      <c r="GT166" t="s">
        <v>234</v>
      </c>
      <c r="GU166" t="s">
        <v>234</v>
      </c>
      <c r="GV166" t="s">
        <v>234</v>
      </c>
      <c r="GW166" t="s">
        <v>234</v>
      </c>
      <c r="GX166" t="s">
        <v>234</v>
      </c>
      <c r="GY166" t="s">
        <v>234</v>
      </c>
      <c r="GZ166" t="s">
        <v>234</v>
      </c>
      <c r="HA166" t="s">
        <v>234</v>
      </c>
      <c r="HB166" t="s">
        <v>234</v>
      </c>
      <c r="HC166" t="s">
        <v>234</v>
      </c>
      <c r="HD166" t="s">
        <v>234</v>
      </c>
      <c r="HE166" t="s">
        <v>234</v>
      </c>
      <c r="HF166" t="s">
        <v>234</v>
      </c>
      <c r="HG166" t="s">
        <v>234</v>
      </c>
      <c r="HH166" t="s">
        <v>234</v>
      </c>
      <c r="HI166" t="s">
        <v>234</v>
      </c>
      <c r="HJ166" t="s">
        <v>234</v>
      </c>
      <c r="HK166" t="s">
        <v>234</v>
      </c>
      <c r="HL166" t="s">
        <v>234</v>
      </c>
      <c r="HM166" t="s">
        <v>234</v>
      </c>
      <c r="HN166" t="s">
        <v>234</v>
      </c>
      <c r="HO166" t="s">
        <v>234</v>
      </c>
      <c r="HP166" t="s">
        <v>234</v>
      </c>
      <c r="HQ166" t="s">
        <v>1655</v>
      </c>
      <c r="HR166" t="s">
        <v>1715</v>
      </c>
      <c r="HS166" t="s">
        <v>234</v>
      </c>
      <c r="HT166" t="s">
        <v>234</v>
      </c>
      <c r="HU166" t="s">
        <v>234</v>
      </c>
      <c r="HV166" t="s">
        <v>234</v>
      </c>
      <c r="HW166" t="s">
        <v>234</v>
      </c>
      <c r="HX166" t="s">
        <v>234</v>
      </c>
      <c r="HY166" t="s">
        <v>234</v>
      </c>
      <c r="HZ166" t="s">
        <v>234</v>
      </c>
      <c r="IA166" t="s">
        <v>234</v>
      </c>
      <c r="IB166" t="s">
        <v>234</v>
      </c>
      <c r="IC166" t="s">
        <v>234</v>
      </c>
      <c r="ID166" t="s">
        <v>234</v>
      </c>
      <c r="IE166" t="s">
        <v>234</v>
      </c>
      <c r="IF166" t="s">
        <v>234</v>
      </c>
      <c r="IG166" t="s">
        <v>234</v>
      </c>
      <c r="IH166" t="s">
        <v>234</v>
      </c>
      <c r="II166" t="s">
        <v>234</v>
      </c>
      <c r="IJ166" t="s">
        <v>234</v>
      </c>
      <c r="IK166" t="s">
        <v>234</v>
      </c>
      <c r="IL166" t="s">
        <v>234</v>
      </c>
      <c r="IM166" t="s">
        <v>234</v>
      </c>
      <c r="IN166" t="s">
        <v>234</v>
      </c>
      <c r="IO166" t="s">
        <v>234</v>
      </c>
      <c r="IP166" t="s">
        <v>234</v>
      </c>
      <c r="IQ166" t="s">
        <v>234</v>
      </c>
      <c r="IR166" t="s">
        <v>234</v>
      </c>
      <c r="IS166" t="s">
        <v>234</v>
      </c>
      <c r="IT166" t="s">
        <v>234</v>
      </c>
      <c r="IU166" t="s">
        <v>234</v>
      </c>
      <c r="IV166" t="s">
        <v>234</v>
      </c>
      <c r="IW166" t="s">
        <v>234</v>
      </c>
      <c r="IX166" t="s">
        <v>234</v>
      </c>
      <c r="IY166" t="s">
        <v>234</v>
      </c>
      <c r="IZ166" t="s">
        <v>234</v>
      </c>
      <c r="JA166" t="s">
        <v>234</v>
      </c>
      <c r="JB166" t="s">
        <v>234</v>
      </c>
      <c r="JC166" t="s">
        <v>234</v>
      </c>
      <c r="JD166" t="s">
        <v>234</v>
      </c>
      <c r="JE166" t="s">
        <v>261</v>
      </c>
      <c r="JF166" t="s">
        <v>234</v>
      </c>
      <c r="JG166" t="s">
        <v>234</v>
      </c>
      <c r="JH166" t="s">
        <v>234</v>
      </c>
      <c r="JI166" t="s">
        <v>234</v>
      </c>
      <c r="JJ166" t="s">
        <v>234</v>
      </c>
      <c r="JK166" t="s">
        <v>234</v>
      </c>
      <c r="JL166" t="s">
        <v>234</v>
      </c>
      <c r="JM166" t="s">
        <v>234</v>
      </c>
      <c r="JN166" t="s">
        <v>234</v>
      </c>
      <c r="JO166" t="s">
        <v>234</v>
      </c>
      <c r="JP166" t="s">
        <v>234</v>
      </c>
      <c r="JQ166" t="s">
        <v>234</v>
      </c>
      <c r="JR166" t="s">
        <v>234</v>
      </c>
      <c r="JS166" t="s">
        <v>234</v>
      </c>
      <c r="JT166" t="s">
        <v>234</v>
      </c>
      <c r="JU166" t="s">
        <v>234</v>
      </c>
      <c r="JV166" t="s">
        <v>234</v>
      </c>
      <c r="JW166" t="s">
        <v>234</v>
      </c>
      <c r="JX166" t="s">
        <v>234</v>
      </c>
    </row>
    <row r="167" spans="1:284" x14ac:dyDescent="0.35">
      <c r="A167" t="s">
        <v>4203</v>
      </c>
      <c r="B167" s="268">
        <v>44618</v>
      </c>
      <c r="C167" t="s">
        <v>236</v>
      </c>
      <c r="D167" t="s">
        <v>235</v>
      </c>
      <c r="E167" t="s">
        <v>4196</v>
      </c>
      <c r="F167" t="s">
        <v>601</v>
      </c>
      <c r="G167" t="s">
        <v>2121</v>
      </c>
      <c r="H167" t="s">
        <v>3293</v>
      </c>
      <c r="I167" t="s">
        <v>246</v>
      </c>
      <c r="J167" t="s">
        <v>3445</v>
      </c>
      <c r="K167" t="s">
        <v>247</v>
      </c>
      <c r="L167" t="s">
        <v>284</v>
      </c>
      <c r="M167" t="s">
        <v>250</v>
      </c>
      <c r="N167" t="s">
        <v>234</v>
      </c>
      <c r="O167" t="s">
        <v>234</v>
      </c>
      <c r="P167" t="s">
        <v>285</v>
      </c>
      <c r="Q167" t="s">
        <v>234</v>
      </c>
      <c r="R167" t="s">
        <v>3875</v>
      </c>
      <c r="S167">
        <v>1</v>
      </c>
      <c r="T167">
        <v>1</v>
      </c>
      <c r="U167">
        <v>0</v>
      </c>
      <c r="V167">
        <v>0</v>
      </c>
      <c r="W167">
        <v>0</v>
      </c>
      <c r="X167">
        <v>0</v>
      </c>
      <c r="Y167">
        <v>0</v>
      </c>
      <c r="Z167">
        <v>0</v>
      </c>
      <c r="AA167" t="s">
        <v>309</v>
      </c>
      <c r="AB167" t="s">
        <v>750</v>
      </c>
      <c r="AC167" t="s">
        <v>287</v>
      </c>
      <c r="AD167">
        <v>1</v>
      </c>
      <c r="AE167">
        <v>0</v>
      </c>
      <c r="AF167">
        <v>0</v>
      </c>
      <c r="AG167">
        <v>0</v>
      </c>
      <c r="AH167">
        <v>0</v>
      </c>
      <c r="AI167">
        <v>0</v>
      </c>
      <c r="AJ167">
        <v>0</v>
      </c>
      <c r="AK167">
        <v>0</v>
      </c>
      <c r="AL167">
        <v>0</v>
      </c>
      <c r="AM167">
        <v>0</v>
      </c>
      <c r="AN167" t="s">
        <v>234</v>
      </c>
      <c r="AO167" t="s">
        <v>317</v>
      </c>
      <c r="AP167" t="s">
        <v>348</v>
      </c>
      <c r="AQ167" t="s">
        <v>4198</v>
      </c>
      <c r="AR167">
        <v>1</v>
      </c>
      <c r="AS167">
        <v>1</v>
      </c>
      <c r="AT167">
        <v>1</v>
      </c>
      <c r="AU167">
        <v>1</v>
      </c>
      <c r="AV167">
        <v>1</v>
      </c>
      <c r="AW167">
        <v>1</v>
      </c>
      <c r="AX167">
        <v>1</v>
      </c>
      <c r="AY167">
        <v>0</v>
      </c>
      <c r="AZ167" t="s">
        <v>1500</v>
      </c>
      <c r="BA167">
        <v>250</v>
      </c>
      <c r="BB167">
        <v>125</v>
      </c>
      <c r="BC167" t="s">
        <v>1655</v>
      </c>
      <c r="BD167">
        <v>400</v>
      </c>
      <c r="BE167" s="252">
        <v>153.84615384615299</v>
      </c>
      <c r="BF167" t="s">
        <v>1655</v>
      </c>
      <c r="BG167">
        <v>250</v>
      </c>
      <c r="BH167" s="252">
        <v>108.695652173913</v>
      </c>
      <c r="BI167" t="s">
        <v>1655</v>
      </c>
      <c r="BJ167">
        <v>400</v>
      </c>
      <c r="BK167" s="252">
        <v>137.93103448275801</v>
      </c>
      <c r="BL167" t="s">
        <v>1655</v>
      </c>
      <c r="BM167">
        <v>600</v>
      </c>
      <c r="BN167" s="252">
        <v>250</v>
      </c>
      <c r="BO167" t="s">
        <v>1445</v>
      </c>
      <c r="BP167">
        <v>750</v>
      </c>
      <c r="BQ167" s="252">
        <v>312.5</v>
      </c>
      <c r="BR167" t="s">
        <v>1445</v>
      </c>
      <c r="BS167" t="s">
        <v>1507</v>
      </c>
      <c r="BT167" t="s">
        <v>1655</v>
      </c>
      <c r="BU167">
        <v>1100</v>
      </c>
      <c r="BV167" t="s">
        <v>234</v>
      </c>
      <c r="BW167" t="s">
        <v>234</v>
      </c>
      <c r="BX167" t="s">
        <v>234</v>
      </c>
      <c r="BY167" t="s">
        <v>234</v>
      </c>
      <c r="BZ167" t="s">
        <v>234</v>
      </c>
      <c r="CA167" t="s">
        <v>234</v>
      </c>
      <c r="CB167" t="s">
        <v>259</v>
      </c>
      <c r="CC167">
        <v>1100</v>
      </c>
      <c r="CD167" t="s">
        <v>1655</v>
      </c>
      <c r="CE167" t="s">
        <v>1655</v>
      </c>
      <c r="CF167" t="s">
        <v>4199</v>
      </c>
      <c r="CG167">
        <v>1</v>
      </c>
      <c r="CH167">
        <v>1</v>
      </c>
      <c r="CI167">
        <v>0</v>
      </c>
      <c r="CJ167">
        <v>0</v>
      </c>
      <c r="CK167">
        <v>0</v>
      </c>
      <c r="CL167">
        <v>0</v>
      </c>
      <c r="CM167">
        <v>0</v>
      </c>
      <c r="CN167">
        <v>0</v>
      </c>
      <c r="CO167">
        <v>0</v>
      </c>
      <c r="CP167">
        <v>0</v>
      </c>
      <c r="CQ167">
        <v>0</v>
      </c>
      <c r="CR167">
        <v>0</v>
      </c>
      <c r="CS167">
        <v>0</v>
      </c>
      <c r="CT167">
        <v>0</v>
      </c>
      <c r="CU167" t="s">
        <v>234</v>
      </c>
      <c r="CV167" t="s">
        <v>3844</v>
      </c>
      <c r="CW167">
        <v>1</v>
      </c>
      <c r="CX167">
        <v>1</v>
      </c>
      <c r="CY167">
        <v>0</v>
      </c>
      <c r="CZ167">
        <v>0</v>
      </c>
      <c r="DA167">
        <v>0</v>
      </c>
      <c r="DB167">
        <v>0</v>
      </c>
      <c r="DC167">
        <v>0</v>
      </c>
      <c r="DD167">
        <v>0</v>
      </c>
      <c r="DE167" t="s">
        <v>1655</v>
      </c>
      <c r="DF167" t="s">
        <v>1655</v>
      </c>
      <c r="DG167" t="s">
        <v>1655</v>
      </c>
      <c r="DH167" t="s">
        <v>239</v>
      </c>
      <c r="DI167" t="s">
        <v>314</v>
      </c>
      <c r="DJ167" t="s">
        <v>370</v>
      </c>
      <c r="DK167" t="s">
        <v>314</v>
      </c>
      <c r="DL167" t="s">
        <v>3813</v>
      </c>
      <c r="DM167">
        <v>1</v>
      </c>
      <c r="DN167">
        <v>1</v>
      </c>
      <c r="DO167">
        <v>1</v>
      </c>
      <c r="DP167">
        <v>1</v>
      </c>
      <c r="DQ167">
        <v>1</v>
      </c>
      <c r="DR167">
        <v>1</v>
      </c>
      <c r="DS167">
        <v>1</v>
      </c>
      <c r="DT167">
        <v>0</v>
      </c>
      <c r="DU167" t="s">
        <v>1655</v>
      </c>
      <c r="DV167">
        <v>50</v>
      </c>
      <c r="DW167">
        <v>50</v>
      </c>
      <c r="DX167" t="s">
        <v>234</v>
      </c>
      <c r="DY167" t="s">
        <v>234</v>
      </c>
      <c r="DZ167" t="s">
        <v>234</v>
      </c>
      <c r="EA167">
        <v>50</v>
      </c>
      <c r="EB167" t="s">
        <v>1655</v>
      </c>
      <c r="EC167">
        <v>25</v>
      </c>
      <c r="ED167" t="s">
        <v>1655</v>
      </c>
      <c r="EE167">
        <v>25</v>
      </c>
      <c r="EF167" t="s">
        <v>1655</v>
      </c>
      <c r="EG167" t="s">
        <v>1655</v>
      </c>
      <c r="EH167">
        <v>25</v>
      </c>
      <c r="EI167" t="s">
        <v>234</v>
      </c>
      <c r="EJ167" t="s">
        <v>234</v>
      </c>
      <c r="EK167" s="252">
        <v>25</v>
      </c>
      <c r="EL167" t="s">
        <v>1655</v>
      </c>
      <c r="EM167" t="s">
        <v>1655</v>
      </c>
      <c r="EN167">
        <v>125</v>
      </c>
      <c r="EO167" t="s">
        <v>234</v>
      </c>
      <c r="EP167" t="s">
        <v>234</v>
      </c>
      <c r="EQ167" s="252">
        <v>125</v>
      </c>
      <c r="ER167" t="s">
        <v>1655</v>
      </c>
      <c r="ES167" t="s">
        <v>1655</v>
      </c>
      <c r="ET167">
        <v>75</v>
      </c>
      <c r="EU167" t="s">
        <v>234</v>
      </c>
      <c r="EV167" t="s">
        <v>234</v>
      </c>
      <c r="EW167" t="s">
        <v>234</v>
      </c>
      <c r="EX167" s="99">
        <v>75</v>
      </c>
      <c r="EY167" t="s">
        <v>1655</v>
      </c>
      <c r="EZ167" t="s">
        <v>1655</v>
      </c>
      <c r="FA167" t="s">
        <v>234</v>
      </c>
      <c r="FB167">
        <v>10</v>
      </c>
      <c r="FC167" t="s">
        <v>234</v>
      </c>
      <c r="FD167" t="s">
        <v>234</v>
      </c>
      <c r="FE167" t="s">
        <v>234</v>
      </c>
      <c r="FF167" t="s">
        <v>234</v>
      </c>
      <c r="FG167" t="s">
        <v>234</v>
      </c>
      <c r="FH167" t="s">
        <v>234</v>
      </c>
      <c r="FI167" t="s">
        <v>1655</v>
      </c>
      <c r="FJ167" t="s">
        <v>259</v>
      </c>
      <c r="FK167" s="99">
        <v>10</v>
      </c>
      <c r="FL167" t="s">
        <v>1655</v>
      </c>
      <c r="FM167" t="s">
        <v>4200</v>
      </c>
      <c r="FN167">
        <v>1</v>
      </c>
      <c r="FO167">
        <v>1</v>
      </c>
      <c r="FP167">
        <v>0</v>
      </c>
      <c r="FQ167">
        <v>1</v>
      </c>
      <c r="FR167">
        <v>1</v>
      </c>
      <c r="FS167">
        <v>0</v>
      </c>
      <c r="FT167">
        <v>0</v>
      </c>
      <c r="FU167">
        <v>0</v>
      </c>
      <c r="FV167">
        <v>0</v>
      </c>
      <c r="FW167">
        <v>0</v>
      </c>
      <c r="FX167">
        <v>0</v>
      </c>
      <c r="FY167">
        <v>0</v>
      </c>
      <c r="FZ167">
        <v>0</v>
      </c>
      <c r="GA167" t="s">
        <v>234</v>
      </c>
      <c r="GB167" t="s">
        <v>4201</v>
      </c>
      <c r="GC167">
        <v>1</v>
      </c>
      <c r="GD167">
        <v>0</v>
      </c>
      <c r="GE167">
        <v>0</v>
      </c>
      <c r="GF167">
        <v>1</v>
      </c>
      <c r="GG167">
        <v>0</v>
      </c>
      <c r="GH167">
        <v>1</v>
      </c>
      <c r="GI167">
        <v>1</v>
      </c>
      <c r="GJ167">
        <v>0</v>
      </c>
      <c r="GK167" t="s">
        <v>1655</v>
      </c>
      <c r="GL167" t="s">
        <v>1655</v>
      </c>
      <c r="GM167" t="s">
        <v>1655</v>
      </c>
      <c r="GN167" t="s">
        <v>601</v>
      </c>
      <c r="GO167" t="s">
        <v>305</v>
      </c>
      <c r="GP167" t="s">
        <v>2121</v>
      </c>
      <c r="GQ167" t="s">
        <v>305</v>
      </c>
      <c r="GR167" t="s">
        <v>1445</v>
      </c>
      <c r="GS167" t="s">
        <v>234</v>
      </c>
      <c r="GT167" t="s">
        <v>234</v>
      </c>
      <c r="GU167" t="s">
        <v>234</v>
      </c>
      <c r="GV167" t="s">
        <v>234</v>
      </c>
      <c r="GW167" t="s">
        <v>234</v>
      </c>
      <c r="GX167" t="s">
        <v>234</v>
      </c>
      <c r="GY167" t="s">
        <v>234</v>
      </c>
      <c r="GZ167" t="s">
        <v>234</v>
      </c>
      <c r="HA167" t="s">
        <v>4202</v>
      </c>
      <c r="HB167">
        <v>0</v>
      </c>
      <c r="HC167">
        <v>1</v>
      </c>
      <c r="HD167">
        <v>1</v>
      </c>
      <c r="HE167">
        <v>1</v>
      </c>
      <c r="HF167">
        <v>0</v>
      </c>
      <c r="HG167">
        <v>0</v>
      </c>
      <c r="HH167">
        <v>0</v>
      </c>
      <c r="HI167">
        <v>0</v>
      </c>
      <c r="HJ167" t="s">
        <v>234</v>
      </c>
      <c r="HK167" t="s">
        <v>1655</v>
      </c>
      <c r="HL167" t="s">
        <v>234</v>
      </c>
      <c r="HM167" t="s">
        <v>309</v>
      </c>
      <c r="HN167">
        <v>1</v>
      </c>
      <c r="HO167">
        <v>0</v>
      </c>
      <c r="HP167">
        <v>0</v>
      </c>
      <c r="HQ167" t="s">
        <v>234</v>
      </c>
      <c r="HR167" t="s">
        <v>234</v>
      </c>
      <c r="HS167" t="s">
        <v>234</v>
      </c>
      <c r="HT167" t="s">
        <v>234</v>
      </c>
      <c r="HU167" t="s">
        <v>234</v>
      </c>
      <c r="HV167" t="s">
        <v>234</v>
      </c>
      <c r="HW167" t="s">
        <v>234</v>
      </c>
      <c r="HX167" t="s">
        <v>234</v>
      </c>
      <c r="HY167" t="s">
        <v>234</v>
      </c>
      <c r="HZ167" t="s">
        <v>234</v>
      </c>
      <c r="IA167" t="s">
        <v>234</v>
      </c>
      <c r="IB167" t="s">
        <v>234</v>
      </c>
      <c r="IC167" t="s">
        <v>234</v>
      </c>
      <c r="ID167" t="s">
        <v>234</v>
      </c>
      <c r="IE167" t="s">
        <v>234</v>
      </c>
      <c r="IF167" t="s">
        <v>234</v>
      </c>
      <c r="IG167" t="s">
        <v>234</v>
      </c>
      <c r="IH167" t="s">
        <v>234</v>
      </c>
      <c r="II167" t="s">
        <v>234</v>
      </c>
      <c r="IJ167" t="s">
        <v>234</v>
      </c>
      <c r="IK167" t="s">
        <v>234</v>
      </c>
      <c r="IL167" t="s">
        <v>234</v>
      </c>
      <c r="IM167" t="s">
        <v>234</v>
      </c>
      <c r="IN167" t="s">
        <v>234</v>
      </c>
      <c r="IO167" t="s">
        <v>234</v>
      </c>
      <c r="IP167" t="s">
        <v>234</v>
      </c>
      <c r="IQ167" t="s">
        <v>234</v>
      </c>
      <c r="IR167" t="s">
        <v>234</v>
      </c>
      <c r="IS167" t="s">
        <v>234</v>
      </c>
      <c r="IT167" t="s">
        <v>234</v>
      </c>
      <c r="IU167" t="s">
        <v>234</v>
      </c>
      <c r="IV167" t="s">
        <v>234</v>
      </c>
      <c r="IW167" t="s">
        <v>234</v>
      </c>
      <c r="IX167" t="s">
        <v>234</v>
      </c>
      <c r="IY167" t="s">
        <v>234</v>
      </c>
      <c r="IZ167" t="s">
        <v>234</v>
      </c>
      <c r="JA167" t="s">
        <v>234</v>
      </c>
      <c r="JB167" t="s">
        <v>234</v>
      </c>
      <c r="JC167" t="s">
        <v>234</v>
      </c>
      <c r="JD167" t="s">
        <v>234</v>
      </c>
      <c r="JE167" t="s">
        <v>234</v>
      </c>
      <c r="JF167" t="s">
        <v>234</v>
      </c>
      <c r="JG167" t="s">
        <v>234</v>
      </c>
      <c r="JH167" t="s">
        <v>234</v>
      </c>
      <c r="JI167" t="s">
        <v>234</v>
      </c>
      <c r="JJ167" t="s">
        <v>234</v>
      </c>
      <c r="JK167" t="s">
        <v>234</v>
      </c>
      <c r="JL167" t="s">
        <v>234</v>
      </c>
      <c r="JM167" t="s">
        <v>234</v>
      </c>
      <c r="JN167" t="s">
        <v>234</v>
      </c>
      <c r="JO167" t="s">
        <v>234</v>
      </c>
      <c r="JP167" t="s">
        <v>234</v>
      </c>
      <c r="JQ167" t="s">
        <v>234</v>
      </c>
      <c r="JR167" t="s">
        <v>234</v>
      </c>
      <c r="JS167" t="s">
        <v>234</v>
      </c>
      <c r="JT167" t="s">
        <v>234</v>
      </c>
      <c r="JU167" t="s">
        <v>234</v>
      </c>
      <c r="JV167" t="s">
        <v>234</v>
      </c>
      <c r="JW167" t="s">
        <v>234</v>
      </c>
      <c r="JX167" t="s">
        <v>234</v>
      </c>
    </row>
    <row r="168" spans="1:284" x14ac:dyDescent="0.35">
      <c r="A168" t="s">
        <v>4206</v>
      </c>
      <c r="B168" s="268">
        <v>44618</v>
      </c>
      <c r="C168" t="s">
        <v>236</v>
      </c>
      <c r="D168" t="s">
        <v>235</v>
      </c>
      <c r="E168" t="s">
        <v>4196</v>
      </c>
      <c r="F168" t="s">
        <v>601</v>
      </c>
      <c r="G168" t="s">
        <v>2121</v>
      </c>
      <c r="H168" t="s">
        <v>3293</v>
      </c>
      <c r="I168" t="s">
        <v>246</v>
      </c>
      <c r="J168" t="s">
        <v>3445</v>
      </c>
      <c r="K168" t="s">
        <v>247</v>
      </c>
      <c r="L168" t="s">
        <v>248</v>
      </c>
      <c r="M168" t="s">
        <v>250</v>
      </c>
      <c r="N168" t="s">
        <v>234</v>
      </c>
      <c r="O168" t="s">
        <v>234</v>
      </c>
      <c r="P168" t="s">
        <v>234</v>
      </c>
      <c r="Q168" t="s">
        <v>234</v>
      </c>
      <c r="R168" t="s">
        <v>234</v>
      </c>
      <c r="S168" t="s">
        <v>234</v>
      </c>
      <c r="T168" t="s">
        <v>234</v>
      </c>
      <c r="U168" t="s">
        <v>234</v>
      </c>
      <c r="V168" t="s">
        <v>234</v>
      </c>
      <c r="W168" t="s">
        <v>234</v>
      </c>
      <c r="X168" t="s">
        <v>234</v>
      </c>
      <c r="Y168" t="s">
        <v>234</v>
      </c>
      <c r="Z168" t="s">
        <v>234</v>
      </c>
      <c r="AA168" t="s">
        <v>234</v>
      </c>
      <c r="AB168" t="s">
        <v>234</v>
      </c>
      <c r="AC168" t="s">
        <v>234</v>
      </c>
      <c r="AD168" t="s">
        <v>234</v>
      </c>
      <c r="AE168" t="s">
        <v>234</v>
      </c>
      <c r="AF168" t="s">
        <v>234</v>
      </c>
      <c r="AG168" t="s">
        <v>234</v>
      </c>
      <c r="AH168" t="s">
        <v>234</v>
      </c>
      <c r="AI168" t="s">
        <v>234</v>
      </c>
      <c r="AJ168" t="s">
        <v>234</v>
      </c>
      <c r="AK168" t="s">
        <v>234</v>
      </c>
      <c r="AL168" t="s">
        <v>234</v>
      </c>
      <c r="AM168" t="s">
        <v>234</v>
      </c>
      <c r="AN168" t="s">
        <v>234</v>
      </c>
      <c r="AO168" t="s">
        <v>234</v>
      </c>
      <c r="AP168" t="s">
        <v>234</v>
      </c>
      <c r="AQ168" t="s">
        <v>234</v>
      </c>
      <c r="AR168" t="s">
        <v>234</v>
      </c>
      <c r="AS168" t="s">
        <v>234</v>
      </c>
      <c r="AT168" t="s">
        <v>234</v>
      </c>
      <c r="AU168" t="s">
        <v>234</v>
      </c>
      <c r="AV168" t="s">
        <v>234</v>
      </c>
      <c r="AW168" t="s">
        <v>234</v>
      </c>
      <c r="AX168" t="s">
        <v>234</v>
      </c>
      <c r="AY168" t="s">
        <v>234</v>
      </c>
      <c r="AZ168" t="s">
        <v>234</v>
      </c>
      <c r="BA168" t="s">
        <v>234</v>
      </c>
      <c r="BB168" t="s">
        <v>234</v>
      </c>
      <c r="BC168" t="s">
        <v>234</v>
      </c>
      <c r="BD168" t="s">
        <v>234</v>
      </c>
      <c r="BE168" s="252" t="s">
        <v>234</v>
      </c>
      <c r="BF168" t="s">
        <v>234</v>
      </c>
      <c r="BG168" t="s">
        <v>234</v>
      </c>
      <c r="BH168" s="252" t="s">
        <v>234</v>
      </c>
      <c r="BI168" t="s">
        <v>234</v>
      </c>
      <c r="BJ168" t="s">
        <v>234</v>
      </c>
      <c r="BK168" s="252" t="s">
        <v>234</v>
      </c>
      <c r="BL168" t="s">
        <v>234</v>
      </c>
      <c r="BM168" t="s">
        <v>234</v>
      </c>
      <c r="BN168" s="252" t="s">
        <v>234</v>
      </c>
      <c r="BO168" t="s">
        <v>234</v>
      </c>
      <c r="BP168" t="s">
        <v>234</v>
      </c>
      <c r="BQ168" s="252" t="s">
        <v>234</v>
      </c>
      <c r="BR168" t="s">
        <v>234</v>
      </c>
      <c r="BS168" t="s">
        <v>234</v>
      </c>
      <c r="BT168" t="s">
        <v>234</v>
      </c>
      <c r="BU168" t="s">
        <v>234</v>
      </c>
      <c r="BV168" t="s">
        <v>234</v>
      </c>
      <c r="BW168" t="s">
        <v>234</v>
      </c>
      <c r="BX168" t="s">
        <v>234</v>
      </c>
      <c r="BY168" t="s">
        <v>234</v>
      </c>
      <c r="BZ168" t="s">
        <v>234</v>
      </c>
      <c r="CA168" t="s">
        <v>234</v>
      </c>
      <c r="CB168" t="s">
        <v>234</v>
      </c>
      <c r="CC168" t="s">
        <v>234</v>
      </c>
      <c r="CD168" t="s">
        <v>234</v>
      </c>
      <c r="CE168" t="s">
        <v>234</v>
      </c>
      <c r="CF168" t="s">
        <v>234</v>
      </c>
      <c r="CG168" t="s">
        <v>234</v>
      </c>
      <c r="CH168" t="s">
        <v>234</v>
      </c>
      <c r="CI168" t="s">
        <v>234</v>
      </c>
      <c r="CJ168" t="s">
        <v>234</v>
      </c>
      <c r="CK168" t="s">
        <v>234</v>
      </c>
      <c r="CL168" t="s">
        <v>234</v>
      </c>
      <c r="CM168" t="s">
        <v>234</v>
      </c>
      <c r="CN168" t="s">
        <v>234</v>
      </c>
      <c r="CO168" t="s">
        <v>234</v>
      </c>
      <c r="CP168" t="s">
        <v>234</v>
      </c>
      <c r="CQ168" t="s">
        <v>234</v>
      </c>
      <c r="CR168" t="s">
        <v>234</v>
      </c>
      <c r="CS168" t="s">
        <v>234</v>
      </c>
      <c r="CT168" t="s">
        <v>234</v>
      </c>
      <c r="CU168" t="s">
        <v>234</v>
      </c>
      <c r="CV168" t="s">
        <v>234</v>
      </c>
      <c r="CW168" t="s">
        <v>234</v>
      </c>
      <c r="CX168" t="s">
        <v>234</v>
      </c>
      <c r="CY168" t="s">
        <v>234</v>
      </c>
      <c r="CZ168" t="s">
        <v>234</v>
      </c>
      <c r="DA168" t="s">
        <v>234</v>
      </c>
      <c r="DB168" t="s">
        <v>234</v>
      </c>
      <c r="DC168" t="s">
        <v>234</v>
      </c>
      <c r="DD168" t="s">
        <v>234</v>
      </c>
      <c r="DE168" t="s">
        <v>234</v>
      </c>
      <c r="DF168" t="s">
        <v>234</v>
      </c>
      <c r="DG168" t="s">
        <v>234</v>
      </c>
      <c r="DH168" t="s">
        <v>234</v>
      </c>
      <c r="DI168" t="s">
        <v>234</v>
      </c>
      <c r="DJ168" t="s">
        <v>234</v>
      </c>
      <c r="DK168" t="s">
        <v>234</v>
      </c>
      <c r="DL168" t="s">
        <v>234</v>
      </c>
      <c r="DM168" t="s">
        <v>234</v>
      </c>
      <c r="DN168" t="s">
        <v>234</v>
      </c>
      <c r="DO168" t="s">
        <v>234</v>
      </c>
      <c r="DP168" t="s">
        <v>234</v>
      </c>
      <c r="DQ168" t="s">
        <v>234</v>
      </c>
      <c r="DR168" t="s">
        <v>234</v>
      </c>
      <c r="DS168" t="s">
        <v>234</v>
      </c>
      <c r="DT168" t="s">
        <v>234</v>
      </c>
      <c r="DU168" t="s">
        <v>234</v>
      </c>
      <c r="DV168" t="s">
        <v>234</v>
      </c>
      <c r="DW168" t="s">
        <v>234</v>
      </c>
      <c r="DX168" t="s">
        <v>234</v>
      </c>
      <c r="DY168" t="s">
        <v>234</v>
      </c>
      <c r="DZ168" t="s">
        <v>234</v>
      </c>
      <c r="EA168" t="s">
        <v>234</v>
      </c>
      <c r="EB168" t="s">
        <v>234</v>
      </c>
      <c r="EC168" t="s">
        <v>234</v>
      </c>
      <c r="ED168" t="s">
        <v>234</v>
      </c>
      <c r="EE168" t="s">
        <v>234</v>
      </c>
      <c r="EF168" t="s">
        <v>234</v>
      </c>
      <c r="EG168" t="s">
        <v>234</v>
      </c>
      <c r="EH168" t="s">
        <v>234</v>
      </c>
      <c r="EI168" t="s">
        <v>234</v>
      </c>
      <c r="EJ168" t="s">
        <v>234</v>
      </c>
      <c r="EK168" s="252" t="s">
        <v>234</v>
      </c>
      <c r="EL168" t="s">
        <v>234</v>
      </c>
      <c r="EM168" t="s">
        <v>234</v>
      </c>
      <c r="EN168" t="s">
        <v>234</v>
      </c>
      <c r="EO168" t="s">
        <v>234</v>
      </c>
      <c r="EP168" t="s">
        <v>234</v>
      </c>
      <c r="EQ168" s="252" t="s">
        <v>234</v>
      </c>
      <c r="ER168" t="s">
        <v>234</v>
      </c>
      <c r="ES168" t="s">
        <v>234</v>
      </c>
      <c r="ET168" t="s">
        <v>234</v>
      </c>
      <c r="EU168" t="s">
        <v>234</v>
      </c>
      <c r="EV168" t="s">
        <v>234</v>
      </c>
      <c r="EW168" t="s">
        <v>234</v>
      </c>
      <c r="EX168" t="s">
        <v>234</v>
      </c>
      <c r="EY168" t="s">
        <v>234</v>
      </c>
      <c r="EZ168" t="s">
        <v>234</v>
      </c>
      <c r="FA168" t="s">
        <v>234</v>
      </c>
      <c r="FB168" t="s">
        <v>234</v>
      </c>
      <c r="FC168" t="s">
        <v>234</v>
      </c>
      <c r="FD168" t="s">
        <v>234</v>
      </c>
      <c r="FE168" t="s">
        <v>234</v>
      </c>
      <c r="FF168" t="s">
        <v>234</v>
      </c>
      <c r="FG168" t="s">
        <v>234</v>
      </c>
      <c r="FH168" t="s">
        <v>234</v>
      </c>
      <c r="FI168" t="s">
        <v>234</v>
      </c>
      <c r="FJ168" t="s">
        <v>234</v>
      </c>
      <c r="FK168" t="s">
        <v>234</v>
      </c>
      <c r="FL168" t="s">
        <v>234</v>
      </c>
      <c r="FM168" t="s">
        <v>234</v>
      </c>
      <c r="FN168" t="s">
        <v>234</v>
      </c>
      <c r="FO168" t="s">
        <v>234</v>
      </c>
      <c r="FP168" t="s">
        <v>234</v>
      </c>
      <c r="FQ168" t="s">
        <v>234</v>
      </c>
      <c r="FR168" t="s">
        <v>234</v>
      </c>
      <c r="FS168" t="s">
        <v>234</v>
      </c>
      <c r="FT168" t="s">
        <v>234</v>
      </c>
      <c r="FU168" t="s">
        <v>234</v>
      </c>
      <c r="FV168" t="s">
        <v>234</v>
      </c>
      <c r="FW168" t="s">
        <v>234</v>
      </c>
      <c r="FX168" t="s">
        <v>234</v>
      </c>
      <c r="FY168" t="s">
        <v>234</v>
      </c>
      <c r="FZ168" t="s">
        <v>234</v>
      </c>
      <c r="GA168" t="s">
        <v>234</v>
      </c>
      <c r="GB168" t="s">
        <v>234</v>
      </c>
      <c r="GC168" t="s">
        <v>234</v>
      </c>
      <c r="GD168" t="s">
        <v>234</v>
      </c>
      <c r="GE168" t="s">
        <v>234</v>
      </c>
      <c r="GF168" t="s">
        <v>234</v>
      </c>
      <c r="GG168" t="s">
        <v>234</v>
      </c>
      <c r="GH168" t="s">
        <v>234</v>
      </c>
      <c r="GI168" t="s">
        <v>234</v>
      </c>
      <c r="GJ168" t="s">
        <v>234</v>
      </c>
      <c r="GK168" t="s">
        <v>234</v>
      </c>
      <c r="GL168" t="s">
        <v>234</v>
      </c>
      <c r="GM168" t="s">
        <v>234</v>
      </c>
      <c r="GN168" t="s">
        <v>234</v>
      </c>
      <c r="GO168" t="s">
        <v>234</v>
      </c>
      <c r="GP168" t="s">
        <v>234</v>
      </c>
      <c r="GQ168" t="s">
        <v>234</v>
      </c>
      <c r="GR168" t="s">
        <v>234</v>
      </c>
      <c r="GS168" t="s">
        <v>234</v>
      </c>
      <c r="GT168" t="s">
        <v>234</v>
      </c>
      <c r="GU168" t="s">
        <v>234</v>
      </c>
      <c r="GV168" t="s">
        <v>234</v>
      </c>
      <c r="GW168" t="s">
        <v>234</v>
      </c>
      <c r="GX168" t="s">
        <v>234</v>
      </c>
      <c r="GY168" t="s">
        <v>234</v>
      </c>
      <c r="GZ168" t="s">
        <v>234</v>
      </c>
      <c r="HA168" t="s">
        <v>234</v>
      </c>
      <c r="HB168" t="s">
        <v>234</v>
      </c>
      <c r="HC168" t="s">
        <v>234</v>
      </c>
      <c r="HD168" t="s">
        <v>234</v>
      </c>
      <c r="HE168" t="s">
        <v>234</v>
      </c>
      <c r="HF168" t="s">
        <v>234</v>
      </c>
      <c r="HG168" t="s">
        <v>234</v>
      </c>
      <c r="HH168" t="s">
        <v>234</v>
      </c>
      <c r="HI168" t="s">
        <v>234</v>
      </c>
      <c r="HJ168" t="s">
        <v>234</v>
      </c>
      <c r="HK168" t="s">
        <v>234</v>
      </c>
      <c r="HL168" t="s">
        <v>234</v>
      </c>
      <c r="HM168" t="s">
        <v>234</v>
      </c>
      <c r="HN168" t="s">
        <v>234</v>
      </c>
      <c r="HO168" t="s">
        <v>234</v>
      </c>
      <c r="HP168" t="s">
        <v>234</v>
      </c>
      <c r="HQ168" t="s">
        <v>1655</v>
      </c>
      <c r="HR168" t="s">
        <v>1713</v>
      </c>
      <c r="HS168" t="s">
        <v>346</v>
      </c>
      <c r="HT168" t="s">
        <v>234</v>
      </c>
      <c r="HU168" t="s">
        <v>435</v>
      </c>
      <c r="HV168" t="s">
        <v>436</v>
      </c>
      <c r="HW168" t="s">
        <v>436</v>
      </c>
      <c r="HX168" t="s">
        <v>279</v>
      </c>
      <c r="HY168" t="s">
        <v>234</v>
      </c>
      <c r="HZ168" t="s">
        <v>256</v>
      </c>
      <c r="IA168" t="s">
        <v>258</v>
      </c>
      <c r="IB168" t="s">
        <v>258</v>
      </c>
      <c r="IC168" t="s">
        <v>3810</v>
      </c>
      <c r="ID168" t="s">
        <v>234</v>
      </c>
      <c r="IE168" t="s">
        <v>234</v>
      </c>
      <c r="IF168" t="s">
        <v>234</v>
      </c>
      <c r="IG168" t="s">
        <v>234</v>
      </c>
      <c r="IH168" t="s">
        <v>234</v>
      </c>
      <c r="II168">
        <v>10</v>
      </c>
      <c r="IJ168" t="s">
        <v>4108</v>
      </c>
      <c r="IK168" t="s">
        <v>234</v>
      </c>
      <c r="IL168" t="s">
        <v>259</v>
      </c>
      <c r="IM168" s="99">
        <v>2</v>
      </c>
      <c r="IN168" t="s">
        <v>249</v>
      </c>
      <c r="IO168" t="s">
        <v>234</v>
      </c>
      <c r="IP168" t="s">
        <v>249</v>
      </c>
      <c r="IQ168" t="s">
        <v>4205</v>
      </c>
      <c r="IR168">
        <v>0</v>
      </c>
      <c r="IS168">
        <v>0</v>
      </c>
      <c r="IT168">
        <v>0</v>
      </c>
      <c r="IU168">
        <v>1</v>
      </c>
      <c r="IV168">
        <v>0</v>
      </c>
      <c r="IW168">
        <v>1</v>
      </c>
      <c r="IX168">
        <v>0</v>
      </c>
      <c r="IY168">
        <v>0</v>
      </c>
      <c r="IZ168">
        <v>0</v>
      </c>
      <c r="JA168">
        <v>0</v>
      </c>
      <c r="JB168">
        <v>0</v>
      </c>
      <c r="JC168">
        <v>0</v>
      </c>
      <c r="JD168" t="s">
        <v>234</v>
      </c>
      <c r="JE168" t="s">
        <v>261</v>
      </c>
      <c r="JF168" t="s">
        <v>234</v>
      </c>
      <c r="JG168" t="s">
        <v>234</v>
      </c>
      <c r="JH168" t="s">
        <v>234</v>
      </c>
      <c r="JI168" t="s">
        <v>234</v>
      </c>
      <c r="JJ168" t="s">
        <v>234</v>
      </c>
      <c r="JK168" t="s">
        <v>234</v>
      </c>
      <c r="JL168" t="s">
        <v>234</v>
      </c>
      <c r="JM168" t="s">
        <v>234</v>
      </c>
      <c r="JN168" t="s">
        <v>234</v>
      </c>
      <c r="JO168" t="s">
        <v>234</v>
      </c>
      <c r="JP168" t="s">
        <v>234</v>
      </c>
      <c r="JQ168" t="s">
        <v>234</v>
      </c>
      <c r="JR168" t="s">
        <v>234</v>
      </c>
      <c r="JS168" t="s">
        <v>234</v>
      </c>
      <c r="JT168" t="s">
        <v>234</v>
      </c>
      <c r="JU168" t="s">
        <v>234</v>
      </c>
      <c r="JV168" t="s">
        <v>234</v>
      </c>
      <c r="JW168" t="s">
        <v>234</v>
      </c>
      <c r="JX168" t="s">
        <v>234</v>
      </c>
    </row>
    <row r="169" spans="1:284" x14ac:dyDescent="0.35">
      <c r="A169" t="s">
        <v>4210</v>
      </c>
      <c r="B169" s="268">
        <v>44618</v>
      </c>
      <c r="C169" t="s">
        <v>236</v>
      </c>
      <c r="D169" t="s">
        <v>235</v>
      </c>
      <c r="E169" t="s">
        <v>4196</v>
      </c>
      <c r="F169" t="s">
        <v>601</v>
      </c>
      <c r="G169" t="s">
        <v>2121</v>
      </c>
      <c r="H169" t="s">
        <v>3293</v>
      </c>
      <c r="I169" t="s">
        <v>246</v>
      </c>
      <c r="J169" t="s">
        <v>3445</v>
      </c>
      <c r="K169" t="s">
        <v>247</v>
      </c>
      <c r="L169" t="s">
        <v>284</v>
      </c>
      <c r="M169" t="s">
        <v>250</v>
      </c>
      <c r="N169" t="s">
        <v>234</v>
      </c>
      <c r="O169" t="s">
        <v>234</v>
      </c>
      <c r="P169" t="s">
        <v>308</v>
      </c>
      <c r="Q169" t="s">
        <v>234</v>
      </c>
      <c r="R169" t="s">
        <v>318</v>
      </c>
      <c r="S169">
        <v>1</v>
      </c>
      <c r="T169">
        <v>0</v>
      </c>
      <c r="U169">
        <v>0</v>
      </c>
      <c r="V169">
        <v>0</v>
      </c>
      <c r="W169">
        <v>0</v>
      </c>
      <c r="X169">
        <v>0</v>
      </c>
      <c r="Y169">
        <v>0</v>
      </c>
      <c r="Z169">
        <v>0</v>
      </c>
      <c r="AA169" t="s">
        <v>309</v>
      </c>
      <c r="AB169" t="s">
        <v>750</v>
      </c>
      <c r="AC169" t="s">
        <v>3880</v>
      </c>
      <c r="AD169">
        <v>1</v>
      </c>
      <c r="AE169">
        <v>0</v>
      </c>
      <c r="AF169">
        <v>0</v>
      </c>
      <c r="AG169">
        <v>0</v>
      </c>
      <c r="AH169">
        <v>1</v>
      </c>
      <c r="AI169">
        <v>0</v>
      </c>
      <c r="AJ169">
        <v>0</v>
      </c>
      <c r="AK169">
        <v>0</v>
      </c>
      <c r="AL169">
        <v>0</v>
      </c>
      <c r="AM169">
        <v>0</v>
      </c>
      <c r="AN169" t="s">
        <v>234</v>
      </c>
      <c r="AO169" t="s">
        <v>288</v>
      </c>
      <c r="AP169" t="s">
        <v>348</v>
      </c>
      <c r="AQ169" t="s">
        <v>4207</v>
      </c>
      <c r="AR169">
        <v>1</v>
      </c>
      <c r="AS169">
        <v>1</v>
      </c>
      <c r="AT169">
        <v>1</v>
      </c>
      <c r="AU169">
        <v>0</v>
      </c>
      <c r="AV169">
        <v>0</v>
      </c>
      <c r="AW169">
        <v>0</v>
      </c>
      <c r="AX169">
        <v>1</v>
      </c>
      <c r="AY169">
        <v>0</v>
      </c>
      <c r="AZ169" t="s">
        <v>1500</v>
      </c>
      <c r="BA169">
        <v>250</v>
      </c>
      <c r="BB169">
        <v>125</v>
      </c>
      <c r="BC169" t="s">
        <v>1655</v>
      </c>
      <c r="BD169">
        <v>400</v>
      </c>
      <c r="BE169" s="252">
        <v>153.84615384615299</v>
      </c>
      <c r="BF169" t="s">
        <v>1655</v>
      </c>
      <c r="BG169">
        <v>250</v>
      </c>
      <c r="BH169" s="252">
        <v>108.695652173913</v>
      </c>
      <c r="BI169" t="s">
        <v>1655</v>
      </c>
      <c r="BJ169" t="s">
        <v>234</v>
      </c>
      <c r="BK169" s="252" t="s">
        <v>234</v>
      </c>
      <c r="BL169" t="s">
        <v>234</v>
      </c>
      <c r="BM169" t="s">
        <v>234</v>
      </c>
      <c r="BN169" s="252" t="s">
        <v>234</v>
      </c>
      <c r="BO169" t="s">
        <v>234</v>
      </c>
      <c r="BP169" t="s">
        <v>234</v>
      </c>
      <c r="BQ169" s="252" t="s">
        <v>234</v>
      </c>
      <c r="BR169" t="s">
        <v>234</v>
      </c>
      <c r="BS169" t="s">
        <v>1507</v>
      </c>
      <c r="BT169" t="s">
        <v>1655</v>
      </c>
      <c r="BU169">
        <v>1200</v>
      </c>
      <c r="BV169" t="s">
        <v>234</v>
      </c>
      <c r="BW169" t="s">
        <v>234</v>
      </c>
      <c r="BX169" t="s">
        <v>234</v>
      </c>
      <c r="BY169" t="s">
        <v>234</v>
      </c>
      <c r="BZ169" t="s">
        <v>234</v>
      </c>
      <c r="CA169" t="s">
        <v>234</v>
      </c>
      <c r="CB169" t="s">
        <v>259</v>
      </c>
      <c r="CC169">
        <v>1200</v>
      </c>
      <c r="CD169" t="s">
        <v>1655</v>
      </c>
      <c r="CE169" t="s">
        <v>1655</v>
      </c>
      <c r="CF169" t="s">
        <v>4208</v>
      </c>
      <c r="CG169">
        <v>1</v>
      </c>
      <c r="CH169">
        <v>1</v>
      </c>
      <c r="CI169">
        <v>0</v>
      </c>
      <c r="CJ169">
        <v>0</v>
      </c>
      <c r="CK169">
        <v>1</v>
      </c>
      <c r="CL169">
        <v>0</v>
      </c>
      <c r="CM169">
        <v>0</v>
      </c>
      <c r="CN169">
        <v>0</v>
      </c>
      <c r="CO169">
        <v>0</v>
      </c>
      <c r="CP169">
        <v>0</v>
      </c>
      <c r="CQ169">
        <v>0</v>
      </c>
      <c r="CR169">
        <v>0</v>
      </c>
      <c r="CS169">
        <v>0</v>
      </c>
      <c r="CT169">
        <v>0</v>
      </c>
      <c r="CU169" t="s">
        <v>234</v>
      </c>
      <c r="CV169" t="s">
        <v>1460</v>
      </c>
      <c r="CW169">
        <v>0</v>
      </c>
      <c r="CX169">
        <v>1</v>
      </c>
      <c r="CY169">
        <v>0</v>
      </c>
      <c r="CZ169">
        <v>0</v>
      </c>
      <c r="DA169">
        <v>0</v>
      </c>
      <c r="DB169">
        <v>0</v>
      </c>
      <c r="DC169">
        <v>0</v>
      </c>
      <c r="DD169">
        <v>0</v>
      </c>
      <c r="DE169" t="s">
        <v>1655</v>
      </c>
      <c r="DF169" t="s">
        <v>1655</v>
      </c>
      <c r="DG169" t="s">
        <v>1655</v>
      </c>
      <c r="DH169" t="s">
        <v>239</v>
      </c>
      <c r="DI169" t="s">
        <v>314</v>
      </c>
      <c r="DJ169" t="s">
        <v>370</v>
      </c>
      <c r="DK169" t="s">
        <v>314</v>
      </c>
      <c r="DL169" t="s">
        <v>234</v>
      </c>
      <c r="DM169" t="s">
        <v>234</v>
      </c>
      <c r="DN169" t="s">
        <v>234</v>
      </c>
      <c r="DO169" t="s">
        <v>234</v>
      </c>
      <c r="DP169" t="s">
        <v>234</v>
      </c>
      <c r="DQ169" t="s">
        <v>234</v>
      </c>
      <c r="DR169" t="s">
        <v>234</v>
      </c>
      <c r="DS169" t="s">
        <v>234</v>
      </c>
      <c r="DT169" t="s">
        <v>234</v>
      </c>
      <c r="DU169" t="s">
        <v>234</v>
      </c>
      <c r="DV169" t="s">
        <v>234</v>
      </c>
      <c r="DW169" t="s">
        <v>234</v>
      </c>
      <c r="DX169" t="s">
        <v>234</v>
      </c>
      <c r="DY169" t="s">
        <v>234</v>
      </c>
      <c r="DZ169" t="s">
        <v>234</v>
      </c>
      <c r="EA169" t="s">
        <v>234</v>
      </c>
      <c r="EB169" t="s">
        <v>234</v>
      </c>
      <c r="EC169" t="s">
        <v>234</v>
      </c>
      <c r="ED169" t="s">
        <v>234</v>
      </c>
      <c r="EE169" t="s">
        <v>234</v>
      </c>
      <c r="EF169" t="s">
        <v>234</v>
      </c>
      <c r="EG169" t="s">
        <v>234</v>
      </c>
      <c r="EH169" t="s">
        <v>234</v>
      </c>
      <c r="EI169" t="s">
        <v>234</v>
      </c>
      <c r="EJ169" t="s">
        <v>234</v>
      </c>
      <c r="EK169" s="252" t="s">
        <v>234</v>
      </c>
      <c r="EL169" t="s">
        <v>234</v>
      </c>
      <c r="EM169" t="s">
        <v>234</v>
      </c>
      <c r="EN169" t="s">
        <v>234</v>
      </c>
      <c r="EO169" t="s">
        <v>234</v>
      </c>
      <c r="EP169" t="s">
        <v>234</v>
      </c>
      <c r="EQ169" s="252" t="s">
        <v>234</v>
      </c>
      <c r="ER169" t="s">
        <v>234</v>
      </c>
      <c r="ES169" t="s">
        <v>234</v>
      </c>
      <c r="ET169" t="s">
        <v>234</v>
      </c>
      <c r="EU169" t="s">
        <v>234</v>
      </c>
      <c r="EV169" t="s">
        <v>234</v>
      </c>
      <c r="EW169" t="s">
        <v>234</v>
      </c>
      <c r="EX169" t="s">
        <v>234</v>
      </c>
      <c r="EY169" t="s">
        <v>234</v>
      </c>
      <c r="EZ169" t="s">
        <v>234</v>
      </c>
      <c r="FA169" t="s">
        <v>234</v>
      </c>
      <c r="FB169" t="s">
        <v>234</v>
      </c>
      <c r="FC169" t="s">
        <v>234</v>
      </c>
      <c r="FD169" t="s">
        <v>234</v>
      </c>
      <c r="FE169" t="s">
        <v>234</v>
      </c>
      <c r="FF169" t="s">
        <v>234</v>
      </c>
      <c r="FG169" t="s">
        <v>234</v>
      </c>
      <c r="FH169" t="s">
        <v>234</v>
      </c>
      <c r="FI169" t="s">
        <v>234</v>
      </c>
      <c r="FJ169" t="s">
        <v>234</v>
      </c>
      <c r="FK169" t="s">
        <v>234</v>
      </c>
      <c r="FL169" t="s">
        <v>234</v>
      </c>
      <c r="FM169" t="s">
        <v>234</v>
      </c>
      <c r="FN169" t="s">
        <v>234</v>
      </c>
      <c r="FO169" t="s">
        <v>234</v>
      </c>
      <c r="FP169" t="s">
        <v>234</v>
      </c>
      <c r="FQ169" t="s">
        <v>234</v>
      </c>
      <c r="FR169" t="s">
        <v>234</v>
      </c>
      <c r="FS169" t="s">
        <v>234</v>
      </c>
      <c r="FT169" t="s">
        <v>234</v>
      </c>
      <c r="FU169" t="s">
        <v>234</v>
      </c>
      <c r="FV169" t="s">
        <v>234</v>
      </c>
      <c r="FW169" t="s">
        <v>234</v>
      </c>
      <c r="FX169" t="s">
        <v>234</v>
      </c>
      <c r="FY169" t="s">
        <v>234</v>
      </c>
      <c r="FZ169" t="s">
        <v>234</v>
      </c>
      <c r="GA169" t="s">
        <v>234</v>
      </c>
      <c r="GB169" t="s">
        <v>234</v>
      </c>
      <c r="GC169" t="s">
        <v>234</v>
      </c>
      <c r="GD169" t="s">
        <v>234</v>
      </c>
      <c r="GE169" t="s">
        <v>234</v>
      </c>
      <c r="GF169" t="s">
        <v>234</v>
      </c>
      <c r="GG169" t="s">
        <v>234</v>
      </c>
      <c r="GH169" t="s">
        <v>234</v>
      </c>
      <c r="GI169" t="s">
        <v>234</v>
      </c>
      <c r="GJ169" t="s">
        <v>234</v>
      </c>
      <c r="GK169" t="s">
        <v>234</v>
      </c>
      <c r="GL169" t="s">
        <v>234</v>
      </c>
      <c r="GM169" t="s">
        <v>234</v>
      </c>
      <c r="GN169" t="s">
        <v>234</v>
      </c>
      <c r="GO169" t="s">
        <v>234</v>
      </c>
      <c r="GP169" t="s">
        <v>234</v>
      </c>
      <c r="GQ169" t="s">
        <v>234</v>
      </c>
      <c r="GR169" t="s">
        <v>1445</v>
      </c>
      <c r="GS169" t="s">
        <v>234</v>
      </c>
      <c r="GT169" t="s">
        <v>234</v>
      </c>
      <c r="GU169" t="s">
        <v>234</v>
      </c>
      <c r="GV169" t="s">
        <v>234</v>
      </c>
      <c r="GW169" t="s">
        <v>234</v>
      </c>
      <c r="GX169" t="s">
        <v>234</v>
      </c>
      <c r="GY169" t="s">
        <v>234</v>
      </c>
      <c r="GZ169" t="s">
        <v>234</v>
      </c>
      <c r="HA169" t="s">
        <v>4209</v>
      </c>
      <c r="HB169">
        <v>0</v>
      </c>
      <c r="HC169">
        <v>0</v>
      </c>
      <c r="HD169">
        <v>1</v>
      </c>
      <c r="HE169">
        <v>1</v>
      </c>
      <c r="HF169">
        <v>0</v>
      </c>
      <c r="HG169">
        <v>0</v>
      </c>
      <c r="HH169">
        <v>0</v>
      </c>
      <c r="HI169">
        <v>0</v>
      </c>
      <c r="HJ169" t="s">
        <v>234</v>
      </c>
      <c r="HK169" t="s">
        <v>1655</v>
      </c>
      <c r="HL169" t="s">
        <v>234</v>
      </c>
      <c r="HM169" t="s">
        <v>309</v>
      </c>
      <c r="HN169">
        <v>1</v>
      </c>
      <c r="HO169">
        <v>0</v>
      </c>
      <c r="HP169">
        <v>0</v>
      </c>
      <c r="HQ169" t="s">
        <v>234</v>
      </c>
      <c r="HR169" t="s">
        <v>234</v>
      </c>
      <c r="HS169" t="s">
        <v>234</v>
      </c>
      <c r="HT169" t="s">
        <v>234</v>
      </c>
      <c r="HU169" t="s">
        <v>234</v>
      </c>
      <c r="HV169" t="s">
        <v>234</v>
      </c>
      <c r="HW169" t="s">
        <v>234</v>
      </c>
      <c r="HX169" t="s">
        <v>234</v>
      </c>
      <c r="HY169" t="s">
        <v>234</v>
      </c>
      <c r="HZ169" t="s">
        <v>234</v>
      </c>
      <c r="IA169" t="s">
        <v>234</v>
      </c>
      <c r="IB169" t="s">
        <v>234</v>
      </c>
      <c r="IC169" t="s">
        <v>234</v>
      </c>
      <c r="ID169" t="s">
        <v>234</v>
      </c>
      <c r="IE169" t="s">
        <v>234</v>
      </c>
      <c r="IF169" t="s">
        <v>234</v>
      </c>
      <c r="IG169" t="s">
        <v>234</v>
      </c>
      <c r="IH169" t="s">
        <v>234</v>
      </c>
      <c r="II169" t="s">
        <v>234</v>
      </c>
      <c r="IJ169" t="s">
        <v>234</v>
      </c>
      <c r="IK169" t="s">
        <v>234</v>
      </c>
      <c r="IL169" t="s">
        <v>234</v>
      </c>
      <c r="IM169" t="s">
        <v>234</v>
      </c>
      <c r="IN169" t="s">
        <v>234</v>
      </c>
      <c r="IO169" t="s">
        <v>234</v>
      </c>
      <c r="IP169" t="s">
        <v>234</v>
      </c>
      <c r="IQ169" t="s">
        <v>234</v>
      </c>
      <c r="IR169" t="s">
        <v>234</v>
      </c>
      <c r="IS169" t="s">
        <v>234</v>
      </c>
      <c r="IT169" t="s">
        <v>234</v>
      </c>
      <c r="IU169" t="s">
        <v>234</v>
      </c>
      <c r="IV169" t="s">
        <v>234</v>
      </c>
      <c r="IW169" t="s">
        <v>234</v>
      </c>
      <c r="IX169" t="s">
        <v>234</v>
      </c>
      <c r="IY169" t="s">
        <v>234</v>
      </c>
      <c r="IZ169" t="s">
        <v>234</v>
      </c>
      <c r="JA169" t="s">
        <v>234</v>
      </c>
      <c r="JB169" t="s">
        <v>234</v>
      </c>
      <c r="JC169" t="s">
        <v>234</v>
      </c>
      <c r="JD169" t="s">
        <v>234</v>
      </c>
      <c r="JE169" t="s">
        <v>234</v>
      </c>
      <c r="JF169" t="s">
        <v>234</v>
      </c>
      <c r="JG169" t="s">
        <v>234</v>
      </c>
      <c r="JH169" t="s">
        <v>234</v>
      </c>
      <c r="JI169" t="s">
        <v>234</v>
      </c>
      <c r="JJ169" t="s">
        <v>234</v>
      </c>
      <c r="JK169" t="s">
        <v>234</v>
      </c>
      <c r="JL169" t="s">
        <v>234</v>
      </c>
      <c r="JM169" t="s">
        <v>234</v>
      </c>
      <c r="JN169" t="s">
        <v>234</v>
      </c>
      <c r="JO169" t="s">
        <v>234</v>
      </c>
      <c r="JP169" t="s">
        <v>234</v>
      </c>
      <c r="JQ169" t="s">
        <v>234</v>
      </c>
      <c r="JR169" t="s">
        <v>234</v>
      </c>
      <c r="JS169" t="s">
        <v>234</v>
      </c>
      <c r="JT169" t="s">
        <v>234</v>
      </c>
      <c r="JU169" t="s">
        <v>234</v>
      </c>
      <c r="JV169" t="s">
        <v>234</v>
      </c>
      <c r="JW169" t="s">
        <v>234</v>
      </c>
      <c r="JX169" t="s">
        <v>234</v>
      </c>
    </row>
    <row r="170" spans="1:284" x14ac:dyDescent="0.35">
      <c r="A170" t="s">
        <v>4212</v>
      </c>
      <c r="B170" s="268">
        <v>44618</v>
      </c>
      <c r="C170" t="s">
        <v>236</v>
      </c>
      <c r="D170" t="s">
        <v>235</v>
      </c>
      <c r="E170" t="s">
        <v>4196</v>
      </c>
      <c r="F170" t="s">
        <v>601</v>
      </c>
      <c r="G170" t="s">
        <v>2121</v>
      </c>
      <c r="H170" t="s">
        <v>3293</v>
      </c>
      <c r="I170" t="s">
        <v>246</v>
      </c>
      <c r="J170" t="s">
        <v>3445</v>
      </c>
      <c r="K170" t="s">
        <v>247</v>
      </c>
      <c r="L170" t="s">
        <v>284</v>
      </c>
      <c r="M170" t="s">
        <v>250</v>
      </c>
      <c r="N170" t="s">
        <v>234</v>
      </c>
      <c r="O170" t="s">
        <v>234</v>
      </c>
      <c r="P170" t="s">
        <v>285</v>
      </c>
      <c r="Q170" t="s">
        <v>234</v>
      </c>
      <c r="R170" t="s">
        <v>302</v>
      </c>
      <c r="S170">
        <v>0</v>
      </c>
      <c r="T170">
        <v>1</v>
      </c>
      <c r="U170">
        <v>0</v>
      </c>
      <c r="V170">
        <v>0</v>
      </c>
      <c r="W170">
        <v>0</v>
      </c>
      <c r="X170">
        <v>0</v>
      </c>
      <c r="Y170">
        <v>0</v>
      </c>
      <c r="Z170">
        <v>0</v>
      </c>
      <c r="AA170" t="s">
        <v>303</v>
      </c>
      <c r="AB170" t="s">
        <v>752</v>
      </c>
      <c r="AC170" t="s">
        <v>287</v>
      </c>
      <c r="AD170">
        <v>1</v>
      </c>
      <c r="AE170">
        <v>0</v>
      </c>
      <c r="AF170">
        <v>0</v>
      </c>
      <c r="AG170">
        <v>0</v>
      </c>
      <c r="AH170">
        <v>0</v>
      </c>
      <c r="AI170">
        <v>0</v>
      </c>
      <c r="AJ170">
        <v>0</v>
      </c>
      <c r="AK170">
        <v>0</v>
      </c>
      <c r="AL170">
        <v>0</v>
      </c>
      <c r="AM170">
        <v>0</v>
      </c>
      <c r="AN170" t="s">
        <v>234</v>
      </c>
      <c r="AO170" t="s">
        <v>348</v>
      </c>
      <c r="AP170" t="s">
        <v>348</v>
      </c>
      <c r="AQ170" t="s">
        <v>234</v>
      </c>
      <c r="AR170" t="s">
        <v>234</v>
      </c>
      <c r="AS170" t="s">
        <v>234</v>
      </c>
      <c r="AT170" t="s">
        <v>234</v>
      </c>
      <c r="AU170" t="s">
        <v>234</v>
      </c>
      <c r="AV170" t="s">
        <v>234</v>
      </c>
      <c r="AW170" t="s">
        <v>234</v>
      </c>
      <c r="AX170" t="s">
        <v>234</v>
      </c>
      <c r="AY170" t="s">
        <v>234</v>
      </c>
      <c r="AZ170" t="s">
        <v>234</v>
      </c>
      <c r="BA170" t="s">
        <v>234</v>
      </c>
      <c r="BB170" t="s">
        <v>234</v>
      </c>
      <c r="BC170" t="s">
        <v>234</v>
      </c>
      <c r="BD170" t="s">
        <v>234</v>
      </c>
      <c r="BE170" s="252" t="s">
        <v>234</v>
      </c>
      <c r="BF170" t="s">
        <v>234</v>
      </c>
      <c r="BG170" t="s">
        <v>234</v>
      </c>
      <c r="BH170" s="252" t="s">
        <v>234</v>
      </c>
      <c r="BI170" t="s">
        <v>234</v>
      </c>
      <c r="BJ170" t="s">
        <v>234</v>
      </c>
      <c r="BK170" s="252" t="s">
        <v>234</v>
      </c>
      <c r="BL170" t="s">
        <v>234</v>
      </c>
      <c r="BM170" t="s">
        <v>234</v>
      </c>
      <c r="BN170" s="252" t="s">
        <v>234</v>
      </c>
      <c r="BO170" t="s">
        <v>234</v>
      </c>
      <c r="BP170" t="s">
        <v>234</v>
      </c>
      <c r="BQ170" s="252" t="s">
        <v>234</v>
      </c>
      <c r="BR170" t="s">
        <v>234</v>
      </c>
      <c r="BS170" t="s">
        <v>234</v>
      </c>
      <c r="BT170" t="s">
        <v>234</v>
      </c>
      <c r="BU170" t="s">
        <v>234</v>
      </c>
      <c r="BV170" t="s">
        <v>234</v>
      </c>
      <c r="BW170" t="s">
        <v>234</v>
      </c>
      <c r="BX170" t="s">
        <v>234</v>
      </c>
      <c r="BY170" t="s">
        <v>234</v>
      </c>
      <c r="BZ170" t="s">
        <v>234</v>
      </c>
      <c r="CA170" t="s">
        <v>234</v>
      </c>
      <c r="CB170" t="s">
        <v>234</v>
      </c>
      <c r="CC170" t="s">
        <v>234</v>
      </c>
      <c r="CD170" t="s">
        <v>234</v>
      </c>
      <c r="CE170" t="s">
        <v>234</v>
      </c>
      <c r="CF170" t="s">
        <v>234</v>
      </c>
      <c r="CG170" t="s">
        <v>234</v>
      </c>
      <c r="CH170" t="s">
        <v>234</v>
      </c>
      <c r="CI170" t="s">
        <v>234</v>
      </c>
      <c r="CJ170" t="s">
        <v>234</v>
      </c>
      <c r="CK170" t="s">
        <v>234</v>
      </c>
      <c r="CL170" t="s">
        <v>234</v>
      </c>
      <c r="CM170" t="s">
        <v>234</v>
      </c>
      <c r="CN170" t="s">
        <v>234</v>
      </c>
      <c r="CO170" t="s">
        <v>234</v>
      </c>
      <c r="CP170" t="s">
        <v>234</v>
      </c>
      <c r="CQ170" t="s">
        <v>234</v>
      </c>
      <c r="CR170" t="s">
        <v>234</v>
      </c>
      <c r="CS170" t="s">
        <v>234</v>
      </c>
      <c r="CT170" t="s">
        <v>234</v>
      </c>
      <c r="CU170" t="s">
        <v>234</v>
      </c>
      <c r="CV170" t="s">
        <v>234</v>
      </c>
      <c r="CW170" t="s">
        <v>234</v>
      </c>
      <c r="CX170" t="s">
        <v>234</v>
      </c>
      <c r="CY170" t="s">
        <v>234</v>
      </c>
      <c r="CZ170" t="s">
        <v>234</v>
      </c>
      <c r="DA170" t="s">
        <v>234</v>
      </c>
      <c r="DB170" t="s">
        <v>234</v>
      </c>
      <c r="DC170" t="s">
        <v>234</v>
      </c>
      <c r="DD170" t="s">
        <v>234</v>
      </c>
      <c r="DE170" t="s">
        <v>234</v>
      </c>
      <c r="DF170" t="s">
        <v>234</v>
      </c>
      <c r="DG170" t="s">
        <v>234</v>
      </c>
      <c r="DH170" t="s">
        <v>234</v>
      </c>
      <c r="DI170" t="s">
        <v>234</v>
      </c>
      <c r="DJ170" t="s">
        <v>234</v>
      </c>
      <c r="DK170" t="s">
        <v>234</v>
      </c>
      <c r="DL170" t="s">
        <v>4134</v>
      </c>
      <c r="DM170">
        <v>1</v>
      </c>
      <c r="DN170">
        <v>1</v>
      </c>
      <c r="DO170">
        <v>1</v>
      </c>
      <c r="DP170">
        <v>1</v>
      </c>
      <c r="DQ170">
        <v>1</v>
      </c>
      <c r="DR170">
        <v>1</v>
      </c>
      <c r="DS170">
        <v>1</v>
      </c>
      <c r="DT170">
        <v>0</v>
      </c>
      <c r="DU170" t="s">
        <v>1655</v>
      </c>
      <c r="DV170">
        <v>30</v>
      </c>
      <c r="DW170" t="s">
        <v>3898</v>
      </c>
      <c r="DX170" t="s">
        <v>234</v>
      </c>
      <c r="DY170" t="s">
        <v>234</v>
      </c>
      <c r="DZ170" t="s">
        <v>234</v>
      </c>
      <c r="EA170" s="99">
        <v>30</v>
      </c>
      <c r="EB170" t="s">
        <v>1445</v>
      </c>
      <c r="EC170">
        <v>25</v>
      </c>
      <c r="ED170" t="s">
        <v>1655</v>
      </c>
      <c r="EE170">
        <v>25</v>
      </c>
      <c r="EF170" t="s">
        <v>1655</v>
      </c>
      <c r="EG170" t="s">
        <v>1655</v>
      </c>
      <c r="EH170">
        <v>25</v>
      </c>
      <c r="EI170" t="s">
        <v>234</v>
      </c>
      <c r="EJ170" t="s">
        <v>234</v>
      </c>
      <c r="EK170" s="252">
        <v>25</v>
      </c>
      <c r="EL170" t="s">
        <v>1655</v>
      </c>
      <c r="EM170" t="s">
        <v>1655</v>
      </c>
      <c r="EN170">
        <v>100</v>
      </c>
      <c r="EO170" t="s">
        <v>234</v>
      </c>
      <c r="EP170" t="s">
        <v>234</v>
      </c>
      <c r="EQ170" s="252">
        <v>100</v>
      </c>
      <c r="ER170" t="s">
        <v>1655</v>
      </c>
      <c r="ES170" t="s">
        <v>1655</v>
      </c>
      <c r="ET170">
        <v>100</v>
      </c>
      <c r="EU170" t="s">
        <v>234</v>
      </c>
      <c r="EV170" t="s">
        <v>234</v>
      </c>
      <c r="EW170" t="s">
        <v>234</v>
      </c>
      <c r="EX170" s="99">
        <v>100</v>
      </c>
      <c r="EY170" t="s">
        <v>1655</v>
      </c>
      <c r="EZ170" t="s">
        <v>1655</v>
      </c>
      <c r="FA170" t="s">
        <v>234</v>
      </c>
      <c r="FB170">
        <v>10</v>
      </c>
      <c r="FC170" t="s">
        <v>234</v>
      </c>
      <c r="FD170" t="s">
        <v>234</v>
      </c>
      <c r="FE170" t="s">
        <v>234</v>
      </c>
      <c r="FF170" t="s">
        <v>234</v>
      </c>
      <c r="FG170" t="s">
        <v>234</v>
      </c>
      <c r="FH170" t="s">
        <v>234</v>
      </c>
      <c r="FI170" t="s">
        <v>1655</v>
      </c>
      <c r="FJ170" t="s">
        <v>259</v>
      </c>
      <c r="FK170" s="99">
        <v>10</v>
      </c>
      <c r="FL170" t="s">
        <v>1655</v>
      </c>
      <c r="FM170" t="s">
        <v>3973</v>
      </c>
      <c r="FN170">
        <v>0</v>
      </c>
      <c r="FO170">
        <v>0</v>
      </c>
      <c r="FP170">
        <v>0</v>
      </c>
      <c r="FQ170">
        <v>1</v>
      </c>
      <c r="FR170">
        <v>1</v>
      </c>
      <c r="FS170">
        <v>0</v>
      </c>
      <c r="FT170">
        <v>0</v>
      </c>
      <c r="FU170">
        <v>0</v>
      </c>
      <c r="FV170">
        <v>0</v>
      </c>
      <c r="FW170">
        <v>0</v>
      </c>
      <c r="FX170">
        <v>0</v>
      </c>
      <c r="FY170">
        <v>0</v>
      </c>
      <c r="FZ170">
        <v>0</v>
      </c>
      <c r="GA170" t="s">
        <v>234</v>
      </c>
      <c r="GB170" t="s">
        <v>4201</v>
      </c>
      <c r="GC170">
        <v>1</v>
      </c>
      <c r="GD170">
        <v>0</v>
      </c>
      <c r="GE170">
        <v>0</v>
      </c>
      <c r="GF170">
        <v>1</v>
      </c>
      <c r="GG170">
        <v>0</v>
      </c>
      <c r="GH170">
        <v>1</v>
      </c>
      <c r="GI170">
        <v>1</v>
      </c>
      <c r="GJ170">
        <v>0</v>
      </c>
      <c r="GK170" t="s">
        <v>1445</v>
      </c>
      <c r="GL170" t="s">
        <v>1445</v>
      </c>
      <c r="GM170" t="s">
        <v>1655</v>
      </c>
      <c r="GN170" t="s">
        <v>601</v>
      </c>
      <c r="GO170" t="s">
        <v>305</v>
      </c>
      <c r="GP170" t="s">
        <v>2089</v>
      </c>
      <c r="GQ170" t="s">
        <v>314</v>
      </c>
      <c r="GR170" t="s">
        <v>1445</v>
      </c>
      <c r="GS170" t="s">
        <v>234</v>
      </c>
      <c r="GT170" t="s">
        <v>234</v>
      </c>
      <c r="GU170" t="s">
        <v>234</v>
      </c>
      <c r="GV170" t="s">
        <v>234</v>
      </c>
      <c r="GW170" t="s">
        <v>234</v>
      </c>
      <c r="GX170" t="s">
        <v>234</v>
      </c>
      <c r="GY170" t="s">
        <v>234</v>
      </c>
      <c r="GZ170" t="s">
        <v>234</v>
      </c>
      <c r="HA170" t="s">
        <v>4209</v>
      </c>
      <c r="HB170">
        <v>0</v>
      </c>
      <c r="HC170">
        <v>0</v>
      </c>
      <c r="HD170">
        <v>1</v>
      </c>
      <c r="HE170">
        <v>1</v>
      </c>
      <c r="HF170">
        <v>0</v>
      </c>
      <c r="HG170">
        <v>0</v>
      </c>
      <c r="HH170">
        <v>0</v>
      </c>
      <c r="HI170">
        <v>0</v>
      </c>
      <c r="HJ170" t="s">
        <v>234</v>
      </c>
      <c r="HK170" t="s">
        <v>1655</v>
      </c>
      <c r="HL170" t="s">
        <v>234</v>
      </c>
      <c r="HM170" t="s">
        <v>303</v>
      </c>
      <c r="HN170">
        <v>0</v>
      </c>
      <c r="HO170">
        <v>1</v>
      </c>
      <c r="HP170">
        <v>0</v>
      </c>
      <c r="HQ170" t="s">
        <v>234</v>
      </c>
      <c r="HR170" t="s">
        <v>234</v>
      </c>
      <c r="HS170" t="s">
        <v>234</v>
      </c>
      <c r="HT170" t="s">
        <v>234</v>
      </c>
      <c r="HU170" t="s">
        <v>234</v>
      </c>
      <c r="HV170" t="s">
        <v>234</v>
      </c>
      <c r="HW170" t="s">
        <v>234</v>
      </c>
      <c r="HX170" t="s">
        <v>234</v>
      </c>
      <c r="HY170" t="s">
        <v>234</v>
      </c>
      <c r="HZ170" t="s">
        <v>234</v>
      </c>
      <c r="IA170" t="s">
        <v>234</v>
      </c>
      <c r="IB170" t="s">
        <v>234</v>
      </c>
      <c r="IC170" t="s">
        <v>234</v>
      </c>
      <c r="ID170" t="s">
        <v>234</v>
      </c>
      <c r="IE170" t="s">
        <v>234</v>
      </c>
      <c r="IF170" t="s">
        <v>234</v>
      </c>
      <c r="IG170" t="s">
        <v>234</v>
      </c>
      <c r="IH170" t="s">
        <v>234</v>
      </c>
      <c r="II170" t="s">
        <v>234</v>
      </c>
      <c r="IJ170" t="s">
        <v>234</v>
      </c>
      <c r="IK170" t="s">
        <v>234</v>
      </c>
      <c r="IL170" t="s">
        <v>234</v>
      </c>
      <c r="IM170" t="s">
        <v>234</v>
      </c>
      <c r="IN170" t="s">
        <v>234</v>
      </c>
      <c r="IO170" t="s">
        <v>234</v>
      </c>
      <c r="IP170" t="s">
        <v>234</v>
      </c>
      <c r="IQ170" t="s">
        <v>234</v>
      </c>
      <c r="IR170" t="s">
        <v>234</v>
      </c>
      <c r="IS170" t="s">
        <v>234</v>
      </c>
      <c r="IT170" t="s">
        <v>234</v>
      </c>
      <c r="IU170" t="s">
        <v>234</v>
      </c>
      <c r="IV170" t="s">
        <v>234</v>
      </c>
      <c r="IW170" t="s">
        <v>234</v>
      </c>
      <c r="IX170" t="s">
        <v>234</v>
      </c>
      <c r="IY170" t="s">
        <v>234</v>
      </c>
      <c r="IZ170" t="s">
        <v>234</v>
      </c>
      <c r="JA170" t="s">
        <v>234</v>
      </c>
      <c r="JB170" t="s">
        <v>234</v>
      </c>
      <c r="JC170" t="s">
        <v>234</v>
      </c>
      <c r="JD170" t="s">
        <v>234</v>
      </c>
      <c r="JE170" t="s">
        <v>234</v>
      </c>
      <c r="JF170" t="s">
        <v>234</v>
      </c>
      <c r="JG170" t="s">
        <v>234</v>
      </c>
      <c r="JH170" t="s">
        <v>234</v>
      </c>
      <c r="JI170" t="s">
        <v>234</v>
      </c>
      <c r="JJ170" t="s">
        <v>234</v>
      </c>
      <c r="JK170" t="s">
        <v>234</v>
      </c>
      <c r="JL170" t="s">
        <v>234</v>
      </c>
      <c r="JM170" t="s">
        <v>234</v>
      </c>
      <c r="JN170" t="s">
        <v>234</v>
      </c>
      <c r="JO170" t="s">
        <v>234</v>
      </c>
      <c r="JP170" t="s">
        <v>234</v>
      </c>
      <c r="JQ170" t="s">
        <v>234</v>
      </c>
      <c r="JR170" t="s">
        <v>234</v>
      </c>
      <c r="JS170" t="s">
        <v>234</v>
      </c>
      <c r="JT170" t="s">
        <v>234</v>
      </c>
      <c r="JU170" t="s">
        <v>234</v>
      </c>
      <c r="JV170" t="s">
        <v>234</v>
      </c>
      <c r="JW170" t="s">
        <v>234</v>
      </c>
      <c r="JX170" t="s">
        <v>234</v>
      </c>
    </row>
    <row r="171" spans="1:284" x14ac:dyDescent="0.35">
      <c r="A171" t="s">
        <v>4214</v>
      </c>
      <c r="B171" s="268">
        <v>44618</v>
      </c>
      <c r="C171" t="s">
        <v>236</v>
      </c>
      <c r="D171" t="s">
        <v>235</v>
      </c>
      <c r="E171" t="s">
        <v>4196</v>
      </c>
      <c r="F171" t="s">
        <v>601</v>
      </c>
      <c r="G171" t="s">
        <v>2121</v>
      </c>
      <c r="H171" t="s">
        <v>3293</v>
      </c>
      <c r="I171" t="s">
        <v>246</v>
      </c>
      <c r="J171" t="s">
        <v>3445</v>
      </c>
      <c r="K171" t="s">
        <v>247</v>
      </c>
      <c r="L171" t="s">
        <v>284</v>
      </c>
      <c r="M171" t="s">
        <v>250</v>
      </c>
      <c r="N171" t="s">
        <v>234</v>
      </c>
      <c r="O171" t="s">
        <v>234</v>
      </c>
      <c r="P171" t="s">
        <v>308</v>
      </c>
      <c r="Q171" t="s">
        <v>234</v>
      </c>
      <c r="R171" t="s">
        <v>318</v>
      </c>
      <c r="S171">
        <v>1</v>
      </c>
      <c r="T171">
        <v>0</v>
      </c>
      <c r="U171">
        <v>0</v>
      </c>
      <c r="V171">
        <v>0</v>
      </c>
      <c r="W171">
        <v>0</v>
      </c>
      <c r="X171">
        <v>0</v>
      </c>
      <c r="Y171">
        <v>0</v>
      </c>
      <c r="Z171">
        <v>0</v>
      </c>
      <c r="AA171" t="s">
        <v>309</v>
      </c>
      <c r="AB171" t="s">
        <v>750</v>
      </c>
      <c r="AC171" t="s">
        <v>287</v>
      </c>
      <c r="AD171">
        <v>1</v>
      </c>
      <c r="AE171">
        <v>0</v>
      </c>
      <c r="AF171">
        <v>0</v>
      </c>
      <c r="AG171">
        <v>0</v>
      </c>
      <c r="AH171">
        <v>0</v>
      </c>
      <c r="AI171">
        <v>0</v>
      </c>
      <c r="AJ171">
        <v>0</v>
      </c>
      <c r="AK171">
        <v>0</v>
      </c>
      <c r="AL171">
        <v>0</v>
      </c>
      <c r="AM171">
        <v>0</v>
      </c>
      <c r="AN171" t="s">
        <v>234</v>
      </c>
      <c r="AO171" t="s">
        <v>304</v>
      </c>
      <c r="AP171" t="s">
        <v>393</v>
      </c>
      <c r="AQ171" t="s">
        <v>4213</v>
      </c>
      <c r="AR171">
        <v>0</v>
      </c>
      <c r="AS171">
        <v>0</v>
      </c>
      <c r="AT171">
        <v>0</v>
      </c>
      <c r="AU171">
        <v>0</v>
      </c>
      <c r="AV171">
        <v>1</v>
      </c>
      <c r="AW171">
        <v>1</v>
      </c>
      <c r="AX171">
        <v>0</v>
      </c>
      <c r="AY171">
        <v>0</v>
      </c>
      <c r="AZ171" t="s">
        <v>1500</v>
      </c>
      <c r="BA171" t="s">
        <v>234</v>
      </c>
      <c r="BB171" t="s">
        <v>234</v>
      </c>
      <c r="BC171" t="s">
        <v>234</v>
      </c>
      <c r="BD171" t="s">
        <v>234</v>
      </c>
      <c r="BE171" s="252" t="s">
        <v>234</v>
      </c>
      <c r="BF171" t="s">
        <v>234</v>
      </c>
      <c r="BG171" t="s">
        <v>234</v>
      </c>
      <c r="BH171" s="252" t="s">
        <v>234</v>
      </c>
      <c r="BI171" t="s">
        <v>234</v>
      </c>
      <c r="BJ171" t="s">
        <v>234</v>
      </c>
      <c r="BK171" s="252" t="s">
        <v>234</v>
      </c>
      <c r="BL171" t="s">
        <v>234</v>
      </c>
      <c r="BM171">
        <v>600</v>
      </c>
      <c r="BN171" s="252">
        <v>250</v>
      </c>
      <c r="BO171" t="s">
        <v>1445</v>
      </c>
      <c r="BP171">
        <v>800</v>
      </c>
      <c r="BQ171" s="252">
        <v>333.33333333333297</v>
      </c>
      <c r="BR171" t="s">
        <v>1445</v>
      </c>
      <c r="BS171" t="s">
        <v>234</v>
      </c>
      <c r="BT171" t="s">
        <v>234</v>
      </c>
      <c r="BU171" t="s">
        <v>234</v>
      </c>
      <c r="BV171" t="s">
        <v>234</v>
      </c>
      <c r="BW171" t="s">
        <v>234</v>
      </c>
      <c r="BX171" t="s">
        <v>234</v>
      </c>
      <c r="BY171" t="s">
        <v>234</v>
      </c>
      <c r="BZ171" t="s">
        <v>234</v>
      </c>
      <c r="CA171" t="s">
        <v>234</v>
      </c>
      <c r="CB171" t="s">
        <v>234</v>
      </c>
      <c r="CC171" t="s">
        <v>234</v>
      </c>
      <c r="CD171" t="s">
        <v>234</v>
      </c>
      <c r="CE171" t="s">
        <v>1655</v>
      </c>
      <c r="CF171" t="s">
        <v>1533</v>
      </c>
      <c r="CG171">
        <v>0</v>
      </c>
      <c r="CH171">
        <v>0</v>
      </c>
      <c r="CI171">
        <v>0</v>
      </c>
      <c r="CJ171">
        <v>0</v>
      </c>
      <c r="CK171">
        <v>0</v>
      </c>
      <c r="CL171">
        <v>0</v>
      </c>
      <c r="CM171">
        <v>1</v>
      </c>
      <c r="CN171">
        <v>0</v>
      </c>
      <c r="CO171">
        <v>0</v>
      </c>
      <c r="CP171">
        <v>0</v>
      </c>
      <c r="CQ171">
        <v>0</v>
      </c>
      <c r="CR171">
        <v>0</v>
      </c>
      <c r="CS171">
        <v>0</v>
      </c>
      <c r="CT171">
        <v>0</v>
      </c>
      <c r="CU171" t="s">
        <v>234</v>
      </c>
      <c r="CV171" t="s">
        <v>1468</v>
      </c>
      <c r="CW171">
        <v>0</v>
      </c>
      <c r="CX171">
        <v>0</v>
      </c>
      <c r="CY171">
        <v>0</v>
      </c>
      <c r="CZ171">
        <v>0</v>
      </c>
      <c r="DA171">
        <v>1</v>
      </c>
      <c r="DB171">
        <v>0</v>
      </c>
      <c r="DC171">
        <v>0</v>
      </c>
      <c r="DD171">
        <v>0</v>
      </c>
      <c r="DE171" t="s">
        <v>1445</v>
      </c>
      <c r="DF171" t="s">
        <v>1445</v>
      </c>
      <c r="DG171" t="s">
        <v>1655</v>
      </c>
      <c r="DH171" t="s">
        <v>601</v>
      </c>
      <c r="DI171" t="s">
        <v>305</v>
      </c>
      <c r="DJ171" t="s">
        <v>2121</v>
      </c>
      <c r="DK171" t="s">
        <v>305</v>
      </c>
      <c r="DL171" t="s">
        <v>234</v>
      </c>
      <c r="DM171" t="s">
        <v>234</v>
      </c>
      <c r="DN171" t="s">
        <v>234</v>
      </c>
      <c r="DO171" t="s">
        <v>234</v>
      </c>
      <c r="DP171" t="s">
        <v>234</v>
      </c>
      <c r="DQ171" t="s">
        <v>234</v>
      </c>
      <c r="DR171" t="s">
        <v>234</v>
      </c>
      <c r="DS171" t="s">
        <v>234</v>
      </c>
      <c r="DT171" t="s">
        <v>234</v>
      </c>
      <c r="DU171" t="s">
        <v>234</v>
      </c>
      <c r="DV171" t="s">
        <v>234</v>
      </c>
      <c r="DW171" t="s">
        <v>234</v>
      </c>
      <c r="DX171" t="s">
        <v>234</v>
      </c>
      <c r="DY171" t="s">
        <v>234</v>
      </c>
      <c r="DZ171" t="s">
        <v>234</v>
      </c>
      <c r="EA171" t="s">
        <v>234</v>
      </c>
      <c r="EB171" t="s">
        <v>234</v>
      </c>
      <c r="EC171" t="s">
        <v>234</v>
      </c>
      <c r="ED171" t="s">
        <v>234</v>
      </c>
      <c r="EE171" t="s">
        <v>234</v>
      </c>
      <c r="EF171" t="s">
        <v>234</v>
      </c>
      <c r="EG171" t="s">
        <v>234</v>
      </c>
      <c r="EH171" t="s">
        <v>234</v>
      </c>
      <c r="EI171" t="s">
        <v>234</v>
      </c>
      <c r="EJ171" t="s">
        <v>234</v>
      </c>
      <c r="EK171" s="252" t="s">
        <v>234</v>
      </c>
      <c r="EL171" t="s">
        <v>234</v>
      </c>
      <c r="EM171" t="s">
        <v>234</v>
      </c>
      <c r="EN171" t="s">
        <v>234</v>
      </c>
      <c r="EO171" t="s">
        <v>234</v>
      </c>
      <c r="EP171" t="s">
        <v>234</v>
      </c>
      <c r="EQ171" s="252" t="s">
        <v>234</v>
      </c>
      <c r="ER171" t="s">
        <v>234</v>
      </c>
      <c r="ES171" t="s">
        <v>234</v>
      </c>
      <c r="ET171" t="s">
        <v>234</v>
      </c>
      <c r="EU171" t="s">
        <v>234</v>
      </c>
      <c r="EV171" t="s">
        <v>234</v>
      </c>
      <c r="EW171" t="s">
        <v>234</v>
      </c>
      <c r="EX171" t="s">
        <v>234</v>
      </c>
      <c r="EY171" t="s">
        <v>234</v>
      </c>
      <c r="EZ171" t="s">
        <v>234</v>
      </c>
      <c r="FA171" t="s">
        <v>234</v>
      </c>
      <c r="FB171" t="s">
        <v>234</v>
      </c>
      <c r="FC171" t="s">
        <v>234</v>
      </c>
      <c r="FD171" t="s">
        <v>234</v>
      </c>
      <c r="FE171" t="s">
        <v>234</v>
      </c>
      <c r="FF171" t="s">
        <v>234</v>
      </c>
      <c r="FG171" t="s">
        <v>234</v>
      </c>
      <c r="FH171" t="s">
        <v>234</v>
      </c>
      <c r="FI171" t="s">
        <v>234</v>
      </c>
      <c r="FJ171" t="s">
        <v>234</v>
      </c>
      <c r="FK171" t="s">
        <v>234</v>
      </c>
      <c r="FL171" t="s">
        <v>234</v>
      </c>
      <c r="FM171" t="s">
        <v>234</v>
      </c>
      <c r="FN171" t="s">
        <v>234</v>
      </c>
      <c r="FO171" t="s">
        <v>234</v>
      </c>
      <c r="FP171" t="s">
        <v>234</v>
      </c>
      <c r="FQ171" t="s">
        <v>234</v>
      </c>
      <c r="FR171" t="s">
        <v>234</v>
      </c>
      <c r="FS171" t="s">
        <v>234</v>
      </c>
      <c r="FT171" t="s">
        <v>234</v>
      </c>
      <c r="FU171" t="s">
        <v>234</v>
      </c>
      <c r="FV171" t="s">
        <v>234</v>
      </c>
      <c r="FW171" t="s">
        <v>234</v>
      </c>
      <c r="FX171" t="s">
        <v>234</v>
      </c>
      <c r="FY171" t="s">
        <v>234</v>
      </c>
      <c r="FZ171" t="s">
        <v>234</v>
      </c>
      <c r="GA171" t="s">
        <v>234</v>
      </c>
      <c r="GB171" t="s">
        <v>234</v>
      </c>
      <c r="GC171" t="s">
        <v>234</v>
      </c>
      <c r="GD171" t="s">
        <v>234</v>
      </c>
      <c r="GE171" t="s">
        <v>234</v>
      </c>
      <c r="GF171" t="s">
        <v>234</v>
      </c>
      <c r="GG171" t="s">
        <v>234</v>
      </c>
      <c r="GH171" t="s">
        <v>234</v>
      </c>
      <c r="GI171" t="s">
        <v>234</v>
      </c>
      <c r="GJ171" t="s">
        <v>234</v>
      </c>
      <c r="GK171" t="s">
        <v>234</v>
      </c>
      <c r="GL171" t="s">
        <v>234</v>
      </c>
      <c r="GM171" t="s">
        <v>234</v>
      </c>
      <c r="GN171" t="s">
        <v>234</v>
      </c>
      <c r="GO171" t="s">
        <v>234</v>
      </c>
      <c r="GP171" t="s">
        <v>234</v>
      </c>
      <c r="GQ171" t="s">
        <v>234</v>
      </c>
      <c r="GR171" t="s">
        <v>1445</v>
      </c>
      <c r="GS171" t="s">
        <v>234</v>
      </c>
      <c r="GT171" t="s">
        <v>234</v>
      </c>
      <c r="GU171" t="s">
        <v>234</v>
      </c>
      <c r="GV171" t="s">
        <v>234</v>
      </c>
      <c r="GW171" t="s">
        <v>234</v>
      </c>
      <c r="GX171" t="s">
        <v>234</v>
      </c>
      <c r="GY171" t="s">
        <v>234</v>
      </c>
      <c r="GZ171" t="s">
        <v>234</v>
      </c>
      <c r="HA171" t="s">
        <v>1586</v>
      </c>
      <c r="HB171">
        <v>0</v>
      </c>
      <c r="HC171">
        <v>0</v>
      </c>
      <c r="HD171">
        <v>1</v>
      </c>
      <c r="HE171">
        <v>0</v>
      </c>
      <c r="HF171">
        <v>0</v>
      </c>
      <c r="HG171">
        <v>0</v>
      </c>
      <c r="HH171">
        <v>0</v>
      </c>
      <c r="HI171">
        <v>0</v>
      </c>
      <c r="HJ171" t="s">
        <v>234</v>
      </c>
      <c r="HK171" t="s">
        <v>1655</v>
      </c>
      <c r="HL171" t="s">
        <v>234</v>
      </c>
      <c r="HM171" t="s">
        <v>309</v>
      </c>
      <c r="HN171">
        <v>1</v>
      </c>
      <c r="HO171">
        <v>0</v>
      </c>
      <c r="HP171">
        <v>0</v>
      </c>
      <c r="HQ171" t="s">
        <v>234</v>
      </c>
      <c r="HR171" t="s">
        <v>234</v>
      </c>
      <c r="HS171" t="s">
        <v>234</v>
      </c>
      <c r="HT171" t="s">
        <v>234</v>
      </c>
      <c r="HU171" t="s">
        <v>234</v>
      </c>
      <c r="HV171" t="s">
        <v>234</v>
      </c>
      <c r="HW171" t="s">
        <v>234</v>
      </c>
      <c r="HX171" t="s">
        <v>234</v>
      </c>
      <c r="HY171" t="s">
        <v>234</v>
      </c>
      <c r="HZ171" t="s">
        <v>234</v>
      </c>
      <c r="IA171" t="s">
        <v>234</v>
      </c>
      <c r="IB171" t="s">
        <v>234</v>
      </c>
      <c r="IC171" t="s">
        <v>234</v>
      </c>
      <c r="ID171" t="s">
        <v>234</v>
      </c>
      <c r="IE171" t="s">
        <v>234</v>
      </c>
      <c r="IF171" t="s">
        <v>234</v>
      </c>
      <c r="IG171" t="s">
        <v>234</v>
      </c>
      <c r="IH171" t="s">
        <v>234</v>
      </c>
      <c r="II171" t="s">
        <v>234</v>
      </c>
      <c r="IJ171" t="s">
        <v>234</v>
      </c>
      <c r="IK171" t="s">
        <v>234</v>
      </c>
      <c r="IL171" t="s">
        <v>234</v>
      </c>
      <c r="IM171" t="s">
        <v>234</v>
      </c>
      <c r="IN171" t="s">
        <v>234</v>
      </c>
      <c r="IO171" t="s">
        <v>234</v>
      </c>
      <c r="IP171" t="s">
        <v>234</v>
      </c>
      <c r="IQ171" t="s">
        <v>234</v>
      </c>
      <c r="IR171" t="s">
        <v>234</v>
      </c>
      <c r="IS171" t="s">
        <v>234</v>
      </c>
      <c r="IT171" t="s">
        <v>234</v>
      </c>
      <c r="IU171" t="s">
        <v>234</v>
      </c>
      <c r="IV171" t="s">
        <v>234</v>
      </c>
      <c r="IW171" t="s">
        <v>234</v>
      </c>
      <c r="IX171" t="s">
        <v>234</v>
      </c>
      <c r="IY171" t="s">
        <v>234</v>
      </c>
      <c r="IZ171" t="s">
        <v>234</v>
      </c>
      <c r="JA171" t="s">
        <v>234</v>
      </c>
      <c r="JB171" t="s">
        <v>234</v>
      </c>
      <c r="JC171" t="s">
        <v>234</v>
      </c>
      <c r="JD171" t="s">
        <v>234</v>
      </c>
      <c r="JE171" t="s">
        <v>234</v>
      </c>
      <c r="JF171" t="s">
        <v>234</v>
      </c>
      <c r="JG171" t="s">
        <v>234</v>
      </c>
      <c r="JH171" t="s">
        <v>234</v>
      </c>
      <c r="JI171" t="s">
        <v>234</v>
      </c>
      <c r="JJ171" t="s">
        <v>234</v>
      </c>
      <c r="JK171" t="s">
        <v>234</v>
      </c>
      <c r="JL171" t="s">
        <v>234</v>
      </c>
      <c r="JM171" t="s">
        <v>234</v>
      </c>
      <c r="JN171" t="s">
        <v>234</v>
      </c>
      <c r="JO171" t="s">
        <v>234</v>
      </c>
      <c r="JP171" t="s">
        <v>234</v>
      </c>
      <c r="JQ171" t="s">
        <v>234</v>
      </c>
      <c r="JR171" t="s">
        <v>234</v>
      </c>
      <c r="JS171" t="s">
        <v>234</v>
      </c>
      <c r="JT171" t="s">
        <v>234</v>
      </c>
      <c r="JU171" t="s">
        <v>234</v>
      </c>
      <c r="JV171" t="s">
        <v>234</v>
      </c>
      <c r="JW171" t="s">
        <v>234</v>
      </c>
      <c r="JX171" t="s">
        <v>234</v>
      </c>
    </row>
    <row r="172" spans="1:284" x14ac:dyDescent="0.35">
      <c r="A172" t="s">
        <v>4217</v>
      </c>
      <c r="B172" s="268">
        <v>44618</v>
      </c>
      <c r="C172" t="s">
        <v>236</v>
      </c>
      <c r="D172" t="s">
        <v>235</v>
      </c>
      <c r="E172" t="s">
        <v>4196</v>
      </c>
      <c r="F172" t="s">
        <v>601</v>
      </c>
      <c r="G172" t="s">
        <v>2121</v>
      </c>
      <c r="H172" t="s">
        <v>3293</v>
      </c>
      <c r="I172" t="s">
        <v>246</v>
      </c>
      <c r="J172" t="s">
        <v>3445</v>
      </c>
      <c r="K172" t="s">
        <v>247</v>
      </c>
      <c r="L172" t="s">
        <v>248</v>
      </c>
      <c r="M172" t="s">
        <v>250</v>
      </c>
      <c r="N172" t="s">
        <v>234</v>
      </c>
      <c r="O172" t="s">
        <v>234</v>
      </c>
      <c r="P172" t="s">
        <v>234</v>
      </c>
      <c r="Q172" t="s">
        <v>234</v>
      </c>
      <c r="R172" t="s">
        <v>234</v>
      </c>
      <c r="S172" t="s">
        <v>234</v>
      </c>
      <c r="T172" t="s">
        <v>234</v>
      </c>
      <c r="U172" t="s">
        <v>234</v>
      </c>
      <c r="V172" t="s">
        <v>234</v>
      </c>
      <c r="W172" t="s">
        <v>234</v>
      </c>
      <c r="X172" t="s">
        <v>234</v>
      </c>
      <c r="Y172" t="s">
        <v>234</v>
      </c>
      <c r="Z172" t="s">
        <v>234</v>
      </c>
      <c r="AA172" t="s">
        <v>234</v>
      </c>
      <c r="AB172" t="s">
        <v>234</v>
      </c>
      <c r="AC172" t="s">
        <v>234</v>
      </c>
      <c r="AD172" t="s">
        <v>234</v>
      </c>
      <c r="AE172" t="s">
        <v>234</v>
      </c>
      <c r="AF172" t="s">
        <v>234</v>
      </c>
      <c r="AG172" t="s">
        <v>234</v>
      </c>
      <c r="AH172" t="s">
        <v>234</v>
      </c>
      <c r="AI172" t="s">
        <v>234</v>
      </c>
      <c r="AJ172" t="s">
        <v>234</v>
      </c>
      <c r="AK172" t="s">
        <v>234</v>
      </c>
      <c r="AL172" t="s">
        <v>234</v>
      </c>
      <c r="AM172" t="s">
        <v>234</v>
      </c>
      <c r="AN172" t="s">
        <v>234</v>
      </c>
      <c r="AO172" t="s">
        <v>234</v>
      </c>
      <c r="AP172" t="s">
        <v>234</v>
      </c>
      <c r="AQ172" t="s">
        <v>234</v>
      </c>
      <c r="AR172" t="s">
        <v>234</v>
      </c>
      <c r="AS172" t="s">
        <v>234</v>
      </c>
      <c r="AT172" t="s">
        <v>234</v>
      </c>
      <c r="AU172" t="s">
        <v>234</v>
      </c>
      <c r="AV172" t="s">
        <v>234</v>
      </c>
      <c r="AW172" t="s">
        <v>234</v>
      </c>
      <c r="AX172" t="s">
        <v>234</v>
      </c>
      <c r="AY172" t="s">
        <v>234</v>
      </c>
      <c r="AZ172" t="s">
        <v>234</v>
      </c>
      <c r="BA172" t="s">
        <v>234</v>
      </c>
      <c r="BB172" t="s">
        <v>234</v>
      </c>
      <c r="BC172" t="s">
        <v>234</v>
      </c>
      <c r="BD172" t="s">
        <v>234</v>
      </c>
      <c r="BE172" s="252" t="s">
        <v>234</v>
      </c>
      <c r="BF172" t="s">
        <v>234</v>
      </c>
      <c r="BG172" t="s">
        <v>234</v>
      </c>
      <c r="BH172" s="252" t="s">
        <v>234</v>
      </c>
      <c r="BI172" t="s">
        <v>234</v>
      </c>
      <c r="BJ172" t="s">
        <v>234</v>
      </c>
      <c r="BK172" s="252" t="s">
        <v>234</v>
      </c>
      <c r="BL172" t="s">
        <v>234</v>
      </c>
      <c r="BM172" t="s">
        <v>234</v>
      </c>
      <c r="BN172" s="252" t="s">
        <v>234</v>
      </c>
      <c r="BO172" t="s">
        <v>234</v>
      </c>
      <c r="BP172" t="s">
        <v>234</v>
      </c>
      <c r="BQ172" s="252" t="s">
        <v>234</v>
      </c>
      <c r="BR172" t="s">
        <v>234</v>
      </c>
      <c r="BS172" t="s">
        <v>234</v>
      </c>
      <c r="BT172" t="s">
        <v>234</v>
      </c>
      <c r="BU172" t="s">
        <v>234</v>
      </c>
      <c r="BV172" t="s">
        <v>234</v>
      </c>
      <c r="BW172" t="s">
        <v>234</v>
      </c>
      <c r="BX172" t="s">
        <v>234</v>
      </c>
      <c r="BY172" t="s">
        <v>234</v>
      </c>
      <c r="BZ172" t="s">
        <v>234</v>
      </c>
      <c r="CA172" t="s">
        <v>234</v>
      </c>
      <c r="CB172" t="s">
        <v>234</v>
      </c>
      <c r="CC172" t="s">
        <v>234</v>
      </c>
      <c r="CD172" t="s">
        <v>234</v>
      </c>
      <c r="CE172" t="s">
        <v>234</v>
      </c>
      <c r="CF172" t="s">
        <v>234</v>
      </c>
      <c r="CG172" t="s">
        <v>234</v>
      </c>
      <c r="CH172" t="s">
        <v>234</v>
      </c>
      <c r="CI172" t="s">
        <v>234</v>
      </c>
      <c r="CJ172" t="s">
        <v>234</v>
      </c>
      <c r="CK172" t="s">
        <v>234</v>
      </c>
      <c r="CL172" t="s">
        <v>234</v>
      </c>
      <c r="CM172" t="s">
        <v>234</v>
      </c>
      <c r="CN172" t="s">
        <v>234</v>
      </c>
      <c r="CO172" t="s">
        <v>234</v>
      </c>
      <c r="CP172" t="s">
        <v>234</v>
      </c>
      <c r="CQ172" t="s">
        <v>234</v>
      </c>
      <c r="CR172" t="s">
        <v>234</v>
      </c>
      <c r="CS172" t="s">
        <v>234</v>
      </c>
      <c r="CT172" t="s">
        <v>234</v>
      </c>
      <c r="CU172" t="s">
        <v>234</v>
      </c>
      <c r="CV172" t="s">
        <v>234</v>
      </c>
      <c r="CW172" t="s">
        <v>234</v>
      </c>
      <c r="CX172" t="s">
        <v>234</v>
      </c>
      <c r="CY172" t="s">
        <v>234</v>
      </c>
      <c r="CZ172" t="s">
        <v>234</v>
      </c>
      <c r="DA172" t="s">
        <v>234</v>
      </c>
      <c r="DB172" t="s">
        <v>234</v>
      </c>
      <c r="DC172" t="s">
        <v>234</v>
      </c>
      <c r="DD172" t="s">
        <v>234</v>
      </c>
      <c r="DE172" t="s">
        <v>234</v>
      </c>
      <c r="DF172" t="s">
        <v>234</v>
      </c>
      <c r="DG172" t="s">
        <v>234</v>
      </c>
      <c r="DH172" t="s">
        <v>234</v>
      </c>
      <c r="DI172" t="s">
        <v>234</v>
      </c>
      <c r="DJ172" t="s">
        <v>234</v>
      </c>
      <c r="DK172" t="s">
        <v>234</v>
      </c>
      <c r="DL172" t="s">
        <v>234</v>
      </c>
      <c r="DM172" t="s">
        <v>234</v>
      </c>
      <c r="DN172" t="s">
        <v>234</v>
      </c>
      <c r="DO172" t="s">
        <v>234</v>
      </c>
      <c r="DP172" t="s">
        <v>234</v>
      </c>
      <c r="DQ172" t="s">
        <v>234</v>
      </c>
      <c r="DR172" t="s">
        <v>234</v>
      </c>
      <c r="DS172" t="s">
        <v>234</v>
      </c>
      <c r="DT172" t="s">
        <v>234</v>
      </c>
      <c r="DU172" t="s">
        <v>234</v>
      </c>
      <c r="DV172" t="s">
        <v>234</v>
      </c>
      <c r="DW172" t="s">
        <v>234</v>
      </c>
      <c r="DX172" t="s">
        <v>234</v>
      </c>
      <c r="DY172" t="s">
        <v>234</v>
      </c>
      <c r="DZ172" t="s">
        <v>234</v>
      </c>
      <c r="EA172" t="s">
        <v>234</v>
      </c>
      <c r="EB172" t="s">
        <v>234</v>
      </c>
      <c r="EC172" t="s">
        <v>234</v>
      </c>
      <c r="ED172" t="s">
        <v>234</v>
      </c>
      <c r="EE172" t="s">
        <v>234</v>
      </c>
      <c r="EF172" t="s">
        <v>234</v>
      </c>
      <c r="EG172" t="s">
        <v>234</v>
      </c>
      <c r="EH172" t="s">
        <v>234</v>
      </c>
      <c r="EI172" t="s">
        <v>234</v>
      </c>
      <c r="EJ172" t="s">
        <v>234</v>
      </c>
      <c r="EK172" s="252" t="s">
        <v>234</v>
      </c>
      <c r="EL172" t="s">
        <v>234</v>
      </c>
      <c r="EM172" t="s">
        <v>234</v>
      </c>
      <c r="EN172" t="s">
        <v>234</v>
      </c>
      <c r="EO172" t="s">
        <v>234</v>
      </c>
      <c r="EP172" t="s">
        <v>234</v>
      </c>
      <c r="EQ172" s="252" t="s">
        <v>234</v>
      </c>
      <c r="ER172" t="s">
        <v>234</v>
      </c>
      <c r="ES172" t="s">
        <v>234</v>
      </c>
      <c r="ET172" t="s">
        <v>234</v>
      </c>
      <c r="EU172" t="s">
        <v>234</v>
      </c>
      <c r="EV172" t="s">
        <v>234</v>
      </c>
      <c r="EW172" t="s">
        <v>234</v>
      </c>
      <c r="EX172" t="s">
        <v>234</v>
      </c>
      <c r="EY172" t="s">
        <v>234</v>
      </c>
      <c r="EZ172" t="s">
        <v>234</v>
      </c>
      <c r="FA172" t="s">
        <v>234</v>
      </c>
      <c r="FB172" t="s">
        <v>234</v>
      </c>
      <c r="FC172" t="s">
        <v>234</v>
      </c>
      <c r="FD172" t="s">
        <v>234</v>
      </c>
      <c r="FE172" t="s">
        <v>234</v>
      </c>
      <c r="FF172" t="s">
        <v>234</v>
      </c>
      <c r="FG172" t="s">
        <v>234</v>
      </c>
      <c r="FH172" t="s">
        <v>234</v>
      </c>
      <c r="FI172" t="s">
        <v>234</v>
      </c>
      <c r="FJ172" t="s">
        <v>234</v>
      </c>
      <c r="FK172" t="s">
        <v>234</v>
      </c>
      <c r="FL172" t="s">
        <v>234</v>
      </c>
      <c r="FM172" t="s">
        <v>234</v>
      </c>
      <c r="FN172" t="s">
        <v>234</v>
      </c>
      <c r="FO172" t="s">
        <v>234</v>
      </c>
      <c r="FP172" t="s">
        <v>234</v>
      </c>
      <c r="FQ172" t="s">
        <v>234</v>
      </c>
      <c r="FR172" t="s">
        <v>234</v>
      </c>
      <c r="FS172" t="s">
        <v>234</v>
      </c>
      <c r="FT172" t="s">
        <v>234</v>
      </c>
      <c r="FU172" t="s">
        <v>234</v>
      </c>
      <c r="FV172" t="s">
        <v>234</v>
      </c>
      <c r="FW172" t="s">
        <v>234</v>
      </c>
      <c r="FX172" t="s">
        <v>234</v>
      </c>
      <c r="FY172" t="s">
        <v>234</v>
      </c>
      <c r="FZ172" t="s">
        <v>234</v>
      </c>
      <c r="GA172" t="s">
        <v>234</v>
      </c>
      <c r="GB172" t="s">
        <v>234</v>
      </c>
      <c r="GC172" t="s">
        <v>234</v>
      </c>
      <c r="GD172" t="s">
        <v>234</v>
      </c>
      <c r="GE172" t="s">
        <v>234</v>
      </c>
      <c r="GF172" t="s">
        <v>234</v>
      </c>
      <c r="GG172" t="s">
        <v>234</v>
      </c>
      <c r="GH172" t="s">
        <v>234</v>
      </c>
      <c r="GI172" t="s">
        <v>234</v>
      </c>
      <c r="GJ172" t="s">
        <v>234</v>
      </c>
      <c r="GK172" t="s">
        <v>234</v>
      </c>
      <c r="GL172" t="s">
        <v>234</v>
      </c>
      <c r="GM172" t="s">
        <v>234</v>
      </c>
      <c r="GN172" t="s">
        <v>234</v>
      </c>
      <c r="GO172" t="s">
        <v>234</v>
      </c>
      <c r="GP172" t="s">
        <v>234</v>
      </c>
      <c r="GQ172" t="s">
        <v>234</v>
      </c>
      <c r="GR172" t="s">
        <v>234</v>
      </c>
      <c r="GS172" t="s">
        <v>234</v>
      </c>
      <c r="GT172" t="s">
        <v>234</v>
      </c>
      <c r="GU172" t="s">
        <v>234</v>
      </c>
      <c r="GV172" t="s">
        <v>234</v>
      </c>
      <c r="GW172" t="s">
        <v>234</v>
      </c>
      <c r="GX172" t="s">
        <v>234</v>
      </c>
      <c r="GY172" t="s">
        <v>234</v>
      </c>
      <c r="GZ172" t="s">
        <v>234</v>
      </c>
      <c r="HA172" t="s">
        <v>234</v>
      </c>
      <c r="HB172" t="s">
        <v>234</v>
      </c>
      <c r="HC172" t="s">
        <v>234</v>
      </c>
      <c r="HD172" t="s">
        <v>234</v>
      </c>
      <c r="HE172" t="s">
        <v>234</v>
      </c>
      <c r="HF172" t="s">
        <v>234</v>
      </c>
      <c r="HG172" t="s">
        <v>234</v>
      </c>
      <c r="HH172" t="s">
        <v>234</v>
      </c>
      <c r="HI172" t="s">
        <v>234</v>
      </c>
      <c r="HJ172" t="s">
        <v>234</v>
      </c>
      <c r="HK172" t="s">
        <v>234</v>
      </c>
      <c r="HL172" t="s">
        <v>234</v>
      </c>
      <c r="HM172" t="s">
        <v>234</v>
      </c>
      <c r="HN172" t="s">
        <v>234</v>
      </c>
      <c r="HO172" t="s">
        <v>234</v>
      </c>
      <c r="HP172" t="s">
        <v>234</v>
      </c>
      <c r="HQ172" t="s">
        <v>1655</v>
      </c>
      <c r="HR172" t="s">
        <v>1713</v>
      </c>
      <c r="HS172" t="s">
        <v>276</v>
      </c>
      <c r="HT172" t="s">
        <v>234</v>
      </c>
      <c r="HU172" t="s">
        <v>277</v>
      </c>
      <c r="HV172" t="s">
        <v>278</v>
      </c>
      <c r="HW172" t="s">
        <v>278</v>
      </c>
      <c r="HX172" t="s">
        <v>1694</v>
      </c>
      <c r="HY172" t="s">
        <v>234</v>
      </c>
      <c r="HZ172" t="s">
        <v>256</v>
      </c>
      <c r="IA172" t="s">
        <v>258</v>
      </c>
      <c r="IB172" t="s">
        <v>258</v>
      </c>
      <c r="IC172" t="s">
        <v>3810</v>
      </c>
      <c r="ID172" t="s">
        <v>234</v>
      </c>
      <c r="IE172" t="s">
        <v>234</v>
      </c>
      <c r="IF172" t="s">
        <v>234</v>
      </c>
      <c r="IG172" t="s">
        <v>234</v>
      </c>
      <c r="IH172" t="s">
        <v>234</v>
      </c>
      <c r="II172">
        <v>20</v>
      </c>
      <c r="IJ172" t="s">
        <v>4145</v>
      </c>
      <c r="IK172" t="s">
        <v>234</v>
      </c>
      <c r="IL172" t="s">
        <v>259</v>
      </c>
      <c r="IM172" s="99">
        <v>4</v>
      </c>
      <c r="IN172" t="s">
        <v>260</v>
      </c>
      <c r="IO172" t="s">
        <v>234</v>
      </c>
      <c r="IP172" t="s">
        <v>249</v>
      </c>
      <c r="IQ172" t="s">
        <v>4216</v>
      </c>
      <c r="IR172">
        <v>0</v>
      </c>
      <c r="IS172">
        <v>0</v>
      </c>
      <c r="IT172">
        <v>0</v>
      </c>
      <c r="IU172">
        <v>1</v>
      </c>
      <c r="IV172">
        <v>1</v>
      </c>
      <c r="IW172">
        <v>0</v>
      </c>
      <c r="IX172">
        <v>0</v>
      </c>
      <c r="IY172">
        <v>0</v>
      </c>
      <c r="IZ172">
        <v>1</v>
      </c>
      <c r="JA172">
        <v>0</v>
      </c>
      <c r="JB172">
        <v>0</v>
      </c>
      <c r="JC172">
        <v>0</v>
      </c>
      <c r="JD172" t="s">
        <v>234</v>
      </c>
      <c r="JE172" t="s">
        <v>261</v>
      </c>
      <c r="JF172" t="s">
        <v>234</v>
      </c>
      <c r="JG172" t="s">
        <v>234</v>
      </c>
      <c r="JH172" t="s">
        <v>234</v>
      </c>
      <c r="JI172" t="s">
        <v>234</v>
      </c>
      <c r="JJ172" t="s">
        <v>234</v>
      </c>
      <c r="JK172" t="s">
        <v>234</v>
      </c>
      <c r="JL172" t="s">
        <v>234</v>
      </c>
      <c r="JM172" t="s">
        <v>234</v>
      </c>
      <c r="JN172" t="s">
        <v>234</v>
      </c>
      <c r="JO172" t="s">
        <v>234</v>
      </c>
      <c r="JP172" t="s">
        <v>234</v>
      </c>
      <c r="JQ172" t="s">
        <v>234</v>
      </c>
      <c r="JR172" t="s">
        <v>234</v>
      </c>
      <c r="JS172" t="s">
        <v>234</v>
      </c>
      <c r="JT172" t="s">
        <v>234</v>
      </c>
      <c r="JU172" t="s">
        <v>234</v>
      </c>
      <c r="JV172" t="s">
        <v>234</v>
      </c>
      <c r="JW172" t="s">
        <v>234</v>
      </c>
      <c r="JX172" t="s">
        <v>234</v>
      </c>
    </row>
    <row r="173" spans="1:284" x14ac:dyDescent="0.35">
      <c r="A173" t="s">
        <v>4219</v>
      </c>
      <c r="B173" s="268">
        <v>44618</v>
      </c>
      <c r="C173" t="s">
        <v>236</v>
      </c>
      <c r="D173" t="s">
        <v>235</v>
      </c>
      <c r="E173" t="s">
        <v>4196</v>
      </c>
      <c r="F173" t="s">
        <v>601</v>
      </c>
      <c r="G173" t="s">
        <v>2121</v>
      </c>
      <c r="H173" t="s">
        <v>3293</v>
      </c>
      <c r="I173" t="s">
        <v>246</v>
      </c>
      <c r="J173" t="s">
        <v>3445</v>
      </c>
      <c r="K173" t="s">
        <v>247</v>
      </c>
      <c r="L173" t="s">
        <v>248</v>
      </c>
      <c r="M173" t="s">
        <v>250</v>
      </c>
      <c r="N173" t="s">
        <v>234</v>
      </c>
      <c r="O173" t="s">
        <v>234</v>
      </c>
      <c r="P173" t="s">
        <v>234</v>
      </c>
      <c r="Q173" t="s">
        <v>234</v>
      </c>
      <c r="R173" t="s">
        <v>234</v>
      </c>
      <c r="S173" t="s">
        <v>234</v>
      </c>
      <c r="T173" t="s">
        <v>234</v>
      </c>
      <c r="U173" t="s">
        <v>234</v>
      </c>
      <c r="V173" t="s">
        <v>234</v>
      </c>
      <c r="W173" t="s">
        <v>234</v>
      </c>
      <c r="X173" t="s">
        <v>234</v>
      </c>
      <c r="Y173" t="s">
        <v>234</v>
      </c>
      <c r="Z173" t="s">
        <v>234</v>
      </c>
      <c r="AA173" t="s">
        <v>234</v>
      </c>
      <c r="AB173" t="s">
        <v>234</v>
      </c>
      <c r="AC173" t="s">
        <v>234</v>
      </c>
      <c r="AD173" t="s">
        <v>234</v>
      </c>
      <c r="AE173" t="s">
        <v>234</v>
      </c>
      <c r="AF173" t="s">
        <v>234</v>
      </c>
      <c r="AG173" t="s">
        <v>234</v>
      </c>
      <c r="AH173" t="s">
        <v>234</v>
      </c>
      <c r="AI173" t="s">
        <v>234</v>
      </c>
      <c r="AJ173" t="s">
        <v>234</v>
      </c>
      <c r="AK173" t="s">
        <v>234</v>
      </c>
      <c r="AL173" t="s">
        <v>234</v>
      </c>
      <c r="AM173" t="s">
        <v>234</v>
      </c>
      <c r="AN173" t="s">
        <v>234</v>
      </c>
      <c r="AO173" t="s">
        <v>234</v>
      </c>
      <c r="AP173" t="s">
        <v>234</v>
      </c>
      <c r="AQ173" t="s">
        <v>234</v>
      </c>
      <c r="AR173" t="s">
        <v>234</v>
      </c>
      <c r="AS173" t="s">
        <v>234</v>
      </c>
      <c r="AT173" t="s">
        <v>234</v>
      </c>
      <c r="AU173" t="s">
        <v>234</v>
      </c>
      <c r="AV173" t="s">
        <v>234</v>
      </c>
      <c r="AW173" t="s">
        <v>234</v>
      </c>
      <c r="AX173" t="s">
        <v>234</v>
      </c>
      <c r="AY173" t="s">
        <v>234</v>
      </c>
      <c r="AZ173" t="s">
        <v>234</v>
      </c>
      <c r="BA173" t="s">
        <v>234</v>
      </c>
      <c r="BB173" t="s">
        <v>234</v>
      </c>
      <c r="BC173" t="s">
        <v>234</v>
      </c>
      <c r="BD173" t="s">
        <v>234</v>
      </c>
      <c r="BE173" s="252" t="s">
        <v>234</v>
      </c>
      <c r="BF173" t="s">
        <v>234</v>
      </c>
      <c r="BG173" t="s">
        <v>234</v>
      </c>
      <c r="BH173" s="252" t="s">
        <v>234</v>
      </c>
      <c r="BI173" t="s">
        <v>234</v>
      </c>
      <c r="BJ173" t="s">
        <v>234</v>
      </c>
      <c r="BK173" s="252" t="s">
        <v>234</v>
      </c>
      <c r="BL173" t="s">
        <v>234</v>
      </c>
      <c r="BM173" t="s">
        <v>234</v>
      </c>
      <c r="BN173" s="252" t="s">
        <v>234</v>
      </c>
      <c r="BO173" t="s">
        <v>234</v>
      </c>
      <c r="BP173" t="s">
        <v>234</v>
      </c>
      <c r="BQ173" s="252" t="s">
        <v>234</v>
      </c>
      <c r="BR173" t="s">
        <v>234</v>
      </c>
      <c r="BS173" t="s">
        <v>234</v>
      </c>
      <c r="BT173" t="s">
        <v>234</v>
      </c>
      <c r="BU173" t="s">
        <v>234</v>
      </c>
      <c r="BV173" t="s">
        <v>234</v>
      </c>
      <c r="BW173" t="s">
        <v>234</v>
      </c>
      <c r="BX173" t="s">
        <v>234</v>
      </c>
      <c r="BY173" t="s">
        <v>234</v>
      </c>
      <c r="BZ173" t="s">
        <v>234</v>
      </c>
      <c r="CA173" t="s">
        <v>234</v>
      </c>
      <c r="CB173" t="s">
        <v>234</v>
      </c>
      <c r="CC173" t="s">
        <v>234</v>
      </c>
      <c r="CD173" t="s">
        <v>234</v>
      </c>
      <c r="CE173" t="s">
        <v>234</v>
      </c>
      <c r="CF173" t="s">
        <v>234</v>
      </c>
      <c r="CG173" t="s">
        <v>234</v>
      </c>
      <c r="CH173" t="s">
        <v>234</v>
      </c>
      <c r="CI173" t="s">
        <v>234</v>
      </c>
      <c r="CJ173" t="s">
        <v>234</v>
      </c>
      <c r="CK173" t="s">
        <v>234</v>
      </c>
      <c r="CL173" t="s">
        <v>234</v>
      </c>
      <c r="CM173" t="s">
        <v>234</v>
      </c>
      <c r="CN173" t="s">
        <v>234</v>
      </c>
      <c r="CO173" t="s">
        <v>234</v>
      </c>
      <c r="CP173" t="s">
        <v>234</v>
      </c>
      <c r="CQ173" t="s">
        <v>234</v>
      </c>
      <c r="CR173" t="s">
        <v>234</v>
      </c>
      <c r="CS173" t="s">
        <v>234</v>
      </c>
      <c r="CT173" t="s">
        <v>234</v>
      </c>
      <c r="CU173" t="s">
        <v>234</v>
      </c>
      <c r="CV173" t="s">
        <v>234</v>
      </c>
      <c r="CW173" t="s">
        <v>234</v>
      </c>
      <c r="CX173" t="s">
        <v>234</v>
      </c>
      <c r="CY173" t="s">
        <v>234</v>
      </c>
      <c r="CZ173" t="s">
        <v>234</v>
      </c>
      <c r="DA173" t="s">
        <v>234</v>
      </c>
      <c r="DB173" t="s">
        <v>234</v>
      </c>
      <c r="DC173" t="s">
        <v>234</v>
      </c>
      <c r="DD173" t="s">
        <v>234</v>
      </c>
      <c r="DE173" t="s">
        <v>234</v>
      </c>
      <c r="DF173" t="s">
        <v>234</v>
      </c>
      <c r="DG173" t="s">
        <v>234</v>
      </c>
      <c r="DH173" t="s">
        <v>234</v>
      </c>
      <c r="DI173" t="s">
        <v>234</v>
      </c>
      <c r="DJ173" t="s">
        <v>234</v>
      </c>
      <c r="DK173" t="s">
        <v>234</v>
      </c>
      <c r="DL173" t="s">
        <v>234</v>
      </c>
      <c r="DM173" t="s">
        <v>234</v>
      </c>
      <c r="DN173" t="s">
        <v>234</v>
      </c>
      <c r="DO173" t="s">
        <v>234</v>
      </c>
      <c r="DP173" t="s">
        <v>234</v>
      </c>
      <c r="DQ173" t="s">
        <v>234</v>
      </c>
      <c r="DR173" t="s">
        <v>234</v>
      </c>
      <c r="DS173" t="s">
        <v>234</v>
      </c>
      <c r="DT173" t="s">
        <v>234</v>
      </c>
      <c r="DU173" t="s">
        <v>234</v>
      </c>
      <c r="DV173" t="s">
        <v>234</v>
      </c>
      <c r="DW173" t="s">
        <v>234</v>
      </c>
      <c r="DX173" t="s">
        <v>234</v>
      </c>
      <c r="DY173" t="s">
        <v>234</v>
      </c>
      <c r="DZ173" t="s">
        <v>234</v>
      </c>
      <c r="EA173" t="s">
        <v>234</v>
      </c>
      <c r="EB173" t="s">
        <v>234</v>
      </c>
      <c r="EC173" t="s">
        <v>234</v>
      </c>
      <c r="ED173" t="s">
        <v>234</v>
      </c>
      <c r="EE173" t="s">
        <v>234</v>
      </c>
      <c r="EF173" t="s">
        <v>234</v>
      </c>
      <c r="EG173" t="s">
        <v>234</v>
      </c>
      <c r="EH173" t="s">
        <v>234</v>
      </c>
      <c r="EI173" t="s">
        <v>234</v>
      </c>
      <c r="EJ173" t="s">
        <v>234</v>
      </c>
      <c r="EK173" s="252" t="s">
        <v>234</v>
      </c>
      <c r="EL173" t="s">
        <v>234</v>
      </c>
      <c r="EM173" t="s">
        <v>234</v>
      </c>
      <c r="EN173" t="s">
        <v>234</v>
      </c>
      <c r="EO173" t="s">
        <v>234</v>
      </c>
      <c r="EP173" t="s">
        <v>234</v>
      </c>
      <c r="EQ173" s="252" t="s">
        <v>234</v>
      </c>
      <c r="ER173" t="s">
        <v>234</v>
      </c>
      <c r="ES173" t="s">
        <v>234</v>
      </c>
      <c r="ET173" t="s">
        <v>234</v>
      </c>
      <c r="EU173" t="s">
        <v>234</v>
      </c>
      <c r="EV173" t="s">
        <v>234</v>
      </c>
      <c r="EW173" t="s">
        <v>234</v>
      </c>
      <c r="EX173" t="s">
        <v>234</v>
      </c>
      <c r="EY173" t="s">
        <v>234</v>
      </c>
      <c r="EZ173" t="s">
        <v>234</v>
      </c>
      <c r="FA173" t="s">
        <v>234</v>
      </c>
      <c r="FB173" t="s">
        <v>234</v>
      </c>
      <c r="FC173" t="s">
        <v>234</v>
      </c>
      <c r="FD173" t="s">
        <v>234</v>
      </c>
      <c r="FE173" t="s">
        <v>234</v>
      </c>
      <c r="FF173" t="s">
        <v>234</v>
      </c>
      <c r="FG173" t="s">
        <v>234</v>
      </c>
      <c r="FH173" t="s">
        <v>234</v>
      </c>
      <c r="FI173" t="s">
        <v>234</v>
      </c>
      <c r="FJ173" t="s">
        <v>234</v>
      </c>
      <c r="FK173" t="s">
        <v>234</v>
      </c>
      <c r="FL173" t="s">
        <v>234</v>
      </c>
      <c r="FM173" t="s">
        <v>234</v>
      </c>
      <c r="FN173" t="s">
        <v>234</v>
      </c>
      <c r="FO173" t="s">
        <v>234</v>
      </c>
      <c r="FP173" t="s">
        <v>234</v>
      </c>
      <c r="FQ173" t="s">
        <v>234</v>
      </c>
      <c r="FR173" t="s">
        <v>234</v>
      </c>
      <c r="FS173" t="s">
        <v>234</v>
      </c>
      <c r="FT173" t="s">
        <v>234</v>
      </c>
      <c r="FU173" t="s">
        <v>234</v>
      </c>
      <c r="FV173" t="s">
        <v>234</v>
      </c>
      <c r="FW173" t="s">
        <v>234</v>
      </c>
      <c r="FX173" t="s">
        <v>234</v>
      </c>
      <c r="FY173" t="s">
        <v>234</v>
      </c>
      <c r="FZ173" t="s">
        <v>234</v>
      </c>
      <c r="GA173" t="s">
        <v>234</v>
      </c>
      <c r="GB173" t="s">
        <v>234</v>
      </c>
      <c r="GC173" t="s">
        <v>234</v>
      </c>
      <c r="GD173" t="s">
        <v>234</v>
      </c>
      <c r="GE173" t="s">
        <v>234</v>
      </c>
      <c r="GF173" t="s">
        <v>234</v>
      </c>
      <c r="GG173" t="s">
        <v>234</v>
      </c>
      <c r="GH173" t="s">
        <v>234</v>
      </c>
      <c r="GI173" t="s">
        <v>234</v>
      </c>
      <c r="GJ173" t="s">
        <v>234</v>
      </c>
      <c r="GK173" t="s">
        <v>234</v>
      </c>
      <c r="GL173" t="s">
        <v>234</v>
      </c>
      <c r="GM173" t="s">
        <v>234</v>
      </c>
      <c r="GN173" t="s">
        <v>234</v>
      </c>
      <c r="GO173" t="s">
        <v>234</v>
      </c>
      <c r="GP173" t="s">
        <v>234</v>
      </c>
      <c r="GQ173" t="s">
        <v>234</v>
      </c>
      <c r="GR173" t="s">
        <v>234</v>
      </c>
      <c r="GS173" t="s">
        <v>234</v>
      </c>
      <c r="GT173" t="s">
        <v>234</v>
      </c>
      <c r="GU173" t="s">
        <v>234</v>
      </c>
      <c r="GV173" t="s">
        <v>234</v>
      </c>
      <c r="GW173" t="s">
        <v>234</v>
      </c>
      <c r="GX173" t="s">
        <v>234</v>
      </c>
      <c r="GY173" t="s">
        <v>234</v>
      </c>
      <c r="GZ173" t="s">
        <v>234</v>
      </c>
      <c r="HA173" t="s">
        <v>234</v>
      </c>
      <c r="HB173" t="s">
        <v>234</v>
      </c>
      <c r="HC173" t="s">
        <v>234</v>
      </c>
      <c r="HD173" t="s">
        <v>234</v>
      </c>
      <c r="HE173" t="s">
        <v>234</v>
      </c>
      <c r="HF173" t="s">
        <v>234</v>
      </c>
      <c r="HG173" t="s">
        <v>234</v>
      </c>
      <c r="HH173" t="s">
        <v>234</v>
      </c>
      <c r="HI173" t="s">
        <v>234</v>
      </c>
      <c r="HJ173" t="s">
        <v>234</v>
      </c>
      <c r="HK173" t="s">
        <v>234</v>
      </c>
      <c r="HL173" t="s">
        <v>234</v>
      </c>
      <c r="HM173" t="s">
        <v>234</v>
      </c>
      <c r="HN173" t="s">
        <v>234</v>
      </c>
      <c r="HO173" t="s">
        <v>234</v>
      </c>
      <c r="HP173" t="s">
        <v>234</v>
      </c>
      <c r="HQ173" t="s">
        <v>1655</v>
      </c>
      <c r="HR173" t="s">
        <v>1713</v>
      </c>
      <c r="HS173" t="s">
        <v>430</v>
      </c>
      <c r="HT173" t="s">
        <v>234</v>
      </c>
      <c r="HU173" t="s">
        <v>431</v>
      </c>
      <c r="HV173" t="s">
        <v>432</v>
      </c>
      <c r="HW173" t="s">
        <v>432</v>
      </c>
      <c r="HX173" t="s">
        <v>275</v>
      </c>
      <c r="HY173" t="s">
        <v>234</v>
      </c>
      <c r="HZ173" t="s">
        <v>325</v>
      </c>
      <c r="IA173" t="s">
        <v>258</v>
      </c>
      <c r="IB173" t="s">
        <v>258</v>
      </c>
      <c r="IC173" t="s">
        <v>3810</v>
      </c>
      <c r="ID173" t="s">
        <v>234</v>
      </c>
      <c r="IE173" t="s">
        <v>234</v>
      </c>
      <c r="IF173" t="s">
        <v>234</v>
      </c>
      <c r="IG173" t="s">
        <v>234</v>
      </c>
      <c r="IH173" t="s">
        <v>234</v>
      </c>
      <c r="II173">
        <v>5</v>
      </c>
      <c r="IJ173">
        <v>1</v>
      </c>
      <c r="IK173" t="s">
        <v>234</v>
      </c>
      <c r="IL173" t="s">
        <v>259</v>
      </c>
      <c r="IM173" s="99">
        <v>1</v>
      </c>
      <c r="IN173" t="s">
        <v>249</v>
      </c>
      <c r="IO173" t="s">
        <v>234</v>
      </c>
      <c r="IP173" t="s">
        <v>249</v>
      </c>
      <c r="IQ173" t="s">
        <v>246</v>
      </c>
      <c r="IR173">
        <v>0</v>
      </c>
      <c r="IS173">
        <v>0</v>
      </c>
      <c r="IT173">
        <v>0</v>
      </c>
      <c r="IU173">
        <v>0</v>
      </c>
      <c r="IV173">
        <v>0</v>
      </c>
      <c r="IW173">
        <v>0</v>
      </c>
      <c r="IX173">
        <v>0</v>
      </c>
      <c r="IY173">
        <v>0</v>
      </c>
      <c r="IZ173">
        <v>0</v>
      </c>
      <c r="JA173">
        <v>0</v>
      </c>
      <c r="JB173">
        <v>1</v>
      </c>
      <c r="JC173">
        <v>0</v>
      </c>
      <c r="JD173" t="s">
        <v>4218</v>
      </c>
      <c r="JE173" t="s">
        <v>261</v>
      </c>
      <c r="JF173" t="s">
        <v>234</v>
      </c>
      <c r="JG173" t="s">
        <v>234</v>
      </c>
      <c r="JH173" t="s">
        <v>234</v>
      </c>
      <c r="JI173" t="s">
        <v>234</v>
      </c>
      <c r="JJ173" t="s">
        <v>234</v>
      </c>
      <c r="JK173" t="s">
        <v>234</v>
      </c>
      <c r="JL173" t="s">
        <v>234</v>
      </c>
      <c r="JM173" t="s">
        <v>234</v>
      </c>
      <c r="JN173" t="s">
        <v>234</v>
      </c>
      <c r="JO173" t="s">
        <v>234</v>
      </c>
      <c r="JP173" t="s">
        <v>234</v>
      </c>
      <c r="JQ173" t="s">
        <v>234</v>
      </c>
      <c r="JR173" t="s">
        <v>234</v>
      </c>
      <c r="JS173" t="s">
        <v>234</v>
      </c>
      <c r="JT173" t="s">
        <v>234</v>
      </c>
      <c r="JU173" t="s">
        <v>234</v>
      </c>
      <c r="JV173" t="s">
        <v>234</v>
      </c>
      <c r="JW173" t="s">
        <v>234</v>
      </c>
      <c r="JX173" t="s">
        <v>3443</v>
      </c>
    </row>
    <row r="174" spans="1:284" x14ac:dyDescent="0.35">
      <c r="A174" t="s">
        <v>4223</v>
      </c>
      <c r="B174" s="268">
        <v>44618</v>
      </c>
      <c r="C174" t="s">
        <v>236</v>
      </c>
      <c r="D174" t="s">
        <v>235</v>
      </c>
      <c r="E174" t="s">
        <v>4220</v>
      </c>
      <c r="F174" t="s">
        <v>601</v>
      </c>
      <c r="G174" t="s">
        <v>2121</v>
      </c>
      <c r="H174" t="s">
        <v>3293</v>
      </c>
      <c r="I174" t="s">
        <v>246</v>
      </c>
      <c r="J174" t="s">
        <v>3445</v>
      </c>
      <c r="K174" t="s">
        <v>247</v>
      </c>
      <c r="L174" t="s">
        <v>284</v>
      </c>
      <c r="M174" t="s">
        <v>250</v>
      </c>
      <c r="N174" t="s">
        <v>234</v>
      </c>
      <c r="O174" t="s">
        <v>234</v>
      </c>
      <c r="P174" t="s">
        <v>308</v>
      </c>
      <c r="Q174" t="s">
        <v>234</v>
      </c>
      <c r="R174" t="s">
        <v>318</v>
      </c>
      <c r="S174">
        <v>1</v>
      </c>
      <c r="T174">
        <v>0</v>
      </c>
      <c r="U174">
        <v>0</v>
      </c>
      <c r="V174">
        <v>0</v>
      </c>
      <c r="W174">
        <v>0</v>
      </c>
      <c r="X174">
        <v>0</v>
      </c>
      <c r="Y174">
        <v>0</v>
      </c>
      <c r="Z174">
        <v>0</v>
      </c>
      <c r="AA174" t="s">
        <v>309</v>
      </c>
      <c r="AB174" t="s">
        <v>750</v>
      </c>
      <c r="AC174" t="s">
        <v>3880</v>
      </c>
      <c r="AD174">
        <v>1</v>
      </c>
      <c r="AE174">
        <v>0</v>
      </c>
      <c r="AF174">
        <v>0</v>
      </c>
      <c r="AG174">
        <v>0</v>
      </c>
      <c r="AH174">
        <v>1</v>
      </c>
      <c r="AI174">
        <v>0</v>
      </c>
      <c r="AJ174">
        <v>0</v>
      </c>
      <c r="AK174">
        <v>0</v>
      </c>
      <c r="AL174">
        <v>0</v>
      </c>
      <c r="AM174">
        <v>0</v>
      </c>
      <c r="AN174" t="s">
        <v>234</v>
      </c>
      <c r="AO174" t="s">
        <v>288</v>
      </c>
      <c r="AP174" t="s">
        <v>289</v>
      </c>
      <c r="AQ174" t="s">
        <v>4222</v>
      </c>
      <c r="AR174">
        <v>1</v>
      </c>
      <c r="AS174">
        <v>1</v>
      </c>
      <c r="AT174">
        <v>1</v>
      </c>
      <c r="AU174">
        <v>1</v>
      </c>
      <c r="AV174">
        <v>0</v>
      </c>
      <c r="AW174">
        <v>0</v>
      </c>
      <c r="AX174">
        <v>1</v>
      </c>
      <c r="AY174">
        <v>0</v>
      </c>
      <c r="AZ174" t="s">
        <v>1500</v>
      </c>
      <c r="BA174">
        <v>250</v>
      </c>
      <c r="BB174">
        <v>125</v>
      </c>
      <c r="BC174" t="s">
        <v>1655</v>
      </c>
      <c r="BD174">
        <v>400</v>
      </c>
      <c r="BE174" s="252">
        <v>153.84615384615299</v>
      </c>
      <c r="BF174" t="s">
        <v>1655</v>
      </c>
      <c r="BG174">
        <v>250</v>
      </c>
      <c r="BH174" s="252">
        <v>108.695652173913</v>
      </c>
      <c r="BI174" t="s">
        <v>1655</v>
      </c>
      <c r="BJ174">
        <v>400</v>
      </c>
      <c r="BK174" s="252">
        <v>137.93103448275801</v>
      </c>
      <c r="BL174" t="s">
        <v>1655</v>
      </c>
      <c r="BM174" t="s">
        <v>234</v>
      </c>
      <c r="BN174" s="252" t="s">
        <v>234</v>
      </c>
      <c r="BO174" t="s">
        <v>234</v>
      </c>
      <c r="BP174" t="s">
        <v>234</v>
      </c>
      <c r="BQ174" s="252" t="s">
        <v>234</v>
      </c>
      <c r="BR174" t="s">
        <v>234</v>
      </c>
      <c r="BS174" t="s">
        <v>1504</v>
      </c>
      <c r="BT174" t="s">
        <v>1655</v>
      </c>
      <c r="BU174">
        <v>1120</v>
      </c>
      <c r="BV174" t="s">
        <v>234</v>
      </c>
      <c r="BW174" t="s">
        <v>234</v>
      </c>
      <c r="BX174" t="s">
        <v>234</v>
      </c>
      <c r="BY174" t="s">
        <v>234</v>
      </c>
      <c r="BZ174" t="s">
        <v>234</v>
      </c>
      <c r="CA174" t="s">
        <v>234</v>
      </c>
      <c r="CB174" t="s">
        <v>259</v>
      </c>
      <c r="CC174">
        <v>1120</v>
      </c>
      <c r="CD174" t="s">
        <v>1655</v>
      </c>
      <c r="CE174" t="s">
        <v>1655</v>
      </c>
      <c r="CF174" t="s">
        <v>3973</v>
      </c>
      <c r="CG174">
        <v>0</v>
      </c>
      <c r="CH174">
        <v>0</v>
      </c>
      <c r="CI174">
        <v>0</v>
      </c>
      <c r="CJ174">
        <v>0</v>
      </c>
      <c r="CK174">
        <v>1</v>
      </c>
      <c r="CL174">
        <v>1</v>
      </c>
      <c r="CM174">
        <v>0</v>
      </c>
      <c r="CN174">
        <v>0</v>
      </c>
      <c r="CO174">
        <v>0</v>
      </c>
      <c r="CP174">
        <v>0</v>
      </c>
      <c r="CQ174">
        <v>0</v>
      </c>
      <c r="CR174">
        <v>0</v>
      </c>
      <c r="CS174">
        <v>0</v>
      </c>
      <c r="CT174">
        <v>0</v>
      </c>
      <c r="CU174" t="s">
        <v>234</v>
      </c>
      <c r="CV174" t="s">
        <v>3797</v>
      </c>
      <c r="CW174">
        <v>0</v>
      </c>
      <c r="CX174">
        <v>1</v>
      </c>
      <c r="CY174">
        <v>0</v>
      </c>
      <c r="CZ174">
        <v>1</v>
      </c>
      <c r="DA174">
        <v>0</v>
      </c>
      <c r="DB174">
        <v>0</v>
      </c>
      <c r="DC174">
        <v>0</v>
      </c>
      <c r="DD174">
        <v>0</v>
      </c>
      <c r="DE174" t="s">
        <v>1655</v>
      </c>
      <c r="DF174" t="s">
        <v>1655</v>
      </c>
      <c r="DG174" t="s">
        <v>1655</v>
      </c>
      <c r="DH174" t="s">
        <v>601</v>
      </c>
      <c r="DI174" t="s">
        <v>305</v>
      </c>
      <c r="DJ174" t="s">
        <v>2121</v>
      </c>
      <c r="DK174" t="s">
        <v>305</v>
      </c>
      <c r="DL174" t="s">
        <v>234</v>
      </c>
      <c r="DM174" t="s">
        <v>234</v>
      </c>
      <c r="DN174" t="s">
        <v>234</v>
      </c>
      <c r="DO174" t="s">
        <v>234</v>
      </c>
      <c r="DP174" t="s">
        <v>234</v>
      </c>
      <c r="DQ174" t="s">
        <v>234</v>
      </c>
      <c r="DR174" t="s">
        <v>234</v>
      </c>
      <c r="DS174" t="s">
        <v>234</v>
      </c>
      <c r="DT174" t="s">
        <v>234</v>
      </c>
      <c r="DU174" t="s">
        <v>234</v>
      </c>
      <c r="DV174" t="s">
        <v>234</v>
      </c>
      <c r="DW174" t="s">
        <v>234</v>
      </c>
      <c r="DX174" t="s">
        <v>234</v>
      </c>
      <c r="DY174" t="s">
        <v>234</v>
      </c>
      <c r="DZ174" t="s">
        <v>234</v>
      </c>
      <c r="EA174" t="s">
        <v>234</v>
      </c>
      <c r="EB174" t="s">
        <v>234</v>
      </c>
      <c r="EC174" t="s">
        <v>234</v>
      </c>
      <c r="ED174" t="s">
        <v>234</v>
      </c>
      <c r="EE174" t="s">
        <v>234</v>
      </c>
      <c r="EF174" t="s">
        <v>234</v>
      </c>
      <c r="EG174" t="s">
        <v>234</v>
      </c>
      <c r="EH174" t="s">
        <v>234</v>
      </c>
      <c r="EI174" t="s">
        <v>234</v>
      </c>
      <c r="EJ174" t="s">
        <v>234</v>
      </c>
      <c r="EK174" s="252" t="s">
        <v>234</v>
      </c>
      <c r="EL174" t="s">
        <v>234</v>
      </c>
      <c r="EM174" t="s">
        <v>234</v>
      </c>
      <c r="EN174" t="s">
        <v>234</v>
      </c>
      <c r="EO174" t="s">
        <v>234</v>
      </c>
      <c r="EP174" t="s">
        <v>234</v>
      </c>
      <c r="EQ174" s="252" t="s">
        <v>234</v>
      </c>
      <c r="ER174" t="s">
        <v>234</v>
      </c>
      <c r="ES174" t="s">
        <v>234</v>
      </c>
      <c r="ET174" t="s">
        <v>234</v>
      </c>
      <c r="EU174" t="s">
        <v>234</v>
      </c>
      <c r="EV174" t="s">
        <v>234</v>
      </c>
      <c r="EW174" t="s">
        <v>234</v>
      </c>
      <c r="EX174" t="s">
        <v>234</v>
      </c>
      <c r="EY174" t="s">
        <v>234</v>
      </c>
      <c r="EZ174" t="s">
        <v>234</v>
      </c>
      <c r="FA174" t="s">
        <v>234</v>
      </c>
      <c r="FB174" t="s">
        <v>234</v>
      </c>
      <c r="FC174" t="s">
        <v>234</v>
      </c>
      <c r="FD174" t="s">
        <v>234</v>
      </c>
      <c r="FE174" t="s">
        <v>234</v>
      </c>
      <c r="FF174" t="s">
        <v>234</v>
      </c>
      <c r="FG174" t="s">
        <v>234</v>
      </c>
      <c r="FH174" t="s">
        <v>234</v>
      </c>
      <c r="FI174" t="s">
        <v>234</v>
      </c>
      <c r="FJ174" t="s">
        <v>234</v>
      </c>
      <c r="FK174" t="s">
        <v>234</v>
      </c>
      <c r="FL174" t="s">
        <v>234</v>
      </c>
      <c r="FM174" t="s">
        <v>234</v>
      </c>
      <c r="FN174" t="s">
        <v>234</v>
      </c>
      <c r="FO174" t="s">
        <v>234</v>
      </c>
      <c r="FP174" t="s">
        <v>234</v>
      </c>
      <c r="FQ174" t="s">
        <v>234</v>
      </c>
      <c r="FR174" t="s">
        <v>234</v>
      </c>
      <c r="FS174" t="s">
        <v>234</v>
      </c>
      <c r="FT174" t="s">
        <v>234</v>
      </c>
      <c r="FU174" t="s">
        <v>234</v>
      </c>
      <c r="FV174" t="s">
        <v>234</v>
      </c>
      <c r="FW174" t="s">
        <v>234</v>
      </c>
      <c r="FX174" t="s">
        <v>234</v>
      </c>
      <c r="FY174" t="s">
        <v>234</v>
      </c>
      <c r="FZ174" t="s">
        <v>234</v>
      </c>
      <c r="GA174" t="s">
        <v>234</v>
      </c>
      <c r="GB174" t="s">
        <v>234</v>
      </c>
      <c r="GC174" t="s">
        <v>234</v>
      </c>
      <c r="GD174" t="s">
        <v>234</v>
      </c>
      <c r="GE174" t="s">
        <v>234</v>
      </c>
      <c r="GF174" t="s">
        <v>234</v>
      </c>
      <c r="GG174" t="s">
        <v>234</v>
      </c>
      <c r="GH174" t="s">
        <v>234</v>
      </c>
      <c r="GI174" t="s">
        <v>234</v>
      </c>
      <c r="GJ174" t="s">
        <v>234</v>
      </c>
      <c r="GK174" t="s">
        <v>234</v>
      </c>
      <c r="GL174" t="s">
        <v>234</v>
      </c>
      <c r="GM174" t="s">
        <v>234</v>
      </c>
      <c r="GN174" t="s">
        <v>234</v>
      </c>
      <c r="GO174" t="s">
        <v>234</v>
      </c>
      <c r="GP174" t="s">
        <v>234</v>
      </c>
      <c r="GQ174" t="s">
        <v>234</v>
      </c>
      <c r="GR174" t="s">
        <v>1655</v>
      </c>
      <c r="GS174" t="s">
        <v>1575</v>
      </c>
      <c r="GT174">
        <v>0</v>
      </c>
      <c r="GU174">
        <v>0</v>
      </c>
      <c r="GV174">
        <v>1</v>
      </c>
      <c r="GW174">
        <v>0</v>
      </c>
      <c r="GX174">
        <v>0</v>
      </c>
      <c r="GY174">
        <v>0</v>
      </c>
      <c r="GZ174" t="s">
        <v>234</v>
      </c>
      <c r="HA174" t="s">
        <v>1586</v>
      </c>
      <c r="HB174">
        <v>0</v>
      </c>
      <c r="HC174">
        <v>0</v>
      </c>
      <c r="HD174">
        <v>1</v>
      </c>
      <c r="HE174">
        <v>0</v>
      </c>
      <c r="HF174">
        <v>0</v>
      </c>
      <c r="HG174">
        <v>0</v>
      </c>
      <c r="HH174">
        <v>0</v>
      </c>
      <c r="HI174">
        <v>0</v>
      </c>
      <c r="HJ174" t="s">
        <v>234</v>
      </c>
      <c r="HK174" t="s">
        <v>1445</v>
      </c>
      <c r="HL174" t="s">
        <v>234</v>
      </c>
      <c r="HM174" t="s">
        <v>234</v>
      </c>
      <c r="HN174" t="s">
        <v>234</v>
      </c>
      <c r="HO174" t="s">
        <v>234</v>
      </c>
      <c r="HP174" t="s">
        <v>234</v>
      </c>
      <c r="HQ174" t="s">
        <v>234</v>
      </c>
      <c r="HR174" t="s">
        <v>234</v>
      </c>
      <c r="HS174" t="s">
        <v>234</v>
      </c>
      <c r="HT174" t="s">
        <v>234</v>
      </c>
      <c r="HU174" t="s">
        <v>234</v>
      </c>
      <c r="HV174" t="s">
        <v>234</v>
      </c>
      <c r="HW174" t="s">
        <v>234</v>
      </c>
      <c r="HX174" t="s">
        <v>234</v>
      </c>
      <c r="HY174" t="s">
        <v>234</v>
      </c>
      <c r="HZ174" t="s">
        <v>234</v>
      </c>
      <c r="IA174" t="s">
        <v>234</v>
      </c>
      <c r="IB174" t="s">
        <v>234</v>
      </c>
      <c r="IC174" t="s">
        <v>234</v>
      </c>
      <c r="ID174" t="s">
        <v>234</v>
      </c>
      <c r="IE174" t="s">
        <v>234</v>
      </c>
      <c r="IF174" t="s">
        <v>234</v>
      </c>
      <c r="IG174" t="s">
        <v>234</v>
      </c>
      <c r="IH174" t="s">
        <v>234</v>
      </c>
      <c r="II174" t="s">
        <v>234</v>
      </c>
      <c r="IJ174" t="s">
        <v>234</v>
      </c>
      <c r="IK174" t="s">
        <v>234</v>
      </c>
      <c r="IL174" t="s">
        <v>234</v>
      </c>
      <c r="IM174" t="s">
        <v>234</v>
      </c>
      <c r="IN174" t="s">
        <v>234</v>
      </c>
      <c r="IO174" t="s">
        <v>234</v>
      </c>
      <c r="IP174" t="s">
        <v>234</v>
      </c>
      <c r="IQ174" t="s">
        <v>234</v>
      </c>
      <c r="IR174" t="s">
        <v>234</v>
      </c>
      <c r="IS174" t="s">
        <v>234</v>
      </c>
      <c r="IT174" t="s">
        <v>234</v>
      </c>
      <c r="IU174" t="s">
        <v>234</v>
      </c>
      <c r="IV174" t="s">
        <v>234</v>
      </c>
      <c r="IW174" t="s">
        <v>234</v>
      </c>
      <c r="IX174" t="s">
        <v>234</v>
      </c>
      <c r="IY174" t="s">
        <v>234</v>
      </c>
      <c r="IZ174" t="s">
        <v>234</v>
      </c>
      <c r="JA174" t="s">
        <v>234</v>
      </c>
      <c r="JB174" t="s">
        <v>234</v>
      </c>
      <c r="JC174" t="s">
        <v>234</v>
      </c>
      <c r="JD174" t="s">
        <v>234</v>
      </c>
      <c r="JE174" t="s">
        <v>234</v>
      </c>
      <c r="JF174" t="s">
        <v>234</v>
      </c>
      <c r="JG174" t="s">
        <v>234</v>
      </c>
      <c r="JH174" t="s">
        <v>234</v>
      </c>
      <c r="JI174" t="s">
        <v>234</v>
      </c>
      <c r="JJ174" t="s">
        <v>234</v>
      </c>
      <c r="JK174" t="s">
        <v>234</v>
      </c>
      <c r="JL174" t="s">
        <v>234</v>
      </c>
      <c r="JM174" t="s">
        <v>234</v>
      </c>
      <c r="JN174" t="s">
        <v>234</v>
      </c>
      <c r="JO174" t="s">
        <v>234</v>
      </c>
      <c r="JP174" t="s">
        <v>234</v>
      </c>
      <c r="JQ174" t="s">
        <v>234</v>
      </c>
      <c r="JR174" t="s">
        <v>234</v>
      </c>
      <c r="JS174" t="s">
        <v>234</v>
      </c>
      <c r="JT174" t="s">
        <v>234</v>
      </c>
      <c r="JU174" t="s">
        <v>234</v>
      </c>
      <c r="JV174" t="s">
        <v>234</v>
      </c>
      <c r="JW174" t="s">
        <v>234</v>
      </c>
      <c r="JX174" t="s">
        <v>234</v>
      </c>
    </row>
    <row r="175" spans="1:284" x14ac:dyDescent="0.35">
      <c r="A175" t="s">
        <v>4224</v>
      </c>
      <c r="B175" s="268">
        <v>44618</v>
      </c>
      <c r="C175" t="s">
        <v>236</v>
      </c>
      <c r="D175" t="s">
        <v>235</v>
      </c>
      <c r="E175" t="s">
        <v>4220</v>
      </c>
      <c r="F175" t="s">
        <v>601</v>
      </c>
      <c r="G175" t="s">
        <v>2121</v>
      </c>
      <c r="H175" t="s">
        <v>3293</v>
      </c>
      <c r="I175" t="s">
        <v>246</v>
      </c>
      <c r="J175" t="s">
        <v>3445</v>
      </c>
      <c r="K175" t="s">
        <v>247</v>
      </c>
      <c r="L175" t="s">
        <v>284</v>
      </c>
      <c r="M175" t="s">
        <v>250</v>
      </c>
      <c r="N175" t="s">
        <v>234</v>
      </c>
      <c r="O175" t="s">
        <v>234</v>
      </c>
      <c r="P175" t="s">
        <v>308</v>
      </c>
      <c r="Q175" t="s">
        <v>234</v>
      </c>
      <c r="R175" t="s">
        <v>318</v>
      </c>
      <c r="S175">
        <v>1</v>
      </c>
      <c r="T175">
        <v>0</v>
      </c>
      <c r="U175">
        <v>0</v>
      </c>
      <c r="V175">
        <v>0</v>
      </c>
      <c r="W175">
        <v>0</v>
      </c>
      <c r="X175">
        <v>0</v>
      </c>
      <c r="Y175">
        <v>0</v>
      </c>
      <c r="Z175">
        <v>0</v>
      </c>
      <c r="AA175" t="s">
        <v>309</v>
      </c>
      <c r="AB175" t="s">
        <v>750</v>
      </c>
      <c r="AC175" t="s">
        <v>287</v>
      </c>
      <c r="AD175">
        <v>1</v>
      </c>
      <c r="AE175">
        <v>0</v>
      </c>
      <c r="AF175">
        <v>0</v>
      </c>
      <c r="AG175">
        <v>0</v>
      </c>
      <c r="AH175">
        <v>0</v>
      </c>
      <c r="AI175">
        <v>0</v>
      </c>
      <c r="AJ175">
        <v>0</v>
      </c>
      <c r="AK175">
        <v>0</v>
      </c>
      <c r="AL175">
        <v>0</v>
      </c>
      <c r="AM175">
        <v>0</v>
      </c>
      <c r="AN175" t="s">
        <v>234</v>
      </c>
      <c r="AO175" t="s">
        <v>288</v>
      </c>
      <c r="AP175" t="s">
        <v>311</v>
      </c>
      <c r="AQ175" t="s">
        <v>3851</v>
      </c>
      <c r="AR175">
        <v>1</v>
      </c>
      <c r="AS175">
        <v>1</v>
      </c>
      <c r="AT175">
        <v>1</v>
      </c>
      <c r="AU175">
        <v>1</v>
      </c>
      <c r="AV175">
        <v>0</v>
      </c>
      <c r="AW175">
        <v>0</v>
      </c>
      <c r="AX175">
        <v>1</v>
      </c>
      <c r="AY175">
        <v>0</v>
      </c>
      <c r="AZ175" t="s">
        <v>1500</v>
      </c>
      <c r="BA175">
        <v>250</v>
      </c>
      <c r="BB175">
        <v>125</v>
      </c>
      <c r="BC175" t="s">
        <v>1655</v>
      </c>
      <c r="BD175">
        <v>400</v>
      </c>
      <c r="BE175" s="252">
        <v>153.84615384615299</v>
      </c>
      <c r="BF175" t="s">
        <v>1655</v>
      </c>
      <c r="BG175">
        <v>250</v>
      </c>
      <c r="BH175" s="252">
        <v>108.695652173913</v>
      </c>
      <c r="BI175" t="s">
        <v>1655</v>
      </c>
      <c r="BJ175">
        <v>400</v>
      </c>
      <c r="BK175" s="252">
        <v>137.93103448275801</v>
      </c>
      <c r="BL175" t="s">
        <v>1655</v>
      </c>
      <c r="BM175" t="s">
        <v>234</v>
      </c>
      <c r="BN175" s="252" t="s">
        <v>234</v>
      </c>
      <c r="BO175" t="s">
        <v>234</v>
      </c>
      <c r="BP175" t="s">
        <v>234</v>
      </c>
      <c r="BQ175" s="252" t="s">
        <v>234</v>
      </c>
      <c r="BR175" t="s">
        <v>234</v>
      </c>
      <c r="BS175" t="s">
        <v>1504</v>
      </c>
      <c r="BT175" t="s">
        <v>1655</v>
      </c>
      <c r="BU175">
        <v>1100</v>
      </c>
      <c r="BV175" t="s">
        <v>234</v>
      </c>
      <c r="BW175" t="s">
        <v>234</v>
      </c>
      <c r="BX175" t="s">
        <v>234</v>
      </c>
      <c r="BY175" t="s">
        <v>234</v>
      </c>
      <c r="BZ175" t="s">
        <v>234</v>
      </c>
      <c r="CA175" t="s">
        <v>234</v>
      </c>
      <c r="CB175" t="s">
        <v>259</v>
      </c>
      <c r="CC175">
        <v>1100</v>
      </c>
      <c r="CD175" t="s">
        <v>1655</v>
      </c>
      <c r="CE175" t="s">
        <v>1655</v>
      </c>
      <c r="CF175" t="s">
        <v>3973</v>
      </c>
      <c r="CG175">
        <v>0</v>
      </c>
      <c r="CH175">
        <v>0</v>
      </c>
      <c r="CI175">
        <v>0</v>
      </c>
      <c r="CJ175">
        <v>0</v>
      </c>
      <c r="CK175">
        <v>1</v>
      </c>
      <c r="CL175">
        <v>1</v>
      </c>
      <c r="CM175">
        <v>0</v>
      </c>
      <c r="CN175">
        <v>0</v>
      </c>
      <c r="CO175">
        <v>0</v>
      </c>
      <c r="CP175">
        <v>0</v>
      </c>
      <c r="CQ175">
        <v>0</v>
      </c>
      <c r="CR175">
        <v>0</v>
      </c>
      <c r="CS175">
        <v>0</v>
      </c>
      <c r="CT175">
        <v>0</v>
      </c>
      <c r="CU175" t="s">
        <v>234</v>
      </c>
      <c r="CV175" t="s">
        <v>1463</v>
      </c>
      <c r="CW175">
        <v>0</v>
      </c>
      <c r="CX175">
        <v>0</v>
      </c>
      <c r="CY175">
        <v>1</v>
      </c>
      <c r="CZ175">
        <v>0</v>
      </c>
      <c r="DA175">
        <v>0</v>
      </c>
      <c r="DB175">
        <v>0</v>
      </c>
      <c r="DC175">
        <v>0</v>
      </c>
      <c r="DD175">
        <v>0</v>
      </c>
      <c r="DE175" t="s">
        <v>1655</v>
      </c>
      <c r="DF175" t="s">
        <v>1655</v>
      </c>
      <c r="DG175" t="s">
        <v>1655</v>
      </c>
      <c r="DH175" t="s">
        <v>601</v>
      </c>
      <c r="DI175" t="s">
        <v>305</v>
      </c>
      <c r="DJ175" t="s">
        <v>2121</v>
      </c>
      <c r="DK175" t="s">
        <v>305</v>
      </c>
      <c r="DL175" t="s">
        <v>234</v>
      </c>
      <c r="DM175" t="s">
        <v>234</v>
      </c>
      <c r="DN175" t="s">
        <v>234</v>
      </c>
      <c r="DO175" t="s">
        <v>234</v>
      </c>
      <c r="DP175" t="s">
        <v>234</v>
      </c>
      <c r="DQ175" t="s">
        <v>234</v>
      </c>
      <c r="DR175" t="s">
        <v>234</v>
      </c>
      <c r="DS175" t="s">
        <v>234</v>
      </c>
      <c r="DT175" t="s">
        <v>234</v>
      </c>
      <c r="DU175" t="s">
        <v>234</v>
      </c>
      <c r="DV175" t="s">
        <v>234</v>
      </c>
      <c r="DW175" t="s">
        <v>234</v>
      </c>
      <c r="DX175" t="s">
        <v>234</v>
      </c>
      <c r="DY175" t="s">
        <v>234</v>
      </c>
      <c r="DZ175" t="s">
        <v>234</v>
      </c>
      <c r="EA175" t="s">
        <v>234</v>
      </c>
      <c r="EB175" t="s">
        <v>234</v>
      </c>
      <c r="EC175" t="s">
        <v>234</v>
      </c>
      <c r="ED175" t="s">
        <v>234</v>
      </c>
      <c r="EE175" t="s">
        <v>234</v>
      </c>
      <c r="EF175" t="s">
        <v>234</v>
      </c>
      <c r="EG175" t="s">
        <v>234</v>
      </c>
      <c r="EH175" t="s">
        <v>234</v>
      </c>
      <c r="EI175" t="s">
        <v>234</v>
      </c>
      <c r="EJ175" t="s">
        <v>234</v>
      </c>
      <c r="EK175" s="252" t="s">
        <v>234</v>
      </c>
      <c r="EL175" t="s">
        <v>234</v>
      </c>
      <c r="EM175" t="s">
        <v>234</v>
      </c>
      <c r="EN175" t="s">
        <v>234</v>
      </c>
      <c r="EO175" t="s">
        <v>234</v>
      </c>
      <c r="EP175" t="s">
        <v>234</v>
      </c>
      <c r="EQ175" s="252" t="s">
        <v>234</v>
      </c>
      <c r="ER175" t="s">
        <v>234</v>
      </c>
      <c r="ES175" t="s">
        <v>234</v>
      </c>
      <c r="ET175" t="s">
        <v>234</v>
      </c>
      <c r="EU175" t="s">
        <v>234</v>
      </c>
      <c r="EV175" t="s">
        <v>234</v>
      </c>
      <c r="EW175" t="s">
        <v>234</v>
      </c>
      <c r="EX175" t="s">
        <v>234</v>
      </c>
      <c r="EY175" t="s">
        <v>234</v>
      </c>
      <c r="EZ175" t="s">
        <v>234</v>
      </c>
      <c r="FA175" t="s">
        <v>234</v>
      </c>
      <c r="FB175" t="s">
        <v>234</v>
      </c>
      <c r="FC175" t="s">
        <v>234</v>
      </c>
      <c r="FD175" t="s">
        <v>234</v>
      </c>
      <c r="FE175" t="s">
        <v>234</v>
      </c>
      <c r="FF175" t="s">
        <v>234</v>
      </c>
      <c r="FG175" t="s">
        <v>234</v>
      </c>
      <c r="FH175" t="s">
        <v>234</v>
      </c>
      <c r="FI175" t="s">
        <v>234</v>
      </c>
      <c r="FJ175" t="s">
        <v>234</v>
      </c>
      <c r="FK175" t="s">
        <v>234</v>
      </c>
      <c r="FL175" t="s">
        <v>234</v>
      </c>
      <c r="FM175" t="s">
        <v>234</v>
      </c>
      <c r="FN175" t="s">
        <v>234</v>
      </c>
      <c r="FO175" t="s">
        <v>234</v>
      </c>
      <c r="FP175" t="s">
        <v>234</v>
      </c>
      <c r="FQ175" t="s">
        <v>234</v>
      </c>
      <c r="FR175" t="s">
        <v>234</v>
      </c>
      <c r="FS175" t="s">
        <v>234</v>
      </c>
      <c r="FT175" t="s">
        <v>234</v>
      </c>
      <c r="FU175" t="s">
        <v>234</v>
      </c>
      <c r="FV175" t="s">
        <v>234</v>
      </c>
      <c r="FW175" t="s">
        <v>234</v>
      </c>
      <c r="FX175" t="s">
        <v>234</v>
      </c>
      <c r="FY175" t="s">
        <v>234</v>
      </c>
      <c r="FZ175" t="s">
        <v>234</v>
      </c>
      <c r="GA175" t="s">
        <v>234</v>
      </c>
      <c r="GB175" t="s">
        <v>234</v>
      </c>
      <c r="GC175" t="s">
        <v>234</v>
      </c>
      <c r="GD175" t="s">
        <v>234</v>
      </c>
      <c r="GE175" t="s">
        <v>234</v>
      </c>
      <c r="GF175" t="s">
        <v>234</v>
      </c>
      <c r="GG175" t="s">
        <v>234</v>
      </c>
      <c r="GH175" t="s">
        <v>234</v>
      </c>
      <c r="GI175" t="s">
        <v>234</v>
      </c>
      <c r="GJ175" t="s">
        <v>234</v>
      </c>
      <c r="GK175" t="s">
        <v>234</v>
      </c>
      <c r="GL175" t="s">
        <v>234</v>
      </c>
      <c r="GM175" t="s">
        <v>234</v>
      </c>
      <c r="GN175" t="s">
        <v>234</v>
      </c>
      <c r="GO175" t="s">
        <v>234</v>
      </c>
      <c r="GP175" t="s">
        <v>234</v>
      </c>
      <c r="GQ175" t="s">
        <v>234</v>
      </c>
      <c r="GR175" t="s">
        <v>1445</v>
      </c>
      <c r="GS175" t="s">
        <v>234</v>
      </c>
      <c r="GT175" t="s">
        <v>234</v>
      </c>
      <c r="GU175" t="s">
        <v>234</v>
      </c>
      <c r="GV175" t="s">
        <v>234</v>
      </c>
      <c r="GW175" t="s">
        <v>234</v>
      </c>
      <c r="GX175" t="s">
        <v>234</v>
      </c>
      <c r="GY175" t="s">
        <v>234</v>
      </c>
      <c r="GZ175" t="s">
        <v>234</v>
      </c>
      <c r="HA175" t="s">
        <v>3923</v>
      </c>
      <c r="HB175">
        <v>0</v>
      </c>
      <c r="HC175">
        <v>1</v>
      </c>
      <c r="HD175">
        <v>1</v>
      </c>
      <c r="HE175">
        <v>0</v>
      </c>
      <c r="HF175">
        <v>0</v>
      </c>
      <c r="HG175">
        <v>0</v>
      </c>
      <c r="HH175">
        <v>0</v>
      </c>
      <c r="HI175">
        <v>0</v>
      </c>
      <c r="HJ175" t="s">
        <v>234</v>
      </c>
      <c r="HK175" t="s">
        <v>1445</v>
      </c>
      <c r="HL175" t="s">
        <v>234</v>
      </c>
      <c r="HM175" t="s">
        <v>234</v>
      </c>
      <c r="HN175" t="s">
        <v>234</v>
      </c>
      <c r="HO175" t="s">
        <v>234</v>
      </c>
      <c r="HP175" t="s">
        <v>234</v>
      </c>
      <c r="HQ175" t="s">
        <v>234</v>
      </c>
      <c r="HR175" t="s">
        <v>234</v>
      </c>
      <c r="HS175" t="s">
        <v>234</v>
      </c>
      <c r="HT175" t="s">
        <v>234</v>
      </c>
      <c r="HU175" t="s">
        <v>234</v>
      </c>
      <c r="HV175" t="s">
        <v>234</v>
      </c>
      <c r="HW175" t="s">
        <v>234</v>
      </c>
      <c r="HX175" t="s">
        <v>234</v>
      </c>
      <c r="HY175" t="s">
        <v>234</v>
      </c>
      <c r="HZ175" t="s">
        <v>234</v>
      </c>
      <c r="IA175" t="s">
        <v>234</v>
      </c>
      <c r="IB175" t="s">
        <v>234</v>
      </c>
      <c r="IC175" t="s">
        <v>234</v>
      </c>
      <c r="ID175" t="s">
        <v>234</v>
      </c>
      <c r="IE175" t="s">
        <v>234</v>
      </c>
      <c r="IF175" t="s">
        <v>234</v>
      </c>
      <c r="IG175" t="s">
        <v>234</v>
      </c>
      <c r="IH175" t="s">
        <v>234</v>
      </c>
      <c r="II175" t="s">
        <v>234</v>
      </c>
      <c r="IJ175" t="s">
        <v>234</v>
      </c>
      <c r="IK175" t="s">
        <v>234</v>
      </c>
      <c r="IL175" t="s">
        <v>234</v>
      </c>
      <c r="IM175" t="s">
        <v>234</v>
      </c>
      <c r="IN175" t="s">
        <v>234</v>
      </c>
      <c r="IO175" t="s">
        <v>234</v>
      </c>
      <c r="IP175" t="s">
        <v>234</v>
      </c>
      <c r="IQ175" t="s">
        <v>234</v>
      </c>
      <c r="IR175" t="s">
        <v>234</v>
      </c>
      <c r="IS175" t="s">
        <v>234</v>
      </c>
      <c r="IT175" t="s">
        <v>234</v>
      </c>
      <c r="IU175" t="s">
        <v>234</v>
      </c>
      <c r="IV175" t="s">
        <v>234</v>
      </c>
      <c r="IW175" t="s">
        <v>234</v>
      </c>
      <c r="IX175" t="s">
        <v>234</v>
      </c>
      <c r="IY175" t="s">
        <v>234</v>
      </c>
      <c r="IZ175" t="s">
        <v>234</v>
      </c>
      <c r="JA175" t="s">
        <v>234</v>
      </c>
      <c r="JB175" t="s">
        <v>234</v>
      </c>
      <c r="JC175" t="s">
        <v>234</v>
      </c>
      <c r="JD175" t="s">
        <v>234</v>
      </c>
      <c r="JE175" t="s">
        <v>234</v>
      </c>
      <c r="JF175" t="s">
        <v>234</v>
      </c>
      <c r="JG175" t="s">
        <v>234</v>
      </c>
      <c r="JH175" t="s">
        <v>234</v>
      </c>
      <c r="JI175" t="s">
        <v>234</v>
      </c>
      <c r="JJ175" t="s">
        <v>234</v>
      </c>
      <c r="JK175" t="s">
        <v>234</v>
      </c>
      <c r="JL175" t="s">
        <v>234</v>
      </c>
      <c r="JM175" t="s">
        <v>234</v>
      </c>
      <c r="JN175" t="s">
        <v>234</v>
      </c>
      <c r="JO175" t="s">
        <v>234</v>
      </c>
      <c r="JP175" t="s">
        <v>234</v>
      </c>
      <c r="JQ175" t="s">
        <v>234</v>
      </c>
      <c r="JR175" t="s">
        <v>234</v>
      </c>
      <c r="JS175" t="s">
        <v>234</v>
      </c>
      <c r="JT175" t="s">
        <v>234</v>
      </c>
      <c r="JU175" t="s">
        <v>234</v>
      </c>
      <c r="JV175" t="s">
        <v>234</v>
      </c>
      <c r="JW175" t="s">
        <v>234</v>
      </c>
      <c r="JX175" t="s">
        <v>234</v>
      </c>
    </row>
    <row r="176" spans="1:284" x14ac:dyDescent="0.35">
      <c r="A176" t="s">
        <v>4225</v>
      </c>
      <c r="B176" s="268">
        <v>44618</v>
      </c>
      <c r="C176" t="s">
        <v>236</v>
      </c>
      <c r="D176" t="s">
        <v>235</v>
      </c>
      <c r="E176" t="s">
        <v>4220</v>
      </c>
      <c r="F176" t="s">
        <v>601</v>
      </c>
      <c r="G176" t="s">
        <v>2121</v>
      </c>
      <c r="H176" t="s">
        <v>3293</v>
      </c>
      <c r="I176" t="s">
        <v>246</v>
      </c>
      <c r="J176" t="s">
        <v>3445</v>
      </c>
      <c r="K176" t="s">
        <v>247</v>
      </c>
      <c r="L176" t="s">
        <v>284</v>
      </c>
      <c r="M176" t="s">
        <v>250</v>
      </c>
      <c r="N176" t="s">
        <v>234</v>
      </c>
      <c r="O176" t="s">
        <v>234</v>
      </c>
      <c r="P176" t="s">
        <v>285</v>
      </c>
      <c r="Q176" t="s">
        <v>234</v>
      </c>
      <c r="R176" t="s">
        <v>318</v>
      </c>
      <c r="S176">
        <v>1</v>
      </c>
      <c r="T176">
        <v>0</v>
      </c>
      <c r="U176">
        <v>0</v>
      </c>
      <c r="V176">
        <v>0</v>
      </c>
      <c r="W176">
        <v>0</v>
      </c>
      <c r="X176">
        <v>0</v>
      </c>
      <c r="Y176">
        <v>0</v>
      </c>
      <c r="Z176">
        <v>0</v>
      </c>
      <c r="AA176" t="s">
        <v>309</v>
      </c>
      <c r="AB176" t="s">
        <v>750</v>
      </c>
      <c r="AC176" t="s">
        <v>287</v>
      </c>
      <c r="AD176">
        <v>1</v>
      </c>
      <c r="AE176">
        <v>0</v>
      </c>
      <c r="AF176">
        <v>0</v>
      </c>
      <c r="AG176">
        <v>0</v>
      </c>
      <c r="AH176">
        <v>0</v>
      </c>
      <c r="AI176">
        <v>0</v>
      </c>
      <c r="AJ176">
        <v>0</v>
      </c>
      <c r="AK176">
        <v>0</v>
      </c>
      <c r="AL176">
        <v>0</v>
      </c>
      <c r="AM176">
        <v>0</v>
      </c>
      <c r="AN176" t="s">
        <v>234</v>
      </c>
      <c r="AO176" t="s">
        <v>288</v>
      </c>
      <c r="AP176" t="s">
        <v>289</v>
      </c>
      <c r="AQ176" t="s">
        <v>1468</v>
      </c>
      <c r="AR176">
        <v>0</v>
      </c>
      <c r="AS176">
        <v>0</v>
      </c>
      <c r="AT176">
        <v>0</v>
      </c>
      <c r="AU176">
        <v>0</v>
      </c>
      <c r="AV176">
        <v>1</v>
      </c>
      <c r="AW176">
        <v>0</v>
      </c>
      <c r="AX176">
        <v>0</v>
      </c>
      <c r="AY176">
        <v>0</v>
      </c>
      <c r="AZ176" t="s">
        <v>1500</v>
      </c>
      <c r="BA176" t="s">
        <v>234</v>
      </c>
      <c r="BB176" t="s">
        <v>234</v>
      </c>
      <c r="BC176" t="s">
        <v>234</v>
      </c>
      <c r="BD176" t="s">
        <v>234</v>
      </c>
      <c r="BE176" s="252" t="s">
        <v>234</v>
      </c>
      <c r="BF176" t="s">
        <v>234</v>
      </c>
      <c r="BG176" t="s">
        <v>234</v>
      </c>
      <c r="BH176" s="252" t="s">
        <v>234</v>
      </c>
      <c r="BI176" t="s">
        <v>234</v>
      </c>
      <c r="BJ176" t="s">
        <v>234</v>
      </c>
      <c r="BK176" s="252" t="s">
        <v>234</v>
      </c>
      <c r="BL176" t="s">
        <v>234</v>
      </c>
      <c r="BM176">
        <v>550</v>
      </c>
      <c r="BN176" s="252">
        <v>229.166666666666</v>
      </c>
      <c r="BO176" t="s">
        <v>1655</v>
      </c>
      <c r="BP176" t="s">
        <v>234</v>
      </c>
      <c r="BQ176" s="252" t="s">
        <v>234</v>
      </c>
      <c r="BR176" t="s">
        <v>234</v>
      </c>
      <c r="BS176" t="s">
        <v>234</v>
      </c>
      <c r="BT176" t="s">
        <v>234</v>
      </c>
      <c r="BU176" t="s">
        <v>234</v>
      </c>
      <c r="BV176" t="s">
        <v>234</v>
      </c>
      <c r="BW176" t="s">
        <v>234</v>
      </c>
      <c r="BX176" t="s">
        <v>234</v>
      </c>
      <c r="BY176" t="s">
        <v>234</v>
      </c>
      <c r="BZ176" t="s">
        <v>234</v>
      </c>
      <c r="CA176" t="s">
        <v>234</v>
      </c>
      <c r="CB176" t="s">
        <v>234</v>
      </c>
      <c r="CC176" t="s">
        <v>234</v>
      </c>
      <c r="CD176" t="s">
        <v>234</v>
      </c>
      <c r="CE176" t="s">
        <v>1655</v>
      </c>
      <c r="CF176" t="s">
        <v>1528</v>
      </c>
      <c r="CG176">
        <v>0</v>
      </c>
      <c r="CH176">
        <v>0</v>
      </c>
      <c r="CI176">
        <v>0</v>
      </c>
      <c r="CJ176">
        <v>0</v>
      </c>
      <c r="CK176">
        <v>1</v>
      </c>
      <c r="CL176">
        <v>0</v>
      </c>
      <c r="CM176">
        <v>0</v>
      </c>
      <c r="CN176">
        <v>0</v>
      </c>
      <c r="CO176">
        <v>0</v>
      </c>
      <c r="CP176">
        <v>0</v>
      </c>
      <c r="CQ176">
        <v>0</v>
      </c>
      <c r="CR176">
        <v>0</v>
      </c>
      <c r="CS176">
        <v>0</v>
      </c>
      <c r="CT176">
        <v>0</v>
      </c>
      <c r="CU176" t="s">
        <v>234</v>
      </c>
      <c r="CV176" t="s">
        <v>1468</v>
      </c>
      <c r="CW176">
        <v>0</v>
      </c>
      <c r="CX176">
        <v>0</v>
      </c>
      <c r="CY176">
        <v>0</v>
      </c>
      <c r="CZ176">
        <v>0</v>
      </c>
      <c r="DA176">
        <v>1</v>
      </c>
      <c r="DB176">
        <v>0</v>
      </c>
      <c r="DC176">
        <v>0</v>
      </c>
      <c r="DD176">
        <v>0</v>
      </c>
      <c r="DE176" t="s">
        <v>1655</v>
      </c>
      <c r="DF176" t="s">
        <v>1655</v>
      </c>
      <c r="DG176" t="s">
        <v>1655</v>
      </c>
      <c r="DH176" t="s">
        <v>601</v>
      </c>
      <c r="DI176" t="s">
        <v>305</v>
      </c>
      <c r="DJ176" t="s">
        <v>2121</v>
      </c>
      <c r="DK176" t="s">
        <v>305</v>
      </c>
      <c r="DL176" t="s">
        <v>234</v>
      </c>
      <c r="DM176" t="s">
        <v>234</v>
      </c>
      <c r="DN176" t="s">
        <v>234</v>
      </c>
      <c r="DO176" t="s">
        <v>234</v>
      </c>
      <c r="DP176" t="s">
        <v>234</v>
      </c>
      <c r="DQ176" t="s">
        <v>234</v>
      </c>
      <c r="DR176" t="s">
        <v>234</v>
      </c>
      <c r="DS176" t="s">
        <v>234</v>
      </c>
      <c r="DT176" t="s">
        <v>234</v>
      </c>
      <c r="DU176" t="s">
        <v>234</v>
      </c>
      <c r="DV176" t="s">
        <v>234</v>
      </c>
      <c r="DW176" t="s">
        <v>234</v>
      </c>
      <c r="DX176" t="s">
        <v>234</v>
      </c>
      <c r="DY176" t="s">
        <v>234</v>
      </c>
      <c r="DZ176" t="s">
        <v>234</v>
      </c>
      <c r="EA176" t="s">
        <v>234</v>
      </c>
      <c r="EB176" t="s">
        <v>234</v>
      </c>
      <c r="EC176" t="s">
        <v>234</v>
      </c>
      <c r="ED176" t="s">
        <v>234</v>
      </c>
      <c r="EE176" t="s">
        <v>234</v>
      </c>
      <c r="EF176" t="s">
        <v>234</v>
      </c>
      <c r="EG176" t="s">
        <v>234</v>
      </c>
      <c r="EH176" t="s">
        <v>234</v>
      </c>
      <c r="EI176" t="s">
        <v>234</v>
      </c>
      <c r="EJ176" t="s">
        <v>234</v>
      </c>
      <c r="EK176" s="252" t="s">
        <v>234</v>
      </c>
      <c r="EL176" t="s">
        <v>234</v>
      </c>
      <c r="EM176" t="s">
        <v>234</v>
      </c>
      <c r="EN176" t="s">
        <v>234</v>
      </c>
      <c r="EO176" t="s">
        <v>234</v>
      </c>
      <c r="EP176" t="s">
        <v>234</v>
      </c>
      <c r="EQ176" s="252" t="s">
        <v>234</v>
      </c>
      <c r="ER176" t="s">
        <v>234</v>
      </c>
      <c r="ES176" t="s">
        <v>234</v>
      </c>
      <c r="ET176" t="s">
        <v>234</v>
      </c>
      <c r="EU176" t="s">
        <v>234</v>
      </c>
      <c r="EV176" t="s">
        <v>234</v>
      </c>
      <c r="EW176" t="s">
        <v>234</v>
      </c>
      <c r="EX176" t="s">
        <v>234</v>
      </c>
      <c r="EY176" t="s">
        <v>234</v>
      </c>
      <c r="EZ176" t="s">
        <v>234</v>
      </c>
      <c r="FA176" t="s">
        <v>234</v>
      </c>
      <c r="FB176" t="s">
        <v>234</v>
      </c>
      <c r="FC176" t="s">
        <v>234</v>
      </c>
      <c r="FD176" t="s">
        <v>234</v>
      </c>
      <c r="FE176" t="s">
        <v>234</v>
      </c>
      <c r="FF176" t="s">
        <v>234</v>
      </c>
      <c r="FG176" t="s">
        <v>234</v>
      </c>
      <c r="FH176" t="s">
        <v>234</v>
      </c>
      <c r="FI176" t="s">
        <v>234</v>
      </c>
      <c r="FJ176" t="s">
        <v>234</v>
      </c>
      <c r="FK176" t="s">
        <v>234</v>
      </c>
      <c r="FL176" t="s">
        <v>234</v>
      </c>
      <c r="FM176" t="s">
        <v>234</v>
      </c>
      <c r="FN176" t="s">
        <v>234</v>
      </c>
      <c r="FO176" t="s">
        <v>234</v>
      </c>
      <c r="FP176" t="s">
        <v>234</v>
      </c>
      <c r="FQ176" t="s">
        <v>234</v>
      </c>
      <c r="FR176" t="s">
        <v>234</v>
      </c>
      <c r="FS176" t="s">
        <v>234</v>
      </c>
      <c r="FT176" t="s">
        <v>234</v>
      </c>
      <c r="FU176" t="s">
        <v>234</v>
      </c>
      <c r="FV176" t="s">
        <v>234</v>
      </c>
      <c r="FW176" t="s">
        <v>234</v>
      </c>
      <c r="FX176" t="s">
        <v>234</v>
      </c>
      <c r="FY176" t="s">
        <v>234</v>
      </c>
      <c r="FZ176" t="s">
        <v>234</v>
      </c>
      <c r="GA176" t="s">
        <v>234</v>
      </c>
      <c r="GB176" t="s">
        <v>234</v>
      </c>
      <c r="GC176" t="s">
        <v>234</v>
      </c>
      <c r="GD176" t="s">
        <v>234</v>
      </c>
      <c r="GE176" t="s">
        <v>234</v>
      </c>
      <c r="GF176" t="s">
        <v>234</v>
      </c>
      <c r="GG176" t="s">
        <v>234</v>
      </c>
      <c r="GH176" t="s">
        <v>234</v>
      </c>
      <c r="GI176" t="s">
        <v>234</v>
      </c>
      <c r="GJ176" t="s">
        <v>234</v>
      </c>
      <c r="GK176" t="s">
        <v>234</v>
      </c>
      <c r="GL176" t="s">
        <v>234</v>
      </c>
      <c r="GM176" t="s">
        <v>234</v>
      </c>
      <c r="GN176" t="s">
        <v>234</v>
      </c>
      <c r="GO176" t="s">
        <v>234</v>
      </c>
      <c r="GP176" t="s">
        <v>234</v>
      </c>
      <c r="GQ176" t="s">
        <v>234</v>
      </c>
      <c r="GR176" t="s">
        <v>1655</v>
      </c>
      <c r="GS176" t="s">
        <v>1575</v>
      </c>
      <c r="GT176">
        <v>0</v>
      </c>
      <c r="GU176">
        <v>0</v>
      </c>
      <c r="GV176">
        <v>1</v>
      </c>
      <c r="GW176">
        <v>0</v>
      </c>
      <c r="GX176">
        <v>0</v>
      </c>
      <c r="GY176">
        <v>0</v>
      </c>
      <c r="GZ176" t="s">
        <v>234</v>
      </c>
      <c r="HA176" t="s">
        <v>1586</v>
      </c>
      <c r="HB176">
        <v>0</v>
      </c>
      <c r="HC176">
        <v>0</v>
      </c>
      <c r="HD176">
        <v>1</v>
      </c>
      <c r="HE176">
        <v>0</v>
      </c>
      <c r="HF176">
        <v>0</v>
      </c>
      <c r="HG176">
        <v>0</v>
      </c>
      <c r="HH176">
        <v>0</v>
      </c>
      <c r="HI176">
        <v>0</v>
      </c>
      <c r="HJ176" t="s">
        <v>234</v>
      </c>
      <c r="HK176" t="s">
        <v>1655</v>
      </c>
      <c r="HL176" t="s">
        <v>234</v>
      </c>
      <c r="HM176" t="s">
        <v>309</v>
      </c>
      <c r="HN176">
        <v>1</v>
      </c>
      <c r="HO176">
        <v>0</v>
      </c>
      <c r="HP176">
        <v>0</v>
      </c>
      <c r="HQ176" t="s">
        <v>234</v>
      </c>
      <c r="HR176" t="s">
        <v>234</v>
      </c>
      <c r="HS176" t="s">
        <v>234</v>
      </c>
      <c r="HT176" t="s">
        <v>234</v>
      </c>
      <c r="HU176" t="s">
        <v>234</v>
      </c>
      <c r="HV176" t="s">
        <v>234</v>
      </c>
      <c r="HW176" t="s">
        <v>234</v>
      </c>
      <c r="HX176" t="s">
        <v>234</v>
      </c>
      <c r="HY176" t="s">
        <v>234</v>
      </c>
      <c r="HZ176" t="s">
        <v>234</v>
      </c>
      <c r="IA176" t="s">
        <v>234</v>
      </c>
      <c r="IB176" t="s">
        <v>234</v>
      </c>
      <c r="IC176" t="s">
        <v>234</v>
      </c>
      <c r="ID176" t="s">
        <v>234</v>
      </c>
      <c r="IE176" t="s">
        <v>234</v>
      </c>
      <c r="IF176" t="s">
        <v>234</v>
      </c>
      <c r="IG176" t="s">
        <v>234</v>
      </c>
      <c r="IH176" t="s">
        <v>234</v>
      </c>
      <c r="II176" t="s">
        <v>234</v>
      </c>
      <c r="IJ176" t="s">
        <v>234</v>
      </c>
      <c r="IK176" t="s">
        <v>234</v>
      </c>
      <c r="IL176" t="s">
        <v>234</v>
      </c>
      <c r="IM176" t="s">
        <v>234</v>
      </c>
      <c r="IN176" t="s">
        <v>234</v>
      </c>
      <c r="IO176" t="s">
        <v>234</v>
      </c>
      <c r="IP176" t="s">
        <v>234</v>
      </c>
      <c r="IQ176" t="s">
        <v>234</v>
      </c>
      <c r="IR176" t="s">
        <v>234</v>
      </c>
      <c r="IS176" t="s">
        <v>234</v>
      </c>
      <c r="IT176" t="s">
        <v>234</v>
      </c>
      <c r="IU176" t="s">
        <v>234</v>
      </c>
      <c r="IV176" t="s">
        <v>234</v>
      </c>
      <c r="IW176" t="s">
        <v>234</v>
      </c>
      <c r="IX176" t="s">
        <v>234</v>
      </c>
      <c r="IY176" t="s">
        <v>234</v>
      </c>
      <c r="IZ176" t="s">
        <v>234</v>
      </c>
      <c r="JA176" t="s">
        <v>234</v>
      </c>
      <c r="JB176" t="s">
        <v>234</v>
      </c>
      <c r="JC176" t="s">
        <v>234</v>
      </c>
      <c r="JD176" t="s">
        <v>234</v>
      </c>
      <c r="JE176" t="s">
        <v>234</v>
      </c>
      <c r="JF176" t="s">
        <v>234</v>
      </c>
      <c r="JG176" t="s">
        <v>234</v>
      </c>
      <c r="JH176" t="s">
        <v>234</v>
      </c>
      <c r="JI176" t="s">
        <v>234</v>
      </c>
      <c r="JJ176" t="s">
        <v>234</v>
      </c>
      <c r="JK176" t="s">
        <v>234</v>
      </c>
      <c r="JL176" t="s">
        <v>234</v>
      </c>
      <c r="JM176" t="s">
        <v>234</v>
      </c>
      <c r="JN176" t="s">
        <v>234</v>
      </c>
      <c r="JO176" t="s">
        <v>234</v>
      </c>
      <c r="JP176" t="s">
        <v>234</v>
      </c>
      <c r="JQ176" t="s">
        <v>234</v>
      </c>
      <c r="JR176" t="s">
        <v>234</v>
      </c>
      <c r="JS176" t="s">
        <v>234</v>
      </c>
      <c r="JT176" t="s">
        <v>234</v>
      </c>
      <c r="JU176" t="s">
        <v>234</v>
      </c>
      <c r="JV176" t="s">
        <v>234</v>
      </c>
      <c r="JW176" t="s">
        <v>234</v>
      </c>
      <c r="JX176" t="s">
        <v>234</v>
      </c>
    </row>
    <row r="177" spans="1:284" x14ac:dyDescent="0.35">
      <c r="A177" t="s">
        <v>4227</v>
      </c>
      <c r="B177" s="268">
        <v>44618</v>
      </c>
      <c r="C177" t="s">
        <v>236</v>
      </c>
      <c r="D177" t="s">
        <v>235</v>
      </c>
      <c r="E177" t="s">
        <v>4220</v>
      </c>
      <c r="F177" t="s">
        <v>601</v>
      </c>
      <c r="G177" t="s">
        <v>2121</v>
      </c>
      <c r="H177" t="s">
        <v>3293</v>
      </c>
      <c r="I177" t="s">
        <v>246</v>
      </c>
      <c r="J177" t="s">
        <v>3445</v>
      </c>
      <c r="K177" t="s">
        <v>247</v>
      </c>
      <c r="L177" t="s">
        <v>284</v>
      </c>
      <c r="M177" t="s">
        <v>250</v>
      </c>
      <c r="N177" t="s">
        <v>234</v>
      </c>
      <c r="O177" t="s">
        <v>234</v>
      </c>
      <c r="P177" t="s">
        <v>285</v>
      </c>
      <c r="Q177" t="s">
        <v>234</v>
      </c>
      <c r="R177" t="s">
        <v>302</v>
      </c>
      <c r="S177">
        <v>0</v>
      </c>
      <c r="T177">
        <v>1</v>
      </c>
      <c r="U177">
        <v>0</v>
      </c>
      <c r="V177">
        <v>0</v>
      </c>
      <c r="W177">
        <v>0</v>
      </c>
      <c r="X177">
        <v>0</v>
      </c>
      <c r="Y177">
        <v>0</v>
      </c>
      <c r="Z177">
        <v>0</v>
      </c>
      <c r="AA177" t="s">
        <v>303</v>
      </c>
      <c r="AB177" t="s">
        <v>752</v>
      </c>
      <c r="AC177" t="s">
        <v>287</v>
      </c>
      <c r="AD177">
        <v>1</v>
      </c>
      <c r="AE177">
        <v>0</v>
      </c>
      <c r="AF177">
        <v>0</v>
      </c>
      <c r="AG177">
        <v>0</v>
      </c>
      <c r="AH177">
        <v>0</v>
      </c>
      <c r="AI177">
        <v>0</v>
      </c>
      <c r="AJ177">
        <v>0</v>
      </c>
      <c r="AK177">
        <v>0</v>
      </c>
      <c r="AL177">
        <v>0</v>
      </c>
      <c r="AM177">
        <v>0</v>
      </c>
      <c r="AN177" t="s">
        <v>234</v>
      </c>
      <c r="AO177" t="s">
        <v>288</v>
      </c>
      <c r="AP177" t="s">
        <v>289</v>
      </c>
      <c r="AQ177" t="s">
        <v>234</v>
      </c>
      <c r="AR177" t="s">
        <v>234</v>
      </c>
      <c r="AS177" t="s">
        <v>234</v>
      </c>
      <c r="AT177" t="s">
        <v>234</v>
      </c>
      <c r="AU177" t="s">
        <v>234</v>
      </c>
      <c r="AV177" t="s">
        <v>234</v>
      </c>
      <c r="AW177" t="s">
        <v>234</v>
      </c>
      <c r="AX177" t="s">
        <v>234</v>
      </c>
      <c r="AY177" t="s">
        <v>234</v>
      </c>
      <c r="AZ177" t="s">
        <v>234</v>
      </c>
      <c r="BA177" t="s">
        <v>234</v>
      </c>
      <c r="BB177" t="s">
        <v>234</v>
      </c>
      <c r="BC177" t="s">
        <v>234</v>
      </c>
      <c r="BD177" t="s">
        <v>234</v>
      </c>
      <c r="BE177" s="252" t="s">
        <v>234</v>
      </c>
      <c r="BF177" t="s">
        <v>234</v>
      </c>
      <c r="BG177" t="s">
        <v>234</v>
      </c>
      <c r="BH177" s="252" t="s">
        <v>234</v>
      </c>
      <c r="BI177" t="s">
        <v>234</v>
      </c>
      <c r="BJ177" t="s">
        <v>234</v>
      </c>
      <c r="BK177" s="252" t="s">
        <v>234</v>
      </c>
      <c r="BL177" t="s">
        <v>234</v>
      </c>
      <c r="BM177" t="s">
        <v>234</v>
      </c>
      <c r="BN177" s="252" t="s">
        <v>234</v>
      </c>
      <c r="BO177" t="s">
        <v>234</v>
      </c>
      <c r="BP177" t="s">
        <v>234</v>
      </c>
      <c r="BQ177" s="252" t="s">
        <v>234</v>
      </c>
      <c r="BR177" t="s">
        <v>234</v>
      </c>
      <c r="BS177" t="s">
        <v>234</v>
      </c>
      <c r="BT177" t="s">
        <v>234</v>
      </c>
      <c r="BU177" t="s">
        <v>234</v>
      </c>
      <c r="BV177" t="s">
        <v>234</v>
      </c>
      <c r="BW177" t="s">
        <v>234</v>
      </c>
      <c r="BX177" t="s">
        <v>234</v>
      </c>
      <c r="BY177" t="s">
        <v>234</v>
      </c>
      <c r="BZ177" t="s">
        <v>234</v>
      </c>
      <c r="CA177" t="s">
        <v>234</v>
      </c>
      <c r="CB177" t="s">
        <v>234</v>
      </c>
      <c r="CC177" t="s">
        <v>234</v>
      </c>
      <c r="CD177" t="s">
        <v>234</v>
      </c>
      <c r="CE177" t="s">
        <v>234</v>
      </c>
      <c r="CF177" t="s">
        <v>234</v>
      </c>
      <c r="CG177" t="s">
        <v>234</v>
      </c>
      <c r="CH177" t="s">
        <v>234</v>
      </c>
      <c r="CI177" t="s">
        <v>234</v>
      </c>
      <c r="CJ177" t="s">
        <v>234</v>
      </c>
      <c r="CK177" t="s">
        <v>234</v>
      </c>
      <c r="CL177" t="s">
        <v>234</v>
      </c>
      <c r="CM177" t="s">
        <v>234</v>
      </c>
      <c r="CN177" t="s">
        <v>234</v>
      </c>
      <c r="CO177" t="s">
        <v>234</v>
      </c>
      <c r="CP177" t="s">
        <v>234</v>
      </c>
      <c r="CQ177" t="s">
        <v>234</v>
      </c>
      <c r="CR177" t="s">
        <v>234</v>
      </c>
      <c r="CS177" t="s">
        <v>234</v>
      </c>
      <c r="CT177" t="s">
        <v>234</v>
      </c>
      <c r="CU177" t="s">
        <v>234</v>
      </c>
      <c r="CV177" t="s">
        <v>234</v>
      </c>
      <c r="CW177" t="s">
        <v>234</v>
      </c>
      <c r="CX177" t="s">
        <v>234</v>
      </c>
      <c r="CY177" t="s">
        <v>234</v>
      </c>
      <c r="CZ177" t="s">
        <v>234</v>
      </c>
      <c r="DA177" t="s">
        <v>234</v>
      </c>
      <c r="DB177" t="s">
        <v>234</v>
      </c>
      <c r="DC177" t="s">
        <v>234</v>
      </c>
      <c r="DD177" t="s">
        <v>234</v>
      </c>
      <c r="DE177" t="s">
        <v>234</v>
      </c>
      <c r="DF177" t="s">
        <v>234</v>
      </c>
      <c r="DG177" t="s">
        <v>234</v>
      </c>
      <c r="DH177" t="s">
        <v>234</v>
      </c>
      <c r="DI177" t="s">
        <v>234</v>
      </c>
      <c r="DJ177" t="s">
        <v>234</v>
      </c>
      <c r="DK177" t="s">
        <v>234</v>
      </c>
      <c r="DL177" t="s">
        <v>4226</v>
      </c>
      <c r="DM177">
        <v>1</v>
      </c>
      <c r="DN177">
        <v>0</v>
      </c>
      <c r="DO177">
        <v>0</v>
      </c>
      <c r="DP177">
        <v>0</v>
      </c>
      <c r="DQ177">
        <v>0</v>
      </c>
      <c r="DR177">
        <v>0</v>
      </c>
      <c r="DS177">
        <v>1</v>
      </c>
      <c r="DT177">
        <v>0</v>
      </c>
      <c r="DU177" t="s">
        <v>1655</v>
      </c>
      <c r="DV177">
        <v>65</v>
      </c>
      <c r="DW177" t="s">
        <v>3899</v>
      </c>
      <c r="DX177" t="s">
        <v>234</v>
      </c>
      <c r="DY177" t="s">
        <v>234</v>
      </c>
      <c r="DZ177" t="s">
        <v>234</v>
      </c>
      <c r="EA177">
        <v>65</v>
      </c>
      <c r="EB177" t="s">
        <v>1655</v>
      </c>
      <c r="EC177" t="s">
        <v>234</v>
      </c>
      <c r="ED177" t="s">
        <v>234</v>
      </c>
      <c r="EE177" t="s">
        <v>234</v>
      </c>
      <c r="EF177" t="s">
        <v>234</v>
      </c>
      <c r="EG177" t="s">
        <v>1655</v>
      </c>
      <c r="EH177">
        <v>30</v>
      </c>
      <c r="EI177" t="s">
        <v>234</v>
      </c>
      <c r="EJ177" t="s">
        <v>234</v>
      </c>
      <c r="EK177" s="252">
        <v>30</v>
      </c>
      <c r="EL177" t="s">
        <v>1655</v>
      </c>
      <c r="EM177" t="s">
        <v>234</v>
      </c>
      <c r="EN177" t="s">
        <v>234</v>
      </c>
      <c r="EO177" t="s">
        <v>234</v>
      </c>
      <c r="EP177" t="s">
        <v>234</v>
      </c>
      <c r="EQ177" s="252" t="s">
        <v>234</v>
      </c>
      <c r="ER177" t="s">
        <v>234</v>
      </c>
      <c r="ES177" t="s">
        <v>234</v>
      </c>
      <c r="ET177" t="s">
        <v>234</v>
      </c>
      <c r="EU177" t="s">
        <v>234</v>
      </c>
      <c r="EV177" t="s">
        <v>234</v>
      </c>
      <c r="EW177" t="s">
        <v>234</v>
      </c>
      <c r="EX177" t="s">
        <v>234</v>
      </c>
      <c r="EY177" t="s">
        <v>234</v>
      </c>
      <c r="EZ177" t="s">
        <v>234</v>
      </c>
      <c r="FA177" t="s">
        <v>234</v>
      </c>
      <c r="FB177" t="s">
        <v>234</v>
      </c>
      <c r="FC177" t="s">
        <v>234</v>
      </c>
      <c r="FD177" t="s">
        <v>234</v>
      </c>
      <c r="FE177" t="s">
        <v>234</v>
      </c>
      <c r="FF177" t="s">
        <v>234</v>
      </c>
      <c r="FG177" t="s">
        <v>234</v>
      </c>
      <c r="FH177" t="s">
        <v>234</v>
      </c>
      <c r="FI177" t="s">
        <v>234</v>
      </c>
      <c r="FJ177" t="s">
        <v>234</v>
      </c>
      <c r="FK177" t="s">
        <v>234</v>
      </c>
      <c r="FL177" t="s">
        <v>1655</v>
      </c>
      <c r="FM177" t="s">
        <v>3891</v>
      </c>
      <c r="FN177">
        <v>0</v>
      </c>
      <c r="FO177">
        <v>0</v>
      </c>
      <c r="FP177">
        <v>0</v>
      </c>
      <c r="FQ177">
        <v>1</v>
      </c>
      <c r="FR177">
        <v>1</v>
      </c>
      <c r="FS177">
        <v>0</v>
      </c>
      <c r="FT177">
        <v>0</v>
      </c>
      <c r="FU177">
        <v>0</v>
      </c>
      <c r="FV177">
        <v>0</v>
      </c>
      <c r="FW177">
        <v>0</v>
      </c>
      <c r="FX177">
        <v>0</v>
      </c>
      <c r="FY177">
        <v>0</v>
      </c>
      <c r="FZ177">
        <v>0</v>
      </c>
      <c r="GA177" t="s">
        <v>234</v>
      </c>
      <c r="GB177" t="s">
        <v>4226</v>
      </c>
      <c r="GC177">
        <v>1</v>
      </c>
      <c r="GD177">
        <v>0</v>
      </c>
      <c r="GE177">
        <v>0</v>
      </c>
      <c r="GF177">
        <v>0</v>
      </c>
      <c r="GG177">
        <v>0</v>
      </c>
      <c r="GH177">
        <v>0</v>
      </c>
      <c r="GI177">
        <v>1</v>
      </c>
      <c r="GJ177">
        <v>0</v>
      </c>
      <c r="GK177" t="s">
        <v>1655</v>
      </c>
      <c r="GL177" t="s">
        <v>1445</v>
      </c>
      <c r="GM177" t="s">
        <v>1655</v>
      </c>
      <c r="GN177" t="s">
        <v>601</v>
      </c>
      <c r="GO177" t="s">
        <v>305</v>
      </c>
      <c r="GP177" t="s">
        <v>2121</v>
      </c>
      <c r="GQ177" t="s">
        <v>305</v>
      </c>
      <c r="GR177" t="s">
        <v>1655</v>
      </c>
      <c r="GS177" t="s">
        <v>1575</v>
      </c>
      <c r="GT177">
        <v>0</v>
      </c>
      <c r="GU177">
        <v>0</v>
      </c>
      <c r="GV177">
        <v>1</v>
      </c>
      <c r="GW177">
        <v>0</v>
      </c>
      <c r="GX177">
        <v>0</v>
      </c>
      <c r="GY177">
        <v>0</v>
      </c>
      <c r="GZ177" t="s">
        <v>234</v>
      </c>
      <c r="HA177" t="s">
        <v>4209</v>
      </c>
      <c r="HB177">
        <v>0</v>
      </c>
      <c r="HC177">
        <v>0</v>
      </c>
      <c r="HD177">
        <v>1</v>
      </c>
      <c r="HE177">
        <v>1</v>
      </c>
      <c r="HF177">
        <v>0</v>
      </c>
      <c r="HG177">
        <v>0</v>
      </c>
      <c r="HH177">
        <v>0</v>
      </c>
      <c r="HI177">
        <v>0</v>
      </c>
      <c r="HJ177" t="s">
        <v>234</v>
      </c>
      <c r="HK177" t="s">
        <v>1655</v>
      </c>
      <c r="HL177" t="s">
        <v>234</v>
      </c>
      <c r="HM177" t="s">
        <v>303</v>
      </c>
      <c r="HN177">
        <v>0</v>
      </c>
      <c r="HO177">
        <v>1</v>
      </c>
      <c r="HP177">
        <v>0</v>
      </c>
      <c r="HQ177" t="s">
        <v>234</v>
      </c>
      <c r="HR177" t="s">
        <v>234</v>
      </c>
      <c r="HS177" t="s">
        <v>234</v>
      </c>
      <c r="HT177" t="s">
        <v>234</v>
      </c>
      <c r="HU177" t="s">
        <v>234</v>
      </c>
      <c r="HV177" t="s">
        <v>234</v>
      </c>
      <c r="HW177" t="s">
        <v>234</v>
      </c>
      <c r="HX177" t="s">
        <v>234</v>
      </c>
      <c r="HY177" t="s">
        <v>234</v>
      </c>
      <c r="HZ177" t="s">
        <v>234</v>
      </c>
      <c r="IA177" t="s">
        <v>234</v>
      </c>
      <c r="IB177" t="s">
        <v>234</v>
      </c>
      <c r="IC177" t="s">
        <v>234</v>
      </c>
      <c r="ID177" t="s">
        <v>234</v>
      </c>
      <c r="IE177" t="s">
        <v>234</v>
      </c>
      <c r="IF177" t="s">
        <v>234</v>
      </c>
      <c r="IG177" t="s">
        <v>234</v>
      </c>
      <c r="IH177" t="s">
        <v>234</v>
      </c>
      <c r="II177" t="s">
        <v>234</v>
      </c>
      <c r="IJ177" t="s">
        <v>234</v>
      </c>
      <c r="IK177" t="s">
        <v>234</v>
      </c>
      <c r="IL177" t="s">
        <v>234</v>
      </c>
      <c r="IM177" t="s">
        <v>234</v>
      </c>
      <c r="IN177" t="s">
        <v>234</v>
      </c>
      <c r="IO177" t="s">
        <v>234</v>
      </c>
      <c r="IP177" t="s">
        <v>234</v>
      </c>
      <c r="IQ177" t="s">
        <v>234</v>
      </c>
      <c r="IR177" t="s">
        <v>234</v>
      </c>
      <c r="IS177" t="s">
        <v>234</v>
      </c>
      <c r="IT177" t="s">
        <v>234</v>
      </c>
      <c r="IU177" t="s">
        <v>234</v>
      </c>
      <c r="IV177" t="s">
        <v>234</v>
      </c>
      <c r="IW177" t="s">
        <v>234</v>
      </c>
      <c r="IX177" t="s">
        <v>234</v>
      </c>
      <c r="IY177" t="s">
        <v>234</v>
      </c>
      <c r="IZ177" t="s">
        <v>234</v>
      </c>
      <c r="JA177" t="s">
        <v>234</v>
      </c>
      <c r="JB177" t="s">
        <v>234</v>
      </c>
      <c r="JC177" t="s">
        <v>234</v>
      </c>
      <c r="JD177" t="s">
        <v>234</v>
      </c>
      <c r="JE177" t="s">
        <v>234</v>
      </c>
      <c r="JF177" t="s">
        <v>234</v>
      </c>
      <c r="JG177" t="s">
        <v>234</v>
      </c>
      <c r="JH177" t="s">
        <v>234</v>
      </c>
      <c r="JI177" t="s">
        <v>234</v>
      </c>
      <c r="JJ177" t="s">
        <v>234</v>
      </c>
      <c r="JK177" t="s">
        <v>234</v>
      </c>
      <c r="JL177" t="s">
        <v>234</v>
      </c>
      <c r="JM177" t="s">
        <v>234</v>
      </c>
      <c r="JN177" t="s">
        <v>234</v>
      </c>
      <c r="JO177" t="s">
        <v>234</v>
      </c>
      <c r="JP177" t="s">
        <v>234</v>
      </c>
      <c r="JQ177" t="s">
        <v>234</v>
      </c>
      <c r="JR177" t="s">
        <v>234</v>
      </c>
      <c r="JS177" t="s">
        <v>234</v>
      </c>
      <c r="JT177" t="s">
        <v>234</v>
      </c>
      <c r="JU177" t="s">
        <v>234</v>
      </c>
      <c r="JV177" t="s">
        <v>234</v>
      </c>
      <c r="JW177" t="s">
        <v>234</v>
      </c>
      <c r="JX177" t="s">
        <v>234</v>
      </c>
    </row>
    <row r="178" spans="1:284" x14ac:dyDescent="0.35">
      <c r="A178" t="s">
        <v>4229</v>
      </c>
      <c r="B178" s="268">
        <v>44618</v>
      </c>
      <c r="C178" t="s">
        <v>236</v>
      </c>
      <c r="D178" t="s">
        <v>235</v>
      </c>
      <c r="E178" t="s">
        <v>4220</v>
      </c>
      <c r="F178" t="s">
        <v>601</v>
      </c>
      <c r="G178" t="s">
        <v>2121</v>
      </c>
      <c r="H178" t="s">
        <v>3293</v>
      </c>
      <c r="I178" t="s">
        <v>246</v>
      </c>
      <c r="J178" t="s">
        <v>3445</v>
      </c>
      <c r="K178" t="s">
        <v>247</v>
      </c>
      <c r="L178" t="s">
        <v>284</v>
      </c>
      <c r="M178" t="s">
        <v>250</v>
      </c>
      <c r="N178" t="s">
        <v>234</v>
      </c>
      <c r="O178" t="s">
        <v>234</v>
      </c>
      <c r="P178" t="s">
        <v>308</v>
      </c>
      <c r="Q178" t="s">
        <v>234</v>
      </c>
      <c r="R178" t="s">
        <v>302</v>
      </c>
      <c r="S178">
        <v>0</v>
      </c>
      <c r="T178">
        <v>1</v>
      </c>
      <c r="U178">
        <v>0</v>
      </c>
      <c r="V178">
        <v>0</v>
      </c>
      <c r="W178">
        <v>0</v>
      </c>
      <c r="X178">
        <v>0</v>
      </c>
      <c r="Y178">
        <v>0</v>
      </c>
      <c r="Z178">
        <v>0</v>
      </c>
      <c r="AA178" t="s">
        <v>303</v>
      </c>
      <c r="AB178" t="s">
        <v>752</v>
      </c>
      <c r="AC178" t="s">
        <v>287</v>
      </c>
      <c r="AD178">
        <v>1</v>
      </c>
      <c r="AE178">
        <v>0</v>
      </c>
      <c r="AF178">
        <v>0</v>
      </c>
      <c r="AG178">
        <v>0</v>
      </c>
      <c r="AH178">
        <v>0</v>
      </c>
      <c r="AI178">
        <v>0</v>
      </c>
      <c r="AJ178">
        <v>0</v>
      </c>
      <c r="AK178">
        <v>0</v>
      </c>
      <c r="AL178">
        <v>0</v>
      </c>
      <c r="AM178">
        <v>0</v>
      </c>
      <c r="AN178" t="s">
        <v>234</v>
      </c>
      <c r="AO178" t="s">
        <v>288</v>
      </c>
      <c r="AP178" t="s">
        <v>289</v>
      </c>
      <c r="AQ178" t="s">
        <v>234</v>
      </c>
      <c r="AR178" t="s">
        <v>234</v>
      </c>
      <c r="AS178" t="s">
        <v>234</v>
      </c>
      <c r="AT178" t="s">
        <v>234</v>
      </c>
      <c r="AU178" t="s">
        <v>234</v>
      </c>
      <c r="AV178" t="s">
        <v>234</v>
      </c>
      <c r="AW178" t="s">
        <v>234</v>
      </c>
      <c r="AX178" t="s">
        <v>234</v>
      </c>
      <c r="AY178" t="s">
        <v>234</v>
      </c>
      <c r="AZ178" t="s">
        <v>234</v>
      </c>
      <c r="BA178" t="s">
        <v>234</v>
      </c>
      <c r="BB178" t="s">
        <v>234</v>
      </c>
      <c r="BC178" t="s">
        <v>234</v>
      </c>
      <c r="BD178" t="s">
        <v>234</v>
      </c>
      <c r="BE178" s="252" t="s">
        <v>234</v>
      </c>
      <c r="BF178" t="s">
        <v>234</v>
      </c>
      <c r="BG178" t="s">
        <v>234</v>
      </c>
      <c r="BH178" s="252" t="s">
        <v>234</v>
      </c>
      <c r="BI178" t="s">
        <v>234</v>
      </c>
      <c r="BJ178" t="s">
        <v>234</v>
      </c>
      <c r="BK178" s="252" t="s">
        <v>234</v>
      </c>
      <c r="BL178" t="s">
        <v>234</v>
      </c>
      <c r="BM178" t="s">
        <v>234</v>
      </c>
      <c r="BN178" s="252" t="s">
        <v>234</v>
      </c>
      <c r="BO178" t="s">
        <v>234</v>
      </c>
      <c r="BP178" t="s">
        <v>234</v>
      </c>
      <c r="BQ178" s="252" t="s">
        <v>234</v>
      </c>
      <c r="BR178" t="s">
        <v>234</v>
      </c>
      <c r="BS178" t="s">
        <v>234</v>
      </c>
      <c r="BT178" t="s">
        <v>234</v>
      </c>
      <c r="BU178" t="s">
        <v>234</v>
      </c>
      <c r="BV178" t="s">
        <v>234</v>
      </c>
      <c r="BW178" t="s">
        <v>234</v>
      </c>
      <c r="BX178" t="s">
        <v>234</v>
      </c>
      <c r="BY178" t="s">
        <v>234</v>
      </c>
      <c r="BZ178" t="s">
        <v>234</v>
      </c>
      <c r="CA178" t="s">
        <v>234</v>
      </c>
      <c r="CB178" t="s">
        <v>234</v>
      </c>
      <c r="CC178" t="s">
        <v>234</v>
      </c>
      <c r="CD178" t="s">
        <v>234</v>
      </c>
      <c r="CE178" t="s">
        <v>234</v>
      </c>
      <c r="CF178" t="s">
        <v>234</v>
      </c>
      <c r="CG178" t="s">
        <v>234</v>
      </c>
      <c r="CH178" t="s">
        <v>234</v>
      </c>
      <c r="CI178" t="s">
        <v>234</v>
      </c>
      <c r="CJ178" t="s">
        <v>234</v>
      </c>
      <c r="CK178" t="s">
        <v>234</v>
      </c>
      <c r="CL178" t="s">
        <v>234</v>
      </c>
      <c r="CM178" t="s">
        <v>234</v>
      </c>
      <c r="CN178" t="s">
        <v>234</v>
      </c>
      <c r="CO178" t="s">
        <v>234</v>
      </c>
      <c r="CP178" t="s">
        <v>234</v>
      </c>
      <c r="CQ178" t="s">
        <v>234</v>
      </c>
      <c r="CR178" t="s">
        <v>234</v>
      </c>
      <c r="CS178" t="s">
        <v>234</v>
      </c>
      <c r="CT178" t="s">
        <v>234</v>
      </c>
      <c r="CU178" t="s">
        <v>234</v>
      </c>
      <c r="CV178" t="s">
        <v>234</v>
      </c>
      <c r="CW178" t="s">
        <v>234</v>
      </c>
      <c r="CX178" t="s">
        <v>234</v>
      </c>
      <c r="CY178" t="s">
        <v>234</v>
      </c>
      <c r="CZ178" t="s">
        <v>234</v>
      </c>
      <c r="DA178" t="s">
        <v>234</v>
      </c>
      <c r="DB178" t="s">
        <v>234</v>
      </c>
      <c r="DC178" t="s">
        <v>234</v>
      </c>
      <c r="DD178" t="s">
        <v>234</v>
      </c>
      <c r="DE178" t="s">
        <v>234</v>
      </c>
      <c r="DF178" t="s">
        <v>234</v>
      </c>
      <c r="DG178" t="s">
        <v>234</v>
      </c>
      <c r="DH178" t="s">
        <v>234</v>
      </c>
      <c r="DI178" t="s">
        <v>234</v>
      </c>
      <c r="DJ178" t="s">
        <v>234</v>
      </c>
      <c r="DK178" t="s">
        <v>234</v>
      </c>
      <c r="DL178" t="s">
        <v>4228</v>
      </c>
      <c r="DM178">
        <v>0</v>
      </c>
      <c r="DN178">
        <v>0</v>
      </c>
      <c r="DO178">
        <v>0</v>
      </c>
      <c r="DP178">
        <v>1</v>
      </c>
      <c r="DQ178">
        <v>1</v>
      </c>
      <c r="DR178">
        <v>0</v>
      </c>
      <c r="DS178">
        <v>0</v>
      </c>
      <c r="DT178">
        <v>0</v>
      </c>
      <c r="DU178" t="s">
        <v>234</v>
      </c>
      <c r="DV178" t="s">
        <v>234</v>
      </c>
      <c r="DW178" t="s">
        <v>234</v>
      </c>
      <c r="DX178" t="s">
        <v>234</v>
      </c>
      <c r="DY178" t="s">
        <v>234</v>
      </c>
      <c r="DZ178" t="s">
        <v>234</v>
      </c>
      <c r="EA178" t="s">
        <v>234</v>
      </c>
      <c r="EB178" t="s">
        <v>234</v>
      </c>
      <c r="EC178" t="s">
        <v>234</v>
      </c>
      <c r="ED178" t="s">
        <v>234</v>
      </c>
      <c r="EE178">
        <v>25</v>
      </c>
      <c r="EF178" t="s">
        <v>1655</v>
      </c>
      <c r="EG178" t="s">
        <v>234</v>
      </c>
      <c r="EH178" t="s">
        <v>234</v>
      </c>
      <c r="EI178" t="s">
        <v>234</v>
      </c>
      <c r="EJ178" t="s">
        <v>234</v>
      </c>
      <c r="EK178" s="252" t="s">
        <v>234</v>
      </c>
      <c r="EL178" t="s">
        <v>234</v>
      </c>
      <c r="EM178" t="s">
        <v>234</v>
      </c>
      <c r="EN178" t="s">
        <v>234</v>
      </c>
      <c r="EO178" t="s">
        <v>234</v>
      </c>
      <c r="EP178" t="s">
        <v>234</v>
      </c>
      <c r="EQ178" s="252" t="s">
        <v>234</v>
      </c>
      <c r="ER178" t="s">
        <v>234</v>
      </c>
      <c r="ES178" t="s">
        <v>1655</v>
      </c>
      <c r="ET178">
        <v>100</v>
      </c>
      <c r="EU178" t="s">
        <v>234</v>
      </c>
      <c r="EV178" t="s">
        <v>234</v>
      </c>
      <c r="EW178" t="s">
        <v>234</v>
      </c>
      <c r="EX178" s="99">
        <v>100</v>
      </c>
      <c r="EY178" t="s">
        <v>1655</v>
      </c>
      <c r="EZ178" t="s">
        <v>234</v>
      </c>
      <c r="FA178" t="s">
        <v>234</v>
      </c>
      <c r="FB178" t="s">
        <v>234</v>
      </c>
      <c r="FC178" t="s">
        <v>234</v>
      </c>
      <c r="FD178" t="s">
        <v>234</v>
      </c>
      <c r="FE178" t="s">
        <v>234</v>
      </c>
      <c r="FF178" t="s">
        <v>234</v>
      </c>
      <c r="FG178" t="s">
        <v>234</v>
      </c>
      <c r="FH178" t="s">
        <v>234</v>
      </c>
      <c r="FI178" t="s">
        <v>234</v>
      </c>
      <c r="FJ178" t="s">
        <v>234</v>
      </c>
      <c r="FK178" t="s">
        <v>234</v>
      </c>
      <c r="FL178" t="s">
        <v>1655</v>
      </c>
      <c r="FM178" t="s">
        <v>3973</v>
      </c>
      <c r="FN178">
        <v>0</v>
      </c>
      <c r="FO178">
        <v>0</v>
      </c>
      <c r="FP178">
        <v>0</v>
      </c>
      <c r="FQ178">
        <v>1</v>
      </c>
      <c r="FR178">
        <v>1</v>
      </c>
      <c r="FS178">
        <v>0</v>
      </c>
      <c r="FT178">
        <v>0</v>
      </c>
      <c r="FU178">
        <v>0</v>
      </c>
      <c r="FV178">
        <v>0</v>
      </c>
      <c r="FW178">
        <v>0</v>
      </c>
      <c r="FX178">
        <v>0</v>
      </c>
      <c r="FY178">
        <v>0</v>
      </c>
      <c r="FZ178">
        <v>0</v>
      </c>
      <c r="GA178" t="s">
        <v>234</v>
      </c>
      <c r="GB178" t="s">
        <v>4228</v>
      </c>
      <c r="GC178">
        <v>0</v>
      </c>
      <c r="GD178">
        <v>0</v>
      </c>
      <c r="GE178">
        <v>0</v>
      </c>
      <c r="GF178">
        <v>1</v>
      </c>
      <c r="GG178">
        <v>1</v>
      </c>
      <c r="GH178">
        <v>0</v>
      </c>
      <c r="GI178">
        <v>0</v>
      </c>
      <c r="GJ178">
        <v>0</v>
      </c>
      <c r="GK178" t="s">
        <v>1655</v>
      </c>
      <c r="GL178" t="s">
        <v>1655</v>
      </c>
      <c r="GM178" t="s">
        <v>1655</v>
      </c>
      <c r="GN178" t="s">
        <v>601</v>
      </c>
      <c r="GO178" t="s">
        <v>305</v>
      </c>
      <c r="GP178" t="s">
        <v>2121</v>
      </c>
      <c r="GQ178" t="s">
        <v>305</v>
      </c>
      <c r="GR178" t="s">
        <v>1445</v>
      </c>
      <c r="GS178" t="s">
        <v>234</v>
      </c>
      <c r="GT178" t="s">
        <v>234</v>
      </c>
      <c r="GU178" t="s">
        <v>234</v>
      </c>
      <c r="GV178" t="s">
        <v>234</v>
      </c>
      <c r="GW178" t="s">
        <v>234</v>
      </c>
      <c r="GX178" t="s">
        <v>234</v>
      </c>
      <c r="GY178" t="s">
        <v>234</v>
      </c>
      <c r="GZ178" t="s">
        <v>234</v>
      </c>
      <c r="HA178" t="s">
        <v>1586</v>
      </c>
      <c r="HB178">
        <v>0</v>
      </c>
      <c r="HC178">
        <v>0</v>
      </c>
      <c r="HD178">
        <v>1</v>
      </c>
      <c r="HE178">
        <v>0</v>
      </c>
      <c r="HF178">
        <v>0</v>
      </c>
      <c r="HG178">
        <v>0</v>
      </c>
      <c r="HH178">
        <v>0</v>
      </c>
      <c r="HI178">
        <v>0</v>
      </c>
      <c r="HJ178" t="s">
        <v>234</v>
      </c>
      <c r="HK178" t="s">
        <v>1655</v>
      </c>
      <c r="HL178" t="s">
        <v>234</v>
      </c>
      <c r="HM178" t="s">
        <v>303</v>
      </c>
      <c r="HN178">
        <v>0</v>
      </c>
      <c r="HO178">
        <v>1</v>
      </c>
      <c r="HP178">
        <v>0</v>
      </c>
      <c r="HQ178" t="s">
        <v>234</v>
      </c>
      <c r="HR178" t="s">
        <v>234</v>
      </c>
      <c r="HS178" t="s">
        <v>234</v>
      </c>
      <c r="HT178" t="s">
        <v>234</v>
      </c>
      <c r="HU178" t="s">
        <v>234</v>
      </c>
      <c r="HV178" t="s">
        <v>234</v>
      </c>
      <c r="HW178" t="s">
        <v>234</v>
      </c>
      <c r="HX178" t="s">
        <v>234</v>
      </c>
      <c r="HY178" t="s">
        <v>234</v>
      </c>
      <c r="HZ178" t="s">
        <v>234</v>
      </c>
      <c r="IA178" t="s">
        <v>234</v>
      </c>
      <c r="IB178" t="s">
        <v>234</v>
      </c>
      <c r="IC178" t="s">
        <v>234</v>
      </c>
      <c r="ID178" t="s">
        <v>234</v>
      </c>
      <c r="IE178" t="s">
        <v>234</v>
      </c>
      <c r="IF178" t="s">
        <v>234</v>
      </c>
      <c r="IG178" t="s">
        <v>234</v>
      </c>
      <c r="IH178" t="s">
        <v>234</v>
      </c>
      <c r="II178" t="s">
        <v>234</v>
      </c>
      <c r="IJ178" t="s">
        <v>234</v>
      </c>
      <c r="IK178" t="s">
        <v>234</v>
      </c>
      <c r="IL178" t="s">
        <v>234</v>
      </c>
      <c r="IM178" t="s">
        <v>234</v>
      </c>
      <c r="IN178" t="s">
        <v>234</v>
      </c>
      <c r="IO178" t="s">
        <v>234</v>
      </c>
      <c r="IP178" t="s">
        <v>234</v>
      </c>
      <c r="IQ178" t="s">
        <v>234</v>
      </c>
      <c r="IR178" t="s">
        <v>234</v>
      </c>
      <c r="IS178" t="s">
        <v>234</v>
      </c>
      <c r="IT178" t="s">
        <v>234</v>
      </c>
      <c r="IU178" t="s">
        <v>234</v>
      </c>
      <c r="IV178" t="s">
        <v>234</v>
      </c>
      <c r="IW178" t="s">
        <v>234</v>
      </c>
      <c r="IX178" t="s">
        <v>234</v>
      </c>
      <c r="IY178" t="s">
        <v>234</v>
      </c>
      <c r="IZ178" t="s">
        <v>234</v>
      </c>
      <c r="JA178" t="s">
        <v>234</v>
      </c>
      <c r="JB178" t="s">
        <v>234</v>
      </c>
      <c r="JC178" t="s">
        <v>234</v>
      </c>
      <c r="JD178" t="s">
        <v>234</v>
      </c>
      <c r="JE178" t="s">
        <v>234</v>
      </c>
      <c r="JF178" t="s">
        <v>234</v>
      </c>
      <c r="JG178" t="s">
        <v>234</v>
      </c>
      <c r="JH178" t="s">
        <v>234</v>
      </c>
      <c r="JI178" t="s">
        <v>234</v>
      </c>
      <c r="JJ178" t="s">
        <v>234</v>
      </c>
      <c r="JK178" t="s">
        <v>234</v>
      </c>
      <c r="JL178" t="s">
        <v>234</v>
      </c>
      <c r="JM178" t="s">
        <v>234</v>
      </c>
      <c r="JN178" t="s">
        <v>234</v>
      </c>
      <c r="JO178" t="s">
        <v>234</v>
      </c>
      <c r="JP178" t="s">
        <v>234</v>
      </c>
      <c r="JQ178" t="s">
        <v>234</v>
      </c>
      <c r="JR178" t="s">
        <v>234</v>
      </c>
      <c r="JS178" t="s">
        <v>234</v>
      </c>
      <c r="JT178" t="s">
        <v>234</v>
      </c>
      <c r="JU178" t="s">
        <v>234</v>
      </c>
      <c r="JV178" t="s">
        <v>234</v>
      </c>
      <c r="JW178" t="s">
        <v>234</v>
      </c>
      <c r="JX178" t="s">
        <v>234</v>
      </c>
    </row>
    <row r="179" spans="1:284" x14ac:dyDescent="0.35">
      <c r="A179" t="s">
        <v>4230</v>
      </c>
      <c r="B179" s="268">
        <v>44618</v>
      </c>
      <c r="C179" t="s">
        <v>236</v>
      </c>
      <c r="D179" t="s">
        <v>235</v>
      </c>
      <c r="E179" t="s">
        <v>4220</v>
      </c>
      <c r="F179" t="s">
        <v>601</v>
      </c>
      <c r="G179" t="s">
        <v>2121</v>
      </c>
      <c r="H179" t="s">
        <v>3293</v>
      </c>
      <c r="I179" t="s">
        <v>246</v>
      </c>
      <c r="J179" t="s">
        <v>3445</v>
      </c>
      <c r="K179" t="s">
        <v>247</v>
      </c>
      <c r="L179" t="s">
        <v>284</v>
      </c>
      <c r="M179" t="s">
        <v>250</v>
      </c>
      <c r="N179" t="s">
        <v>234</v>
      </c>
      <c r="O179" t="s">
        <v>234</v>
      </c>
      <c r="P179" t="s">
        <v>308</v>
      </c>
      <c r="Q179" t="s">
        <v>234</v>
      </c>
      <c r="R179" t="s">
        <v>302</v>
      </c>
      <c r="S179">
        <v>0</v>
      </c>
      <c r="T179">
        <v>1</v>
      </c>
      <c r="U179">
        <v>0</v>
      </c>
      <c r="V179">
        <v>0</v>
      </c>
      <c r="W179">
        <v>0</v>
      </c>
      <c r="X179">
        <v>0</v>
      </c>
      <c r="Y179">
        <v>0</v>
      </c>
      <c r="Z179">
        <v>0</v>
      </c>
      <c r="AA179" t="s">
        <v>303</v>
      </c>
      <c r="AB179" t="s">
        <v>752</v>
      </c>
      <c r="AC179" t="s">
        <v>287</v>
      </c>
      <c r="AD179">
        <v>1</v>
      </c>
      <c r="AE179">
        <v>0</v>
      </c>
      <c r="AF179">
        <v>0</v>
      </c>
      <c r="AG179">
        <v>0</v>
      </c>
      <c r="AH179">
        <v>0</v>
      </c>
      <c r="AI179">
        <v>0</v>
      </c>
      <c r="AJ179">
        <v>0</v>
      </c>
      <c r="AK179">
        <v>0</v>
      </c>
      <c r="AL179">
        <v>0</v>
      </c>
      <c r="AM179">
        <v>0</v>
      </c>
      <c r="AN179" t="s">
        <v>234</v>
      </c>
      <c r="AO179" t="s">
        <v>288</v>
      </c>
      <c r="AP179" t="s">
        <v>289</v>
      </c>
      <c r="AQ179" t="s">
        <v>234</v>
      </c>
      <c r="AR179" t="s">
        <v>234</v>
      </c>
      <c r="AS179" t="s">
        <v>234</v>
      </c>
      <c r="AT179" t="s">
        <v>234</v>
      </c>
      <c r="AU179" t="s">
        <v>234</v>
      </c>
      <c r="AV179" t="s">
        <v>234</v>
      </c>
      <c r="AW179" t="s">
        <v>234</v>
      </c>
      <c r="AX179" t="s">
        <v>234</v>
      </c>
      <c r="AY179" t="s">
        <v>234</v>
      </c>
      <c r="AZ179" t="s">
        <v>234</v>
      </c>
      <c r="BA179" t="s">
        <v>234</v>
      </c>
      <c r="BB179" t="s">
        <v>234</v>
      </c>
      <c r="BC179" t="s">
        <v>234</v>
      </c>
      <c r="BD179" t="s">
        <v>234</v>
      </c>
      <c r="BE179" s="252" t="s">
        <v>234</v>
      </c>
      <c r="BF179" t="s">
        <v>234</v>
      </c>
      <c r="BG179" t="s">
        <v>234</v>
      </c>
      <c r="BH179" s="252" t="s">
        <v>234</v>
      </c>
      <c r="BI179" t="s">
        <v>234</v>
      </c>
      <c r="BJ179" t="s">
        <v>234</v>
      </c>
      <c r="BK179" s="252" t="s">
        <v>234</v>
      </c>
      <c r="BL179" t="s">
        <v>234</v>
      </c>
      <c r="BM179" t="s">
        <v>234</v>
      </c>
      <c r="BN179" s="252" t="s">
        <v>234</v>
      </c>
      <c r="BO179" t="s">
        <v>234</v>
      </c>
      <c r="BP179" t="s">
        <v>234</v>
      </c>
      <c r="BQ179" s="252" t="s">
        <v>234</v>
      </c>
      <c r="BR179" t="s">
        <v>234</v>
      </c>
      <c r="BS179" t="s">
        <v>234</v>
      </c>
      <c r="BT179" t="s">
        <v>234</v>
      </c>
      <c r="BU179" t="s">
        <v>234</v>
      </c>
      <c r="BV179" t="s">
        <v>234</v>
      </c>
      <c r="BW179" t="s">
        <v>234</v>
      </c>
      <c r="BX179" t="s">
        <v>234</v>
      </c>
      <c r="BY179" t="s">
        <v>234</v>
      </c>
      <c r="BZ179" t="s">
        <v>234</v>
      </c>
      <c r="CA179" t="s">
        <v>234</v>
      </c>
      <c r="CB179" t="s">
        <v>234</v>
      </c>
      <c r="CC179" t="s">
        <v>234</v>
      </c>
      <c r="CD179" t="s">
        <v>234</v>
      </c>
      <c r="CE179" t="s">
        <v>234</v>
      </c>
      <c r="CF179" t="s">
        <v>234</v>
      </c>
      <c r="CG179" t="s">
        <v>234</v>
      </c>
      <c r="CH179" t="s">
        <v>234</v>
      </c>
      <c r="CI179" t="s">
        <v>234</v>
      </c>
      <c r="CJ179" t="s">
        <v>234</v>
      </c>
      <c r="CK179" t="s">
        <v>234</v>
      </c>
      <c r="CL179" t="s">
        <v>234</v>
      </c>
      <c r="CM179" t="s">
        <v>234</v>
      </c>
      <c r="CN179" t="s">
        <v>234</v>
      </c>
      <c r="CO179" t="s">
        <v>234</v>
      </c>
      <c r="CP179" t="s">
        <v>234</v>
      </c>
      <c r="CQ179" t="s">
        <v>234</v>
      </c>
      <c r="CR179" t="s">
        <v>234</v>
      </c>
      <c r="CS179" t="s">
        <v>234</v>
      </c>
      <c r="CT179" t="s">
        <v>234</v>
      </c>
      <c r="CU179" t="s">
        <v>234</v>
      </c>
      <c r="CV179" t="s">
        <v>234</v>
      </c>
      <c r="CW179" t="s">
        <v>234</v>
      </c>
      <c r="CX179" t="s">
        <v>234</v>
      </c>
      <c r="CY179" t="s">
        <v>234</v>
      </c>
      <c r="CZ179" t="s">
        <v>234</v>
      </c>
      <c r="DA179" t="s">
        <v>234</v>
      </c>
      <c r="DB179" t="s">
        <v>234</v>
      </c>
      <c r="DC179" t="s">
        <v>234</v>
      </c>
      <c r="DD179" t="s">
        <v>234</v>
      </c>
      <c r="DE179" t="s">
        <v>234</v>
      </c>
      <c r="DF179" t="s">
        <v>234</v>
      </c>
      <c r="DG179" t="s">
        <v>234</v>
      </c>
      <c r="DH179" t="s">
        <v>234</v>
      </c>
      <c r="DI179" t="s">
        <v>234</v>
      </c>
      <c r="DJ179" t="s">
        <v>234</v>
      </c>
      <c r="DK179" t="s">
        <v>234</v>
      </c>
      <c r="DL179" t="s">
        <v>4228</v>
      </c>
      <c r="DM179">
        <v>0</v>
      </c>
      <c r="DN179">
        <v>0</v>
      </c>
      <c r="DO179">
        <v>0</v>
      </c>
      <c r="DP179">
        <v>1</v>
      </c>
      <c r="DQ179">
        <v>1</v>
      </c>
      <c r="DR179">
        <v>0</v>
      </c>
      <c r="DS179">
        <v>0</v>
      </c>
      <c r="DT179">
        <v>0</v>
      </c>
      <c r="DU179" t="s">
        <v>234</v>
      </c>
      <c r="DV179" t="s">
        <v>234</v>
      </c>
      <c r="DW179" t="s">
        <v>234</v>
      </c>
      <c r="DX179" t="s">
        <v>234</v>
      </c>
      <c r="DY179" t="s">
        <v>234</v>
      </c>
      <c r="DZ179" t="s">
        <v>234</v>
      </c>
      <c r="EA179" t="s">
        <v>234</v>
      </c>
      <c r="EB179" t="s">
        <v>234</v>
      </c>
      <c r="EC179" t="s">
        <v>234</v>
      </c>
      <c r="ED179" t="s">
        <v>234</v>
      </c>
      <c r="EE179">
        <v>30</v>
      </c>
      <c r="EF179" t="s">
        <v>1655</v>
      </c>
      <c r="EG179" t="s">
        <v>234</v>
      </c>
      <c r="EH179" t="s">
        <v>234</v>
      </c>
      <c r="EI179" t="s">
        <v>234</v>
      </c>
      <c r="EJ179" t="s">
        <v>234</v>
      </c>
      <c r="EK179" s="252" t="s">
        <v>234</v>
      </c>
      <c r="EL179" t="s">
        <v>234</v>
      </c>
      <c r="EM179" t="s">
        <v>234</v>
      </c>
      <c r="EN179" t="s">
        <v>234</v>
      </c>
      <c r="EO179" t="s">
        <v>234</v>
      </c>
      <c r="EP179" t="s">
        <v>234</v>
      </c>
      <c r="EQ179" s="252" t="s">
        <v>234</v>
      </c>
      <c r="ER179" t="s">
        <v>234</v>
      </c>
      <c r="ES179" t="s">
        <v>1655</v>
      </c>
      <c r="ET179">
        <v>100</v>
      </c>
      <c r="EU179" t="s">
        <v>234</v>
      </c>
      <c r="EV179" t="s">
        <v>234</v>
      </c>
      <c r="EW179" t="s">
        <v>234</v>
      </c>
      <c r="EX179" s="99">
        <v>100</v>
      </c>
      <c r="EY179" t="s">
        <v>1655</v>
      </c>
      <c r="EZ179" t="s">
        <v>234</v>
      </c>
      <c r="FA179" t="s">
        <v>234</v>
      </c>
      <c r="FB179" t="s">
        <v>234</v>
      </c>
      <c r="FC179" t="s">
        <v>234</v>
      </c>
      <c r="FD179" t="s">
        <v>234</v>
      </c>
      <c r="FE179" t="s">
        <v>234</v>
      </c>
      <c r="FF179" t="s">
        <v>234</v>
      </c>
      <c r="FG179" t="s">
        <v>234</v>
      </c>
      <c r="FH179" t="s">
        <v>234</v>
      </c>
      <c r="FI179" t="s">
        <v>234</v>
      </c>
      <c r="FJ179" t="s">
        <v>234</v>
      </c>
      <c r="FK179" t="s">
        <v>234</v>
      </c>
      <c r="FL179" t="s">
        <v>1655</v>
      </c>
      <c r="FM179" t="s">
        <v>3973</v>
      </c>
      <c r="FN179">
        <v>0</v>
      </c>
      <c r="FO179">
        <v>0</v>
      </c>
      <c r="FP179">
        <v>0</v>
      </c>
      <c r="FQ179">
        <v>1</v>
      </c>
      <c r="FR179">
        <v>1</v>
      </c>
      <c r="FS179">
        <v>0</v>
      </c>
      <c r="FT179">
        <v>0</v>
      </c>
      <c r="FU179">
        <v>0</v>
      </c>
      <c r="FV179">
        <v>0</v>
      </c>
      <c r="FW179">
        <v>0</v>
      </c>
      <c r="FX179">
        <v>0</v>
      </c>
      <c r="FY179">
        <v>0</v>
      </c>
      <c r="FZ179">
        <v>0</v>
      </c>
      <c r="GA179" t="s">
        <v>234</v>
      </c>
      <c r="GB179" t="s">
        <v>4228</v>
      </c>
      <c r="GC179">
        <v>0</v>
      </c>
      <c r="GD179">
        <v>0</v>
      </c>
      <c r="GE179">
        <v>0</v>
      </c>
      <c r="GF179">
        <v>1</v>
      </c>
      <c r="GG179">
        <v>1</v>
      </c>
      <c r="GH179">
        <v>0</v>
      </c>
      <c r="GI179">
        <v>0</v>
      </c>
      <c r="GJ179">
        <v>0</v>
      </c>
      <c r="GK179" t="s">
        <v>1655</v>
      </c>
      <c r="GL179" t="s">
        <v>1655</v>
      </c>
      <c r="GM179" t="s">
        <v>1655</v>
      </c>
      <c r="GN179" t="s">
        <v>601</v>
      </c>
      <c r="GO179" t="s">
        <v>305</v>
      </c>
      <c r="GP179" t="s">
        <v>2121</v>
      </c>
      <c r="GQ179" t="s">
        <v>305</v>
      </c>
      <c r="GR179" t="s">
        <v>1445</v>
      </c>
      <c r="GS179" t="s">
        <v>234</v>
      </c>
      <c r="GT179" t="s">
        <v>234</v>
      </c>
      <c r="GU179" t="s">
        <v>234</v>
      </c>
      <c r="GV179" t="s">
        <v>234</v>
      </c>
      <c r="GW179" t="s">
        <v>234</v>
      </c>
      <c r="GX179" t="s">
        <v>234</v>
      </c>
      <c r="GY179" t="s">
        <v>234</v>
      </c>
      <c r="GZ179" t="s">
        <v>234</v>
      </c>
      <c r="HA179" t="s">
        <v>3923</v>
      </c>
      <c r="HB179">
        <v>0</v>
      </c>
      <c r="HC179">
        <v>1</v>
      </c>
      <c r="HD179">
        <v>1</v>
      </c>
      <c r="HE179">
        <v>0</v>
      </c>
      <c r="HF179">
        <v>0</v>
      </c>
      <c r="HG179">
        <v>0</v>
      </c>
      <c r="HH179">
        <v>0</v>
      </c>
      <c r="HI179">
        <v>0</v>
      </c>
      <c r="HJ179" t="s">
        <v>234</v>
      </c>
      <c r="HK179" t="s">
        <v>1655</v>
      </c>
      <c r="HL179" t="s">
        <v>234</v>
      </c>
      <c r="HM179" t="s">
        <v>303</v>
      </c>
      <c r="HN179">
        <v>0</v>
      </c>
      <c r="HO179">
        <v>1</v>
      </c>
      <c r="HP179">
        <v>0</v>
      </c>
      <c r="HQ179" t="s">
        <v>234</v>
      </c>
      <c r="HR179" t="s">
        <v>234</v>
      </c>
      <c r="HS179" t="s">
        <v>234</v>
      </c>
      <c r="HT179" t="s">
        <v>234</v>
      </c>
      <c r="HU179" t="s">
        <v>234</v>
      </c>
      <c r="HV179" t="s">
        <v>234</v>
      </c>
      <c r="HW179" t="s">
        <v>234</v>
      </c>
      <c r="HX179" t="s">
        <v>234</v>
      </c>
      <c r="HY179" t="s">
        <v>234</v>
      </c>
      <c r="HZ179" t="s">
        <v>234</v>
      </c>
      <c r="IA179" t="s">
        <v>234</v>
      </c>
      <c r="IB179" t="s">
        <v>234</v>
      </c>
      <c r="IC179" t="s">
        <v>234</v>
      </c>
      <c r="ID179" t="s">
        <v>234</v>
      </c>
      <c r="IE179" t="s">
        <v>234</v>
      </c>
      <c r="IF179" t="s">
        <v>234</v>
      </c>
      <c r="IG179" t="s">
        <v>234</v>
      </c>
      <c r="IH179" t="s">
        <v>234</v>
      </c>
      <c r="II179" t="s">
        <v>234</v>
      </c>
      <c r="IJ179" t="s">
        <v>234</v>
      </c>
      <c r="IK179" t="s">
        <v>234</v>
      </c>
      <c r="IL179" t="s">
        <v>234</v>
      </c>
      <c r="IM179" t="s">
        <v>234</v>
      </c>
      <c r="IN179" t="s">
        <v>234</v>
      </c>
      <c r="IO179" t="s">
        <v>234</v>
      </c>
      <c r="IP179" t="s">
        <v>234</v>
      </c>
      <c r="IQ179" t="s">
        <v>234</v>
      </c>
      <c r="IR179" t="s">
        <v>234</v>
      </c>
      <c r="IS179" t="s">
        <v>234</v>
      </c>
      <c r="IT179" t="s">
        <v>234</v>
      </c>
      <c r="IU179" t="s">
        <v>234</v>
      </c>
      <c r="IV179" t="s">
        <v>234</v>
      </c>
      <c r="IW179" t="s">
        <v>234</v>
      </c>
      <c r="IX179" t="s">
        <v>234</v>
      </c>
      <c r="IY179" t="s">
        <v>234</v>
      </c>
      <c r="IZ179" t="s">
        <v>234</v>
      </c>
      <c r="JA179" t="s">
        <v>234</v>
      </c>
      <c r="JB179" t="s">
        <v>234</v>
      </c>
      <c r="JC179" t="s">
        <v>234</v>
      </c>
      <c r="JD179" t="s">
        <v>234</v>
      </c>
      <c r="JE179" t="s">
        <v>234</v>
      </c>
      <c r="JF179" t="s">
        <v>234</v>
      </c>
      <c r="JG179" t="s">
        <v>234</v>
      </c>
      <c r="JH179" t="s">
        <v>234</v>
      </c>
      <c r="JI179" t="s">
        <v>234</v>
      </c>
      <c r="JJ179" t="s">
        <v>234</v>
      </c>
      <c r="JK179" t="s">
        <v>234</v>
      </c>
      <c r="JL179" t="s">
        <v>234</v>
      </c>
      <c r="JM179" t="s">
        <v>234</v>
      </c>
      <c r="JN179" t="s">
        <v>234</v>
      </c>
      <c r="JO179" t="s">
        <v>234</v>
      </c>
      <c r="JP179" t="s">
        <v>234</v>
      </c>
      <c r="JQ179" t="s">
        <v>234</v>
      </c>
      <c r="JR179" t="s">
        <v>234</v>
      </c>
      <c r="JS179" t="s">
        <v>234</v>
      </c>
      <c r="JT179" t="s">
        <v>234</v>
      </c>
      <c r="JU179" t="s">
        <v>234</v>
      </c>
      <c r="JV179" t="s">
        <v>234</v>
      </c>
      <c r="JW179" t="s">
        <v>234</v>
      </c>
      <c r="JX179" t="s">
        <v>234</v>
      </c>
    </row>
    <row r="180" spans="1:284" x14ac:dyDescent="0.35">
      <c r="A180" t="s">
        <v>4232</v>
      </c>
      <c r="B180" s="268">
        <v>44618</v>
      </c>
      <c r="C180" t="s">
        <v>236</v>
      </c>
      <c r="D180" t="s">
        <v>235</v>
      </c>
      <c r="E180" t="s">
        <v>4220</v>
      </c>
      <c r="F180" t="s">
        <v>601</v>
      </c>
      <c r="G180" t="s">
        <v>2121</v>
      </c>
      <c r="H180" t="s">
        <v>3293</v>
      </c>
      <c r="I180" t="s">
        <v>246</v>
      </c>
      <c r="J180" t="s">
        <v>3445</v>
      </c>
      <c r="K180" t="s">
        <v>247</v>
      </c>
      <c r="L180" t="s">
        <v>284</v>
      </c>
      <c r="M180" t="s">
        <v>250</v>
      </c>
      <c r="N180" t="s">
        <v>234</v>
      </c>
      <c r="O180" t="s">
        <v>234</v>
      </c>
      <c r="P180" t="s">
        <v>285</v>
      </c>
      <c r="Q180" t="s">
        <v>234</v>
      </c>
      <c r="R180" t="s">
        <v>302</v>
      </c>
      <c r="S180">
        <v>0</v>
      </c>
      <c r="T180">
        <v>1</v>
      </c>
      <c r="U180">
        <v>0</v>
      </c>
      <c r="V180">
        <v>0</v>
      </c>
      <c r="W180">
        <v>0</v>
      </c>
      <c r="X180">
        <v>0</v>
      </c>
      <c r="Y180">
        <v>0</v>
      </c>
      <c r="Z180">
        <v>0</v>
      </c>
      <c r="AA180" t="s">
        <v>303</v>
      </c>
      <c r="AB180" t="s">
        <v>752</v>
      </c>
      <c r="AC180" t="s">
        <v>287</v>
      </c>
      <c r="AD180">
        <v>1</v>
      </c>
      <c r="AE180">
        <v>0</v>
      </c>
      <c r="AF180">
        <v>0</v>
      </c>
      <c r="AG180">
        <v>0</v>
      </c>
      <c r="AH180">
        <v>0</v>
      </c>
      <c r="AI180">
        <v>0</v>
      </c>
      <c r="AJ180">
        <v>0</v>
      </c>
      <c r="AK180">
        <v>0</v>
      </c>
      <c r="AL180">
        <v>0</v>
      </c>
      <c r="AM180">
        <v>0</v>
      </c>
      <c r="AN180" t="s">
        <v>234</v>
      </c>
      <c r="AO180" t="s">
        <v>304</v>
      </c>
      <c r="AP180" t="s">
        <v>289</v>
      </c>
      <c r="AQ180" t="s">
        <v>234</v>
      </c>
      <c r="AR180" t="s">
        <v>234</v>
      </c>
      <c r="AS180" t="s">
        <v>234</v>
      </c>
      <c r="AT180" t="s">
        <v>234</v>
      </c>
      <c r="AU180" t="s">
        <v>234</v>
      </c>
      <c r="AV180" t="s">
        <v>234</v>
      </c>
      <c r="AW180" t="s">
        <v>234</v>
      </c>
      <c r="AX180" t="s">
        <v>234</v>
      </c>
      <c r="AY180" t="s">
        <v>234</v>
      </c>
      <c r="AZ180" t="s">
        <v>234</v>
      </c>
      <c r="BA180" t="s">
        <v>234</v>
      </c>
      <c r="BB180" t="s">
        <v>234</v>
      </c>
      <c r="BC180" t="s">
        <v>234</v>
      </c>
      <c r="BD180" t="s">
        <v>234</v>
      </c>
      <c r="BE180" s="252" t="s">
        <v>234</v>
      </c>
      <c r="BF180" t="s">
        <v>234</v>
      </c>
      <c r="BG180" t="s">
        <v>234</v>
      </c>
      <c r="BH180" s="252" t="s">
        <v>234</v>
      </c>
      <c r="BI180" t="s">
        <v>234</v>
      </c>
      <c r="BJ180" t="s">
        <v>234</v>
      </c>
      <c r="BK180" s="252" t="s">
        <v>234</v>
      </c>
      <c r="BL180" t="s">
        <v>234</v>
      </c>
      <c r="BM180" t="s">
        <v>234</v>
      </c>
      <c r="BN180" s="252" t="s">
        <v>234</v>
      </c>
      <c r="BO180" t="s">
        <v>234</v>
      </c>
      <c r="BP180" t="s">
        <v>234</v>
      </c>
      <c r="BQ180" s="252" t="s">
        <v>234</v>
      </c>
      <c r="BR180" t="s">
        <v>234</v>
      </c>
      <c r="BS180" t="s">
        <v>234</v>
      </c>
      <c r="BT180" t="s">
        <v>234</v>
      </c>
      <c r="BU180" t="s">
        <v>234</v>
      </c>
      <c r="BV180" t="s">
        <v>234</v>
      </c>
      <c r="BW180" t="s">
        <v>234</v>
      </c>
      <c r="BX180" t="s">
        <v>234</v>
      </c>
      <c r="BY180" t="s">
        <v>234</v>
      </c>
      <c r="BZ180" t="s">
        <v>234</v>
      </c>
      <c r="CA180" t="s">
        <v>234</v>
      </c>
      <c r="CB180" t="s">
        <v>234</v>
      </c>
      <c r="CC180" t="s">
        <v>234</v>
      </c>
      <c r="CD180" t="s">
        <v>234</v>
      </c>
      <c r="CE180" t="s">
        <v>234</v>
      </c>
      <c r="CF180" t="s">
        <v>234</v>
      </c>
      <c r="CG180" t="s">
        <v>234</v>
      </c>
      <c r="CH180" t="s">
        <v>234</v>
      </c>
      <c r="CI180" t="s">
        <v>234</v>
      </c>
      <c r="CJ180" t="s">
        <v>234</v>
      </c>
      <c r="CK180" t="s">
        <v>234</v>
      </c>
      <c r="CL180" t="s">
        <v>234</v>
      </c>
      <c r="CM180" t="s">
        <v>234</v>
      </c>
      <c r="CN180" t="s">
        <v>234</v>
      </c>
      <c r="CO180" t="s">
        <v>234</v>
      </c>
      <c r="CP180" t="s">
        <v>234</v>
      </c>
      <c r="CQ180" t="s">
        <v>234</v>
      </c>
      <c r="CR180" t="s">
        <v>234</v>
      </c>
      <c r="CS180" t="s">
        <v>234</v>
      </c>
      <c r="CT180" t="s">
        <v>234</v>
      </c>
      <c r="CU180" t="s">
        <v>234</v>
      </c>
      <c r="CV180" t="s">
        <v>234</v>
      </c>
      <c r="CW180" t="s">
        <v>234</v>
      </c>
      <c r="CX180" t="s">
        <v>234</v>
      </c>
      <c r="CY180" t="s">
        <v>234</v>
      </c>
      <c r="CZ180" t="s">
        <v>234</v>
      </c>
      <c r="DA180" t="s">
        <v>234</v>
      </c>
      <c r="DB180" t="s">
        <v>234</v>
      </c>
      <c r="DC180" t="s">
        <v>234</v>
      </c>
      <c r="DD180" t="s">
        <v>234</v>
      </c>
      <c r="DE180" t="s">
        <v>234</v>
      </c>
      <c r="DF180" t="s">
        <v>234</v>
      </c>
      <c r="DG180" t="s">
        <v>234</v>
      </c>
      <c r="DH180" t="s">
        <v>234</v>
      </c>
      <c r="DI180" t="s">
        <v>234</v>
      </c>
      <c r="DJ180" t="s">
        <v>234</v>
      </c>
      <c r="DK180" t="s">
        <v>234</v>
      </c>
      <c r="DL180" t="s">
        <v>4231</v>
      </c>
      <c r="DM180">
        <v>0</v>
      </c>
      <c r="DN180">
        <v>1</v>
      </c>
      <c r="DO180">
        <v>1</v>
      </c>
      <c r="DP180">
        <v>0</v>
      </c>
      <c r="DQ180">
        <v>0</v>
      </c>
      <c r="DR180">
        <v>0</v>
      </c>
      <c r="DS180">
        <v>0</v>
      </c>
      <c r="DT180">
        <v>0</v>
      </c>
      <c r="DU180" t="s">
        <v>234</v>
      </c>
      <c r="DV180" t="s">
        <v>234</v>
      </c>
      <c r="DW180" t="s">
        <v>234</v>
      </c>
      <c r="DX180" t="s">
        <v>234</v>
      </c>
      <c r="DY180" t="s">
        <v>234</v>
      </c>
      <c r="DZ180" t="s">
        <v>234</v>
      </c>
      <c r="EA180" t="s">
        <v>234</v>
      </c>
      <c r="EB180" t="s">
        <v>234</v>
      </c>
      <c r="EC180">
        <v>25</v>
      </c>
      <c r="ED180" t="s">
        <v>1655</v>
      </c>
      <c r="EE180" t="s">
        <v>234</v>
      </c>
      <c r="EF180" t="s">
        <v>234</v>
      </c>
      <c r="EG180" t="s">
        <v>234</v>
      </c>
      <c r="EH180" t="s">
        <v>234</v>
      </c>
      <c r="EI180" t="s">
        <v>234</v>
      </c>
      <c r="EJ180" t="s">
        <v>234</v>
      </c>
      <c r="EK180" s="252" t="s">
        <v>234</v>
      </c>
      <c r="EL180" t="s">
        <v>234</v>
      </c>
      <c r="EM180" t="s">
        <v>1655</v>
      </c>
      <c r="EN180">
        <v>75</v>
      </c>
      <c r="EO180" t="s">
        <v>234</v>
      </c>
      <c r="EP180" t="s">
        <v>234</v>
      </c>
      <c r="EQ180" s="252">
        <v>75</v>
      </c>
      <c r="ER180" t="s">
        <v>1655</v>
      </c>
      <c r="ES180" t="s">
        <v>234</v>
      </c>
      <c r="ET180" t="s">
        <v>234</v>
      </c>
      <c r="EU180" t="s">
        <v>234</v>
      </c>
      <c r="EV180" t="s">
        <v>234</v>
      </c>
      <c r="EW180" t="s">
        <v>234</v>
      </c>
      <c r="EX180" t="s">
        <v>234</v>
      </c>
      <c r="EY180" t="s">
        <v>234</v>
      </c>
      <c r="EZ180" t="s">
        <v>234</v>
      </c>
      <c r="FA180" t="s">
        <v>234</v>
      </c>
      <c r="FB180" t="s">
        <v>234</v>
      </c>
      <c r="FC180" t="s">
        <v>234</v>
      </c>
      <c r="FD180" t="s">
        <v>234</v>
      </c>
      <c r="FE180" t="s">
        <v>234</v>
      </c>
      <c r="FF180" t="s">
        <v>234</v>
      </c>
      <c r="FG180" t="s">
        <v>234</v>
      </c>
      <c r="FH180" t="s">
        <v>234</v>
      </c>
      <c r="FI180" t="s">
        <v>234</v>
      </c>
      <c r="FJ180" t="s">
        <v>234</v>
      </c>
      <c r="FK180" t="s">
        <v>234</v>
      </c>
      <c r="FL180" t="s">
        <v>1655</v>
      </c>
      <c r="FM180" t="s">
        <v>1531</v>
      </c>
      <c r="FN180">
        <v>0</v>
      </c>
      <c r="FO180">
        <v>0</v>
      </c>
      <c r="FP180">
        <v>0</v>
      </c>
      <c r="FQ180">
        <v>0</v>
      </c>
      <c r="FR180">
        <v>1</v>
      </c>
      <c r="FS180">
        <v>0</v>
      </c>
      <c r="FT180">
        <v>0</v>
      </c>
      <c r="FU180">
        <v>0</v>
      </c>
      <c r="FV180">
        <v>0</v>
      </c>
      <c r="FW180">
        <v>0</v>
      </c>
      <c r="FX180">
        <v>0</v>
      </c>
      <c r="FY180">
        <v>0</v>
      </c>
      <c r="FZ180">
        <v>0</v>
      </c>
      <c r="GA180" t="s">
        <v>234</v>
      </c>
      <c r="GB180" t="s">
        <v>4231</v>
      </c>
      <c r="GC180">
        <v>0</v>
      </c>
      <c r="GD180">
        <v>1</v>
      </c>
      <c r="GE180">
        <v>1</v>
      </c>
      <c r="GF180">
        <v>0</v>
      </c>
      <c r="GG180">
        <v>0</v>
      </c>
      <c r="GH180">
        <v>0</v>
      </c>
      <c r="GI180">
        <v>0</v>
      </c>
      <c r="GJ180">
        <v>0</v>
      </c>
      <c r="GK180" t="s">
        <v>1655</v>
      </c>
      <c r="GL180" t="s">
        <v>1445</v>
      </c>
      <c r="GM180" t="s">
        <v>1655</v>
      </c>
      <c r="GN180" t="s">
        <v>601</v>
      </c>
      <c r="GO180" t="s">
        <v>305</v>
      </c>
      <c r="GP180" t="s">
        <v>2121</v>
      </c>
      <c r="GQ180" t="s">
        <v>305</v>
      </c>
      <c r="GR180" t="s">
        <v>1445</v>
      </c>
      <c r="GS180" t="s">
        <v>234</v>
      </c>
      <c r="GT180" t="s">
        <v>234</v>
      </c>
      <c r="GU180" t="s">
        <v>234</v>
      </c>
      <c r="GV180" t="s">
        <v>234</v>
      </c>
      <c r="GW180" t="s">
        <v>234</v>
      </c>
      <c r="GX180" t="s">
        <v>234</v>
      </c>
      <c r="GY180" t="s">
        <v>234</v>
      </c>
      <c r="GZ180" t="s">
        <v>234</v>
      </c>
      <c r="HA180" t="s">
        <v>3923</v>
      </c>
      <c r="HB180">
        <v>0</v>
      </c>
      <c r="HC180">
        <v>1</v>
      </c>
      <c r="HD180">
        <v>1</v>
      </c>
      <c r="HE180">
        <v>0</v>
      </c>
      <c r="HF180">
        <v>0</v>
      </c>
      <c r="HG180">
        <v>0</v>
      </c>
      <c r="HH180">
        <v>0</v>
      </c>
      <c r="HI180">
        <v>0</v>
      </c>
      <c r="HJ180" t="s">
        <v>234</v>
      </c>
      <c r="HK180" t="s">
        <v>1655</v>
      </c>
      <c r="HL180" t="s">
        <v>234</v>
      </c>
      <c r="HM180" t="s">
        <v>303</v>
      </c>
      <c r="HN180">
        <v>0</v>
      </c>
      <c r="HO180">
        <v>1</v>
      </c>
      <c r="HP180">
        <v>0</v>
      </c>
      <c r="HQ180" t="s">
        <v>234</v>
      </c>
      <c r="HR180" t="s">
        <v>234</v>
      </c>
      <c r="HS180" t="s">
        <v>234</v>
      </c>
      <c r="HT180" t="s">
        <v>234</v>
      </c>
      <c r="HU180" t="s">
        <v>234</v>
      </c>
      <c r="HV180" t="s">
        <v>234</v>
      </c>
      <c r="HW180" t="s">
        <v>234</v>
      </c>
      <c r="HX180" t="s">
        <v>234</v>
      </c>
      <c r="HY180" t="s">
        <v>234</v>
      </c>
      <c r="HZ180" t="s">
        <v>234</v>
      </c>
      <c r="IA180" t="s">
        <v>234</v>
      </c>
      <c r="IB180" t="s">
        <v>234</v>
      </c>
      <c r="IC180" t="s">
        <v>234</v>
      </c>
      <c r="ID180" t="s">
        <v>234</v>
      </c>
      <c r="IE180" t="s">
        <v>234</v>
      </c>
      <c r="IF180" t="s">
        <v>234</v>
      </c>
      <c r="IG180" t="s">
        <v>234</v>
      </c>
      <c r="IH180" t="s">
        <v>234</v>
      </c>
      <c r="II180" t="s">
        <v>234</v>
      </c>
      <c r="IJ180" t="s">
        <v>234</v>
      </c>
      <c r="IK180" t="s">
        <v>234</v>
      </c>
      <c r="IL180" t="s">
        <v>234</v>
      </c>
      <c r="IM180" t="s">
        <v>234</v>
      </c>
      <c r="IN180" t="s">
        <v>234</v>
      </c>
      <c r="IO180" t="s">
        <v>234</v>
      </c>
      <c r="IP180" t="s">
        <v>234</v>
      </c>
      <c r="IQ180" t="s">
        <v>234</v>
      </c>
      <c r="IR180" t="s">
        <v>234</v>
      </c>
      <c r="IS180" t="s">
        <v>234</v>
      </c>
      <c r="IT180" t="s">
        <v>234</v>
      </c>
      <c r="IU180" t="s">
        <v>234</v>
      </c>
      <c r="IV180" t="s">
        <v>234</v>
      </c>
      <c r="IW180" t="s">
        <v>234</v>
      </c>
      <c r="IX180" t="s">
        <v>234</v>
      </c>
      <c r="IY180" t="s">
        <v>234</v>
      </c>
      <c r="IZ180" t="s">
        <v>234</v>
      </c>
      <c r="JA180" t="s">
        <v>234</v>
      </c>
      <c r="JB180" t="s">
        <v>234</v>
      </c>
      <c r="JC180" t="s">
        <v>234</v>
      </c>
      <c r="JD180" t="s">
        <v>234</v>
      </c>
      <c r="JE180" t="s">
        <v>234</v>
      </c>
      <c r="JF180" t="s">
        <v>234</v>
      </c>
      <c r="JG180" t="s">
        <v>234</v>
      </c>
      <c r="JH180" t="s">
        <v>234</v>
      </c>
      <c r="JI180" t="s">
        <v>234</v>
      </c>
      <c r="JJ180" t="s">
        <v>234</v>
      </c>
      <c r="JK180" t="s">
        <v>234</v>
      </c>
      <c r="JL180" t="s">
        <v>234</v>
      </c>
      <c r="JM180" t="s">
        <v>234</v>
      </c>
      <c r="JN180" t="s">
        <v>234</v>
      </c>
      <c r="JO180" t="s">
        <v>234</v>
      </c>
      <c r="JP180" t="s">
        <v>234</v>
      </c>
      <c r="JQ180" t="s">
        <v>234</v>
      </c>
      <c r="JR180" t="s">
        <v>234</v>
      </c>
      <c r="JS180" t="s">
        <v>234</v>
      </c>
      <c r="JT180" t="s">
        <v>234</v>
      </c>
      <c r="JU180" t="s">
        <v>234</v>
      </c>
      <c r="JV180" t="s">
        <v>234</v>
      </c>
      <c r="JW180" t="s">
        <v>234</v>
      </c>
      <c r="JX180" t="s">
        <v>234</v>
      </c>
    </row>
    <row r="181" spans="1:284" x14ac:dyDescent="0.35">
      <c r="A181" t="s">
        <v>4233</v>
      </c>
      <c r="B181" s="268">
        <v>44618</v>
      </c>
      <c r="C181" t="s">
        <v>236</v>
      </c>
      <c r="D181" t="s">
        <v>235</v>
      </c>
      <c r="E181" t="s">
        <v>4220</v>
      </c>
      <c r="F181" t="s">
        <v>601</v>
      </c>
      <c r="G181" t="s">
        <v>2121</v>
      </c>
      <c r="H181" t="s">
        <v>3293</v>
      </c>
      <c r="I181" t="s">
        <v>246</v>
      </c>
      <c r="J181" t="s">
        <v>3445</v>
      </c>
      <c r="K181" t="s">
        <v>247</v>
      </c>
      <c r="L181" t="s">
        <v>284</v>
      </c>
      <c r="M181" t="s">
        <v>250</v>
      </c>
      <c r="N181" t="s">
        <v>234</v>
      </c>
      <c r="O181" t="s">
        <v>234</v>
      </c>
      <c r="P181" t="s">
        <v>285</v>
      </c>
      <c r="Q181" t="s">
        <v>234</v>
      </c>
      <c r="R181" t="s">
        <v>318</v>
      </c>
      <c r="S181">
        <v>1</v>
      </c>
      <c r="T181">
        <v>0</v>
      </c>
      <c r="U181">
        <v>0</v>
      </c>
      <c r="V181">
        <v>0</v>
      </c>
      <c r="W181">
        <v>0</v>
      </c>
      <c r="X181">
        <v>0</v>
      </c>
      <c r="Y181">
        <v>0</v>
      </c>
      <c r="Z181">
        <v>0</v>
      </c>
      <c r="AA181" t="s">
        <v>309</v>
      </c>
      <c r="AB181" t="s">
        <v>750</v>
      </c>
      <c r="AC181" t="s">
        <v>287</v>
      </c>
      <c r="AD181">
        <v>1</v>
      </c>
      <c r="AE181">
        <v>0</v>
      </c>
      <c r="AF181">
        <v>0</v>
      </c>
      <c r="AG181">
        <v>0</v>
      </c>
      <c r="AH181">
        <v>0</v>
      </c>
      <c r="AI181">
        <v>0</v>
      </c>
      <c r="AJ181">
        <v>0</v>
      </c>
      <c r="AK181">
        <v>0</v>
      </c>
      <c r="AL181">
        <v>0</v>
      </c>
      <c r="AM181">
        <v>0</v>
      </c>
      <c r="AN181" t="s">
        <v>234</v>
      </c>
      <c r="AO181" t="s">
        <v>288</v>
      </c>
      <c r="AP181" t="s">
        <v>289</v>
      </c>
      <c r="AQ181" t="s">
        <v>1470</v>
      </c>
      <c r="AR181">
        <v>0</v>
      </c>
      <c r="AS181">
        <v>0</v>
      </c>
      <c r="AT181">
        <v>0</v>
      </c>
      <c r="AU181">
        <v>0</v>
      </c>
      <c r="AV181">
        <v>0</v>
      </c>
      <c r="AW181">
        <v>1</v>
      </c>
      <c r="AX181">
        <v>0</v>
      </c>
      <c r="AY181">
        <v>0</v>
      </c>
      <c r="AZ181" t="s">
        <v>1500</v>
      </c>
      <c r="BA181" t="s">
        <v>234</v>
      </c>
      <c r="BB181" t="s">
        <v>234</v>
      </c>
      <c r="BC181" t="s">
        <v>234</v>
      </c>
      <c r="BD181" t="s">
        <v>234</v>
      </c>
      <c r="BE181" s="252" t="s">
        <v>234</v>
      </c>
      <c r="BF181" t="s">
        <v>234</v>
      </c>
      <c r="BG181" t="s">
        <v>234</v>
      </c>
      <c r="BH181" s="252" t="s">
        <v>234</v>
      </c>
      <c r="BI181" t="s">
        <v>234</v>
      </c>
      <c r="BJ181" t="s">
        <v>234</v>
      </c>
      <c r="BK181" s="252" t="s">
        <v>234</v>
      </c>
      <c r="BL181" t="s">
        <v>234</v>
      </c>
      <c r="BM181" t="s">
        <v>234</v>
      </c>
      <c r="BN181" s="252" t="s">
        <v>234</v>
      </c>
      <c r="BO181" t="s">
        <v>234</v>
      </c>
      <c r="BP181">
        <v>550</v>
      </c>
      <c r="BQ181" s="252">
        <v>229.166666666666</v>
      </c>
      <c r="BR181" t="s">
        <v>1445</v>
      </c>
      <c r="BS181" t="s">
        <v>234</v>
      </c>
      <c r="BT181" t="s">
        <v>234</v>
      </c>
      <c r="BU181" t="s">
        <v>234</v>
      </c>
      <c r="BV181" t="s">
        <v>234</v>
      </c>
      <c r="BW181" t="s">
        <v>234</v>
      </c>
      <c r="BX181" t="s">
        <v>234</v>
      </c>
      <c r="BY181" t="s">
        <v>234</v>
      </c>
      <c r="BZ181" t="s">
        <v>234</v>
      </c>
      <c r="CA181" t="s">
        <v>234</v>
      </c>
      <c r="CB181" t="s">
        <v>234</v>
      </c>
      <c r="CC181" t="s">
        <v>234</v>
      </c>
      <c r="CD181" t="s">
        <v>234</v>
      </c>
      <c r="CE181" t="s">
        <v>1445</v>
      </c>
      <c r="CF181" t="s">
        <v>234</v>
      </c>
      <c r="CG181" t="s">
        <v>234</v>
      </c>
      <c r="CH181" t="s">
        <v>234</v>
      </c>
      <c r="CI181" t="s">
        <v>234</v>
      </c>
      <c r="CJ181" t="s">
        <v>234</v>
      </c>
      <c r="CK181" t="s">
        <v>234</v>
      </c>
      <c r="CL181" t="s">
        <v>234</v>
      </c>
      <c r="CM181" t="s">
        <v>234</v>
      </c>
      <c r="CN181" t="s">
        <v>234</v>
      </c>
      <c r="CO181" t="s">
        <v>234</v>
      </c>
      <c r="CP181" t="s">
        <v>234</v>
      </c>
      <c r="CQ181" t="s">
        <v>234</v>
      </c>
      <c r="CR181" t="s">
        <v>234</v>
      </c>
      <c r="CS181" t="s">
        <v>234</v>
      </c>
      <c r="CT181" t="s">
        <v>234</v>
      </c>
      <c r="CU181" t="s">
        <v>234</v>
      </c>
      <c r="CV181" t="s">
        <v>234</v>
      </c>
      <c r="CW181" t="s">
        <v>234</v>
      </c>
      <c r="CX181" t="s">
        <v>234</v>
      </c>
      <c r="CY181" t="s">
        <v>234</v>
      </c>
      <c r="CZ181" t="s">
        <v>234</v>
      </c>
      <c r="DA181" t="s">
        <v>234</v>
      </c>
      <c r="DB181" t="s">
        <v>234</v>
      </c>
      <c r="DC181" t="s">
        <v>234</v>
      </c>
      <c r="DD181" t="s">
        <v>234</v>
      </c>
      <c r="DE181" t="s">
        <v>1655</v>
      </c>
      <c r="DF181" t="s">
        <v>1445</v>
      </c>
      <c r="DG181" t="s">
        <v>1655</v>
      </c>
      <c r="DH181" t="s">
        <v>601</v>
      </c>
      <c r="DI181" t="s">
        <v>305</v>
      </c>
      <c r="DJ181" t="s">
        <v>2121</v>
      </c>
      <c r="DK181" t="s">
        <v>305</v>
      </c>
      <c r="DL181" t="s">
        <v>234</v>
      </c>
      <c r="DM181" t="s">
        <v>234</v>
      </c>
      <c r="DN181" t="s">
        <v>234</v>
      </c>
      <c r="DO181" t="s">
        <v>234</v>
      </c>
      <c r="DP181" t="s">
        <v>234</v>
      </c>
      <c r="DQ181" t="s">
        <v>234</v>
      </c>
      <c r="DR181" t="s">
        <v>234</v>
      </c>
      <c r="DS181" t="s">
        <v>234</v>
      </c>
      <c r="DT181" t="s">
        <v>234</v>
      </c>
      <c r="DU181" t="s">
        <v>234</v>
      </c>
      <c r="DV181" t="s">
        <v>234</v>
      </c>
      <c r="DW181" t="s">
        <v>234</v>
      </c>
      <c r="DX181" t="s">
        <v>234</v>
      </c>
      <c r="DY181" t="s">
        <v>234</v>
      </c>
      <c r="DZ181" t="s">
        <v>234</v>
      </c>
      <c r="EA181" t="s">
        <v>234</v>
      </c>
      <c r="EB181" t="s">
        <v>234</v>
      </c>
      <c r="EC181" t="s">
        <v>234</v>
      </c>
      <c r="ED181" t="s">
        <v>234</v>
      </c>
      <c r="EE181" t="s">
        <v>234</v>
      </c>
      <c r="EF181" t="s">
        <v>234</v>
      </c>
      <c r="EG181" t="s">
        <v>234</v>
      </c>
      <c r="EH181" t="s">
        <v>234</v>
      </c>
      <c r="EI181" t="s">
        <v>234</v>
      </c>
      <c r="EJ181" t="s">
        <v>234</v>
      </c>
      <c r="EK181" s="252" t="s">
        <v>234</v>
      </c>
      <c r="EL181" t="s">
        <v>234</v>
      </c>
      <c r="EM181" t="s">
        <v>234</v>
      </c>
      <c r="EN181" t="s">
        <v>234</v>
      </c>
      <c r="EO181" t="s">
        <v>234</v>
      </c>
      <c r="EP181" t="s">
        <v>234</v>
      </c>
      <c r="EQ181" s="252" t="s">
        <v>234</v>
      </c>
      <c r="ER181" t="s">
        <v>234</v>
      </c>
      <c r="ES181" t="s">
        <v>234</v>
      </c>
      <c r="ET181" t="s">
        <v>234</v>
      </c>
      <c r="EU181" t="s">
        <v>234</v>
      </c>
      <c r="EV181" t="s">
        <v>234</v>
      </c>
      <c r="EW181" t="s">
        <v>234</v>
      </c>
      <c r="EX181" t="s">
        <v>234</v>
      </c>
      <c r="EY181" t="s">
        <v>234</v>
      </c>
      <c r="EZ181" t="s">
        <v>234</v>
      </c>
      <c r="FA181" t="s">
        <v>234</v>
      </c>
      <c r="FB181" t="s">
        <v>234</v>
      </c>
      <c r="FC181" t="s">
        <v>234</v>
      </c>
      <c r="FD181" t="s">
        <v>234</v>
      </c>
      <c r="FE181" t="s">
        <v>234</v>
      </c>
      <c r="FF181" t="s">
        <v>234</v>
      </c>
      <c r="FG181" t="s">
        <v>234</v>
      </c>
      <c r="FH181" t="s">
        <v>234</v>
      </c>
      <c r="FI181" t="s">
        <v>234</v>
      </c>
      <c r="FJ181" t="s">
        <v>234</v>
      </c>
      <c r="FK181" t="s">
        <v>234</v>
      </c>
      <c r="FL181" t="s">
        <v>234</v>
      </c>
      <c r="FM181" t="s">
        <v>234</v>
      </c>
      <c r="FN181" t="s">
        <v>234</v>
      </c>
      <c r="FO181" t="s">
        <v>234</v>
      </c>
      <c r="FP181" t="s">
        <v>234</v>
      </c>
      <c r="FQ181" t="s">
        <v>234</v>
      </c>
      <c r="FR181" t="s">
        <v>234</v>
      </c>
      <c r="FS181" t="s">
        <v>234</v>
      </c>
      <c r="FT181" t="s">
        <v>234</v>
      </c>
      <c r="FU181" t="s">
        <v>234</v>
      </c>
      <c r="FV181" t="s">
        <v>234</v>
      </c>
      <c r="FW181" t="s">
        <v>234</v>
      </c>
      <c r="FX181" t="s">
        <v>234</v>
      </c>
      <c r="FY181" t="s">
        <v>234</v>
      </c>
      <c r="FZ181" t="s">
        <v>234</v>
      </c>
      <c r="GA181" t="s">
        <v>234</v>
      </c>
      <c r="GB181" t="s">
        <v>234</v>
      </c>
      <c r="GC181" t="s">
        <v>234</v>
      </c>
      <c r="GD181" t="s">
        <v>234</v>
      </c>
      <c r="GE181" t="s">
        <v>234</v>
      </c>
      <c r="GF181" t="s">
        <v>234</v>
      </c>
      <c r="GG181" t="s">
        <v>234</v>
      </c>
      <c r="GH181" t="s">
        <v>234</v>
      </c>
      <c r="GI181" t="s">
        <v>234</v>
      </c>
      <c r="GJ181" t="s">
        <v>234</v>
      </c>
      <c r="GK181" t="s">
        <v>234</v>
      </c>
      <c r="GL181" t="s">
        <v>234</v>
      </c>
      <c r="GM181" t="s">
        <v>234</v>
      </c>
      <c r="GN181" t="s">
        <v>234</v>
      </c>
      <c r="GO181" t="s">
        <v>234</v>
      </c>
      <c r="GP181" t="s">
        <v>234</v>
      </c>
      <c r="GQ181" t="s">
        <v>234</v>
      </c>
      <c r="GR181" t="s">
        <v>1655</v>
      </c>
      <c r="GS181" t="s">
        <v>1575</v>
      </c>
      <c r="GT181">
        <v>0</v>
      </c>
      <c r="GU181">
        <v>0</v>
      </c>
      <c r="GV181">
        <v>1</v>
      </c>
      <c r="GW181">
        <v>0</v>
      </c>
      <c r="GX181">
        <v>0</v>
      </c>
      <c r="GY181">
        <v>0</v>
      </c>
      <c r="GZ181" t="s">
        <v>234</v>
      </c>
      <c r="HA181" t="s">
        <v>3923</v>
      </c>
      <c r="HB181">
        <v>0</v>
      </c>
      <c r="HC181">
        <v>1</v>
      </c>
      <c r="HD181">
        <v>1</v>
      </c>
      <c r="HE181">
        <v>0</v>
      </c>
      <c r="HF181">
        <v>0</v>
      </c>
      <c r="HG181">
        <v>0</v>
      </c>
      <c r="HH181">
        <v>0</v>
      </c>
      <c r="HI181">
        <v>0</v>
      </c>
      <c r="HJ181" t="s">
        <v>234</v>
      </c>
      <c r="HK181" t="s">
        <v>1655</v>
      </c>
      <c r="HL181" t="s">
        <v>234</v>
      </c>
      <c r="HM181" t="s">
        <v>309</v>
      </c>
      <c r="HN181">
        <v>1</v>
      </c>
      <c r="HO181">
        <v>0</v>
      </c>
      <c r="HP181">
        <v>0</v>
      </c>
      <c r="HQ181" t="s">
        <v>234</v>
      </c>
      <c r="HR181" t="s">
        <v>234</v>
      </c>
      <c r="HS181" t="s">
        <v>234</v>
      </c>
      <c r="HT181" t="s">
        <v>234</v>
      </c>
      <c r="HU181" t="s">
        <v>234</v>
      </c>
      <c r="HV181" t="s">
        <v>234</v>
      </c>
      <c r="HW181" t="s">
        <v>234</v>
      </c>
      <c r="HX181" t="s">
        <v>234</v>
      </c>
      <c r="HY181" t="s">
        <v>234</v>
      </c>
      <c r="HZ181" t="s">
        <v>234</v>
      </c>
      <c r="IA181" t="s">
        <v>234</v>
      </c>
      <c r="IB181" t="s">
        <v>234</v>
      </c>
      <c r="IC181" t="s">
        <v>234</v>
      </c>
      <c r="ID181" t="s">
        <v>234</v>
      </c>
      <c r="IE181" t="s">
        <v>234</v>
      </c>
      <c r="IF181" t="s">
        <v>234</v>
      </c>
      <c r="IG181" t="s">
        <v>234</v>
      </c>
      <c r="IH181" t="s">
        <v>234</v>
      </c>
      <c r="II181" t="s">
        <v>234</v>
      </c>
      <c r="IJ181" t="s">
        <v>234</v>
      </c>
      <c r="IK181" t="s">
        <v>234</v>
      </c>
      <c r="IL181" t="s">
        <v>234</v>
      </c>
      <c r="IM181" t="s">
        <v>234</v>
      </c>
      <c r="IN181" t="s">
        <v>234</v>
      </c>
      <c r="IO181" t="s">
        <v>234</v>
      </c>
      <c r="IP181" t="s">
        <v>234</v>
      </c>
      <c r="IQ181" t="s">
        <v>234</v>
      </c>
      <c r="IR181" t="s">
        <v>234</v>
      </c>
      <c r="IS181" t="s">
        <v>234</v>
      </c>
      <c r="IT181" t="s">
        <v>234</v>
      </c>
      <c r="IU181" t="s">
        <v>234</v>
      </c>
      <c r="IV181" t="s">
        <v>234</v>
      </c>
      <c r="IW181" t="s">
        <v>234</v>
      </c>
      <c r="IX181" t="s">
        <v>234</v>
      </c>
      <c r="IY181" t="s">
        <v>234</v>
      </c>
      <c r="IZ181" t="s">
        <v>234</v>
      </c>
      <c r="JA181" t="s">
        <v>234</v>
      </c>
      <c r="JB181" t="s">
        <v>234</v>
      </c>
      <c r="JC181" t="s">
        <v>234</v>
      </c>
      <c r="JD181" t="s">
        <v>234</v>
      </c>
      <c r="JE181" t="s">
        <v>234</v>
      </c>
      <c r="JF181" t="s">
        <v>234</v>
      </c>
      <c r="JG181" t="s">
        <v>234</v>
      </c>
      <c r="JH181" t="s">
        <v>234</v>
      </c>
      <c r="JI181" t="s">
        <v>234</v>
      </c>
      <c r="JJ181" t="s">
        <v>234</v>
      </c>
      <c r="JK181" t="s">
        <v>234</v>
      </c>
      <c r="JL181" t="s">
        <v>234</v>
      </c>
      <c r="JM181" t="s">
        <v>234</v>
      </c>
      <c r="JN181" t="s">
        <v>234</v>
      </c>
      <c r="JO181" t="s">
        <v>234</v>
      </c>
      <c r="JP181" t="s">
        <v>234</v>
      </c>
      <c r="JQ181" t="s">
        <v>234</v>
      </c>
      <c r="JR181" t="s">
        <v>234</v>
      </c>
      <c r="JS181" t="s">
        <v>234</v>
      </c>
      <c r="JT181" t="s">
        <v>234</v>
      </c>
      <c r="JU181" t="s">
        <v>234</v>
      </c>
      <c r="JV181" t="s">
        <v>234</v>
      </c>
      <c r="JW181" t="s">
        <v>234</v>
      </c>
      <c r="JX181" t="s">
        <v>234</v>
      </c>
    </row>
    <row r="182" spans="1:284" x14ac:dyDescent="0.35">
      <c r="A182" t="s">
        <v>4235</v>
      </c>
      <c r="B182" s="268">
        <v>44618</v>
      </c>
      <c r="C182" t="s">
        <v>236</v>
      </c>
      <c r="D182" t="s">
        <v>235</v>
      </c>
      <c r="E182" t="s">
        <v>4220</v>
      </c>
      <c r="F182" t="s">
        <v>601</v>
      </c>
      <c r="G182" t="s">
        <v>2121</v>
      </c>
      <c r="H182" t="s">
        <v>3293</v>
      </c>
      <c r="I182" t="s">
        <v>246</v>
      </c>
      <c r="J182" t="s">
        <v>3445</v>
      </c>
      <c r="K182" t="s">
        <v>247</v>
      </c>
      <c r="L182" t="s">
        <v>284</v>
      </c>
      <c r="M182" t="s">
        <v>250</v>
      </c>
      <c r="N182" t="s">
        <v>234</v>
      </c>
      <c r="O182" t="s">
        <v>234</v>
      </c>
      <c r="P182" t="s">
        <v>316</v>
      </c>
      <c r="Q182" t="s">
        <v>234</v>
      </c>
      <c r="R182" t="s">
        <v>302</v>
      </c>
      <c r="S182">
        <v>0</v>
      </c>
      <c r="T182">
        <v>1</v>
      </c>
      <c r="U182">
        <v>0</v>
      </c>
      <c r="V182">
        <v>0</v>
      </c>
      <c r="W182">
        <v>0</v>
      </c>
      <c r="X182">
        <v>0</v>
      </c>
      <c r="Y182">
        <v>0</v>
      </c>
      <c r="Z182">
        <v>0</v>
      </c>
      <c r="AA182" t="s">
        <v>303</v>
      </c>
      <c r="AB182" t="s">
        <v>752</v>
      </c>
      <c r="AC182" t="s">
        <v>287</v>
      </c>
      <c r="AD182">
        <v>1</v>
      </c>
      <c r="AE182">
        <v>0</v>
      </c>
      <c r="AF182">
        <v>0</v>
      </c>
      <c r="AG182">
        <v>0</v>
      </c>
      <c r="AH182">
        <v>0</v>
      </c>
      <c r="AI182">
        <v>0</v>
      </c>
      <c r="AJ182">
        <v>0</v>
      </c>
      <c r="AK182">
        <v>0</v>
      </c>
      <c r="AL182">
        <v>0</v>
      </c>
      <c r="AM182">
        <v>0</v>
      </c>
      <c r="AN182" t="s">
        <v>234</v>
      </c>
      <c r="AO182" t="s">
        <v>288</v>
      </c>
      <c r="AP182" t="s">
        <v>289</v>
      </c>
      <c r="AQ182" t="s">
        <v>234</v>
      </c>
      <c r="AR182" t="s">
        <v>234</v>
      </c>
      <c r="AS182" t="s">
        <v>234</v>
      </c>
      <c r="AT182" t="s">
        <v>234</v>
      </c>
      <c r="AU182" t="s">
        <v>234</v>
      </c>
      <c r="AV182" t="s">
        <v>234</v>
      </c>
      <c r="AW182" t="s">
        <v>234</v>
      </c>
      <c r="AX182" t="s">
        <v>234</v>
      </c>
      <c r="AY182" t="s">
        <v>234</v>
      </c>
      <c r="AZ182" t="s">
        <v>234</v>
      </c>
      <c r="BA182" t="s">
        <v>234</v>
      </c>
      <c r="BB182" t="s">
        <v>234</v>
      </c>
      <c r="BC182" t="s">
        <v>234</v>
      </c>
      <c r="BD182" t="s">
        <v>234</v>
      </c>
      <c r="BE182" s="252" t="s">
        <v>234</v>
      </c>
      <c r="BF182" t="s">
        <v>234</v>
      </c>
      <c r="BG182" t="s">
        <v>234</v>
      </c>
      <c r="BH182" s="252" t="s">
        <v>234</v>
      </c>
      <c r="BI182" t="s">
        <v>234</v>
      </c>
      <c r="BJ182" t="s">
        <v>234</v>
      </c>
      <c r="BK182" s="252" t="s">
        <v>234</v>
      </c>
      <c r="BL182" t="s">
        <v>234</v>
      </c>
      <c r="BM182" t="s">
        <v>234</v>
      </c>
      <c r="BN182" s="252" t="s">
        <v>234</v>
      </c>
      <c r="BO182" t="s">
        <v>234</v>
      </c>
      <c r="BP182" t="s">
        <v>234</v>
      </c>
      <c r="BQ182" s="252" t="s">
        <v>234</v>
      </c>
      <c r="BR182" t="s">
        <v>234</v>
      </c>
      <c r="BS182" t="s">
        <v>234</v>
      </c>
      <c r="BT182" t="s">
        <v>234</v>
      </c>
      <c r="BU182" t="s">
        <v>234</v>
      </c>
      <c r="BV182" t="s">
        <v>234</v>
      </c>
      <c r="BW182" t="s">
        <v>234</v>
      </c>
      <c r="BX182" t="s">
        <v>234</v>
      </c>
      <c r="BY182" t="s">
        <v>234</v>
      </c>
      <c r="BZ182" t="s">
        <v>234</v>
      </c>
      <c r="CA182" t="s">
        <v>234</v>
      </c>
      <c r="CB182" t="s">
        <v>234</v>
      </c>
      <c r="CC182" t="s">
        <v>234</v>
      </c>
      <c r="CD182" t="s">
        <v>234</v>
      </c>
      <c r="CE182" t="s">
        <v>234</v>
      </c>
      <c r="CF182" t="s">
        <v>234</v>
      </c>
      <c r="CG182" t="s">
        <v>234</v>
      </c>
      <c r="CH182" t="s">
        <v>234</v>
      </c>
      <c r="CI182" t="s">
        <v>234</v>
      </c>
      <c r="CJ182" t="s">
        <v>234</v>
      </c>
      <c r="CK182" t="s">
        <v>234</v>
      </c>
      <c r="CL182" t="s">
        <v>234</v>
      </c>
      <c r="CM182" t="s">
        <v>234</v>
      </c>
      <c r="CN182" t="s">
        <v>234</v>
      </c>
      <c r="CO182" t="s">
        <v>234</v>
      </c>
      <c r="CP182" t="s">
        <v>234</v>
      </c>
      <c r="CQ182" t="s">
        <v>234</v>
      </c>
      <c r="CR182" t="s">
        <v>234</v>
      </c>
      <c r="CS182" t="s">
        <v>234</v>
      </c>
      <c r="CT182" t="s">
        <v>234</v>
      </c>
      <c r="CU182" t="s">
        <v>234</v>
      </c>
      <c r="CV182" t="s">
        <v>234</v>
      </c>
      <c r="CW182" t="s">
        <v>234</v>
      </c>
      <c r="CX182" t="s">
        <v>234</v>
      </c>
      <c r="CY182" t="s">
        <v>234</v>
      </c>
      <c r="CZ182" t="s">
        <v>234</v>
      </c>
      <c r="DA182" t="s">
        <v>234</v>
      </c>
      <c r="DB182" t="s">
        <v>234</v>
      </c>
      <c r="DC182" t="s">
        <v>234</v>
      </c>
      <c r="DD182" t="s">
        <v>234</v>
      </c>
      <c r="DE182" t="s">
        <v>234</v>
      </c>
      <c r="DF182" t="s">
        <v>234</v>
      </c>
      <c r="DG182" t="s">
        <v>234</v>
      </c>
      <c r="DH182" t="s">
        <v>234</v>
      </c>
      <c r="DI182" t="s">
        <v>234</v>
      </c>
      <c r="DJ182" t="s">
        <v>234</v>
      </c>
      <c r="DK182" t="s">
        <v>234</v>
      </c>
      <c r="DL182" t="s">
        <v>4234</v>
      </c>
      <c r="DM182">
        <v>1</v>
      </c>
      <c r="DN182">
        <v>1</v>
      </c>
      <c r="DO182">
        <v>1</v>
      </c>
      <c r="DP182">
        <v>0</v>
      </c>
      <c r="DQ182">
        <v>0</v>
      </c>
      <c r="DR182">
        <v>0</v>
      </c>
      <c r="DS182">
        <v>0</v>
      </c>
      <c r="DT182">
        <v>0</v>
      </c>
      <c r="DU182" t="s">
        <v>1655</v>
      </c>
      <c r="DV182">
        <v>65</v>
      </c>
      <c r="DW182" t="s">
        <v>3899</v>
      </c>
      <c r="DX182" t="s">
        <v>234</v>
      </c>
      <c r="DY182" t="s">
        <v>234</v>
      </c>
      <c r="DZ182" t="s">
        <v>234</v>
      </c>
      <c r="EA182">
        <v>65</v>
      </c>
      <c r="EB182" t="s">
        <v>1655</v>
      </c>
      <c r="EC182">
        <v>25</v>
      </c>
      <c r="ED182" t="s">
        <v>1655</v>
      </c>
      <c r="EE182" t="s">
        <v>234</v>
      </c>
      <c r="EF182" t="s">
        <v>234</v>
      </c>
      <c r="EG182" t="s">
        <v>234</v>
      </c>
      <c r="EH182" t="s">
        <v>234</v>
      </c>
      <c r="EI182" t="s">
        <v>234</v>
      </c>
      <c r="EJ182" t="s">
        <v>234</v>
      </c>
      <c r="EK182" s="252" t="s">
        <v>234</v>
      </c>
      <c r="EL182" t="s">
        <v>234</v>
      </c>
      <c r="EM182" t="s">
        <v>1655</v>
      </c>
      <c r="EN182">
        <v>75</v>
      </c>
      <c r="EO182" t="s">
        <v>234</v>
      </c>
      <c r="EP182" t="s">
        <v>234</v>
      </c>
      <c r="EQ182" s="252">
        <v>75</v>
      </c>
      <c r="ER182" t="s">
        <v>1655</v>
      </c>
      <c r="ES182" t="s">
        <v>234</v>
      </c>
      <c r="ET182" t="s">
        <v>234</v>
      </c>
      <c r="EU182" t="s">
        <v>234</v>
      </c>
      <c r="EV182" t="s">
        <v>234</v>
      </c>
      <c r="EW182" t="s">
        <v>234</v>
      </c>
      <c r="EX182" t="s">
        <v>234</v>
      </c>
      <c r="EY182" t="s">
        <v>234</v>
      </c>
      <c r="EZ182" t="s">
        <v>234</v>
      </c>
      <c r="FA182" t="s">
        <v>234</v>
      </c>
      <c r="FB182" t="s">
        <v>234</v>
      </c>
      <c r="FC182" t="s">
        <v>234</v>
      </c>
      <c r="FD182" t="s">
        <v>234</v>
      </c>
      <c r="FE182" t="s">
        <v>234</v>
      </c>
      <c r="FF182" t="s">
        <v>234</v>
      </c>
      <c r="FG182" t="s">
        <v>234</v>
      </c>
      <c r="FH182" t="s">
        <v>234</v>
      </c>
      <c r="FI182" t="s">
        <v>234</v>
      </c>
      <c r="FJ182" t="s">
        <v>234</v>
      </c>
      <c r="FK182" t="s">
        <v>234</v>
      </c>
      <c r="FL182" t="s">
        <v>1655</v>
      </c>
      <c r="FM182" t="s">
        <v>3973</v>
      </c>
      <c r="FN182">
        <v>0</v>
      </c>
      <c r="FO182">
        <v>0</v>
      </c>
      <c r="FP182">
        <v>0</v>
      </c>
      <c r="FQ182">
        <v>1</v>
      </c>
      <c r="FR182">
        <v>1</v>
      </c>
      <c r="FS182">
        <v>0</v>
      </c>
      <c r="FT182">
        <v>0</v>
      </c>
      <c r="FU182">
        <v>0</v>
      </c>
      <c r="FV182">
        <v>0</v>
      </c>
      <c r="FW182">
        <v>0</v>
      </c>
      <c r="FX182">
        <v>0</v>
      </c>
      <c r="FY182">
        <v>0</v>
      </c>
      <c r="FZ182">
        <v>0</v>
      </c>
      <c r="GA182" t="s">
        <v>234</v>
      </c>
      <c r="GB182" t="s">
        <v>4234</v>
      </c>
      <c r="GC182">
        <v>1</v>
      </c>
      <c r="GD182">
        <v>1</v>
      </c>
      <c r="GE182">
        <v>1</v>
      </c>
      <c r="GF182">
        <v>0</v>
      </c>
      <c r="GG182">
        <v>0</v>
      </c>
      <c r="GH182">
        <v>0</v>
      </c>
      <c r="GI182">
        <v>0</v>
      </c>
      <c r="GJ182">
        <v>0</v>
      </c>
      <c r="GK182" t="s">
        <v>1655</v>
      </c>
      <c r="GL182" t="s">
        <v>1655</v>
      </c>
      <c r="GM182" t="s">
        <v>1655</v>
      </c>
      <c r="GN182" t="s">
        <v>601</v>
      </c>
      <c r="GO182" t="s">
        <v>305</v>
      </c>
      <c r="GP182" t="s">
        <v>2121</v>
      </c>
      <c r="GQ182" t="s">
        <v>305</v>
      </c>
      <c r="GR182" t="s">
        <v>1655</v>
      </c>
      <c r="GS182" t="s">
        <v>1575</v>
      </c>
      <c r="GT182">
        <v>0</v>
      </c>
      <c r="GU182">
        <v>0</v>
      </c>
      <c r="GV182">
        <v>1</v>
      </c>
      <c r="GW182">
        <v>0</v>
      </c>
      <c r="GX182">
        <v>0</v>
      </c>
      <c r="GY182">
        <v>0</v>
      </c>
      <c r="GZ182" t="s">
        <v>234</v>
      </c>
      <c r="HA182" t="s">
        <v>3923</v>
      </c>
      <c r="HB182">
        <v>0</v>
      </c>
      <c r="HC182">
        <v>1</v>
      </c>
      <c r="HD182">
        <v>1</v>
      </c>
      <c r="HE182">
        <v>0</v>
      </c>
      <c r="HF182">
        <v>0</v>
      </c>
      <c r="HG182">
        <v>0</v>
      </c>
      <c r="HH182">
        <v>0</v>
      </c>
      <c r="HI182">
        <v>0</v>
      </c>
      <c r="HJ182" t="s">
        <v>234</v>
      </c>
      <c r="HK182" t="s">
        <v>1655</v>
      </c>
      <c r="HL182" t="s">
        <v>234</v>
      </c>
      <c r="HM182" t="s">
        <v>303</v>
      </c>
      <c r="HN182">
        <v>0</v>
      </c>
      <c r="HO182">
        <v>1</v>
      </c>
      <c r="HP182">
        <v>0</v>
      </c>
      <c r="HQ182" t="s">
        <v>234</v>
      </c>
      <c r="HR182" t="s">
        <v>234</v>
      </c>
      <c r="HS182" t="s">
        <v>234</v>
      </c>
      <c r="HT182" t="s">
        <v>234</v>
      </c>
      <c r="HU182" t="s">
        <v>234</v>
      </c>
      <c r="HV182" t="s">
        <v>234</v>
      </c>
      <c r="HW182" t="s">
        <v>234</v>
      </c>
      <c r="HX182" t="s">
        <v>234</v>
      </c>
      <c r="HY182" t="s">
        <v>234</v>
      </c>
      <c r="HZ182" t="s">
        <v>234</v>
      </c>
      <c r="IA182" t="s">
        <v>234</v>
      </c>
      <c r="IB182" t="s">
        <v>234</v>
      </c>
      <c r="IC182" t="s">
        <v>234</v>
      </c>
      <c r="ID182" t="s">
        <v>234</v>
      </c>
      <c r="IE182" t="s">
        <v>234</v>
      </c>
      <c r="IF182" t="s">
        <v>234</v>
      </c>
      <c r="IG182" t="s">
        <v>234</v>
      </c>
      <c r="IH182" t="s">
        <v>234</v>
      </c>
      <c r="II182" t="s">
        <v>234</v>
      </c>
      <c r="IJ182" t="s">
        <v>234</v>
      </c>
      <c r="IK182" t="s">
        <v>234</v>
      </c>
      <c r="IL182" t="s">
        <v>234</v>
      </c>
      <c r="IM182" t="s">
        <v>234</v>
      </c>
      <c r="IN182" t="s">
        <v>234</v>
      </c>
      <c r="IO182" t="s">
        <v>234</v>
      </c>
      <c r="IP182" t="s">
        <v>234</v>
      </c>
      <c r="IQ182" t="s">
        <v>234</v>
      </c>
      <c r="IR182" t="s">
        <v>234</v>
      </c>
      <c r="IS182" t="s">
        <v>234</v>
      </c>
      <c r="IT182" t="s">
        <v>234</v>
      </c>
      <c r="IU182" t="s">
        <v>234</v>
      </c>
      <c r="IV182" t="s">
        <v>234</v>
      </c>
      <c r="IW182" t="s">
        <v>234</v>
      </c>
      <c r="IX182" t="s">
        <v>234</v>
      </c>
      <c r="IY182" t="s">
        <v>234</v>
      </c>
      <c r="IZ182" t="s">
        <v>234</v>
      </c>
      <c r="JA182" t="s">
        <v>234</v>
      </c>
      <c r="JB182" t="s">
        <v>234</v>
      </c>
      <c r="JC182" t="s">
        <v>234</v>
      </c>
      <c r="JD182" t="s">
        <v>234</v>
      </c>
      <c r="JE182" t="s">
        <v>234</v>
      </c>
      <c r="JF182" t="s">
        <v>234</v>
      </c>
      <c r="JG182" t="s">
        <v>234</v>
      </c>
      <c r="JH182" t="s">
        <v>234</v>
      </c>
      <c r="JI182" t="s">
        <v>234</v>
      </c>
      <c r="JJ182" t="s">
        <v>234</v>
      </c>
      <c r="JK182" t="s">
        <v>234</v>
      </c>
      <c r="JL182" t="s">
        <v>234</v>
      </c>
      <c r="JM182" t="s">
        <v>234</v>
      </c>
      <c r="JN182" t="s">
        <v>234</v>
      </c>
      <c r="JO182" t="s">
        <v>234</v>
      </c>
      <c r="JP182" t="s">
        <v>234</v>
      </c>
      <c r="JQ182" t="s">
        <v>234</v>
      </c>
      <c r="JR182" t="s">
        <v>234</v>
      </c>
      <c r="JS182" t="s">
        <v>234</v>
      </c>
      <c r="JT182" t="s">
        <v>234</v>
      </c>
      <c r="JU182" t="s">
        <v>234</v>
      </c>
      <c r="JV182" t="s">
        <v>234</v>
      </c>
      <c r="JW182" t="s">
        <v>234</v>
      </c>
      <c r="JX182" t="s">
        <v>234</v>
      </c>
    </row>
    <row r="183" spans="1:284" x14ac:dyDescent="0.35">
      <c r="A183" t="s">
        <v>4236</v>
      </c>
      <c r="B183" s="268">
        <v>44618</v>
      </c>
      <c r="C183" t="s">
        <v>236</v>
      </c>
      <c r="D183" t="s">
        <v>235</v>
      </c>
      <c r="E183" t="s">
        <v>4220</v>
      </c>
      <c r="F183" t="s">
        <v>601</v>
      </c>
      <c r="G183" t="s">
        <v>2121</v>
      </c>
      <c r="H183" t="s">
        <v>3293</v>
      </c>
      <c r="I183" t="s">
        <v>246</v>
      </c>
      <c r="J183" t="s">
        <v>3445</v>
      </c>
      <c r="K183" t="s">
        <v>247</v>
      </c>
      <c r="L183" t="s">
        <v>248</v>
      </c>
      <c r="M183" t="s">
        <v>250</v>
      </c>
      <c r="N183" t="s">
        <v>234</v>
      </c>
      <c r="O183" t="s">
        <v>234</v>
      </c>
      <c r="P183" t="s">
        <v>234</v>
      </c>
      <c r="Q183" t="s">
        <v>234</v>
      </c>
      <c r="R183" t="s">
        <v>234</v>
      </c>
      <c r="S183" t="s">
        <v>234</v>
      </c>
      <c r="T183" t="s">
        <v>234</v>
      </c>
      <c r="U183" t="s">
        <v>234</v>
      </c>
      <c r="V183" t="s">
        <v>234</v>
      </c>
      <c r="W183" t="s">
        <v>234</v>
      </c>
      <c r="X183" t="s">
        <v>234</v>
      </c>
      <c r="Y183" t="s">
        <v>234</v>
      </c>
      <c r="Z183" t="s">
        <v>234</v>
      </c>
      <c r="AA183" t="s">
        <v>234</v>
      </c>
      <c r="AB183" t="s">
        <v>234</v>
      </c>
      <c r="AC183" t="s">
        <v>234</v>
      </c>
      <c r="AD183" t="s">
        <v>234</v>
      </c>
      <c r="AE183" t="s">
        <v>234</v>
      </c>
      <c r="AF183" t="s">
        <v>234</v>
      </c>
      <c r="AG183" t="s">
        <v>234</v>
      </c>
      <c r="AH183" t="s">
        <v>234</v>
      </c>
      <c r="AI183" t="s">
        <v>234</v>
      </c>
      <c r="AJ183" t="s">
        <v>234</v>
      </c>
      <c r="AK183" t="s">
        <v>234</v>
      </c>
      <c r="AL183" t="s">
        <v>234</v>
      </c>
      <c r="AM183" t="s">
        <v>234</v>
      </c>
      <c r="AN183" t="s">
        <v>234</v>
      </c>
      <c r="AO183" t="s">
        <v>234</v>
      </c>
      <c r="AP183" t="s">
        <v>234</v>
      </c>
      <c r="AQ183" t="s">
        <v>234</v>
      </c>
      <c r="AR183" t="s">
        <v>234</v>
      </c>
      <c r="AS183" t="s">
        <v>234</v>
      </c>
      <c r="AT183" t="s">
        <v>234</v>
      </c>
      <c r="AU183" t="s">
        <v>234</v>
      </c>
      <c r="AV183" t="s">
        <v>234</v>
      </c>
      <c r="AW183" t="s">
        <v>234</v>
      </c>
      <c r="AX183" t="s">
        <v>234</v>
      </c>
      <c r="AY183" t="s">
        <v>234</v>
      </c>
      <c r="AZ183" t="s">
        <v>234</v>
      </c>
      <c r="BA183" t="s">
        <v>234</v>
      </c>
      <c r="BB183" t="s">
        <v>234</v>
      </c>
      <c r="BC183" t="s">
        <v>234</v>
      </c>
      <c r="BD183" t="s">
        <v>234</v>
      </c>
      <c r="BE183" s="252" t="s">
        <v>234</v>
      </c>
      <c r="BF183" t="s">
        <v>234</v>
      </c>
      <c r="BG183" t="s">
        <v>234</v>
      </c>
      <c r="BH183" s="252" t="s">
        <v>234</v>
      </c>
      <c r="BI183" t="s">
        <v>234</v>
      </c>
      <c r="BJ183" t="s">
        <v>234</v>
      </c>
      <c r="BK183" s="252" t="s">
        <v>234</v>
      </c>
      <c r="BL183" t="s">
        <v>234</v>
      </c>
      <c r="BM183" t="s">
        <v>234</v>
      </c>
      <c r="BN183" s="252" t="s">
        <v>234</v>
      </c>
      <c r="BO183" t="s">
        <v>234</v>
      </c>
      <c r="BP183" t="s">
        <v>234</v>
      </c>
      <c r="BQ183" s="252" t="s">
        <v>234</v>
      </c>
      <c r="BR183" t="s">
        <v>234</v>
      </c>
      <c r="BS183" t="s">
        <v>234</v>
      </c>
      <c r="BT183" t="s">
        <v>234</v>
      </c>
      <c r="BU183" t="s">
        <v>234</v>
      </c>
      <c r="BV183" t="s">
        <v>234</v>
      </c>
      <c r="BW183" t="s">
        <v>234</v>
      </c>
      <c r="BX183" t="s">
        <v>234</v>
      </c>
      <c r="BY183" t="s">
        <v>234</v>
      </c>
      <c r="BZ183" t="s">
        <v>234</v>
      </c>
      <c r="CA183" t="s">
        <v>234</v>
      </c>
      <c r="CB183" t="s">
        <v>234</v>
      </c>
      <c r="CC183" t="s">
        <v>234</v>
      </c>
      <c r="CD183" t="s">
        <v>234</v>
      </c>
      <c r="CE183" t="s">
        <v>234</v>
      </c>
      <c r="CF183" t="s">
        <v>234</v>
      </c>
      <c r="CG183" t="s">
        <v>234</v>
      </c>
      <c r="CH183" t="s">
        <v>234</v>
      </c>
      <c r="CI183" t="s">
        <v>234</v>
      </c>
      <c r="CJ183" t="s">
        <v>234</v>
      </c>
      <c r="CK183" t="s">
        <v>234</v>
      </c>
      <c r="CL183" t="s">
        <v>234</v>
      </c>
      <c r="CM183" t="s">
        <v>234</v>
      </c>
      <c r="CN183" t="s">
        <v>234</v>
      </c>
      <c r="CO183" t="s">
        <v>234</v>
      </c>
      <c r="CP183" t="s">
        <v>234</v>
      </c>
      <c r="CQ183" t="s">
        <v>234</v>
      </c>
      <c r="CR183" t="s">
        <v>234</v>
      </c>
      <c r="CS183" t="s">
        <v>234</v>
      </c>
      <c r="CT183" t="s">
        <v>234</v>
      </c>
      <c r="CU183" t="s">
        <v>234</v>
      </c>
      <c r="CV183" t="s">
        <v>234</v>
      </c>
      <c r="CW183" t="s">
        <v>234</v>
      </c>
      <c r="CX183" t="s">
        <v>234</v>
      </c>
      <c r="CY183" t="s">
        <v>234</v>
      </c>
      <c r="CZ183" t="s">
        <v>234</v>
      </c>
      <c r="DA183" t="s">
        <v>234</v>
      </c>
      <c r="DB183" t="s">
        <v>234</v>
      </c>
      <c r="DC183" t="s">
        <v>234</v>
      </c>
      <c r="DD183" t="s">
        <v>234</v>
      </c>
      <c r="DE183" t="s">
        <v>234</v>
      </c>
      <c r="DF183" t="s">
        <v>234</v>
      </c>
      <c r="DG183" t="s">
        <v>234</v>
      </c>
      <c r="DH183" t="s">
        <v>234</v>
      </c>
      <c r="DI183" t="s">
        <v>234</v>
      </c>
      <c r="DJ183" t="s">
        <v>234</v>
      </c>
      <c r="DK183" t="s">
        <v>234</v>
      </c>
      <c r="DL183" t="s">
        <v>234</v>
      </c>
      <c r="DM183" t="s">
        <v>234</v>
      </c>
      <c r="DN183" t="s">
        <v>234</v>
      </c>
      <c r="DO183" t="s">
        <v>234</v>
      </c>
      <c r="DP183" t="s">
        <v>234</v>
      </c>
      <c r="DQ183" t="s">
        <v>234</v>
      </c>
      <c r="DR183" t="s">
        <v>234</v>
      </c>
      <c r="DS183" t="s">
        <v>234</v>
      </c>
      <c r="DT183" t="s">
        <v>234</v>
      </c>
      <c r="DU183" t="s">
        <v>234</v>
      </c>
      <c r="DV183" t="s">
        <v>234</v>
      </c>
      <c r="DW183" t="s">
        <v>234</v>
      </c>
      <c r="DX183" t="s">
        <v>234</v>
      </c>
      <c r="DY183" t="s">
        <v>234</v>
      </c>
      <c r="DZ183" t="s">
        <v>234</v>
      </c>
      <c r="EA183" t="s">
        <v>234</v>
      </c>
      <c r="EB183" t="s">
        <v>234</v>
      </c>
      <c r="EC183" t="s">
        <v>234</v>
      </c>
      <c r="ED183" t="s">
        <v>234</v>
      </c>
      <c r="EE183" t="s">
        <v>234</v>
      </c>
      <c r="EF183" t="s">
        <v>234</v>
      </c>
      <c r="EG183" t="s">
        <v>234</v>
      </c>
      <c r="EH183" t="s">
        <v>234</v>
      </c>
      <c r="EI183" t="s">
        <v>234</v>
      </c>
      <c r="EJ183" t="s">
        <v>234</v>
      </c>
      <c r="EK183" s="252" t="s">
        <v>234</v>
      </c>
      <c r="EL183" t="s">
        <v>234</v>
      </c>
      <c r="EM183" t="s">
        <v>234</v>
      </c>
      <c r="EN183" t="s">
        <v>234</v>
      </c>
      <c r="EO183" t="s">
        <v>234</v>
      </c>
      <c r="EP183" t="s">
        <v>234</v>
      </c>
      <c r="EQ183" s="252" t="s">
        <v>234</v>
      </c>
      <c r="ER183" t="s">
        <v>234</v>
      </c>
      <c r="ES183" t="s">
        <v>234</v>
      </c>
      <c r="ET183" t="s">
        <v>234</v>
      </c>
      <c r="EU183" t="s">
        <v>234</v>
      </c>
      <c r="EV183" t="s">
        <v>234</v>
      </c>
      <c r="EW183" t="s">
        <v>234</v>
      </c>
      <c r="EX183" t="s">
        <v>234</v>
      </c>
      <c r="EY183" t="s">
        <v>234</v>
      </c>
      <c r="EZ183" t="s">
        <v>234</v>
      </c>
      <c r="FA183" t="s">
        <v>234</v>
      </c>
      <c r="FB183" t="s">
        <v>234</v>
      </c>
      <c r="FC183" t="s">
        <v>234</v>
      </c>
      <c r="FD183" t="s">
        <v>234</v>
      </c>
      <c r="FE183" t="s">
        <v>234</v>
      </c>
      <c r="FF183" t="s">
        <v>234</v>
      </c>
      <c r="FG183" t="s">
        <v>234</v>
      </c>
      <c r="FH183" t="s">
        <v>234</v>
      </c>
      <c r="FI183" t="s">
        <v>234</v>
      </c>
      <c r="FJ183" t="s">
        <v>234</v>
      </c>
      <c r="FK183" t="s">
        <v>234</v>
      </c>
      <c r="FL183" t="s">
        <v>234</v>
      </c>
      <c r="FM183" t="s">
        <v>234</v>
      </c>
      <c r="FN183" t="s">
        <v>234</v>
      </c>
      <c r="FO183" t="s">
        <v>234</v>
      </c>
      <c r="FP183" t="s">
        <v>234</v>
      </c>
      <c r="FQ183" t="s">
        <v>234</v>
      </c>
      <c r="FR183" t="s">
        <v>234</v>
      </c>
      <c r="FS183" t="s">
        <v>234</v>
      </c>
      <c r="FT183" t="s">
        <v>234</v>
      </c>
      <c r="FU183" t="s">
        <v>234</v>
      </c>
      <c r="FV183" t="s">
        <v>234</v>
      </c>
      <c r="FW183" t="s">
        <v>234</v>
      </c>
      <c r="FX183" t="s">
        <v>234</v>
      </c>
      <c r="FY183" t="s">
        <v>234</v>
      </c>
      <c r="FZ183" t="s">
        <v>234</v>
      </c>
      <c r="GA183" t="s">
        <v>234</v>
      </c>
      <c r="GB183" t="s">
        <v>234</v>
      </c>
      <c r="GC183" t="s">
        <v>234</v>
      </c>
      <c r="GD183" t="s">
        <v>234</v>
      </c>
      <c r="GE183" t="s">
        <v>234</v>
      </c>
      <c r="GF183" t="s">
        <v>234</v>
      </c>
      <c r="GG183" t="s">
        <v>234</v>
      </c>
      <c r="GH183" t="s">
        <v>234</v>
      </c>
      <c r="GI183" t="s">
        <v>234</v>
      </c>
      <c r="GJ183" t="s">
        <v>234</v>
      </c>
      <c r="GK183" t="s">
        <v>234</v>
      </c>
      <c r="GL183" t="s">
        <v>234</v>
      </c>
      <c r="GM183" t="s">
        <v>234</v>
      </c>
      <c r="GN183" t="s">
        <v>234</v>
      </c>
      <c r="GO183" t="s">
        <v>234</v>
      </c>
      <c r="GP183" t="s">
        <v>234</v>
      </c>
      <c r="GQ183" t="s">
        <v>234</v>
      </c>
      <c r="GR183" t="s">
        <v>234</v>
      </c>
      <c r="GS183" t="s">
        <v>234</v>
      </c>
      <c r="GT183" t="s">
        <v>234</v>
      </c>
      <c r="GU183" t="s">
        <v>234</v>
      </c>
      <c r="GV183" t="s">
        <v>234</v>
      </c>
      <c r="GW183" t="s">
        <v>234</v>
      </c>
      <c r="GX183" t="s">
        <v>234</v>
      </c>
      <c r="GY183" t="s">
        <v>234</v>
      </c>
      <c r="GZ183" t="s">
        <v>234</v>
      </c>
      <c r="HA183" t="s">
        <v>234</v>
      </c>
      <c r="HB183" t="s">
        <v>234</v>
      </c>
      <c r="HC183" t="s">
        <v>234</v>
      </c>
      <c r="HD183" t="s">
        <v>234</v>
      </c>
      <c r="HE183" t="s">
        <v>234</v>
      </c>
      <c r="HF183" t="s">
        <v>234</v>
      </c>
      <c r="HG183" t="s">
        <v>234</v>
      </c>
      <c r="HH183" t="s">
        <v>234</v>
      </c>
      <c r="HI183" t="s">
        <v>234</v>
      </c>
      <c r="HJ183" t="s">
        <v>234</v>
      </c>
      <c r="HK183" t="s">
        <v>234</v>
      </c>
      <c r="HL183" t="s">
        <v>234</v>
      </c>
      <c r="HM183" t="s">
        <v>234</v>
      </c>
      <c r="HN183" t="s">
        <v>234</v>
      </c>
      <c r="HO183" t="s">
        <v>234</v>
      </c>
      <c r="HP183" t="s">
        <v>234</v>
      </c>
      <c r="HQ183" t="s">
        <v>1655</v>
      </c>
      <c r="HR183" t="s">
        <v>1713</v>
      </c>
      <c r="HS183" t="s">
        <v>252</v>
      </c>
      <c r="HT183" t="s">
        <v>234</v>
      </c>
      <c r="HU183" t="s">
        <v>253</v>
      </c>
      <c r="HV183" t="s">
        <v>254</v>
      </c>
      <c r="HW183" t="s">
        <v>254</v>
      </c>
      <c r="HX183" t="s">
        <v>279</v>
      </c>
      <c r="HY183" t="s">
        <v>234</v>
      </c>
      <c r="HZ183" t="s">
        <v>256</v>
      </c>
      <c r="IA183" t="s">
        <v>323</v>
      </c>
      <c r="IB183" t="s">
        <v>323</v>
      </c>
      <c r="IC183" t="s">
        <v>3865</v>
      </c>
      <c r="ID183" t="s">
        <v>234</v>
      </c>
      <c r="IE183" t="s">
        <v>234</v>
      </c>
      <c r="IF183" t="s">
        <v>234</v>
      </c>
      <c r="IG183" t="s">
        <v>234</v>
      </c>
      <c r="IH183" t="s">
        <v>234</v>
      </c>
      <c r="II183">
        <v>10</v>
      </c>
      <c r="IJ183">
        <v>10</v>
      </c>
      <c r="IK183" t="s">
        <v>234</v>
      </c>
      <c r="IL183" t="s">
        <v>259</v>
      </c>
      <c r="IM183" s="99">
        <v>10</v>
      </c>
      <c r="IN183" t="s">
        <v>249</v>
      </c>
      <c r="IO183" t="s">
        <v>234</v>
      </c>
      <c r="IP183" t="s">
        <v>260</v>
      </c>
      <c r="IQ183" t="s">
        <v>234</v>
      </c>
      <c r="IR183" t="s">
        <v>234</v>
      </c>
      <c r="IS183" t="s">
        <v>234</v>
      </c>
      <c r="IT183" t="s">
        <v>234</v>
      </c>
      <c r="IU183" t="s">
        <v>234</v>
      </c>
      <c r="IV183" t="s">
        <v>234</v>
      </c>
      <c r="IW183" t="s">
        <v>234</v>
      </c>
      <c r="IX183" t="s">
        <v>234</v>
      </c>
      <c r="IY183" t="s">
        <v>234</v>
      </c>
      <c r="IZ183" t="s">
        <v>234</v>
      </c>
      <c r="JA183" t="s">
        <v>234</v>
      </c>
      <c r="JB183" t="s">
        <v>234</v>
      </c>
      <c r="JC183" t="s">
        <v>234</v>
      </c>
      <c r="JD183" t="s">
        <v>234</v>
      </c>
      <c r="JE183" t="s">
        <v>261</v>
      </c>
      <c r="JF183" t="s">
        <v>234</v>
      </c>
      <c r="JG183" t="s">
        <v>234</v>
      </c>
      <c r="JH183" t="s">
        <v>234</v>
      </c>
      <c r="JI183" t="s">
        <v>234</v>
      </c>
      <c r="JJ183" t="s">
        <v>234</v>
      </c>
      <c r="JK183" t="s">
        <v>234</v>
      </c>
      <c r="JL183" t="s">
        <v>234</v>
      </c>
      <c r="JM183" t="s">
        <v>234</v>
      </c>
      <c r="JN183" t="s">
        <v>234</v>
      </c>
      <c r="JO183" t="s">
        <v>234</v>
      </c>
      <c r="JP183" t="s">
        <v>234</v>
      </c>
      <c r="JQ183" t="s">
        <v>234</v>
      </c>
      <c r="JR183" t="s">
        <v>234</v>
      </c>
      <c r="JS183" t="s">
        <v>234</v>
      </c>
      <c r="JT183" t="s">
        <v>234</v>
      </c>
      <c r="JU183" t="s">
        <v>234</v>
      </c>
      <c r="JV183" t="s">
        <v>234</v>
      </c>
      <c r="JW183" t="s">
        <v>234</v>
      </c>
      <c r="JX183" t="s">
        <v>234</v>
      </c>
    </row>
    <row r="184" spans="1:284" x14ac:dyDescent="0.35">
      <c r="A184" t="s">
        <v>4241</v>
      </c>
      <c r="B184" s="268">
        <v>44617</v>
      </c>
      <c r="C184" t="s">
        <v>403</v>
      </c>
      <c r="D184" t="s">
        <v>402</v>
      </c>
      <c r="E184" t="s">
        <v>1352</v>
      </c>
      <c r="F184" t="s">
        <v>406</v>
      </c>
      <c r="G184" t="s">
        <v>413</v>
      </c>
      <c r="H184" t="s">
        <v>3383</v>
      </c>
      <c r="I184" t="s">
        <v>3420</v>
      </c>
      <c r="J184" t="s">
        <v>3421</v>
      </c>
      <c r="K184" t="s">
        <v>247</v>
      </c>
      <c r="L184" t="s">
        <v>284</v>
      </c>
      <c r="M184" t="s">
        <v>250</v>
      </c>
      <c r="N184" t="s">
        <v>234</v>
      </c>
      <c r="O184" t="s">
        <v>234</v>
      </c>
      <c r="P184" t="s">
        <v>308</v>
      </c>
      <c r="Q184" t="s">
        <v>234</v>
      </c>
      <c r="R184" t="s">
        <v>302</v>
      </c>
      <c r="S184">
        <v>0</v>
      </c>
      <c r="T184">
        <v>1</v>
      </c>
      <c r="U184">
        <v>0</v>
      </c>
      <c r="V184">
        <v>0</v>
      </c>
      <c r="W184">
        <v>0</v>
      </c>
      <c r="X184">
        <v>0</v>
      </c>
      <c r="Y184">
        <v>0</v>
      </c>
      <c r="Z184">
        <v>0</v>
      </c>
      <c r="AA184" t="s">
        <v>303</v>
      </c>
      <c r="AB184" t="s">
        <v>752</v>
      </c>
      <c r="AC184" t="s">
        <v>287</v>
      </c>
      <c r="AD184">
        <v>1</v>
      </c>
      <c r="AE184">
        <v>0</v>
      </c>
      <c r="AF184">
        <v>0</v>
      </c>
      <c r="AG184">
        <v>0</v>
      </c>
      <c r="AH184">
        <v>0</v>
      </c>
      <c r="AI184">
        <v>0</v>
      </c>
      <c r="AJ184">
        <v>0</v>
      </c>
      <c r="AK184">
        <v>0</v>
      </c>
      <c r="AL184">
        <v>0</v>
      </c>
      <c r="AM184">
        <v>0</v>
      </c>
      <c r="AN184" t="s">
        <v>234</v>
      </c>
      <c r="AO184" t="s">
        <v>304</v>
      </c>
      <c r="AP184" t="s">
        <v>311</v>
      </c>
      <c r="AQ184" t="s">
        <v>234</v>
      </c>
      <c r="AR184" t="s">
        <v>234</v>
      </c>
      <c r="AS184" t="s">
        <v>234</v>
      </c>
      <c r="AT184" t="s">
        <v>234</v>
      </c>
      <c r="AU184" t="s">
        <v>234</v>
      </c>
      <c r="AV184" t="s">
        <v>234</v>
      </c>
      <c r="AW184" t="s">
        <v>234</v>
      </c>
      <c r="AX184" t="s">
        <v>234</v>
      </c>
      <c r="AY184" t="s">
        <v>234</v>
      </c>
      <c r="AZ184" t="s">
        <v>234</v>
      </c>
      <c r="BA184" t="s">
        <v>234</v>
      </c>
      <c r="BB184" t="s">
        <v>234</v>
      </c>
      <c r="BC184" t="s">
        <v>234</v>
      </c>
      <c r="BD184" t="s">
        <v>234</v>
      </c>
      <c r="BE184" s="252" t="s">
        <v>234</v>
      </c>
      <c r="BF184" t="s">
        <v>234</v>
      </c>
      <c r="BG184" t="s">
        <v>234</v>
      </c>
      <c r="BH184" s="252" t="s">
        <v>234</v>
      </c>
      <c r="BI184" t="s">
        <v>234</v>
      </c>
      <c r="BJ184" t="s">
        <v>234</v>
      </c>
      <c r="BK184" s="252" t="s">
        <v>234</v>
      </c>
      <c r="BL184" t="s">
        <v>234</v>
      </c>
      <c r="BM184" t="s">
        <v>234</v>
      </c>
      <c r="BN184" s="252" t="s">
        <v>234</v>
      </c>
      <c r="BO184" t="s">
        <v>234</v>
      </c>
      <c r="BP184" t="s">
        <v>234</v>
      </c>
      <c r="BQ184" s="252" t="s">
        <v>234</v>
      </c>
      <c r="BR184" t="s">
        <v>234</v>
      </c>
      <c r="BS184" t="s">
        <v>234</v>
      </c>
      <c r="BT184" t="s">
        <v>234</v>
      </c>
      <c r="BU184" t="s">
        <v>234</v>
      </c>
      <c r="BV184" t="s">
        <v>234</v>
      </c>
      <c r="BW184" t="s">
        <v>234</v>
      </c>
      <c r="BX184" t="s">
        <v>234</v>
      </c>
      <c r="BY184" t="s">
        <v>234</v>
      </c>
      <c r="BZ184" t="s">
        <v>234</v>
      </c>
      <c r="CA184" t="s">
        <v>234</v>
      </c>
      <c r="CB184" t="s">
        <v>234</v>
      </c>
      <c r="CC184" t="s">
        <v>234</v>
      </c>
      <c r="CD184" t="s">
        <v>234</v>
      </c>
      <c r="CE184" t="s">
        <v>234</v>
      </c>
      <c r="CF184" t="s">
        <v>234</v>
      </c>
      <c r="CG184" t="s">
        <v>234</v>
      </c>
      <c r="CH184" t="s">
        <v>234</v>
      </c>
      <c r="CI184" t="s">
        <v>234</v>
      </c>
      <c r="CJ184" t="s">
        <v>234</v>
      </c>
      <c r="CK184" t="s">
        <v>234</v>
      </c>
      <c r="CL184" t="s">
        <v>234</v>
      </c>
      <c r="CM184" t="s">
        <v>234</v>
      </c>
      <c r="CN184" t="s">
        <v>234</v>
      </c>
      <c r="CO184" t="s">
        <v>234</v>
      </c>
      <c r="CP184" t="s">
        <v>234</v>
      </c>
      <c r="CQ184" t="s">
        <v>234</v>
      </c>
      <c r="CR184" t="s">
        <v>234</v>
      </c>
      <c r="CS184" t="s">
        <v>234</v>
      </c>
      <c r="CT184" t="s">
        <v>234</v>
      </c>
      <c r="CU184" t="s">
        <v>234</v>
      </c>
      <c r="CV184" t="s">
        <v>234</v>
      </c>
      <c r="CW184" t="s">
        <v>234</v>
      </c>
      <c r="CX184" t="s">
        <v>234</v>
      </c>
      <c r="CY184" t="s">
        <v>234</v>
      </c>
      <c r="CZ184" t="s">
        <v>234</v>
      </c>
      <c r="DA184" t="s">
        <v>234</v>
      </c>
      <c r="DB184" t="s">
        <v>234</v>
      </c>
      <c r="DC184" t="s">
        <v>234</v>
      </c>
      <c r="DD184" t="s">
        <v>234</v>
      </c>
      <c r="DE184" t="s">
        <v>234</v>
      </c>
      <c r="DF184" t="s">
        <v>234</v>
      </c>
      <c r="DG184" t="s">
        <v>234</v>
      </c>
      <c r="DH184" t="s">
        <v>234</v>
      </c>
      <c r="DI184" t="s">
        <v>234</v>
      </c>
      <c r="DJ184" t="s">
        <v>234</v>
      </c>
      <c r="DK184" t="s">
        <v>234</v>
      </c>
      <c r="DL184" t="s">
        <v>3813</v>
      </c>
      <c r="DM184">
        <v>1</v>
      </c>
      <c r="DN184">
        <v>1</v>
      </c>
      <c r="DO184">
        <v>1</v>
      </c>
      <c r="DP184">
        <v>1</v>
      </c>
      <c r="DQ184">
        <v>1</v>
      </c>
      <c r="DR184">
        <v>1</v>
      </c>
      <c r="DS184">
        <v>1</v>
      </c>
      <c r="DT184">
        <v>0</v>
      </c>
      <c r="DU184" t="s">
        <v>1655</v>
      </c>
      <c r="DV184">
        <v>40</v>
      </c>
      <c r="DW184" t="s">
        <v>3818</v>
      </c>
      <c r="DX184" t="s">
        <v>234</v>
      </c>
      <c r="DY184" t="s">
        <v>234</v>
      </c>
      <c r="DZ184" t="s">
        <v>234</v>
      </c>
      <c r="EA184" s="99">
        <v>40</v>
      </c>
      <c r="EB184" t="s">
        <v>1445</v>
      </c>
      <c r="EC184">
        <v>25</v>
      </c>
      <c r="ED184" t="s">
        <v>1445</v>
      </c>
      <c r="EE184">
        <v>25</v>
      </c>
      <c r="EF184" t="s">
        <v>1445</v>
      </c>
      <c r="EG184" t="s">
        <v>1655</v>
      </c>
      <c r="EH184">
        <v>20</v>
      </c>
      <c r="EI184" t="s">
        <v>234</v>
      </c>
      <c r="EJ184" t="s">
        <v>234</v>
      </c>
      <c r="EK184" s="252">
        <v>20</v>
      </c>
      <c r="EL184" t="s">
        <v>1445</v>
      </c>
      <c r="EM184" t="s">
        <v>1445</v>
      </c>
      <c r="EN184" t="s">
        <v>234</v>
      </c>
      <c r="EO184">
        <v>150</v>
      </c>
      <c r="EP184">
        <v>125</v>
      </c>
      <c r="EQ184" s="252">
        <v>70.8333333333333</v>
      </c>
      <c r="ER184" t="s">
        <v>1445</v>
      </c>
      <c r="ES184" t="s">
        <v>1655</v>
      </c>
      <c r="ET184">
        <v>100</v>
      </c>
      <c r="EU184" t="s">
        <v>234</v>
      </c>
      <c r="EV184" t="s">
        <v>234</v>
      </c>
      <c r="EW184" t="s">
        <v>234</v>
      </c>
      <c r="EX184" s="99">
        <v>100</v>
      </c>
      <c r="EY184" t="s">
        <v>1445</v>
      </c>
      <c r="EZ184" t="s">
        <v>1655</v>
      </c>
      <c r="FA184" t="s">
        <v>234</v>
      </c>
      <c r="FB184">
        <v>25</v>
      </c>
      <c r="FC184" t="s">
        <v>234</v>
      </c>
      <c r="FD184" t="s">
        <v>234</v>
      </c>
      <c r="FE184" t="s">
        <v>234</v>
      </c>
      <c r="FF184" t="s">
        <v>234</v>
      </c>
      <c r="FG184" t="s">
        <v>234</v>
      </c>
      <c r="FH184" t="s">
        <v>234</v>
      </c>
      <c r="FI184" t="s">
        <v>1655</v>
      </c>
      <c r="FJ184" t="s">
        <v>259</v>
      </c>
      <c r="FK184" s="99">
        <v>25</v>
      </c>
      <c r="FL184" t="s">
        <v>1655</v>
      </c>
      <c r="FM184" t="s">
        <v>4238</v>
      </c>
      <c r="FN184">
        <v>1</v>
      </c>
      <c r="FO184">
        <v>0</v>
      </c>
      <c r="FP184">
        <v>0</v>
      </c>
      <c r="FQ184">
        <v>1</v>
      </c>
      <c r="FR184">
        <v>0</v>
      </c>
      <c r="FS184">
        <v>0</v>
      </c>
      <c r="FT184">
        <v>0</v>
      </c>
      <c r="FU184">
        <v>0</v>
      </c>
      <c r="FV184">
        <v>0</v>
      </c>
      <c r="FW184">
        <v>0</v>
      </c>
      <c r="FX184">
        <v>0</v>
      </c>
      <c r="FY184">
        <v>0</v>
      </c>
      <c r="FZ184">
        <v>0</v>
      </c>
      <c r="GA184" t="s">
        <v>234</v>
      </c>
      <c r="GB184" t="s">
        <v>4239</v>
      </c>
      <c r="GC184">
        <v>0</v>
      </c>
      <c r="GD184">
        <v>1</v>
      </c>
      <c r="GE184">
        <v>0</v>
      </c>
      <c r="GF184">
        <v>0</v>
      </c>
      <c r="GG184">
        <v>0</v>
      </c>
      <c r="GH184">
        <v>1</v>
      </c>
      <c r="GI184">
        <v>0</v>
      </c>
      <c r="GJ184">
        <v>0</v>
      </c>
      <c r="GK184" t="s">
        <v>1445</v>
      </c>
      <c r="GL184" t="s">
        <v>1445</v>
      </c>
      <c r="GM184" t="s">
        <v>1655</v>
      </c>
      <c r="GN184" t="s">
        <v>406</v>
      </c>
      <c r="GO184" t="s">
        <v>305</v>
      </c>
      <c r="GP184" t="s">
        <v>413</v>
      </c>
      <c r="GQ184" t="s">
        <v>305</v>
      </c>
      <c r="GR184" t="s">
        <v>1445</v>
      </c>
      <c r="GS184" t="s">
        <v>234</v>
      </c>
      <c r="GT184" t="s">
        <v>234</v>
      </c>
      <c r="GU184" t="s">
        <v>234</v>
      </c>
      <c r="GV184" t="s">
        <v>234</v>
      </c>
      <c r="GW184" t="s">
        <v>234</v>
      </c>
      <c r="GX184" t="s">
        <v>234</v>
      </c>
      <c r="GY184" t="s">
        <v>234</v>
      </c>
      <c r="GZ184" t="s">
        <v>234</v>
      </c>
      <c r="HA184" t="s">
        <v>4240</v>
      </c>
      <c r="HB184">
        <v>0</v>
      </c>
      <c r="HC184">
        <v>1</v>
      </c>
      <c r="HD184">
        <v>0</v>
      </c>
      <c r="HE184">
        <v>1</v>
      </c>
      <c r="HF184">
        <v>0</v>
      </c>
      <c r="HG184">
        <v>0</v>
      </c>
      <c r="HH184">
        <v>0</v>
      </c>
      <c r="HI184">
        <v>0</v>
      </c>
      <c r="HJ184" t="s">
        <v>234</v>
      </c>
      <c r="HK184" t="s">
        <v>1445</v>
      </c>
      <c r="HL184" t="s">
        <v>234</v>
      </c>
      <c r="HM184" t="s">
        <v>234</v>
      </c>
      <c r="HN184" t="s">
        <v>234</v>
      </c>
      <c r="HO184" t="s">
        <v>234</v>
      </c>
      <c r="HP184" t="s">
        <v>234</v>
      </c>
      <c r="HQ184" t="s">
        <v>234</v>
      </c>
      <c r="HR184" t="s">
        <v>234</v>
      </c>
      <c r="HS184" t="s">
        <v>234</v>
      </c>
      <c r="HT184" t="s">
        <v>234</v>
      </c>
      <c r="HU184" t="s">
        <v>234</v>
      </c>
      <c r="HV184" t="s">
        <v>234</v>
      </c>
      <c r="HW184" t="s">
        <v>234</v>
      </c>
      <c r="HX184" t="s">
        <v>234</v>
      </c>
      <c r="HY184" t="s">
        <v>234</v>
      </c>
      <c r="HZ184" t="s">
        <v>234</v>
      </c>
      <c r="IA184" t="s">
        <v>234</v>
      </c>
      <c r="IB184" t="s">
        <v>234</v>
      </c>
      <c r="IC184" t="s">
        <v>234</v>
      </c>
      <c r="ID184" t="s">
        <v>234</v>
      </c>
      <c r="IE184" t="s">
        <v>234</v>
      </c>
      <c r="IF184" t="s">
        <v>234</v>
      </c>
      <c r="IG184" t="s">
        <v>234</v>
      </c>
      <c r="IH184" t="s">
        <v>234</v>
      </c>
      <c r="II184" t="s">
        <v>234</v>
      </c>
      <c r="IJ184" t="s">
        <v>234</v>
      </c>
      <c r="IK184" t="s">
        <v>234</v>
      </c>
      <c r="IL184" t="s">
        <v>234</v>
      </c>
      <c r="IM184" t="s">
        <v>234</v>
      </c>
      <c r="IN184" t="s">
        <v>234</v>
      </c>
      <c r="IO184" t="s">
        <v>234</v>
      </c>
      <c r="IP184" t="s">
        <v>234</v>
      </c>
      <c r="IQ184" t="s">
        <v>234</v>
      </c>
      <c r="IR184" t="s">
        <v>234</v>
      </c>
      <c r="IS184" t="s">
        <v>234</v>
      </c>
      <c r="IT184" t="s">
        <v>234</v>
      </c>
      <c r="IU184" t="s">
        <v>234</v>
      </c>
      <c r="IV184" t="s">
        <v>234</v>
      </c>
      <c r="IW184" t="s">
        <v>234</v>
      </c>
      <c r="IX184" t="s">
        <v>234</v>
      </c>
      <c r="IY184" t="s">
        <v>234</v>
      </c>
      <c r="IZ184" t="s">
        <v>234</v>
      </c>
      <c r="JA184" t="s">
        <v>234</v>
      </c>
      <c r="JB184" t="s">
        <v>234</v>
      </c>
      <c r="JC184" t="s">
        <v>234</v>
      </c>
      <c r="JD184" t="s">
        <v>234</v>
      </c>
      <c r="JE184" t="s">
        <v>234</v>
      </c>
      <c r="JF184" t="s">
        <v>234</v>
      </c>
      <c r="JG184" t="s">
        <v>234</v>
      </c>
      <c r="JH184" t="s">
        <v>234</v>
      </c>
      <c r="JI184" t="s">
        <v>234</v>
      </c>
      <c r="JJ184" t="s">
        <v>234</v>
      </c>
      <c r="JK184" t="s">
        <v>234</v>
      </c>
      <c r="JL184" t="s">
        <v>234</v>
      </c>
      <c r="JM184" t="s">
        <v>234</v>
      </c>
      <c r="JN184" t="s">
        <v>234</v>
      </c>
      <c r="JO184" t="s">
        <v>234</v>
      </c>
      <c r="JP184" t="s">
        <v>234</v>
      </c>
      <c r="JQ184" t="s">
        <v>234</v>
      </c>
      <c r="JR184" t="s">
        <v>234</v>
      </c>
      <c r="JS184" t="s">
        <v>234</v>
      </c>
      <c r="JT184" t="s">
        <v>234</v>
      </c>
      <c r="JU184" t="s">
        <v>234</v>
      </c>
      <c r="JV184" t="s">
        <v>234</v>
      </c>
      <c r="JW184" t="s">
        <v>234</v>
      </c>
      <c r="JX184" t="s">
        <v>234</v>
      </c>
    </row>
    <row r="185" spans="1:284" x14ac:dyDescent="0.35">
      <c r="A185" t="s">
        <v>4244</v>
      </c>
      <c r="B185" s="268">
        <v>44617</v>
      </c>
      <c r="C185" t="s">
        <v>403</v>
      </c>
      <c r="D185" t="s">
        <v>402</v>
      </c>
      <c r="E185" t="s">
        <v>1352</v>
      </c>
      <c r="F185" t="s">
        <v>406</v>
      </c>
      <c r="G185" t="s">
        <v>413</v>
      </c>
      <c r="H185" t="s">
        <v>3383</v>
      </c>
      <c r="I185" t="s">
        <v>3420</v>
      </c>
      <c r="J185" t="s">
        <v>3421</v>
      </c>
      <c r="K185" t="s">
        <v>247</v>
      </c>
      <c r="L185" t="s">
        <v>284</v>
      </c>
      <c r="M185" t="s">
        <v>250</v>
      </c>
      <c r="N185" t="s">
        <v>234</v>
      </c>
      <c r="O185" t="s">
        <v>234</v>
      </c>
      <c r="P185" t="s">
        <v>285</v>
      </c>
      <c r="Q185" t="s">
        <v>234</v>
      </c>
      <c r="R185" t="s">
        <v>302</v>
      </c>
      <c r="S185">
        <v>0</v>
      </c>
      <c r="T185">
        <v>1</v>
      </c>
      <c r="U185">
        <v>0</v>
      </c>
      <c r="V185">
        <v>0</v>
      </c>
      <c r="W185">
        <v>0</v>
      </c>
      <c r="X185">
        <v>0</v>
      </c>
      <c r="Y185">
        <v>0</v>
      </c>
      <c r="Z185">
        <v>0</v>
      </c>
      <c r="AA185" t="s">
        <v>303</v>
      </c>
      <c r="AB185" t="s">
        <v>752</v>
      </c>
      <c r="AC185" t="s">
        <v>287</v>
      </c>
      <c r="AD185">
        <v>1</v>
      </c>
      <c r="AE185">
        <v>0</v>
      </c>
      <c r="AF185">
        <v>0</v>
      </c>
      <c r="AG185">
        <v>0</v>
      </c>
      <c r="AH185">
        <v>0</v>
      </c>
      <c r="AI185">
        <v>0</v>
      </c>
      <c r="AJ185">
        <v>0</v>
      </c>
      <c r="AK185">
        <v>0</v>
      </c>
      <c r="AL185">
        <v>0</v>
      </c>
      <c r="AM185">
        <v>0</v>
      </c>
      <c r="AN185" t="s">
        <v>234</v>
      </c>
      <c r="AO185" t="s">
        <v>304</v>
      </c>
      <c r="AP185" t="s">
        <v>311</v>
      </c>
      <c r="AQ185" t="s">
        <v>234</v>
      </c>
      <c r="AR185" t="s">
        <v>234</v>
      </c>
      <c r="AS185" t="s">
        <v>234</v>
      </c>
      <c r="AT185" t="s">
        <v>234</v>
      </c>
      <c r="AU185" t="s">
        <v>234</v>
      </c>
      <c r="AV185" t="s">
        <v>234</v>
      </c>
      <c r="AW185" t="s">
        <v>234</v>
      </c>
      <c r="AX185" t="s">
        <v>234</v>
      </c>
      <c r="AY185" t="s">
        <v>234</v>
      </c>
      <c r="AZ185" t="s">
        <v>234</v>
      </c>
      <c r="BA185" t="s">
        <v>234</v>
      </c>
      <c r="BB185" t="s">
        <v>234</v>
      </c>
      <c r="BC185" t="s">
        <v>234</v>
      </c>
      <c r="BD185" t="s">
        <v>234</v>
      </c>
      <c r="BE185" s="252" t="s">
        <v>234</v>
      </c>
      <c r="BF185" t="s">
        <v>234</v>
      </c>
      <c r="BG185" t="s">
        <v>234</v>
      </c>
      <c r="BH185" s="252" t="s">
        <v>234</v>
      </c>
      <c r="BI185" t="s">
        <v>234</v>
      </c>
      <c r="BJ185" t="s">
        <v>234</v>
      </c>
      <c r="BK185" s="252" t="s">
        <v>234</v>
      </c>
      <c r="BL185" t="s">
        <v>234</v>
      </c>
      <c r="BM185" t="s">
        <v>234</v>
      </c>
      <c r="BN185" s="252" t="s">
        <v>234</v>
      </c>
      <c r="BO185" t="s">
        <v>234</v>
      </c>
      <c r="BP185" t="s">
        <v>234</v>
      </c>
      <c r="BQ185" s="252" t="s">
        <v>234</v>
      </c>
      <c r="BR185" t="s">
        <v>234</v>
      </c>
      <c r="BS185" t="s">
        <v>234</v>
      </c>
      <c r="BT185" t="s">
        <v>234</v>
      </c>
      <c r="BU185" t="s">
        <v>234</v>
      </c>
      <c r="BV185" t="s">
        <v>234</v>
      </c>
      <c r="BW185" t="s">
        <v>234</v>
      </c>
      <c r="BX185" t="s">
        <v>234</v>
      </c>
      <c r="BY185" t="s">
        <v>234</v>
      </c>
      <c r="BZ185" t="s">
        <v>234</v>
      </c>
      <c r="CA185" t="s">
        <v>234</v>
      </c>
      <c r="CB185" t="s">
        <v>234</v>
      </c>
      <c r="CC185" t="s">
        <v>234</v>
      </c>
      <c r="CD185" t="s">
        <v>234</v>
      </c>
      <c r="CE185" t="s">
        <v>234</v>
      </c>
      <c r="CF185" t="s">
        <v>234</v>
      </c>
      <c r="CG185" t="s">
        <v>234</v>
      </c>
      <c r="CH185" t="s">
        <v>234</v>
      </c>
      <c r="CI185" t="s">
        <v>234</v>
      </c>
      <c r="CJ185" t="s">
        <v>234</v>
      </c>
      <c r="CK185" t="s">
        <v>234</v>
      </c>
      <c r="CL185" t="s">
        <v>234</v>
      </c>
      <c r="CM185" t="s">
        <v>234</v>
      </c>
      <c r="CN185" t="s">
        <v>234</v>
      </c>
      <c r="CO185" t="s">
        <v>234</v>
      </c>
      <c r="CP185" t="s">
        <v>234</v>
      </c>
      <c r="CQ185" t="s">
        <v>234</v>
      </c>
      <c r="CR185" t="s">
        <v>234</v>
      </c>
      <c r="CS185" t="s">
        <v>234</v>
      </c>
      <c r="CT185" t="s">
        <v>234</v>
      </c>
      <c r="CU185" t="s">
        <v>234</v>
      </c>
      <c r="CV185" t="s">
        <v>234</v>
      </c>
      <c r="CW185" t="s">
        <v>234</v>
      </c>
      <c r="CX185" t="s">
        <v>234</v>
      </c>
      <c r="CY185" t="s">
        <v>234</v>
      </c>
      <c r="CZ185" t="s">
        <v>234</v>
      </c>
      <c r="DA185" t="s">
        <v>234</v>
      </c>
      <c r="DB185" t="s">
        <v>234</v>
      </c>
      <c r="DC185" t="s">
        <v>234</v>
      </c>
      <c r="DD185" t="s">
        <v>234</v>
      </c>
      <c r="DE185" t="s">
        <v>234</v>
      </c>
      <c r="DF185" t="s">
        <v>234</v>
      </c>
      <c r="DG185" t="s">
        <v>234</v>
      </c>
      <c r="DH185" t="s">
        <v>234</v>
      </c>
      <c r="DI185" t="s">
        <v>234</v>
      </c>
      <c r="DJ185" t="s">
        <v>234</v>
      </c>
      <c r="DK185" t="s">
        <v>234</v>
      </c>
      <c r="DL185" t="s">
        <v>3813</v>
      </c>
      <c r="DM185">
        <v>1</v>
      </c>
      <c r="DN185">
        <v>1</v>
      </c>
      <c r="DO185">
        <v>1</v>
      </c>
      <c r="DP185">
        <v>1</v>
      </c>
      <c r="DQ185">
        <v>1</v>
      </c>
      <c r="DR185">
        <v>1</v>
      </c>
      <c r="DS185">
        <v>1</v>
      </c>
      <c r="DT185">
        <v>0</v>
      </c>
      <c r="DU185" t="s">
        <v>1655</v>
      </c>
      <c r="DV185">
        <v>40</v>
      </c>
      <c r="DW185" t="s">
        <v>3818</v>
      </c>
      <c r="DX185" t="s">
        <v>234</v>
      </c>
      <c r="DY185" t="s">
        <v>234</v>
      </c>
      <c r="DZ185" t="s">
        <v>234</v>
      </c>
      <c r="EA185" s="99">
        <v>40</v>
      </c>
      <c r="EB185" t="s">
        <v>1445</v>
      </c>
      <c r="EC185">
        <v>20</v>
      </c>
      <c r="ED185" t="s">
        <v>1445</v>
      </c>
      <c r="EE185">
        <v>20</v>
      </c>
      <c r="EF185" t="s">
        <v>1655</v>
      </c>
      <c r="EG185" t="s">
        <v>1655</v>
      </c>
      <c r="EH185">
        <v>20</v>
      </c>
      <c r="EI185" t="s">
        <v>234</v>
      </c>
      <c r="EJ185" t="s">
        <v>234</v>
      </c>
      <c r="EK185" s="252">
        <v>20</v>
      </c>
      <c r="EL185" t="s">
        <v>1445</v>
      </c>
      <c r="EM185" t="s">
        <v>1445</v>
      </c>
      <c r="EN185" t="s">
        <v>234</v>
      </c>
      <c r="EO185">
        <v>150</v>
      </c>
      <c r="EP185">
        <v>125</v>
      </c>
      <c r="EQ185" s="252">
        <v>70.8333333333333</v>
      </c>
      <c r="ER185" t="s">
        <v>1445</v>
      </c>
      <c r="ES185" t="s">
        <v>1655</v>
      </c>
      <c r="ET185">
        <v>100</v>
      </c>
      <c r="EU185" t="s">
        <v>234</v>
      </c>
      <c r="EV185" t="s">
        <v>234</v>
      </c>
      <c r="EW185" t="s">
        <v>234</v>
      </c>
      <c r="EX185" s="99">
        <v>100</v>
      </c>
      <c r="EY185" t="s">
        <v>1445</v>
      </c>
      <c r="EZ185" t="s">
        <v>1655</v>
      </c>
      <c r="FA185" t="s">
        <v>234</v>
      </c>
      <c r="FB185">
        <v>25</v>
      </c>
      <c r="FC185" t="s">
        <v>234</v>
      </c>
      <c r="FD185" t="s">
        <v>234</v>
      </c>
      <c r="FE185" t="s">
        <v>234</v>
      </c>
      <c r="FF185" t="s">
        <v>234</v>
      </c>
      <c r="FG185" t="s">
        <v>234</v>
      </c>
      <c r="FH185" t="s">
        <v>234</v>
      </c>
      <c r="FI185" t="s">
        <v>1655</v>
      </c>
      <c r="FJ185" t="s">
        <v>259</v>
      </c>
      <c r="FK185" s="99">
        <v>25</v>
      </c>
      <c r="FL185" t="s">
        <v>1655</v>
      </c>
      <c r="FM185" t="s">
        <v>3921</v>
      </c>
      <c r="FN185">
        <v>1</v>
      </c>
      <c r="FO185">
        <v>0</v>
      </c>
      <c r="FP185">
        <v>0</v>
      </c>
      <c r="FQ185">
        <v>1</v>
      </c>
      <c r="FR185">
        <v>1</v>
      </c>
      <c r="FS185">
        <v>0</v>
      </c>
      <c r="FT185">
        <v>0</v>
      </c>
      <c r="FU185">
        <v>0</v>
      </c>
      <c r="FV185">
        <v>0</v>
      </c>
      <c r="FW185">
        <v>0</v>
      </c>
      <c r="FX185">
        <v>0</v>
      </c>
      <c r="FY185">
        <v>0</v>
      </c>
      <c r="FZ185">
        <v>0</v>
      </c>
      <c r="GA185" t="s">
        <v>234</v>
      </c>
      <c r="GB185" t="s">
        <v>1127</v>
      </c>
      <c r="GC185">
        <v>0</v>
      </c>
      <c r="GD185">
        <v>0</v>
      </c>
      <c r="GE185">
        <v>0</v>
      </c>
      <c r="GF185">
        <v>0</v>
      </c>
      <c r="GG185">
        <v>0</v>
      </c>
      <c r="GH185">
        <v>1</v>
      </c>
      <c r="GI185">
        <v>0</v>
      </c>
      <c r="GJ185">
        <v>0</v>
      </c>
      <c r="GK185" t="s">
        <v>1445</v>
      </c>
      <c r="GL185" t="s">
        <v>1445</v>
      </c>
      <c r="GM185" t="s">
        <v>1655</v>
      </c>
      <c r="GN185" t="s">
        <v>406</v>
      </c>
      <c r="GO185" t="s">
        <v>305</v>
      </c>
      <c r="GP185" t="s">
        <v>413</v>
      </c>
      <c r="GQ185" t="s">
        <v>305</v>
      </c>
      <c r="GR185" t="s">
        <v>1445</v>
      </c>
      <c r="GS185" t="s">
        <v>234</v>
      </c>
      <c r="GT185" t="s">
        <v>234</v>
      </c>
      <c r="GU185" t="s">
        <v>234</v>
      </c>
      <c r="GV185" t="s">
        <v>234</v>
      </c>
      <c r="GW185" t="s">
        <v>234</v>
      </c>
      <c r="GX185" t="s">
        <v>234</v>
      </c>
      <c r="GY185" t="s">
        <v>234</v>
      </c>
      <c r="GZ185" t="s">
        <v>234</v>
      </c>
      <c r="HA185" t="s">
        <v>4242</v>
      </c>
      <c r="HB185">
        <v>1</v>
      </c>
      <c r="HC185">
        <v>1</v>
      </c>
      <c r="HD185">
        <v>0</v>
      </c>
      <c r="HE185">
        <v>0</v>
      </c>
      <c r="HF185">
        <v>0</v>
      </c>
      <c r="HG185">
        <v>0</v>
      </c>
      <c r="HH185">
        <v>0</v>
      </c>
      <c r="HI185">
        <v>0</v>
      </c>
      <c r="HJ185" t="s">
        <v>234</v>
      </c>
      <c r="HK185" t="s">
        <v>1445</v>
      </c>
      <c r="HL185" t="s">
        <v>234</v>
      </c>
      <c r="HM185" t="s">
        <v>234</v>
      </c>
      <c r="HN185" t="s">
        <v>234</v>
      </c>
      <c r="HO185" t="s">
        <v>234</v>
      </c>
      <c r="HP185" t="s">
        <v>234</v>
      </c>
      <c r="HQ185" t="s">
        <v>234</v>
      </c>
      <c r="HR185" t="s">
        <v>234</v>
      </c>
      <c r="HS185" t="s">
        <v>234</v>
      </c>
      <c r="HT185" t="s">
        <v>234</v>
      </c>
      <c r="HU185" t="s">
        <v>234</v>
      </c>
      <c r="HV185" t="s">
        <v>234</v>
      </c>
      <c r="HW185" t="s">
        <v>234</v>
      </c>
      <c r="HX185" t="s">
        <v>234</v>
      </c>
      <c r="HY185" t="s">
        <v>234</v>
      </c>
      <c r="HZ185" t="s">
        <v>234</v>
      </c>
      <c r="IA185" t="s">
        <v>234</v>
      </c>
      <c r="IB185" t="s">
        <v>234</v>
      </c>
      <c r="IC185" t="s">
        <v>234</v>
      </c>
      <c r="ID185" t="s">
        <v>234</v>
      </c>
      <c r="IE185" t="s">
        <v>234</v>
      </c>
      <c r="IF185" t="s">
        <v>234</v>
      </c>
      <c r="IG185" t="s">
        <v>234</v>
      </c>
      <c r="IH185" t="s">
        <v>234</v>
      </c>
      <c r="II185" t="s">
        <v>234</v>
      </c>
      <c r="IJ185" t="s">
        <v>234</v>
      </c>
      <c r="IK185" t="s">
        <v>234</v>
      </c>
      <c r="IL185" t="s">
        <v>234</v>
      </c>
      <c r="IM185" t="s">
        <v>234</v>
      </c>
      <c r="IN185" t="s">
        <v>234</v>
      </c>
      <c r="IO185" t="s">
        <v>234</v>
      </c>
      <c r="IP185" t="s">
        <v>234</v>
      </c>
      <c r="IQ185" t="s">
        <v>234</v>
      </c>
      <c r="IR185" t="s">
        <v>234</v>
      </c>
      <c r="IS185" t="s">
        <v>234</v>
      </c>
      <c r="IT185" t="s">
        <v>234</v>
      </c>
      <c r="IU185" t="s">
        <v>234</v>
      </c>
      <c r="IV185" t="s">
        <v>234</v>
      </c>
      <c r="IW185" t="s">
        <v>234</v>
      </c>
      <c r="IX185" t="s">
        <v>234</v>
      </c>
      <c r="IY185" t="s">
        <v>234</v>
      </c>
      <c r="IZ185" t="s">
        <v>234</v>
      </c>
      <c r="JA185" t="s">
        <v>234</v>
      </c>
      <c r="JB185" t="s">
        <v>234</v>
      </c>
      <c r="JC185" t="s">
        <v>234</v>
      </c>
      <c r="JD185" t="s">
        <v>234</v>
      </c>
      <c r="JE185" t="s">
        <v>234</v>
      </c>
      <c r="JF185" t="s">
        <v>234</v>
      </c>
      <c r="JG185" t="s">
        <v>234</v>
      </c>
      <c r="JH185" t="s">
        <v>234</v>
      </c>
      <c r="JI185" t="s">
        <v>234</v>
      </c>
      <c r="JJ185" t="s">
        <v>234</v>
      </c>
      <c r="JK185" t="s">
        <v>234</v>
      </c>
      <c r="JL185" t="s">
        <v>234</v>
      </c>
      <c r="JM185" t="s">
        <v>234</v>
      </c>
      <c r="JN185" t="s">
        <v>234</v>
      </c>
      <c r="JO185" t="s">
        <v>234</v>
      </c>
      <c r="JP185" t="s">
        <v>234</v>
      </c>
      <c r="JQ185" t="s">
        <v>234</v>
      </c>
      <c r="JR185" t="s">
        <v>234</v>
      </c>
      <c r="JS185" t="s">
        <v>234</v>
      </c>
      <c r="JT185" t="s">
        <v>234</v>
      </c>
      <c r="JU185" t="s">
        <v>234</v>
      </c>
      <c r="JV185" t="s">
        <v>234</v>
      </c>
      <c r="JW185" t="s">
        <v>234</v>
      </c>
      <c r="JX185" t="s">
        <v>4243</v>
      </c>
    </row>
    <row r="186" spans="1:284" x14ac:dyDescent="0.35">
      <c r="A186" t="s">
        <v>4246</v>
      </c>
      <c r="B186" s="268">
        <v>44617</v>
      </c>
      <c r="C186" t="s">
        <v>403</v>
      </c>
      <c r="D186" t="s">
        <v>402</v>
      </c>
      <c r="E186" t="s">
        <v>1352</v>
      </c>
      <c r="F186" t="s">
        <v>406</v>
      </c>
      <c r="G186" t="s">
        <v>413</v>
      </c>
      <c r="H186" t="s">
        <v>3383</v>
      </c>
      <c r="I186" t="s">
        <v>3420</v>
      </c>
      <c r="J186" t="s">
        <v>3421</v>
      </c>
      <c r="K186" t="s">
        <v>247</v>
      </c>
      <c r="L186" t="s">
        <v>284</v>
      </c>
      <c r="M186" t="s">
        <v>250</v>
      </c>
      <c r="N186" t="s">
        <v>234</v>
      </c>
      <c r="O186" t="s">
        <v>234</v>
      </c>
      <c r="P186" t="s">
        <v>285</v>
      </c>
      <c r="Q186" t="s">
        <v>234</v>
      </c>
      <c r="R186" t="s">
        <v>302</v>
      </c>
      <c r="S186">
        <v>0</v>
      </c>
      <c r="T186">
        <v>1</v>
      </c>
      <c r="U186">
        <v>0</v>
      </c>
      <c r="V186">
        <v>0</v>
      </c>
      <c r="W186">
        <v>0</v>
      </c>
      <c r="X186">
        <v>0</v>
      </c>
      <c r="Y186">
        <v>0</v>
      </c>
      <c r="Z186">
        <v>0</v>
      </c>
      <c r="AA186" t="s">
        <v>303</v>
      </c>
      <c r="AB186" t="s">
        <v>752</v>
      </c>
      <c r="AC186" t="s">
        <v>287</v>
      </c>
      <c r="AD186">
        <v>1</v>
      </c>
      <c r="AE186">
        <v>0</v>
      </c>
      <c r="AF186">
        <v>0</v>
      </c>
      <c r="AG186">
        <v>0</v>
      </c>
      <c r="AH186">
        <v>0</v>
      </c>
      <c r="AI186">
        <v>0</v>
      </c>
      <c r="AJ186">
        <v>0</v>
      </c>
      <c r="AK186">
        <v>0</v>
      </c>
      <c r="AL186">
        <v>0</v>
      </c>
      <c r="AM186">
        <v>0</v>
      </c>
      <c r="AN186" t="s">
        <v>234</v>
      </c>
      <c r="AO186" t="s">
        <v>348</v>
      </c>
      <c r="AP186" t="s">
        <v>289</v>
      </c>
      <c r="AQ186" t="s">
        <v>234</v>
      </c>
      <c r="AR186" t="s">
        <v>234</v>
      </c>
      <c r="AS186" t="s">
        <v>234</v>
      </c>
      <c r="AT186" t="s">
        <v>234</v>
      </c>
      <c r="AU186" t="s">
        <v>234</v>
      </c>
      <c r="AV186" t="s">
        <v>234</v>
      </c>
      <c r="AW186" t="s">
        <v>234</v>
      </c>
      <c r="AX186" t="s">
        <v>234</v>
      </c>
      <c r="AY186" t="s">
        <v>234</v>
      </c>
      <c r="AZ186" t="s">
        <v>234</v>
      </c>
      <c r="BA186" t="s">
        <v>234</v>
      </c>
      <c r="BB186" t="s">
        <v>234</v>
      </c>
      <c r="BC186" t="s">
        <v>234</v>
      </c>
      <c r="BD186" t="s">
        <v>234</v>
      </c>
      <c r="BE186" s="252" t="s">
        <v>234</v>
      </c>
      <c r="BF186" t="s">
        <v>234</v>
      </c>
      <c r="BG186" t="s">
        <v>234</v>
      </c>
      <c r="BH186" s="252" t="s">
        <v>234</v>
      </c>
      <c r="BI186" t="s">
        <v>234</v>
      </c>
      <c r="BJ186" t="s">
        <v>234</v>
      </c>
      <c r="BK186" s="252" t="s">
        <v>234</v>
      </c>
      <c r="BL186" t="s">
        <v>234</v>
      </c>
      <c r="BM186" t="s">
        <v>234</v>
      </c>
      <c r="BN186" s="252" t="s">
        <v>234</v>
      </c>
      <c r="BO186" t="s">
        <v>234</v>
      </c>
      <c r="BP186" t="s">
        <v>234</v>
      </c>
      <c r="BQ186" s="252" t="s">
        <v>234</v>
      </c>
      <c r="BR186" t="s">
        <v>234</v>
      </c>
      <c r="BS186" t="s">
        <v>234</v>
      </c>
      <c r="BT186" t="s">
        <v>234</v>
      </c>
      <c r="BU186" t="s">
        <v>234</v>
      </c>
      <c r="BV186" t="s">
        <v>234</v>
      </c>
      <c r="BW186" t="s">
        <v>234</v>
      </c>
      <c r="BX186" t="s">
        <v>234</v>
      </c>
      <c r="BY186" t="s">
        <v>234</v>
      </c>
      <c r="BZ186" t="s">
        <v>234</v>
      </c>
      <c r="CA186" t="s">
        <v>234</v>
      </c>
      <c r="CB186" t="s">
        <v>234</v>
      </c>
      <c r="CC186" t="s">
        <v>234</v>
      </c>
      <c r="CD186" t="s">
        <v>234</v>
      </c>
      <c r="CE186" t="s">
        <v>234</v>
      </c>
      <c r="CF186" t="s">
        <v>234</v>
      </c>
      <c r="CG186" t="s">
        <v>234</v>
      </c>
      <c r="CH186" t="s">
        <v>234</v>
      </c>
      <c r="CI186" t="s">
        <v>234</v>
      </c>
      <c r="CJ186" t="s">
        <v>234</v>
      </c>
      <c r="CK186" t="s">
        <v>234</v>
      </c>
      <c r="CL186" t="s">
        <v>234</v>
      </c>
      <c r="CM186" t="s">
        <v>234</v>
      </c>
      <c r="CN186" t="s">
        <v>234</v>
      </c>
      <c r="CO186" t="s">
        <v>234</v>
      </c>
      <c r="CP186" t="s">
        <v>234</v>
      </c>
      <c r="CQ186" t="s">
        <v>234</v>
      </c>
      <c r="CR186" t="s">
        <v>234</v>
      </c>
      <c r="CS186" t="s">
        <v>234</v>
      </c>
      <c r="CT186" t="s">
        <v>234</v>
      </c>
      <c r="CU186" t="s">
        <v>234</v>
      </c>
      <c r="CV186" t="s">
        <v>234</v>
      </c>
      <c r="CW186" t="s">
        <v>234</v>
      </c>
      <c r="CX186" t="s">
        <v>234</v>
      </c>
      <c r="CY186" t="s">
        <v>234</v>
      </c>
      <c r="CZ186" t="s">
        <v>234</v>
      </c>
      <c r="DA186" t="s">
        <v>234</v>
      </c>
      <c r="DB186" t="s">
        <v>234</v>
      </c>
      <c r="DC186" t="s">
        <v>234</v>
      </c>
      <c r="DD186" t="s">
        <v>234</v>
      </c>
      <c r="DE186" t="s">
        <v>234</v>
      </c>
      <c r="DF186" t="s">
        <v>234</v>
      </c>
      <c r="DG186" t="s">
        <v>234</v>
      </c>
      <c r="DH186" t="s">
        <v>234</v>
      </c>
      <c r="DI186" t="s">
        <v>234</v>
      </c>
      <c r="DJ186" t="s">
        <v>234</v>
      </c>
      <c r="DK186" t="s">
        <v>234</v>
      </c>
      <c r="DL186" t="s">
        <v>3813</v>
      </c>
      <c r="DM186">
        <v>1</v>
      </c>
      <c r="DN186">
        <v>1</v>
      </c>
      <c r="DO186">
        <v>1</v>
      </c>
      <c r="DP186">
        <v>1</v>
      </c>
      <c r="DQ186">
        <v>1</v>
      </c>
      <c r="DR186">
        <v>1</v>
      </c>
      <c r="DS186">
        <v>1</v>
      </c>
      <c r="DT186">
        <v>0</v>
      </c>
      <c r="DU186" t="s">
        <v>1655</v>
      </c>
      <c r="DV186">
        <v>40</v>
      </c>
      <c r="DW186" t="s">
        <v>3818</v>
      </c>
      <c r="DX186" t="s">
        <v>234</v>
      </c>
      <c r="DY186" t="s">
        <v>234</v>
      </c>
      <c r="DZ186" t="s">
        <v>234</v>
      </c>
      <c r="EA186" s="99">
        <v>40</v>
      </c>
      <c r="EB186" t="s">
        <v>1445</v>
      </c>
      <c r="EC186">
        <v>25</v>
      </c>
      <c r="ED186" t="s">
        <v>1445</v>
      </c>
      <c r="EE186">
        <v>20</v>
      </c>
      <c r="EF186" t="s">
        <v>1445</v>
      </c>
      <c r="EG186" t="s">
        <v>1655</v>
      </c>
      <c r="EH186">
        <v>20</v>
      </c>
      <c r="EI186" t="s">
        <v>234</v>
      </c>
      <c r="EJ186" t="s">
        <v>234</v>
      </c>
      <c r="EK186" s="252">
        <v>20</v>
      </c>
      <c r="EL186" t="s">
        <v>1445</v>
      </c>
      <c r="EM186" t="s">
        <v>1445</v>
      </c>
      <c r="EN186" t="s">
        <v>234</v>
      </c>
      <c r="EO186">
        <v>150</v>
      </c>
      <c r="EP186">
        <v>125</v>
      </c>
      <c r="EQ186" s="252">
        <v>70.8333333333333</v>
      </c>
      <c r="ER186" t="s">
        <v>1445</v>
      </c>
      <c r="ES186" t="s">
        <v>1655</v>
      </c>
      <c r="ET186">
        <v>100</v>
      </c>
      <c r="EU186" t="s">
        <v>234</v>
      </c>
      <c r="EV186" t="s">
        <v>234</v>
      </c>
      <c r="EW186" t="s">
        <v>234</v>
      </c>
      <c r="EX186" s="99">
        <v>100</v>
      </c>
      <c r="EY186" t="s">
        <v>1445</v>
      </c>
      <c r="EZ186" t="s">
        <v>1655</v>
      </c>
      <c r="FA186" t="s">
        <v>234</v>
      </c>
      <c r="FB186">
        <v>25</v>
      </c>
      <c r="FC186" t="s">
        <v>234</v>
      </c>
      <c r="FD186" t="s">
        <v>234</v>
      </c>
      <c r="FE186" t="s">
        <v>234</v>
      </c>
      <c r="FF186" t="s">
        <v>234</v>
      </c>
      <c r="FG186" t="s">
        <v>234</v>
      </c>
      <c r="FH186" t="s">
        <v>234</v>
      </c>
      <c r="FI186" t="s">
        <v>1655</v>
      </c>
      <c r="FJ186" t="s">
        <v>259</v>
      </c>
      <c r="FK186" s="99">
        <v>25</v>
      </c>
      <c r="FL186" t="s">
        <v>1655</v>
      </c>
      <c r="FM186" t="s">
        <v>3973</v>
      </c>
      <c r="FN186">
        <v>0</v>
      </c>
      <c r="FO186">
        <v>0</v>
      </c>
      <c r="FP186">
        <v>0</v>
      </c>
      <c r="FQ186">
        <v>1</v>
      </c>
      <c r="FR186">
        <v>1</v>
      </c>
      <c r="FS186">
        <v>0</v>
      </c>
      <c r="FT186">
        <v>0</v>
      </c>
      <c r="FU186">
        <v>0</v>
      </c>
      <c r="FV186">
        <v>0</v>
      </c>
      <c r="FW186">
        <v>0</v>
      </c>
      <c r="FX186">
        <v>0</v>
      </c>
      <c r="FY186">
        <v>0</v>
      </c>
      <c r="FZ186">
        <v>0</v>
      </c>
      <c r="GA186" t="s">
        <v>234</v>
      </c>
      <c r="GB186" t="s">
        <v>4245</v>
      </c>
      <c r="GC186">
        <v>1</v>
      </c>
      <c r="GD186">
        <v>0</v>
      </c>
      <c r="GE186">
        <v>0</v>
      </c>
      <c r="GF186">
        <v>0</v>
      </c>
      <c r="GG186">
        <v>0</v>
      </c>
      <c r="GH186">
        <v>1</v>
      </c>
      <c r="GI186">
        <v>0</v>
      </c>
      <c r="GJ186">
        <v>0</v>
      </c>
      <c r="GK186" t="s">
        <v>1445</v>
      </c>
      <c r="GL186" t="s">
        <v>1445</v>
      </c>
      <c r="GM186" t="s">
        <v>1655</v>
      </c>
      <c r="GN186" t="s">
        <v>406</v>
      </c>
      <c r="GO186" t="s">
        <v>305</v>
      </c>
      <c r="GP186" t="s">
        <v>413</v>
      </c>
      <c r="GQ186" t="s">
        <v>305</v>
      </c>
      <c r="GR186" t="s">
        <v>1445</v>
      </c>
      <c r="GS186" t="s">
        <v>234</v>
      </c>
      <c r="GT186" t="s">
        <v>234</v>
      </c>
      <c r="GU186" t="s">
        <v>234</v>
      </c>
      <c r="GV186" t="s">
        <v>234</v>
      </c>
      <c r="GW186" t="s">
        <v>234</v>
      </c>
      <c r="GX186" t="s">
        <v>234</v>
      </c>
      <c r="GY186" t="s">
        <v>234</v>
      </c>
      <c r="GZ186" t="s">
        <v>234</v>
      </c>
      <c r="HA186" t="s">
        <v>3798</v>
      </c>
      <c r="HB186">
        <v>0</v>
      </c>
      <c r="HC186">
        <v>1</v>
      </c>
      <c r="HD186">
        <v>1</v>
      </c>
      <c r="HE186">
        <v>1</v>
      </c>
      <c r="HF186">
        <v>0</v>
      </c>
      <c r="HG186">
        <v>0</v>
      </c>
      <c r="HH186">
        <v>0</v>
      </c>
      <c r="HI186">
        <v>0</v>
      </c>
      <c r="HJ186" t="s">
        <v>234</v>
      </c>
      <c r="HK186" t="s">
        <v>1445</v>
      </c>
      <c r="HL186" t="s">
        <v>234</v>
      </c>
      <c r="HM186" t="s">
        <v>234</v>
      </c>
      <c r="HN186" t="s">
        <v>234</v>
      </c>
      <c r="HO186" t="s">
        <v>234</v>
      </c>
      <c r="HP186" t="s">
        <v>234</v>
      </c>
      <c r="HQ186" t="s">
        <v>234</v>
      </c>
      <c r="HR186" t="s">
        <v>234</v>
      </c>
      <c r="HS186" t="s">
        <v>234</v>
      </c>
      <c r="HT186" t="s">
        <v>234</v>
      </c>
      <c r="HU186" t="s">
        <v>234</v>
      </c>
      <c r="HV186" t="s">
        <v>234</v>
      </c>
      <c r="HW186" t="s">
        <v>234</v>
      </c>
      <c r="HX186" t="s">
        <v>234</v>
      </c>
      <c r="HY186" t="s">
        <v>234</v>
      </c>
      <c r="HZ186" t="s">
        <v>234</v>
      </c>
      <c r="IA186" t="s">
        <v>234</v>
      </c>
      <c r="IB186" t="s">
        <v>234</v>
      </c>
      <c r="IC186" t="s">
        <v>234</v>
      </c>
      <c r="ID186" t="s">
        <v>234</v>
      </c>
      <c r="IE186" t="s">
        <v>234</v>
      </c>
      <c r="IF186" t="s">
        <v>234</v>
      </c>
      <c r="IG186" t="s">
        <v>234</v>
      </c>
      <c r="IH186" t="s">
        <v>234</v>
      </c>
      <c r="II186" t="s">
        <v>234</v>
      </c>
      <c r="IJ186" t="s">
        <v>234</v>
      </c>
      <c r="IK186" t="s">
        <v>234</v>
      </c>
      <c r="IL186" t="s">
        <v>234</v>
      </c>
      <c r="IM186" t="s">
        <v>234</v>
      </c>
      <c r="IN186" t="s">
        <v>234</v>
      </c>
      <c r="IO186" t="s">
        <v>234</v>
      </c>
      <c r="IP186" t="s">
        <v>234</v>
      </c>
      <c r="IQ186" t="s">
        <v>234</v>
      </c>
      <c r="IR186" t="s">
        <v>234</v>
      </c>
      <c r="IS186" t="s">
        <v>234</v>
      </c>
      <c r="IT186" t="s">
        <v>234</v>
      </c>
      <c r="IU186" t="s">
        <v>234</v>
      </c>
      <c r="IV186" t="s">
        <v>234</v>
      </c>
      <c r="IW186" t="s">
        <v>234</v>
      </c>
      <c r="IX186" t="s">
        <v>234</v>
      </c>
      <c r="IY186" t="s">
        <v>234</v>
      </c>
      <c r="IZ186" t="s">
        <v>234</v>
      </c>
      <c r="JA186" t="s">
        <v>234</v>
      </c>
      <c r="JB186" t="s">
        <v>234</v>
      </c>
      <c r="JC186" t="s">
        <v>234</v>
      </c>
      <c r="JD186" t="s">
        <v>234</v>
      </c>
      <c r="JE186" t="s">
        <v>234</v>
      </c>
      <c r="JF186" t="s">
        <v>234</v>
      </c>
      <c r="JG186" t="s">
        <v>234</v>
      </c>
      <c r="JH186" t="s">
        <v>234</v>
      </c>
      <c r="JI186" t="s">
        <v>234</v>
      </c>
      <c r="JJ186" t="s">
        <v>234</v>
      </c>
      <c r="JK186" t="s">
        <v>234</v>
      </c>
      <c r="JL186" t="s">
        <v>234</v>
      </c>
      <c r="JM186" t="s">
        <v>234</v>
      </c>
      <c r="JN186" t="s">
        <v>234</v>
      </c>
      <c r="JO186" t="s">
        <v>234</v>
      </c>
      <c r="JP186" t="s">
        <v>234</v>
      </c>
      <c r="JQ186" t="s">
        <v>234</v>
      </c>
      <c r="JR186" t="s">
        <v>234</v>
      </c>
      <c r="JS186" t="s">
        <v>234</v>
      </c>
      <c r="JT186" t="s">
        <v>234</v>
      </c>
      <c r="JU186" t="s">
        <v>234</v>
      </c>
      <c r="JV186" t="s">
        <v>234</v>
      </c>
      <c r="JW186" t="s">
        <v>234</v>
      </c>
      <c r="JX186" t="s">
        <v>234</v>
      </c>
    </row>
    <row r="187" spans="1:284" x14ac:dyDescent="0.35">
      <c r="A187" t="s">
        <v>4248</v>
      </c>
      <c r="B187" s="268">
        <v>44617</v>
      </c>
      <c r="C187" t="s">
        <v>403</v>
      </c>
      <c r="D187" t="s">
        <v>402</v>
      </c>
      <c r="E187" t="s">
        <v>1352</v>
      </c>
      <c r="F187" t="s">
        <v>406</v>
      </c>
      <c r="G187" t="s">
        <v>413</v>
      </c>
      <c r="H187" t="s">
        <v>3383</v>
      </c>
      <c r="I187" t="s">
        <v>3420</v>
      </c>
      <c r="J187" t="s">
        <v>3421</v>
      </c>
      <c r="K187" t="s">
        <v>247</v>
      </c>
      <c r="L187" t="s">
        <v>284</v>
      </c>
      <c r="M187" t="s">
        <v>250</v>
      </c>
      <c r="N187" t="s">
        <v>234</v>
      </c>
      <c r="O187" t="s">
        <v>234</v>
      </c>
      <c r="P187" t="s">
        <v>285</v>
      </c>
      <c r="Q187" t="s">
        <v>234</v>
      </c>
      <c r="R187" t="s">
        <v>302</v>
      </c>
      <c r="S187">
        <v>0</v>
      </c>
      <c r="T187">
        <v>1</v>
      </c>
      <c r="U187">
        <v>0</v>
      </c>
      <c r="V187">
        <v>0</v>
      </c>
      <c r="W187">
        <v>0</v>
      </c>
      <c r="X187">
        <v>0</v>
      </c>
      <c r="Y187">
        <v>0</v>
      </c>
      <c r="Z187">
        <v>0</v>
      </c>
      <c r="AA187" t="s">
        <v>303</v>
      </c>
      <c r="AB187" t="s">
        <v>752</v>
      </c>
      <c r="AC187" t="s">
        <v>287</v>
      </c>
      <c r="AD187">
        <v>1</v>
      </c>
      <c r="AE187">
        <v>0</v>
      </c>
      <c r="AF187">
        <v>0</v>
      </c>
      <c r="AG187">
        <v>0</v>
      </c>
      <c r="AH187">
        <v>0</v>
      </c>
      <c r="AI187">
        <v>0</v>
      </c>
      <c r="AJ187">
        <v>0</v>
      </c>
      <c r="AK187">
        <v>0</v>
      </c>
      <c r="AL187">
        <v>0</v>
      </c>
      <c r="AM187">
        <v>0</v>
      </c>
      <c r="AN187" t="s">
        <v>234</v>
      </c>
      <c r="AO187" t="s">
        <v>304</v>
      </c>
      <c r="AP187" t="s">
        <v>311</v>
      </c>
      <c r="AQ187" t="s">
        <v>234</v>
      </c>
      <c r="AR187" t="s">
        <v>234</v>
      </c>
      <c r="AS187" t="s">
        <v>234</v>
      </c>
      <c r="AT187" t="s">
        <v>234</v>
      </c>
      <c r="AU187" t="s">
        <v>234</v>
      </c>
      <c r="AV187" t="s">
        <v>234</v>
      </c>
      <c r="AW187" t="s">
        <v>234</v>
      </c>
      <c r="AX187" t="s">
        <v>234</v>
      </c>
      <c r="AY187" t="s">
        <v>234</v>
      </c>
      <c r="AZ187" t="s">
        <v>234</v>
      </c>
      <c r="BA187" t="s">
        <v>234</v>
      </c>
      <c r="BB187" t="s">
        <v>234</v>
      </c>
      <c r="BC187" t="s">
        <v>234</v>
      </c>
      <c r="BD187" t="s">
        <v>234</v>
      </c>
      <c r="BE187" s="252" t="s">
        <v>234</v>
      </c>
      <c r="BF187" t="s">
        <v>234</v>
      </c>
      <c r="BG187" t="s">
        <v>234</v>
      </c>
      <c r="BH187" s="252" t="s">
        <v>234</v>
      </c>
      <c r="BI187" t="s">
        <v>234</v>
      </c>
      <c r="BJ187" t="s">
        <v>234</v>
      </c>
      <c r="BK187" s="252" t="s">
        <v>234</v>
      </c>
      <c r="BL187" t="s">
        <v>234</v>
      </c>
      <c r="BM187" t="s">
        <v>234</v>
      </c>
      <c r="BN187" s="252" t="s">
        <v>234</v>
      </c>
      <c r="BO187" t="s">
        <v>234</v>
      </c>
      <c r="BP187" t="s">
        <v>234</v>
      </c>
      <c r="BQ187" s="252" t="s">
        <v>234</v>
      </c>
      <c r="BR187" t="s">
        <v>234</v>
      </c>
      <c r="BS187" t="s">
        <v>234</v>
      </c>
      <c r="BT187" t="s">
        <v>234</v>
      </c>
      <c r="BU187" t="s">
        <v>234</v>
      </c>
      <c r="BV187" t="s">
        <v>234</v>
      </c>
      <c r="BW187" t="s">
        <v>234</v>
      </c>
      <c r="BX187" t="s">
        <v>234</v>
      </c>
      <c r="BY187" t="s">
        <v>234</v>
      </c>
      <c r="BZ187" t="s">
        <v>234</v>
      </c>
      <c r="CA187" t="s">
        <v>234</v>
      </c>
      <c r="CB187" t="s">
        <v>234</v>
      </c>
      <c r="CC187" t="s">
        <v>234</v>
      </c>
      <c r="CD187" t="s">
        <v>234</v>
      </c>
      <c r="CE187" t="s">
        <v>234</v>
      </c>
      <c r="CF187" t="s">
        <v>234</v>
      </c>
      <c r="CG187" t="s">
        <v>234</v>
      </c>
      <c r="CH187" t="s">
        <v>234</v>
      </c>
      <c r="CI187" t="s">
        <v>234</v>
      </c>
      <c r="CJ187" t="s">
        <v>234</v>
      </c>
      <c r="CK187" t="s">
        <v>234</v>
      </c>
      <c r="CL187" t="s">
        <v>234</v>
      </c>
      <c r="CM187" t="s">
        <v>234</v>
      </c>
      <c r="CN187" t="s">
        <v>234</v>
      </c>
      <c r="CO187" t="s">
        <v>234</v>
      </c>
      <c r="CP187" t="s">
        <v>234</v>
      </c>
      <c r="CQ187" t="s">
        <v>234</v>
      </c>
      <c r="CR187" t="s">
        <v>234</v>
      </c>
      <c r="CS187" t="s">
        <v>234</v>
      </c>
      <c r="CT187" t="s">
        <v>234</v>
      </c>
      <c r="CU187" t="s">
        <v>234</v>
      </c>
      <c r="CV187" t="s">
        <v>234</v>
      </c>
      <c r="CW187" t="s">
        <v>234</v>
      </c>
      <c r="CX187" t="s">
        <v>234</v>
      </c>
      <c r="CY187" t="s">
        <v>234</v>
      </c>
      <c r="CZ187" t="s">
        <v>234</v>
      </c>
      <c r="DA187" t="s">
        <v>234</v>
      </c>
      <c r="DB187" t="s">
        <v>234</v>
      </c>
      <c r="DC187" t="s">
        <v>234</v>
      </c>
      <c r="DD187" t="s">
        <v>234</v>
      </c>
      <c r="DE187" t="s">
        <v>234</v>
      </c>
      <c r="DF187" t="s">
        <v>234</v>
      </c>
      <c r="DG187" t="s">
        <v>234</v>
      </c>
      <c r="DH187" t="s">
        <v>234</v>
      </c>
      <c r="DI187" t="s">
        <v>234</v>
      </c>
      <c r="DJ187" t="s">
        <v>234</v>
      </c>
      <c r="DK187" t="s">
        <v>234</v>
      </c>
      <c r="DL187" t="s">
        <v>3813</v>
      </c>
      <c r="DM187">
        <v>1</v>
      </c>
      <c r="DN187">
        <v>1</v>
      </c>
      <c r="DO187">
        <v>1</v>
      </c>
      <c r="DP187">
        <v>1</v>
      </c>
      <c r="DQ187">
        <v>1</v>
      </c>
      <c r="DR187">
        <v>1</v>
      </c>
      <c r="DS187">
        <v>1</v>
      </c>
      <c r="DT187">
        <v>0</v>
      </c>
      <c r="DU187" t="s">
        <v>1655</v>
      </c>
      <c r="DV187">
        <v>40</v>
      </c>
      <c r="DW187" t="s">
        <v>3818</v>
      </c>
      <c r="DX187" t="s">
        <v>234</v>
      </c>
      <c r="DY187" t="s">
        <v>234</v>
      </c>
      <c r="DZ187" t="s">
        <v>234</v>
      </c>
      <c r="EA187" s="99">
        <v>40</v>
      </c>
      <c r="EB187" t="s">
        <v>1445</v>
      </c>
      <c r="EC187">
        <v>20</v>
      </c>
      <c r="ED187" t="s">
        <v>1445</v>
      </c>
      <c r="EE187">
        <v>20</v>
      </c>
      <c r="EF187" t="s">
        <v>1445</v>
      </c>
      <c r="EG187" t="s">
        <v>1655</v>
      </c>
      <c r="EH187">
        <v>20</v>
      </c>
      <c r="EI187" t="s">
        <v>234</v>
      </c>
      <c r="EJ187" t="s">
        <v>234</v>
      </c>
      <c r="EK187" s="252">
        <v>20</v>
      </c>
      <c r="EL187" t="s">
        <v>1445</v>
      </c>
      <c r="EM187" t="s">
        <v>1445</v>
      </c>
      <c r="EN187" t="s">
        <v>234</v>
      </c>
      <c r="EO187">
        <v>150</v>
      </c>
      <c r="EP187">
        <v>125</v>
      </c>
      <c r="EQ187" s="252">
        <v>70.8333333333333</v>
      </c>
      <c r="ER187" t="s">
        <v>1445</v>
      </c>
      <c r="ES187" t="s">
        <v>1655</v>
      </c>
      <c r="ET187">
        <v>100</v>
      </c>
      <c r="EU187" t="s">
        <v>234</v>
      </c>
      <c r="EV187" t="s">
        <v>234</v>
      </c>
      <c r="EW187" t="s">
        <v>234</v>
      </c>
      <c r="EX187" s="99">
        <v>100</v>
      </c>
      <c r="EY187" t="s">
        <v>1445</v>
      </c>
      <c r="EZ187" t="s">
        <v>1655</v>
      </c>
      <c r="FA187" t="s">
        <v>234</v>
      </c>
      <c r="FB187">
        <v>25</v>
      </c>
      <c r="FC187" t="s">
        <v>234</v>
      </c>
      <c r="FD187" t="s">
        <v>234</v>
      </c>
      <c r="FE187" t="s">
        <v>234</v>
      </c>
      <c r="FF187" t="s">
        <v>234</v>
      </c>
      <c r="FG187" t="s">
        <v>234</v>
      </c>
      <c r="FH187" t="s">
        <v>234</v>
      </c>
      <c r="FI187" t="s">
        <v>1655</v>
      </c>
      <c r="FJ187" t="s">
        <v>259</v>
      </c>
      <c r="FK187" s="99">
        <v>25</v>
      </c>
      <c r="FL187" t="s">
        <v>1655</v>
      </c>
      <c r="FM187" t="s">
        <v>3973</v>
      </c>
      <c r="FN187">
        <v>0</v>
      </c>
      <c r="FO187">
        <v>0</v>
      </c>
      <c r="FP187">
        <v>0</v>
      </c>
      <c r="FQ187">
        <v>1</v>
      </c>
      <c r="FR187">
        <v>1</v>
      </c>
      <c r="FS187">
        <v>0</v>
      </c>
      <c r="FT187">
        <v>0</v>
      </c>
      <c r="FU187">
        <v>0</v>
      </c>
      <c r="FV187">
        <v>0</v>
      </c>
      <c r="FW187">
        <v>0</v>
      </c>
      <c r="FX187">
        <v>0</v>
      </c>
      <c r="FY187">
        <v>0</v>
      </c>
      <c r="FZ187">
        <v>0</v>
      </c>
      <c r="GA187" t="s">
        <v>234</v>
      </c>
      <c r="GB187" t="s">
        <v>4247</v>
      </c>
      <c r="GC187">
        <v>1</v>
      </c>
      <c r="GD187">
        <v>0</v>
      </c>
      <c r="GE187">
        <v>0</v>
      </c>
      <c r="GF187">
        <v>1</v>
      </c>
      <c r="GG187">
        <v>0</v>
      </c>
      <c r="GH187">
        <v>1</v>
      </c>
      <c r="GI187">
        <v>0</v>
      </c>
      <c r="GJ187">
        <v>0</v>
      </c>
      <c r="GK187" t="s">
        <v>1445</v>
      </c>
      <c r="GL187" t="s">
        <v>1445</v>
      </c>
      <c r="GM187" t="s">
        <v>1655</v>
      </c>
      <c r="GN187" t="s">
        <v>406</v>
      </c>
      <c r="GO187" t="s">
        <v>305</v>
      </c>
      <c r="GP187" t="s">
        <v>413</v>
      </c>
      <c r="GQ187" t="s">
        <v>305</v>
      </c>
      <c r="GR187" t="s">
        <v>1445</v>
      </c>
      <c r="GS187" t="s">
        <v>234</v>
      </c>
      <c r="GT187" t="s">
        <v>234</v>
      </c>
      <c r="GU187" t="s">
        <v>234</v>
      </c>
      <c r="GV187" t="s">
        <v>234</v>
      </c>
      <c r="GW187" t="s">
        <v>234</v>
      </c>
      <c r="GX187" t="s">
        <v>234</v>
      </c>
      <c r="GY187" t="s">
        <v>234</v>
      </c>
      <c r="GZ187" t="s">
        <v>234</v>
      </c>
      <c r="HA187" t="s">
        <v>3923</v>
      </c>
      <c r="HB187">
        <v>0</v>
      </c>
      <c r="HC187">
        <v>1</v>
      </c>
      <c r="HD187">
        <v>1</v>
      </c>
      <c r="HE187">
        <v>0</v>
      </c>
      <c r="HF187">
        <v>0</v>
      </c>
      <c r="HG187">
        <v>0</v>
      </c>
      <c r="HH187">
        <v>0</v>
      </c>
      <c r="HI187">
        <v>0</v>
      </c>
      <c r="HJ187" t="s">
        <v>234</v>
      </c>
      <c r="HK187" t="s">
        <v>1445</v>
      </c>
      <c r="HL187" t="s">
        <v>234</v>
      </c>
      <c r="HM187" t="s">
        <v>234</v>
      </c>
      <c r="HN187" t="s">
        <v>234</v>
      </c>
      <c r="HO187" t="s">
        <v>234</v>
      </c>
      <c r="HP187" t="s">
        <v>234</v>
      </c>
      <c r="HQ187" t="s">
        <v>234</v>
      </c>
      <c r="HR187" t="s">
        <v>234</v>
      </c>
      <c r="HS187" t="s">
        <v>234</v>
      </c>
      <c r="HT187" t="s">
        <v>234</v>
      </c>
      <c r="HU187" t="s">
        <v>234</v>
      </c>
      <c r="HV187" t="s">
        <v>234</v>
      </c>
      <c r="HW187" t="s">
        <v>234</v>
      </c>
      <c r="HX187" t="s">
        <v>234</v>
      </c>
      <c r="HY187" t="s">
        <v>234</v>
      </c>
      <c r="HZ187" t="s">
        <v>234</v>
      </c>
      <c r="IA187" t="s">
        <v>234</v>
      </c>
      <c r="IB187" t="s">
        <v>234</v>
      </c>
      <c r="IC187" t="s">
        <v>234</v>
      </c>
      <c r="ID187" t="s">
        <v>234</v>
      </c>
      <c r="IE187" t="s">
        <v>234</v>
      </c>
      <c r="IF187" t="s">
        <v>234</v>
      </c>
      <c r="IG187" t="s">
        <v>234</v>
      </c>
      <c r="IH187" t="s">
        <v>234</v>
      </c>
      <c r="II187" t="s">
        <v>234</v>
      </c>
      <c r="IJ187" t="s">
        <v>234</v>
      </c>
      <c r="IK187" t="s">
        <v>234</v>
      </c>
      <c r="IL187" t="s">
        <v>234</v>
      </c>
      <c r="IM187" t="s">
        <v>234</v>
      </c>
      <c r="IN187" t="s">
        <v>234</v>
      </c>
      <c r="IO187" t="s">
        <v>234</v>
      </c>
      <c r="IP187" t="s">
        <v>234</v>
      </c>
      <c r="IQ187" t="s">
        <v>234</v>
      </c>
      <c r="IR187" t="s">
        <v>234</v>
      </c>
      <c r="IS187" t="s">
        <v>234</v>
      </c>
      <c r="IT187" t="s">
        <v>234</v>
      </c>
      <c r="IU187" t="s">
        <v>234</v>
      </c>
      <c r="IV187" t="s">
        <v>234</v>
      </c>
      <c r="IW187" t="s">
        <v>234</v>
      </c>
      <c r="IX187" t="s">
        <v>234</v>
      </c>
      <c r="IY187" t="s">
        <v>234</v>
      </c>
      <c r="IZ187" t="s">
        <v>234</v>
      </c>
      <c r="JA187" t="s">
        <v>234</v>
      </c>
      <c r="JB187" t="s">
        <v>234</v>
      </c>
      <c r="JC187" t="s">
        <v>234</v>
      </c>
      <c r="JD187" t="s">
        <v>234</v>
      </c>
      <c r="JE187" t="s">
        <v>234</v>
      </c>
      <c r="JF187" t="s">
        <v>234</v>
      </c>
      <c r="JG187" t="s">
        <v>234</v>
      </c>
      <c r="JH187" t="s">
        <v>234</v>
      </c>
      <c r="JI187" t="s">
        <v>234</v>
      </c>
      <c r="JJ187" t="s">
        <v>234</v>
      </c>
      <c r="JK187" t="s">
        <v>234</v>
      </c>
      <c r="JL187" t="s">
        <v>234</v>
      </c>
      <c r="JM187" t="s">
        <v>234</v>
      </c>
      <c r="JN187" t="s">
        <v>234</v>
      </c>
      <c r="JO187" t="s">
        <v>234</v>
      </c>
      <c r="JP187" t="s">
        <v>234</v>
      </c>
      <c r="JQ187" t="s">
        <v>234</v>
      </c>
      <c r="JR187" t="s">
        <v>234</v>
      </c>
      <c r="JS187" t="s">
        <v>234</v>
      </c>
      <c r="JT187" t="s">
        <v>234</v>
      </c>
      <c r="JU187" t="s">
        <v>234</v>
      </c>
      <c r="JV187" t="s">
        <v>234</v>
      </c>
      <c r="JW187" t="s">
        <v>234</v>
      </c>
      <c r="JX187" t="s">
        <v>234</v>
      </c>
    </row>
    <row r="188" spans="1:284" x14ac:dyDescent="0.35">
      <c r="A188" t="s">
        <v>4249</v>
      </c>
      <c r="B188" s="268">
        <v>44620</v>
      </c>
      <c r="C188" t="s">
        <v>403</v>
      </c>
      <c r="D188" t="s">
        <v>402</v>
      </c>
      <c r="E188" t="s">
        <v>1352</v>
      </c>
      <c r="F188" t="s">
        <v>406</v>
      </c>
      <c r="G188" t="s">
        <v>413</v>
      </c>
      <c r="H188" t="s">
        <v>3383</v>
      </c>
      <c r="I188" t="s">
        <v>3420</v>
      </c>
      <c r="J188" t="s">
        <v>3421</v>
      </c>
      <c r="K188" t="s">
        <v>247</v>
      </c>
      <c r="L188" t="s">
        <v>248</v>
      </c>
      <c r="M188" t="s">
        <v>250</v>
      </c>
      <c r="N188" t="s">
        <v>234</v>
      </c>
      <c r="O188" t="s">
        <v>234</v>
      </c>
      <c r="P188" t="s">
        <v>234</v>
      </c>
      <c r="Q188" t="s">
        <v>234</v>
      </c>
      <c r="R188" t="s">
        <v>234</v>
      </c>
      <c r="S188" t="s">
        <v>234</v>
      </c>
      <c r="T188" t="s">
        <v>234</v>
      </c>
      <c r="U188" t="s">
        <v>234</v>
      </c>
      <c r="V188" t="s">
        <v>234</v>
      </c>
      <c r="W188" t="s">
        <v>234</v>
      </c>
      <c r="X188" t="s">
        <v>234</v>
      </c>
      <c r="Y188" t="s">
        <v>234</v>
      </c>
      <c r="Z188" t="s">
        <v>234</v>
      </c>
      <c r="AA188" t="s">
        <v>234</v>
      </c>
      <c r="AB188" t="s">
        <v>234</v>
      </c>
      <c r="AC188" t="s">
        <v>234</v>
      </c>
      <c r="AD188" t="s">
        <v>234</v>
      </c>
      <c r="AE188" t="s">
        <v>234</v>
      </c>
      <c r="AF188" t="s">
        <v>234</v>
      </c>
      <c r="AG188" t="s">
        <v>234</v>
      </c>
      <c r="AH188" t="s">
        <v>234</v>
      </c>
      <c r="AI188" t="s">
        <v>234</v>
      </c>
      <c r="AJ188" t="s">
        <v>234</v>
      </c>
      <c r="AK188" t="s">
        <v>234</v>
      </c>
      <c r="AL188" t="s">
        <v>234</v>
      </c>
      <c r="AM188" t="s">
        <v>234</v>
      </c>
      <c r="AN188" t="s">
        <v>234</v>
      </c>
      <c r="AO188" t="s">
        <v>234</v>
      </c>
      <c r="AP188" t="s">
        <v>234</v>
      </c>
      <c r="AQ188" t="s">
        <v>234</v>
      </c>
      <c r="AR188" t="s">
        <v>234</v>
      </c>
      <c r="AS188" t="s">
        <v>234</v>
      </c>
      <c r="AT188" t="s">
        <v>234</v>
      </c>
      <c r="AU188" t="s">
        <v>234</v>
      </c>
      <c r="AV188" t="s">
        <v>234</v>
      </c>
      <c r="AW188" t="s">
        <v>234</v>
      </c>
      <c r="AX188" t="s">
        <v>234</v>
      </c>
      <c r="AY188" t="s">
        <v>234</v>
      </c>
      <c r="AZ188" t="s">
        <v>234</v>
      </c>
      <c r="BA188" t="s">
        <v>234</v>
      </c>
      <c r="BB188" t="s">
        <v>234</v>
      </c>
      <c r="BC188" t="s">
        <v>234</v>
      </c>
      <c r="BD188" t="s">
        <v>234</v>
      </c>
      <c r="BE188" s="252" t="s">
        <v>234</v>
      </c>
      <c r="BF188" t="s">
        <v>234</v>
      </c>
      <c r="BG188" t="s">
        <v>234</v>
      </c>
      <c r="BH188" s="252" t="s">
        <v>234</v>
      </c>
      <c r="BI188" t="s">
        <v>234</v>
      </c>
      <c r="BJ188" t="s">
        <v>234</v>
      </c>
      <c r="BK188" s="252" t="s">
        <v>234</v>
      </c>
      <c r="BL188" t="s">
        <v>234</v>
      </c>
      <c r="BM188" t="s">
        <v>234</v>
      </c>
      <c r="BN188" s="252" t="s">
        <v>234</v>
      </c>
      <c r="BO188" t="s">
        <v>234</v>
      </c>
      <c r="BP188" t="s">
        <v>234</v>
      </c>
      <c r="BQ188" s="252" t="s">
        <v>234</v>
      </c>
      <c r="BR188" t="s">
        <v>234</v>
      </c>
      <c r="BS188" t="s">
        <v>234</v>
      </c>
      <c r="BT188" t="s">
        <v>234</v>
      </c>
      <c r="BU188" t="s">
        <v>234</v>
      </c>
      <c r="BV188" t="s">
        <v>234</v>
      </c>
      <c r="BW188" t="s">
        <v>234</v>
      </c>
      <c r="BX188" t="s">
        <v>234</v>
      </c>
      <c r="BY188" t="s">
        <v>234</v>
      </c>
      <c r="BZ188" t="s">
        <v>234</v>
      </c>
      <c r="CA188" t="s">
        <v>234</v>
      </c>
      <c r="CB188" t="s">
        <v>234</v>
      </c>
      <c r="CC188" t="s">
        <v>234</v>
      </c>
      <c r="CD188" t="s">
        <v>234</v>
      </c>
      <c r="CE188" t="s">
        <v>234</v>
      </c>
      <c r="CF188" t="s">
        <v>234</v>
      </c>
      <c r="CG188" t="s">
        <v>234</v>
      </c>
      <c r="CH188" t="s">
        <v>234</v>
      </c>
      <c r="CI188" t="s">
        <v>234</v>
      </c>
      <c r="CJ188" t="s">
        <v>234</v>
      </c>
      <c r="CK188" t="s">
        <v>234</v>
      </c>
      <c r="CL188" t="s">
        <v>234</v>
      </c>
      <c r="CM188" t="s">
        <v>234</v>
      </c>
      <c r="CN188" t="s">
        <v>234</v>
      </c>
      <c r="CO188" t="s">
        <v>234</v>
      </c>
      <c r="CP188" t="s">
        <v>234</v>
      </c>
      <c r="CQ188" t="s">
        <v>234</v>
      </c>
      <c r="CR188" t="s">
        <v>234</v>
      </c>
      <c r="CS188" t="s">
        <v>234</v>
      </c>
      <c r="CT188" t="s">
        <v>234</v>
      </c>
      <c r="CU188" t="s">
        <v>234</v>
      </c>
      <c r="CV188" t="s">
        <v>234</v>
      </c>
      <c r="CW188" t="s">
        <v>234</v>
      </c>
      <c r="CX188" t="s">
        <v>234</v>
      </c>
      <c r="CY188" t="s">
        <v>234</v>
      </c>
      <c r="CZ188" t="s">
        <v>234</v>
      </c>
      <c r="DA188" t="s">
        <v>234</v>
      </c>
      <c r="DB188" t="s">
        <v>234</v>
      </c>
      <c r="DC188" t="s">
        <v>234</v>
      </c>
      <c r="DD188" t="s">
        <v>234</v>
      </c>
      <c r="DE188" t="s">
        <v>234</v>
      </c>
      <c r="DF188" t="s">
        <v>234</v>
      </c>
      <c r="DG188" t="s">
        <v>234</v>
      </c>
      <c r="DH188" t="s">
        <v>234</v>
      </c>
      <c r="DI188" t="s">
        <v>234</v>
      </c>
      <c r="DJ188" t="s">
        <v>234</v>
      </c>
      <c r="DK188" t="s">
        <v>234</v>
      </c>
      <c r="DL188" t="s">
        <v>234</v>
      </c>
      <c r="DM188" t="s">
        <v>234</v>
      </c>
      <c r="DN188" t="s">
        <v>234</v>
      </c>
      <c r="DO188" t="s">
        <v>234</v>
      </c>
      <c r="DP188" t="s">
        <v>234</v>
      </c>
      <c r="DQ188" t="s">
        <v>234</v>
      </c>
      <c r="DR188" t="s">
        <v>234</v>
      </c>
      <c r="DS188" t="s">
        <v>234</v>
      </c>
      <c r="DT188" t="s">
        <v>234</v>
      </c>
      <c r="DU188" t="s">
        <v>234</v>
      </c>
      <c r="DV188" t="s">
        <v>234</v>
      </c>
      <c r="DW188" t="s">
        <v>234</v>
      </c>
      <c r="DX188" t="s">
        <v>234</v>
      </c>
      <c r="DY188" t="s">
        <v>234</v>
      </c>
      <c r="DZ188" t="s">
        <v>234</v>
      </c>
      <c r="EA188" t="s">
        <v>234</v>
      </c>
      <c r="EB188" t="s">
        <v>234</v>
      </c>
      <c r="EC188" t="s">
        <v>234</v>
      </c>
      <c r="ED188" t="s">
        <v>234</v>
      </c>
      <c r="EE188" t="s">
        <v>234</v>
      </c>
      <c r="EF188" t="s">
        <v>234</v>
      </c>
      <c r="EG188" t="s">
        <v>234</v>
      </c>
      <c r="EH188" t="s">
        <v>234</v>
      </c>
      <c r="EI188" t="s">
        <v>234</v>
      </c>
      <c r="EJ188" t="s">
        <v>234</v>
      </c>
      <c r="EK188" s="252" t="s">
        <v>234</v>
      </c>
      <c r="EL188" t="s">
        <v>234</v>
      </c>
      <c r="EM188" t="s">
        <v>234</v>
      </c>
      <c r="EN188" t="s">
        <v>234</v>
      </c>
      <c r="EO188" t="s">
        <v>234</v>
      </c>
      <c r="EP188" t="s">
        <v>234</v>
      </c>
      <c r="EQ188" s="252" t="s">
        <v>234</v>
      </c>
      <c r="ER188" t="s">
        <v>234</v>
      </c>
      <c r="ES188" t="s">
        <v>234</v>
      </c>
      <c r="ET188" t="s">
        <v>234</v>
      </c>
      <c r="EU188" t="s">
        <v>234</v>
      </c>
      <c r="EV188" t="s">
        <v>234</v>
      </c>
      <c r="EW188" t="s">
        <v>234</v>
      </c>
      <c r="EX188" t="s">
        <v>234</v>
      </c>
      <c r="EY188" t="s">
        <v>234</v>
      </c>
      <c r="EZ188" t="s">
        <v>234</v>
      </c>
      <c r="FA188" t="s">
        <v>234</v>
      </c>
      <c r="FB188" t="s">
        <v>234</v>
      </c>
      <c r="FC188" t="s">
        <v>234</v>
      </c>
      <c r="FD188" t="s">
        <v>234</v>
      </c>
      <c r="FE188" t="s">
        <v>234</v>
      </c>
      <c r="FF188" t="s">
        <v>234</v>
      </c>
      <c r="FG188" t="s">
        <v>234</v>
      </c>
      <c r="FH188" t="s">
        <v>234</v>
      </c>
      <c r="FI188" t="s">
        <v>234</v>
      </c>
      <c r="FJ188" t="s">
        <v>234</v>
      </c>
      <c r="FK188" t="s">
        <v>234</v>
      </c>
      <c r="FL188" t="s">
        <v>234</v>
      </c>
      <c r="FM188" t="s">
        <v>234</v>
      </c>
      <c r="FN188" t="s">
        <v>234</v>
      </c>
      <c r="FO188" t="s">
        <v>234</v>
      </c>
      <c r="FP188" t="s">
        <v>234</v>
      </c>
      <c r="FQ188" t="s">
        <v>234</v>
      </c>
      <c r="FR188" t="s">
        <v>234</v>
      </c>
      <c r="FS188" t="s">
        <v>234</v>
      </c>
      <c r="FT188" t="s">
        <v>234</v>
      </c>
      <c r="FU188" t="s">
        <v>234</v>
      </c>
      <c r="FV188" t="s">
        <v>234</v>
      </c>
      <c r="FW188" t="s">
        <v>234</v>
      </c>
      <c r="FX188" t="s">
        <v>234</v>
      </c>
      <c r="FY188" t="s">
        <v>234</v>
      </c>
      <c r="FZ188" t="s">
        <v>234</v>
      </c>
      <c r="GA188" t="s">
        <v>234</v>
      </c>
      <c r="GB188" t="s">
        <v>234</v>
      </c>
      <c r="GC188" t="s">
        <v>234</v>
      </c>
      <c r="GD188" t="s">
        <v>234</v>
      </c>
      <c r="GE188" t="s">
        <v>234</v>
      </c>
      <c r="GF188" t="s">
        <v>234</v>
      </c>
      <c r="GG188" t="s">
        <v>234</v>
      </c>
      <c r="GH188" t="s">
        <v>234</v>
      </c>
      <c r="GI188" t="s">
        <v>234</v>
      </c>
      <c r="GJ188" t="s">
        <v>234</v>
      </c>
      <c r="GK188" t="s">
        <v>234</v>
      </c>
      <c r="GL188" t="s">
        <v>234</v>
      </c>
      <c r="GM188" t="s">
        <v>234</v>
      </c>
      <c r="GN188" t="s">
        <v>234</v>
      </c>
      <c r="GO188" t="s">
        <v>234</v>
      </c>
      <c r="GP188" t="s">
        <v>234</v>
      </c>
      <c r="GQ188" t="s">
        <v>234</v>
      </c>
      <c r="GR188" t="s">
        <v>234</v>
      </c>
      <c r="GS188" t="s">
        <v>234</v>
      </c>
      <c r="GT188" t="s">
        <v>234</v>
      </c>
      <c r="GU188" t="s">
        <v>234</v>
      </c>
      <c r="GV188" t="s">
        <v>234</v>
      </c>
      <c r="GW188" t="s">
        <v>234</v>
      </c>
      <c r="GX188" t="s">
        <v>234</v>
      </c>
      <c r="GY188" t="s">
        <v>234</v>
      </c>
      <c r="GZ188" t="s">
        <v>234</v>
      </c>
      <c r="HA188" t="s">
        <v>234</v>
      </c>
      <c r="HB188" t="s">
        <v>234</v>
      </c>
      <c r="HC188" t="s">
        <v>234</v>
      </c>
      <c r="HD188" t="s">
        <v>234</v>
      </c>
      <c r="HE188" t="s">
        <v>234</v>
      </c>
      <c r="HF188" t="s">
        <v>234</v>
      </c>
      <c r="HG188" t="s">
        <v>234</v>
      </c>
      <c r="HH188" t="s">
        <v>234</v>
      </c>
      <c r="HI188" t="s">
        <v>234</v>
      </c>
      <c r="HJ188" t="s">
        <v>234</v>
      </c>
      <c r="HK188" t="s">
        <v>234</v>
      </c>
      <c r="HL188" t="s">
        <v>234</v>
      </c>
      <c r="HM188" t="s">
        <v>234</v>
      </c>
      <c r="HN188" t="s">
        <v>234</v>
      </c>
      <c r="HO188" t="s">
        <v>234</v>
      </c>
      <c r="HP188" t="s">
        <v>234</v>
      </c>
      <c r="HQ188" t="s">
        <v>1655</v>
      </c>
      <c r="HR188" t="s">
        <v>1713</v>
      </c>
      <c r="HS188" t="s">
        <v>252</v>
      </c>
      <c r="HT188" t="s">
        <v>234</v>
      </c>
      <c r="HU188" t="s">
        <v>253</v>
      </c>
      <c r="HV188" t="s">
        <v>254</v>
      </c>
      <c r="HW188" t="s">
        <v>254</v>
      </c>
      <c r="HX188" t="s">
        <v>255</v>
      </c>
      <c r="HY188" t="s">
        <v>234</v>
      </c>
      <c r="HZ188" t="s">
        <v>256</v>
      </c>
      <c r="IA188" t="s">
        <v>258</v>
      </c>
      <c r="IB188" t="s">
        <v>258</v>
      </c>
      <c r="IC188" t="s">
        <v>3810</v>
      </c>
      <c r="ID188" t="s">
        <v>234</v>
      </c>
      <c r="IE188" t="s">
        <v>234</v>
      </c>
      <c r="IF188" t="s">
        <v>234</v>
      </c>
      <c r="IG188" t="s">
        <v>234</v>
      </c>
      <c r="IH188" t="s">
        <v>234</v>
      </c>
      <c r="II188">
        <v>50</v>
      </c>
      <c r="IJ188" t="s">
        <v>3862</v>
      </c>
      <c r="IK188" t="s">
        <v>234</v>
      </c>
      <c r="IL188" t="s">
        <v>259</v>
      </c>
      <c r="IM188" s="99">
        <v>10</v>
      </c>
      <c r="IN188" t="s">
        <v>249</v>
      </c>
      <c r="IO188" t="s">
        <v>234</v>
      </c>
      <c r="IP188" t="s">
        <v>261</v>
      </c>
      <c r="IQ188" t="s">
        <v>234</v>
      </c>
      <c r="IR188" t="s">
        <v>234</v>
      </c>
      <c r="IS188" t="s">
        <v>234</v>
      </c>
      <c r="IT188" t="s">
        <v>234</v>
      </c>
      <c r="IU188" t="s">
        <v>234</v>
      </c>
      <c r="IV188" t="s">
        <v>234</v>
      </c>
      <c r="IW188" t="s">
        <v>234</v>
      </c>
      <c r="IX188" t="s">
        <v>234</v>
      </c>
      <c r="IY188" t="s">
        <v>234</v>
      </c>
      <c r="IZ188" t="s">
        <v>234</v>
      </c>
      <c r="JA188" t="s">
        <v>234</v>
      </c>
      <c r="JB188" t="s">
        <v>234</v>
      </c>
      <c r="JC188" t="s">
        <v>234</v>
      </c>
      <c r="JD188" t="s">
        <v>234</v>
      </c>
      <c r="JE188" t="s">
        <v>261</v>
      </c>
      <c r="JF188" t="s">
        <v>234</v>
      </c>
      <c r="JG188" t="s">
        <v>234</v>
      </c>
      <c r="JH188" t="s">
        <v>234</v>
      </c>
      <c r="JI188" t="s">
        <v>234</v>
      </c>
      <c r="JJ188" t="s">
        <v>234</v>
      </c>
      <c r="JK188" t="s">
        <v>234</v>
      </c>
      <c r="JL188" t="s">
        <v>234</v>
      </c>
      <c r="JM188" t="s">
        <v>234</v>
      </c>
      <c r="JN188" t="s">
        <v>234</v>
      </c>
      <c r="JO188" t="s">
        <v>234</v>
      </c>
      <c r="JP188" t="s">
        <v>234</v>
      </c>
      <c r="JQ188" t="s">
        <v>234</v>
      </c>
      <c r="JR188" t="s">
        <v>234</v>
      </c>
      <c r="JS188" t="s">
        <v>234</v>
      </c>
      <c r="JT188" t="s">
        <v>234</v>
      </c>
      <c r="JU188" t="s">
        <v>234</v>
      </c>
      <c r="JV188" t="s">
        <v>234</v>
      </c>
      <c r="JW188" t="s">
        <v>234</v>
      </c>
      <c r="JX188" t="s">
        <v>234</v>
      </c>
    </row>
    <row r="189" spans="1:284" x14ac:dyDescent="0.35">
      <c r="A189" t="s">
        <v>4250</v>
      </c>
      <c r="B189" s="268">
        <v>44620</v>
      </c>
      <c r="C189" t="s">
        <v>403</v>
      </c>
      <c r="D189" t="s">
        <v>402</v>
      </c>
      <c r="E189" t="s">
        <v>1352</v>
      </c>
      <c r="F189" t="s">
        <v>406</v>
      </c>
      <c r="G189" t="s">
        <v>413</v>
      </c>
      <c r="H189" t="s">
        <v>3383</v>
      </c>
      <c r="I189" t="s">
        <v>3420</v>
      </c>
      <c r="J189" t="s">
        <v>3421</v>
      </c>
      <c r="K189" t="s">
        <v>247</v>
      </c>
      <c r="L189" t="s">
        <v>248</v>
      </c>
      <c r="M189" t="s">
        <v>250</v>
      </c>
      <c r="N189" t="s">
        <v>234</v>
      </c>
      <c r="O189" t="s">
        <v>234</v>
      </c>
      <c r="P189" t="s">
        <v>234</v>
      </c>
      <c r="Q189" t="s">
        <v>234</v>
      </c>
      <c r="R189" t="s">
        <v>234</v>
      </c>
      <c r="S189" t="s">
        <v>234</v>
      </c>
      <c r="T189" t="s">
        <v>234</v>
      </c>
      <c r="U189" t="s">
        <v>234</v>
      </c>
      <c r="V189" t="s">
        <v>234</v>
      </c>
      <c r="W189" t="s">
        <v>234</v>
      </c>
      <c r="X189" t="s">
        <v>234</v>
      </c>
      <c r="Y189" t="s">
        <v>234</v>
      </c>
      <c r="Z189" t="s">
        <v>234</v>
      </c>
      <c r="AA189" t="s">
        <v>234</v>
      </c>
      <c r="AB189" t="s">
        <v>234</v>
      </c>
      <c r="AC189" t="s">
        <v>234</v>
      </c>
      <c r="AD189" t="s">
        <v>234</v>
      </c>
      <c r="AE189" t="s">
        <v>234</v>
      </c>
      <c r="AF189" t="s">
        <v>234</v>
      </c>
      <c r="AG189" t="s">
        <v>234</v>
      </c>
      <c r="AH189" t="s">
        <v>234</v>
      </c>
      <c r="AI189" t="s">
        <v>234</v>
      </c>
      <c r="AJ189" t="s">
        <v>234</v>
      </c>
      <c r="AK189" t="s">
        <v>234</v>
      </c>
      <c r="AL189" t="s">
        <v>234</v>
      </c>
      <c r="AM189" t="s">
        <v>234</v>
      </c>
      <c r="AN189" t="s">
        <v>234</v>
      </c>
      <c r="AO189" t="s">
        <v>234</v>
      </c>
      <c r="AP189" t="s">
        <v>234</v>
      </c>
      <c r="AQ189" t="s">
        <v>234</v>
      </c>
      <c r="AR189" t="s">
        <v>234</v>
      </c>
      <c r="AS189" t="s">
        <v>234</v>
      </c>
      <c r="AT189" t="s">
        <v>234</v>
      </c>
      <c r="AU189" t="s">
        <v>234</v>
      </c>
      <c r="AV189" t="s">
        <v>234</v>
      </c>
      <c r="AW189" t="s">
        <v>234</v>
      </c>
      <c r="AX189" t="s">
        <v>234</v>
      </c>
      <c r="AY189" t="s">
        <v>234</v>
      </c>
      <c r="AZ189" t="s">
        <v>234</v>
      </c>
      <c r="BA189" t="s">
        <v>234</v>
      </c>
      <c r="BB189" t="s">
        <v>234</v>
      </c>
      <c r="BC189" t="s">
        <v>234</v>
      </c>
      <c r="BD189" t="s">
        <v>234</v>
      </c>
      <c r="BE189" s="252" t="s">
        <v>234</v>
      </c>
      <c r="BF189" t="s">
        <v>234</v>
      </c>
      <c r="BG189" t="s">
        <v>234</v>
      </c>
      <c r="BH189" s="252" t="s">
        <v>234</v>
      </c>
      <c r="BI189" t="s">
        <v>234</v>
      </c>
      <c r="BJ189" t="s">
        <v>234</v>
      </c>
      <c r="BK189" s="252" t="s">
        <v>234</v>
      </c>
      <c r="BL189" t="s">
        <v>234</v>
      </c>
      <c r="BM189" t="s">
        <v>234</v>
      </c>
      <c r="BN189" s="252" t="s">
        <v>234</v>
      </c>
      <c r="BO189" t="s">
        <v>234</v>
      </c>
      <c r="BP189" t="s">
        <v>234</v>
      </c>
      <c r="BQ189" s="252" t="s">
        <v>234</v>
      </c>
      <c r="BR189" t="s">
        <v>234</v>
      </c>
      <c r="BS189" t="s">
        <v>234</v>
      </c>
      <c r="BT189" t="s">
        <v>234</v>
      </c>
      <c r="BU189" t="s">
        <v>234</v>
      </c>
      <c r="BV189" t="s">
        <v>234</v>
      </c>
      <c r="BW189" t="s">
        <v>234</v>
      </c>
      <c r="BX189" t="s">
        <v>234</v>
      </c>
      <c r="BY189" t="s">
        <v>234</v>
      </c>
      <c r="BZ189" t="s">
        <v>234</v>
      </c>
      <c r="CA189" t="s">
        <v>234</v>
      </c>
      <c r="CB189" t="s">
        <v>234</v>
      </c>
      <c r="CC189" t="s">
        <v>234</v>
      </c>
      <c r="CD189" t="s">
        <v>234</v>
      </c>
      <c r="CE189" t="s">
        <v>234</v>
      </c>
      <c r="CF189" t="s">
        <v>234</v>
      </c>
      <c r="CG189" t="s">
        <v>234</v>
      </c>
      <c r="CH189" t="s">
        <v>234</v>
      </c>
      <c r="CI189" t="s">
        <v>234</v>
      </c>
      <c r="CJ189" t="s">
        <v>234</v>
      </c>
      <c r="CK189" t="s">
        <v>234</v>
      </c>
      <c r="CL189" t="s">
        <v>234</v>
      </c>
      <c r="CM189" t="s">
        <v>234</v>
      </c>
      <c r="CN189" t="s">
        <v>234</v>
      </c>
      <c r="CO189" t="s">
        <v>234</v>
      </c>
      <c r="CP189" t="s">
        <v>234</v>
      </c>
      <c r="CQ189" t="s">
        <v>234</v>
      </c>
      <c r="CR189" t="s">
        <v>234</v>
      </c>
      <c r="CS189" t="s">
        <v>234</v>
      </c>
      <c r="CT189" t="s">
        <v>234</v>
      </c>
      <c r="CU189" t="s">
        <v>234</v>
      </c>
      <c r="CV189" t="s">
        <v>234</v>
      </c>
      <c r="CW189" t="s">
        <v>234</v>
      </c>
      <c r="CX189" t="s">
        <v>234</v>
      </c>
      <c r="CY189" t="s">
        <v>234</v>
      </c>
      <c r="CZ189" t="s">
        <v>234</v>
      </c>
      <c r="DA189" t="s">
        <v>234</v>
      </c>
      <c r="DB189" t="s">
        <v>234</v>
      </c>
      <c r="DC189" t="s">
        <v>234</v>
      </c>
      <c r="DD189" t="s">
        <v>234</v>
      </c>
      <c r="DE189" t="s">
        <v>234</v>
      </c>
      <c r="DF189" t="s">
        <v>234</v>
      </c>
      <c r="DG189" t="s">
        <v>234</v>
      </c>
      <c r="DH189" t="s">
        <v>234</v>
      </c>
      <c r="DI189" t="s">
        <v>234</v>
      </c>
      <c r="DJ189" t="s">
        <v>234</v>
      </c>
      <c r="DK189" t="s">
        <v>234</v>
      </c>
      <c r="DL189" t="s">
        <v>234</v>
      </c>
      <c r="DM189" t="s">
        <v>234</v>
      </c>
      <c r="DN189" t="s">
        <v>234</v>
      </c>
      <c r="DO189" t="s">
        <v>234</v>
      </c>
      <c r="DP189" t="s">
        <v>234</v>
      </c>
      <c r="DQ189" t="s">
        <v>234</v>
      </c>
      <c r="DR189" t="s">
        <v>234</v>
      </c>
      <c r="DS189" t="s">
        <v>234</v>
      </c>
      <c r="DT189" t="s">
        <v>234</v>
      </c>
      <c r="DU189" t="s">
        <v>234</v>
      </c>
      <c r="DV189" t="s">
        <v>234</v>
      </c>
      <c r="DW189" t="s">
        <v>234</v>
      </c>
      <c r="DX189" t="s">
        <v>234</v>
      </c>
      <c r="DY189" t="s">
        <v>234</v>
      </c>
      <c r="DZ189" t="s">
        <v>234</v>
      </c>
      <c r="EA189" t="s">
        <v>234</v>
      </c>
      <c r="EB189" t="s">
        <v>234</v>
      </c>
      <c r="EC189" t="s">
        <v>234</v>
      </c>
      <c r="ED189" t="s">
        <v>234</v>
      </c>
      <c r="EE189" t="s">
        <v>234</v>
      </c>
      <c r="EF189" t="s">
        <v>234</v>
      </c>
      <c r="EG189" t="s">
        <v>234</v>
      </c>
      <c r="EH189" t="s">
        <v>234</v>
      </c>
      <c r="EI189" t="s">
        <v>234</v>
      </c>
      <c r="EJ189" t="s">
        <v>234</v>
      </c>
      <c r="EK189" s="252" t="s">
        <v>234</v>
      </c>
      <c r="EL189" t="s">
        <v>234</v>
      </c>
      <c r="EM189" t="s">
        <v>234</v>
      </c>
      <c r="EN189" t="s">
        <v>234</v>
      </c>
      <c r="EO189" t="s">
        <v>234</v>
      </c>
      <c r="EP189" t="s">
        <v>234</v>
      </c>
      <c r="EQ189" s="252" t="s">
        <v>234</v>
      </c>
      <c r="ER189" t="s">
        <v>234</v>
      </c>
      <c r="ES189" t="s">
        <v>234</v>
      </c>
      <c r="ET189" t="s">
        <v>234</v>
      </c>
      <c r="EU189" t="s">
        <v>234</v>
      </c>
      <c r="EV189" t="s">
        <v>234</v>
      </c>
      <c r="EW189" t="s">
        <v>234</v>
      </c>
      <c r="EX189" t="s">
        <v>234</v>
      </c>
      <c r="EY189" t="s">
        <v>234</v>
      </c>
      <c r="EZ189" t="s">
        <v>234</v>
      </c>
      <c r="FA189" t="s">
        <v>234</v>
      </c>
      <c r="FB189" t="s">
        <v>234</v>
      </c>
      <c r="FC189" t="s">
        <v>234</v>
      </c>
      <c r="FD189" t="s">
        <v>234</v>
      </c>
      <c r="FE189" t="s">
        <v>234</v>
      </c>
      <c r="FF189" t="s">
        <v>234</v>
      </c>
      <c r="FG189" t="s">
        <v>234</v>
      </c>
      <c r="FH189" t="s">
        <v>234</v>
      </c>
      <c r="FI189" t="s">
        <v>234</v>
      </c>
      <c r="FJ189" t="s">
        <v>234</v>
      </c>
      <c r="FK189" t="s">
        <v>234</v>
      </c>
      <c r="FL189" t="s">
        <v>234</v>
      </c>
      <c r="FM189" t="s">
        <v>234</v>
      </c>
      <c r="FN189" t="s">
        <v>234</v>
      </c>
      <c r="FO189" t="s">
        <v>234</v>
      </c>
      <c r="FP189" t="s">
        <v>234</v>
      </c>
      <c r="FQ189" t="s">
        <v>234</v>
      </c>
      <c r="FR189" t="s">
        <v>234</v>
      </c>
      <c r="FS189" t="s">
        <v>234</v>
      </c>
      <c r="FT189" t="s">
        <v>234</v>
      </c>
      <c r="FU189" t="s">
        <v>234</v>
      </c>
      <c r="FV189" t="s">
        <v>234</v>
      </c>
      <c r="FW189" t="s">
        <v>234</v>
      </c>
      <c r="FX189" t="s">
        <v>234</v>
      </c>
      <c r="FY189" t="s">
        <v>234</v>
      </c>
      <c r="FZ189" t="s">
        <v>234</v>
      </c>
      <c r="GA189" t="s">
        <v>234</v>
      </c>
      <c r="GB189" t="s">
        <v>234</v>
      </c>
      <c r="GC189" t="s">
        <v>234</v>
      </c>
      <c r="GD189" t="s">
        <v>234</v>
      </c>
      <c r="GE189" t="s">
        <v>234</v>
      </c>
      <c r="GF189" t="s">
        <v>234</v>
      </c>
      <c r="GG189" t="s">
        <v>234</v>
      </c>
      <c r="GH189" t="s">
        <v>234</v>
      </c>
      <c r="GI189" t="s">
        <v>234</v>
      </c>
      <c r="GJ189" t="s">
        <v>234</v>
      </c>
      <c r="GK189" t="s">
        <v>234</v>
      </c>
      <c r="GL189" t="s">
        <v>234</v>
      </c>
      <c r="GM189" t="s">
        <v>234</v>
      </c>
      <c r="GN189" t="s">
        <v>234</v>
      </c>
      <c r="GO189" t="s">
        <v>234</v>
      </c>
      <c r="GP189" t="s">
        <v>234</v>
      </c>
      <c r="GQ189" t="s">
        <v>234</v>
      </c>
      <c r="GR189" t="s">
        <v>234</v>
      </c>
      <c r="GS189" t="s">
        <v>234</v>
      </c>
      <c r="GT189" t="s">
        <v>234</v>
      </c>
      <c r="GU189" t="s">
        <v>234</v>
      </c>
      <c r="GV189" t="s">
        <v>234</v>
      </c>
      <c r="GW189" t="s">
        <v>234</v>
      </c>
      <c r="GX189" t="s">
        <v>234</v>
      </c>
      <c r="GY189" t="s">
        <v>234</v>
      </c>
      <c r="GZ189" t="s">
        <v>234</v>
      </c>
      <c r="HA189" t="s">
        <v>234</v>
      </c>
      <c r="HB189" t="s">
        <v>234</v>
      </c>
      <c r="HC189" t="s">
        <v>234</v>
      </c>
      <c r="HD189" t="s">
        <v>234</v>
      </c>
      <c r="HE189" t="s">
        <v>234</v>
      </c>
      <c r="HF189" t="s">
        <v>234</v>
      </c>
      <c r="HG189" t="s">
        <v>234</v>
      </c>
      <c r="HH189" t="s">
        <v>234</v>
      </c>
      <c r="HI189" t="s">
        <v>234</v>
      </c>
      <c r="HJ189" t="s">
        <v>234</v>
      </c>
      <c r="HK189" t="s">
        <v>234</v>
      </c>
      <c r="HL189" t="s">
        <v>234</v>
      </c>
      <c r="HM189" t="s">
        <v>234</v>
      </c>
      <c r="HN189" t="s">
        <v>234</v>
      </c>
      <c r="HO189" t="s">
        <v>234</v>
      </c>
      <c r="HP189" t="s">
        <v>234</v>
      </c>
      <c r="HQ189" t="s">
        <v>1655</v>
      </c>
      <c r="HR189" t="s">
        <v>1713</v>
      </c>
      <c r="HS189" t="s">
        <v>252</v>
      </c>
      <c r="HT189" t="s">
        <v>234</v>
      </c>
      <c r="HU189" t="s">
        <v>253</v>
      </c>
      <c r="HV189" t="s">
        <v>254</v>
      </c>
      <c r="HW189" t="s">
        <v>254</v>
      </c>
      <c r="HX189" t="s">
        <v>275</v>
      </c>
      <c r="HY189" t="s">
        <v>234</v>
      </c>
      <c r="HZ189" t="s">
        <v>256</v>
      </c>
      <c r="IA189" t="s">
        <v>258</v>
      </c>
      <c r="IB189" t="s">
        <v>258</v>
      </c>
      <c r="IC189" t="s">
        <v>3810</v>
      </c>
      <c r="ID189" t="s">
        <v>234</v>
      </c>
      <c r="IE189" t="s">
        <v>234</v>
      </c>
      <c r="IF189" t="s">
        <v>234</v>
      </c>
      <c r="IG189" t="s">
        <v>234</v>
      </c>
      <c r="IH189" t="s">
        <v>234</v>
      </c>
      <c r="II189">
        <v>50</v>
      </c>
      <c r="IJ189" t="s">
        <v>3862</v>
      </c>
      <c r="IK189" t="s">
        <v>234</v>
      </c>
      <c r="IL189" t="s">
        <v>259</v>
      </c>
      <c r="IM189" s="99">
        <v>10</v>
      </c>
      <c r="IN189" t="s">
        <v>249</v>
      </c>
      <c r="IO189" t="s">
        <v>234</v>
      </c>
      <c r="IP189" t="s">
        <v>261</v>
      </c>
      <c r="IQ189" t="s">
        <v>234</v>
      </c>
      <c r="IR189" t="s">
        <v>234</v>
      </c>
      <c r="IS189" t="s">
        <v>234</v>
      </c>
      <c r="IT189" t="s">
        <v>234</v>
      </c>
      <c r="IU189" t="s">
        <v>234</v>
      </c>
      <c r="IV189" t="s">
        <v>234</v>
      </c>
      <c r="IW189" t="s">
        <v>234</v>
      </c>
      <c r="IX189" t="s">
        <v>234</v>
      </c>
      <c r="IY189" t="s">
        <v>234</v>
      </c>
      <c r="IZ189" t="s">
        <v>234</v>
      </c>
      <c r="JA189" t="s">
        <v>234</v>
      </c>
      <c r="JB189" t="s">
        <v>234</v>
      </c>
      <c r="JC189" t="s">
        <v>234</v>
      </c>
      <c r="JD189" t="s">
        <v>234</v>
      </c>
      <c r="JE189" t="s">
        <v>261</v>
      </c>
      <c r="JF189" t="s">
        <v>234</v>
      </c>
      <c r="JG189" t="s">
        <v>234</v>
      </c>
      <c r="JH189" t="s">
        <v>234</v>
      </c>
      <c r="JI189" t="s">
        <v>234</v>
      </c>
      <c r="JJ189" t="s">
        <v>234</v>
      </c>
      <c r="JK189" t="s">
        <v>234</v>
      </c>
      <c r="JL189" t="s">
        <v>234</v>
      </c>
      <c r="JM189" t="s">
        <v>234</v>
      </c>
      <c r="JN189" t="s">
        <v>234</v>
      </c>
      <c r="JO189" t="s">
        <v>234</v>
      </c>
      <c r="JP189" t="s">
        <v>234</v>
      </c>
      <c r="JQ189" t="s">
        <v>234</v>
      </c>
      <c r="JR189" t="s">
        <v>234</v>
      </c>
      <c r="JS189" t="s">
        <v>234</v>
      </c>
      <c r="JT189" t="s">
        <v>234</v>
      </c>
      <c r="JU189" t="s">
        <v>234</v>
      </c>
      <c r="JV189" t="s">
        <v>234</v>
      </c>
      <c r="JW189" t="s">
        <v>234</v>
      </c>
      <c r="JX189" t="s">
        <v>234</v>
      </c>
    </row>
    <row r="190" spans="1:284" x14ac:dyDescent="0.35">
      <c r="A190" t="s">
        <v>4260</v>
      </c>
      <c r="B190" s="268">
        <v>44620</v>
      </c>
      <c r="C190" t="s">
        <v>451</v>
      </c>
      <c r="D190" t="s">
        <v>450</v>
      </c>
      <c r="E190" t="s">
        <v>4251</v>
      </c>
      <c r="F190" t="s">
        <v>441</v>
      </c>
      <c r="G190" t="s">
        <v>4252</v>
      </c>
      <c r="H190" t="s">
        <v>4252</v>
      </c>
      <c r="I190" t="s">
        <v>246</v>
      </c>
      <c r="J190" t="s">
        <v>4254</v>
      </c>
      <c r="K190" t="s">
        <v>247</v>
      </c>
      <c r="L190" t="s">
        <v>284</v>
      </c>
      <c r="M190" t="s">
        <v>250</v>
      </c>
      <c r="N190" t="s">
        <v>234</v>
      </c>
      <c r="O190" t="s">
        <v>234</v>
      </c>
      <c r="P190" t="s">
        <v>285</v>
      </c>
      <c r="Q190" t="s">
        <v>234</v>
      </c>
      <c r="R190" t="s">
        <v>3875</v>
      </c>
      <c r="S190">
        <v>1</v>
      </c>
      <c r="T190">
        <v>1</v>
      </c>
      <c r="U190">
        <v>0</v>
      </c>
      <c r="V190">
        <v>0</v>
      </c>
      <c r="W190">
        <v>0</v>
      </c>
      <c r="X190">
        <v>0</v>
      </c>
      <c r="Y190">
        <v>0</v>
      </c>
      <c r="Z190">
        <v>0</v>
      </c>
      <c r="AA190" t="s">
        <v>309</v>
      </c>
      <c r="AB190" t="s">
        <v>750</v>
      </c>
      <c r="AC190" t="s">
        <v>3880</v>
      </c>
      <c r="AD190">
        <v>1</v>
      </c>
      <c r="AE190">
        <v>0</v>
      </c>
      <c r="AF190">
        <v>0</v>
      </c>
      <c r="AG190">
        <v>0</v>
      </c>
      <c r="AH190">
        <v>1</v>
      </c>
      <c r="AI190">
        <v>0</v>
      </c>
      <c r="AJ190">
        <v>0</v>
      </c>
      <c r="AK190">
        <v>0</v>
      </c>
      <c r="AL190">
        <v>0</v>
      </c>
      <c r="AM190">
        <v>0</v>
      </c>
      <c r="AN190" t="s">
        <v>234</v>
      </c>
      <c r="AO190" t="s">
        <v>317</v>
      </c>
      <c r="AP190" t="s">
        <v>289</v>
      </c>
      <c r="AQ190" t="s">
        <v>4255</v>
      </c>
      <c r="AR190">
        <v>0</v>
      </c>
      <c r="AS190">
        <v>1</v>
      </c>
      <c r="AT190">
        <v>0</v>
      </c>
      <c r="AU190">
        <v>0</v>
      </c>
      <c r="AV190">
        <v>1</v>
      </c>
      <c r="AW190">
        <v>0</v>
      </c>
      <c r="AX190">
        <v>1</v>
      </c>
      <c r="AY190">
        <v>0</v>
      </c>
      <c r="AZ190" t="s">
        <v>1500</v>
      </c>
      <c r="BA190" t="s">
        <v>234</v>
      </c>
      <c r="BB190" t="s">
        <v>234</v>
      </c>
      <c r="BC190" t="s">
        <v>234</v>
      </c>
      <c r="BD190">
        <v>450</v>
      </c>
      <c r="BE190" s="252">
        <v>173.07692307692301</v>
      </c>
      <c r="BF190" t="s">
        <v>1655</v>
      </c>
      <c r="BG190" t="s">
        <v>234</v>
      </c>
      <c r="BH190" s="252" t="s">
        <v>234</v>
      </c>
      <c r="BI190" t="s">
        <v>234</v>
      </c>
      <c r="BJ190" t="s">
        <v>234</v>
      </c>
      <c r="BK190" s="252" t="s">
        <v>234</v>
      </c>
      <c r="BL190" t="s">
        <v>234</v>
      </c>
      <c r="BM190">
        <v>700</v>
      </c>
      <c r="BN190" s="252">
        <v>291.666666666666</v>
      </c>
      <c r="BO190" t="s">
        <v>1445</v>
      </c>
      <c r="BP190" t="s">
        <v>234</v>
      </c>
      <c r="BQ190" s="252" t="s">
        <v>234</v>
      </c>
      <c r="BR190" t="s">
        <v>234</v>
      </c>
      <c r="BS190" t="s">
        <v>1504</v>
      </c>
      <c r="BT190" t="s">
        <v>1655</v>
      </c>
      <c r="BU190">
        <v>1200</v>
      </c>
      <c r="BV190" t="s">
        <v>234</v>
      </c>
      <c r="BW190" t="s">
        <v>234</v>
      </c>
      <c r="BX190" t="s">
        <v>234</v>
      </c>
      <c r="BY190" t="s">
        <v>234</v>
      </c>
      <c r="BZ190" t="s">
        <v>234</v>
      </c>
      <c r="CA190" t="s">
        <v>234</v>
      </c>
      <c r="CB190" t="s">
        <v>259</v>
      </c>
      <c r="CC190">
        <v>1200</v>
      </c>
      <c r="CD190" t="s">
        <v>1655</v>
      </c>
      <c r="CE190" t="s">
        <v>1655</v>
      </c>
      <c r="CF190" t="s">
        <v>4256</v>
      </c>
      <c r="CG190">
        <v>1</v>
      </c>
      <c r="CH190">
        <v>1</v>
      </c>
      <c r="CI190">
        <v>0</v>
      </c>
      <c r="CJ190">
        <v>0</v>
      </c>
      <c r="CK190">
        <v>0</v>
      </c>
      <c r="CL190">
        <v>1</v>
      </c>
      <c r="CM190">
        <v>0</v>
      </c>
      <c r="CN190">
        <v>0</v>
      </c>
      <c r="CO190">
        <v>0</v>
      </c>
      <c r="CP190">
        <v>0</v>
      </c>
      <c r="CQ190">
        <v>0</v>
      </c>
      <c r="CR190">
        <v>0</v>
      </c>
      <c r="CS190">
        <v>0</v>
      </c>
      <c r="CT190">
        <v>0</v>
      </c>
      <c r="CU190" t="s">
        <v>234</v>
      </c>
      <c r="CV190" t="s">
        <v>4257</v>
      </c>
      <c r="CW190">
        <v>0</v>
      </c>
      <c r="CX190">
        <v>1</v>
      </c>
      <c r="CY190">
        <v>0</v>
      </c>
      <c r="CZ190">
        <v>0</v>
      </c>
      <c r="DA190">
        <v>0</v>
      </c>
      <c r="DB190">
        <v>0</v>
      </c>
      <c r="DC190">
        <v>1</v>
      </c>
      <c r="DD190">
        <v>0</v>
      </c>
      <c r="DE190" t="s">
        <v>1655</v>
      </c>
      <c r="DF190" t="s">
        <v>1445</v>
      </c>
      <c r="DG190" t="s">
        <v>1655</v>
      </c>
      <c r="DH190" t="s">
        <v>239</v>
      </c>
      <c r="DI190" t="s">
        <v>314</v>
      </c>
      <c r="DJ190" t="s">
        <v>294</v>
      </c>
      <c r="DK190" t="s">
        <v>314</v>
      </c>
      <c r="DL190" t="s">
        <v>1018</v>
      </c>
      <c r="DM190">
        <v>1</v>
      </c>
      <c r="DN190">
        <v>0</v>
      </c>
      <c r="DO190">
        <v>0</v>
      </c>
      <c r="DP190">
        <v>0</v>
      </c>
      <c r="DQ190">
        <v>0</v>
      </c>
      <c r="DR190">
        <v>0</v>
      </c>
      <c r="DS190">
        <v>0</v>
      </c>
      <c r="DT190">
        <v>0</v>
      </c>
      <c r="DU190" t="s">
        <v>1655</v>
      </c>
      <c r="DV190">
        <v>15</v>
      </c>
      <c r="DW190" t="s">
        <v>3819</v>
      </c>
      <c r="DX190" t="s">
        <v>234</v>
      </c>
      <c r="DY190" t="s">
        <v>234</v>
      </c>
      <c r="DZ190" t="s">
        <v>234</v>
      </c>
      <c r="EA190" s="99">
        <v>15</v>
      </c>
      <c r="EB190" t="s">
        <v>1445</v>
      </c>
      <c r="EC190" t="s">
        <v>234</v>
      </c>
      <c r="ED190" t="s">
        <v>234</v>
      </c>
      <c r="EE190" t="s">
        <v>234</v>
      </c>
      <c r="EF190" t="s">
        <v>234</v>
      </c>
      <c r="EG190" t="s">
        <v>234</v>
      </c>
      <c r="EH190" t="s">
        <v>234</v>
      </c>
      <c r="EI190" t="s">
        <v>234</v>
      </c>
      <c r="EJ190" t="s">
        <v>234</v>
      </c>
      <c r="EK190" s="252" t="s">
        <v>234</v>
      </c>
      <c r="EL190" t="s">
        <v>234</v>
      </c>
      <c r="EM190" t="s">
        <v>234</v>
      </c>
      <c r="EN190" t="s">
        <v>234</v>
      </c>
      <c r="EO190" t="s">
        <v>234</v>
      </c>
      <c r="EP190" t="s">
        <v>234</v>
      </c>
      <c r="EQ190" s="252" t="s">
        <v>234</v>
      </c>
      <c r="ER190" t="s">
        <v>234</v>
      </c>
      <c r="ES190" t="s">
        <v>234</v>
      </c>
      <c r="ET190" t="s">
        <v>234</v>
      </c>
      <c r="EU190" t="s">
        <v>234</v>
      </c>
      <c r="EV190" t="s">
        <v>234</v>
      </c>
      <c r="EW190" t="s">
        <v>234</v>
      </c>
      <c r="EX190" t="s">
        <v>234</v>
      </c>
      <c r="EY190" t="s">
        <v>234</v>
      </c>
      <c r="EZ190" t="s">
        <v>234</v>
      </c>
      <c r="FA190" t="s">
        <v>234</v>
      </c>
      <c r="FB190" t="s">
        <v>234</v>
      </c>
      <c r="FC190" t="s">
        <v>234</v>
      </c>
      <c r="FD190" t="s">
        <v>234</v>
      </c>
      <c r="FE190" t="s">
        <v>234</v>
      </c>
      <c r="FF190" t="s">
        <v>234</v>
      </c>
      <c r="FG190" t="s">
        <v>234</v>
      </c>
      <c r="FH190" t="s">
        <v>234</v>
      </c>
      <c r="FI190" t="s">
        <v>234</v>
      </c>
      <c r="FJ190" t="s">
        <v>234</v>
      </c>
      <c r="FK190" t="s">
        <v>234</v>
      </c>
      <c r="FL190" t="s">
        <v>1655</v>
      </c>
      <c r="FM190" t="s">
        <v>4258</v>
      </c>
      <c r="FN190">
        <v>0</v>
      </c>
      <c r="FO190">
        <v>0</v>
      </c>
      <c r="FP190">
        <v>0</v>
      </c>
      <c r="FQ190">
        <v>0</v>
      </c>
      <c r="FR190">
        <v>1</v>
      </c>
      <c r="FS190">
        <v>0</v>
      </c>
      <c r="FT190">
        <v>0</v>
      </c>
      <c r="FU190">
        <v>0</v>
      </c>
      <c r="FV190">
        <v>0</v>
      </c>
      <c r="FW190">
        <v>0</v>
      </c>
      <c r="FX190">
        <v>1</v>
      </c>
      <c r="FY190">
        <v>0</v>
      </c>
      <c r="FZ190">
        <v>0</v>
      </c>
      <c r="GA190" t="s">
        <v>234</v>
      </c>
      <c r="GB190" t="s">
        <v>1018</v>
      </c>
      <c r="GC190">
        <v>1</v>
      </c>
      <c r="GD190">
        <v>0</v>
      </c>
      <c r="GE190">
        <v>0</v>
      </c>
      <c r="GF190">
        <v>0</v>
      </c>
      <c r="GG190">
        <v>0</v>
      </c>
      <c r="GH190">
        <v>0</v>
      </c>
      <c r="GI190">
        <v>0</v>
      </c>
      <c r="GJ190">
        <v>0</v>
      </c>
      <c r="GK190" t="s">
        <v>1655</v>
      </c>
      <c r="GL190" t="s">
        <v>1655</v>
      </c>
      <c r="GM190" t="s">
        <v>1655</v>
      </c>
      <c r="GN190" t="s">
        <v>239</v>
      </c>
      <c r="GO190" t="s">
        <v>314</v>
      </c>
      <c r="GP190" t="s">
        <v>294</v>
      </c>
      <c r="GQ190" t="s">
        <v>314</v>
      </c>
      <c r="GR190" t="s">
        <v>269</v>
      </c>
      <c r="GS190" t="s">
        <v>234</v>
      </c>
      <c r="GT190" t="s">
        <v>234</v>
      </c>
      <c r="GU190" t="s">
        <v>234</v>
      </c>
      <c r="GV190" t="s">
        <v>234</v>
      </c>
      <c r="GW190" t="s">
        <v>234</v>
      </c>
      <c r="GX190" t="s">
        <v>234</v>
      </c>
      <c r="GY190" t="s">
        <v>234</v>
      </c>
      <c r="GZ190" t="s">
        <v>234</v>
      </c>
      <c r="HA190" t="s">
        <v>246</v>
      </c>
      <c r="HB190">
        <v>0</v>
      </c>
      <c r="HC190">
        <v>0</v>
      </c>
      <c r="HD190">
        <v>0</v>
      </c>
      <c r="HE190">
        <v>0</v>
      </c>
      <c r="HF190">
        <v>0</v>
      </c>
      <c r="HG190">
        <v>0</v>
      </c>
      <c r="HH190">
        <v>1</v>
      </c>
      <c r="HI190">
        <v>0</v>
      </c>
      <c r="HJ190" t="s">
        <v>4259</v>
      </c>
      <c r="HK190" t="s">
        <v>1655</v>
      </c>
      <c r="HL190" t="s">
        <v>234</v>
      </c>
      <c r="HM190" t="s">
        <v>309</v>
      </c>
      <c r="HN190">
        <v>1</v>
      </c>
      <c r="HO190">
        <v>0</v>
      </c>
      <c r="HP190">
        <v>0</v>
      </c>
      <c r="HQ190" t="s">
        <v>234</v>
      </c>
      <c r="HR190" t="s">
        <v>234</v>
      </c>
      <c r="HS190" t="s">
        <v>234</v>
      </c>
      <c r="HT190" t="s">
        <v>234</v>
      </c>
      <c r="HU190" t="s">
        <v>234</v>
      </c>
      <c r="HV190" t="s">
        <v>234</v>
      </c>
      <c r="HW190" t="s">
        <v>234</v>
      </c>
      <c r="HX190" t="s">
        <v>234</v>
      </c>
      <c r="HY190" t="s">
        <v>234</v>
      </c>
      <c r="HZ190" t="s">
        <v>234</v>
      </c>
      <c r="IA190" t="s">
        <v>234</v>
      </c>
      <c r="IB190" t="s">
        <v>234</v>
      </c>
      <c r="IC190" t="s">
        <v>234</v>
      </c>
      <c r="ID190" t="s">
        <v>234</v>
      </c>
      <c r="IE190" t="s">
        <v>234</v>
      </c>
      <c r="IF190" t="s">
        <v>234</v>
      </c>
      <c r="IG190" t="s">
        <v>234</v>
      </c>
      <c r="IH190" t="s">
        <v>234</v>
      </c>
      <c r="II190" t="s">
        <v>234</v>
      </c>
      <c r="IJ190" t="s">
        <v>234</v>
      </c>
      <c r="IK190" t="s">
        <v>234</v>
      </c>
      <c r="IL190" t="s">
        <v>234</v>
      </c>
      <c r="IM190" t="s">
        <v>234</v>
      </c>
      <c r="IN190" t="s">
        <v>234</v>
      </c>
      <c r="IO190" t="s">
        <v>234</v>
      </c>
      <c r="IP190" t="s">
        <v>234</v>
      </c>
      <c r="IQ190" t="s">
        <v>234</v>
      </c>
      <c r="IR190" t="s">
        <v>234</v>
      </c>
      <c r="IS190" t="s">
        <v>234</v>
      </c>
      <c r="IT190" t="s">
        <v>234</v>
      </c>
      <c r="IU190" t="s">
        <v>234</v>
      </c>
      <c r="IV190" t="s">
        <v>234</v>
      </c>
      <c r="IW190" t="s">
        <v>234</v>
      </c>
      <c r="IX190" t="s">
        <v>234</v>
      </c>
      <c r="IY190" t="s">
        <v>234</v>
      </c>
      <c r="IZ190" t="s">
        <v>234</v>
      </c>
      <c r="JA190" t="s">
        <v>234</v>
      </c>
      <c r="JB190" t="s">
        <v>234</v>
      </c>
      <c r="JC190" t="s">
        <v>234</v>
      </c>
      <c r="JD190" t="s">
        <v>234</v>
      </c>
      <c r="JE190" t="s">
        <v>234</v>
      </c>
      <c r="JF190" t="s">
        <v>234</v>
      </c>
      <c r="JG190" t="s">
        <v>234</v>
      </c>
      <c r="JH190" t="s">
        <v>234</v>
      </c>
      <c r="JI190" t="s">
        <v>234</v>
      </c>
      <c r="JJ190" t="s">
        <v>234</v>
      </c>
      <c r="JK190" t="s">
        <v>234</v>
      </c>
      <c r="JL190" t="s">
        <v>234</v>
      </c>
      <c r="JM190" t="s">
        <v>234</v>
      </c>
      <c r="JN190" t="s">
        <v>234</v>
      </c>
      <c r="JO190" t="s">
        <v>234</v>
      </c>
      <c r="JP190" t="s">
        <v>234</v>
      </c>
      <c r="JQ190" t="s">
        <v>234</v>
      </c>
      <c r="JR190" t="s">
        <v>234</v>
      </c>
      <c r="JS190" t="s">
        <v>234</v>
      </c>
      <c r="JT190" t="s">
        <v>234</v>
      </c>
      <c r="JU190" t="s">
        <v>234</v>
      </c>
      <c r="JV190" t="s">
        <v>234</v>
      </c>
      <c r="JW190" t="s">
        <v>234</v>
      </c>
      <c r="JX190" t="s">
        <v>3443</v>
      </c>
    </row>
    <row r="191" spans="1:284" x14ac:dyDescent="0.35">
      <c r="A191" t="s">
        <v>4262</v>
      </c>
      <c r="B191" s="268">
        <v>44620</v>
      </c>
      <c r="C191" t="s">
        <v>451</v>
      </c>
      <c r="D191" t="s">
        <v>450</v>
      </c>
      <c r="E191" t="s">
        <v>4251</v>
      </c>
      <c r="F191" t="s">
        <v>441</v>
      </c>
      <c r="G191" t="s">
        <v>4252</v>
      </c>
      <c r="H191" t="s">
        <v>4252</v>
      </c>
      <c r="I191" t="s">
        <v>246</v>
      </c>
      <c r="J191" t="s">
        <v>4254</v>
      </c>
      <c r="K191" t="s">
        <v>247</v>
      </c>
      <c r="L191" t="s">
        <v>284</v>
      </c>
      <c r="M191" t="s">
        <v>250</v>
      </c>
      <c r="N191" t="s">
        <v>234</v>
      </c>
      <c r="O191" t="s">
        <v>234</v>
      </c>
      <c r="P191" t="s">
        <v>285</v>
      </c>
      <c r="Q191" t="s">
        <v>234</v>
      </c>
      <c r="R191" t="s">
        <v>302</v>
      </c>
      <c r="S191">
        <v>0</v>
      </c>
      <c r="T191">
        <v>1</v>
      </c>
      <c r="U191">
        <v>0</v>
      </c>
      <c r="V191">
        <v>0</v>
      </c>
      <c r="W191">
        <v>0</v>
      </c>
      <c r="X191">
        <v>0</v>
      </c>
      <c r="Y191">
        <v>0</v>
      </c>
      <c r="Z191">
        <v>0</v>
      </c>
      <c r="AA191" t="s">
        <v>303</v>
      </c>
      <c r="AB191" t="s">
        <v>752</v>
      </c>
      <c r="AC191" t="s">
        <v>3880</v>
      </c>
      <c r="AD191">
        <v>1</v>
      </c>
      <c r="AE191">
        <v>0</v>
      </c>
      <c r="AF191">
        <v>0</v>
      </c>
      <c r="AG191">
        <v>0</v>
      </c>
      <c r="AH191">
        <v>1</v>
      </c>
      <c r="AI191">
        <v>0</v>
      </c>
      <c r="AJ191">
        <v>0</v>
      </c>
      <c r="AK191">
        <v>0</v>
      </c>
      <c r="AL191">
        <v>0</v>
      </c>
      <c r="AM191">
        <v>0</v>
      </c>
      <c r="AN191" t="s">
        <v>234</v>
      </c>
      <c r="AO191" t="s">
        <v>317</v>
      </c>
      <c r="AP191" t="s">
        <v>289</v>
      </c>
      <c r="AQ191" t="s">
        <v>234</v>
      </c>
      <c r="AR191" t="s">
        <v>234</v>
      </c>
      <c r="AS191" t="s">
        <v>234</v>
      </c>
      <c r="AT191" t="s">
        <v>234</v>
      </c>
      <c r="AU191" t="s">
        <v>234</v>
      </c>
      <c r="AV191" t="s">
        <v>234</v>
      </c>
      <c r="AW191" t="s">
        <v>234</v>
      </c>
      <c r="AX191" t="s">
        <v>234</v>
      </c>
      <c r="AY191" t="s">
        <v>234</v>
      </c>
      <c r="AZ191" t="s">
        <v>234</v>
      </c>
      <c r="BA191" t="s">
        <v>234</v>
      </c>
      <c r="BB191" t="s">
        <v>234</v>
      </c>
      <c r="BC191" t="s">
        <v>234</v>
      </c>
      <c r="BD191" t="s">
        <v>234</v>
      </c>
      <c r="BE191" s="252" t="s">
        <v>234</v>
      </c>
      <c r="BF191" t="s">
        <v>234</v>
      </c>
      <c r="BG191" t="s">
        <v>234</v>
      </c>
      <c r="BH191" s="252" t="s">
        <v>234</v>
      </c>
      <c r="BI191" t="s">
        <v>234</v>
      </c>
      <c r="BJ191" t="s">
        <v>234</v>
      </c>
      <c r="BK191" s="252" t="s">
        <v>234</v>
      </c>
      <c r="BL191" t="s">
        <v>234</v>
      </c>
      <c r="BM191" t="s">
        <v>234</v>
      </c>
      <c r="BN191" s="252" t="s">
        <v>234</v>
      </c>
      <c r="BO191" t="s">
        <v>234</v>
      </c>
      <c r="BP191" t="s">
        <v>234</v>
      </c>
      <c r="BQ191" s="252" t="s">
        <v>234</v>
      </c>
      <c r="BR191" t="s">
        <v>234</v>
      </c>
      <c r="BS191" t="s">
        <v>234</v>
      </c>
      <c r="BT191" t="s">
        <v>234</v>
      </c>
      <c r="BU191" t="s">
        <v>234</v>
      </c>
      <c r="BV191" t="s">
        <v>234</v>
      </c>
      <c r="BW191" t="s">
        <v>234</v>
      </c>
      <c r="BX191" t="s">
        <v>234</v>
      </c>
      <c r="BY191" t="s">
        <v>234</v>
      </c>
      <c r="BZ191" t="s">
        <v>234</v>
      </c>
      <c r="CA191" t="s">
        <v>234</v>
      </c>
      <c r="CB191" t="s">
        <v>234</v>
      </c>
      <c r="CC191" t="s">
        <v>234</v>
      </c>
      <c r="CD191" t="s">
        <v>234</v>
      </c>
      <c r="CE191" t="s">
        <v>234</v>
      </c>
      <c r="CF191" t="s">
        <v>234</v>
      </c>
      <c r="CG191" t="s">
        <v>234</v>
      </c>
      <c r="CH191" t="s">
        <v>234</v>
      </c>
      <c r="CI191" t="s">
        <v>234</v>
      </c>
      <c r="CJ191" t="s">
        <v>234</v>
      </c>
      <c r="CK191" t="s">
        <v>234</v>
      </c>
      <c r="CL191" t="s">
        <v>234</v>
      </c>
      <c r="CM191" t="s">
        <v>234</v>
      </c>
      <c r="CN191" t="s">
        <v>234</v>
      </c>
      <c r="CO191" t="s">
        <v>234</v>
      </c>
      <c r="CP191" t="s">
        <v>234</v>
      </c>
      <c r="CQ191" t="s">
        <v>234</v>
      </c>
      <c r="CR191" t="s">
        <v>234</v>
      </c>
      <c r="CS191" t="s">
        <v>234</v>
      </c>
      <c r="CT191" t="s">
        <v>234</v>
      </c>
      <c r="CU191" t="s">
        <v>234</v>
      </c>
      <c r="CV191" t="s">
        <v>234</v>
      </c>
      <c r="CW191" t="s">
        <v>234</v>
      </c>
      <c r="CX191" t="s">
        <v>234</v>
      </c>
      <c r="CY191" t="s">
        <v>234</v>
      </c>
      <c r="CZ191" t="s">
        <v>234</v>
      </c>
      <c r="DA191" t="s">
        <v>234</v>
      </c>
      <c r="DB191" t="s">
        <v>234</v>
      </c>
      <c r="DC191" t="s">
        <v>234</v>
      </c>
      <c r="DD191" t="s">
        <v>234</v>
      </c>
      <c r="DE191" t="s">
        <v>234</v>
      </c>
      <c r="DF191" t="s">
        <v>234</v>
      </c>
      <c r="DG191" t="s">
        <v>234</v>
      </c>
      <c r="DH191" t="s">
        <v>234</v>
      </c>
      <c r="DI191" t="s">
        <v>234</v>
      </c>
      <c r="DJ191" t="s">
        <v>234</v>
      </c>
      <c r="DK191" t="s">
        <v>234</v>
      </c>
      <c r="DL191" t="s">
        <v>3853</v>
      </c>
      <c r="DM191">
        <v>0</v>
      </c>
      <c r="DN191">
        <v>1</v>
      </c>
      <c r="DO191">
        <v>1</v>
      </c>
      <c r="DP191">
        <v>0</v>
      </c>
      <c r="DQ191">
        <v>0</v>
      </c>
      <c r="DR191">
        <v>0</v>
      </c>
      <c r="DS191">
        <v>1</v>
      </c>
      <c r="DT191">
        <v>0</v>
      </c>
      <c r="DU191" t="s">
        <v>234</v>
      </c>
      <c r="DV191" t="s">
        <v>234</v>
      </c>
      <c r="DW191" t="s">
        <v>234</v>
      </c>
      <c r="DX191" t="s">
        <v>234</v>
      </c>
      <c r="DY191" t="s">
        <v>234</v>
      </c>
      <c r="DZ191" t="s">
        <v>234</v>
      </c>
      <c r="EA191" t="s">
        <v>234</v>
      </c>
      <c r="EB191" t="s">
        <v>234</v>
      </c>
      <c r="EC191">
        <v>25</v>
      </c>
      <c r="ED191" t="s">
        <v>1445</v>
      </c>
      <c r="EE191" t="s">
        <v>234</v>
      </c>
      <c r="EF191" t="s">
        <v>234</v>
      </c>
      <c r="EG191" t="s">
        <v>1655</v>
      </c>
      <c r="EH191">
        <v>50</v>
      </c>
      <c r="EI191" t="s">
        <v>234</v>
      </c>
      <c r="EJ191" t="s">
        <v>234</v>
      </c>
      <c r="EK191" s="252">
        <v>50</v>
      </c>
      <c r="EL191" t="s">
        <v>1445</v>
      </c>
      <c r="EM191" t="s">
        <v>1655</v>
      </c>
      <c r="EN191">
        <v>150</v>
      </c>
      <c r="EO191" t="s">
        <v>234</v>
      </c>
      <c r="EP191" t="s">
        <v>234</v>
      </c>
      <c r="EQ191" s="252">
        <v>150</v>
      </c>
      <c r="ER191" t="s">
        <v>1445</v>
      </c>
      <c r="ES191" t="s">
        <v>234</v>
      </c>
      <c r="ET191" t="s">
        <v>234</v>
      </c>
      <c r="EU191" t="s">
        <v>234</v>
      </c>
      <c r="EV191" t="s">
        <v>234</v>
      </c>
      <c r="EW191" t="s">
        <v>234</v>
      </c>
      <c r="EX191" t="s">
        <v>234</v>
      </c>
      <c r="EY191" t="s">
        <v>234</v>
      </c>
      <c r="EZ191" t="s">
        <v>234</v>
      </c>
      <c r="FA191" t="s">
        <v>234</v>
      </c>
      <c r="FB191" t="s">
        <v>234</v>
      </c>
      <c r="FC191" t="s">
        <v>234</v>
      </c>
      <c r="FD191" t="s">
        <v>234</v>
      </c>
      <c r="FE191" t="s">
        <v>234</v>
      </c>
      <c r="FF191" t="s">
        <v>234</v>
      </c>
      <c r="FG191" t="s">
        <v>234</v>
      </c>
      <c r="FH191" t="s">
        <v>234</v>
      </c>
      <c r="FI191" t="s">
        <v>234</v>
      </c>
      <c r="FJ191" t="s">
        <v>234</v>
      </c>
      <c r="FK191" t="s">
        <v>234</v>
      </c>
      <c r="FL191" t="s">
        <v>1445</v>
      </c>
      <c r="FM191" t="s">
        <v>234</v>
      </c>
      <c r="FN191" t="s">
        <v>234</v>
      </c>
      <c r="FO191" t="s">
        <v>234</v>
      </c>
      <c r="FP191" t="s">
        <v>234</v>
      </c>
      <c r="FQ191" t="s">
        <v>234</v>
      </c>
      <c r="FR191" t="s">
        <v>234</v>
      </c>
      <c r="FS191" t="s">
        <v>234</v>
      </c>
      <c r="FT191" t="s">
        <v>234</v>
      </c>
      <c r="FU191" t="s">
        <v>234</v>
      </c>
      <c r="FV191" t="s">
        <v>234</v>
      </c>
      <c r="FW191" t="s">
        <v>234</v>
      </c>
      <c r="FX191" t="s">
        <v>234</v>
      </c>
      <c r="FY191" t="s">
        <v>234</v>
      </c>
      <c r="FZ191" t="s">
        <v>234</v>
      </c>
      <c r="GA191" t="s">
        <v>234</v>
      </c>
      <c r="GB191" t="s">
        <v>234</v>
      </c>
      <c r="GC191" t="s">
        <v>234</v>
      </c>
      <c r="GD191" t="s">
        <v>234</v>
      </c>
      <c r="GE191" t="s">
        <v>234</v>
      </c>
      <c r="GF191" t="s">
        <v>234</v>
      </c>
      <c r="GG191" t="s">
        <v>234</v>
      </c>
      <c r="GH191" t="s">
        <v>234</v>
      </c>
      <c r="GI191" t="s">
        <v>234</v>
      </c>
      <c r="GJ191" t="s">
        <v>234</v>
      </c>
      <c r="GK191" t="s">
        <v>1655</v>
      </c>
      <c r="GL191" t="s">
        <v>1445</v>
      </c>
      <c r="GM191" t="s">
        <v>1655</v>
      </c>
      <c r="GN191" t="s">
        <v>239</v>
      </c>
      <c r="GO191" t="s">
        <v>314</v>
      </c>
      <c r="GP191" t="s">
        <v>294</v>
      </c>
      <c r="GQ191" t="s">
        <v>314</v>
      </c>
      <c r="GR191" t="s">
        <v>1445</v>
      </c>
      <c r="GS191" t="s">
        <v>234</v>
      </c>
      <c r="GT191" t="s">
        <v>234</v>
      </c>
      <c r="GU191" t="s">
        <v>234</v>
      </c>
      <c r="GV191" t="s">
        <v>234</v>
      </c>
      <c r="GW191" t="s">
        <v>234</v>
      </c>
      <c r="GX191" t="s">
        <v>234</v>
      </c>
      <c r="GY191" t="s">
        <v>234</v>
      </c>
      <c r="GZ191" t="s">
        <v>234</v>
      </c>
      <c r="HA191" t="s">
        <v>1591</v>
      </c>
      <c r="HB191">
        <v>0</v>
      </c>
      <c r="HC191">
        <v>0</v>
      </c>
      <c r="HD191">
        <v>0</v>
      </c>
      <c r="HE191">
        <v>0</v>
      </c>
      <c r="HF191">
        <v>0</v>
      </c>
      <c r="HG191">
        <v>1</v>
      </c>
      <c r="HH191">
        <v>0</v>
      </c>
      <c r="HI191">
        <v>0</v>
      </c>
      <c r="HJ191" t="s">
        <v>234</v>
      </c>
      <c r="HK191" t="s">
        <v>1655</v>
      </c>
      <c r="HL191" t="s">
        <v>234</v>
      </c>
      <c r="HM191" t="s">
        <v>303</v>
      </c>
      <c r="HN191">
        <v>0</v>
      </c>
      <c r="HO191">
        <v>1</v>
      </c>
      <c r="HP191">
        <v>0</v>
      </c>
      <c r="HQ191" t="s">
        <v>234</v>
      </c>
      <c r="HR191" t="s">
        <v>234</v>
      </c>
      <c r="HS191" t="s">
        <v>234</v>
      </c>
      <c r="HT191" t="s">
        <v>234</v>
      </c>
      <c r="HU191" t="s">
        <v>234</v>
      </c>
      <c r="HV191" t="s">
        <v>234</v>
      </c>
      <c r="HW191" t="s">
        <v>234</v>
      </c>
      <c r="HX191" t="s">
        <v>234</v>
      </c>
      <c r="HY191" t="s">
        <v>234</v>
      </c>
      <c r="HZ191" t="s">
        <v>234</v>
      </c>
      <c r="IA191" t="s">
        <v>234</v>
      </c>
      <c r="IB191" t="s">
        <v>234</v>
      </c>
      <c r="IC191" t="s">
        <v>234</v>
      </c>
      <c r="ID191" t="s">
        <v>234</v>
      </c>
      <c r="IE191" t="s">
        <v>234</v>
      </c>
      <c r="IF191" t="s">
        <v>234</v>
      </c>
      <c r="IG191" t="s">
        <v>234</v>
      </c>
      <c r="IH191" t="s">
        <v>234</v>
      </c>
      <c r="II191" t="s">
        <v>234</v>
      </c>
      <c r="IJ191" t="s">
        <v>234</v>
      </c>
      <c r="IK191" t="s">
        <v>234</v>
      </c>
      <c r="IL191" t="s">
        <v>234</v>
      </c>
      <c r="IM191" t="s">
        <v>234</v>
      </c>
      <c r="IN191" t="s">
        <v>234</v>
      </c>
      <c r="IO191" t="s">
        <v>234</v>
      </c>
      <c r="IP191" t="s">
        <v>234</v>
      </c>
      <c r="IQ191" t="s">
        <v>234</v>
      </c>
      <c r="IR191" t="s">
        <v>234</v>
      </c>
      <c r="IS191" t="s">
        <v>234</v>
      </c>
      <c r="IT191" t="s">
        <v>234</v>
      </c>
      <c r="IU191" t="s">
        <v>234</v>
      </c>
      <c r="IV191" t="s">
        <v>234</v>
      </c>
      <c r="IW191" t="s">
        <v>234</v>
      </c>
      <c r="IX191" t="s">
        <v>234</v>
      </c>
      <c r="IY191" t="s">
        <v>234</v>
      </c>
      <c r="IZ191" t="s">
        <v>234</v>
      </c>
      <c r="JA191" t="s">
        <v>234</v>
      </c>
      <c r="JB191" t="s">
        <v>234</v>
      </c>
      <c r="JC191" t="s">
        <v>234</v>
      </c>
      <c r="JD191" t="s">
        <v>234</v>
      </c>
      <c r="JE191" t="s">
        <v>234</v>
      </c>
      <c r="JF191" t="s">
        <v>234</v>
      </c>
      <c r="JG191" t="s">
        <v>234</v>
      </c>
      <c r="JH191" t="s">
        <v>234</v>
      </c>
      <c r="JI191" t="s">
        <v>234</v>
      </c>
      <c r="JJ191" t="s">
        <v>234</v>
      </c>
      <c r="JK191" t="s">
        <v>234</v>
      </c>
      <c r="JL191" t="s">
        <v>234</v>
      </c>
      <c r="JM191" t="s">
        <v>234</v>
      </c>
      <c r="JN191" t="s">
        <v>234</v>
      </c>
      <c r="JO191" t="s">
        <v>234</v>
      </c>
      <c r="JP191" t="s">
        <v>234</v>
      </c>
      <c r="JQ191" t="s">
        <v>234</v>
      </c>
      <c r="JR191" t="s">
        <v>234</v>
      </c>
      <c r="JS191" t="s">
        <v>234</v>
      </c>
      <c r="JT191" t="s">
        <v>234</v>
      </c>
      <c r="JU191" t="s">
        <v>234</v>
      </c>
      <c r="JV191" t="s">
        <v>234</v>
      </c>
      <c r="JW191" t="s">
        <v>234</v>
      </c>
      <c r="JX191" t="s">
        <v>3443</v>
      </c>
    </row>
    <row r="192" spans="1:284" x14ac:dyDescent="0.35">
      <c r="A192" t="s">
        <v>4265</v>
      </c>
      <c r="B192" s="268">
        <v>44620</v>
      </c>
      <c r="C192" t="s">
        <v>451</v>
      </c>
      <c r="D192" t="s">
        <v>450</v>
      </c>
      <c r="E192" t="s">
        <v>4251</v>
      </c>
      <c r="F192" t="s">
        <v>441</v>
      </c>
      <c r="G192" t="s">
        <v>4252</v>
      </c>
      <c r="H192" t="s">
        <v>4252</v>
      </c>
      <c r="I192" t="s">
        <v>246</v>
      </c>
      <c r="J192" t="s">
        <v>4254</v>
      </c>
      <c r="K192" t="s">
        <v>247</v>
      </c>
      <c r="L192" t="s">
        <v>284</v>
      </c>
      <c r="M192" t="s">
        <v>250</v>
      </c>
      <c r="N192" t="s">
        <v>234</v>
      </c>
      <c r="O192" t="s">
        <v>234</v>
      </c>
      <c r="P192" t="s">
        <v>285</v>
      </c>
      <c r="Q192" t="s">
        <v>234</v>
      </c>
      <c r="R192" t="s">
        <v>318</v>
      </c>
      <c r="S192">
        <v>1</v>
      </c>
      <c r="T192">
        <v>0</v>
      </c>
      <c r="U192">
        <v>0</v>
      </c>
      <c r="V192">
        <v>0</v>
      </c>
      <c r="W192">
        <v>0</v>
      </c>
      <c r="X192">
        <v>0</v>
      </c>
      <c r="Y192">
        <v>0</v>
      </c>
      <c r="Z192">
        <v>0</v>
      </c>
      <c r="AA192" t="s">
        <v>309</v>
      </c>
      <c r="AB192" t="s">
        <v>750</v>
      </c>
      <c r="AC192" t="s">
        <v>3880</v>
      </c>
      <c r="AD192">
        <v>1</v>
      </c>
      <c r="AE192">
        <v>0</v>
      </c>
      <c r="AF192">
        <v>0</v>
      </c>
      <c r="AG192">
        <v>0</v>
      </c>
      <c r="AH192">
        <v>1</v>
      </c>
      <c r="AI192">
        <v>0</v>
      </c>
      <c r="AJ192">
        <v>0</v>
      </c>
      <c r="AK192">
        <v>0</v>
      </c>
      <c r="AL192">
        <v>0</v>
      </c>
      <c r="AM192">
        <v>0</v>
      </c>
      <c r="AN192" t="s">
        <v>234</v>
      </c>
      <c r="AO192" t="s">
        <v>317</v>
      </c>
      <c r="AP192" t="s">
        <v>311</v>
      </c>
      <c r="AQ192" t="s">
        <v>4263</v>
      </c>
      <c r="AR192">
        <v>1</v>
      </c>
      <c r="AS192">
        <v>1</v>
      </c>
      <c r="AT192">
        <v>1</v>
      </c>
      <c r="AU192">
        <v>1</v>
      </c>
      <c r="AV192">
        <v>1</v>
      </c>
      <c r="AW192">
        <v>0</v>
      </c>
      <c r="AX192">
        <v>1</v>
      </c>
      <c r="AY192">
        <v>0</v>
      </c>
      <c r="AZ192" t="s">
        <v>1500</v>
      </c>
      <c r="BA192">
        <v>350</v>
      </c>
      <c r="BB192">
        <v>175</v>
      </c>
      <c r="BC192" t="s">
        <v>1655</v>
      </c>
      <c r="BD192">
        <v>455</v>
      </c>
      <c r="BE192" s="252">
        <v>175</v>
      </c>
      <c r="BF192" t="s">
        <v>1655</v>
      </c>
      <c r="BG192">
        <v>280</v>
      </c>
      <c r="BH192" s="252">
        <v>121.739130434782</v>
      </c>
      <c r="BI192" t="s">
        <v>1655</v>
      </c>
      <c r="BJ192">
        <v>455</v>
      </c>
      <c r="BK192" s="252">
        <v>156.896551724137</v>
      </c>
      <c r="BL192" t="s">
        <v>1655</v>
      </c>
      <c r="BM192">
        <v>700</v>
      </c>
      <c r="BN192" s="252">
        <v>291.666666666666</v>
      </c>
      <c r="BO192" t="s">
        <v>1445</v>
      </c>
      <c r="BP192" t="s">
        <v>234</v>
      </c>
      <c r="BQ192" s="252" t="s">
        <v>234</v>
      </c>
      <c r="BR192" t="s">
        <v>234</v>
      </c>
      <c r="BS192" t="s">
        <v>1504</v>
      </c>
      <c r="BT192" t="s">
        <v>1655</v>
      </c>
      <c r="BU192">
        <v>1200</v>
      </c>
      <c r="BV192" t="s">
        <v>234</v>
      </c>
      <c r="BW192" t="s">
        <v>234</v>
      </c>
      <c r="BX192" t="s">
        <v>234</v>
      </c>
      <c r="BY192" t="s">
        <v>234</v>
      </c>
      <c r="BZ192" t="s">
        <v>234</v>
      </c>
      <c r="CA192" t="s">
        <v>234</v>
      </c>
      <c r="CB192" t="s">
        <v>259</v>
      </c>
      <c r="CC192">
        <v>1200</v>
      </c>
      <c r="CD192" t="s">
        <v>1655</v>
      </c>
      <c r="CE192" t="s">
        <v>1655</v>
      </c>
      <c r="CF192" t="s">
        <v>4264</v>
      </c>
      <c r="CG192">
        <v>1</v>
      </c>
      <c r="CH192">
        <v>1</v>
      </c>
      <c r="CI192">
        <v>0</v>
      </c>
      <c r="CJ192">
        <v>0</v>
      </c>
      <c r="CK192">
        <v>1</v>
      </c>
      <c r="CL192">
        <v>0</v>
      </c>
      <c r="CM192">
        <v>0</v>
      </c>
      <c r="CN192">
        <v>0</v>
      </c>
      <c r="CO192">
        <v>0</v>
      </c>
      <c r="CP192">
        <v>0</v>
      </c>
      <c r="CQ192">
        <v>0</v>
      </c>
      <c r="CR192">
        <v>0</v>
      </c>
      <c r="CS192">
        <v>0</v>
      </c>
      <c r="CT192">
        <v>0</v>
      </c>
      <c r="CU192" t="s">
        <v>234</v>
      </c>
      <c r="CV192" t="s">
        <v>3886</v>
      </c>
      <c r="CW192">
        <v>0</v>
      </c>
      <c r="CX192">
        <v>1</v>
      </c>
      <c r="CY192">
        <v>0</v>
      </c>
      <c r="CZ192">
        <v>1</v>
      </c>
      <c r="DA192">
        <v>0</v>
      </c>
      <c r="DB192">
        <v>0</v>
      </c>
      <c r="DC192">
        <v>1</v>
      </c>
      <c r="DD192">
        <v>0</v>
      </c>
      <c r="DE192" t="s">
        <v>1655</v>
      </c>
      <c r="DF192" t="s">
        <v>1655</v>
      </c>
      <c r="DG192" t="s">
        <v>1655</v>
      </c>
      <c r="DH192" t="s">
        <v>239</v>
      </c>
      <c r="DI192" t="s">
        <v>314</v>
      </c>
      <c r="DJ192" t="s">
        <v>294</v>
      </c>
      <c r="DK192" t="s">
        <v>314</v>
      </c>
      <c r="DL192" t="s">
        <v>234</v>
      </c>
      <c r="DM192" t="s">
        <v>234</v>
      </c>
      <c r="DN192" t="s">
        <v>234</v>
      </c>
      <c r="DO192" t="s">
        <v>234</v>
      </c>
      <c r="DP192" t="s">
        <v>234</v>
      </c>
      <c r="DQ192" t="s">
        <v>234</v>
      </c>
      <c r="DR192" t="s">
        <v>234</v>
      </c>
      <c r="DS192" t="s">
        <v>234</v>
      </c>
      <c r="DT192" t="s">
        <v>234</v>
      </c>
      <c r="DU192" t="s">
        <v>234</v>
      </c>
      <c r="DV192" t="s">
        <v>234</v>
      </c>
      <c r="DW192" t="s">
        <v>234</v>
      </c>
      <c r="DX192" t="s">
        <v>234</v>
      </c>
      <c r="DY192" t="s">
        <v>234</v>
      </c>
      <c r="DZ192" t="s">
        <v>234</v>
      </c>
      <c r="EA192" t="s">
        <v>234</v>
      </c>
      <c r="EB192" t="s">
        <v>234</v>
      </c>
      <c r="EC192" t="s">
        <v>234</v>
      </c>
      <c r="ED192" t="s">
        <v>234</v>
      </c>
      <c r="EE192" t="s">
        <v>234</v>
      </c>
      <c r="EF192" t="s">
        <v>234</v>
      </c>
      <c r="EG192" t="s">
        <v>234</v>
      </c>
      <c r="EH192" t="s">
        <v>234</v>
      </c>
      <c r="EI192" t="s">
        <v>234</v>
      </c>
      <c r="EJ192" t="s">
        <v>234</v>
      </c>
      <c r="EK192" s="252" t="s">
        <v>234</v>
      </c>
      <c r="EL192" t="s">
        <v>234</v>
      </c>
      <c r="EM192" t="s">
        <v>234</v>
      </c>
      <c r="EN192" t="s">
        <v>234</v>
      </c>
      <c r="EO192" t="s">
        <v>234</v>
      </c>
      <c r="EP192" t="s">
        <v>234</v>
      </c>
      <c r="EQ192" s="252" t="s">
        <v>234</v>
      </c>
      <c r="ER192" t="s">
        <v>234</v>
      </c>
      <c r="ES192" t="s">
        <v>234</v>
      </c>
      <c r="ET192" t="s">
        <v>234</v>
      </c>
      <c r="EU192" t="s">
        <v>234</v>
      </c>
      <c r="EV192" t="s">
        <v>234</v>
      </c>
      <c r="EW192" t="s">
        <v>234</v>
      </c>
      <c r="EX192" t="s">
        <v>234</v>
      </c>
      <c r="EY192" t="s">
        <v>234</v>
      </c>
      <c r="EZ192" t="s">
        <v>234</v>
      </c>
      <c r="FA192" t="s">
        <v>234</v>
      </c>
      <c r="FB192" t="s">
        <v>234</v>
      </c>
      <c r="FC192" t="s">
        <v>234</v>
      </c>
      <c r="FD192" t="s">
        <v>234</v>
      </c>
      <c r="FE192" t="s">
        <v>234</v>
      </c>
      <c r="FF192" t="s">
        <v>234</v>
      </c>
      <c r="FG192" t="s">
        <v>234</v>
      </c>
      <c r="FH192" t="s">
        <v>234</v>
      </c>
      <c r="FI192" t="s">
        <v>234</v>
      </c>
      <c r="FJ192" t="s">
        <v>234</v>
      </c>
      <c r="FK192" t="s">
        <v>234</v>
      </c>
      <c r="FL192" t="s">
        <v>234</v>
      </c>
      <c r="FM192" t="s">
        <v>234</v>
      </c>
      <c r="FN192" t="s">
        <v>234</v>
      </c>
      <c r="FO192" t="s">
        <v>234</v>
      </c>
      <c r="FP192" t="s">
        <v>234</v>
      </c>
      <c r="FQ192" t="s">
        <v>234</v>
      </c>
      <c r="FR192" t="s">
        <v>234</v>
      </c>
      <c r="FS192" t="s">
        <v>234</v>
      </c>
      <c r="FT192" t="s">
        <v>234</v>
      </c>
      <c r="FU192" t="s">
        <v>234</v>
      </c>
      <c r="FV192" t="s">
        <v>234</v>
      </c>
      <c r="FW192" t="s">
        <v>234</v>
      </c>
      <c r="FX192" t="s">
        <v>234</v>
      </c>
      <c r="FY192" t="s">
        <v>234</v>
      </c>
      <c r="FZ192" t="s">
        <v>234</v>
      </c>
      <c r="GA192" t="s">
        <v>234</v>
      </c>
      <c r="GB192" t="s">
        <v>234</v>
      </c>
      <c r="GC192" t="s">
        <v>234</v>
      </c>
      <c r="GD192" t="s">
        <v>234</v>
      </c>
      <c r="GE192" t="s">
        <v>234</v>
      </c>
      <c r="GF192" t="s">
        <v>234</v>
      </c>
      <c r="GG192" t="s">
        <v>234</v>
      </c>
      <c r="GH192" t="s">
        <v>234</v>
      </c>
      <c r="GI192" t="s">
        <v>234</v>
      </c>
      <c r="GJ192" t="s">
        <v>234</v>
      </c>
      <c r="GK192" t="s">
        <v>234</v>
      </c>
      <c r="GL192" t="s">
        <v>234</v>
      </c>
      <c r="GM192" t="s">
        <v>234</v>
      </c>
      <c r="GN192" t="s">
        <v>234</v>
      </c>
      <c r="GO192" t="s">
        <v>234</v>
      </c>
      <c r="GP192" t="s">
        <v>234</v>
      </c>
      <c r="GQ192" t="s">
        <v>234</v>
      </c>
      <c r="GR192" t="s">
        <v>1445</v>
      </c>
      <c r="GS192" t="s">
        <v>234</v>
      </c>
      <c r="GT192" t="s">
        <v>234</v>
      </c>
      <c r="GU192" t="s">
        <v>234</v>
      </c>
      <c r="GV192" t="s">
        <v>234</v>
      </c>
      <c r="GW192" t="s">
        <v>234</v>
      </c>
      <c r="GX192" t="s">
        <v>234</v>
      </c>
      <c r="GY192" t="s">
        <v>234</v>
      </c>
      <c r="GZ192" t="s">
        <v>234</v>
      </c>
      <c r="HA192" t="s">
        <v>1451</v>
      </c>
      <c r="HB192">
        <v>0</v>
      </c>
      <c r="HC192">
        <v>1</v>
      </c>
      <c r="HD192">
        <v>0</v>
      </c>
      <c r="HE192">
        <v>0</v>
      </c>
      <c r="HF192">
        <v>0</v>
      </c>
      <c r="HG192">
        <v>0</v>
      </c>
      <c r="HH192">
        <v>0</v>
      </c>
      <c r="HI192">
        <v>0</v>
      </c>
      <c r="HJ192" t="s">
        <v>234</v>
      </c>
      <c r="HK192" t="s">
        <v>1655</v>
      </c>
      <c r="HL192" t="s">
        <v>234</v>
      </c>
      <c r="HM192" t="s">
        <v>309</v>
      </c>
      <c r="HN192">
        <v>1</v>
      </c>
      <c r="HO192">
        <v>0</v>
      </c>
      <c r="HP192">
        <v>0</v>
      </c>
      <c r="HQ192" t="s">
        <v>234</v>
      </c>
      <c r="HR192" t="s">
        <v>234</v>
      </c>
      <c r="HS192" t="s">
        <v>234</v>
      </c>
      <c r="HT192" t="s">
        <v>234</v>
      </c>
      <c r="HU192" t="s">
        <v>234</v>
      </c>
      <c r="HV192" t="s">
        <v>234</v>
      </c>
      <c r="HW192" t="s">
        <v>234</v>
      </c>
      <c r="HX192" t="s">
        <v>234</v>
      </c>
      <c r="HY192" t="s">
        <v>234</v>
      </c>
      <c r="HZ192" t="s">
        <v>234</v>
      </c>
      <c r="IA192" t="s">
        <v>234</v>
      </c>
      <c r="IB192" t="s">
        <v>234</v>
      </c>
      <c r="IC192" t="s">
        <v>234</v>
      </c>
      <c r="ID192" t="s">
        <v>234</v>
      </c>
      <c r="IE192" t="s">
        <v>234</v>
      </c>
      <c r="IF192" t="s">
        <v>234</v>
      </c>
      <c r="IG192" t="s">
        <v>234</v>
      </c>
      <c r="IH192" t="s">
        <v>234</v>
      </c>
      <c r="II192" t="s">
        <v>234</v>
      </c>
      <c r="IJ192" t="s">
        <v>234</v>
      </c>
      <c r="IK192" t="s">
        <v>234</v>
      </c>
      <c r="IL192" t="s">
        <v>234</v>
      </c>
      <c r="IM192" t="s">
        <v>234</v>
      </c>
      <c r="IN192" t="s">
        <v>234</v>
      </c>
      <c r="IO192" t="s">
        <v>234</v>
      </c>
      <c r="IP192" t="s">
        <v>234</v>
      </c>
      <c r="IQ192" t="s">
        <v>234</v>
      </c>
      <c r="IR192" t="s">
        <v>234</v>
      </c>
      <c r="IS192" t="s">
        <v>234</v>
      </c>
      <c r="IT192" t="s">
        <v>234</v>
      </c>
      <c r="IU192" t="s">
        <v>234</v>
      </c>
      <c r="IV192" t="s">
        <v>234</v>
      </c>
      <c r="IW192" t="s">
        <v>234</v>
      </c>
      <c r="IX192" t="s">
        <v>234</v>
      </c>
      <c r="IY192" t="s">
        <v>234</v>
      </c>
      <c r="IZ192" t="s">
        <v>234</v>
      </c>
      <c r="JA192" t="s">
        <v>234</v>
      </c>
      <c r="JB192" t="s">
        <v>234</v>
      </c>
      <c r="JC192" t="s">
        <v>234</v>
      </c>
      <c r="JD192" t="s">
        <v>234</v>
      </c>
      <c r="JE192" t="s">
        <v>234</v>
      </c>
      <c r="JF192" t="s">
        <v>234</v>
      </c>
      <c r="JG192" t="s">
        <v>234</v>
      </c>
      <c r="JH192" t="s">
        <v>234</v>
      </c>
      <c r="JI192" t="s">
        <v>234</v>
      </c>
      <c r="JJ192" t="s">
        <v>234</v>
      </c>
      <c r="JK192" t="s">
        <v>234</v>
      </c>
      <c r="JL192" t="s">
        <v>234</v>
      </c>
      <c r="JM192" t="s">
        <v>234</v>
      </c>
      <c r="JN192" t="s">
        <v>234</v>
      </c>
      <c r="JO192" t="s">
        <v>234</v>
      </c>
      <c r="JP192" t="s">
        <v>234</v>
      </c>
      <c r="JQ192" t="s">
        <v>234</v>
      </c>
      <c r="JR192" t="s">
        <v>234</v>
      </c>
      <c r="JS192" t="s">
        <v>234</v>
      </c>
      <c r="JT192" t="s">
        <v>234</v>
      </c>
      <c r="JU192" t="s">
        <v>234</v>
      </c>
      <c r="JV192" t="s">
        <v>234</v>
      </c>
      <c r="JW192" t="s">
        <v>234</v>
      </c>
      <c r="JX192" t="s">
        <v>3443</v>
      </c>
    </row>
    <row r="193" spans="1:284" x14ac:dyDescent="0.35">
      <c r="A193" t="s">
        <v>4268</v>
      </c>
      <c r="B193" s="268">
        <v>44620</v>
      </c>
      <c r="C193" t="s">
        <v>451</v>
      </c>
      <c r="D193" t="s">
        <v>450</v>
      </c>
      <c r="E193" t="s">
        <v>4251</v>
      </c>
      <c r="F193" t="s">
        <v>441</v>
      </c>
      <c r="G193" t="s">
        <v>4252</v>
      </c>
      <c r="H193" t="s">
        <v>4252</v>
      </c>
      <c r="I193" t="s">
        <v>246</v>
      </c>
      <c r="J193" t="s">
        <v>4254</v>
      </c>
      <c r="K193" t="s">
        <v>247</v>
      </c>
      <c r="L193" t="s">
        <v>284</v>
      </c>
      <c r="M193" t="s">
        <v>250</v>
      </c>
      <c r="N193" t="s">
        <v>234</v>
      </c>
      <c r="O193" t="s">
        <v>234</v>
      </c>
      <c r="P193" t="s">
        <v>285</v>
      </c>
      <c r="Q193" t="s">
        <v>234</v>
      </c>
      <c r="R193" t="s">
        <v>3875</v>
      </c>
      <c r="S193">
        <v>1</v>
      </c>
      <c r="T193">
        <v>1</v>
      </c>
      <c r="U193">
        <v>0</v>
      </c>
      <c r="V193">
        <v>0</v>
      </c>
      <c r="W193">
        <v>0</v>
      </c>
      <c r="X193">
        <v>0</v>
      </c>
      <c r="Y193">
        <v>0</v>
      </c>
      <c r="Z193">
        <v>0</v>
      </c>
      <c r="AA193" t="s">
        <v>309</v>
      </c>
      <c r="AB193" t="s">
        <v>750</v>
      </c>
      <c r="AC193" t="s">
        <v>3880</v>
      </c>
      <c r="AD193">
        <v>1</v>
      </c>
      <c r="AE193">
        <v>0</v>
      </c>
      <c r="AF193">
        <v>0</v>
      </c>
      <c r="AG193">
        <v>0</v>
      </c>
      <c r="AH193">
        <v>1</v>
      </c>
      <c r="AI193">
        <v>0</v>
      </c>
      <c r="AJ193">
        <v>0</v>
      </c>
      <c r="AK193">
        <v>0</v>
      </c>
      <c r="AL193">
        <v>0</v>
      </c>
      <c r="AM193">
        <v>0</v>
      </c>
      <c r="AN193" t="s">
        <v>234</v>
      </c>
      <c r="AO193" t="s">
        <v>317</v>
      </c>
      <c r="AP193" t="s">
        <v>311</v>
      </c>
      <c r="AQ193" t="s">
        <v>3886</v>
      </c>
      <c r="AR193">
        <v>0</v>
      </c>
      <c r="AS193">
        <v>1</v>
      </c>
      <c r="AT193">
        <v>0</v>
      </c>
      <c r="AU193">
        <v>1</v>
      </c>
      <c r="AV193">
        <v>0</v>
      </c>
      <c r="AW193">
        <v>0</v>
      </c>
      <c r="AX193">
        <v>1</v>
      </c>
      <c r="AY193">
        <v>0</v>
      </c>
      <c r="AZ193" t="s">
        <v>1500</v>
      </c>
      <c r="BA193" t="s">
        <v>234</v>
      </c>
      <c r="BB193" t="s">
        <v>234</v>
      </c>
      <c r="BC193" t="s">
        <v>234</v>
      </c>
      <c r="BD193">
        <v>455</v>
      </c>
      <c r="BE193" s="252">
        <v>175</v>
      </c>
      <c r="BF193" t="s">
        <v>1655</v>
      </c>
      <c r="BG193" t="s">
        <v>234</v>
      </c>
      <c r="BH193" s="252" t="s">
        <v>234</v>
      </c>
      <c r="BI193" t="s">
        <v>234</v>
      </c>
      <c r="BJ193">
        <v>455</v>
      </c>
      <c r="BK193" s="252">
        <v>156.896551724137</v>
      </c>
      <c r="BL193" t="s">
        <v>1655</v>
      </c>
      <c r="BM193" t="s">
        <v>234</v>
      </c>
      <c r="BN193" s="252" t="s">
        <v>234</v>
      </c>
      <c r="BO193" t="s">
        <v>234</v>
      </c>
      <c r="BP193" t="s">
        <v>234</v>
      </c>
      <c r="BQ193" s="252" t="s">
        <v>234</v>
      </c>
      <c r="BR193" t="s">
        <v>234</v>
      </c>
      <c r="BS193" t="s">
        <v>1504</v>
      </c>
      <c r="BT193" t="s">
        <v>1655</v>
      </c>
      <c r="BU193">
        <v>1150</v>
      </c>
      <c r="BV193" t="s">
        <v>234</v>
      </c>
      <c r="BW193" t="s">
        <v>234</v>
      </c>
      <c r="BX193" t="s">
        <v>234</v>
      </c>
      <c r="BY193" t="s">
        <v>234</v>
      </c>
      <c r="BZ193" t="s">
        <v>234</v>
      </c>
      <c r="CA193" t="s">
        <v>234</v>
      </c>
      <c r="CB193" t="s">
        <v>259</v>
      </c>
      <c r="CC193">
        <v>1150</v>
      </c>
      <c r="CD193" t="s">
        <v>1655</v>
      </c>
      <c r="CE193" t="s">
        <v>1655</v>
      </c>
      <c r="CF193" t="s">
        <v>1545</v>
      </c>
      <c r="CG193">
        <v>0</v>
      </c>
      <c r="CH193">
        <v>0</v>
      </c>
      <c r="CI193">
        <v>0</v>
      </c>
      <c r="CJ193">
        <v>0</v>
      </c>
      <c r="CK193">
        <v>0</v>
      </c>
      <c r="CL193">
        <v>0</v>
      </c>
      <c r="CM193">
        <v>0</v>
      </c>
      <c r="CN193">
        <v>0</v>
      </c>
      <c r="CO193">
        <v>0</v>
      </c>
      <c r="CP193">
        <v>0</v>
      </c>
      <c r="CQ193">
        <v>1</v>
      </c>
      <c r="CR193">
        <v>0</v>
      </c>
      <c r="CS193">
        <v>0</v>
      </c>
      <c r="CT193">
        <v>0</v>
      </c>
      <c r="CU193" t="s">
        <v>234</v>
      </c>
      <c r="CV193" t="s">
        <v>3886</v>
      </c>
      <c r="CW193">
        <v>0</v>
      </c>
      <c r="CX193">
        <v>1</v>
      </c>
      <c r="CY193">
        <v>0</v>
      </c>
      <c r="CZ193">
        <v>1</v>
      </c>
      <c r="DA193">
        <v>0</v>
      </c>
      <c r="DB193">
        <v>0</v>
      </c>
      <c r="DC193">
        <v>1</v>
      </c>
      <c r="DD193">
        <v>0</v>
      </c>
      <c r="DE193" t="s">
        <v>1445</v>
      </c>
      <c r="DF193" t="s">
        <v>1445</v>
      </c>
      <c r="DG193" t="s">
        <v>1655</v>
      </c>
      <c r="DH193" t="s">
        <v>441</v>
      </c>
      <c r="DI193" t="s">
        <v>305</v>
      </c>
      <c r="DJ193" t="s">
        <v>1878</v>
      </c>
      <c r="DK193" t="s">
        <v>305</v>
      </c>
      <c r="DL193" t="s">
        <v>1018</v>
      </c>
      <c r="DM193">
        <v>1</v>
      </c>
      <c r="DN193">
        <v>0</v>
      </c>
      <c r="DO193">
        <v>0</v>
      </c>
      <c r="DP193">
        <v>0</v>
      </c>
      <c r="DQ193">
        <v>0</v>
      </c>
      <c r="DR193">
        <v>0</v>
      </c>
      <c r="DS193">
        <v>0</v>
      </c>
      <c r="DT193">
        <v>0</v>
      </c>
      <c r="DU193" t="s">
        <v>1655</v>
      </c>
      <c r="DV193">
        <v>45</v>
      </c>
      <c r="DW193" t="s">
        <v>4266</v>
      </c>
      <c r="DX193" t="s">
        <v>234</v>
      </c>
      <c r="DY193" t="s">
        <v>234</v>
      </c>
      <c r="DZ193" t="s">
        <v>234</v>
      </c>
      <c r="EA193" s="99">
        <v>45</v>
      </c>
      <c r="EB193" t="s">
        <v>1445</v>
      </c>
      <c r="EC193" t="s">
        <v>234</v>
      </c>
      <c r="ED193" t="s">
        <v>234</v>
      </c>
      <c r="EE193" t="s">
        <v>234</v>
      </c>
      <c r="EF193" t="s">
        <v>234</v>
      </c>
      <c r="EG193" t="s">
        <v>234</v>
      </c>
      <c r="EH193" t="s">
        <v>234</v>
      </c>
      <c r="EI193" t="s">
        <v>234</v>
      </c>
      <c r="EJ193" t="s">
        <v>234</v>
      </c>
      <c r="EK193" s="252" t="s">
        <v>234</v>
      </c>
      <c r="EL193" t="s">
        <v>234</v>
      </c>
      <c r="EM193" t="s">
        <v>234</v>
      </c>
      <c r="EN193" t="s">
        <v>234</v>
      </c>
      <c r="EO193" t="s">
        <v>234</v>
      </c>
      <c r="EP193" t="s">
        <v>234</v>
      </c>
      <c r="EQ193" s="252" t="s">
        <v>234</v>
      </c>
      <c r="ER193" t="s">
        <v>234</v>
      </c>
      <c r="ES193" t="s">
        <v>234</v>
      </c>
      <c r="ET193" t="s">
        <v>234</v>
      </c>
      <c r="EU193" t="s">
        <v>234</v>
      </c>
      <c r="EV193" t="s">
        <v>234</v>
      </c>
      <c r="EW193" t="s">
        <v>234</v>
      </c>
      <c r="EX193" t="s">
        <v>234</v>
      </c>
      <c r="EY193" t="s">
        <v>234</v>
      </c>
      <c r="EZ193" t="s">
        <v>234</v>
      </c>
      <c r="FA193" t="s">
        <v>234</v>
      </c>
      <c r="FB193" t="s">
        <v>234</v>
      </c>
      <c r="FC193" t="s">
        <v>234</v>
      </c>
      <c r="FD193" t="s">
        <v>234</v>
      </c>
      <c r="FE193" t="s">
        <v>234</v>
      </c>
      <c r="FF193" t="s">
        <v>234</v>
      </c>
      <c r="FG193" t="s">
        <v>234</v>
      </c>
      <c r="FH193" t="s">
        <v>234</v>
      </c>
      <c r="FI193" t="s">
        <v>234</v>
      </c>
      <c r="FJ193" t="s">
        <v>234</v>
      </c>
      <c r="FK193" t="s">
        <v>234</v>
      </c>
      <c r="FL193" t="s">
        <v>1655</v>
      </c>
      <c r="FM193" t="s">
        <v>1555</v>
      </c>
      <c r="FN193">
        <v>0</v>
      </c>
      <c r="FO193">
        <v>0</v>
      </c>
      <c r="FP193">
        <v>0</v>
      </c>
      <c r="FQ193">
        <v>0</v>
      </c>
      <c r="FR193">
        <v>0</v>
      </c>
      <c r="FS193">
        <v>0</v>
      </c>
      <c r="FT193">
        <v>0</v>
      </c>
      <c r="FU193">
        <v>0</v>
      </c>
      <c r="FV193">
        <v>0</v>
      </c>
      <c r="FW193">
        <v>1</v>
      </c>
      <c r="FX193">
        <v>0</v>
      </c>
      <c r="FY193">
        <v>0</v>
      </c>
      <c r="FZ193">
        <v>0</v>
      </c>
      <c r="GA193" t="s">
        <v>234</v>
      </c>
      <c r="GB193" t="s">
        <v>1018</v>
      </c>
      <c r="GC193">
        <v>1</v>
      </c>
      <c r="GD193">
        <v>0</v>
      </c>
      <c r="GE193">
        <v>0</v>
      </c>
      <c r="GF193">
        <v>0</v>
      </c>
      <c r="GG193">
        <v>0</v>
      </c>
      <c r="GH193">
        <v>0</v>
      </c>
      <c r="GI193">
        <v>0</v>
      </c>
      <c r="GJ193">
        <v>0</v>
      </c>
      <c r="GK193" t="s">
        <v>1445</v>
      </c>
      <c r="GL193" t="s">
        <v>1445</v>
      </c>
      <c r="GM193" t="s">
        <v>1655</v>
      </c>
      <c r="GN193" t="s">
        <v>441</v>
      </c>
      <c r="GO193" t="s">
        <v>305</v>
      </c>
      <c r="GP193" t="s">
        <v>1878</v>
      </c>
      <c r="GQ193" t="s">
        <v>305</v>
      </c>
      <c r="GR193" t="s">
        <v>1445</v>
      </c>
      <c r="GS193" t="s">
        <v>234</v>
      </c>
      <c r="GT193" t="s">
        <v>234</v>
      </c>
      <c r="GU193" t="s">
        <v>234</v>
      </c>
      <c r="GV193" t="s">
        <v>234</v>
      </c>
      <c r="GW193" t="s">
        <v>234</v>
      </c>
      <c r="GX193" t="s">
        <v>234</v>
      </c>
      <c r="GY193" t="s">
        <v>234</v>
      </c>
      <c r="GZ193" t="s">
        <v>234</v>
      </c>
      <c r="HA193" t="s">
        <v>4267</v>
      </c>
      <c r="HB193">
        <v>1</v>
      </c>
      <c r="HC193">
        <v>0</v>
      </c>
      <c r="HD193">
        <v>0</v>
      </c>
      <c r="HE193">
        <v>0</v>
      </c>
      <c r="HF193">
        <v>1</v>
      </c>
      <c r="HG193">
        <v>0</v>
      </c>
      <c r="HH193">
        <v>0</v>
      </c>
      <c r="HI193">
        <v>0</v>
      </c>
      <c r="HJ193" t="s">
        <v>234</v>
      </c>
      <c r="HK193" t="s">
        <v>1655</v>
      </c>
      <c r="HL193" t="s">
        <v>234</v>
      </c>
      <c r="HM193" t="s">
        <v>3878</v>
      </c>
      <c r="HN193">
        <v>1</v>
      </c>
      <c r="HO193">
        <v>1</v>
      </c>
      <c r="HP193">
        <v>0</v>
      </c>
      <c r="HQ193" t="s">
        <v>234</v>
      </c>
      <c r="HR193" t="s">
        <v>234</v>
      </c>
      <c r="HS193" t="s">
        <v>234</v>
      </c>
      <c r="HT193" t="s">
        <v>234</v>
      </c>
      <c r="HU193" t="s">
        <v>234</v>
      </c>
      <c r="HV193" t="s">
        <v>234</v>
      </c>
      <c r="HW193" t="s">
        <v>234</v>
      </c>
      <c r="HX193" t="s">
        <v>234</v>
      </c>
      <c r="HY193" t="s">
        <v>234</v>
      </c>
      <c r="HZ193" t="s">
        <v>234</v>
      </c>
      <c r="IA193" t="s">
        <v>234</v>
      </c>
      <c r="IB193" t="s">
        <v>234</v>
      </c>
      <c r="IC193" t="s">
        <v>234</v>
      </c>
      <c r="ID193" t="s">
        <v>234</v>
      </c>
      <c r="IE193" t="s">
        <v>234</v>
      </c>
      <c r="IF193" t="s">
        <v>234</v>
      </c>
      <c r="IG193" t="s">
        <v>234</v>
      </c>
      <c r="IH193" t="s">
        <v>234</v>
      </c>
      <c r="II193" t="s">
        <v>234</v>
      </c>
      <c r="IJ193" t="s">
        <v>234</v>
      </c>
      <c r="IK193" t="s">
        <v>234</v>
      </c>
      <c r="IL193" t="s">
        <v>234</v>
      </c>
      <c r="IM193" t="s">
        <v>234</v>
      </c>
      <c r="IN193" t="s">
        <v>234</v>
      </c>
      <c r="IO193" t="s">
        <v>234</v>
      </c>
      <c r="IP193" t="s">
        <v>234</v>
      </c>
      <c r="IQ193" t="s">
        <v>234</v>
      </c>
      <c r="IR193" t="s">
        <v>234</v>
      </c>
      <c r="IS193" t="s">
        <v>234</v>
      </c>
      <c r="IT193" t="s">
        <v>234</v>
      </c>
      <c r="IU193" t="s">
        <v>234</v>
      </c>
      <c r="IV193" t="s">
        <v>234</v>
      </c>
      <c r="IW193" t="s">
        <v>234</v>
      </c>
      <c r="IX193" t="s">
        <v>234</v>
      </c>
      <c r="IY193" t="s">
        <v>234</v>
      </c>
      <c r="IZ193" t="s">
        <v>234</v>
      </c>
      <c r="JA193" t="s">
        <v>234</v>
      </c>
      <c r="JB193" t="s">
        <v>234</v>
      </c>
      <c r="JC193" t="s">
        <v>234</v>
      </c>
      <c r="JD193" t="s">
        <v>234</v>
      </c>
      <c r="JE193" t="s">
        <v>234</v>
      </c>
      <c r="JF193" t="s">
        <v>234</v>
      </c>
      <c r="JG193" t="s">
        <v>234</v>
      </c>
      <c r="JH193" t="s">
        <v>234</v>
      </c>
      <c r="JI193" t="s">
        <v>234</v>
      </c>
      <c r="JJ193" t="s">
        <v>234</v>
      </c>
      <c r="JK193" t="s">
        <v>234</v>
      </c>
      <c r="JL193" t="s">
        <v>234</v>
      </c>
      <c r="JM193" t="s">
        <v>234</v>
      </c>
      <c r="JN193" t="s">
        <v>234</v>
      </c>
      <c r="JO193" t="s">
        <v>234</v>
      </c>
      <c r="JP193" t="s">
        <v>234</v>
      </c>
      <c r="JQ193" t="s">
        <v>234</v>
      </c>
      <c r="JR193" t="s">
        <v>234</v>
      </c>
      <c r="JS193" t="s">
        <v>234</v>
      </c>
      <c r="JT193" t="s">
        <v>234</v>
      </c>
      <c r="JU193" t="s">
        <v>234</v>
      </c>
      <c r="JV193" t="s">
        <v>234</v>
      </c>
      <c r="JW193" t="s">
        <v>234</v>
      </c>
      <c r="JX193" t="s">
        <v>3443</v>
      </c>
    </row>
    <row r="194" spans="1:284" x14ac:dyDescent="0.35">
      <c r="A194" t="s">
        <v>4270</v>
      </c>
      <c r="B194" s="268">
        <v>44620</v>
      </c>
      <c r="C194" t="s">
        <v>451</v>
      </c>
      <c r="D194" t="s">
        <v>450</v>
      </c>
      <c r="E194" t="s">
        <v>4251</v>
      </c>
      <c r="F194" t="s">
        <v>441</v>
      </c>
      <c r="G194" t="s">
        <v>4252</v>
      </c>
      <c r="H194" t="s">
        <v>4252</v>
      </c>
      <c r="I194" t="s">
        <v>246</v>
      </c>
      <c r="J194" t="s">
        <v>4254</v>
      </c>
      <c r="K194" t="s">
        <v>247</v>
      </c>
      <c r="L194" t="s">
        <v>284</v>
      </c>
      <c r="M194" t="s">
        <v>274</v>
      </c>
      <c r="N194" t="s">
        <v>234</v>
      </c>
      <c r="O194" t="s">
        <v>234</v>
      </c>
      <c r="P194" t="s">
        <v>308</v>
      </c>
      <c r="Q194" t="s">
        <v>234</v>
      </c>
      <c r="R194" t="s">
        <v>3875</v>
      </c>
      <c r="S194">
        <v>1</v>
      </c>
      <c r="T194">
        <v>1</v>
      </c>
      <c r="U194">
        <v>0</v>
      </c>
      <c r="V194">
        <v>0</v>
      </c>
      <c r="W194">
        <v>0</v>
      </c>
      <c r="X194">
        <v>0</v>
      </c>
      <c r="Y194">
        <v>0</v>
      </c>
      <c r="Z194">
        <v>0</v>
      </c>
      <c r="AA194" t="s">
        <v>309</v>
      </c>
      <c r="AB194" t="s">
        <v>750</v>
      </c>
      <c r="AC194" t="s">
        <v>4269</v>
      </c>
      <c r="AD194">
        <v>1</v>
      </c>
      <c r="AE194">
        <v>1</v>
      </c>
      <c r="AF194">
        <v>0</v>
      </c>
      <c r="AG194">
        <v>0</v>
      </c>
      <c r="AH194">
        <v>0</v>
      </c>
      <c r="AI194">
        <v>0</v>
      </c>
      <c r="AJ194">
        <v>0</v>
      </c>
      <c r="AK194">
        <v>0</v>
      </c>
      <c r="AL194">
        <v>0</v>
      </c>
      <c r="AM194">
        <v>0</v>
      </c>
      <c r="AN194" t="s">
        <v>234</v>
      </c>
      <c r="AO194" t="s">
        <v>304</v>
      </c>
      <c r="AP194" t="s">
        <v>393</v>
      </c>
      <c r="AQ194" t="s">
        <v>3795</v>
      </c>
      <c r="AR194">
        <v>1</v>
      </c>
      <c r="AS194">
        <v>1</v>
      </c>
      <c r="AT194">
        <v>1</v>
      </c>
      <c r="AU194">
        <v>1</v>
      </c>
      <c r="AV194">
        <v>0</v>
      </c>
      <c r="AW194">
        <v>0</v>
      </c>
      <c r="AX194">
        <v>0</v>
      </c>
      <c r="AY194">
        <v>0</v>
      </c>
      <c r="AZ194" t="s">
        <v>1500</v>
      </c>
      <c r="BA194">
        <v>450</v>
      </c>
      <c r="BB194">
        <v>225</v>
      </c>
      <c r="BC194" t="s">
        <v>1655</v>
      </c>
      <c r="BD194">
        <v>175</v>
      </c>
      <c r="BE194" s="252">
        <v>67.307692307692307</v>
      </c>
      <c r="BF194" t="s">
        <v>1655</v>
      </c>
      <c r="BG194">
        <v>280</v>
      </c>
      <c r="BH194" s="252">
        <v>121.739130434782</v>
      </c>
      <c r="BI194" t="s">
        <v>1655</v>
      </c>
      <c r="BJ194">
        <v>420</v>
      </c>
      <c r="BK194" s="252">
        <v>144.827586206896</v>
      </c>
      <c r="BL194" t="s">
        <v>1655</v>
      </c>
      <c r="BM194" t="s">
        <v>234</v>
      </c>
      <c r="BN194" s="252" t="s">
        <v>234</v>
      </c>
      <c r="BO194" t="s">
        <v>234</v>
      </c>
      <c r="BP194" t="s">
        <v>234</v>
      </c>
      <c r="BQ194" s="252" t="s">
        <v>234</v>
      </c>
      <c r="BR194" t="s">
        <v>234</v>
      </c>
      <c r="BS194" t="s">
        <v>234</v>
      </c>
      <c r="BT194" t="s">
        <v>234</v>
      </c>
      <c r="BU194" t="s">
        <v>234</v>
      </c>
      <c r="BV194" t="s">
        <v>234</v>
      </c>
      <c r="BW194" t="s">
        <v>234</v>
      </c>
      <c r="BX194" t="s">
        <v>234</v>
      </c>
      <c r="BY194" t="s">
        <v>234</v>
      </c>
      <c r="BZ194" t="s">
        <v>234</v>
      </c>
      <c r="CA194" t="s">
        <v>234</v>
      </c>
      <c r="CB194" t="s">
        <v>234</v>
      </c>
      <c r="CC194" t="s">
        <v>234</v>
      </c>
      <c r="CD194" t="s">
        <v>234</v>
      </c>
      <c r="CE194" t="s">
        <v>1655</v>
      </c>
      <c r="CF194" t="s">
        <v>1545</v>
      </c>
      <c r="CG194">
        <v>0</v>
      </c>
      <c r="CH194">
        <v>0</v>
      </c>
      <c r="CI194">
        <v>0</v>
      </c>
      <c r="CJ194">
        <v>0</v>
      </c>
      <c r="CK194">
        <v>0</v>
      </c>
      <c r="CL194">
        <v>0</v>
      </c>
      <c r="CM194">
        <v>0</v>
      </c>
      <c r="CN194">
        <v>0</v>
      </c>
      <c r="CO194">
        <v>0</v>
      </c>
      <c r="CP194">
        <v>0</v>
      </c>
      <c r="CQ194">
        <v>1</v>
      </c>
      <c r="CR194">
        <v>0</v>
      </c>
      <c r="CS194">
        <v>0</v>
      </c>
      <c r="CT194">
        <v>0</v>
      </c>
      <c r="CU194" t="s">
        <v>234</v>
      </c>
      <c r="CV194" t="s">
        <v>3795</v>
      </c>
      <c r="CW194">
        <v>1</v>
      </c>
      <c r="CX194">
        <v>1</v>
      </c>
      <c r="CY194">
        <v>1</v>
      </c>
      <c r="CZ194">
        <v>1</v>
      </c>
      <c r="DA194">
        <v>0</v>
      </c>
      <c r="DB194">
        <v>0</v>
      </c>
      <c r="DC194">
        <v>0</v>
      </c>
      <c r="DD194">
        <v>0</v>
      </c>
      <c r="DE194" t="s">
        <v>1655</v>
      </c>
      <c r="DF194" t="s">
        <v>1445</v>
      </c>
      <c r="DG194" t="s">
        <v>1445</v>
      </c>
      <c r="DH194" t="s">
        <v>234</v>
      </c>
      <c r="DI194" t="s">
        <v>314</v>
      </c>
      <c r="DJ194" t="s">
        <v>234</v>
      </c>
      <c r="DK194" t="s">
        <v>314</v>
      </c>
      <c r="DL194" t="s">
        <v>1018</v>
      </c>
      <c r="DM194">
        <v>1</v>
      </c>
      <c r="DN194">
        <v>0</v>
      </c>
      <c r="DO194">
        <v>0</v>
      </c>
      <c r="DP194">
        <v>0</v>
      </c>
      <c r="DQ194">
        <v>0</v>
      </c>
      <c r="DR194">
        <v>0</v>
      </c>
      <c r="DS194">
        <v>0</v>
      </c>
      <c r="DT194">
        <v>0</v>
      </c>
      <c r="DU194" t="s">
        <v>1655</v>
      </c>
      <c r="DV194">
        <v>40</v>
      </c>
      <c r="DW194" t="s">
        <v>3818</v>
      </c>
      <c r="DX194" t="s">
        <v>234</v>
      </c>
      <c r="DY194" t="s">
        <v>234</v>
      </c>
      <c r="DZ194" t="s">
        <v>234</v>
      </c>
      <c r="EA194" s="99">
        <v>40</v>
      </c>
      <c r="EB194" t="s">
        <v>1655</v>
      </c>
      <c r="EC194" t="s">
        <v>234</v>
      </c>
      <c r="ED194" t="s">
        <v>234</v>
      </c>
      <c r="EE194" t="s">
        <v>234</v>
      </c>
      <c r="EF194" t="s">
        <v>234</v>
      </c>
      <c r="EG194" t="s">
        <v>234</v>
      </c>
      <c r="EH194" t="s">
        <v>234</v>
      </c>
      <c r="EI194" t="s">
        <v>234</v>
      </c>
      <c r="EJ194" t="s">
        <v>234</v>
      </c>
      <c r="EK194" s="252" t="s">
        <v>234</v>
      </c>
      <c r="EL194" t="s">
        <v>234</v>
      </c>
      <c r="EM194" t="s">
        <v>234</v>
      </c>
      <c r="EN194" t="s">
        <v>234</v>
      </c>
      <c r="EO194" t="s">
        <v>234</v>
      </c>
      <c r="EP194" t="s">
        <v>234</v>
      </c>
      <c r="EQ194" s="252" t="s">
        <v>234</v>
      </c>
      <c r="ER194" t="s">
        <v>234</v>
      </c>
      <c r="ES194" t="s">
        <v>234</v>
      </c>
      <c r="ET194" t="s">
        <v>234</v>
      </c>
      <c r="EU194" t="s">
        <v>234</v>
      </c>
      <c r="EV194" t="s">
        <v>234</v>
      </c>
      <c r="EW194" t="s">
        <v>234</v>
      </c>
      <c r="EX194" t="s">
        <v>234</v>
      </c>
      <c r="EY194" t="s">
        <v>234</v>
      </c>
      <c r="EZ194" t="s">
        <v>234</v>
      </c>
      <c r="FA194" t="s">
        <v>234</v>
      </c>
      <c r="FB194" t="s">
        <v>234</v>
      </c>
      <c r="FC194" t="s">
        <v>234</v>
      </c>
      <c r="FD194" t="s">
        <v>234</v>
      </c>
      <c r="FE194" t="s">
        <v>234</v>
      </c>
      <c r="FF194" t="s">
        <v>234</v>
      </c>
      <c r="FG194" t="s">
        <v>234</v>
      </c>
      <c r="FH194" t="s">
        <v>234</v>
      </c>
      <c r="FI194" t="s">
        <v>234</v>
      </c>
      <c r="FJ194" t="s">
        <v>234</v>
      </c>
      <c r="FK194" t="s">
        <v>234</v>
      </c>
      <c r="FL194" t="s">
        <v>1655</v>
      </c>
      <c r="FM194" t="s">
        <v>1555</v>
      </c>
      <c r="FN194">
        <v>0</v>
      </c>
      <c r="FO194">
        <v>0</v>
      </c>
      <c r="FP194">
        <v>0</v>
      </c>
      <c r="FQ194">
        <v>0</v>
      </c>
      <c r="FR194">
        <v>0</v>
      </c>
      <c r="FS194">
        <v>0</v>
      </c>
      <c r="FT194">
        <v>0</v>
      </c>
      <c r="FU194">
        <v>0</v>
      </c>
      <c r="FV194">
        <v>0</v>
      </c>
      <c r="FW194">
        <v>1</v>
      </c>
      <c r="FX194">
        <v>0</v>
      </c>
      <c r="FY194">
        <v>0</v>
      </c>
      <c r="FZ194">
        <v>0</v>
      </c>
      <c r="GA194" t="s">
        <v>234</v>
      </c>
      <c r="GB194" t="s">
        <v>1018</v>
      </c>
      <c r="GC194">
        <v>1</v>
      </c>
      <c r="GD194">
        <v>0</v>
      </c>
      <c r="GE194">
        <v>0</v>
      </c>
      <c r="GF194">
        <v>0</v>
      </c>
      <c r="GG194">
        <v>0</v>
      </c>
      <c r="GH194">
        <v>0</v>
      </c>
      <c r="GI194">
        <v>0</v>
      </c>
      <c r="GJ194">
        <v>0</v>
      </c>
      <c r="GK194" t="s">
        <v>1445</v>
      </c>
      <c r="GL194" t="s">
        <v>1655</v>
      </c>
      <c r="GM194" t="s">
        <v>1445</v>
      </c>
      <c r="GN194" t="s">
        <v>234</v>
      </c>
      <c r="GO194" t="s">
        <v>314</v>
      </c>
      <c r="GP194" t="s">
        <v>234</v>
      </c>
      <c r="GQ194" t="s">
        <v>314</v>
      </c>
      <c r="GR194" t="s">
        <v>1445</v>
      </c>
      <c r="GS194" t="s">
        <v>234</v>
      </c>
      <c r="GT194" t="s">
        <v>234</v>
      </c>
      <c r="GU194" t="s">
        <v>234</v>
      </c>
      <c r="GV194" t="s">
        <v>234</v>
      </c>
      <c r="GW194" t="s">
        <v>234</v>
      </c>
      <c r="GX194" t="s">
        <v>234</v>
      </c>
      <c r="GY194" t="s">
        <v>234</v>
      </c>
      <c r="GZ194" t="s">
        <v>234</v>
      </c>
      <c r="HA194" t="s">
        <v>1591</v>
      </c>
      <c r="HB194">
        <v>0</v>
      </c>
      <c r="HC194">
        <v>0</v>
      </c>
      <c r="HD194">
        <v>0</v>
      </c>
      <c r="HE194">
        <v>0</v>
      </c>
      <c r="HF194">
        <v>0</v>
      </c>
      <c r="HG194">
        <v>1</v>
      </c>
      <c r="HH194">
        <v>0</v>
      </c>
      <c r="HI194">
        <v>0</v>
      </c>
      <c r="HJ194" t="s">
        <v>234</v>
      </c>
      <c r="HK194" t="s">
        <v>1445</v>
      </c>
      <c r="HL194" t="s">
        <v>234</v>
      </c>
      <c r="HM194" t="s">
        <v>234</v>
      </c>
      <c r="HN194" t="s">
        <v>234</v>
      </c>
      <c r="HO194" t="s">
        <v>234</v>
      </c>
      <c r="HP194" t="s">
        <v>234</v>
      </c>
      <c r="HQ194" t="s">
        <v>234</v>
      </c>
      <c r="HR194" t="s">
        <v>234</v>
      </c>
      <c r="HS194" t="s">
        <v>234</v>
      </c>
      <c r="HT194" t="s">
        <v>234</v>
      </c>
      <c r="HU194" t="s">
        <v>234</v>
      </c>
      <c r="HV194" t="s">
        <v>234</v>
      </c>
      <c r="HW194" t="s">
        <v>234</v>
      </c>
      <c r="HX194" t="s">
        <v>234</v>
      </c>
      <c r="HY194" t="s">
        <v>234</v>
      </c>
      <c r="HZ194" t="s">
        <v>234</v>
      </c>
      <c r="IA194" t="s">
        <v>234</v>
      </c>
      <c r="IB194" t="s">
        <v>234</v>
      </c>
      <c r="IC194" t="s">
        <v>234</v>
      </c>
      <c r="ID194" t="s">
        <v>234</v>
      </c>
      <c r="IE194" t="s">
        <v>234</v>
      </c>
      <c r="IF194" t="s">
        <v>234</v>
      </c>
      <c r="IG194" t="s">
        <v>234</v>
      </c>
      <c r="IH194" t="s">
        <v>234</v>
      </c>
      <c r="II194" t="s">
        <v>234</v>
      </c>
      <c r="IJ194" t="s">
        <v>234</v>
      </c>
      <c r="IK194" t="s">
        <v>234</v>
      </c>
      <c r="IL194" t="s">
        <v>234</v>
      </c>
      <c r="IM194" t="s">
        <v>234</v>
      </c>
      <c r="IN194" t="s">
        <v>234</v>
      </c>
      <c r="IO194" t="s">
        <v>234</v>
      </c>
      <c r="IP194" t="s">
        <v>234</v>
      </c>
      <c r="IQ194" t="s">
        <v>234</v>
      </c>
      <c r="IR194" t="s">
        <v>234</v>
      </c>
      <c r="IS194" t="s">
        <v>234</v>
      </c>
      <c r="IT194" t="s">
        <v>234</v>
      </c>
      <c r="IU194" t="s">
        <v>234</v>
      </c>
      <c r="IV194" t="s">
        <v>234</v>
      </c>
      <c r="IW194" t="s">
        <v>234</v>
      </c>
      <c r="IX194" t="s">
        <v>234</v>
      </c>
      <c r="IY194" t="s">
        <v>234</v>
      </c>
      <c r="IZ194" t="s">
        <v>234</v>
      </c>
      <c r="JA194" t="s">
        <v>234</v>
      </c>
      <c r="JB194" t="s">
        <v>234</v>
      </c>
      <c r="JC194" t="s">
        <v>234</v>
      </c>
      <c r="JD194" t="s">
        <v>234</v>
      </c>
      <c r="JE194" t="s">
        <v>234</v>
      </c>
      <c r="JF194" t="s">
        <v>234</v>
      </c>
      <c r="JG194" t="s">
        <v>234</v>
      </c>
      <c r="JH194" t="s">
        <v>234</v>
      </c>
      <c r="JI194" t="s">
        <v>234</v>
      </c>
      <c r="JJ194" t="s">
        <v>234</v>
      </c>
      <c r="JK194" t="s">
        <v>234</v>
      </c>
      <c r="JL194" t="s">
        <v>234</v>
      </c>
      <c r="JM194" t="s">
        <v>234</v>
      </c>
      <c r="JN194" t="s">
        <v>234</v>
      </c>
      <c r="JO194" t="s">
        <v>234</v>
      </c>
      <c r="JP194" t="s">
        <v>234</v>
      </c>
      <c r="JQ194" t="s">
        <v>234</v>
      </c>
      <c r="JR194" t="s">
        <v>234</v>
      </c>
      <c r="JS194" t="s">
        <v>234</v>
      </c>
      <c r="JT194" t="s">
        <v>234</v>
      </c>
      <c r="JU194" t="s">
        <v>234</v>
      </c>
      <c r="JV194" t="s">
        <v>234</v>
      </c>
      <c r="JW194" t="s">
        <v>234</v>
      </c>
      <c r="JX194" t="s">
        <v>3443</v>
      </c>
    </row>
    <row r="195" spans="1:284" x14ac:dyDescent="0.35">
      <c r="A195" t="s">
        <v>4271</v>
      </c>
      <c r="B195" s="268">
        <v>44620</v>
      </c>
      <c r="C195" t="s">
        <v>451</v>
      </c>
      <c r="D195" t="s">
        <v>450</v>
      </c>
      <c r="E195" t="s">
        <v>4251</v>
      </c>
      <c r="F195" t="s">
        <v>441</v>
      </c>
      <c r="G195" t="s">
        <v>4252</v>
      </c>
      <c r="H195" t="s">
        <v>4252</v>
      </c>
      <c r="I195" t="s">
        <v>246</v>
      </c>
      <c r="J195" t="s">
        <v>4254</v>
      </c>
      <c r="K195" t="s">
        <v>247</v>
      </c>
      <c r="L195" t="s">
        <v>248</v>
      </c>
      <c r="M195" t="s">
        <v>250</v>
      </c>
      <c r="N195" t="s">
        <v>234</v>
      </c>
      <c r="O195" t="s">
        <v>234</v>
      </c>
      <c r="P195" t="s">
        <v>234</v>
      </c>
      <c r="Q195" t="s">
        <v>234</v>
      </c>
      <c r="R195" t="s">
        <v>234</v>
      </c>
      <c r="S195" t="s">
        <v>234</v>
      </c>
      <c r="T195" t="s">
        <v>234</v>
      </c>
      <c r="U195" t="s">
        <v>234</v>
      </c>
      <c r="V195" t="s">
        <v>234</v>
      </c>
      <c r="W195" t="s">
        <v>234</v>
      </c>
      <c r="X195" t="s">
        <v>234</v>
      </c>
      <c r="Y195" t="s">
        <v>234</v>
      </c>
      <c r="Z195" t="s">
        <v>234</v>
      </c>
      <c r="AA195" t="s">
        <v>234</v>
      </c>
      <c r="AB195" t="s">
        <v>234</v>
      </c>
      <c r="AC195" t="s">
        <v>234</v>
      </c>
      <c r="AD195" t="s">
        <v>234</v>
      </c>
      <c r="AE195" t="s">
        <v>234</v>
      </c>
      <c r="AF195" t="s">
        <v>234</v>
      </c>
      <c r="AG195" t="s">
        <v>234</v>
      </c>
      <c r="AH195" t="s">
        <v>234</v>
      </c>
      <c r="AI195" t="s">
        <v>234</v>
      </c>
      <c r="AJ195" t="s">
        <v>234</v>
      </c>
      <c r="AK195" t="s">
        <v>234</v>
      </c>
      <c r="AL195" t="s">
        <v>234</v>
      </c>
      <c r="AM195" t="s">
        <v>234</v>
      </c>
      <c r="AN195" t="s">
        <v>234</v>
      </c>
      <c r="AO195" t="s">
        <v>234</v>
      </c>
      <c r="AP195" t="s">
        <v>234</v>
      </c>
      <c r="AQ195" t="s">
        <v>234</v>
      </c>
      <c r="AR195" t="s">
        <v>234</v>
      </c>
      <c r="AS195" t="s">
        <v>234</v>
      </c>
      <c r="AT195" t="s">
        <v>234</v>
      </c>
      <c r="AU195" t="s">
        <v>234</v>
      </c>
      <c r="AV195" t="s">
        <v>234</v>
      </c>
      <c r="AW195" t="s">
        <v>234</v>
      </c>
      <c r="AX195" t="s">
        <v>234</v>
      </c>
      <c r="AY195" t="s">
        <v>234</v>
      </c>
      <c r="AZ195" t="s">
        <v>234</v>
      </c>
      <c r="BA195" t="s">
        <v>234</v>
      </c>
      <c r="BB195" t="s">
        <v>234</v>
      </c>
      <c r="BC195" t="s">
        <v>234</v>
      </c>
      <c r="BD195" t="s">
        <v>234</v>
      </c>
      <c r="BE195" s="252" t="s">
        <v>234</v>
      </c>
      <c r="BF195" t="s">
        <v>234</v>
      </c>
      <c r="BG195" t="s">
        <v>234</v>
      </c>
      <c r="BH195" s="252" t="s">
        <v>234</v>
      </c>
      <c r="BI195" t="s">
        <v>234</v>
      </c>
      <c r="BJ195" t="s">
        <v>234</v>
      </c>
      <c r="BK195" s="252" t="s">
        <v>234</v>
      </c>
      <c r="BL195" t="s">
        <v>234</v>
      </c>
      <c r="BM195" t="s">
        <v>234</v>
      </c>
      <c r="BN195" s="252" t="s">
        <v>234</v>
      </c>
      <c r="BO195" t="s">
        <v>234</v>
      </c>
      <c r="BP195" t="s">
        <v>234</v>
      </c>
      <c r="BQ195" s="252" t="s">
        <v>234</v>
      </c>
      <c r="BR195" t="s">
        <v>234</v>
      </c>
      <c r="BS195" t="s">
        <v>234</v>
      </c>
      <c r="BT195" t="s">
        <v>234</v>
      </c>
      <c r="BU195" t="s">
        <v>234</v>
      </c>
      <c r="BV195" t="s">
        <v>234</v>
      </c>
      <c r="BW195" t="s">
        <v>234</v>
      </c>
      <c r="BX195" t="s">
        <v>234</v>
      </c>
      <c r="BY195" t="s">
        <v>234</v>
      </c>
      <c r="BZ195" t="s">
        <v>234</v>
      </c>
      <c r="CA195" t="s">
        <v>234</v>
      </c>
      <c r="CB195" t="s">
        <v>234</v>
      </c>
      <c r="CC195" t="s">
        <v>234</v>
      </c>
      <c r="CD195" t="s">
        <v>234</v>
      </c>
      <c r="CE195" t="s">
        <v>234</v>
      </c>
      <c r="CF195" t="s">
        <v>234</v>
      </c>
      <c r="CG195" t="s">
        <v>234</v>
      </c>
      <c r="CH195" t="s">
        <v>234</v>
      </c>
      <c r="CI195" t="s">
        <v>234</v>
      </c>
      <c r="CJ195" t="s">
        <v>234</v>
      </c>
      <c r="CK195" t="s">
        <v>234</v>
      </c>
      <c r="CL195" t="s">
        <v>234</v>
      </c>
      <c r="CM195" t="s">
        <v>234</v>
      </c>
      <c r="CN195" t="s">
        <v>234</v>
      </c>
      <c r="CO195" t="s">
        <v>234</v>
      </c>
      <c r="CP195" t="s">
        <v>234</v>
      </c>
      <c r="CQ195" t="s">
        <v>234</v>
      </c>
      <c r="CR195" t="s">
        <v>234</v>
      </c>
      <c r="CS195" t="s">
        <v>234</v>
      </c>
      <c r="CT195" t="s">
        <v>234</v>
      </c>
      <c r="CU195" t="s">
        <v>234</v>
      </c>
      <c r="CV195" t="s">
        <v>234</v>
      </c>
      <c r="CW195" t="s">
        <v>234</v>
      </c>
      <c r="CX195" t="s">
        <v>234</v>
      </c>
      <c r="CY195" t="s">
        <v>234</v>
      </c>
      <c r="CZ195" t="s">
        <v>234</v>
      </c>
      <c r="DA195" t="s">
        <v>234</v>
      </c>
      <c r="DB195" t="s">
        <v>234</v>
      </c>
      <c r="DC195" t="s">
        <v>234</v>
      </c>
      <c r="DD195" t="s">
        <v>234</v>
      </c>
      <c r="DE195" t="s">
        <v>234</v>
      </c>
      <c r="DF195" t="s">
        <v>234</v>
      </c>
      <c r="DG195" t="s">
        <v>234</v>
      </c>
      <c r="DH195" t="s">
        <v>234</v>
      </c>
      <c r="DI195" t="s">
        <v>234</v>
      </c>
      <c r="DJ195" t="s">
        <v>234</v>
      </c>
      <c r="DK195" t="s">
        <v>234</v>
      </c>
      <c r="DL195" t="s">
        <v>234</v>
      </c>
      <c r="DM195" t="s">
        <v>234</v>
      </c>
      <c r="DN195" t="s">
        <v>234</v>
      </c>
      <c r="DO195" t="s">
        <v>234</v>
      </c>
      <c r="DP195" t="s">
        <v>234</v>
      </c>
      <c r="DQ195" t="s">
        <v>234</v>
      </c>
      <c r="DR195" t="s">
        <v>234</v>
      </c>
      <c r="DS195" t="s">
        <v>234</v>
      </c>
      <c r="DT195" t="s">
        <v>234</v>
      </c>
      <c r="DU195" t="s">
        <v>234</v>
      </c>
      <c r="DV195" t="s">
        <v>234</v>
      </c>
      <c r="DW195" t="s">
        <v>234</v>
      </c>
      <c r="DX195" t="s">
        <v>234</v>
      </c>
      <c r="DY195" t="s">
        <v>234</v>
      </c>
      <c r="DZ195" t="s">
        <v>234</v>
      </c>
      <c r="EA195" t="s">
        <v>234</v>
      </c>
      <c r="EB195" t="s">
        <v>234</v>
      </c>
      <c r="EC195" t="s">
        <v>234</v>
      </c>
      <c r="ED195" t="s">
        <v>234</v>
      </c>
      <c r="EE195" t="s">
        <v>234</v>
      </c>
      <c r="EF195" t="s">
        <v>234</v>
      </c>
      <c r="EG195" t="s">
        <v>234</v>
      </c>
      <c r="EH195" t="s">
        <v>234</v>
      </c>
      <c r="EI195" t="s">
        <v>234</v>
      </c>
      <c r="EJ195" t="s">
        <v>234</v>
      </c>
      <c r="EK195" s="252" t="s">
        <v>234</v>
      </c>
      <c r="EL195" t="s">
        <v>234</v>
      </c>
      <c r="EM195" t="s">
        <v>234</v>
      </c>
      <c r="EN195" t="s">
        <v>234</v>
      </c>
      <c r="EO195" t="s">
        <v>234</v>
      </c>
      <c r="EP195" t="s">
        <v>234</v>
      </c>
      <c r="EQ195" s="252" t="s">
        <v>234</v>
      </c>
      <c r="ER195" t="s">
        <v>234</v>
      </c>
      <c r="ES195" t="s">
        <v>234</v>
      </c>
      <c r="ET195" t="s">
        <v>234</v>
      </c>
      <c r="EU195" t="s">
        <v>234</v>
      </c>
      <c r="EV195" t="s">
        <v>234</v>
      </c>
      <c r="EW195" t="s">
        <v>234</v>
      </c>
      <c r="EX195" t="s">
        <v>234</v>
      </c>
      <c r="EY195" t="s">
        <v>234</v>
      </c>
      <c r="EZ195" t="s">
        <v>234</v>
      </c>
      <c r="FA195" t="s">
        <v>234</v>
      </c>
      <c r="FB195" t="s">
        <v>234</v>
      </c>
      <c r="FC195" t="s">
        <v>234</v>
      </c>
      <c r="FD195" t="s">
        <v>234</v>
      </c>
      <c r="FE195" t="s">
        <v>234</v>
      </c>
      <c r="FF195" t="s">
        <v>234</v>
      </c>
      <c r="FG195" t="s">
        <v>234</v>
      </c>
      <c r="FH195" t="s">
        <v>234</v>
      </c>
      <c r="FI195" t="s">
        <v>234</v>
      </c>
      <c r="FJ195" t="s">
        <v>234</v>
      </c>
      <c r="FK195" t="s">
        <v>234</v>
      </c>
      <c r="FL195" t="s">
        <v>234</v>
      </c>
      <c r="FM195" t="s">
        <v>234</v>
      </c>
      <c r="FN195" t="s">
        <v>234</v>
      </c>
      <c r="FO195" t="s">
        <v>234</v>
      </c>
      <c r="FP195" t="s">
        <v>234</v>
      </c>
      <c r="FQ195" t="s">
        <v>234</v>
      </c>
      <c r="FR195" t="s">
        <v>234</v>
      </c>
      <c r="FS195" t="s">
        <v>234</v>
      </c>
      <c r="FT195" t="s">
        <v>234</v>
      </c>
      <c r="FU195" t="s">
        <v>234</v>
      </c>
      <c r="FV195" t="s">
        <v>234</v>
      </c>
      <c r="FW195" t="s">
        <v>234</v>
      </c>
      <c r="FX195" t="s">
        <v>234</v>
      </c>
      <c r="FY195" t="s">
        <v>234</v>
      </c>
      <c r="FZ195" t="s">
        <v>234</v>
      </c>
      <c r="GA195" t="s">
        <v>234</v>
      </c>
      <c r="GB195" t="s">
        <v>234</v>
      </c>
      <c r="GC195" t="s">
        <v>234</v>
      </c>
      <c r="GD195" t="s">
        <v>234</v>
      </c>
      <c r="GE195" t="s">
        <v>234</v>
      </c>
      <c r="GF195" t="s">
        <v>234</v>
      </c>
      <c r="GG195" t="s">
        <v>234</v>
      </c>
      <c r="GH195" t="s">
        <v>234</v>
      </c>
      <c r="GI195" t="s">
        <v>234</v>
      </c>
      <c r="GJ195" t="s">
        <v>234</v>
      </c>
      <c r="GK195" t="s">
        <v>234</v>
      </c>
      <c r="GL195" t="s">
        <v>234</v>
      </c>
      <c r="GM195" t="s">
        <v>234</v>
      </c>
      <c r="GN195" t="s">
        <v>234</v>
      </c>
      <c r="GO195" t="s">
        <v>234</v>
      </c>
      <c r="GP195" t="s">
        <v>234</v>
      </c>
      <c r="GQ195" t="s">
        <v>234</v>
      </c>
      <c r="GR195" t="s">
        <v>234</v>
      </c>
      <c r="GS195" t="s">
        <v>234</v>
      </c>
      <c r="GT195" t="s">
        <v>234</v>
      </c>
      <c r="GU195" t="s">
        <v>234</v>
      </c>
      <c r="GV195" t="s">
        <v>234</v>
      </c>
      <c r="GW195" t="s">
        <v>234</v>
      </c>
      <c r="GX195" t="s">
        <v>234</v>
      </c>
      <c r="GY195" t="s">
        <v>234</v>
      </c>
      <c r="GZ195" t="s">
        <v>234</v>
      </c>
      <c r="HA195" t="s">
        <v>234</v>
      </c>
      <c r="HB195" t="s">
        <v>234</v>
      </c>
      <c r="HC195" t="s">
        <v>234</v>
      </c>
      <c r="HD195" t="s">
        <v>234</v>
      </c>
      <c r="HE195" t="s">
        <v>234</v>
      </c>
      <c r="HF195" t="s">
        <v>234</v>
      </c>
      <c r="HG195" t="s">
        <v>234</v>
      </c>
      <c r="HH195" t="s">
        <v>234</v>
      </c>
      <c r="HI195" t="s">
        <v>234</v>
      </c>
      <c r="HJ195" t="s">
        <v>234</v>
      </c>
      <c r="HK195" t="s">
        <v>234</v>
      </c>
      <c r="HL195" t="s">
        <v>234</v>
      </c>
      <c r="HM195" t="s">
        <v>234</v>
      </c>
      <c r="HN195" t="s">
        <v>234</v>
      </c>
      <c r="HO195" t="s">
        <v>234</v>
      </c>
      <c r="HP195" t="s">
        <v>234</v>
      </c>
      <c r="HQ195" t="s">
        <v>1655</v>
      </c>
      <c r="HR195" t="s">
        <v>1713</v>
      </c>
      <c r="HS195" t="s">
        <v>319</v>
      </c>
      <c r="HT195" t="s">
        <v>234</v>
      </c>
      <c r="HU195" t="s">
        <v>320</v>
      </c>
      <c r="HV195" t="s">
        <v>321</v>
      </c>
      <c r="HW195" t="s">
        <v>321</v>
      </c>
      <c r="HX195" t="s">
        <v>255</v>
      </c>
      <c r="HY195" t="s">
        <v>234</v>
      </c>
      <c r="HZ195" t="s">
        <v>256</v>
      </c>
      <c r="IA195" t="s">
        <v>258</v>
      </c>
      <c r="IB195" t="s">
        <v>258</v>
      </c>
      <c r="IC195" t="s">
        <v>3810</v>
      </c>
      <c r="ID195" t="s">
        <v>234</v>
      </c>
      <c r="IE195" t="s">
        <v>234</v>
      </c>
      <c r="IF195" t="s">
        <v>234</v>
      </c>
      <c r="IG195" t="s">
        <v>234</v>
      </c>
      <c r="IH195" t="s">
        <v>234</v>
      </c>
      <c r="II195">
        <v>5</v>
      </c>
      <c r="IJ195" t="s">
        <v>4139</v>
      </c>
      <c r="IK195" t="s">
        <v>234</v>
      </c>
      <c r="IL195" t="s">
        <v>259</v>
      </c>
      <c r="IM195" s="99">
        <v>1</v>
      </c>
      <c r="IN195" t="s">
        <v>261</v>
      </c>
      <c r="IO195" t="s">
        <v>375</v>
      </c>
      <c r="IP195" t="s">
        <v>249</v>
      </c>
      <c r="IQ195" t="s">
        <v>1723</v>
      </c>
      <c r="IR195">
        <v>0</v>
      </c>
      <c r="IS195">
        <v>0</v>
      </c>
      <c r="IT195">
        <v>0</v>
      </c>
      <c r="IU195">
        <v>1</v>
      </c>
      <c r="IV195">
        <v>0</v>
      </c>
      <c r="IW195">
        <v>0</v>
      </c>
      <c r="IX195">
        <v>0</v>
      </c>
      <c r="IY195">
        <v>0</v>
      </c>
      <c r="IZ195">
        <v>0</v>
      </c>
      <c r="JA195">
        <v>0</v>
      </c>
      <c r="JB195">
        <v>0</v>
      </c>
      <c r="JC195">
        <v>0</v>
      </c>
      <c r="JD195" t="s">
        <v>234</v>
      </c>
      <c r="JE195" t="s">
        <v>261</v>
      </c>
      <c r="JF195" t="s">
        <v>234</v>
      </c>
      <c r="JG195" t="s">
        <v>234</v>
      </c>
      <c r="JH195" t="s">
        <v>234</v>
      </c>
      <c r="JI195" t="s">
        <v>234</v>
      </c>
      <c r="JJ195" t="s">
        <v>234</v>
      </c>
      <c r="JK195" t="s">
        <v>234</v>
      </c>
      <c r="JL195" t="s">
        <v>234</v>
      </c>
      <c r="JM195" t="s">
        <v>234</v>
      </c>
      <c r="JN195" t="s">
        <v>234</v>
      </c>
      <c r="JO195" t="s">
        <v>234</v>
      </c>
      <c r="JP195" t="s">
        <v>234</v>
      </c>
      <c r="JQ195" t="s">
        <v>234</v>
      </c>
      <c r="JR195" t="s">
        <v>234</v>
      </c>
      <c r="JS195" t="s">
        <v>234</v>
      </c>
      <c r="JT195" t="s">
        <v>234</v>
      </c>
      <c r="JU195" t="s">
        <v>234</v>
      </c>
      <c r="JV195" t="s">
        <v>234</v>
      </c>
      <c r="JW195" t="s">
        <v>234</v>
      </c>
      <c r="JX195" t="s">
        <v>3443</v>
      </c>
    </row>
    <row r="196" spans="1:284" x14ac:dyDescent="0.35">
      <c r="A196" t="s">
        <v>4274</v>
      </c>
      <c r="B196" s="268">
        <v>44620</v>
      </c>
      <c r="C196" t="s">
        <v>451</v>
      </c>
      <c r="D196" t="s">
        <v>450</v>
      </c>
      <c r="E196" t="s">
        <v>4251</v>
      </c>
      <c r="F196" t="s">
        <v>441</v>
      </c>
      <c r="G196" t="s">
        <v>4252</v>
      </c>
      <c r="H196" t="s">
        <v>4252</v>
      </c>
      <c r="I196" t="s">
        <v>246</v>
      </c>
      <c r="J196" t="s">
        <v>4254</v>
      </c>
      <c r="K196" t="s">
        <v>247</v>
      </c>
      <c r="L196" t="s">
        <v>284</v>
      </c>
      <c r="M196" t="s">
        <v>250</v>
      </c>
      <c r="N196" t="s">
        <v>234</v>
      </c>
      <c r="O196" t="s">
        <v>234</v>
      </c>
      <c r="P196" t="s">
        <v>285</v>
      </c>
      <c r="Q196" t="s">
        <v>234</v>
      </c>
      <c r="R196" t="s">
        <v>302</v>
      </c>
      <c r="S196">
        <v>0</v>
      </c>
      <c r="T196">
        <v>1</v>
      </c>
      <c r="U196">
        <v>0</v>
      </c>
      <c r="V196">
        <v>0</v>
      </c>
      <c r="W196">
        <v>0</v>
      </c>
      <c r="X196">
        <v>0</v>
      </c>
      <c r="Y196">
        <v>0</v>
      </c>
      <c r="Z196">
        <v>0</v>
      </c>
      <c r="AA196" t="s">
        <v>303</v>
      </c>
      <c r="AB196" t="s">
        <v>752</v>
      </c>
      <c r="AC196" t="s">
        <v>3880</v>
      </c>
      <c r="AD196">
        <v>1</v>
      </c>
      <c r="AE196">
        <v>0</v>
      </c>
      <c r="AF196">
        <v>0</v>
      </c>
      <c r="AG196">
        <v>0</v>
      </c>
      <c r="AH196">
        <v>1</v>
      </c>
      <c r="AI196">
        <v>0</v>
      </c>
      <c r="AJ196">
        <v>0</v>
      </c>
      <c r="AK196">
        <v>0</v>
      </c>
      <c r="AL196">
        <v>0</v>
      </c>
      <c r="AM196">
        <v>0</v>
      </c>
      <c r="AN196" t="s">
        <v>234</v>
      </c>
      <c r="AO196" t="s">
        <v>317</v>
      </c>
      <c r="AP196" t="s">
        <v>289</v>
      </c>
      <c r="AQ196" t="s">
        <v>234</v>
      </c>
      <c r="AR196" t="s">
        <v>234</v>
      </c>
      <c r="AS196" t="s">
        <v>234</v>
      </c>
      <c r="AT196" t="s">
        <v>234</v>
      </c>
      <c r="AU196" t="s">
        <v>234</v>
      </c>
      <c r="AV196" t="s">
        <v>234</v>
      </c>
      <c r="AW196" t="s">
        <v>234</v>
      </c>
      <c r="AX196" t="s">
        <v>234</v>
      </c>
      <c r="AY196" t="s">
        <v>234</v>
      </c>
      <c r="AZ196" t="s">
        <v>234</v>
      </c>
      <c r="BA196" t="s">
        <v>234</v>
      </c>
      <c r="BB196" t="s">
        <v>234</v>
      </c>
      <c r="BC196" t="s">
        <v>234</v>
      </c>
      <c r="BD196" t="s">
        <v>234</v>
      </c>
      <c r="BE196" s="252" t="s">
        <v>234</v>
      </c>
      <c r="BF196" t="s">
        <v>234</v>
      </c>
      <c r="BG196" t="s">
        <v>234</v>
      </c>
      <c r="BH196" s="252" t="s">
        <v>234</v>
      </c>
      <c r="BI196" t="s">
        <v>234</v>
      </c>
      <c r="BJ196" t="s">
        <v>234</v>
      </c>
      <c r="BK196" s="252" t="s">
        <v>234</v>
      </c>
      <c r="BL196" t="s">
        <v>234</v>
      </c>
      <c r="BM196" t="s">
        <v>234</v>
      </c>
      <c r="BN196" s="252" t="s">
        <v>234</v>
      </c>
      <c r="BO196" t="s">
        <v>234</v>
      </c>
      <c r="BP196" t="s">
        <v>234</v>
      </c>
      <c r="BQ196" s="252" t="s">
        <v>234</v>
      </c>
      <c r="BR196" t="s">
        <v>234</v>
      </c>
      <c r="BS196" t="s">
        <v>234</v>
      </c>
      <c r="BT196" t="s">
        <v>234</v>
      </c>
      <c r="BU196" t="s">
        <v>234</v>
      </c>
      <c r="BV196" t="s">
        <v>234</v>
      </c>
      <c r="BW196" t="s">
        <v>234</v>
      </c>
      <c r="BX196" t="s">
        <v>234</v>
      </c>
      <c r="BY196" t="s">
        <v>234</v>
      </c>
      <c r="BZ196" t="s">
        <v>234</v>
      </c>
      <c r="CA196" t="s">
        <v>234</v>
      </c>
      <c r="CB196" t="s">
        <v>234</v>
      </c>
      <c r="CC196" t="s">
        <v>234</v>
      </c>
      <c r="CD196" t="s">
        <v>234</v>
      </c>
      <c r="CE196" t="s">
        <v>234</v>
      </c>
      <c r="CF196" t="s">
        <v>234</v>
      </c>
      <c r="CG196" t="s">
        <v>234</v>
      </c>
      <c r="CH196" t="s">
        <v>234</v>
      </c>
      <c r="CI196" t="s">
        <v>234</v>
      </c>
      <c r="CJ196" t="s">
        <v>234</v>
      </c>
      <c r="CK196" t="s">
        <v>234</v>
      </c>
      <c r="CL196" t="s">
        <v>234</v>
      </c>
      <c r="CM196" t="s">
        <v>234</v>
      </c>
      <c r="CN196" t="s">
        <v>234</v>
      </c>
      <c r="CO196" t="s">
        <v>234</v>
      </c>
      <c r="CP196" t="s">
        <v>234</v>
      </c>
      <c r="CQ196" t="s">
        <v>234</v>
      </c>
      <c r="CR196" t="s">
        <v>234</v>
      </c>
      <c r="CS196" t="s">
        <v>234</v>
      </c>
      <c r="CT196" t="s">
        <v>234</v>
      </c>
      <c r="CU196" t="s">
        <v>234</v>
      </c>
      <c r="CV196" t="s">
        <v>234</v>
      </c>
      <c r="CW196" t="s">
        <v>234</v>
      </c>
      <c r="CX196" t="s">
        <v>234</v>
      </c>
      <c r="CY196" t="s">
        <v>234</v>
      </c>
      <c r="CZ196" t="s">
        <v>234</v>
      </c>
      <c r="DA196" t="s">
        <v>234</v>
      </c>
      <c r="DB196" t="s">
        <v>234</v>
      </c>
      <c r="DC196" t="s">
        <v>234</v>
      </c>
      <c r="DD196" t="s">
        <v>234</v>
      </c>
      <c r="DE196" t="s">
        <v>234</v>
      </c>
      <c r="DF196" t="s">
        <v>234</v>
      </c>
      <c r="DG196" t="s">
        <v>234</v>
      </c>
      <c r="DH196" t="s">
        <v>234</v>
      </c>
      <c r="DI196" t="s">
        <v>234</v>
      </c>
      <c r="DJ196" t="s">
        <v>234</v>
      </c>
      <c r="DK196" t="s">
        <v>234</v>
      </c>
      <c r="DL196" t="s">
        <v>4082</v>
      </c>
      <c r="DM196">
        <v>0</v>
      </c>
      <c r="DN196">
        <v>1</v>
      </c>
      <c r="DO196">
        <v>1</v>
      </c>
      <c r="DP196">
        <v>1</v>
      </c>
      <c r="DQ196">
        <v>1</v>
      </c>
      <c r="DR196">
        <v>0</v>
      </c>
      <c r="DS196">
        <v>1</v>
      </c>
      <c r="DT196">
        <v>0</v>
      </c>
      <c r="DU196" t="s">
        <v>234</v>
      </c>
      <c r="DV196" t="s">
        <v>234</v>
      </c>
      <c r="DW196" t="s">
        <v>234</v>
      </c>
      <c r="DX196" t="s">
        <v>234</v>
      </c>
      <c r="DY196" t="s">
        <v>234</v>
      </c>
      <c r="DZ196" t="s">
        <v>234</v>
      </c>
      <c r="EA196" t="s">
        <v>234</v>
      </c>
      <c r="EB196" t="s">
        <v>234</v>
      </c>
      <c r="EC196">
        <v>25</v>
      </c>
      <c r="ED196" t="s">
        <v>1445</v>
      </c>
      <c r="EE196">
        <v>50</v>
      </c>
      <c r="EF196" t="s">
        <v>1655</v>
      </c>
      <c r="EG196" t="s">
        <v>1655</v>
      </c>
      <c r="EH196">
        <v>25</v>
      </c>
      <c r="EI196" t="s">
        <v>234</v>
      </c>
      <c r="EJ196" t="s">
        <v>234</v>
      </c>
      <c r="EK196" s="252">
        <v>25</v>
      </c>
      <c r="EL196" t="s">
        <v>1445</v>
      </c>
      <c r="EM196" t="s">
        <v>1445</v>
      </c>
      <c r="EN196" t="s">
        <v>234</v>
      </c>
      <c r="EO196">
        <v>150</v>
      </c>
      <c r="EP196">
        <v>100</v>
      </c>
      <c r="EQ196" s="252">
        <v>56.6666666666666</v>
      </c>
      <c r="ER196" t="s">
        <v>1445</v>
      </c>
      <c r="ES196" t="s">
        <v>1655</v>
      </c>
      <c r="ET196">
        <v>100</v>
      </c>
      <c r="EU196" t="s">
        <v>234</v>
      </c>
      <c r="EV196" t="s">
        <v>234</v>
      </c>
      <c r="EW196" t="s">
        <v>234</v>
      </c>
      <c r="EX196" s="99">
        <v>100</v>
      </c>
      <c r="EY196" t="s">
        <v>1445</v>
      </c>
      <c r="EZ196" t="s">
        <v>234</v>
      </c>
      <c r="FA196" t="s">
        <v>234</v>
      </c>
      <c r="FB196" t="s">
        <v>234</v>
      </c>
      <c r="FC196" t="s">
        <v>234</v>
      </c>
      <c r="FD196" t="s">
        <v>234</v>
      </c>
      <c r="FE196" t="s">
        <v>234</v>
      </c>
      <c r="FF196" t="s">
        <v>234</v>
      </c>
      <c r="FG196" t="s">
        <v>234</v>
      </c>
      <c r="FH196" t="s">
        <v>234</v>
      </c>
      <c r="FI196" t="s">
        <v>234</v>
      </c>
      <c r="FJ196" t="s">
        <v>234</v>
      </c>
      <c r="FK196" t="s">
        <v>234</v>
      </c>
      <c r="FL196" t="s">
        <v>1655</v>
      </c>
      <c r="FM196" t="s">
        <v>3903</v>
      </c>
      <c r="FN196">
        <v>0</v>
      </c>
      <c r="FO196">
        <v>1</v>
      </c>
      <c r="FP196">
        <v>0</v>
      </c>
      <c r="FQ196">
        <v>0</v>
      </c>
      <c r="FR196">
        <v>0</v>
      </c>
      <c r="FS196">
        <v>0</v>
      </c>
      <c r="FT196">
        <v>1</v>
      </c>
      <c r="FU196">
        <v>0</v>
      </c>
      <c r="FV196">
        <v>0</v>
      </c>
      <c r="FW196">
        <v>0</v>
      </c>
      <c r="FX196">
        <v>0</v>
      </c>
      <c r="FY196">
        <v>0</v>
      </c>
      <c r="FZ196">
        <v>0</v>
      </c>
      <c r="GA196" t="s">
        <v>234</v>
      </c>
      <c r="GB196" t="s">
        <v>4273</v>
      </c>
      <c r="GC196">
        <v>0</v>
      </c>
      <c r="GD196">
        <v>1</v>
      </c>
      <c r="GE196">
        <v>1</v>
      </c>
      <c r="GF196">
        <v>1</v>
      </c>
      <c r="GG196">
        <v>1</v>
      </c>
      <c r="GH196">
        <v>0</v>
      </c>
      <c r="GI196">
        <v>1</v>
      </c>
      <c r="GJ196">
        <v>0</v>
      </c>
      <c r="GK196" t="s">
        <v>1655</v>
      </c>
      <c r="GL196" t="s">
        <v>1445</v>
      </c>
      <c r="GM196" t="s">
        <v>1655</v>
      </c>
      <c r="GN196" t="s">
        <v>239</v>
      </c>
      <c r="GO196" t="s">
        <v>314</v>
      </c>
      <c r="GP196" t="s">
        <v>294</v>
      </c>
      <c r="GQ196" t="s">
        <v>314</v>
      </c>
      <c r="GR196" t="s">
        <v>1445</v>
      </c>
      <c r="GS196" t="s">
        <v>234</v>
      </c>
      <c r="GT196" t="s">
        <v>234</v>
      </c>
      <c r="GU196" t="s">
        <v>234</v>
      </c>
      <c r="GV196" t="s">
        <v>234</v>
      </c>
      <c r="GW196" t="s">
        <v>234</v>
      </c>
      <c r="GX196" t="s">
        <v>234</v>
      </c>
      <c r="GY196" t="s">
        <v>234</v>
      </c>
      <c r="GZ196" t="s">
        <v>234</v>
      </c>
      <c r="HA196" t="s">
        <v>1565</v>
      </c>
      <c r="HB196">
        <v>0</v>
      </c>
      <c r="HC196">
        <v>0</v>
      </c>
      <c r="HD196">
        <v>0</v>
      </c>
      <c r="HE196">
        <v>0</v>
      </c>
      <c r="HF196">
        <v>1</v>
      </c>
      <c r="HG196">
        <v>0</v>
      </c>
      <c r="HH196">
        <v>0</v>
      </c>
      <c r="HI196">
        <v>0</v>
      </c>
      <c r="HJ196" t="s">
        <v>234</v>
      </c>
      <c r="HK196" t="s">
        <v>1655</v>
      </c>
      <c r="HL196" t="s">
        <v>234</v>
      </c>
      <c r="HM196" t="s">
        <v>303</v>
      </c>
      <c r="HN196">
        <v>0</v>
      </c>
      <c r="HO196">
        <v>1</v>
      </c>
      <c r="HP196">
        <v>0</v>
      </c>
      <c r="HQ196" t="s">
        <v>234</v>
      </c>
      <c r="HR196" t="s">
        <v>234</v>
      </c>
      <c r="HS196" t="s">
        <v>234</v>
      </c>
      <c r="HT196" t="s">
        <v>234</v>
      </c>
      <c r="HU196" t="s">
        <v>234</v>
      </c>
      <c r="HV196" t="s">
        <v>234</v>
      </c>
      <c r="HW196" t="s">
        <v>234</v>
      </c>
      <c r="HX196" t="s">
        <v>234</v>
      </c>
      <c r="HY196" t="s">
        <v>234</v>
      </c>
      <c r="HZ196" t="s">
        <v>234</v>
      </c>
      <c r="IA196" t="s">
        <v>234</v>
      </c>
      <c r="IB196" t="s">
        <v>234</v>
      </c>
      <c r="IC196" t="s">
        <v>234</v>
      </c>
      <c r="ID196" t="s">
        <v>234</v>
      </c>
      <c r="IE196" t="s">
        <v>234</v>
      </c>
      <c r="IF196" t="s">
        <v>234</v>
      </c>
      <c r="IG196" t="s">
        <v>234</v>
      </c>
      <c r="IH196" t="s">
        <v>234</v>
      </c>
      <c r="II196" t="s">
        <v>234</v>
      </c>
      <c r="IJ196" t="s">
        <v>234</v>
      </c>
      <c r="IK196" t="s">
        <v>234</v>
      </c>
      <c r="IL196" t="s">
        <v>234</v>
      </c>
      <c r="IM196" t="s">
        <v>234</v>
      </c>
      <c r="IN196" t="s">
        <v>234</v>
      </c>
      <c r="IO196" t="s">
        <v>234</v>
      </c>
      <c r="IP196" t="s">
        <v>234</v>
      </c>
      <c r="IQ196" t="s">
        <v>234</v>
      </c>
      <c r="IR196" t="s">
        <v>234</v>
      </c>
      <c r="IS196" t="s">
        <v>234</v>
      </c>
      <c r="IT196" t="s">
        <v>234</v>
      </c>
      <c r="IU196" t="s">
        <v>234</v>
      </c>
      <c r="IV196" t="s">
        <v>234</v>
      </c>
      <c r="IW196" t="s">
        <v>234</v>
      </c>
      <c r="IX196" t="s">
        <v>234</v>
      </c>
      <c r="IY196" t="s">
        <v>234</v>
      </c>
      <c r="IZ196" t="s">
        <v>234</v>
      </c>
      <c r="JA196" t="s">
        <v>234</v>
      </c>
      <c r="JB196" t="s">
        <v>234</v>
      </c>
      <c r="JC196" t="s">
        <v>234</v>
      </c>
      <c r="JD196" t="s">
        <v>234</v>
      </c>
      <c r="JE196" t="s">
        <v>234</v>
      </c>
      <c r="JF196" t="s">
        <v>234</v>
      </c>
      <c r="JG196" t="s">
        <v>234</v>
      </c>
      <c r="JH196" t="s">
        <v>234</v>
      </c>
      <c r="JI196" t="s">
        <v>234</v>
      </c>
      <c r="JJ196" t="s">
        <v>234</v>
      </c>
      <c r="JK196" t="s">
        <v>234</v>
      </c>
      <c r="JL196" t="s">
        <v>234</v>
      </c>
      <c r="JM196" t="s">
        <v>234</v>
      </c>
      <c r="JN196" t="s">
        <v>234</v>
      </c>
      <c r="JO196" t="s">
        <v>234</v>
      </c>
      <c r="JP196" t="s">
        <v>234</v>
      </c>
      <c r="JQ196" t="s">
        <v>234</v>
      </c>
      <c r="JR196" t="s">
        <v>234</v>
      </c>
      <c r="JS196" t="s">
        <v>234</v>
      </c>
      <c r="JT196" t="s">
        <v>234</v>
      </c>
      <c r="JU196" t="s">
        <v>234</v>
      </c>
      <c r="JV196" t="s">
        <v>234</v>
      </c>
      <c r="JW196" t="s">
        <v>234</v>
      </c>
      <c r="JX196" t="s">
        <v>3443</v>
      </c>
    </row>
    <row r="197" spans="1:284" x14ac:dyDescent="0.35">
      <c r="A197" t="s">
        <v>4277</v>
      </c>
      <c r="B197" s="268">
        <v>44620</v>
      </c>
      <c r="C197" t="s">
        <v>451</v>
      </c>
      <c r="D197" t="s">
        <v>450</v>
      </c>
      <c r="E197" t="s">
        <v>4251</v>
      </c>
      <c r="F197" t="s">
        <v>441</v>
      </c>
      <c r="G197" t="s">
        <v>4252</v>
      </c>
      <c r="H197" t="s">
        <v>4252</v>
      </c>
      <c r="I197" t="s">
        <v>246</v>
      </c>
      <c r="J197" t="s">
        <v>4254</v>
      </c>
      <c r="K197" t="s">
        <v>247</v>
      </c>
      <c r="L197" t="s">
        <v>284</v>
      </c>
      <c r="M197" t="s">
        <v>250</v>
      </c>
      <c r="N197" t="s">
        <v>234</v>
      </c>
      <c r="O197" t="s">
        <v>234</v>
      </c>
      <c r="P197" t="s">
        <v>316</v>
      </c>
      <c r="Q197" t="s">
        <v>234</v>
      </c>
      <c r="R197" t="s">
        <v>302</v>
      </c>
      <c r="S197">
        <v>0</v>
      </c>
      <c r="T197">
        <v>1</v>
      </c>
      <c r="U197">
        <v>0</v>
      </c>
      <c r="V197">
        <v>0</v>
      </c>
      <c r="W197">
        <v>0</v>
      </c>
      <c r="X197">
        <v>0</v>
      </c>
      <c r="Y197">
        <v>0</v>
      </c>
      <c r="Z197">
        <v>0</v>
      </c>
      <c r="AA197" t="s">
        <v>303</v>
      </c>
      <c r="AB197" t="s">
        <v>752</v>
      </c>
      <c r="AC197" t="s">
        <v>287</v>
      </c>
      <c r="AD197">
        <v>1</v>
      </c>
      <c r="AE197">
        <v>0</v>
      </c>
      <c r="AF197">
        <v>0</v>
      </c>
      <c r="AG197">
        <v>0</v>
      </c>
      <c r="AH197">
        <v>0</v>
      </c>
      <c r="AI197">
        <v>0</v>
      </c>
      <c r="AJ197">
        <v>0</v>
      </c>
      <c r="AK197">
        <v>0</v>
      </c>
      <c r="AL197">
        <v>0</v>
      </c>
      <c r="AM197">
        <v>0</v>
      </c>
      <c r="AN197" t="s">
        <v>234</v>
      </c>
      <c r="AO197" t="s">
        <v>304</v>
      </c>
      <c r="AP197" t="s">
        <v>289</v>
      </c>
      <c r="AQ197" t="s">
        <v>234</v>
      </c>
      <c r="AR197" t="s">
        <v>234</v>
      </c>
      <c r="AS197" t="s">
        <v>234</v>
      </c>
      <c r="AT197" t="s">
        <v>234</v>
      </c>
      <c r="AU197" t="s">
        <v>234</v>
      </c>
      <c r="AV197" t="s">
        <v>234</v>
      </c>
      <c r="AW197" t="s">
        <v>234</v>
      </c>
      <c r="AX197" t="s">
        <v>234</v>
      </c>
      <c r="AY197" t="s">
        <v>234</v>
      </c>
      <c r="AZ197" t="s">
        <v>234</v>
      </c>
      <c r="BA197" t="s">
        <v>234</v>
      </c>
      <c r="BB197" t="s">
        <v>234</v>
      </c>
      <c r="BC197" t="s">
        <v>234</v>
      </c>
      <c r="BD197" t="s">
        <v>234</v>
      </c>
      <c r="BE197" s="252" t="s">
        <v>234</v>
      </c>
      <c r="BF197" t="s">
        <v>234</v>
      </c>
      <c r="BG197" t="s">
        <v>234</v>
      </c>
      <c r="BH197" s="252" t="s">
        <v>234</v>
      </c>
      <c r="BI197" t="s">
        <v>234</v>
      </c>
      <c r="BJ197" t="s">
        <v>234</v>
      </c>
      <c r="BK197" s="252" t="s">
        <v>234</v>
      </c>
      <c r="BL197" t="s">
        <v>234</v>
      </c>
      <c r="BM197" t="s">
        <v>234</v>
      </c>
      <c r="BN197" s="252" t="s">
        <v>234</v>
      </c>
      <c r="BO197" t="s">
        <v>234</v>
      </c>
      <c r="BP197" t="s">
        <v>234</v>
      </c>
      <c r="BQ197" s="252" t="s">
        <v>234</v>
      </c>
      <c r="BR197" t="s">
        <v>234</v>
      </c>
      <c r="BS197" t="s">
        <v>234</v>
      </c>
      <c r="BT197" t="s">
        <v>234</v>
      </c>
      <c r="BU197" t="s">
        <v>234</v>
      </c>
      <c r="BV197" t="s">
        <v>234</v>
      </c>
      <c r="BW197" t="s">
        <v>234</v>
      </c>
      <c r="BX197" t="s">
        <v>234</v>
      </c>
      <c r="BY197" t="s">
        <v>234</v>
      </c>
      <c r="BZ197" t="s">
        <v>234</v>
      </c>
      <c r="CA197" t="s">
        <v>234</v>
      </c>
      <c r="CB197" t="s">
        <v>234</v>
      </c>
      <c r="CC197" t="s">
        <v>234</v>
      </c>
      <c r="CD197" t="s">
        <v>234</v>
      </c>
      <c r="CE197" t="s">
        <v>234</v>
      </c>
      <c r="CF197" t="s">
        <v>234</v>
      </c>
      <c r="CG197" t="s">
        <v>234</v>
      </c>
      <c r="CH197" t="s">
        <v>234</v>
      </c>
      <c r="CI197" t="s">
        <v>234</v>
      </c>
      <c r="CJ197" t="s">
        <v>234</v>
      </c>
      <c r="CK197" t="s">
        <v>234</v>
      </c>
      <c r="CL197" t="s">
        <v>234</v>
      </c>
      <c r="CM197" t="s">
        <v>234</v>
      </c>
      <c r="CN197" t="s">
        <v>234</v>
      </c>
      <c r="CO197" t="s">
        <v>234</v>
      </c>
      <c r="CP197" t="s">
        <v>234</v>
      </c>
      <c r="CQ197" t="s">
        <v>234</v>
      </c>
      <c r="CR197" t="s">
        <v>234</v>
      </c>
      <c r="CS197" t="s">
        <v>234</v>
      </c>
      <c r="CT197" t="s">
        <v>234</v>
      </c>
      <c r="CU197" t="s">
        <v>234</v>
      </c>
      <c r="CV197" t="s">
        <v>234</v>
      </c>
      <c r="CW197" t="s">
        <v>234</v>
      </c>
      <c r="CX197" t="s">
        <v>234</v>
      </c>
      <c r="CY197" t="s">
        <v>234</v>
      </c>
      <c r="CZ197" t="s">
        <v>234</v>
      </c>
      <c r="DA197" t="s">
        <v>234</v>
      </c>
      <c r="DB197" t="s">
        <v>234</v>
      </c>
      <c r="DC197" t="s">
        <v>234</v>
      </c>
      <c r="DD197" t="s">
        <v>234</v>
      </c>
      <c r="DE197" t="s">
        <v>234</v>
      </c>
      <c r="DF197" t="s">
        <v>234</v>
      </c>
      <c r="DG197" t="s">
        <v>234</v>
      </c>
      <c r="DH197" t="s">
        <v>234</v>
      </c>
      <c r="DI197" t="s">
        <v>234</v>
      </c>
      <c r="DJ197" t="s">
        <v>234</v>
      </c>
      <c r="DK197" t="s">
        <v>234</v>
      </c>
      <c r="DL197" t="s">
        <v>3853</v>
      </c>
      <c r="DM197">
        <v>0</v>
      </c>
      <c r="DN197">
        <v>1</v>
      </c>
      <c r="DO197">
        <v>1</v>
      </c>
      <c r="DP197">
        <v>0</v>
      </c>
      <c r="DQ197">
        <v>0</v>
      </c>
      <c r="DR197">
        <v>0</v>
      </c>
      <c r="DS197">
        <v>1</v>
      </c>
      <c r="DT197">
        <v>0</v>
      </c>
      <c r="DU197" t="s">
        <v>234</v>
      </c>
      <c r="DV197" t="s">
        <v>234</v>
      </c>
      <c r="DW197" t="s">
        <v>234</v>
      </c>
      <c r="DX197" t="s">
        <v>234</v>
      </c>
      <c r="DY197" t="s">
        <v>234</v>
      </c>
      <c r="DZ197" t="s">
        <v>234</v>
      </c>
      <c r="EA197" t="s">
        <v>234</v>
      </c>
      <c r="EB197" t="s">
        <v>234</v>
      </c>
      <c r="EC197">
        <v>25</v>
      </c>
      <c r="ED197" t="s">
        <v>1655</v>
      </c>
      <c r="EE197" t="s">
        <v>234</v>
      </c>
      <c r="EF197" t="s">
        <v>234</v>
      </c>
      <c r="EG197" t="s">
        <v>1655</v>
      </c>
      <c r="EH197">
        <v>50</v>
      </c>
      <c r="EI197" t="s">
        <v>234</v>
      </c>
      <c r="EJ197" t="s">
        <v>234</v>
      </c>
      <c r="EK197" s="252">
        <v>50</v>
      </c>
      <c r="EL197" t="s">
        <v>1445</v>
      </c>
      <c r="EM197" t="s">
        <v>1445</v>
      </c>
      <c r="EN197" t="s">
        <v>234</v>
      </c>
      <c r="EO197">
        <v>150</v>
      </c>
      <c r="EP197">
        <v>150</v>
      </c>
      <c r="EQ197" s="252">
        <v>85</v>
      </c>
      <c r="ER197" t="s">
        <v>1655</v>
      </c>
      <c r="ES197" t="s">
        <v>234</v>
      </c>
      <c r="ET197" t="s">
        <v>234</v>
      </c>
      <c r="EU197" t="s">
        <v>234</v>
      </c>
      <c r="EV197" t="s">
        <v>234</v>
      </c>
      <c r="EW197" t="s">
        <v>234</v>
      </c>
      <c r="EX197" t="s">
        <v>234</v>
      </c>
      <c r="EY197" t="s">
        <v>234</v>
      </c>
      <c r="EZ197" t="s">
        <v>234</v>
      </c>
      <c r="FA197" t="s">
        <v>234</v>
      </c>
      <c r="FB197" t="s">
        <v>234</v>
      </c>
      <c r="FC197" t="s">
        <v>234</v>
      </c>
      <c r="FD197" t="s">
        <v>234</v>
      </c>
      <c r="FE197" t="s">
        <v>234</v>
      </c>
      <c r="FF197" t="s">
        <v>234</v>
      </c>
      <c r="FG197" t="s">
        <v>234</v>
      </c>
      <c r="FH197" t="s">
        <v>234</v>
      </c>
      <c r="FI197" t="s">
        <v>234</v>
      </c>
      <c r="FJ197" t="s">
        <v>234</v>
      </c>
      <c r="FK197" t="s">
        <v>234</v>
      </c>
      <c r="FL197" t="s">
        <v>1445</v>
      </c>
      <c r="FM197" t="s">
        <v>234</v>
      </c>
      <c r="FN197" t="s">
        <v>234</v>
      </c>
      <c r="FO197" t="s">
        <v>234</v>
      </c>
      <c r="FP197" t="s">
        <v>234</v>
      </c>
      <c r="FQ197" t="s">
        <v>234</v>
      </c>
      <c r="FR197" t="s">
        <v>234</v>
      </c>
      <c r="FS197" t="s">
        <v>234</v>
      </c>
      <c r="FT197" t="s">
        <v>234</v>
      </c>
      <c r="FU197" t="s">
        <v>234</v>
      </c>
      <c r="FV197" t="s">
        <v>234</v>
      </c>
      <c r="FW197" t="s">
        <v>234</v>
      </c>
      <c r="FX197" t="s">
        <v>234</v>
      </c>
      <c r="FY197" t="s">
        <v>234</v>
      </c>
      <c r="FZ197" t="s">
        <v>234</v>
      </c>
      <c r="GA197" t="s">
        <v>234</v>
      </c>
      <c r="GB197" t="s">
        <v>234</v>
      </c>
      <c r="GC197" t="s">
        <v>234</v>
      </c>
      <c r="GD197" t="s">
        <v>234</v>
      </c>
      <c r="GE197" t="s">
        <v>234</v>
      </c>
      <c r="GF197" t="s">
        <v>234</v>
      </c>
      <c r="GG197" t="s">
        <v>234</v>
      </c>
      <c r="GH197" t="s">
        <v>234</v>
      </c>
      <c r="GI197" t="s">
        <v>234</v>
      </c>
      <c r="GJ197" t="s">
        <v>234</v>
      </c>
      <c r="GK197" t="s">
        <v>1655</v>
      </c>
      <c r="GL197" t="s">
        <v>1445</v>
      </c>
      <c r="GM197" t="s">
        <v>1655</v>
      </c>
      <c r="GN197" t="s">
        <v>239</v>
      </c>
      <c r="GO197" t="s">
        <v>314</v>
      </c>
      <c r="GP197" t="s">
        <v>294</v>
      </c>
      <c r="GQ197" t="s">
        <v>314</v>
      </c>
      <c r="GR197" t="s">
        <v>1445</v>
      </c>
      <c r="GS197" t="s">
        <v>234</v>
      </c>
      <c r="GT197" t="s">
        <v>234</v>
      </c>
      <c r="GU197" t="s">
        <v>234</v>
      </c>
      <c r="GV197" t="s">
        <v>234</v>
      </c>
      <c r="GW197" t="s">
        <v>234</v>
      </c>
      <c r="GX197" t="s">
        <v>234</v>
      </c>
      <c r="GY197" t="s">
        <v>234</v>
      </c>
      <c r="GZ197" t="s">
        <v>234</v>
      </c>
      <c r="HA197" t="s">
        <v>4276</v>
      </c>
      <c r="HB197">
        <v>1</v>
      </c>
      <c r="HC197">
        <v>0</v>
      </c>
      <c r="HD197">
        <v>0</v>
      </c>
      <c r="HE197">
        <v>0</v>
      </c>
      <c r="HF197">
        <v>1</v>
      </c>
      <c r="HG197">
        <v>0</v>
      </c>
      <c r="HH197">
        <v>0</v>
      </c>
      <c r="HI197">
        <v>0</v>
      </c>
      <c r="HJ197" t="s">
        <v>234</v>
      </c>
      <c r="HK197" t="s">
        <v>1655</v>
      </c>
      <c r="HL197" t="s">
        <v>234</v>
      </c>
      <c r="HM197" t="s">
        <v>303</v>
      </c>
      <c r="HN197">
        <v>0</v>
      </c>
      <c r="HO197">
        <v>1</v>
      </c>
      <c r="HP197">
        <v>0</v>
      </c>
      <c r="HQ197" t="s">
        <v>234</v>
      </c>
      <c r="HR197" t="s">
        <v>234</v>
      </c>
      <c r="HS197" t="s">
        <v>234</v>
      </c>
      <c r="HT197" t="s">
        <v>234</v>
      </c>
      <c r="HU197" t="s">
        <v>234</v>
      </c>
      <c r="HV197" t="s">
        <v>234</v>
      </c>
      <c r="HW197" t="s">
        <v>234</v>
      </c>
      <c r="HX197" t="s">
        <v>234</v>
      </c>
      <c r="HY197" t="s">
        <v>234</v>
      </c>
      <c r="HZ197" t="s">
        <v>234</v>
      </c>
      <c r="IA197" t="s">
        <v>234</v>
      </c>
      <c r="IB197" t="s">
        <v>234</v>
      </c>
      <c r="IC197" t="s">
        <v>234</v>
      </c>
      <c r="ID197" t="s">
        <v>234</v>
      </c>
      <c r="IE197" t="s">
        <v>234</v>
      </c>
      <c r="IF197" t="s">
        <v>234</v>
      </c>
      <c r="IG197" t="s">
        <v>234</v>
      </c>
      <c r="IH197" t="s">
        <v>234</v>
      </c>
      <c r="II197" t="s">
        <v>234</v>
      </c>
      <c r="IJ197" t="s">
        <v>234</v>
      </c>
      <c r="IK197" t="s">
        <v>234</v>
      </c>
      <c r="IL197" t="s">
        <v>234</v>
      </c>
      <c r="IM197" t="s">
        <v>234</v>
      </c>
      <c r="IN197" t="s">
        <v>234</v>
      </c>
      <c r="IO197" t="s">
        <v>234</v>
      </c>
      <c r="IP197" t="s">
        <v>234</v>
      </c>
      <c r="IQ197" t="s">
        <v>234</v>
      </c>
      <c r="IR197" t="s">
        <v>234</v>
      </c>
      <c r="IS197" t="s">
        <v>234</v>
      </c>
      <c r="IT197" t="s">
        <v>234</v>
      </c>
      <c r="IU197" t="s">
        <v>234</v>
      </c>
      <c r="IV197" t="s">
        <v>234</v>
      </c>
      <c r="IW197" t="s">
        <v>234</v>
      </c>
      <c r="IX197" t="s">
        <v>234</v>
      </c>
      <c r="IY197" t="s">
        <v>234</v>
      </c>
      <c r="IZ197" t="s">
        <v>234</v>
      </c>
      <c r="JA197" t="s">
        <v>234</v>
      </c>
      <c r="JB197" t="s">
        <v>234</v>
      </c>
      <c r="JC197" t="s">
        <v>234</v>
      </c>
      <c r="JD197" t="s">
        <v>234</v>
      </c>
      <c r="JE197" t="s">
        <v>234</v>
      </c>
      <c r="JF197" t="s">
        <v>234</v>
      </c>
      <c r="JG197" t="s">
        <v>234</v>
      </c>
      <c r="JH197" t="s">
        <v>234</v>
      </c>
      <c r="JI197" t="s">
        <v>234</v>
      </c>
      <c r="JJ197" t="s">
        <v>234</v>
      </c>
      <c r="JK197" t="s">
        <v>234</v>
      </c>
      <c r="JL197" t="s">
        <v>234</v>
      </c>
      <c r="JM197" t="s">
        <v>234</v>
      </c>
      <c r="JN197" t="s">
        <v>234</v>
      </c>
      <c r="JO197" t="s">
        <v>234</v>
      </c>
      <c r="JP197" t="s">
        <v>234</v>
      </c>
      <c r="JQ197" t="s">
        <v>234</v>
      </c>
      <c r="JR197" t="s">
        <v>234</v>
      </c>
      <c r="JS197" t="s">
        <v>234</v>
      </c>
      <c r="JT197" t="s">
        <v>234</v>
      </c>
      <c r="JU197" t="s">
        <v>234</v>
      </c>
      <c r="JV197" t="s">
        <v>234</v>
      </c>
      <c r="JW197" t="s">
        <v>234</v>
      </c>
      <c r="JX197" t="s">
        <v>3443</v>
      </c>
    </row>
    <row r="198" spans="1:284" x14ac:dyDescent="0.35">
      <c r="A198" t="s">
        <v>4278</v>
      </c>
      <c r="B198" s="268">
        <v>44620</v>
      </c>
      <c r="C198" t="s">
        <v>451</v>
      </c>
      <c r="D198" t="s">
        <v>450</v>
      </c>
      <c r="E198" t="s">
        <v>4251</v>
      </c>
      <c r="F198" t="s">
        <v>441</v>
      </c>
      <c r="G198" t="s">
        <v>4252</v>
      </c>
      <c r="H198" t="s">
        <v>4252</v>
      </c>
      <c r="I198" t="s">
        <v>246</v>
      </c>
      <c r="J198" t="s">
        <v>4254</v>
      </c>
      <c r="K198" t="s">
        <v>247</v>
      </c>
      <c r="L198" t="s">
        <v>248</v>
      </c>
      <c r="M198" t="s">
        <v>250</v>
      </c>
      <c r="N198" t="s">
        <v>234</v>
      </c>
      <c r="O198" t="s">
        <v>234</v>
      </c>
      <c r="P198" t="s">
        <v>234</v>
      </c>
      <c r="Q198" t="s">
        <v>234</v>
      </c>
      <c r="R198" t="s">
        <v>234</v>
      </c>
      <c r="S198" t="s">
        <v>234</v>
      </c>
      <c r="T198" t="s">
        <v>234</v>
      </c>
      <c r="U198" t="s">
        <v>234</v>
      </c>
      <c r="V198" t="s">
        <v>234</v>
      </c>
      <c r="W198" t="s">
        <v>234</v>
      </c>
      <c r="X198" t="s">
        <v>234</v>
      </c>
      <c r="Y198" t="s">
        <v>234</v>
      </c>
      <c r="Z198" t="s">
        <v>234</v>
      </c>
      <c r="AA198" t="s">
        <v>234</v>
      </c>
      <c r="AB198" t="s">
        <v>234</v>
      </c>
      <c r="AC198" t="s">
        <v>234</v>
      </c>
      <c r="AD198" t="s">
        <v>234</v>
      </c>
      <c r="AE198" t="s">
        <v>234</v>
      </c>
      <c r="AF198" t="s">
        <v>234</v>
      </c>
      <c r="AG198" t="s">
        <v>234</v>
      </c>
      <c r="AH198" t="s">
        <v>234</v>
      </c>
      <c r="AI198" t="s">
        <v>234</v>
      </c>
      <c r="AJ198" t="s">
        <v>234</v>
      </c>
      <c r="AK198" t="s">
        <v>234</v>
      </c>
      <c r="AL198" t="s">
        <v>234</v>
      </c>
      <c r="AM198" t="s">
        <v>234</v>
      </c>
      <c r="AN198" t="s">
        <v>234</v>
      </c>
      <c r="AO198" t="s">
        <v>234</v>
      </c>
      <c r="AP198" t="s">
        <v>234</v>
      </c>
      <c r="AQ198" t="s">
        <v>234</v>
      </c>
      <c r="AR198" t="s">
        <v>234</v>
      </c>
      <c r="AS198" t="s">
        <v>234</v>
      </c>
      <c r="AT198" t="s">
        <v>234</v>
      </c>
      <c r="AU198" t="s">
        <v>234</v>
      </c>
      <c r="AV198" t="s">
        <v>234</v>
      </c>
      <c r="AW198" t="s">
        <v>234</v>
      </c>
      <c r="AX198" t="s">
        <v>234</v>
      </c>
      <c r="AY198" t="s">
        <v>234</v>
      </c>
      <c r="AZ198" t="s">
        <v>234</v>
      </c>
      <c r="BA198" t="s">
        <v>234</v>
      </c>
      <c r="BB198" t="s">
        <v>234</v>
      </c>
      <c r="BC198" t="s">
        <v>234</v>
      </c>
      <c r="BD198" t="s">
        <v>234</v>
      </c>
      <c r="BE198" s="252" t="s">
        <v>234</v>
      </c>
      <c r="BF198" t="s">
        <v>234</v>
      </c>
      <c r="BG198" t="s">
        <v>234</v>
      </c>
      <c r="BH198" s="252" t="s">
        <v>234</v>
      </c>
      <c r="BI198" t="s">
        <v>234</v>
      </c>
      <c r="BJ198" t="s">
        <v>234</v>
      </c>
      <c r="BK198" s="252" t="s">
        <v>234</v>
      </c>
      <c r="BL198" t="s">
        <v>234</v>
      </c>
      <c r="BM198" t="s">
        <v>234</v>
      </c>
      <c r="BN198" s="252" t="s">
        <v>234</v>
      </c>
      <c r="BO198" t="s">
        <v>234</v>
      </c>
      <c r="BP198" t="s">
        <v>234</v>
      </c>
      <c r="BQ198" s="252" t="s">
        <v>234</v>
      </c>
      <c r="BR198" t="s">
        <v>234</v>
      </c>
      <c r="BS198" t="s">
        <v>234</v>
      </c>
      <c r="BT198" t="s">
        <v>234</v>
      </c>
      <c r="BU198" t="s">
        <v>234</v>
      </c>
      <c r="BV198" t="s">
        <v>234</v>
      </c>
      <c r="BW198" t="s">
        <v>234</v>
      </c>
      <c r="BX198" t="s">
        <v>234</v>
      </c>
      <c r="BY198" t="s">
        <v>234</v>
      </c>
      <c r="BZ198" t="s">
        <v>234</v>
      </c>
      <c r="CA198" t="s">
        <v>234</v>
      </c>
      <c r="CB198" t="s">
        <v>234</v>
      </c>
      <c r="CC198" t="s">
        <v>234</v>
      </c>
      <c r="CD198" t="s">
        <v>234</v>
      </c>
      <c r="CE198" t="s">
        <v>234</v>
      </c>
      <c r="CF198" t="s">
        <v>234</v>
      </c>
      <c r="CG198" t="s">
        <v>234</v>
      </c>
      <c r="CH198" t="s">
        <v>234</v>
      </c>
      <c r="CI198" t="s">
        <v>234</v>
      </c>
      <c r="CJ198" t="s">
        <v>234</v>
      </c>
      <c r="CK198" t="s">
        <v>234</v>
      </c>
      <c r="CL198" t="s">
        <v>234</v>
      </c>
      <c r="CM198" t="s">
        <v>234</v>
      </c>
      <c r="CN198" t="s">
        <v>234</v>
      </c>
      <c r="CO198" t="s">
        <v>234</v>
      </c>
      <c r="CP198" t="s">
        <v>234</v>
      </c>
      <c r="CQ198" t="s">
        <v>234</v>
      </c>
      <c r="CR198" t="s">
        <v>234</v>
      </c>
      <c r="CS198" t="s">
        <v>234</v>
      </c>
      <c r="CT198" t="s">
        <v>234</v>
      </c>
      <c r="CU198" t="s">
        <v>234</v>
      </c>
      <c r="CV198" t="s">
        <v>234</v>
      </c>
      <c r="CW198" t="s">
        <v>234</v>
      </c>
      <c r="CX198" t="s">
        <v>234</v>
      </c>
      <c r="CY198" t="s">
        <v>234</v>
      </c>
      <c r="CZ198" t="s">
        <v>234</v>
      </c>
      <c r="DA198" t="s">
        <v>234</v>
      </c>
      <c r="DB198" t="s">
        <v>234</v>
      </c>
      <c r="DC198" t="s">
        <v>234</v>
      </c>
      <c r="DD198" t="s">
        <v>234</v>
      </c>
      <c r="DE198" t="s">
        <v>234</v>
      </c>
      <c r="DF198" t="s">
        <v>234</v>
      </c>
      <c r="DG198" t="s">
        <v>234</v>
      </c>
      <c r="DH198" t="s">
        <v>234</v>
      </c>
      <c r="DI198" t="s">
        <v>234</v>
      </c>
      <c r="DJ198" t="s">
        <v>234</v>
      </c>
      <c r="DK198" t="s">
        <v>234</v>
      </c>
      <c r="DL198" t="s">
        <v>234</v>
      </c>
      <c r="DM198" t="s">
        <v>234</v>
      </c>
      <c r="DN198" t="s">
        <v>234</v>
      </c>
      <c r="DO198" t="s">
        <v>234</v>
      </c>
      <c r="DP198" t="s">
        <v>234</v>
      </c>
      <c r="DQ198" t="s">
        <v>234</v>
      </c>
      <c r="DR198" t="s">
        <v>234</v>
      </c>
      <c r="DS198" t="s">
        <v>234</v>
      </c>
      <c r="DT198" t="s">
        <v>234</v>
      </c>
      <c r="DU198" t="s">
        <v>234</v>
      </c>
      <c r="DV198" t="s">
        <v>234</v>
      </c>
      <c r="DW198" t="s">
        <v>234</v>
      </c>
      <c r="DX198" t="s">
        <v>234</v>
      </c>
      <c r="DY198" t="s">
        <v>234</v>
      </c>
      <c r="DZ198" t="s">
        <v>234</v>
      </c>
      <c r="EA198" t="s">
        <v>234</v>
      </c>
      <c r="EB198" t="s">
        <v>234</v>
      </c>
      <c r="EC198" t="s">
        <v>234</v>
      </c>
      <c r="ED198" t="s">
        <v>234</v>
      </c>
      <c r="EE198" t="s">
        <v>234</v>
      </c>
      <c r="EF198" t="s">
        <v>234</v>
      </c>
      <c r="EG198" t="s">
        <v>234</v>
      </c>
      <c r="EH198" t="s">
        <v>234</v>
      </c>
      <c r="EI198" t="s">
        <v>234</v>
      </c>
      <c r="EJ198" t="s">
        <v>234</v>
      </c>
      <c r="EK198" s="252" t="s">
        <v>234</v>
      </c>
      <c r="EL198" t="s">
        <v>234</v>
      </c>
      <c r="EM198" t="s">
        <v>234</v>
      </c>
      <c r="EN198" t="s">
        <v>234</v>
      </c>
      <c r="EO198" t="s">
        <v>234</v>
      </c>
      <c r="EP198" t="s">
        <v>234</v>
      </c>
      <c r="EQ198" s="252" t="s">
        <v>234</v>
      </c>
      <c r="ER198" t="s">
        <v>234</v>
      </c>
      <c r="ES198" t="s">
        <v>234</v>
      </c>
      <c r="ET198" t="s">
        <v>234</v>
      </c>
      <c r="EU198" t="s">
        <v>234</v>
      </c>
      <c r="EV198" t="s">
        <v>234</v>
      </c>
      <c r="EW198" t="s">
        <v>234</v>
      </c>
      <c r="EX198" t="s">
        <v>234</v>
      </c>
      <c r="EY198" t="s">
        <v>234</v>
      </c>
      <c r="EZ198" t="s">
        <v>234</v>
      </c>
      <c r="FA198" t="s">
        <v>234</v>
      </c>
      <c r="FB198" t="s">
        <v>234</v>
      </c>
      <c r="FC198" t="s">
        <v>234</v>
      </c>
      <c r="FD198" t="s">
        <v>234</v>
      </c>
      <c r="FE198" t="s">
        <v>234</v>
      </c>
      <c r="FF198" t="s">
        <v>234</v>
      </c>
      <c r="FG198" t="s">
        <v>234</v>
      </c>
      <c r="FH198" t="s">
        <v>234</v>
      </c>
      <c r="FI198" t="s">
        <v>234</v>
      </c>
      <c r="FJ198" t="s">
        <v>234</v>
      </c>
      <c r="FK198" t="s">
        <v>234</v>
      </c>
      <c r="FL198" t="s">
        <v>234</v>
      </c>
      <c r="FM198" t="s">
        <v>234</v>
      </c>
      <c r="FN198" t="s">
        <v>234</v>
      </c>
      <c r="FO198" t="s">
        <v>234</v>
      </c>
      <c r="FP198" t="s">
        <v>234</v>
      </c>
      <c r="FQ198" t="s">
        <v>234</v>
      </c>
      <c r="FR198" t="s">
        <v>234</v>
      </c>
      <c r="FS198" t="s">
        <v>234</v>
      </c>
      <c r="FT198" t="s">
        <v>234</v>
      </c>
      <c r="FU198" t="s">
        <v>234</v>
      </c>
      <c r="FV198" t="s">
        <v>234</v>
      </c>
      <c r="FW198" t="s">
        <v>234</v>
      </c>
      <c r="FX198" t="s">
        <v>234</v>
      </c>
      <c r="FY198" t="s">
        <v>234</v>
      </c>
      <c r="FZ198" t="s">
        <v>234</v>
      </c>
      <c r="GA198" t="s">
        <v>234</v>
      </c>
      <c r="GB198" t="s">
        <v>234</v>
      </c>
      <c r="GC198" t="s">
        <v>234</v>
      </c>
      <c r="GD198" t="s">
        <v>234</v>
      </c>
      <c r="GE198" t="s">
        <v>234</v>
      </c>
      <c r="GF198" t="s">
        <v>234</v>
      </c>
      <c r="GG198" t="s">
        <v>234</v>
      </c>
      <c r="GH198" t="s">
        <v>234</v>
      </c>
      <c r="GI198" t="s">
        <v>234</v>
      </c>
      <c r="GJ198" t="s">
        <v>234</v>
      </c>
      <c r="GK198" t="s">
        <v>234</v>
      </c>
      <c r="GL198" t="s">
        <v>234</v>
      </c>
      <c r="GM198" t="s">
        <v>234</v>
      </c>
      <c r="GN198" t="s">
        <v>234</v>
      </c>
      <c r="GO198" t="s">
        <v>234</v>
      </c>
      <c r="GP198" t="s">
        <v>234</v>
      </c>
      <c r="GQ198" t="s">
        <v>234</v>
      </c>
      <c r="GR198" t="s">
        <v>234</v>
      </c>
      <c r="GS198" t="s">
        <v>234</v>
      </c>
      <c r="GT198" t="s">
        <v>234</v>
      </c>
      <c r="GU198" t="s">
        <v>234</v>
      </c>
      <c r="GV198" t="s">
        <v>234</v>
      </c>
      <c r="GW198" t="s">
        <v>234</v>
      </c>
      <c r="GX198" t="s">
        <v>234</v>
      </c>
      <c r="GY198" t="s">
        <v>234</v>
      </c>
      <c r="GZ198" t="s">
        <v>234</v>
      </c>
      <c r="HA198" t="s">
        <v>234</v>
      </c>
      <c r="HB198" t="s">
        <v>234</v>
      </c>
      <c r="HC198" t="s">
        <v>234</v>
      </c>
      <c r="HD198" t="s">
        <v>234</v>
      </c>
      <c r="HE198" t="s">
        <v>234</v>
      </c>
      <c r="HF198" t="s">
        <v>234</v>
      </c>
      <c r="HG198" t="s">
        <v>234</v>
      </c>
      <c r="HH198" t="s">
        <v>234</v>
      </c>
      <c r="HI198" t="s">
        <v>234</v>
      </c>
      <c r="HJ198" t="s">
        <v>234</v>
      </c>
      <c r="HK198" t="s">
        <v>234</v>
      </c>
      <c r="HL198" t="s">
        <v>234</v>
      </c>
      <c r="HM198" t="s">
        <v>234</v>
      </c>
      <c r="HN198" t="s">
        <v>234</v>
      </c>
      <c r="HO198" t="s">
        <v>234</v>
      </c>
      <c r="HP198" t="s">
        <v>234</v>
      </c>
      <c r="HQ198" t="s">
        <v>1655</v>
      </c>
      <c r="HR198" t="s">
        <v>1713</v>
      </c>
      <c r="HS198" t="s">
        <v>319</v>
      </c>
      <c r="HT198" t="s">
        <v>234</v>
      </c>
      <c r="HU198" t="s">
        <v>320</v>
      </c>
      <c r="HV198" t="s">
        <v>321</v>
      </c>
      <c r="HW198" t="s">
        <v>321</v>
      </c>
      <c r="HX198" t="s">
        <v>255</v>
      </c>
      <c r="HY198" t="s">
        <v>234</v>
      </c>
      <c r="HZ198" t="s">
        <v>256</v>
      </c>
      <c r="IA198" t="s">
        <v>258</v>
      </c>
      <c r="IB198" t="s">
        <v>258</v>
      </c>
      <c r="IC198" t="s">
        <v>3810</v>
      </c>
      <c r="ID198" t="s">
        <v>234</v>
      </c>
      <c r="IE198" t="s">
        <v>234</v>
      </c>
      <c r="IF198" t="s">
        <v>234</v>
      </c>
      <c r="IG198" t="s">
        <v>234</v>
      </c>
      <c r="IH198" t="s">
        <v>234</v>
      </c>
      <c r="II198">
        <v>5</v>
      </c>
      <c r="IJ198" t="s">
        <v>4139</v>
      </c>
      <c r="IK198" t="s">
        <v>234</v>
      </c>
      <c r="IL198" t="s">
        <v>259</v>
      </c>
      <c r="IM198" s="99">
        <v>1</v>
      </c>
      <c r="IN198" t="s">
        <v>261</v>
      </c>
      <c r="IO198" t="s">
        <v>375</v>
      </c>
      <c r="IP198" t="s">
        <v>261</v>
      </c>
      <c r="IQ198" t="s">
        <v>234</v>
      </c>
      <c r="IR198" t="s">
        <v>234</v>
      </c>
      <c r="IS198" t="s">
        <v>234</v>
      </c>
      <c r="IT198" t="s">
        <v>234</v>
      </c>
      <c r="IU198" t="s">
        <v>234</v>
      </c>
      <c r="IV198" t="s">
        <v>234</v>
      </c>
      <c r="IW198" t="s">
        <v>234</v>
      </c>
      <c r="IX198" t="s">
        <v>234</v>
      </c>
      <c r="IY198" t="s">
        <v>234</v>
      </c>
      <c r="IZ198" t="s">
        <v>234</v>
      </c>
      <c r="JA198" t="s">
        <v>234</v>
      </c>
      <c r="JB198" t="s">
        <v>234</v>
      </c>
      <c r="JC198" t="s">
        <v>234</v>
      </c>
      <c r="JD198" t="s">
        <v>234</v>
      </c>
      <c r="JE198" t="s">
        <v>261</v>
      </c>
      <c r="JF198" t="s">
        <v>234</v>
      </c>
      <c r="JG198" t="s">
        <v>234</v>
      </c>
      <c r="JH198" t="s">
        <v>234</v>
      </c>
      <c r="JI198" t="s">
        <v>234</v>
      </c>
      <c r="JJ198" t="s">
        <v>234</v>
      </c>
      <c r="JK198" t="s">
        <v>234</v>
      </c>
      <c r="JL198" t="s">
        <v>234</v>
      </c>
      <c r="JM198" t="s">
        <v>234</v>
      </c>
      <c r="JN198" t="s">
        <v>234</v>
      </c>
      <c r="JO198" t="s">
        <v>234</v>
      </c>
      <c r="JP198" t="s">
        <v>234</v>
      </c>
      <c r="JQ198" t="s">
        <v>234</v>
      </c>
      <c r="JR198" t="s">
        <v>234</v>
      </c>
      <c r="JS198" t="s">
        <v>234</v>
      </c>
      <c r="JT198" t="s">
        <v>234</v>
      </c>
      <c r="JU198" t="s">
        <v>234</v>
      </c>
      <c r="JV198" t="s">
        <v>234</v>
      </c>
      <c r="JW198" t="s">
        <v>234</v>
      </c>
      <c r="JX198" t="s">
        <v>3443</v>
      </c>
    </row>
    <row r="199" spans="1:284" x14ac:dyDescent="0.35">
      <c r="A199" t="s">
        <v>4279</v>
      </c>
      <c r="B199" s="268">
        <v>44620</v>
      </c>
      <c r="C199" t="s">
        <v>451</v>
      </c>
      <c r="D199" t="s">
        <v>450</v>
      </c>
      <c r="E199" t="s">
        <v>4251</v>
      </c>
      <c r="F199" t="s">
        <v>441</v>
      </c>
      <c r="G199" t="s">
        <v>4252</v>
      </c>
      <c r="H199" t="s">
        <v>4252</v>
      </c>
      <c r="I199" t="s">
        <v>246</v>
      </c>
      <c r="J199" t="s">
        <v>4254</v>
      </c>
      <c r="K199" t="s">
        <v>247</v>
      </c>
      <c r="L199" t="s">
        <v>284</v>
      </c>
      <c r="M199" t="s">
        <v>250</v>
      </c>
      <c r="N199" t="s">
        <v>234</v>
      </c>
      <c r="O199" t="s">
        <v>234</v>
      </c>
      <c r="P199" t="s">
        <v>316</v>
      </c>
      <c r="Q199" t="s">
        <v>234</v>
      </c>
      <c r="R199" t="s">
        <v>318</v>
      </c>
      <c r="S199">
        <v>1</v>
      </c>
      <c r="T199">
        <v>0</v>
      </c>
      <c r="U199">
        <v>0</v>
      </c>
      <c r="V199">
        <v>0</v>
      </c>
      <c r="W199">
        <v>0</v>
      </c>
      <c r="X199">
        <v>0</v>
      </c>
      <c r="Y199">
        <v>0</v>
      </c>
      <c r="Z199">
        <v>0</v>
      </c>
      <c r="AA199" t="s">
        <v>309</v>
      </c>
      <c r="AB199" t="s">
        <v>750</v>
      </c>
      <c r="AC199" t="s">
        <v>3880</v>
      </c>
      <c r="AD199">
        <v>1</v>
      </c>
      <c r="AE199">
        <v>0</v>
      </c>
      <c r="AF199">
        <v>0</v>
      </c>
      <c r="AG199">
        <v>0</v>
      </c>
      <c r="AH199">
        <v>1</v>
      </c>
      <c r="AI199">
        <v>0</v>
      </c>
      <c r="AJ199">
        <v>0</v>
      </c>
      <c r="AK199">
        <v>0</v>
      </c>
      <c r="AL199">
        <v>0</v>
      </c>
      <c r="AM199">
        <v>0</v>
      </c>
      <c r="AN199" t="s">
        <v>234</v>
      </c>
      <c r="AO199" t="s">
        <v>304</v>
      </c>
      <c r="AP199" t="s">
        <v>311</v>
      </c>
      <c r="AQ199" t="s">
        <v>1472</v>
      </c>
      <c r="AR199">
        <v>0</v>
      </c>
      <c r="AS199">
        <v>0</v>
      </c>
      <c r="AT199">
        <v>0</v>
      </c>
      <c r="AU199">
        <v>0</v>
      </c>
      <c r="AV199">
        <v>0</v>
      </c>
      <c r="AW199">
        <v>0</v>
      </c>
      <c r="AX199">
        <v>1</v>
      </c>
      <c r="AY199">
        <v>0</v>
      </c>
      <c r="AZ199" t="s">
        <v>234</v>
      </c>
      <c r="BA199" t="s">
        <v>234</v>
      </c>
      <c r="BB199" t="s">
        <v>234</v>
      </c>
      <c r="BC199" t="s">
        <v>234</v>
      </c>
      <c r="BD199" t="s">
        <v>234</v>
      </c>
      <c r="BE199" s="252" t="s">
        <v>234</v>
      </c>
      <c r="BF199" t="s">
        <v>234</v>
      </c>
      <c r="BG199" t="s">
        <v>234</v>
      </c>
      <c r="BH199" s="252" t="s">
        <v>234</v>
      </c>
      <c r="BI199" t="s">
        <v>234</v>
      </c>
      <c r="BJ199" t="s">
        <v>234</v>
      </c>
      <c r="BK199" s="252" t="s">
        <v>234</v>
      </c>
      <c r="BL199" t="s">
        <v>234</v>
      </c>
      <c r="BM199" t="s">
        <v>234</v>
      </c>
      <c r="BN199" s="252" t="s">
        <v>234</v>
      </c>
      <c r="BO199" t="s">
        <v>234</v>
      </c>
      <c r="BP199" t="s">
        <v>234</v>
      </c>
      <c r="BQ199" s="252" t="s">
        <v>234</v>
      </c>
      <c r="BR199" t="s">
        <v>234</v>
      </c>
      <c r="BS199" t="s">
        <v>1504</v>
      </c>
      <c r="BT199" t="s">
        <v>1655</v>
      </c>
      <c r="BU199">
        <v>1000</v>
      </c>
      <c r="BV199" t="s">
        <v>234</v>
      </c>
      <c r="BW199" t="s">
        <v>234</v>
      </c>
      <c r="BX199" t="s">
        <v>234</v>
      </c>
      <c r="BY199" t="s">
        <v>234</v>
      </c>
      <c r="BZ199" t="s">
        <v>234</v>
      </c>
      <c r="CA199" t="s">
        <v>234</v>
      </c>
      <c r="CB199" t="s">
        <v>259</v>
      </c>
      <c r="CC199">
        <v>1000</v>
      </c>
      <c r="CD199" t="s">
        <v>1445</v>
      </c>
      <c r="CE199" t="s">
        <v>1655</v>
      </c>
      <c r="CF199" t="s">
        <v>1545</v>
      </c>
      <c r="CG199">
        <v>0</v>
      </c>
      <c r="CH199">
        <v>0</v>
      </c>
      <c r="CI199">
        <v>0</v>
      </c>
      <c r="CJ199">
        <v>0</v>
      </c>
      <c r="CK199">
        <v>0</v>
      </c>
      <c r="CL199">
        <v>0</v>
      </c>
      <c r="CM199">
        <v>0</v>
      </c>
      <c r="CN199">
        <v>0</v>
      </c>
      <c r="CO199">
        <v>0</v>
      </c>
      <c r="CP199">
        <v>0</v>
      </c>
      <c r="CQ199">
        <v>1</v>
      </c>
      <c r="CR199">
        <v>0</v>
      </c>
      <c r="CS199">
        <v>0</v>
      </c>
      <c r="CT199">
        <v>0</v>
      </c>
      <c r="CU199" t="s">
        <v>234</v>
      </c>
      <c r="CV199" t="s">
        <v>1472</v>
      </c>
      <c r="CW199">
        <v>0</v>
      </c>
      <c r="CX199">
        <v>0</v>
      </c>
      <c r="CY199">
        <v>0</v>
      </c>
      <c r="CZ199">
        <v>0</v>
      </c>
      <c r="DA199">
        <v>0</v>
      </c>
      <c r="DB199">
        <v>0</v>
      </c>
      <c r="DC199">
        <v>1</v>
      </c>
      <c r="DD199">
        <v>0</v>
      </c>
      <c r="DE199" t="s">
        <v>1445</v>
      </c>
      <c r="DF199" t="s">
        <v>1445</v>
      </c>
      <c r="DG199" t="s">
        <v>1655</v>
      </c>
      <c r="DH199" t="s">
        <v>441</v>
      </c>
      <c r="DI199" t="s">
        <v>305</v>
      </c>
      <c r="DJ199" t="s">
        <v>1878</v>
      </c>
      <c r="DK199" t="s">
        <v>305</v>
      </c>
      <c r="DL199" t="s">
        <v>234</v>
      </c>
      <c r="DM199" t="s">
        <v>234</v>
      </c>
      <c r="DN199" t="s">
        <v>234</v>
      </c>
      <c r="DO199" t="s">
        <v>234</v>
      </c>
      <c r="DP199" t="s">
        <v>234</v>
      </c>
      <c r="DQ199" t="s">
        <v>234</v>
      </c>
      <c r="DR199" t="s">
        <v>234</v>
      </c>
      <c r="DS199" t="s">
        <v>234</v>
      </c>
      <c r="DT199" t="s">
        <v>234</v>
      </c>
      <c r="DU199" t="s">
        <v>234</v>
      </c>
      <c r="DV199" t="s">
        <v>234</v>
      </c>
      <c r="DW199" t="s">
        <v>234</v>
      </c>
      <c r="DX199" t="s">
        <v>234</v>
      </c>
      <c r="DY199" t="s">
        <v>234</v>
      </c>
      <c r="DZ199" t="s">
        <v>234</v>
      </c>
      <c r="EA199" t="s">
        <v>234</v>
      </c>
      <c r="EB199" t="s">
        <v>234</v>
      </c>
      <c r="EC199" t="s">
        <v>234</v>
      </c>
      <c r="ED199" t="s">
        <v>234</v>
      </c>
      <c r="EE199" t="s">
        <v>234</v>
      </c>
      <c r="EF199" t="s">
        <v>234</v>
      </c>
      <c r="EG199" t="s">
        <v>234</v>
      </c>
      <c r="EH199" t="s">
        <v>234</v>
      </c>
      <c r="EI199" t="s">
        <v>234</v>
      </c>
      <c r="EJ199" t="s">
        <v>234</v>
      </c>
      <c r="EK199" s="252" t="s">
        <v>234</v>
      </c>
      <c r="EL199" t="s">
        <v>234</v>
      </c>
      <c r="EM199" t="s">
        <v>234</v>
      </c>
      <c r="EN199" t="s">
        <v>234</v>
      </c>
      <c r="EO199" t="s">
        <v>234</v>
      </c>
      <c r="EP199" t="s">
        <v>234</v>
      </c>
      <c r="EQ199" s="252" t="s">
        <v>234</v>
      </c>
      <c r="ER199" t="s">
        <v>234</v>
      </c>
      <c r="ES199" t="s">
        <v>234</v>
      </c>
      <c r="ET199" t="s">
        <v>234</v>
      </c>
      <c r="EU199" t="s">
        <v>234</v>
      </c>
      <c r="EV199" t="s">
        <v>234</v>
      </c>
      <c r="EW199" t="s">
        <v>234</v>
      </c>
      <c r="EX199" t="s">
        <v>234</v>
      </c>
      <c r="EY199" t="s">
        <v>234</v>
      </c>
      <c r="EZ199" t="s">
        <v>234</v>
      </c>
      <c r="FA199" t="s">
        <v>234</v>
      </c>
      <c r="FB199" t="s">
        <v>234</v>
      </c>
      <c r="FC199" t="s">
        <v>234</v>
      </c>
      <c r="FD199" t="s">
        <v>234</v>
      </c>
      <c r="FE199" t="s">
        <v>234</v>
      </c>
      <c r="FF199" t="s">
        <v>234</v>
      </c>
      <c r="FG199" t="s">
        <v>234</v>
      </c>
      <c r="FH199" t="s">
        <v>234</v>
      </c>
      <c r="FI199" t="s">
        <v>234</v>
      </c>
      <c r="FJ199" t="s">
        <v>234</v>
      </c>
      <c r="FK199" t="s">
        <v>234</v>
      </c>
      <c r="FL199" t="s">
        <v>234</v>
      </c>
      <c r="FM199" t="s">
        <v>234</v>
      </c>
      <c r="FN199" t="s">
        <v>234</v>
      </c>
      <c r="FO199" t="s">
        <v>234</v>
      </c>
      <c r="FP199" t="s">
        <v>234</v>
      </c>
      <c r="FQ199" t="s">
        <v>234</v>
      </c>
      <c r="FR199" t="s">
        <v>234</v>
      </c>
      <c r="FS199" t="s">
        <v>234</v>
      </c>
      <c r="FT199" t="s">
        <v>234</v>
      </c>
      <c r="FU199" t="s">
        <v>234</v>
      </c>
      <c r="FV199" t="s">
        <v>234</v>
      </c>
      <c r="FW199" t="s">
        <v>234</v>
      </c>
      <c r="FX199" t="s">
        <v>234</v>
      </c>
      <c r="FY199" t="s">
        <v>234</v>
      </c>
      <c r="FZ199" t="s">
        <v>234</v>
      </c>
      <c r="GA199" t="s">
        <v>234</v>
      </c>
      <c r="GB199" t="s">
        <v>234</v>
      </c>
      <c r="GC199" t="s">
        <v>234</v>
      </c>
      <c r="GD199" t="s">
        <v>234</v>
      </c>
      <c r="GE199" t="s">
        <v>234</v>
      </c>
      <c r="GF199" t="s">
        <v>234</v>
      </c>
      <c r="GG199" t="s">
        <v>234</v>
      </c>
      <c r="GH199" t="s">
        <v>234</v>
      </c>
      <c r="GI199" t="s">
        <v>234</v>
      </c>
      <c r="GJ199" t="s">
        <v>234</v>
      </c>
      <c r="GK199" t="s">
        <v>234</v>
      </c>
      <c r="GL199" t="s">
        <v>234</v>
      </c>
      <c r="GM199" t="s">
        <v>234</v>
      </c>
      <c r="GN199" t="s">
        <v>234</v>
      </c>
      <c r="GO199" t="s">
        <v>234</v>
      </c>
      <c r="GP199" t="s">
        <v>234</v>
      </c>
      <c r="GQ199" t="s">
        <v>234</v>
      </c>
      <c r="GR199" t="s">
        <v>1445</v>
      </c>
      <c r="GS199" t="s">
        <v>234</v>
      </c>
      <c r="GT199" t="s">
        <v>234</v>
      </c>
      <c r="GU199" t="s">
        <v>234</v>
      </c>
      <c r="GV199" t="s">
        <v>234</v>
      </c>
      <c r="GW199" t="s">
        <v>234</v>
      </c>
      <c r="GX199" t="s">
        <v>234</v>
      </c>
      <c r="GY199" t="s">
        <v>234</v>
      </c>
      <c r="GZ199" t="s">
        <v>234</v>
      </c>
      <c r="HA199" t="s">
        <v>1583</v>
      </c>
      <c r="HB199">
        <v>1</v>
      </c>
      <c r="HC199">
        <v>0</v>
      </c>
      <c r="HD199">
        <v>0</v>
      </c>
      <c r="HE199">
        <v>0</v>
      </c>
      <c r="HF199">
        <v>0</v>
      </c>
      <c r="HG199">
        <v>0</v>
      </c>
      <c r="HH199">
        <v>0</v>
      </c>
      <c r="HI199">
        <v>0</v>
      </c>
      <c r="HJ199" t="s">
        <v>234</v>
      </c>
      <c r="HK199" t="s">
        <v>1445</v>
      </c>
      <c r="HL199" t="s">
        <v>234</v>
      </c>
      <c r="HM199" t="s">
        <v>234</v>
      </c>
      <c r="HN199" t="s">
        <v>234</v>
      </c>
      <c r="HO199" t="s">
        <v>234</v>
      </c>
      <c r="HP199" t="s">
        <v>234</v>
      </c>
      <c r="HQ199" t="s">
        <v>234</v>
      </c>
      <c r="HR199" t="s">
        <v>234</v>
      </c>
      <c r="HS199" t="s">
        <v>234</v>
      </c>
      <c r="HT199" t="s">
        <v>234</v>
      </c>
      <c r="HU199" t="s">
        <v>234</v>
      </c>
      <c r="HV199" t="s">
        <v>234</v>
      </c>
      <c r="HW199" t="s">
        <v>234</v>
      </c>
      <c r="HX199" t="s">
        <v>234</v>
      </c>
      <c r="HY199" t="s">
        <v>234</v>
      </c>
      <c r="HZ199" t="s">
        <v>234</v>
      </c>
      <c r="IA199" t="s">
        <v>234</v>
      </c>
      <c r="IB199" t="s">
        <v>234</v>
      </c>
      <c r="IC199" t="s">
        <v>234</v>
      </c>
      <c r="ID199" t="s">
        <v>234</v>
      </c>
      <c r="IE199" t="s">
        <v>234</v>
      </c>
      <c r="IF199" t="s">
        <v>234</v>
      </c>
      <c r="IG199" t="s">
        <v>234</v>
      </c>
      <c r="IH199" t="s">
        <v>234</v>
      </c>
      <c r="II199" t="s">
        <v>234</v>
      </c>
      <c r="IJ199" t="s">
        <v>234</v>
      </c>
      <c r="IK199" t="s">
        <v>234</v>
      </c>
      <c r="IL199" t="s">
        <v>234</v>
      </c>
      <c r="IM199" t="s">
        <v>234</v>
      </c>
      <c r="IN199" t="s">
        <v>234</v>
      </c>
      <c r="IO199" t="s">
        <v>234</v>
      </c>
      <c r="IP199" t="s">
        <v>234</v>
      </c>
      <c r="IQ199" t="s">
        <v>234</v>
      </c>
      <c r="IR199" t="s">
        <v>234</v>
      </c>
      <c r="IS199" t="s">
        <v>234</v>
      </c>
      <c r="IT199" t="s">
        <v>234</v>
      </c>
      <c r="IU199" t="s">
        <v>234</v>
      </c>
      <c r="IV199" t="s">
        <v>234</v>
      </c>
      <c r="IW199" t="s">
        <v>234</v>
      </c>
      <c r="IX199" t="s">
        <v>234</v>
      </c>
      <c r="IY199" t="s">
        <v>234</v>
      </c>
      <c r="IZ199" t="s">
        <v>234</v>
      </c>
      <c r="JA199" t="s">
        <v>234</v>
      </c>
      <c r="JB199" t="s">
        <v>234</v>
      </c>
      <c r="JC199" t="s">
        <v>234</v>
      </c>
      <c r="JD199" t="s">
        <v>234</v>
      </c>
      <c r="JE199" t="s">
        <v>234</v>
      </c>
      <c r="JF199" t="s">
        <v>234</v>
      </c>
      <c r="JG199" t="s">
        <v>234</v>
      </c>
      <c r="JH199" t="s">
        <v>234</v>
      </c>
      <c r="JI199" t="s">
        <v>234</v>
      </c>
      <c r="JJ199" t="s">
        <v>234</v>
      </c>
      <c r="JK199" t="s">
        <v>234</v>
      </c>
      <c r="JL199" t="s">
        <v>234</v>
      </c>
      <c r="JM199" t="s">
        <v>234</v>
      </c>
      <c r="JN199" t="s">
        <v>234</v>
      </c>
      <c r="JO199" t="s">
        <v>234</v>
      </c>
      <c r="JP199" t="s">
        <v>234</v>
      </c>
      <c r="JQ199" t="s">
        <v>234</v>
      </c>
      <c r="JR199" t="s">
        <v>234</v>
      </c>
      <c r="JS199" t="s">
        <v>234</v>
      </c>
      <c r="JT199" t="s">
        <v>234</v>
      </c>
      <c r="JU199" t="s">
        <v>234</v>
      </c>
      <c r="JV199" t="s">
        <v>234</v>
      </c>
      <c r="JW199" t="s">
        <v>234</v>
      </c>
      <c r="JX199" t="s">
        <v>3443</v>
      </c>
    </row>
    <row r="200" spans="1:284" x14ac:dyDescent="0.35">
      <c r="A200" t="s">
        <v>4281</v>
      </c>
      <c r="B200" s="268">
        <v>44620</v>
      </c>
      <c r="C200" t="s">
        <v>451</v>
      </c>
      <c r="D200" t="s">
        <v>450</v>
      </c>
      <c r="E200" t="s">
        <v>4251</v>
      </c>
      <c r="F200" t="s">
        <v>441</v>
      </c>
      <c r="G200" t="s">
        <v>4252</v>
      </c>
      <c r="H200" t="s">
        <v>4252</v>
      </c>
      <c r="I200" t="s">
        <v>246</v>
      </c>
      <c r="J200" t="s">
        <v>4254</v>
      </c>
      <c r="K200" t="s">
        <v>247</v>
      </c>
      <c r="L200" t="s">
        <v>248</v>
      </c>
      <c r="M200" t="s">
        <v>250</v>
      </c>
      <c r="N200" t="s">
        <v>234</v>
      </c>
      <c r="O200" t="s">
        <v>234</v>
      </c>
      <c r="P200" t="s">
        <v>234</v>
      </c>
      <c r="Q200" t="s">
        <v>234</v>
      </c>
      <c r="R200" t="s">
        <v>234</v>
      </c>
      <c r="S200" t="s">
        <v>234</v>
      </c>
      <c r="T200" t="s">
        <v>234</v>
      </c>
      <c r="U200" t="s">
        <v>234</v>
      </c>
      <c r="V200" t="s">
        <v>234</v>
      </c>
      <c r="W200" t="s">
        <v>234</v>
      </c>
      <c r="X200" t="s">
        <v>234</v>
      </c>
      <c r="Y200" t="s">
        <v>234</v>
      </c>
      <c r="Z200" t="s">
        <v>234</v>
      </c>
      <c r="AA200" t="s">
        <v>234</v>
      </c>
      <c r="AB200" t="s">
        <v>234</v>
      </c>
      <c r="AC200" t="s">
        <v>234</v>
      </c>
      <c r="AD200" t="s">
        <v>234</v>
      </c>
      <c r="AE200" t="s">
        <v>234</v>
      </c>
      <c r="AF200" t="s">
        <v>234</v>
      </c>
      <c r="AG200" t="s">
        <v>234</v>
      </c>
      <c r="AH200" t="s">
        <v>234</v>
      </c>
      <c r="AI200" t="s">
        <v>234</v>
      </c>
      <c r="AJ200" t="s">
        <v>234</v>
      </c>
      <c r="AK200" t="s">
        <v>234</v>
      </c>
      <c r="AL200" t="s">
        <v>234</v>
      </c>
      <c r="AM200" t="s">
        <v>234</v>
      </c>
      <c r="AN200" t="s">
        <v>234</v>
      </c>
      <c r="AO200" t="s">
        <v>234</v>
      </c>
      <c r="AP200" t="s">
        <v>234</v>
      </c>
      <c r="AQ200" t="s">
        <v>234</v>
      </c>
      <c r="AR200" t="s">
        <v>234</v>
      </c>
      <c r="AS200" t="s">
        <v>234</v>
      </c>
      <c r="AT200" t="s">
        <v>234</v>
      </c>
      <c r="AU200" t="s">
        <v>234</v>
      </c>
      <c r="AV200" t="s">
        <v>234</v>
      </c>
      <c r="AW200" t="s">
        <v>234</v>
      </c>
      <c r="AX200" t="s">
        <v>234</v>
      </c>
      <c r="AY200" t="s">
        <v>234</v>
      </c>
      <c r="AZ200" t="s">
        <v>234</v>
      </c>
      <c r="BA200" t="s">
        <v>234</v>
      </c>
      <c r="BB200" t="s">
        <v>234</v>
      </c>
      <c r="BC200" t="s">
        <v>234</v>
      </c>
      <c r="BD200" t="s">
        <v>234</v>
      </c>
      <c r="BE200" s="252" t="s">
        <v>234</v>
      </c>
      <c r="BF200" t="s">
        <v>234</v>
      </c>
      <c r="BG200" t="s">
        <v>234</v>
      </c>
      <c r="BH200" s="252" t="s">
        <v>234</v>
      </c>
      <c r="BI200" t="s">
        <v>234</v>
      </c>
      <c r="BJ200" t="s">
        <v>234</v>
      </c>
      <c r="BK200" s="252" t="s">
        <v>234</v>
      </c>
      <c r="BL200" t="s">
        <v>234</v>
      </c>
      <c r="BM200" t="s">
        <v>234</v>
      </c>
      <c r="BN200" s="252" t="s">
        <v>234</v>
      </c>
      <c r="BO200" t="s">
        <v>234</v>
      </c>
      <c r="BP200" t="s">
        <v>234</v>
      </c>
      <c r="BQ200" s="252" t="s">
        <v>234</v>
      </c>
      <c r="BR200" t="s">
        <v>234</v>
      </c>
      <c r="BS200" t="s">
        <v>234</v>
      </c>
      <c r="BT200" t="s">
        <v>234</v>
      </c>
      <c r="BU200" t="s">
        <v>234</v>
      </c>
      <c r="BV200" t="s">
        <v>234</v>
      </c>
      <c r="BW200" t="s">
        <v>234</v>
      </c>
      <c r="BX200" t="s">
        <v>234</v>
      </c>
      <c r="BY200" t="s">
        <v>234</v>
      </c>
      <c r="BZ200" t="s">
        <v>234</v>
      </c>
      <c r="CA200" t="s">
        <v>234</v>
      </c>
      <c r="CB200" t="s">
        <v>234</v>
      </c>
      <c r="CC200" t="s">
        <v>234</v>
      </c>
      <c r="CD200" t="s">
        <v>234</v>
      </c>
      <c r="CE200" t="s">
        <v>234</v>
      </c>
      <c r="CF200" t="s">
        <v>234</v>
      </c>
      <c r="CG200" t="s">
        <v>234</v>
      </c>
      <c r="CH200" t="s">
        <v>234</v>
      </c>
      <c r="CI200" t="s">
        <v>234</v>
      </c>
      <c r="CJ200" t="s">
        <v>234</v>
      </c>
      <c r="CK200" t="s">
        <v>234</v>
      </c>
      <c r="CL200" t="s">
        <v>234</v>
      </c>
      <c r="CM200" t="s">
        <v>234</v>
      </c>
      <c r="CN200" t="s">
        <v>234</v>
      </c>
      <c r="CO200" t="s">
        <v>234</v>
      </c>
      <c r="CP200" t="s">
        <v>234</v>
      </c>
      <c r="CQ200" t="s">
        <v>234</v>
      </c>
      <c r="CR200" t="s">
        <v>234</v>
      </c>
      <c r="CS200" t="s">
        <v>234</v>
      </c>
      <c r="CT200" t="s">
        <v>234</v>
      </c>
      <c r="CU200" t="s">
        <v>234</v>
      </c>
      <c r="CV200" t="s">
        <v>234</v>
      </c>
      <c r="CW200" t="s">
        <v>234</v>
      </c>
      <c r="CX200" t="s">
        <v>234</v>
      </c>
      <c r="CY200" t="s">
        <v>234</v>
      </c>
      <c r="CZ200" t="s">
        <v>234</v>
      </c>
      <c r="DA200" t="s">
        <v>234</v>
      </c>
      <c r="DB200" t="s">
        <v>234</v>
      </c>
      <c r="DC200" t="s">
        <v>234</v>
      </c>
      <c r="DD200" t="s">
        <v>234</v>
      </c>
      <c r="DE200" t="s">
        <v>234</v>
      </c>
      <c r="DF200" t="s">
        <v>234</v>
      </c>
      <c r="DG200" t="s">
        <v>234</v>
      </c>
      <c r="DH200" t="s">
        <v>234</v>
      </c>
      <c r="DI200" t="s">
        <v>234</v>
      </c>
      <c r="DJ200" t="s">
        <v>234</v>
      </c>
      <c r="DK200" t="s">
        <v>234</v>
      </c>
      <c r="DL200" t="s">
        <v>234</v>
      </c>
      <c r="DM200" t="s">
        <v>234</v>
      </c>
      <c r="DN200" t="s">
        <v>234</v>
      </c>
      <c r="DO200" t="s">
        <v>234</v>
      </c>
      <c r="DP200" t="s">
        <v>234</v>
      </c>
      <c r="DQ200" t="s">
        <v>234</v>
      </c>
      <c r="DR200" t="s">
        <v>234</v>
      </c>
      <c r="DS200" t="s">
        <v>234</v>
      </c>
      <c r="DT200" t="s">
        <v>234</v>
      </c>
      <c r="DU200" t="s">
        <v>234</v>
      </c>
      <c r="DV200" t="s">
        <v>234</v>
      </c>
      <c r="DW200" t="s">
        <v>234</v>
      </c>
      <c r="DX200" t="s">
        <v>234</v>
      </c>
      <c r="DY200" t="s">
        <v>234</v>
      </c>
      <c r="DZ200" t="s">
        <v>234</v>
      </c>
      <c r="EA200" t="s">
        <v>234</v>
      </c>
      <c r="EB200" t="s">
        <v>234</v>
      </c>
      <c r="EC200" t="s">
        <v>234</v>
      </c>
      <c r="ED200" t="s">
        <v>234</v>
      </c>
      <c r="EE200" t="s">
        <v>234</v>
      </c>
      <c r="EF200" t="s">
        <v>234</v>
      </c>
      <c r="EG200" t="s">
        <v>234</v>
      </c>
      <c r="EH200" t="s">
        <v>234</v>
      </c>
      <c r="EI200" t="s">
        <v>234</v>
      </c>
      <c r="EJ200" t="s">
        <v>234</v>
      </c>
      <c r="EK200" s="252" t="s">
        <v>234</v>
      </c>
      <c r="EL200" t="s">
        <v>234</v>
      </c>
      <c r="EM200" t="s">
        <v>234</v>
      </c>
      <c r="EN200" t="s">
        <v>234</v>
      </c>
      <c r="EO200" t="s">
        <v>234</v>
      </c>
      <c r="EP200" t="s">
        <v>234</v>
      </c>
      <c r="EQ200" s="252" t="s">
        <v>234</v>
      </c>
      <c r="ER200" t="s">
        <v>234</v>
      </c>
      <c r="ES200" t="s">
        <v>234</v>
      </c>
      <c r="ET200" t="s">
        <v>234</v>
      </c>
      <c r="EU200" t="s">
        <v>234</v>
      </c>
      <c r="EV200" t="s">
        <v>234</v>
      </c>
      <c r="EW200" t="s">
        <v>234</v>
      </c>
      <c r="EX200" t="s">
        <v>234</v>
      </c>
      <c r="EY200" t="s">
        <v>234</v>
      </c>
      <c r="EZ200" t="s">
        <v>234</v>
      </c>
      <c r="FA200" t="s">
        <v>234</v>
      </c>
      <c r="FB200" t="s">
        <v>234</v>
      </c>
      <c r="FC200" t="s">
        <v>234</v>
      </c>
      <c r="FD200" t="s">
        <v>234</v>
      </c>
      <c r="FE200" t="s">
        <v>234</v>
      </c>
      <c r="FF200" t="s">
        <v>234</v>
      </c>
      <c r="FG200" t="s">
        <v>234</v>
      </c>
      <c r="FH200" t="s">
        <v>234</v>
      </c>
      <c r="FI200" t="s">
        <v>234</v>
      </c>
      <c r="FJ200" t="s">
        <v>234</v>
      </c>
      <c r="FK200" t="s">
        <v>234</v>
      </c>
      <c r="FL200" t="s">
        <v>234</v>
      </c>
      <c r="FM200" t="s">
        <v>234</v>
      </c>
      <c r="FN200" t="s">
        <v>234</v>
      </c>
      <c r="FO200" t="s">
        <v>234</v>
      </c>
      <c r="FP200" t="s">
        <v>234</v>
      </c>
      <c r="FQ200" t="s">
        <v>234</v>
      </c>
      <c r="FR200" t="s">
        <v>234</v>
      </c>
      <c r="FS200" t="s">
        <v>234</v>
      </c>
      <c r="FT200" t="s">
        <v>234</v>
      </c>
      <c r="FU200" t="s">
        <v>234</v>
      </c>
      <c r="FV200" t="s">
        <v>234</v>
      </c>
      <c r="FW200" t="s">
        <v>234</v>
      </c>
      <c r="FX200" t="s">
        <v>234</v>
      </c>
      <c r="FY200" t="s">
        <v>234</v>
      </c>
      <c r="FZ200" t="s">
        <v>234</v>
      </c>
      <c r="GA200" t="s">
        <v>234</v>
      </c>
      <c r="GB200" t="s">
        <v>234</v>
      </c>
      <c r="GC200" t="s">
        <v>234</v>
      </c>
      <c r="GD200" t="s">
        <v>234</v>
      </c>
      <c r="GE200" t="s">
        <v>234</v>
      </c>
      <c r="GF200" t="s">
        <v>234</v>
      </c>
      <c r="GG200" t="s">
        <v>234</v>
      </c>
      <c r="GH200" t="s">
        <v>234</v>
      </c>
      <c r="GI200" t="s">
        <v>234</v>
      </c>
      <c r="GJ200" t="s">
        <v>234</v>
      </c>
      <c r="GK200" t="s">
        <v>234</v>
      </c>
      <c r="GL200" t="s">
        <v>234</v>
      </c>
      <c r="GM200" t="s">
        <v>234</v>
      </c>
      <c r="GN200" t="s">
        <v>234</v>
      </c>
      <c r="GO200" t="s">
        <v>234</v>
      </c>
      <c r="GP200" t="s">
        <v>234</v>
      </c>
      <c r="GQ200" t="s">
        <v>234</v>
      </c>
      <c r="GR200" t="s">
        <v>234</v>
      </c>
      <c r="GS200" t="s">
        <v>234</v>
      </c>
      <c r="GT200" t="s">
        <v>234</v>
      </c>
      <c r="GU200" t="s">
        <v>234</v>
      </c>
      <c r="GV200" t="s">
        <v>234</v>
      </c>
      <c r="GW200" t="s">
        <v>234</v>
      </c>
      <c r="GX200" t="s">
        <v>234</v>
      </c>
      <c r="GY200" t="s">
        <v>234</v>
      </c>
      <c r="GZ200" t="s">
        <v>234</v>
      </c>
      <c r="HA200" t="s">
        <v>234</v>
      </c>
      <c r="HB200" t="s">
        <v>234</v>
      </c>
      <c r="HC200" t="s">
        <v>234</v>
      </c>
      <c r="HD200" t="s">
        <v>234</v>
      </c>
      <c r="HE200" t="s">
        <v>234</v>
      </c>
      <c r="HF200" t="s">
        <v>234</v>
      </c>
      <c r="HG200" t="s">
        <v>234</v>
      </c>
      <c r="HH200" t="s">
        <v>234</v>
      </c>
      <c r="HI200" t="s">
        <v>234</v>
      </c>
      <c r="HJ200" t="s">
        <v>234</v>
      </c>
      <c r="HK200" t="s">
        <v>234</v>
      </c>
      <c r="HL200" t="s">
        <v>234</v>
      </c>
      <c r="HM200" t="s">
        <v>234</v>
      </c>
      <c r="HN200" t="s">
        <v>234</v>
      </c>
      <c r="HO200" t="s">
        <v>234</v>
      </c>
      <c r="HP200" t="s">
        <v>234</v>
      </c>
      <c r="HQ200" t="s">
        <v>1655</v>
      </c>
      <c r="HR200" t="s">
        <v>1713</v>
      </c>
      <c r="HS200" t="s">
        <v>430</v>
      </c>
      <c r="HT200" t="s">
        <v>234</v>
      </c>
      <c r="HU200" t="s">
        <v>431</v>
      </c>
      <c r="HV200" t="s">
        <v>432</v>
      </c>
      <c r="HW200" t="s">
        <v>432</v>
      </c>
      <c r="HX200" t="s">
        <v>255</v>
      </c>
      <c r="HY200" t="s">
        <v>234</v>
      </c>
      <c r="HZ200" t="s">
        <v>256</v>
      </c>
      <c r="IA200" t="s">
        <v>258</v>
      </c>
      <c r="IB200" t="s">
        <v>258</v>
      </c>
      <c r="IC200" t="s">
        <v>3810</v>
      </c>
      <c r="ID200" t="s">
        <v>234</v>
      </c>
      <c r="IE200" t="s">
        <v>234</v>
      </c>
      <c r="IF200" t="s">
        <v>234</v>
      </c>
      <c r="IG200" t="s">
        <v>234</v>
      </c>
      <c r="IH200" t="s">
        <v>234</v>
      </c>
      <c r="II200">
        <v>5</v>
      </c>
      <c r="IJ200">
        <v>1</v>
      </c>
      <c r="IK200" t="s">
        <v>234</v>
      </c>
      <c r="IL200" t="s">
        <v>259</v>
      </c>
      <c r="IM200" s="99">
        <v>1</v>
      </c>
      <c r="IN200" t="s">
        <v>249</v>
      </c>
      <c r="IO200" t="s">
        <v>234</v>
      </c>
      <c r="IP200" t="s">
        <v>249</v>
      </c>
      <c r="IQ200" t="s">
        <v>4280</v>
      </c>
      <c r="IR200">
        <v>0</v>
      </c>
      <c r="IS200">
        <v>0</v>
      </c>
      <c r="IT200">
        <v>1</v>
      </c>
      <c r="IU200">
        <v>0</v>
      </c>
      <c r="IV200">
        <v>0</v>
      </c>
      <c r="IW200">
        <v>1</v>
      </c>
      <c r="IX200">
        <v>1</v>
      </c>
      <c r="IY200">
        <v>0</v>
      </c>
      <c r="IZ200">
        <v>0</v>
      </c>
      <c r="JA200">
        <v>0</v>
      </c>
      <c r="JB200">
        <v>0</v>
      </c>
      <c r="JC200">
        <v>0</v>
      </c>
      <c r="JD200" t="s">
        <v>234</v>
      </c>
      <c r="JE200" t="s">
        <v>261</v>
      </c>
      <c r="JF200" t="s">
        <v>234</v>
      </c>
      <c r="JG200" t="s">
        <v>234</v>
      </c>
      <c r="JH200" t="s">
        <v>234</v>
      </c>
      <c r="JI200" t="s">
        <v>234</v>
      </c>
      <c r="JJ200" t="s">
        <v>234</v>
      </c>
      <c r="JK200" t="s">
        <v>234</v>
      </c>
      <c r="JL200" t="s">
        <v>234</v>
      </c>
      <c r="JM200" t="s">
        <v>234</v>
      </c>
      <c r="JN200" t="s">
        <v>234</v>
      </c>
      <c r="JO200" t="s">
        <v>234</v>
      </c>
      <c r="JP200" t="s">
        <v>234</v>
      </c>
      <c r="JQ200" t="s">
        <v>234</v>
      </c>
      <c r="JR200" t="s">
        <v>234</v>
      </c>
      <c r="JS200" t="s">
        <v>234</v>
      </c>
      <c r="JT200" t="s">
        <v>234</v>
      </c>
      <c r="JU200" t="s">
        <v>234</v>
      </c>
      <c r="JV200" t="s">
        <v>234</v>
      </c>
      <c r="JW200" t="s">
        <v>234</v>
      </c>
      <c r="JX200" t="s">
        <v>3443</v>
      </c>
    </row>
    <row r="201" spans="1:284" x14ac:dyDescent="0.35">
      <c r="A201" t="s">
        <v>4283</v>
      </c>
      <c r="B201" s="268">
        <v>44620</v>
      </c>
      <c r="C201" t="s">
        <v>451</v>
      </c>
      <c r="D201" t="s">
        <v>450</v>
      </c>
      <c r="E201" t="s">
        <v>4251</v>
      </c>
      <c r="F201" t="s">
        <v>441</v>
      </c>
      <c r="G201" t="s">
        <v>4252</v>
      </c>
      <c r="H201" t="s">
        <v>4252</v>
      </c>
      <c r="I201" t="s">
        <v>246</v>
      </c>
      <c r="J201" t="s">
        <v>4254</v>
      </c>
      <c r="K201" t="s">
        <v>247</v>
      </c>
      <c r="L201" t="s">
        <v>284</v>
      </c>
      <c r="M201" t="s">
        <v>250</v>
      </c>
      <c r="N201" t="s">
        <v>234</v>
      </c>
      <c r="O201" t="s">
        <v>234</v>
      </c>
      <c r="P201" t="s">
        <v>285</v>
      </c>
      <c r="Q201" t="s">
        <v>234</v>
      </c>
      <c r="R201" t="s">
        <v>3875</v>
      </c>
      <c r="S201">
        <v>1</v>
      </c>
      <c r="T201">
        <v>1</v>
      </c>
      <c r="U201">
        <v>0</v>
      </c>
      <c r="V201">
        <v>0</v>
      </c>
      <c r="W201">
        <v>0</v>
      </c>
      <c r="X201">
        <v>0</v>
      </c>
      <c r="Y201">
        <v>0</v>
      </c>
      <c r="Z201">
        <v>0</v>
      </c>
      <c r="AA201" t="s">
        <v>309</v>
      </c>
      <c r="AB201" t="s">
        <v>750</v>
      </c>
      <c r="AC201" t="s">
        <v>287</v>
      </c>
      <c r="AD201">
        <v>1</v>
      </c>
      <c r="AE201">
        <v>0</v>
      </c>
      <c r="AF201">
        <v>0</v>
      </c>
      <c r="AG201">
        <v>0</v>
      </c>
      <c r="AH201">
        <v>0</v>
      </c>
      <c r="AI201">
        <v>0</v>
      </c>
      <c r="AJ201">
        <v>0</v>
      </c>
      <c r="AK201">
        <v>0</v>
      </c>
      <c r="AL201">
        <v>0</v>
      </c>
      <c r="AM201">
        <v>0</v>
      </c>
      <c r="AN201" t="s">
        <v>234</v>
      </c>
      <c r="AO201" t="s">
        <v>317</v>
      </c>
      <c r="AP201" t="s">
        <v>393</v>
      </c>
      <c r="AQ201" t="s">
        <v>3807</v>
      </c>
      <c r="AR201">
        <v>1</v>
      </c>
      <c r="AS201">
        <v>1</v>
      </c>
      <c r="AT201">
        <v>1</v>
      </c>
      <c r="AU201">
        <v>1</v>
      </c>
      <c r="AV201">
        <v>1</v>
      </c>
      <c r="AW201">
        <v>0</v>
      </c>
      <c r="AX201">
        <v>1</v>
      </c>
      <c r="AY201">
        <v>0</v>
      </c>
      <c r="AZ201" t="s">
        <v>1500</v>
      </c>
      <c r="BA201">
        <v>350</v>
      </c>
      <c r="BB201">
        <v>175</v>
      </c>
      <c r="BC201" t="s">
        <v>1655</v>
      </c>
      <c r="BD201">
        <v>450</v>
      </c>
      <c r="BE201" s="252">
        <v>173.07692307692301</v>
      </c>
      <c r="BF201" t="s">
        <v>1655</v>
      </c>
      <c r="BG201">
        <v>350</v>
      </c>
      <c r="BH201" s="252">
        <v>152.173913043478</v>
      </c>
      <c r="BI201" t="s">
        <v>1655</v>
      </c>
      <c r="BJ201">
        <v>450</v>
      </c>
      <c r="BK201" s="252">
        <v>155.172413793103</v>
      </c>
      <c r="BL201" t="s">
        <v>1655</v>
      </c>
      <c r="BM201">
        <v>700</v>
      </c>
      <c r="BN201" s="252">
        <v>291.666666666666</v>
      </c>
      <c r="BO201" t="s">
        <v>1445</v>
      </c>
      <c r="BP201" t="s">
        <v>234</v>
      </c>
      <c r="BQ201" s="252" t="s">
        <v>234</v>
      </c>
      <c r="BR201" t="s">
        <v>234</v>
      </c>
      <c r="BS201" t="s">
        <v>1504</v>
      </c>
      <c r="BT201" t="s">
        <v>1655</v>
      </c>
      <c r="BU201">
        <v>1100</v>
      </c>
      <c r="BV201" t="s">
        <v>234</v>
      </c>
      <c r="BW201" t="s">
        <v>234</v>
      </c>
      <c r="BX201" t="s">
        <v>234</v>
      </c>
      <c r="BY201" t="s">
        <v>234</v>
      </c>
      <c r="BZ201" t="s">
        <v>234</v>
      </c>
      <c r="CA201" t="s">
        <v>234</v>
      </c>
      <c r="CB201" t="s">
        <v>259</v>
      </c>
      <c r="CC201">
        <v>1100</v>
      </c>
      <c r="CD201" t="s">
        <v>1445</v>
      </c>
      <c r="CE201" t="s">
        <v>1445</v>
      </c>
      <c r="CF201" t="s">
        <v>234</v>
      </c>
      <c r="CG201" t="s">
        <v>234</v>
      </c>
      <c r="CH201" t="s">
        <v>234</v>
      </c>
      <c r="CI201" t="s">
        <v>234</v>
      </c>
      <c r="CJ201" t="s">
        <v>234</v>
      </c>
      <c r="CK201" t="s">
        <v>234</v>
      </c>
      <c r="CL201" t="s">
        <v>234</v>
      </c>
      <c r="CM201" t="s">
        <v>234</v>
      </c>
      <c r="CN201" t="s">
        <v>234</v>
      </c>
      <c r="CO201" t="s">
        <v>234</v>
      </c>
      <c r="CP201" t="s">
        <v>234</v>
      </c>
      <c r="CQ201" t="s">
        <v>234</v>
      </c>
      <c r="CR201" t="s">
        <v>234</v>
      </c>
      <c r="CS201" t="s">
        <v>234</v>
      </c>
      <c r="CT201" t="s">
        <v>234</v>
      </c>
      <c r="CU201" t="s">
        <v>234</v>
      </c>
      <c r="CV201" t="s">
        <v>234</v>
      </c>
      <c r="CW201" t="s">
        <v>234</v>
      </c>
      <c r="CX201" t="s">
        <v>234</v>
      </c>
      <c r="CY201" t="s">
        <v>234</v>
      </c>
      <c r="CZ201" t="s">
        <v>234</v>
      </c>
      <c r="DA201" t="s">
        <v>234</v>
      </c>
      <c r="DB201" t="s">
        <v>234</v>
      </c>
      <c r="DC201" t="s">
        <v>234</v>
      </c>
      <c r="DD201" t="s">
        <v>234</v>
      </c>
      <c r="DE201" t="s">
        <v>1655</v>
      </c>
      <c r="DF201" t="s">
        <v>1445</v>
      </c>
      <c r="DG201" t="s">
        <v>1655</v>
      </c>
      <c r="DH201" t="s">
        <v>441</v>
      </c>
      <c r="DI201" t="s">
        <v>305</v>
      </c>
      <c r="DJ201" t="s">
        <v>1878</v>
      </c>
      <c r="DK201" t="s">
        <v>305</v>
      </c>
      <c r="DL201" t="s">
        <v>4282</v>
      </c>
      <c r="DM201">
        <v>1</v>
      </c>
      <c r="DN201">
        <v>1</v>
      </c>
      <c r="DO201">
        <v>0</v>
      </c>
      <c r="DP201">
        <v>0</v>
      </c>
      <c r="DQ201">
        <v>0</v>
      </c>
      <c r="DR201">
        <v>0</v>
      </c>
      <c r="DS201">
        <v>0</v>
      </c>
      <c r="DT201">
        <v>0</v>
      </c>
      <c r="DU201" t="s">
        <v>1655</v>
      </c>
      <c r="DV201">
        <v>60</v>
      </c>
      <c r="DW201" t="s">
        <v>3877</v>
      </c>
      <c r="DX201" t="s">
        <v>234</v>
      </c>
      <c r="DY201" t="s">
        <v>234</v>
      </c>
      <c r="DZ201" t="s">
        <v>234</v>
      </c>
      <c r="EA201" s="99">
        <v>60</v>
      </c>
      <c r="EB201" t="s">
        <v>1445</v>
      </c>
      <c r="EC201">
        <v>30</v>
      </c>
      <c r="ED201" t="s">
        <v>1445</v>
      </c>
      <c r="EE201" t="s">
        <v>234</v>
      </c>
      <c r="EF201" t="s">
        <v>234</v>
      </c>
      <c r="EG201" t="s">
        <v>234</v>
      </c>
      <c r="EH201" t="s">
        <v>234</v>
      </c>
      <c r="EI201" t="s">
        <v>234</v>
      </c>
      <c r="EJ201" t="s">
        <v>234</v>
      </c>
      <c r="EK201" s="252" t="s">
        <v>234</v>
      </c>
      <c r="EL201" t="s">
        <v>234</v>
      </c>
      <c r="EM201" t="s">
        <v>234</v>
      </c>
      <c r="EN201" t="s">
        <v>234</v>
      </c>
      <c r="EO201" t="s">
        <v>234</v>
      </c>
      <c r="EP201" t="s">
        <v>234</v>
      </c>
      <c r="EQ201" s="252" t="s">
        <v>234</v>
      </c>
      <c r="ER201" t="s">
        <v>234</v>
      </c>
      <c r="ES201" t="s">
        <v>234</v>
      </c>
      <c r="ET201" t="s">
        <v>234</v>
      </c>
      <c r="EU201" t="s">
        <v>234</v>
      </c>
      <c r="EV201" t="s">
        <v>234</v>
      </c>
      <c r="EW201" t="s">
        <v>234</v>
      </c>
      <c r="EX201" t="s">
        <v>234</v>
      </c>
      <c r="EY201" t="s">
        <v>234</v>
      </c>
      <c r="EZ201" t="s">
        <v>234</v>
      </c>
      <c r="FA201" t="s">
        <v>234</v>
      </c>
      <c r="FB201" t="s">
        <v>234</v>
      </c>
      <c r="FC201" t="s">
        <v>234</v>
      </c>
      <c r="FD201" t="s">
        <v>234</v>
      </c>
      <c r="FE201" t="s">
        <v>234</v>
      </c>
      <c r="FF201" t="s">
        <v>234</v>
      </c>
      <c r="FG201" t="s">
        <v>234</v>
      </c>
      <c r="FH201" t="s">
        <v>234</v>
      </c>
      <c r="FI201" t="s">
        <v>234</v>
      </c>
      <c r="FJ201" t="s">
        <v>234</v>
      </c>
      <c r="FK201" t="s">
        <v>234</v>
      </c>
      <c r="FL201" t="s">
        <v>1445</v>
      </c>
      <c r="FM201" t="s">
        <v>234</v>
      </c>
      <c r="FN201" t="s">
        <v>234</v>
      </c>
      <c r="FO201" t="s">
        <v>234</v>
      </c>
      <c r="FP201" t="s">
        <v>234</v>
      </c>
      <c r="FQ201" t="s">
        <v>234</v>
      </c>
      <c r="FR201" t="s">
        <v>234</v>
      </c>
      <c r="FS201" t="s">
        <v>234</v>
      </c>
      <c r="FT201" t="s">
        <v>234</v>
      </c>
      <c r="FU201" t="s">
        <v>234</v>
      </c>
      <c r="FV201" t="s">
        <v>234</v>
      </c>
      <c r="FW201" t="s">
        <v>234</v>
      </c>
      <c r="FX201" t="s">
        <v>234</v>
      </c>
      <c r="FY201" t="s">
        <v>234</v>
      </c>
      <c r="FZ201" t="s">
        <v>234</v>
      </c>
      <c r="GA201" t="s">
        <v>234</v>
      </c>
      <c r="GB201" t="s">
        <v>234</v>
      </c>
      <c r="GC201" t="s">
        <v>234</v>
      </c>
      <c r="GD201" t="s">
        <v>234</v>
      </c>
      <c r="GE201" t="s">
        <v>234</v>
      </c>
      <c r="GF201" t="s">
        <v>234</v>
      </c>
      <c r="GG201" t="s">
        <v>234</v>
      </c>
      <c r="GH201" t="s">
        <v>234</v>
      </c>
      <c r="GI201" t="s">
        <v>234</v>
      </c>
      <c r="GJ201" t="s">
        <v>234</v>
      </c>
      <c r="GK201" t="s">
        <v>1445</v>
      </c>
      <c r="GL201" t="s">
        <v>1445</v>
      </c>
      <c r="GM201" t="s">
        <v>1655</v>
      </c>
      <c r="GN201" t="s">
        <v>441</v>
      </c>
      <c r="GO201" t="s">
        <v>305</v>
      </c>
      <c r="GP201" t="s">
        <v>1878</v>
      </c>
      <c r="GQ201" t="s">
        <v>305</v>
      </c>
      <c r="GR201" t="s">
        <v>1445</v>
      </c>
      <c r="GS201" t="s">
        <v>234</v>
      </c>
      <c r="GT201" t="s">
        <v>234</v>
      </c>
      <c r="GU201" t="s">
        <v>234</v>
      </c>
      <c r="GV201" t="s">
        <v>234</v>
      </c>
      <c r="GW201" t="s">
        <v>234</v>
      </c>
      <c r="GX201" t="s">
        <v>234</v>
      </c>
      <c r="GY201" t="s">
        <v>234</v>
      </c>
      <c r="GZ201" t="s">
        <v>234</v>
      </c>
      <c r="HA201" t="s">
        <v>1591</v>
      </c>
      <c r="HB201">
        <v>0</v>
      </c>
      <c r="HC201">
        <v>0</v>
      </c>
      <c r="HD201">
        <v>0</v>
      </c>
      <c r="HE201">
        <v>0</v>
      </c>
      <c r="HF201">
        <v>0</v>
      </c>
      <c r="HG201">
        <v>1</v>
      </c>
      <c r="HH201">
        <v>0</v>
      </c>
      <c r="HI201">
        <v>0</v>
      </c>
      <c r="HJ201" t="s">
        <v>234</v>
      </c>
      <c r="HK201" t="s">
        <v>1445</v>
      </c>
      <c r="HL201" t="s">
        <v>234</v>
      </c>
      <c r="HM201" t="s">
        <v>234</v>
      </c>
      <c r="HN201" t="s">
        <v>234</v>
      </c>
      <c r="HO201" t="s">
        <v>234</v>
      </c>
      <c r="HP201" t="s">
        <v>234</v>
      </c>
      <c r="HQ201" t="s">
        <v>234</v>
      </c>
      <c r="HR201" t="s">
        <v>234</v>
      </c>
      <c r="HS201" t="s">
        <v>234</v>
      </c>
      <c r="HT201" t="s">
        <v>234</v>
      </c>
      <c r="HU201" t="s">
        <v>234</v>
      </c>
      <c r="HV201" t="s">
        <v>234</v>
      </c>
      <c r="HW201" t="s">
        <v>234</v>
      </c>
      <c r="HX201" t="s">
        <v>234</v>
      </c>
      <c r="HY201" t="s">
        <v>234</v>
      </c>
      <c r="HZ201" t="s">
        <v>234</v>
      </c>
      <c r="IA201" t="s">
        <v>234</v>
      </c>
      <c r="IB201" t="s">
        <v>234</v>
      </c>
      <c r="IC201" t="s">
        <v>234</v>
      </c>
      <c r="ID201" t="s">
        <v>234</v>
      </c>
      <c r="IE201" t="s">
        <v>234</v>
      </c>
      <c r="IF201" t="s">
        <v>234</v>
      </c>
      <c r="IG201" t="s">
        <v>234</v>
      </c>
      <c r="IH201" t="s">
        <v>234</v>
      </c>
      <c r="II201" t="s">
        <v>234</v>
      </c>
      <c r="IJ201" t="s">
        <v>234</v>
      </c>
      <c r="IK201" t="s">
        <v>234</v>
      </c>
      <c r="IL201" t="s">
        <v>234</v>
      </c>
      <c r="IM201" t="s">
        <v>234</v>
      </c>
      <c r="IN201" t="s">
        <v>234</v>
      </c>
      <c r="IO201" t="s">
        <v>234</v>
      </c>
      <c r="IP201" t="s">
        <v>234</v>
      </c>
      <c r="IQ201" t="s">
        <v>234</v>
      </c>
      <c r="IR201" t="s">
        <v>234</v>
      </c>
      <c r="IS201" t="s">
        <v>234</v>
      </c>
      <c r="IT201" t="s">
        <v>234</v>
      </c>
      <c r="IU201" t="s">
        <v>234</v>
      </c>
      <c r="IV201" t="s">
        <v>234</v>
      </c>
      <c r="IW201" t="s">
        <v>234</v>
      </c>
      <c r="IX201" t="s">
        <v>234</v>
      </c>
      <c r="IY201" t="s">
        <v>234</v>
      </c>
      <c r="IZ201" t="s">
        <v>234</v>
      </c>
      <c r="JA201" t="s">
        <v>234</v>
      </c>
      <c r="JB201" t="s">
        <v>234</v>
      </c>
      <c r="JC201" t="s">
        <v>234</v>
      </c>
      <c r="JD201" t="s">
        <v>234</v>
      </c>
      <c r="JE201" t="s">
        <v>234</v>
      </c>
      <c r="JF201" t="s">
        <v>234</v>
      </c>
      <c r="JG201" t="s">
        <v>234</v>
      </c>
      <c r="JH201" t="s">
        <v>234</v>
      </c>
      <c r="JI201" t="s">
        <v>234</v>
      </c>
      <c r="JJ201" t="s">
        <v>234</v>
      </c>
      <c r="JK201" t="s">
        <v>234</v>
      </c>
      <c r="JL201" t="s">
        <v>234</v>
      </c>
      <c r="JM201" t="s">
        <v>234</v>
      </c>
      <c r="JN201" t="s">
        <v>234</v>
      </c>
      <c r="JO201" t="s">
        <v>234</v>
      </c>
      <c r="JP201" t="s">
        <v>234</v>
      </c>
      <c r="JQ201" t="s">
        <v>234</v>
      </c>
      <c r="JR201" t="s">
        <v>234</v>
      </c>
      <c r="JS201" t="s">
        <v>234</v>
      </c>
      <c r="JT201" t="s">
        <v>234</v>
      </c>
      <c r="JU201" t="s">
        <v>234</v>
      </c>
      <c r="JV201" t="s">
        <v>234</v>
      </c>
      <c r="JW201" t="s">
        <v>234</v>
      </c>
      <c r="JX201" t="s">
        <v>3443</v>
      </c>
    </row>
    <row r="202" spans="1:284" x14ac:dyDescent="0.35">
      <c r="A202" t="s">
        <v>4285</v>
      </c>
      <c r="B202" s="268">
        <v>44620</v>
      </c>
      <c r="C202" t="s">
        <v>451</v>
      </c>
      <c r="D202" t="s">
        <v>450</v>
      </c>
      <c r="E202" t="s">
        <v>4251</v>
      </c>
      <c r="F202" t="s">
        <v>441</v>
      </c>
      <c r="G202" t="s">
        <v>4252</v>
      </c>
      <c r="H202" t="s">
        <v>4252</v>
      </c>
      <c r="I202" t="s">
        <v>246</v>
      </c>
      <c r="J202" t="s">
        <v>4254</v>
      </c>
      <c r="K202" t="s">
        <v>247</v>
      </c>
      <c r="L202" t="s">
        <v>284</v>
      </c>
      <c r="M202" t="s">
        <v>250</v>
      </c>
      <c r="N202" t="s">
        <v>234</v>
      </c>
      <c r="O202" t="s">
        <v>234</v>
      </c>
      <c r="P202" t="s">
        <v>285</v>
      </c>
      <c r="Q202" t="s">
        <v>234</v>
      </c>
      <c r="R202" t="s">
        <v>318</v>
      </c>
      <c r="S202">
        <v>1</v>
      </c>
      <c r="T202">
        <v>0</v>
      </c>
      <c r="U202">
        <v>0</v>
      </c>
      <c r="V202">
        <v>0</v>
      </c>
      <c r="W202">
        <v>0</v>
      </c>
      <c r="X202">
        <v>0</v>
      </c>
      <c r="Y202">
        <v>0</v>
      </c>
      <c r="Z202">
        <v>0</v>
      </c>
      <c r="AA202" t="s">
        <v>309</v>
      </c>
      <c r="AB202" t="s">
        <v>750</v>
      </c>
      <c r="AC202" t="s">
        <v>3880</v>
      </c>
      <c r="AD202">
        <v>1</v>
      </c>
      <c r="AE202">
        <v>0</v>
      </c>
      <c r="AF202">
        <v>0</v>
      </c>
      <c r="AG202">
        <v>0</v>
      </c>
      <c r="AH202">
        <v>1</v>
      </c>
      <c r="AI202">
        <v>0</v>
      </c>
      <c r="AJ202">
        <v>0</v>
      </c>
      <c r="AK202">
        <v>0</v>
      </c>
      <c r="AL202">
        <v>0</v>
      </c>
      <c r="AM202">
        <v>0</v>
      </c>
      <c r="AN202" t="s">
        <v>234</v>
      </c>
      <c r="AO202" t="s">
        <v>317</v>
      </c>
      <c r="AP202" t="s">
        <v>311</v>
      </c>
      <c r="AQ202" t="s">
        <v>1468</v>
      </c>
      <c r="AR202">
        <v>0</v>
      </c>
      <c r="AS202">
        <v>0</v>
      </c>
      <c r="AT202">
        <v>0</v>
      </c>
      <c r="AU202">
        <v>0</v>
      </c>
      <c r="AV202">
        <v>1</v>
      </c>
      <c r="AW202">
        <v>0</v>
      </c>
      <c r="AX202">
        <v>0</v>
      </c>
      <c r="AY202">
        <v>0</v>
      </c>
      <c r="AZ202" t="s">
        <v>1500</v>
      </c>
      <c r="BA202" t="s">
        <v>234</v>
      </c>
      <c r="BB202" t="s">
        <v>234</v>
      </c>
      <c r="BC202" t="s">
        <v>234</v>
      </c>
      <c r="BD202" t="s">
        <v>234</v>
      </c>
      <c r="BE202" s="252" t="s">
        <v>234</v>
      </c>
      <c r="BF202" t="s">
        <v>234</v>
      </c>
      <c r="BG202" t="s">
        <v>234</v>
      </c>
      <c r="BH202" s="252" t="s">
        <v>234</v>
      </c>
      <c r="BI202" t="s">
        <v>234</v>
      </c>
      <c r="BJ202" t="s">
        <v>234</v>
      </c>
      <c r="BK202" s="252" t="s">
        <v>234</v>
      </c>
      <c r="BL202" t="s">
        <v>234</v>
      </c>
      <c r="BM202">
        <v>600</v>
      </c>
      <c r="BN202" s="252">
        <v>250</v>
      </c>
      <c r="BO202" t="s">
        <v>1445</v>
      </c>
      <c r="BP202" t="s">
        <v>234</v>
      </c>
      <c r="BQ202" s="252" t="s">
        <v>234</v>
      </c>
      <c r="BR202" t="s">
        <v>234</v>
      </c>
      <c r="BS202" t="s">
        <v>234</v>
      </c>
      <c r="BT202" t="s">
        <v>234</v>
      </c>
      <c r="BU202" t="s">
        <v>234</v>
      </c>
      <c r="BV202" t="s">
        <v>234</v>
      </c>
      <c r="BW202" t="s">
        <v>234</v>
      </c>
      <c r="BX202" t="s">
        <v>234</v>
      </c>
      <c r="BY202" t="s">
        <v>234</v>
      </c>
      <c r="BZ202" t="s">
        <v>234</v>
      </c>
      <c r="CA202" t="s">
        <v>234</v>
      </c>
      <c r="CB202" t="s">
        <v>234</v>
      </c>
      <c r="CC202" t="s">
        <v>234</v>
      </c>
      <c r="CD202" t="s">
        <v>234</v>
      </c>
      <c r="CE202" t="s">
        <v>1655</v>
      </c>
      <c r="CF202" t="s">
        <v>1545</v>
      </c>
      <c r="CG202">
        <v>0</v>
      </c>
      <c r="CH202">
        <v>0</v>
      </c>
      <c r="CI202">
        <v>0</v>
      </c>
      <c r="CJ202">
        <v>0</v>
      </c>
      <c r="CK202">
        <v>0</v>
      </c>
      <c r="CL202">
        <v>0</v>
      </c>
      <c r="CM202">
        <v>0</v>
      </c>
      <c r="CN202">
        <v>0</v>
      </c>
      <c r="CO202">
        <v>0</v>
      </c>
      <c r="CP202">
        <v>0</v>
      </c>
      <c r="CQ202">
        <v>1</v>
      </c>
      <c r="CR202">
        <v>0</v>
      </c>
      <c r="CS202">
        <v>0</v>
      </c>
      <c r="CT202">
        <v>0</v>
      </c>
      <c r="CU202" t="s">
        <v>234</v>
      </c>
      <c r="CV202" t="s">
        <v>1468</v>
      </c>
      <c r="CW202">
        <v>0</v>
      </c>
      <c r="CX202">
        <v>0</v>
      </c>
      <c r="CY202">
        <v>0</v>
      </c>
      <c r="CZ202">
        <v>0</v>
      </c>
      <c r="DA202">
        <v>1</v>
      </c>
      <c r="DB202">
        <v>0</v>
      </c>
      <c r="DC202">
        <v>0</v>
      </c>
      <c r="DD202">
        <v>0</v>
      </c>
      <c r="DE202" t="s">
        <v>1445</v>
      </c>
      <c r="DF202" t="s">
        <v>1445</v>
      </c>
      <c r="DG202" t="s">
        <v>1445</v>
      </c>
      <c r="DH202" t="s">
        <v>234</v>
      </c>
      <c r="DI202" t="s">
        <v>314</v>
      </c>
      <c r="DJ202" t="s">
        <v>234</v>
      </c>
      <c r="DK202" t="s">
        <v>314</v>
      </c>
      <c r="DL202" t="s">
        <v>234</v>
      </c>
      <c r="DM202" t="s">
        <v>234</v>
      </c>
      <c r="DN202" t="s">
        <v>234</v>
      </c>
      <c r="DO202" t="s">
        <v>234</v>
      </c>
      <c r="DP202" t="s">
        <v>234</v>
      </c>
      <c r="DQ202" t="s">
        <v>234</v>
      </c>
      <c r="DR202" t="s">
        <v>234</v>
      </c>
      <c r="DS202" t="s">
        <v>234</v>
      </c>
      <c r="DT202" t="s">
        <v>234</v>
      </c>
      <c r="DU202" t="s">
        <v>234</v>
      </c>
      <c r="DV202" t="s">
        <v>234</v>
      </c>
      <c r="DW202" t="s">
        <v>234</v>
      </c>
      <c r="DX202" t="s">
        <v>234</v>
      </c>
      <c r="DY202" t="s">
        <v>234</v>
      </c>
      <c r="DZ202" t="s">
        <v>234</v>
      </c>
      <c r="EA202" t="s">
        <v>234</v>
      </c>
      <c r="EB202" t="s">
        <v>234</v>
      </c>
      <c r="EC202" t="s">
        <v>234</v>
      </c>
      <c r="ED202" t="s">
        <v>234</v>
      </c>
      <c r="EE202" t="s">
        <v>234</v>
      </c>
      <c r="EF202" t="s">
        <v>234</v>
      </c>
      <c r="EG202" t="s">
        <v>234</v>
      </c>
      <c r="EH202" t="s">
        <v>234</v>
      </c>
      <c r="EI202" t="s">
        <v>234</v>
      </c>
      <c r="EJ202" t="s">
        <v>234</v>
      </c>
      <c r="EK202" s="252" t="s">
        <v>234</v>
      </c>
      <c r="EL202" t="s">
        <v>234</v>
      </c>
      <c r="EM202" t="s">
        <v>234</v>
      </c>
      <c r="EN202" t="s">
        <v>234</v>
      </c>
      <c r="EO202" t="s">
        <v>234</v>
      </c>
      <c r="EP202" t="s">
        <v>234</v>
      </c>
      <c r="EQ202" s="252" t="s">
        <v>234</v>
      </c>
      <c r="ER202" t="s">
        <v>234</v>
      </c>
      <c r="ES202" t="s">
        <v>234</v>
      </c>
      <c r="ET202" t="s">
        <v>234</v>
      </c>
      <c r="EU202" t="s">
        <v>234</v>
      </c>
      <c r="EV202" t="s">
        <v>234</v>
      </c>
      <c r="EW202" t="s">
        <v>234</v>
      </c>
      <c r="EX202" t="s">
        <v>234</v>
      </c>
      <c r="EY202" t="s">
        <v>234</v>
      </c>
      <c r="EZ202" t="s">
        <v>234</v>
      </c>
      <c r="FA202" t="s">
        <v>234</v>
      </c>
      <c r="FB202" t="s">
        <v>234</v>
      </c>
      <c r="FC202" t="s">
        <v>234</v>
      </c>
      <c r="FD202" t="s">
        <v>234</v>
      </c>
      <c r="FE202" t="s">
        <v>234</v>
      </c>
      <c r="FF202" t="s">
        <v>234</v>
      </c>
      <c r="FG202" t="s">
        <v>234</v>
      </c>
      <c r="FH202" t="s">
        <v>234</v>
      </c>
      <c r="FI202" t="s">
        <v>234</v>
      </c>
      <c r="FJ202" t="s">
        <v>234</v>
      </c>
      <c r="FK202" t="s">
        <v>234</v>
      </c>
      <c r="FL202" t="s">
        <v>234</v>
      </c>
      <c r="FM202" t="s">
        <v>234</v>
      </c>
      <c r="FN202" t="s">
        <v>234</v>
      </c>
      <c r="FO202" t="s">
        <v>234</v>
      </c>
      <c r="FP202" t="s">
        <v>234</v>
      </c>
      <c r="FQ202" t="s">
        <v>234</v>
      </c>
      <c r="FR202" t="s">
        <v>234</v>
      </c>
      <c r="FS202" t="s">
        <v>234</v>
      </c>
      <c r="FT202" t="s">
        <v>234</v>
      </c>
      <c r="FU202" t="s">
        <v>234</v>
      </c>
      <c r="FV202" t="s">
        <v>234</v>
      </c>
      <c r="FW202" t="s">
        <v>234</v>
      </c>
      <c r="FX202" t="s">
        <v>234</v>
      </c>
      <c r="FY202" t="s">
        <v>234</v>
      </c>
      <c r="FZ202" t="s">
        <v>234</v>
      </c>
      <c r="GA202" t="s">
        <v>234</v>
      </c>
      <c r="GB202" t="s">
        <v>234</v>
      </c>
      <c r="GC202" t="s">
        <v>234</v>
      </c>
      <c r="GD202" t="s">
        <v>234</v>
      </c>
      <c r="GE202" t="s">
        <v>234</v>
      </c>
      <c r="GF202" t="s">
        <v>234</v>
      </c>
      <c r="GG202" t="s">
        <v>234</v>
      </c>
      <c r="GH202" t="s">
        <v>234</v>
      </c>
      <c r="GI202" t="s">
        <v>234</v>
      </c>
      <c r="GJ202" t="s">
        <v>234</v>
      </c>
      <c r="GK202" t="s">
        <v>234</v>
      </c>
      <c r="GL202" t="s">
        <v>234</v>
      </c>
      <c r="GM202" t="s">
        <v>234</v>
      </c>
      <c r="GN202" t="s">
        <v>234</v>
      </c>
      <c r="GO202" t="s">
        <v>234</v>
      </c>
      <c r="GP202" t="s">
        <v>234</v>
      </c>
      <c r="GQ202" t="s">
        <v>234</v>
      </c>
      <c r="GR202" t="s">
        <v>1445</v>
      </c>
      <c r="GS202" t="s">
        <v>234</v>
      </c>
      <c r="GT202" t="s">
        <v>234</v>
      </c>
      <c r="GU202" t="s">
        <v>234</v>
      </c>
      <c r="GV202" t="s">
        <v>234</v>
      </c>
      <c r="GW202" t="s">
        <v>234</v>
      </c>
      <c r="GX202" t="s">
        <v>234</v>
      </c>
      <c r="GY202" t="s">
        <v>234</v>
      </c>
      <c r="GZ202" t="s">
        <v>234</v>
      </c>
      <c r="HA202" t="s">
        <v>4284</v>
      </c>
      <c r="HB202">
        <v>0</v>
      </c>
      <c r="HC202">
        <v>0</v>
      </c>
      <c r="HD202">
        <v>1</v>
      </c>
      <c r="HE202">
        <v>0</v>
      </c>
      <c r="HF202">
        <v>0</v>
      </c>
      <c r="HG202">
        <v>1</v>
      </c>
      <c r="HH202">
        <v>0</v>
      </c>
      <c r="HI202">
        <v>0</v>
      </c>
      <c r="HJ202" t="s">
        <v>234</v>
      </c>
      <c r="HK202" t="s">
        <v>1445</v>
      </c>
      <c r="HL202" t="s">
        <v>234</v>
      </c>
      <c r="HM202" t="s">
        <v>234</v>
      </c>
      <c r="HN202" t="s">
        <v>234</v>
      </c>
      <c r="HO202" t="s">
        <v>234</v>
      </c>
      <c r="HP202" t="s">
        <v>234</v>
      </c>
      <c r="HQ202" t="s">
        <v>234</v>
      </c>
      <c r="HR202" t="s">
        <v>234</v>
      </c>
      <c r="HS202" t="s">
        <v>234</v>
      </c>
      <c r="HT202" t="s">
        <v>234</v>
      </c>
      <c r="HU202" t="s">
        <v>234</v>
      </c>
      <c r="HV202" t="s">
        <v>234</v>
      </c>
      <c r="HW202" t="s">
        <v>234</v>
      </c>
      <c r="HX202" t="s">
        <v>234</v>
      </c>
      <c r="HY202" t="s">
        <v>234</v>
      </c>
      <c r="HZ202" t="s">
        <v>234</v>
      </c>
      <c r="IA202" t="s">
        <v>234</v>
      </c>
      <c r="IB202" t="s">
        <v>234</v>
      </c>
      <c r="IC202" t="s">
        <v>234</v>
      </c>
      <c r="ID202" t="s">
        <v>234</v>
      </c>
      <c r="IE202" t="s">
        <v>234</v>
      </c>
      <c r="IF202" t="s">
        <v>234</v>
      </c>
      <c r="IG202" t="s">
        <v>234</v>
      </c>
      <c r="IH202" t="s">
        <v>234</v>
      </c>
      <c r="II202" t="s">
        <v>234</v>
      </c>
      <c r="IJ202" t="s">
        <v>234</v>
      </c>
      <c r="IK202" t="s">
        <v>234</v>
      </c>
      <c r="IL202" t="s">
        <v>234</v>
      </c>
      <c r="IM202" t="s">
        <v>234</v>
      </c>
      <c r="IN202" t="s">
        <v>234</v>
      </c>
      <c r="IO202" t="s">
        <v>234</v>
      </c>
      <c r="IP202" t="s">
        <v>234</v>
      </c>
      <c r="IQ202" t="s">
        <v>234</v>
      </c>
      <c r="IR202" t="s">
        <v>234</v>
      </c>
      <c r="IS202" t="s">
        <v>234</v>
      </c>
      <c r="IT202" t="s">
        <v>234</v>
      </c>
      <c r="IU202" t="s">
        <v>234</v>
      </c>
      <c r="IV202" t="s">
        <v>234</v>
      </c>
      <c r="IW202" t="s">
        <v>234</v>
      </c>
      <c r="IX202" t="s">
        <v>234</v>
      </c>
      <c r="IY202" t="s">
        <v>234</v>
      </c>
      <c r="IZ202" t="s">
        <v>234</v>
      </c>
      <c r="JA202" t="s">
        <v>234</v>
      </c>
      <c r="JB202" t="s">
        <v>234</v>
      </c>
      <c r="JC202" t="s">
        <v>234</v>
      </c>
      <c r="JD202" t="s">
        <v>234</v>
      </c>
      <c r="JE202" t="s">
        <v>234</v>
      </c>
      <c r="JF202" t="s">
        <v>234</v>
      </c>
      <c r="JG202" t="s">
        <v>234</v>
      </c>
      <c r="JH202" t="s">
        <v>234</v>
      </c>
      <c r="JI202" t="s">
        <v>234</v>
      </c>
      <c r="JJ202" t="s">
        <v>234</v>
      </c>
      <c r="JK202" t="s">
        <v>234</v>
      </c>
      <c r="JL202" t="s">
        <v>234</v>
      </c>
      <c r="JM202" t="s">
        <v>234</v>
      </c>
      <c r="JN202" t="s">
        <v>234</v>
      </c>
      <c r="JO202" t="s">
        <v>234</v>
      </c>
      <c r="JP202" t="s">
        <v>234</v>
      </c>
      <c r="JQ202" t="s">
        <v>234</v>
      </c>
      <c r="JR202" t="s">
        <v>234</v>
      </c>
      <c r="JS202" t="s">
        <v>234</v>
      </c>
      <c r="JT202" t="s">
        <v>234</v>
      </c>
      <c r="JU202" t="s">
        <v>234</v>
      </c>
      <c r="JV202" t="s">
        <v>234</v>
      </c>
      <c r="JW202" t="s">
        <v>234</v>
      </c>
      <c r="JX202" t="s">
        <v>3443</v>
      </c>
    </row>
    <row r="203" spans="1:284" x14ac:dyDescent="0.35">
      <c r="A203" t="s">
        <v>4288</v>
      </c>
      <c r="B203" s="268">
        <v>44620</v>
      </c>
      <c r="C203" t="s">
        <v>451</v>
      </c>
      <c r="D203" t="s">
        <v>450</v>
      </c>
      <c r="E203" t="s">
        <v>4251</v>
      </c>
      <c r="F203" t="s">
        <v>441</v>
      </c>
      <c r="G203" t="s">
        <v>4252</v>
      </c>
      <c r="H203" t="s">
        <v>4252</v>
      </c>
      <c r="I203" t="s">
        <v>246</v>
      </c>
      <c r="J203" t="s">
        <v>4254</v>
      </c>
      <c r="K203" t="s">
        <v>247</v>
      </c>
      <c r="L203" t="s">
        <v>284</v>
      </c>
      <c r="M203" t="s">
        <v>250</v>
      </c>
      <c r="N203" t="s">
        <v>234</v>
      </c>
      <c r="O203" t="s">
        <v>234</v>
      </c>
      <c r="P203" t="s">
        <v>285</v>
      </c>
      <c r="Q203" t="s">
        <v>234</v>
      </c>
      <c r="R203" t="s">
        <v>318</v>
      </c>
      <c r="S203">
        <v>1</v>
      </c>
      <c r="T203">
        <v>0</v>
      </c>
      <c r="U203">
        <v>0</v>
      </c>
      <c r="V203">
        <v>0</v>
      </c>
      <c r="W203">
        <v>0</v>
      </c>
      <c r="X203">
        <v>0</v>
      </c>
      <c r="Y203">
        <v>0</v>
      </c>
      <c r="Z203">
        <v>0</v>
      </c>
      <c r="AA203" t="s">
        <v>309</v>
      </c>
      <c r="AB203" t="s">
        <v>750</v>
      </c>
      <c r="AC203" t="s">
        <v>3880</v>
      </c>
      <c r="AD203">
        <v>1</v>
      </c>
      <c r="AE203">
        <v>0</v>
      </c>
      <c r="AF203">
        <v>0</v>
      </c>
      <c r="AG203">
        <v>0</v>
      </c>
      <c r="AH203">
        <v>1</v>
      </c>
      <c r="AI203">
        <v>0</v>
      </c>
      <c r="AJ203">
        <v>0</v>
      </c>
      <c r="AK203">
        <v>0</v>
      </c>
      <c r="AL203">
        <v>0</v>
      </c>
      <c r="AM203">
        <v>0</v>
      </c>
      <c r="AN203" t="s">
        <v>234</v>
      </c>
      <c r="AO203" t="s">
        <v>317</v>
      </c>
      <c r="AP203" t="s">
        <v>289</v>
      </c>
      <c r="AQ203" t="s">
        <v>1468</v>
      </c>
      <c r="AR203">
        <v>0</v>
      </c>
      <c r="AS203">
        <v>0</v>
      </c>
      <c r="AT203">
        <v>0</v>
      </c>
      <c r="AU203">
        <v>0</v>
      </c>
      <c r="AV203">
        <v>1</v>
      </c>
      <c r="AW203">
        <v>0</v>
      </c>
      <c r="AX203">
        <v>0</v>
      </c>
      <c r="AY203">
        <v>0</v>
      </c>
      <c r="AZ203" t="s">
        <v>1500</v>
      </c>
      <c r="BA203" t="s">
        <v>234</v>
      </c>
      <c r="BB203" t="s">
        <v>234</v>
      </c>
      <c r="BC203" t="s">
        <v>234</v>
      </c>
      <c r="BD203" t="s">
        <v>234</v>
      </c>
      <c r="BE203" s="252" t="s">
        <v>234</v>
      </c>
      <c r="BF203" t="s">
        <v>234</v>
      </c>
      <c r="BG203" t="s">
        <v>234</v>
      </c>
      <c r="BH203" s="252" t="s">
        <v>234</v>
      </c>
      <c r="BI203" t="s">
        <v>234</v>
      </c>
      <c r="BJ203" t="s">
        <v>234</v>
      </c>
      <c r="BK203" s="252" t="s">
        <v>234</v>
      </c>
      <c r="BL203" t="s">
        <v>234</v>
      </c>
      <c r="BM203">
        <v>630</v>
      </c>
      <c r="BN203" s="252">
        <v>262.5</v>
      </c>
      <c r="BO203" t="s">
        <v>1655</v>
      </c>
      <c r="BP203" t="s">
        <v>234</v>
      </c>
      <c r="BQ203" s="252" t="s">
        <v>234</v>
      </c>
      <c r="BR203" t="s">
        <v>234</v>
      </c>
      <c r="BS203" t="s">
        <v>234</v>
      </c>
      <c r="BT203" t="s">
        <v>234</v>
      </c>
      <c r="BU203" t="s">
        <v>234</v>
      </c>
      <c r="BV203" t="s">
        <v>234</v>
      </c>
      <c r="BW203" t="s">
        <v>234</v>
      </c>
      <c r="BX203" t="s">
        <v>234</v>
      </c>
      <c r="BY203" t="s">
        <v>234</v>
      </c>
      <c r="BZ203" t="s">
        <v>234</v>
      </c>
      <c r="CA203" t="s">
        <v>234</v>
      </c>
      <c r="CB203" t="s">
        <v>234</v>
      </c>
      <c r="CC203" t="s">
        <v>234</v>
      </c>
      <c r="CD203" t="s">
        <v>234</v>
      </c>
      <c r="CE203" t="s">
        <v>1655</v>
      </c>
      <c r="CF203" t="s">
        <v>4287</v>
      </c>
      <c r="CG203">
        <v>0</v>
      </c>
      <c r="CH203">
        <v>0</v>
      </c>
      <c r="CI203">
        <v>0</v>
      </c>
      <c r="CJ203">
        <v>0</v>
      </c>
      <c r="CK203">
        <v>0</v>
      </c>
      <c r="CL203">
        <v>0</v>
      </c>
      <c r="CM203">
        <v>0</v>
      </c>
      <c r="CN203">
        <v>1</v>
      </c>
      <c r="CO203">
        <v>0</v>
      </c>
      <c r="CP203">
        <v>0</v>
      </c>
      <c r="CQ203">
        <v>1</v>
      </c>
      <c r="CR203">
        <v>0</v>
      </c>
      <c r="CS203">
        <v>0</v>
      </c>
      <c r="CT203">
        <v>0</v>
      </c>
      <c r="CU203" t="s">
        <v>234</v>
      </c>
      <c r="CV203" t="s">
        <v>1468</v>
      </c>
      <c r="CW203">
        <v>0</v>
      </c>
      <c r="CX203">
        <v>0</v>
      </c>
      <c r="CY203">
        <v>0</v>
      </c>
      <c r="CZ203">
        <v>0</v>
      </c>
      <c r="DA203">
        <v>1</v>
      </c>
      <c r="DB203">
        <v>0</v>
      </c>
      <c r="DC203">
        <v>0</v>
      </c>
      <c r="DD203">
        <v>0</v>
      </c>
      <c r="DE203" t="s">
        <v>1445</v>
      </c>
      <c r="DF203" t="s">
        <v>1445</v>
      </c>
      <c r="DG203" t="s">
        <v>1445</v>
      </c>
      <c r="DH203" t="s">
        <v>234</v>
      </c>
      <c r="DI203" t="s">
        <v>314</v>
      </c>
      <c r="DJ203" t="s">
        <v>234</v>
      </c>
      <c r="DK203" t="s">
        <v>314</v>
      </c>
      <c r="DL203" t="s">
        <v>234</v>
      </c>
      <c r="DM203" t="s">
        <v>234</v>
      </c>
      <c r="DN203" t="s">
        <v>234</v>
      </c>
      <c r="DO203" t="s">
        <v>234</v>
      </c>
      <c r="DP203" t="s">
        <v>234</v>
      </c>
      <c r="DQ203" t="s">
        <v>234</v>
      </c>
      <c r="DR203" t="s">
        <v>234</v>
      </c>
      <c r="DS203" t="s">
        <v>234</v>
      </c>
      <c r="DT203" t="s">
        <v>234</v>
      </c>
      <c r="DU203" t="s">
        <v>234</v>
      </c>
      <c r="DV203" t="s">
        <v>234</v>
      </c>
      <c r="DW203" t="s">
        <v>234</v>
      </c>
      <c r="DX203" t="s">
        <v>234</v>
      </c>
      <c r="DY203" t="s">
        <v>234</v>
      </c>
      <c r="DZ203" t="s">
        <v>234</v>
      </c>
      <c r="EA203" t="s">
        <v>234</v>
      </c>
      <c r="EB203" t="s">
        <v>234</v>
      </c>
      <c r="EC203" t="s">
        <v>234</v>
      </c>
      <c r="ED203" t="s">
        <v>234</v>
      </c>
      <c r="EE203" t="s">
        <v>234</v>
      </c>
      <c r="EF203" t="s">
        <v>234</v>
      </c>
      <c r="EG203" t="s">
        <v>234</v>
      </c>
      <c r="EH203" t="s">
        <v>234</v>
      </c>
      <c r="EI203" t="s">
        <v>234</v>
      </c>
      <c r="EJ203" t="s">
        <v>234</v>
      </c>
      <c r="EK203" s="252" t="s">
        <v>234</v>
      </c>
      <c r="EL203" t="s">
        <v>234</v>
      </c>
      <c r="EM203" t="s">
        <v>234</v>
      </c>
      <c r="EN203" t="s">
        <v>234</v>
      </c>
      <c r="EO203" t="s">
        <v>234</v>
      </c>
      <c r="EP203" t="s">
        <v>234</v>
      </c>
      <c r="EQ203" s="252" t="s">
        <v>234</v>
      </c>
      <c r="ER203" t="s">
        <v>234</v>
      </c>
      <c r="ES203" t="s">
        <v>234</v>
      </c>
      <c r="ET203" t="s">
        <v>234</v>
      </c>
      <c r="EU203" t="s">
        <v>234</v>
      </c>
      <c r="EV203" t="s">
        <v>234</v>
      </c>
      <c r="EW203" t="s">
        <v>234</v>
      </c>
      <c r="EX203" t="s">
        <v>234</v>
      </c>
      <c r="EY203" t="s">
        <v>234</v>
      </c>
      <c r="EZ203" t="s">
        <v>234</v>
      </c>
      <c r="FA203" t="s">
        <v>234</v>
      </c>
      <c r="FB203" t="s">
        <v>234</v>
      </c>
      <c r="FC203" t="s">
        <v>234</v>
      </c>
      <c r="FD203" t="s">
        <v>234</v>
      </c>
      <c r="FE203" t="s">
        <v>234</v>
      </c>
      <c r="FF203" t="s">
        <v>234</v>
      </c>
      <c r="FG203" t="s">
        <v>234</v>
      </c>
      <c r="FH203" t="s">
        <v>234</v>
      </c>
      <c r="FI203" t="s">
        <v>234</v>
      </c>
      <c r="FJ203" t="s">
        <v>234</v>
      </c>
      <c r="FK203" t="s">
        <v>234</v>
      </c>
      <c r="FL203" t="s">
        <v>234</v>
      </c>
      <c r="FM203" t="s">
        <v>234</v>
      </c>
      <c r="FN203" t="s">
        <v>234</v>
      </c>
      <c r="FO203" t="s">
        <v>234</v>
      </c>
      <c r="FP203" t="s">
        <v>234</v>
      </c>
      <c r="FQ203" t="s">
        <v>234</v>
      </c>
      <c r="FR203" t="s">
        <v>234</v>
      </c>
      <c r="FS203" t="s">
        <v>234</v>
      </c>
      <c r="FT203" t="s">
        <v>234</v>
      </c>
      <c r="FU203" t="s">
        <v>234</v>
      </c>
      <c r="FV203" t="s">
        <v>234</v>
      </c>
      <c r="FW203" t="s">
        <v>234</v>
      </c>
      <c r="FX203" t="s">
        <v>234</v>
      </c>
      <c r="FY203" t="s">
        <v>234</v>
      </c>
      <c r="FZ203" t="s">
        <v>234</v>
      </c>
      <c r="GA203" t="s">
        <v>234</v>
      </c>
      <c r="GB203" t="s">
        <v>234</v>
      </c>
      <c r="GC203" t="s">
        <v>234</v>
      </c>
      <c r="GD203" t="s">
        <v>234</v>
      </c>
      <c r="GE203" t="s">
        <v>234</v>
      </c>
      <c r="GF203" t="s">
        <v>234</v>
      </c>
      <c r="GG203" t="s">
        <v>234</v>
      </c>
      <c r="GH203" t="s">
        <v>234</v>
      </c>
      <c r="GI203" t="s">
        <v>234</v>
      </c>
      <c r="GJ203" t="s">
        <v>234</v>
      </c>
      <c r="GK203" t="s">
        <v>234</v>
      </c>
      <c r="GL203" t="s">
        <v>234</v>
      </c>
      <c r="GM203" t="s">
        <v>234</v>
      </c>
      <c r="GN203" t="s">
        <v>234</v>
      </c>
      <c r="GO203" t="s">
        <v>234</v>
      </c>
      <c r="GP203" t="s">
        <v>234</v>
      </c>
      <c r="GQ203" t="s">
        <v>234</v>
      </c>
      <c r="GR203" t="s">
        <v>1445</v>
      </c>
      <c r="GS203" t="s">
        <v>234</v>
      </c>
      <c r="GT203" t="s">
        <v>234</v>
      </c>
      <c r="GU203" t="s">
        <v>234</v>
      </c>
      <c r="GV203" t="s">
        <v>234</v>
      </c>
      <c r="GW203" t="s">
        <v>234</v>
      </c>
      <c r="GX203" t="s">
        <v>234</v>
      </c>
      <c r="GY203" t="s">
        <v>234</v>
      </c>
      <c r="GZ203" t="s">
        <v>234</v>
      </c>
      <c r="HA203" t="s">
        <v>1591</v>
      </c>
      <c r="HB203">
        <v>0</v>
      </c>
      <c r="HC203">
        <v>0</v>
      </c>
      <c r="HD203">
        <v>0</v>
      </c>
      <c r="HE203">
        <v>0</v>
      </c>
      <c r="HF203">
        <v>0</v>
      </c>
      <c r="HG203">
        <v>1</v>
      </c>
      <c r="HH203">
        <v>0</v>
      </c>
      <c r="HI203">
        <v>0</v>
      </c>
      <c r="HJ203" t="s">
        <v>234</v>
      </c>
      <c r="HK203" t="s">
        <v>1445</v>
      </c>
      <c r="HL203" t="s">
        <v>234</v>
      </c>
      <c r="HM203" t="s">
        <v>234</v>
      </c>
      <c r="HN203" t="s">
        <v>234</v>
      </c>
      <c r="HO203" t="s">
        <v>234</v>
      </c>
      <c r="HP203" t="s">
        <v>234</v>
      </c>
      <c r="HQ203" t="s">
        <v>234</v>
      </c>
      <c r="HR203" t="s">
        <v>234</v>
      </c>
      <c r="HS203" t="s">
        <v>234</v>
      </c>
      <c r="HT203" t="s">
        <v>234</v>
      </c>
      <c r="HU203" t="s">
        <v>234</v>
      </c>
      <c r="HV203" t="s">
        <v>234</v>
      </c>
      <c r="HW203" t="s">
        <v>234</v>
      </c>
      <c r="HX203" t="s">
        <v>234</v>
      </c>
      <c r="HY203" t="s">
        <v>234</v>
      </c>
      <c r="HZ203" t="s">
        <v>234</v>
      </c>
      <c r="IA203" t="s">
        <v>234</v>
      </c>
      <c r="IB203" t="s">
        <v>234</v>
      </c>
      <c r="IC203" t="s">
        <v>234</v>
      </c>
      <c r="ID203" t="s">
        <v>234</v>
      </c>
      <c r="IE203" t="s">
        <v>234</v>
      </c>
      <c r="IF203" t="s">
        <v>234</v>
      </c>
      <c r="IG203" t="s">
        <v>234</v>
      </c>
      <c r="IH203" t="s">
        <v>234</v>
      </c>
      <c r="II203" t="s">
        <v>234</v>
      </c>
      <c r="IJ203" t="s">
        <v>234</v>
      </c>
      <c r="IK203" t="s">
        <v>234</v>
      </c>
      <c r="IL203" t="s">
        <v>234</v>
      </c>
      <c r="IM203" t="s">
        <v>234</v>
      </c>
      <c r="IN203" t="s">
        <v>234</v>
      </c>
      <c r="IO203" t="s">
        <v>234</v>
      </c>
      <c r="IP203" t="s">
        <v>234</v>
      </c>
      <c r="IQ203" t="s">
        <v>234</v>
      </c>
      <c r="IR203" t="s">
        <v>234</v>
      </c>
      <c r="IS203" t="s">
        <v>234</v>
      </c>
      <c r="IT203" t="s">
        <v>234</v>
      </c>
      <c r="IU203" t="s">
        <v>234</v>
      </c>
      <c r="IV203" t="s">
        <v>234</v>
      </c>
      <c r="IW203" t="s">
        <v>234</v>
      </c>
      <c r="IX203" t="s">
        <v>234</v>
      </c>
      <c r="IY203" t="s">
        <v>234</v>
      </c>
      <c r="IZ203" t="s">
        <v>234</v>
      </c>
      <c r="JA203" t="s">
        <v>234</v>
      </c>
      <c r="JB203" t="s">
        <v>234</v>
      </c>
      <c r="JC203" t="s">
        <v>234</v>
      </c>
      <c r="JD203" t="s">
        <v>234</v>
      </c>
      <c r="JE203" t="s">
        <v>234</v>
      </c>
      <c r="JF203" t="s">
        <v>234</v>
      </c>
      <c r="JG203" t="s">
        <v>234</v>
      </c>
      <c r="JH203" t="s">
        <v>234</v>
      </c>
      <c r="JI203" t="s">
        <v>234</v>
      </c>
      <c r="JJ203" t="s">
        <v>234</v>
      </c>
      <c r="JK203" t="s">
        <v>234</v>
      </c>
      <c r="JL203" t="s">
        <v>234</v>
      </c>
      <c r="JM203" t="s">
        <v>234</v>
      </c>
      <c r="JN203" t="s">
        <v>234</v>
      </c>
      <c r="JO203" t="s">
        <v>234</v>
      </c>
      <c r="JP203" t="s">
        <v>234</v>
      </c>
      <c r="JQ203" t="s">
        <v>234</v>
      </c>
      <c r="JR203" t="s">
        <v>234</v>
      </c>
      <c r="JS203" t="s">
        <v>234</v>
      </c>
      <c r="JT203" t="s">
        <v>234</v>
      </c>
      <c r="JU203" t="s">
        <v>234</v>
      </c>
      <c r="JV203" t="s">
        <v>234</v>
      </c>
      <c r="JW203" t="s">
        <v>234</v>
      </c>
      <c r="JX203" t="s">
        <v>3443</v>
      </c>
    </row>
    <row r="204" spans="1:284" x14ac:dyDescent="0.35">
      <c r="A204" t="s">
        <v>4289</v>
      </c>
      <c r="B204" s="268">
        <v>44620</v>
      </c>
      <c r="C204" t="s">
        <v>451</v>
      </c>
      <c r="D204" t="s">
        <v>450</v>
      </c>
      <c r="E204" t="s">
        <v>4251</v>
      </c>
      <c r="F204" t="s">
        <v>441</v>
      </c>
      <c r="G204" t="s">
        <v>4252</v>
      </c>
      <c r="H204" t="s">
        <v>4252</v>
      </c>
      <c r="I204" t="s">
        <v>246</v>
      </c>
      <c r="J204" t="s">
        <v>4254</v>
      </c>
      <c r="K204" t="s">
        <v>247</v>
      </c>
      <c r="L204" t="s">
        <v>248</v>
      </c>
      <c r="M204" t="s">
        <v>274</v>
      </c>
      <c r="N204" t="s">
        <v>234</v>
      </c>
      <c r="O204" t="s">
        <v>234</v>
      </c>
      <c r="P204" t="s">
        <v>234</v>
      </c>
      <c r="Q204" t="s">
        <v>234</v>
      </c>
      <c r="R204" t="s">
        <v>234</v>
      </c>
      <c r="S204" t="s">
        <v>234</v>
      </c>
      <c r="T204" t="s">
        <v>234</v>
      </c>
      <c r="U204" t="s">
        <v>234</v>
      </c>
      <c r="V204" t="s">
        <v>234</v>
      </c>
      <c r="W204" t="s">
        <v>234</v>
      </c>
      <c r="X204" t="s">
        <v>234</v>
      </c>
      <c r="Y204" t="s">
        <v>234</v>
      </c>
      <c r="Z204" t="s">
        <v>234</v>
      </c>
      <c r="AA204" t="s">
        <v>234</v>
      </c>
      <c r="AB204" t="s">
        <v>234</v>
      </c>
      <c r="AC204" t="s">
        <v>234</v>
      </c>
      <c r="AD204" t="s">
        <v>234</v>
      </c>
      <c r="AE204" t="s">
        <v>234</v>
      </c>
      <c r="AF204" t="s">
        <v>234</v>
      </c>
      <c r="AG204" t="s">
        <v>234</v>
      </c>
      <c r="AH204" t="s">
        <v>234</v>
      </c>
      <c r="AI204" t="s">
        <v>234</v>
      </c>
      <c r="AJ204" t="s">
        <v>234</v>
      </c>
      <c r="AK204" t="s">
        <v>234</v>
      </c>
      <c r="AL204" t="s">
        <v>234</v>
      </c>
      <c r="AM204" t="s">
        <v>234</v>
      </c>
      <c r="AN204" t="s">
        <v>234</v>
      </c>
      <c r="AO204" t="s">
        <v>234</v>
      </c>
      <c r="AP204" t="s">
        <v>234</v>
      </c>
      <c r="AQ204" t="s">
        <v>234</v>
      </c>
      <c r="AR204" t="s">
        <v>234</v>
      </c>
      <c r="AS204" t="s">
        <v>234</v>
      </c>
      <c r="AT204" t="s">
        <v>234</v>
      </c>
      <c r="AU204" t="s">
        <v>234</v>
      </c>
      <c r="AV204" t="s">
        <v>234</v>
      </c>
      <c r="AW204" t="s">
        <v>234</v>
      </c>
      <c r="AX204" t="s">
        <v>234</v>
      </c>
      <c r="AY204" t="s">
        <v>234</v>
      </c>
      <c r="AZ204" t="s">
        <v>234</v>
      </c>
      <c r="BA204" t="s">
        <v>234</v>
      </c>
      <c r="BB204" t="s">
        <v>234</v>
      </c>
      <c r="BC204" t="s">
        <v>234</v>
      </c>
      <c r="BD204" t="s">
        <v>234</v>
      </c>
      <c r="BE204" s="252" t="s">
        <v>234</v>
      </c>
      <c r="BF204" t="s">
        <v>234</v>
      </c>
      <c r="BG204" t="s">
        <v>234</v>
      </c>
      <c r="BH204" s="252" t="s">
        <v>234</v>
      </c>
      <c r="BI204" t="s">
        <v>234</v>
      </c>
      <c r="BJ204" t="s">
        <v>234</v>
      </c>
      <c r="BK204" s="252" t="s">
        <v>234</v>
      </c>
      <c r="BL204" t="s">
        <v>234</v>
      </c>
      <c r="BM204" t="s">
        <v>234</v>
      </c>
      <c r="BN204" s="252" t="s">
        <v>234</v>
      </c>
      <c r="BO204" t="s">
        <v>234</v>
      </c>
      <c r="BP204" t="s">
        <v>234</v>
      </c>
      <c r="BQ204" s="252" t="s">
        <v>234</v>
      </c>
      <c r="BR204" t="s">
        <v>234</v>
      </c>
      <c r="BS204" t="s">
        <v>234</v>
      </c>
      <c r="BT204" t="s">
        <v>234</v>
      </c>
      <c r="BU204" t="s">
        <v>234</v>
      </c>
      <c r="BV204" t="s">
        <v>234</v>
      </c>
      <c r="BW204" t="s">
        <v>234</v>
      </c>
      <c r="BX204" t="s">
        <v>234</v>
      </c>
      <c r="BY204" t="s">
        <v>234</v>
      </c>
      <c r="BZ204" t="s">
        <v>234</v>
      </c>
      <c r="CA204" t="s">
        <v>234</v>
      </c>
      <c r="CB204" t="s">
        <v>234</v>
      </c>
      <c r="CC204" t="s">
        <v>234</v>
      </c>
      <c r="CD204" t="s">
        <v>234</v>
      </c>
      <c r="CE204" t="s">
        <v>234</v>
      </c>
      <c r="CF204" t="s">
        <v>234</v>
      </c>
      <c r="CG204" t="s">
        <v>234</v>
      </c>
      <c r="CH204" t="s">
        <v>234</v>
      </c>
      <c r="CI204" t="s">
        <v>234</v>
      </c>
      <c r="CJ204" t="s">
        <v>234</v>
      </c>
      <c r="CK204" t="s">
        <v>234</v>
      </c>
      <c r="CL204" t="s">
        <v>234</v>
      </c>
      <c r="CM204" t="s">
        <v>234</v>
      </c>
      <c r="CN204" t="s">
        <v>234</v>
      </c>
      <c r="CO204" t="s">
        <v>234</v>
      </c>
      <c r="CP204" t="s">
        <v>234</v>
      </c>
      <c r="CQ204" t="s">
        <v>234</v>
      </c>
      <c r="CR204" t="s">
        <v>234</v>
      </c>
      <c r="CS204" t="s">
        <v>234</v>
      </c>
      <c r="CT204" t="s">
        <v>234</v>
      </c>
      <c r="CU204" t="s">
        <v>234</v>
      </c>
      <c r="CV204" t="s">
        <v>234</v>
      </c>
      <c r="CW204" t="s">
        <v>234</v>
      </c>
      <c r="CX204" t="s">
        <v>234</v>
      </c>
      <c r="CY204" t="s">
        <v>234</v>
      </c>
      <c r="CZ204" t="s">
        <v>234</v>
      </c>
      <c r="DA204" t="s">
        <v>234</v>
      </c>
      <c r="DB204" t="s">
        <v>234</v>
      </c>
      <c r="DC204" t="s">
        <v>234</v>
      </c>
      <c r="DD204" t="s">
        <v>234</v>
      </c>
      <c r="DE204" t="s">
        <v>234</v>
      </c>
      <c r="DF204" t="s">
        <v>234</v>
      </c>
      <c r="DG204" t="s">
        <v>234</v>
      </c>
      <c r="DH204" t="s">
        <v>234</v>
      </c>
      <c r="DI204" t="s">
        <v>234</v>
      </c>
      <c r="DJ204" t="s">
        <v>234</v>
      </c>
      <c r="DK204" t="s">
        <v>234</v>
      </c>
      <c r="DL204" t="s">
        <v>234</v>
      </c>
      <c r="DM204" t="s">
        <v>234</v>
      </c>
      <c r="DN204" t="s">
        <v>234</v>
      </c>
      <c r="DO204" t="s">
        <v>234</v>
      </c>
      <c r="DP204" t="s">
        <v>234</v>
      </c>
      <c r="DQ204" t="s">
        <v>234</v>
      </c>
      <c r="DR204" t="s">
        <v>234</v>
      </c>
      <c r="DS204" t="s">
        <v>234</v>
      </c>
      <c r="DT204" t="s">
        <v>234</v>
      </c>
      <c r="DU204" t="s">
        <v>234</v>
      </c>
      <c r="DV204" t="s">
        <v>234</v>
      </c>
      <c r="DW204" t="s">
        <v>234</v>
      </c>
      <c r="DX204" t="s">
        <v>234</v>
      </c>
      <c r="DY204" t="s">
        <v>234</v>
      </c>
      <c r="DZ204" t="s">
        <v>234</v>
      </c>
      <c r="EA204" t="s">
        <v>234</v>
      </c>
      <c r="EB204" t="s">
        <v>234</v>
      </c>
      <c r="EC204" t="s">
        <v>234</v>
      </c>
      <c r="ED204" t="s">
        <v>234</v>
      </c>
      <c r="EE204" t="s">
        <v>234</v>
      </c>
      <c r="EF204" t="s">
        <v>234</v>
      </c>
      <c r="EG204" t="s">
        <v>234</v>
      </c>
      <c r="EH204" t="s">
        <v>234</v>
      </c>
      <c r="EI204" t="s">
        <v>234</v>
      </c>
      <c r="EJ204" t="s">
        <v>234</v>
      </c>
      <c r="EK204" s="252" t="s">
        <v>234</v>
      </c>
      <c r="EL204" t="s">
        <v>234</v>
      </c>
      <c r="EM204" t="s">
        <v>234</v>
      </c>
      <c r="EN204" t="s">
        <v>234</v>
      </c>
      <c r="EO204" t="s">
        <v>234</v>
      </c>
      <c r="EP204" t="s">
        <v>234</v>
      </c>
      <c r="EQ204" s="252" t="s">
        <v>234</v>
      </c>
      <c r="ER204" t="s">
        <v>234</v>
      </c>
      <c r="ES204" t="s">
        <v>234</v>
      </c>
      <c r="ET204" t="s">
        <v>234</v>
      </c>
      <c r="EU204" t="s">
        <v>234</v>
      </c>
      <c r="EV204" t="s">
        <v>234</v>
      </c>
      <c r="EW204" t="s">
        <v>234</v>
      </c>
      <c r="EX204" t="s">
        <v>234</v>
      </c>
      <c r="EY204" t="s">
        <v>234</v>
      </c>
      <c r="EZ204" t="s">
        <v>234</v>
      </c>
      <c r="FA204" t="s">
        <v>234</v>
      </c>
      <c r="FB204" t="s">
        <v>234</v>
      </c>
      <c r="FC204" t="s">
        <v>234</v>
      </c>
      <c r="FD204" t="s">
        <v>234</v>
      </c>
      <c r="FE204" t="s">
        <v>234</v>
      </c>
      <c r="FF204" t="s">
        <v>234</v>
      </c>
      <c r="FG204" t="s">
        <v>234</v>
      </c>
      <c r="FH204" t="s">
        <v>234</v>
      </c>
      <c r="FI204" t="s">
        <v>234</v>
      </c>
      <c r="FJ204" t="s">
        <v>234</v>
      </c>
      <c r="FK204" t="s">
        <v>234</v>
      </c>
      <c r="FL204" t="s">
        <v>234</v>
      </c>
      <c r="FM204" t="s">
        <v>234</v>
      </c>
      <c r="FN204" t="s">
        <v>234</v>
      </c>
      <c r="FO204" t="s">
        <v>234</v>
      </c>
      <c r="FP204" t="s">
        <v>234</v>
      </c>
      <c r="FQ204" t="s">
        <v>234</v>
      </c>
      <c r="FR204" t="s">
        <v>234</v>
      </c>
      <c r="FS204" t="s">
        <v>234</v>
      </c>
      <c r="FT204" t="s">
        <v>234</v>
      </c>
      <c r="FU204" t="s">
        <v>234</v>
      </c>
      <c r="FV204" t="s">
        <v>234</v>
      </c>
      <c r="FW204" t="s">
        <v>234</v>
      </c>
      <c r="FX204" t="s">
        <v>234</v>
      </c>
      <c r="FY204" t="s">
        <v>234</v>
      </c>
      <c r="FZ204" t="s">
        <v>234</v>
      </c>
      <c r="GA204" t="s">
        <v>234</v>
      </c>
      <c r="GB204" t="s">
        <v>234</v>
      </c>
      <c r="GC204" t="s">
        <v>234</v>
      </c>
      <c r="GD204" t="s">
        <v>234</v>
      </c>
      <c r="GE204" t="s">
        <v>234</v>
      </c>
      <c r="GF204" t="s">
        <v>234</v>
      </c>
      <c r="GG204" t="s">
        <v>234</v>
      </c>
      <c r="GH204" t="s">
        <v>234</v>
      </c>
      <c r="GI204" t="s">
        <v>234</v>
      </c>
      <c r="GJ204" t="s">
        <v>234</v>
      </c>
      <c r="GK204" t="s">
        <v>234</v>
      </c>
      <c r="GL204" t="s">
        <v>234</v>
      </c>
      <c r="GM204" t="s">
        <v>234</v>
      </c>
      <c r="GN204" t="s">
        <v>234</v>
      </c>
      <c r="GO204" t="s">
        <v>234</v>
      </c>
      <c r="GP204" t="s">
        <v>234</v>
      </c>
      <c r="GQ204" t="s">
        <v>234</v>
      </c>
      <c r="GR204" t="s">
        <v>234</v>
      </c>
      <c r="GS204" t="s">
        <v>234</v>
      </c>
      <c r="GT204" t="s">
        <v>234</v>
      </c>
      <c r="GU204" t="s">
        <v>234</v>
      </c>
      <c r="GV204" t="s">
        <v>234</v>
      </c>
      <c r="GW204" t="s">
        <v>234</v>
      </c>
      <c r="GX204" t="s">
        <v>234</v>
      </c>
      <c r="GY204" t="s">
        <v>234</v>
      </c>
      <c r="GZ204" t="s">
        <v>234</v>
      </c>
      <c r="HA204" t="s">
        <v>234</v>
      </c>
      <c r="HB204" t="s">
        <v>234</v>
      </c>
      <c r="HC204" t="s">
        <v>234</v>
      </c>
      <c r="HD204" t="s">
        <v>234</v>
      </c>
      <c r="HE204" t="s">
        <v>234</v>
      </c>
      <c r="HF204" t="s">
        <v>234</v>
      </c>
      <c r="HG204" t="s">
        <v>234</v>
      </c>
      <c r="HH204" t="s">
        <v>234</v>
      </c>
      <c r="HI204" t="s">
        <v>234</v>
      </c>
      <c r="HJ204" t="s">
        <v>234</v>
      </c>
      <c r="HK204" t="s">
        <v>234</v>
      </c>
      <c r="HL204" t="s">
        <v>234</v>
      </c>
      <c r="HM204" t="s">
        <v>234</v>
      </c>
      <c r="HN204" t="s">
        <v>234</v>
      </c>
      <c r="HO204" t="s">
        <v>234</v>
      </c>
      <c r="HP204" t="s">
        <v>234</v>
      </c>
      <c r="HQ204" t="s">
        <v>1655</v>
      </c>
      <c r="HR204" t="s">
        <v>1713</v>
      </c>
      <c r="HS204" t="s">
        <v>346</v>
      </c>
      <c r="HT204" t="s">
        <v>234</v>
      </c>
      <c r="HU204" t="s">
        <v>435</v>
      </c>
      <c r="HV204" t="s">
        <v>436</v>
      </c>
      <c r="HW204" t="s">
        <v>436</v>
      </c>
      <c r="HX204" t="s">
        <v>255</v>
      </c>
      <c r="HY204" t="s">
        <v>234</v>
      </c>
      <c r="HZ204" t="s">
        <v>256</v>
      </c>
      <c r="IA204" t="s">
        <v>461</v>
      </c>
      <c r="IB204" t="s">
        <v>461</v>
      </c>
      <c r="IC204" t="s">
        <v>462</v>
      </c>
      <c r="ID204" t="s">
        <v>234</v>
      </c>
      <c r="IE204" t="s">
        <v>234</v>
      </c>
      <c r="IF204" t="s">
        <v>234</v>
      </c>
      <c r="IG204" t="s">
        <v>234</v>
      </c>
      <c r="IH204" t="s">
        <v>234</v>
      </c>
      <c r="II204" t="s">
        <v>234</v>
      </c>
      <c r="IJ204" t="s">
        <v>259</v>
      </c>
      <c r="IK204" t="s">
        <v>234</v>
      </c>
      <c r="IL204" t="s">
        <v>259</v>
      </c>
      <c r="IM204" t="s">
        <v>234</v>
      </c>
      <c r="IN204" t="s">
        <v>261</v>
      </c>
      <c r="IO204" t="s">
        <v>375</v>
      </c>
      <c r="IP204" t="s">
        <v>261</v>
      </c>
      <c r="IQ204" t="s">
        <v>234</v>
      </c>
      <c r="IR204" t="s">
        <v>234</v>
      </c>
      <c r="IS204" t="s">
        <v>234</v>
      </c>
      <c r="IT204" t="s">
        <v>234</v>
      </c>
      <c r="IU204" t="s">
        <v>234</v>
      </c>
      <c r="IV204" t="s">
        <v>234</v>
      </c>
      <c r="IW204" t="s">
        <v>234</v>
      </c>
      <c r="IX204" t="s">
        <v>234</v>
      </c>
      <c r="IY204" t="s">
        <v>234</v>
      </c>
      <c r="IZ204" t="s">
        <v>234</v>
      </c>
      <c r="JA204" t="s">
        <v>234</v>
      </c>
      <c r="JB204" t="s">
        <v>234</v>
      </c>
      <c r="JC204" t="s">
        <v>234</v>
      </c>
      <c r="JD204" t="s">
        <v>234</v>
      </c>
      <c r="JE204" t="s">
        <v>261</v>
      </c>
      <c r="JF204" t="s">
        <v>234</v>
      </c>
      <c r="JG204" t="s">
        <v>234</v>
      </c>
      <c r="JH204" t="s">
        <v>234</v>
      </c>
      <c r="JI204" t="s">
        <v>234</v>
      </c>
      <c r="JJ204" t="s">
        <v>234</v>
      </c>
      <c r="JK204" t="s">
        <v>234</v>
      </c>
      <c r="JL204" t="s">
        <v>234</v>
      </c>
      <c r="JM204" t="s">
        <v>234</v>
      </c>
      <c r="JN204" t="s">
        <v>234</v>
      </c>
      <c r="JO204" t="s">
        <v>234</v>
      </c>
      <c r="JP204" t="s">
        <v>234</v>
      </c>
      <c r="JQ204" t="s">
        <v>234</v>
      </c>
      <c r="JR204" t="s">
        <v>234</v>
      </c>
      <c r="JS204" t="s">
        <v>234</v>
      </c>
      <c r="JT204" t="s">
        <v>234</v>
      </c>
      <c r="JU204" t="s">
        <v>234</v>
      </c>
      <c r="JV204" t="s">
        <v>234</v>
      </c>
      <c r="JW204" t="s">
        <v>234</v>
      </c>
      <c r="JX204" t="s">
        <v>3443</v>
      </c>
    </row>
    <row r="205" spans="1:284" x14ac:dyDescent="0.35">
      <c r="A205" t="s">
        <v>4293</v>
      </c>
      <c r="B205" s="268">
        <v>44620</v>
      </c>
      <c r="C205" t="s">
        <v>451</v>
      </c>
      <c r="D205" t="s">
        <v>450</v>
      </c>
      <c r="E205" t="s">
        <v>4251</v>
      </c>
      <c r="F205" t="s">
        <v>441</v>
      </c>
      <c r="G205" t="s">
        <v>4252</v>
      </c>
      <c r="H205" t="s">
        <v>4252</v>
      </c>
      <c r="I205" t="s">
        <v>246</v>
      </c>
      <c r="J205" t="s">
        <v>4254</v>
      </c>
      <c r="K205" t="s">
        <v>247</v>
      </c>
      <c r="L205" t="s">
        <v>284</v>
      </c>
      <c r="M205" t="s">
        <v>250</v>
      </c>
      <c r="N205" t="s">
        <v>234</v>
      </c>
      <c r="O205" t="s">
        <v>234</v>
      </c>
      <c r="P205" t="s">
        <v>285</v>
      </c>
      <c r="Q205" t="s">
        <v>234</v>
      </c>
      <c r="R205" t="s">
        <v>4290</v>
      </c>
      <c r="S205">
        <v>1</v>
      </c>
      <c r="T205">
        <v>1</v>
      </c>
      <c r="U205">
        <v>0</v>
      </c>
      <c r="V205">
        <v>0</v>
      </c>
      <c r="W205">
        <v>0</v>
      </c>
      <c r="X205">
        <v>0</v>
      </c>
      <c r="Y205">
        <v>1</v>
      </c>
      <c r="Z205">
        <v>0</v>
      </c>
      <c r="AA205" t="s">
        <v>309</v>
      </c>
      <c r="AB205" t="s">
        <v>750</v>
      </c>
      <c r="AC205" t="s">
        <v>3880</v>
      </c>
      <c r="AD205">
        <v>1</v>
      </c>
      <c r="AE205">
        <v>0</v>
      </c>
      <c r="AF205">
        <v>0</v>
      </c>
      <c r="AG205">
        <v>0</v>
      </c>
      <c r="AH205">
        <v>1</v>
      </c>
      <c r="AI205">
        <v>0</v>
      </c>
      <c r="AJ205">
        <v>0</v>
      </c>
      <c r="AK205">
        <v>0</v>
      </c>
      <c r="AL205">
        <v>0</v>
      </c>
      <c r="AM205">
        <v>0</v>
      </c>
      <c r="AN205" t="s">
        <v>234</v>
      </c>
      <c r="AO205" t="s">
        <v>288</v>
      </c>
      <c r="AP205" t="s">
        <v>393</v>
      </c>
      <c r="AQ205" t="s">
        <v>3807</v>
      </c>
      <c r="AR205">
        <v>1</v>
      </c>
      <c r="AS205">
        <v>1</v>
      </c>
      <c r="AT205">
        <v>1</v>
      </c>
      <c r="AU205">
        <v>1</v>
      </c>
      <c r="AV205">
        <v>1</v>
      </c>
      <c r="AW205">
        <v>0</v>
      </c>
      <c r="AX205">
        <v>1</v>
      </c>
      <c r="AY205">
        <v>0</v>
      </c>
      <c r="AZ205" t="s">
        <v>1500</v>
      </c>
      <c r="BA205">
        <v>400</v>
      </c>
      <c r="BB205">
        <v>200</v>
      </c>
      <c r="BC205" t="s">
        <v>1655</v>
      </c>
      <c r="BD205">
        <v>450</v>
      </c>
      <c r="BE205" s="252">
        <v>173.07692307692301</v>
      </c>
      <c r="BF205" t="s">
        <v>1655</v>
      </c>
      <c r="BG205">
        <v>250</v>
      </c>
      <c r="BH205" s="252">
        <v>108.695652173913</v>
      </c>
      <c r="BI205" t="s">
        <v>1655</v>
      </c>
      <c r="BJ205">
        <v>450</v>
      </c>
      <c r="BK205" s="252">
        <v>155.172413793103</v>
      </c>
      <c r="BL205" t="s">
        <v>1655</v>
      </c>
      <c r="BM205">
        <v>600</v>
      </c>
      <c r="BN205" s="252">
        <v>250</v>
      </c>
      <c r="BO205" t="s">
        <v>1655</v>
      </c>
      <c r="BP205" t="s">
        <v>234</v>
      </c>
      <c r="BQ205" s="252" t="s">
        <v>234</v>
      </c>
      <c r="BR205" t="s">
        <v>234</v>
      </c>
      <c r="BS205" t="s">
        <v>1504</v>
      </c>
      <c r="BT205" t="s">
        <v>1655</v>
      </c>
      <c r="BU205">
        <v>1000</v>
      </c>
      <c r="BV205" t="s">
        <v>234</v>
      </c>
      <c r="BW205" t="s">
        <v>234</v>
      </c>
      <c r="BX205" t="s">
        <v>234</v>
      </c>
      <c r="BY205" t="s">
        <v>234</v>
      </c>
      <c r="BZ205" t="s">
        <v>234</v>
      </c>
      <c r="CA205" t="s">
        <v>234</v>
      </c>
      <c r="CB205" t="s">
        <v>259</v>
      </c>
      <c r="CC205">
        <v>1000</v>
      </c>
      <c r="CD205" t="s">
        <v>1445</v>
      </c>
      <c r="CE205" t="s">
        <v>1445</v>
      </c>
      <c r="CF205" t="s">
        <v>234</v>
      </c>
      <c r="CG205" t="s">
        <v>234</v>
      </c>
      <c r="CH205" t="s">
        <v>234</v>
      </c>
      <c r="CI205" t="s">
        <v>234</v>
      </c>
      <c r="CJ205" t="s">
        <v>234</v>
      </c>
      <c r="CK205" t="s">
        <v>234</v>
      </c>
      <c r="CL205" t="s">
        <v>234</v>
      </c>
      <c r="CM205" t="s">
        <v>234</v>
      </c>
      <c r="CN205" t="s">
        <v>234</v>
      </c>
      <c r="CO205" t="s">
        <v>234</v>
      </c>
      <c r="CP205" t="s">
        <v>234</v>
      </c>
      <c r="CQ205" t="s">
        <v>234</v>
      </c>
      <c r="CR205" t="s">
        <v>234</v>
      </c>
      <c r="CS205" t="s">
        <v>234</v>
      </c>
      <c r="CT205" t="s">
        <v>234</v>
      </c>
      <c r="CU205" t="s">
        <v>234</v>
      </c>
      <c r="CV205" t="s">
        <v>234</v>
      </c>
      <c r="CW205" t="s">
        <v>234</v>
      </c>
      <c r="CX205" t="s">
        <v>234</v>
      </c>
      <c r="CY205" t="s">
        <v>234</v>
      </c>
      <c r="CZ205" t="s">
        <v>234</v>
      </c>
      <c r="DA205" t="s">
        <v>234</v>
      </c>
      <c r="DB205" t="s">
        <v>234</v>
      </c>
      <c r="DC205" t="s">
        <v>234</v>
      </c>
      <c r="DD205" t="s">
        <v>234</v>
      </c>
      <c r="DE205" t="s">
        <v>1445</v>
      </c>
      <c r="DF205" t="s">
        <v>1445</v>
      </c>
      <c r="DG205" t="s">
        <v>1445</v>
      </c>
      <c r="DH205" t="s">
        <v>234</v>
      </c>
      <c r="DI205" t="s">
        <v>314</v>
      </c>
      <c r="DJ205" t="s">
        <v>234</v>
      </c>
      <c r="DK205" t="s">
        <v>314</v>
      </c>
      <c r="DL205" t="s">
        <v>4291</v>
      </c>
      <c r="DM205">
        <v>1</v>
      </c>
      <c r="DN205">
        <v>1</v>
      </c>
      <c r="DO205">
        <v>1</v>
      </c>
      <c r="DP205">
        <v>1</v>
      </c>
      <c r="DQ205">
        <v>1</v>
      </c>
      <c r="DR205">
        <v>0</v>
      </c>
      <c r="DS205">
        <v>1</v>
      </c>
      <c r="DT205">
        <v>0</v>
      </c>
      <c r="DU205" t="s">
        <v>1655</v>
      </c>
      <c r="DV205">
        <v>25</v>
      </c>
      <c r="DW205" t="s">
        <v>3911</v>
      </c>
      <c r="DX205" t="s">
        <v>234</v>
      </c>
      <c r="DY205" t="s">
        <v>234</v>
      </c>
      <c r="DZ205" t="s">
        <v>234</v>
      </c>
      <c r="EA205" s="99">
        <v>25</v>
      </c>
      <c r="EB205" t="s">
        <v>1445</v>
      </c>
      <c r="EC205">
        <v>25</v>
      </c>
      <c r="ED205" t="s">
        <v>1655</v>
      </c>
      <c r="EE205">
        <v>50</v>
      </c>
      <c r="EF205" t="s">
        <v>1655</v>
      </c>
      <c r="EG205" t="s">
        <v>1655</v>
      </c>
      <c r="EH205">
        <v>50</v>
      </c>
      <c r="EI205" t="s">
        <v>234</v>
      </c>
      <c r="EJ205" t="s">
        <v>234</v>
      </c>
      <c r="EK205" s="252">
        <v>50</v>
      </c>
      <c r="EL205" t="s">
        <v>1445</v>
      </c>
      <c r="EM205" t="s">
        <v>1445</v>
      </c>
      <c r="EN205" t="s">
        <v>234</v>
      </c>
      <c r="EO205">
        <v>150</v>
      </c>
      <c r="EP205">
        <v>150</v>
      </c>
      <c r="EQ205" s="252">
        <v>85</v>
      </c>
      <c r="ER205" t="s">
        <v>1655</v>
      </c>
      <c r="ES205" t="s">
        <v>1655</v>
      </c>
      <c r="ET205">
        <v>100</v>
      </c>
      <c r="EU205" t="s">
        <v>234</v>
      </c>
      <c r="EV205" t="s">
        <v>234</v>
      </c>
      <c r="EW205" t="s">
        <v>234</v>
      </c>
      <c r="EX205" s="99">
        <v>100</v>
      </c>
      <c r="EY205" t="s">
        <v>1655</v>
      </c>
      <c r="EZ205" t="s">
        <v>234</v>
      </c>
      <c r="FA205" t="s">
        <v>234</v>
      </c>
      <c r="FB205" t="s">
        <v>234</v>
      </c>
      <c r="FC205" t="s">
        <v>234</v>
      </c>
      <c r="FD205" t="s">
        <v>234</v>
      </c>
      <c r="FE205" t="s">
        <v>234</v>
      </c>
      <c r="FF205" t="s">
        <v>234</v>
      </c>
      <c r="FG205" t="s">
        <v>234</v>
      </c>
      <c r="FH205" t="s">
        <v>234</v>
      </c>
      <c r="FI205" t="s">
        <v>234</v>
      </c>
      <c r="FJ205" t="s">
        <v>234</v>
      </c>
      <c r="FK205" t="s">
        <v>234</v>
      </c>
      <c r="FL205" t="s">
        <v>1655</v>
      </c>
      <c r="FM205" t="s">
        <v>4292</v>
      </c>
      <c r="FN205">
        <v>0</v>
      </c>
      <c r="FO205">
        <v>1</v>
      </c>
      <c r="FP205">
        <v>0</v>
      </c>
      <c r="FQ205">
        <v>0</v>
      </c>
      <c r="FR205">
        <v>0</v>
      </c>
      <c r="FS205">
        <v>0</v>
      </c>
      <c r="FT205">
        <v>1</v>
      </c>
      <c r="FU205">
        <v>0</v>
      </c>
      <c r="FV205">
        <v>0</v>
      </c>
      <c r="FW205">
        <v>1</v>
      </c>
      <c r="FX205">
        <v>0</v>
      </c>
      <c r="FY205">
        <v>0</v>
      </c>
      <c r="FZ205">
        <v>0</v>
      </c>
      <c r="GA205" t="s">
        <v>234</v>
      </c>
      <c r="GB205" t="s">
        <v>4291</v>
      </c>
      <c r="GC205">
        <v>1</v>
      </c>
      <c r="GD205">
        <v>1</v>
      </c>
      <c r="GE205">
        <v>1</v>
      </c>
      <c r="GF205">
        <v>1</v>
      </c>
      <c r="GG205">
        <v>1</v>
      </c>
      <c r="GH205">
        <v>0</v>
      </c>
      <c r="GI205">
        <v>1</v>
      </c>
      <c r="GJ205">
        <v>0</v>
      </c>
      <c r="GK205" t="s">
        <v>1445</v>
      </c>
      <c r="GL205" t="s">
        <v>1445</v>
      </c>
      <c r="GM205" t="s">
        <v>1655</v>
      </c>
      <c r="GN205" t="s">
        <v>239</v>
      </c>
      <c r="GO205" t="s">
        <v>314</v>
      </c>
      <c r="GP205" t="s">
        <v>294</v>
      </c>
      <c r="GQ205" t="s">
        <v>314</v>
      </c>
      <c r="GR205" t="s">
        <v>1445</v>
      </c>
      <c r="GS205" t="s">
        <v>234</v>
      </c>
      <c r="GT205" t="s">
        <v>234</v>
      </c>
      <c r="GU205" t="s">
        <v>234</v>
      </c>
      <c r="GV205" t="s">
        <v>234</v>
      </c>
      <c r="GW205" t="s">
        <v>234</v>
      </c>
      <c r="GX205" t="s">
        <v>234</v>
      </c>
      <c r="GY205" t="s">
        <v>234</v>
      </c>
      <c r="GZ205" t="s">
        <v>234</v>
      </c>
      <c r="HA205" t="s">
        <v>1591</v>
      </c>
      <c r="HB205">
        <v>0</v>
      </c>
      <c r="HC205">
        <v>0</v>
      </c>
      <c r="HD205">
        <v>0</v>
      </c>
      <c r="HE205">
        <v>0</v>
      </c>
      <c r="HF205">
        <v>0</v>
      </c>
      <c r="HG205">
        <v>1</v>
      </c>
      <c r="HH205">
        <v>0</v>
      </c>
      <c r="HI205">
        <v>0</v>
      </c>
      <c r="HJ205" t="s">
        <v>234</v>
      </c>
      <c r="HK205" t="s">
        <v>1655</v>
      </c>
      <c r="HL205" t="s">
        <v>234</v>
      </c>
      <c r="HM205" t="s">
        <v>3878</v>
      </c>
      <c r="HN205">
        <v>1</v>
      </c>
      <c r="HO205">
        <v>1</v>
      </c>
      <c r="HP205">
        <v>0</v>
      </c>
      <c r="HQ205" t="s">
        <v>234</v>
      </c>
      <c r="HR205" t="s">
        <v>234</v>
      </c>
      <c r="HS205" t="s">
        <v>234</v>
      </c>
      <c r="HT205" t="s">
        <v>234</v>
      </c>
      <c r="HU205" t="s">
        <v>234</v>
      </c>
      <c r="HV205" t="s">
        <v>234</v>
      </c>
      <c r="HW205" t="s">
        <v>234</v>
      </c>
      <c r="HX205" t="s">
        <v>234</v>
      </c>
      <c r="HY205" t="s">
        <v>234</v>
      </c>
      <c r="HZ205" t="s">
        <v>234</v>
      </c>
      <c r="IA205" t="s">
        <v>234</v>
      </c>
      <c r="IB205" t="s">
        <v>234</v>
      </c>
      <c r="IC205" t="s">
        <v>234</v>
      </c>
      <c r="ID205" t="s">
        <v>234</v>
      </c>
      <c r="IE205" t="s">
        <v>234</v>
      </c>
      <c r="IF205" t="s">
        <v>234</v>
      </c>
      <c r="IG205" t="s">
        <v>234</v>
      </c>
      <c r="IH205" t="s">
        <v>234</v>
      </c>
      <c r="II205" t="s">
        <v>234</v>
      </c>
      <c r="IJ205" t="s">
        <v>234</v>
      </c>
      <c r="IK205" t="s">
        <v>234</v>
      </c>
      <c r="IL205" t="s">
        <v>234</v>
      </c>
      <c r="IM205" t="s">
        <v>234</v>
      </c>
      <c r="IN205" t="s">
        <v>234</v>
      </c>
      <c r="IO205" t="s">
        <v>234</v>
      </c>
      <c r="IP205" t="s">
        <v>234</v>
      </c>
      <c r="IQ205" t="s">
        <v>234</v>
      </c>
      <c r="IR205" t="s">
        <v>234</v>
      </c>
      <c r="IS205" t="s">
        <v>234</v>
      </c>
      <c r="IT205" t="s">
        <v>234</v>
      </c>
      <c r="IU205" t="s">
        <v>234</v>
      </c>
      <c r="IV205" t="s">
        <v>234</v>
      </c>
      <c r="IW205" t="s">
        <v>234</v>
      </c>
      <c r="IX205" t="s">
        <v>234</v>
      </c>
      <c r="IY205" t="s">
        <v>234</v>
      </c>
      <c r="IZ205" t="s">
        <v>234</v>
      </c>
      <c r="JA205" t="s">
        <v>234</v>
      </c>
      <c r="JB205" t="s">
        <v>234</v>
      </c>
      <c r="JC205" t="s">
        <v>234</v>
      </c>
      <c r="JD205" t="s">
        <v>234</v>
      </c>
      <c r="JE205" t="s">
        <v>234</v>
      </c>
      <c r="JF205" t="s">
        <v>234</v>
      </c>
      <c r="JG205" t="s">
        <v>234</v>
      </c>
      <c r="JH205" t="s">
        <v>234</v>
      </c>
      <c r="JI205" t="s">
        <v>234</v>
      </c>
      <c r="JJ205" t="s">
        <v>234</v>
      </c>
      <c r="JK205" t="s">
        <v>234</v>
      </c>
      <c r="JL205" t="s">
        <v>234</v>
      </c>
      <c r="JM205" t="s">
        <v>234</v>
      </c>
      <c r="JN205" t="s">
        <v>234</v>
      </c>
      <c r="JO205" t="s">
        <v>234</v>
      </c>
      <c r="JP205" t="s">
        <v>234</v>
      </c>
      <c r="JQ205" t="s">
        <v>234</v>
      </c>
      <c r="JR205" t="s">
        <v>234</v>
      </c>
      <c r="JS205" t="s">
        <v>234</v>
      </c>
      <c r="JT205" t="s">
        <v>234</v>
      </c>
      <c r="JU205" t="s">
        <v>234</v>
      </c>
      <c r="JV205" t="s">
        <v>234</v>
      </c>
      <c r="JW205" t="s">
        <v>234</v>
      </c>
      <c r="JX205" t="s">
        <v>3443</v>
      </c>
    </row>
    <row r="206" spans="1:284" x14ac:dyDescent="0.35">
      <c r="A206" t="s">
        <v>4294</v>
      </c>
      <c r="B206" s="268">
        <v>44620</v>
      </c>
      <c r="C206" t="s">
        <v>451</v>
      </c>
      <c r="D206" t="s">
        <v>450</v>
      </c>
      <c r="E206" t="s">
        <v>4251</v>
      </c>
      <c r="F206" t="s">
        <v>441</v>
      </c>
      <c r="G206" t="s">
        <v>4252</v>
      </c>
      <c r="H206" t="s">
        <v>4252</v>
      </c>
      <c r="I206" t="s">
        <v>246</v>
      </c>
      <c r="J206" t="s">
        <v>4254</v>
      </c>
      <c r="K206" t="s">
        <v>247</v>
      </c>
      <c r="L206" t="s">
        <v>248</v>
      </c>
      <c r="M206" t="s">
        <v>250</v>
      </c>
      <c r="N206" t="s">
        <v>234</v>
      </c>
      <c r="O206" t="s">
        <v>234</v>
      </c>
      <c r="P206" t="s">
        <v>234</v>
      </c>
      <c r="Q206" t="s">
        <v>234</v>
      </c>
      <c r="R206" t="s">
        <v>234</v>
      </c>
      <c r="S206" t="s">
        <v>234</v>
      </c>
      <c r="T206" t="s">
        <v>234</v>
      </c>
      <c r="U206" t="s">
        <v>234</v>
      </c>
      <c r="V206" t="s">
        <v>234</v>
      </c>
      <c r="W206" t="s">
        <v>234</v>
      </c>
      <c r="X206" t="s">
        <v>234</v>
      </c>
      <c r="Y206" t="s">
        <v>234</v>
      </c>
      <c r="Z206" t="s">
        <v>234</v>
      </c>
      <c r="AA206" t="s">
        <v>234</v>
      </c>
      <c r="AB206" t="s">
        <v>234</v>
      </c>
      <c r="AC206" t="s">
        <v>234</v>
      </c>
      <c r="AD206" t="s">
        <v>234</v>
      </c>
      <c r="AE206" t="s">
        <v>234</v>
      </c>
      <c r="AF206" t="s">
        <v>234</v>
      </c>
      <c r="AG206" t="s">
        <v>234</v>
      </c>
      <c r="AH206" t="s">
        <v>234</v>
      </c>
      <c r="AI206" t="s">
        <v>234</v>
      </c>
      <c r="AJ206" t="s">
        <v>234</v>
      </c>
      <c r="AK206" t="s">
        <v>234</v>
      </c>
      <c r="AL206" t="s">
        <v>234</v>
      </c>
      <c r="AM206" t="s">
        <v>234</v>
      </c>
      <c r="AN206" t="s">
        <v>234</v>
      </c>
      <c r="AO206" t="s">
        <v>234</v>
      </c>
      <c r="AP206" t="s">
        <v>234</v>
      </c>
      <c r="AQ206" t="s">
        <v>234</v>
      </c>
      <c r="AR206" t="s">
        <v>234</v>
      </c>
      <c r="AS206" t="s">
        <v>234</v>
      </c>
      <c r="AT206" t="s">
        <v>234</v>
      </c>
      <c r="AU206" t="s">
        <v>234</v>
      </c>
      <c r="AV206" t="s">
        <v>234</v>
      </c>
      <c r="AW206" t="s">
        <v>234</v>
      </c>
      <c r="AX206" t="s">
        <v>234</v>
      </c>
      <c r="AY206" t="s">
        <v>234</v>
      </c>
      <c r="AZ206" t="s">
        <v>234</v>
      </c>
      <c r="BA206" t="s">
        <v>234</v>
      </c>
      <c r="BB206" t="s">
        <v>234</v>
      </c>
      <c r="BC206" t="s">
        <v>234</v>
      </c>
      <c r="BD206" t="s">
        <v>234</v>
      </c>
      <c r="BE206" s="252" t="s">
        <v>234</v>
      </c>
      <c r="BF206" t="s">
        <v>234</v>
      </c>
      <c r="BG206" t="s">
        <v>234</v>
      </c>
      <c r="BH206" s="252" t="s">
        <v>234</v>
      </c>
      <c r="BI206" t="s">
        <v>234</v>
      </c>
      <c r="BJ206" t="s">
        <v>234</v>
      </c>
      <c r="BK206" s="252" t="s">
        <v>234</v>
      </c>
      <c r="BL206" t="s">
        <v>234</v>
      </c>
      <c r="BM206" t="s">
        <v>234</v>
      </c>
      <c r="BN206" s="252" t="s">
        <v>234</v>
      </c>
      <c r="BO206" t="s">
        <v>234</v>
      </c>
      <c r="BP206" t="s">
        <v>234</v>
      </c>
      <c r="BQ206" s="252" t="s">
        <v>234</v>
      </c>
      <c r="BR206" t="s">
        <v>234</v>
      </c>
      <c r="BS206" t="s">
        <v>234</v>
      </c>
      <c r="BT206" t="s">
        <v>234</v>
      </c>
      <c r="BU206" t="s">
        <v>234</v>
      </c>
      <c r="BV206" t="s">
        <v>234</v>
      </c>
      <c r="BW206" t="s">
        <v>234</v>
      </c>
      <c r="BX206" t="s">
        <v>234</v>
      </c>
      <c r="BY206" t="s">
        <v>234</v>
      </c>
      <c r="BZ206" t="s">
        <v>234</v>
      </c>
      <c r="CA206" t="s">
        <v>234</v>
      </c>
      <c r="CB206" t="s">
        <v>234</v>
      </c>
      <c r="CC206" t="s">
        <v>234</v>
      </c>
      <c r="CD206" t="s">
        <v>234</v>
      </c>
      <c r="CE206" t="s">
        <v>234</v>
      </c>
      <c r="CF206" t="s">
        <v>234</v>
      </c>
      <c r="CG206" t="s">
        <v>234</v>
      </c>
      <c r="CH206" t="s">
        <v>234</v>
      </c>
      <c r="CI206" t="s">
        <v>234</v>
      </c>
      <c r="CJ206" t="s">
        <v>234</v>
      </c>
      <c r="CK206" t="s">
        <v>234</v>
      </c>
      <c r="CL206" t="s">
        <v>234</v>
      </c>
      <c r="CM206" t="s">
        <v>234</v>
      </c>
      <c r="CN206" t="s">
        <v>234</v>
      </c>
      <c r="CO206" t="s">
        <v>234</v>
      </c>
      <c r="CP206" t="s">
        <v>234</v>
      </c>
      <c r="CQ206" t="s">
        <v>234</v>
      </c>
      <c r="CR206" t="s">
        <v>234</v>
      </c>
      <c r="CS206" t="s">
        <v>234</v>
      </c>
      <c r="CT206" t="s">
        <v>234</v>
      </c>
      <c r="CU206" t="s">
        <v>234</v>
      </c>
      <c r="CV206" t="s">
        <v>234</v>
      </c>
      <c r="CW206" t="s">
        <v>234</v>
      </c>
      <c r="CX206" t="s">
        <v>234</v>
      </c>
      <c r="CY206" t="s">
        <v>234</v>
      </c>
      <c r="CZ206" t="s">
        <v>234</v>
      </c>
      <c r="DA206" t="s">
        <v>234</v>
      </c>
      <c r="DB206" t="s">
        <v>234</v>
      </c>
      <c r="DC206" t="s">
        <v>234</v>
      </c>
      <c r="DD206" t="s">
        <v>234</v>
      </c>
      <c r="DE206" t="s">
        <v>234</v>
      </c>
      <c r="DF206" t="s">
        <v>234</v>
      </c>
      <c r="DG206" t="s">
        <v>234</v>
      </c>
      <c r="DH206" t="s">
        <v>234</v>
      </c>
      <c r="DI206" t="s">
        <v>234</v>
      </c>
      <c r="DJ206" t="s">
        <v>234</v>
      </c>
      <c r="DK206" t="s">
        <v>234</v>
      </c>
      <c r="DL206" t="s">
        <v>234</v>
      </c>
      <c r="DM206" t="s">
        <v>234</v>
      </c>
      <c r="DN206" t="s">
        <v>234</v>
      </c>
      <c r="DO206" t="s">
        <v>234</v>
      </c>
      <c r="DP206" t="s">
        <v>234</v>
      </c>
      <c r="DQ206" t="s">
        <v>234</v>
      </c>
      <c r="DR206" t="s">
        <v>234</v>
      </c>
      <c r="DS206" t="s">
        <v>234</v>
      </c>
      <c r="DT206" t="s">
        <v>234</v>
      </c>
      <c r="DU206" t="s">
        <v>234</v>
      </c>
      <c r="DV206" t="s">
        <v>234</v>
      </c>
      <c r="DW206" t="s">
        <v>234</v>
      </c>
      <c r="DX206" t="s">
        <v>234</v>
      </c>
      <c r="DY206" t="s">
        <v>234</v>
      </c>
      <c r="DZ206" t="s">
        <v>234</v>
      </c>
      <c r="EA206" t="s">
        <v>234</v>
      </c>
      <c r="EB206" t="s">
        <v>234</v>
      </c>
      <c r="EC206" t="s">
        <v>234</v>
      </c>
      <c r="ED206" t="s">
        <v>234</v>
      </c>
      <c r="EE206" t="s">
        <v>234</v>
      </c>
      <c r="EF206" t="s">
        <v>234</v>
      </c>
      <c r="EG206" t="s">
        <v>234</v>
      </c>
      <c r="EH206" t="s">
        <v>234</v>
      </c>
      <c r="EI206" t="s">
        <v>234</v>
      </c>
      <c r="EJ206" t="s">
        <v>234</v>
      </c>
      <c r="EK206" s="252" t="s">
        <v>234</v>
      </c>
      <c r="EL206" t="s">
        <v>234</v>
      </c>
      <c r="EM206" t="s">
        <v>234</v>
      </c>
      <c r="EN206" t="s">
        <v>234</v>
      </c>
      <c r="EO206" t="s">
        <v>234</v>
      </c>
      <c r="EP206" t="s">
        <v>234</v>
      </c>
      <c r="EQ206" s="252" t="s">
        <v>234</v>
      </c>
      <c r="ER206" t="s">
        <v>234</v>
      </c>
      <c r="ES206" t="s">
        <v>234</v>
      </c>
      <c r="ET206" t="s">
        <v>234</v>
      </c>
      <c r="EU206" t="s">
        <v>234</v>
      </c>
      <c r="EV206" t="s">
        <v>234</v>
      </c>
      <c r="EW206" t="s">
        <v>234</v>
      </c>
      <c r="EX206" t="s">
        <v>234</v>
      </c>
      <c r="EY206" t="s">
        <v>234</v>
      </c>
      <c r="EZ206" t="s">
        <v>234</v>
      </c>
      <c r="FA206" t="s">
        <v>234</v>
      </c>
      <c r="FB206" t="s">
        <v>234</v>
      </c>
      <c r="FC206" t="s">
        <v>234</v>
      </c>
      <c r="FD206" t="s">
        <v>234</v>
      </c>
      <c r="FE206" t="s">
        <v>234</v>
      </c>
      <c r="FF206" t="s">
        <v>234</v>
      </c>
      <c r="FG206" t="s">
        <v>234</v>
      </c>
      <c r="FH206" t="s">
        <v>234</v>
      </c>
      <c r="FI206" t="s">
        <v>234</v>
      </c>
      <c r="FJ206" t="s">
        <v>234</v>
      </c>
      <c r="FK206" t="s">
        <v>234</v>
      </c>
      <c r="FL206" t="s">
        <v>234</v>
      </c>
      <c r="FM206" t="s">
        <v>234</v>
      </c>
      <c r="FN206" t="s">
        <v>234</v>
      </c>
      <c r="FO206" t="s">
        <v>234</v>
      </c>
      <c r="FP206" t="s">
        <v>234</v>
      </c>
      <c r="FQ206" t="s">
        <v>234</v>
      </c>
      <c r="FR206" t="s">
        <v>234</v>
      </c>
      <c r="FS206" t="s">
        <v>234</v>
      </c>
      <c r="FT206" t="s">
        <v>234</v>
      </c>
      <c r="FU206" t="s">
        <v>234</v>
      </c>
      <c r="FV206" t="s">
        <v>234</v>
      </c>
      <c r="FW206" t="s">
        <v>234</v>
      </c>
      <c r="FX206" t="s">
        <v>234</v>
      </c>
      <c r="FY206" t="s">
        <v>234</v>
      </c>
      <c r="FZ206" t="s">
        <v>234</v>
      </c>
      <c r="GA206" t="s">
        <v>234</v>
      </c>
      <c r="GB206" t="s">
        <v>234</v>
      </c>
      <c r="GC206" t="s">
        <v>234</v>
      </c>
      <c r="GD206" t="s">
        <v>234</v>
      </c>
      <c r="GE206" t="s">
        <v>234</v>
      </c>
      <c r="GF206" t="s">
        <v>234</v>
      </c>
      <c r="GG206" t="s">
        <v>234</v>
      </c>
      <c r="GH206" t="s">
        <v>234</v>
      </c>
      <c r="GI206" t="s">
        <v>234</v>
      </c>
      <c r="GJ206" t="s">
        <v>234</v>
      </c>
      <c r="GK206" t="s">
        <v>234</v>
      </c>
      <c r="GL206" t="s">
        <v>234</v>
      </c>
      <c r="GM206" t="s">
        <v>234</v>
      </c>
      <c r="GN206" t="s">
        <v>234</v>
      </c>
      <c r="GO206" t="s">
        <v>234</v>
      </c>
      <c r="GP206" t="s">
        <v>234</v>
      </c>
      <c r="GQ206" t="s">
        <v>234</v>
      </c>
      <c r="GR206" t="s">
        <v>234</v>
      </c>
      <c r="GS206" t="s">
        <v>234</v>
      </c>
      <c r="GT206" t="s">
        <v>234</v>
      </c>
      <c r="GU206" t="s">
        <v>234</v>
      </c>
      <c r="GV206" t="s">
        <v>234</v>
      </c>
      <c r="GW206" t="s">
        <v>234</v>
      </c>
      <c r="GX206" t="s">
        <v>234</v>
      </c>
      <c r="GY206" t="s">
        <v>234</v>
      </c>
      <c r="GZ206" t="s">
        <v>234</v>
      </c>
      <c r="HA206" t="s">
        <v>234</v>
      </c>
      <c r="HB206" t="s">
        <v>234</v>
      </c>
      <c r="HC206" t="s">
        <v>234</v>
      </c>
      <c r="HD206" t="s">
        <v>234</v>
      </c>
      <c r="HE206" t="s">
        <v>234</v>
      </c>
      <c r="HF206" t="s">
        <v>234</v>
      </c>
      <c r="HG206" t="s">
        <v>234</v>
      </c>
      <c r="HH206" t="s">
        <v>234</v>
      </c>
      <c r="HI206" t="s">
        <v>234</v>
      </c>
      <c r="HJ206" t="s">
        <v>234</v>
      </c>
      <c r="HK206" t="s">
        <v>234</v>
      </c>
      <c r="HL206" t="s">
        <v>234</v>
      </c>
      <c r="HM206" t="s">
        <v>234</v>
      </c>
      <c r="HN206" t="s">
        <v>234</v>
      </c>
      <c r="HO206" t="s">
        <v>234</v>
      </c>
      <c r="HP206" t="s">
        <v>234</v>
      </c>
      <c r="HQ206" t="s">
        <v>1655</v>
      </c>
      <c r="HR206" t="s">
        <v>1713</v>
      </c>
      <c r="HS206" t="s">
        <v>276</v>
      </c>
      <c r="HT206" t="s">
        <v>234</v>
      </c>
      <c r="HU206" t="s">
        <v>277</v>
      </c>
      <c r="HV206" t="s">
        <v>278</v>
      </c>
      <c r="HW206" t="s">
        <v>278</v>
      </c>
      <c r="HX206" t="s">
        <v>255</v>
      </c>
      <c r="HY206" t="s">
        <v>234</v>
      </c>
      <c r="HZ206" t="s">
        <v>256</v>
      </c>
      <c r="IA206" t="s">
        <v>258</v>
      </c>
      <c r="IB206" t="s">
        <v>258</v>
      </c>
      <c r="IC206" t="s">
        <v>3810</v>
      </c>
      <c r="ID206" t="s">
        <v>234</v>
      </c>
      <c r="IE206" t="s">
        <v>234</v>
      </c>
      <c r="IF206" t="s">
        <v>234</v>
      </c>
      <c r="IG206" t="s">
        <v>234</v>
      </c>
      <c r="IH206" t="s">
        <v>234</v>
      </c>
      <c r="II206">
        <v>5</v>
      </c>
      <c r="IJ206" t="s">
        <v>4139</v>
      </c>
      <c r="IK206" t="s">
        <v>234</v>
      </c>
      <c r="IL206" t="s">
        <v>259</v>
      </c>
      <c r="IM206" s="99">
        <v>1</v>
      </c>
      <c r="IN206" t="s">
        <v>261</v>
      </c>
      <c r="IO206" t="s">
        <v>280</v>
      </c>
      <c r="IP206" t="s">
        <v>261</v>
      </c>
      <c r="IQ206" t="s">
        <v>234</v>
      </c>
      <c r="IR206" t="s">
        <v>234</v>
      </c>
      <c r="IS206" t="s">
        <v>234</v>
      </c>
      <c r="IT206" t="s">
        <v>234</v>
      </c>
      <c r="IU206" t="s">
        <v>234</v>
      </c>
      <c r="IV206" t="s">
        <v>234</v>
      </c>
      <c r="IW206" t="s">
        <v>234</v>
      </c>
      <c r="IX206" t="s">
        <v>234</v>
      </c>
      <c r="IY206" t="s">
        <v>234</v>
      </c>
      <c r="IZ206" t="s">
        <v>234</v>
      </c>
      <c r="JA206" t="s">
        <v>234</v>
      </c>
      <c r="JB206" t="s">
        <v>234</v>
      </c>
      <c r="JC206" t="s">
        <v>234</v>
      </c>
      <c r="JD206" t="s">
        <v>234</v>
      </c>
      <c r="JE206" t="s">
        <v>261</v>
      </c>
      <c r="JF206" t="s">
        <v>234</v>
      </c>
      <c r="JG206" t="s">
        <v>234</v>
      </c>
      <c r="JH206" t="s">
        <v>234</v>
      </c>
      <c r="JI206" t="s">
        <v>234</v>
      </c>
      <c r="JJ206" t="s">
        <v>234</v>
      </c>
      <c r="JK206" t="s">
        <v>234</v>
      </c>
      <c r="JL206" t="s">
        <v>234</v>
      </c>
      <c r="JM206" t="s">
        <v>234</v>
      </c>
      <c r="JN206" t="s">
        <v>234</v>
      </c>
      <c r="JO206" t="s">
        <v>234</v>
      </c>
      <c r="JP206" t="s">
        <v>234</v>
      </c>
      <c r="JQ206" t="s">
        <v>234</v>
      </c>
      <c r="JR206" t="s">
        <v>234</v>
      </c>
      <c r="JS206" t="s">
        <v>234</v>
      </c>
      <c r="JT206" t="s">
        <v>234</v>
      </c>
      <c r="JU206" t="s">
        <v>234</v>
      </c>
      <c r="JV206" t="s">
        <v>234</v>
      </c>
      <c r="JW206" t="s">
        <v>234</v>
      </c>
      <c r="JX206" t="s">
        <v>3443</v>
      </c>
    </row>
    <row r="207" spans="1:284" x14ac:dyDescent="0.35">
      <c r="A207" t="s">
        <v>4296</v>
      </c>
      <c r="B207" s="268">
        <v>44620</v>
      </c>
      <c r="C207" t="s">
        <v>403</v>
      </c>
      <c r="D207" t="s">
        <v>402</v>
      </c>
      <c r="E207" t="s">
        <v>1348</v>
      </c>
      <c r="F207" t="s">
        <v>406</v>
      </c>
      <c r="G207" t="s">
        <v>407</v>
      </c>
      <c r="H207" t="s">
        <v>407</v>
      </c>
      <c r="I207" t="s">
        <v>407</v>
      </c>
      <c r="J207" t="s">
        <v>412</v>
      </c>
      <c r="K207" t="s">
        <v>247</v>
      </c>
      <c r="L207" t="s">
        <v>284</v>
      </c>
      <c r="M207" t="s">
        <v>250</v>
      </c>
      <c r="N207" t="s">
        <v>234</v>
      </c>
      <c r="O207" t="s">
        <v>234</v>
      </c>
      <c r="P207" t="s">
        <v>285</v>
      </c>
      <c r="Q207" t="s">
        <v>234</v>
      </c>
      <c r="R207" t="s">
        <v>302</v>
      </c>
      <c r="S207">
        <v>0</v>
      </c>
      <c r="T207">
        <v>1</v>
      </c>
      <c r="U207">
        <v>0</v>
      </c>
      <c r="V207">
        <v>0</v>
      </c>
      <c r="W207">
        <v>0</v>
      </c>
      <c r="X207">
        <v>0</v>
      </c>
      <c r="Y207">
        <v>0</v>
      </c>
      <c r="Z207">
        <v>0</v>
      </c>
      <c r="AA207" t="s">
        <v>303</v>
      </c>
      <c r="AB207" t="s">
        <v>752</v>
      </c>
      <c r="AC207" t="s">
        <v>287</v>
      </c>
      <c r="AD207">
        <v>1</v>
      </c>
      <c r="AE207">
        <v>0</v>
      </c>
      <c r="AF207">
        <v>0</v>
      </c>
      <c r="AG207">
        <v>0</v>
      </c>
      <c r="AH207">
        <v>0</v>
      </c>
      <c r="AI207">
        <v>0</v>
      </c>
      <c r="AJ207">
        <v>0</v>
      </c>
      <c r="AK207">
        <v>0</v>
      </c>
      <c r="AL207">
        <v>0</v>
      </c>
      <c r="AM207">
        <v>0</v>
      </c>
      <c r="AN207" t="s">
        <v>234</v>
      </c>
      <c r="AO207" t="s">
        <v>304</v>
      </c>
      <c r="AP207" t="s">
        <v>289</v>
      </c>
      <c r="AQ207" t="s">
        <v>234</v>
      </c>
      <c r="AR207" t="s">
        <v>234</v>
      </c>
      <c r="AS207" t="s">
        <v>234</v>
      </c>
      <c r="AT207" t="s">
        <v>234</v>
      </c>
      <c r="AU207" t="s">
        <v>234</v>
      </c>
      <c r="AV207" t="s">
        <v>234</v>
      </c>
      <c r="AW207" t="s">
        <v>234</v>
      </c>
      <c r="AX207" t="s">
        <v>234</v>
      </c>
      <c r="AY207" t="s">
        <v>234</v>
      </c>
      <c r="AZ207" t="s">
        <v>234</v>
      </c>
      <c r="BA207" t="s">
        <v>234</v>
      </c>
      <c r="BB207" t="s">
        <v>234</v>
      </c>
      <c r="BC207" t="s">
        <v>234</v>
      </c>
      <c r="BD207" t="s">
        <v>234</v>
      </c>
      <c r="BE207" s="252" t="s">
        <v>234</v>
      </c>
      <c r="BF207" t="s">
        <v>234</v>
      </c>
      <c r="BG207" t="s">
        <v>234</v>
      </c>
      <c r="BH207" s="252" t="s">
        <v>234</v>
      </c>
      <c r="BI207" t="s">
        <v>234</v>
      </c>
      <c r="BJ207" t="s">
        <v>234</v>
      </c>
      <c r="BK207" s="252" t="s">
        <v>234</v>
      </c>
      <c r="BL207" t="s">
        <v>234</v>
      </c>
      <c r="BM207" t="s">
        <v>234</v>
      </c>
      <c r="BN207" s="252" t="s">
        <v>234</v>
      </c>
      <c r="BO207" t="s">
        <v>234</v>
      </c>
      <c r="BP207" t="s">
        <v>234</v>
      </c>
      <c r="BQ207" s="252" t="s">
        <v>234</v>
      </c>
      <c r="BR207" t="s">
        <v>234</v>
      </c>
      <c r="BS207" t="s">
        <v>234</v>
      </c>
      <c r="BT207" t="s">
        <v>234</v>
      </c>
      <c r="BU207" t="s">
        <v>234</v>
      </c>
      <c r="BV207" t="s">
        <v>234</v>
      </c>
      <c r="BW207" t="s">
        <v>234</v>
      </c>
      <c r="BX207" t="s">
        <v>234</v>
      </c>
      <c r="BY207" t="s">
        <v>234</v>
      </c>
      <c r="BZ207" t="s">
        <v>234</v>
      </c>
      <c r="CA207" t="s">
        <v>234</v>
      </c>
      <c r="CB207" t="s">
        <v>234</v>
      </c>
      <c r="CC207" t="s">
        <v>234</v>
      </c>
      <c r="CD207" t="s">
        <v>234</v>
      </c>
      <c r="CE207" t="s">
        <v>234</v>
      </c>
      <c r="CF207" t="s">
        <v>234</v>
      </c>
      <c r="CG207" t="s">
        <v>234</v>
      </c>
      <c r="CH207" t="s">
        <v>234</v>
      </c>
      <c r="CI207" t="s">
        <v>234</v>
      </c>
      <c r="CJ207" t="s">
        <v>234</v>
      </c>
      <c r="CK207" t="s">
        <v>234</v>
      </c>
      <c r="CL207" t="s">
        <v>234</v>
      </c>
      <c r="CM207" t="s">
        <v>234</v>
      </c>
      <c r="CN207" t="s">
        <v>234</v>
      </c>
      <c r="CO207" t="s">
        <v>234</v>
      </c>
      <c r="CP207" t="s">
        <v>234</v>
      </c>
      <c r="CQ207" t="s">
        <v>234</v>
      </c>
      <c r="CR207" t="s">
        <v>234</v>
      </c>
      <c r="CS207" t="s">
        <v>234</v>
      </c>
      <c r="CT207" t="s">
        <v>234</v>
      </c>
      <c r="CU207" t="s">
        <v>234</v>
      </c>
      <c r="CV207" t="s">
        <v>234</v>
      </c>
      <c r="CW207" t="s">
        <v>234</v>
      </c>
      <c r="CX207" t="s">
        <v>234</v>
      </c>
      <c r="CY207" t="s">
        <v>234</v>
      </c>
      <c r="CZ207" t="s">
        <v>234</v>
      </c>
      <c r="DA207" t="s">
        <v>234</v>
      </c>
      <c r="DB207" t="s">
        <v>234</v>
      </c>
      <c r="DC207" t="s">
        <v>234</v>
      </c>
      <c r="DD207" t="s">
        <v>234</v>
      </c>
      <c r="DE207" t="s">
        <v>234</v>
      </c>
      <c r="DF207" t="s">
        <v>234</v>
      </c>
      <c r="DG207" t="s">
        <v>234</v>
      </c>
      <c r="DH207" t="s">
        <v>234</v>
      </c>
      <c r="DI207" t="s">
        <v>234</v>
      </c>
      <c r="DJ207" t="s">
        <v>234</v>
      </c>
      <c r="DK207" t="s">
        <v>234</v>
      </c>
      <c r="DL207" t="s">
        <v>4082</v>
      </c>
      <c r="DM207">
        <v>0</v>
      </c>
      <c r="DN207">
        <v>1</v>
      </c>
      <c r="DO207">
        <v>1</v>
      </c>
      <c r="DP207">
        <v>1</v>
      </c>
      <c r="DQ207">
        <v>1</v>
      </c>
      <c r="DR207">
        <v>0</v>
      </c>
      <c r="DS207">
        <v>1</v>
      </c>
      <c r="DT207">
        <v>0</v>
      </c>
      <c r="DU207" t="s">
        <v>234</v>
      </c>
      <c r="DV207" t="s">
        <v>234</v>
      </c>
      <c r="DW207" t="s">
        <v>234</v>
      </c>
      <c r="DX207" t="s">
        <v>234</v>
      </c>
      <c r="DY207" t="s">
        <v>234</v>
      </c>
      <c r="DZ207" t="s">
        <v>234</v>
      </c>
      <c r="EA207" t="s">
        <v>234</v>
      </c>
      <c r="EB207" t="s">
        <v>234</v>
      </c>
      <c r="EC207">
        <v>25</v>
      </c>
      <c r="ED207" t="s">
        <v>1445</v>
      </c>
      <c r="EE207">
        <v>50</v>
      </c>
      <c r="EF207" t="s">
        <v>1445</v>
      </c>
      <c r="EG207" t="s">
        <v>1655</v>
      </c>
      <c r="EH207">
        <v>25</v>
      </c>
      <c r="EI207" t="s">
        <v>234</v>
      </c>
      <c r="EJ207" t="s">
        <v>234</v>
      </c>
      <c r="EK207" s="252">
        <v>25</v>
      </c>
      <c r="EL207" t="s">
        <v>1445</v>
      </c>
      <c r="EM207" t="s">
        <v>1445</v>
      </c>
      <c r="EN207" t="s">
        <v>234</v>
      </c>
      <c r="EO207">
        <v>150</v>
      </c>
      <c r="EP207">
        <v>300</v>
      </c>
      <c r="EQ207" s="252">
        <v>170</v>
      </c>
      <c r="ER207" t="s">
        <v>1655</v>
      </c>
      <c r="ES207" t="s">
        <v>1655</v>
      </c>
      <c r="ET207">
        <v>100</v>
      </c>
      <c r="EU207" t="s">
        <v>234</v>
      </c>
      <c r="EV207" t="s">
        <v>234</v>
      </c>
      <c r="EW207" t="s">
        <v>234</v>
      </c>
      <c r="EX207" s="99">
        <v>100</v>
      </c>
      <c r="EY207" t="s">
        <v>1445</v>
      </c>
      <c r="EZ207" t="s">
        <v>234</v>
      </c>
      <c r="FA207" t="s">
        <v>234</v>
      </c>
      <c r="FB207" t="s">
        <v>234</v>
      </c>
      <c r="FC207" t="s">
        <v>234</v>
      </c>
      <c r="FD207" t="s">
        <v>234</v>
      </c>
      <c r="FE207" t="s">
        <v>234</v>
      </c>
      <c r="FF207" t="s">
        <v>234</v>
      </c>
      <c r="FG207" t="s">
        <v>234</v>
      </c>
      <c r="FH207" t="s">
        <v>234</v>
      </c>
      <c r="FI207" t="s">
        <v>234</v>
      </c>
      <c r="FJ207" t="s">
        <v>234</v>
      </c>
      <c r="FK207" t="s">
        <v>234</v>
      </c>
      <c r="FL207" t="s">
        <v>1445</v>
      </c>
      <c r="FM207" t="s">
        <v>234</v>
      </c>
      <c r="FN207" t="s">
        <v>234</v>
      </c>
      <c r="FO207" t="s">
        <v>234</v>
      </c>
      <c r="FP207" t="s">
        <v>234</v>
      </c>
      <c r="FQ207" t="s">
        <v>234</v>
      </c>
      <c r="FR207" t="s">
        <v>234</v>
      </c>
      <c r="FS207" t="s">
        <v>234</v>
      </c>
      <c r="FT207" t="s">
        <v>234</v>
      </c>
      <c r="FU207" t="s">
        <v>234</v>
      </c>
      <c r="FV207" t="s">
        <v>234</v>
      </c>
      <c r="FW207" t="s">
        <v>234</v>
      </c>
      <c r="FX207" t="s">
        <v>234</v>
      </c>
      <c r="FY207" t="s">
        <v>234</v>
      </c>
      <c r="FZ207" t="s">
        <v>234</v>
      </c>
      <c r="GA207" t="s">
        <v>234</v>
      </c>
      <c r="GB207" t="s">
        <v>234</v>
      </c>
      <c r="GC207" t="s">
        <v>234</v>
      </c>
      <c r="GD207" t="s">
        <v>234</v>
      </c>
      <c r="GE207" t="s">
        <v>234</v>
      </c>
      <c r="GF207" t="s">
        <v>234</v>
      </c>
      <c r="GG207" t="s">
        <v>234</v>
      </c>
      <c r="GH207" t="s">
        <v>234</v>
      </c>
      <c r="GI207" t="s">
        <v>234</v>
      </c>
      <c r="GJ207" t="s">
        <v>234</v>
      </c>
      <c r="GK207" t="s">
        <v>1445</v>
      </c>
      <c r="GL207" t="s">
        <v>1445</v>
      </c>
      <c r="GM207" t="s">
        <v>1655</v>
      </c>
      <c r="GN207" t="s">
        <v>406</v>
      </c>
      <c r="GO207" t="s">
        <v>305</v>
      </c>
      <c r="GP207" t="s">
        <v>407</v>
      </c>
      <c r="GQ207" t="s">
        <v>305</v>
      </c>
      <c r="GR207" t="s">
        <v>1445</v>
      </c>
      <c r="GS207" t="s">
        <v>234</v>
      </c>
      <c r="GT207" t="s">
        <v>234</v>
      </c>
      <c r="GU207" t="s">
        <v>234</v>
      </c>
      <c r="GV207" t="s">
        <v>234</v>
      </c>
      <c r="GW207" t="s">
        <v>234</v>
      </c>
      <c r="GX207" t="s">
        <v>234</v>
      </c>
      <c r="GY207" t="s">
        <v>234</v>
      </c>
      <c r="GZ207" t="s">
        <v>234</v>
      </c>
      <c r="HA207" t="s">
        <v>4022</v>
      </c>
      <c r="HB207">
        <v>1</v>
      </c>
      <c r="HC207">
        <v>1</v>
      </c>
      <c r="HD207">
        <v>1</v>
      </c>
      <c r="HE207">
        <v>1</v>
      </c>
      <c r="HF207">
        <v>0</v>
      </c>
      <c r="HG207">
        <v>0</v>
      </c>
      <c r="HH207">
        <v>0</v>
      </c>
      <c r="HI207">
        <v>0</v>
      </c>
      <c r="HJ207" t="s">
        <v>234</v>
      </c>
      <c r="HK207" t="s">
        <v>1445</v>
      </c>
      <c r="HL207" t="s">
        <v>234</v>
      </c>
      <c r="HM207" t="s">
        <v>234</v>
      </c>
      <c r="HN207" t="s">
        <v>234</v>
      </c>
      <c r="HO207" t="s">
        <v>234</v>
      </c>
      <c r="HP207" t="s">
        <v>234</v>
      </c>
      <c r="HQ207" t="s">
        <v>234</v>
      </c>
      <c r="HR207" t="s">
        <v>234</v>
      </c>
      <c r="HS207" t="s">
        <v>234</v>
      </c>
      <c r="HT207" t="s">
        <v>234</v>
      </c>
      <c r="HU207" t="s">
        <v>234</v>
      </c>
      <c r="HV207" t="s">
        <v>234</v>
      </c>
      <c r="HW207" t="s">
        <v>234</v>
      </c>
      <c r="HX207" t="s">
        <v>234</v>
      </c>
      <c r="HY207" t="s">
        <v>234</v>
      </c>
      <c r="HZ207" t="s">
        <v>234</v>
      </c>
      <c r="IA207" t="s">
        <v>234</v>
      </c>
      <c r="IB207" t="s">
        <v>234</v>
      </c>
      <c r="IC207" t="s">
        <v>234</v>
      </c>
      <c r="ID207" t="s">
        <v>234</v>
      </c>
      <c r="IE207" t="s">
        <v>234</v>
      </c>
      <c r="IF207" t="s">
        <v>234</v>
      </c>
      <c r="IG207" t="s">
        <v>234</v>
      </c>
      <c r="IH207" t="s">
        <v>234</v>
      </c>
      <c r="II207" t="s">
        <v>234</v>
      </c>
      <c r="IJ207" t="s">
        <v>234</v>
      </c>
      <c r="IK207" t="s">
        <v>234</v>
      </c>
      <c r="IL207" t="s">
        <v>234</v>
      </c>
      <c r="IM207" t="s">
        <v>234</v>
      </c>
      <c r="IN207" t="s">
        <v>234</v>
      </c>
      <c r="IO207" t="s">
        <v>234</v>
      </c>
      <c r="IP207" t="s">
        <v>234</v>
      </c>
      <c r="IQ207" t="s">
        <v>234</v>
      </c>
      <c r="IR207" t="s">
        <v>234</v>
      </c>
      <c r="IS207" t="s">
        <v>234</v>
      </c>
      <c r="IT207" t="s">
        <v>234</v>
      </c>
      <c r="IU207" t="s">
        <v>234</v>
      </c>
      <c r="IV207" t="s">
        <v>234</v>
      </c>
      <c r="IW207" t="s">
        <v>234</v>
      </c>
      <c r="IX207" t="s">
        <v>234</v>
      </c>
      <c r="IY207" t="s">
        <v>234</v>
      </c>
      <c r="IZ207" t="s">
        <v>234</v>
      </c>
      <c r="JA207" t="s">
        <v>234</v>
      </c>
      <c r="JB207" t="s">
        <v>234</v>
      </c>
      <c r="JC207" t="s">
        <v>234</v>
      </c>
      <c r="JD207" t="s">
        <v>234</v>
      </c>
      <c r="JE207" t="s">
        <v>234</v>
      </c>
      <c r="JF207" t="s">
        <v>234</v>
      </c>
      <c r="JG207" t="s">
        <v>234</v>
      </c>
      <c r="JH207" t="s">
        <v>234</v>
      </c>
      <c r="JI207" t="s">
        <v>234</v>
      </c>
      <c r="JJ207" t="s">
        <v>234</v>
      </c>
      <c r="JK207" t="s">
        <v>234</v>
      </c>
      <c r="JL207" t="s">
        <v>234</v>
      </c>
      <c r="JM207" t="s">
        <v>234</v>
      </c>
      <c r="JN207" t="s">
        <v>234</v>
      </c>
      <c r="JO207" t="s">
        <v>234</v>
      </c>
      <c r="JP207" t="s">
        <v>234</v>
      </c>
      <c r="JQ207" t="s">
        <v>234</v>
      </c>
      <c r="JR207" t="s">
        <v>234</v>
      </c>
      <c r="JS207" t="s">
        <v>234</v>
      </c>
      <c r="JT207" t="s">
        <v>234</v>
      </c>
      <c r="JU207" t="s">
        <v>234</v>
      </c>
      <c r="JV207" t="s">
        <v>234</v>
      </c>
      <c r="JW207" t="s">
        <v>234</v>
      </c>
      <c r="JX207" t="s">
        <v>3443</v>
      </c>
    </row>
    <row r="208" spans="1:284" x14ac:dyDescent="0.35">
      <c r="A208" t="s">
        <v>4298</v>
      </c>
      <c r="B208" s="268">
        <v>44620</v>
      </c>
      <c r="C208" t="s">
        <v>403</v>
      </c>
      <c r="D208" t="s">
        <v>402</v>
      </c>
      <c r="E208" t="s">
        <v>1348</v>
      </c>
      <c r="F208" t="s">
        <v>406</v>
      </c>
      <c r="G208" t="s">
        <v>407</v>
      </c>
      <c r="H208" t="s">
        <v>407</v>
      </c>
      <c r="I208" t="s">
        <v>407</v>
      </c>
      <c r="J208" t="s">
        <v>412</v>
      </c>
      <c r="K208" t="s">
        <v>247</v>
      </c>
      <c r="L208" t="s">
        <v>284</v>
      </c>
      <c r="M208" t="s">
        <v>250</v>
      </c>
      <c r="N208" t="s">
        <v>234</v>
      </c>
      <c r="O208" t="s">
        <v>234</v>
      </c>
      <c r="P208" t="s">
        <v>285</v>
      </c>
      <c r="Q208" t="s">
        <v>234</v>
      </c>
      <c r="R208" t="s">
        <v>302</v>
      </c>
      <c r="S208">
        <v>0</v>
      </c>
      <c r="T208">
        <v>1</v>
      </c>
      <c r="U208">
        <v>0</v>
      </c>
      <c r="V208">
        <v>0</v>
      </c>
      <c r="W208">
        <v>0</v>
      </c>
      <c r="X208">
        <v>0</v>
      </c>
      <c r="Y208">
        <v>0</v>
      </c>
      <c r="Z208">
        <v>0</v>
      </c>
      <c r="AA208" t="s">
        <v>303</v>
      </c>
      <c r="AB208" t="s">
        <v>752</v>
      </c>
      <c r="AC208" t="s">
        <v>287</v>
      </c>
      <c r="AD208">
        <v>1</v>
      </c>
      <c r="AE208">
        <v>0</v>
      </c>
      <c r="AF208">
        <v>0</v>
      </c>
      <c r="AG208">
        <v>0</v>
      </c>
      <c r="AH208">
        <v>0</v>
      </c>
      <c r="AI208">
        <v>0</v>
      </c>
      <c r="AJ208">
        <v>0</v>
      </c>
      <c r="AK208">
        <v>0</v>
      </c>
      <c r="AL208">
        <v>0</v>
      </c>
      <c r="AM208">
        <v>0</v>
      </c>
      <c r="AN208" t="s">
        <v>234</v>
      </c>
      <c r="AO208" t="s">
        <v>288</v>
      </c>
      <c r="AP208" t="s">
        <v>289</v>
      </c>
      <c r="AQ208" t="s">
        <v>234</v>
      </c>
      <c r="AR208" t="s">
        <v>234</v>
      </c>
      <c r="AS208" t="s">
        <v>234</v>
      </c>
      <c r="AT208" t="s">
        <v>234</v>
      </c>
      <c r="AU208" t="s">
        <v>234</v>
      </c>
      <c r="AV208" t="s">
        <v>234</v>
      </c>
      <c r="AW208" t="s">
        <v>234</v>
      </c>
      <c r="AX208" t="s">
        <v>234</v>
      </c>
      <c r="AY208" t="s">
        <v>234</v>
      </c>
      <c r="AZ208" t="s">
        <v>234</v>
      </c>
      <c r="BA208" t="s">
        <v>234</v>
      </c>
      <c r="BB208" t="s">
        <v>234</v>
      </c>
      <c r="BC208" t="s">
        <v>234</v>
      </c>
      <c r="BD208" t="s">
        <v>234</v>
      </c>
      <c r="BE208" s="252" t="s">
        <v>234</v>
      </c>
      <c r="BF208" t="s">
        <v>234</v>
      </c>
      <c r="BG208" t="s">
        <v>234</v>
      </c>
      <c r="BH208" s="252" t="s">
        <v>234</v>
      </c>
      <c r="BI208" t="s">
        <v>234</v>
      </c>
      <c r="BJ208" t="s">
        <v>234</v>
      </c>
      <c r="BK208" s="252" t="s">
        <v>234</v>
      </c>
      <c r="BL208" t="s">
        <v>234</v>
      </c>
      <c r="BM208" t="s">
        <v>234</v>
      </c>
      <c r="BN208" s="252" t="s">
        <v>234</v>
      </c>
      <c r="BO208" t="s">
        <v>234</v>
      </c>
      <c r="BP208" t="s">
        <v>234</v>
      </c>
      <c r="BQ208" s="252" t="s">
        <v>234</v>
      </c>
      <c r="BR208" t="s">
        <v>234</v>
      </c>
      <c r="BS208" t="s">
        <v>234</v>
      </c>
      <c r="BT208" t="s">
        <v>234</v>
      </c>
      <c r="BU208" t="s">
        <v>234</v>
      </c>
      <c r="BV208" t="s">
        <v>234</v>
      </c>
      <c r="BW208" t="s">
        <v>234</v>
      </c>
      <c r="BX208" t="s">
        <v>234</v>
      </c>
      <c r="BY208" t="s">
        <v>234</v>
      </c>
      <c r="BZ208" t="s">
        <v>234</v>
      </c>
      <c r="CA208" t="s">
        <v>234</v>
      </c>
      <c r="CB208" t="s">
        <v>234</v>
      </c>
      <c r="CC208" t="s">
        <v>234</v>
      </c>
      <c r="CD208" t="s">
        <v>234</v>
      </c>
      <c r="CE208" t="s">
        <v>234</v>
      </c>
      <c r="CF208" t="s">
        <v>234</v>
      </c>
      <c r="CG208" t="s">
        <v>234</v>
      </c>
      <c r="CH208" t="s">
        <v>234</v>
      </c>
      <c r="CI208" t="s">
        <v>234</v>
      </c>
      <c r="CJ208" t="s">
        <v>234</v>
      </c>
      <c r="CK208" t="s">
        <v>234</v>
      </c>
      <c r="CL208" t="s">
        <v>234</v>
      </c>
      <c r="CM208" t="s">
        <v>234</v>
      </c>
      <c r="CN208" t="s">
        <v>234</v>
      </c>
      <c r="CO208" t="s">
        <v>234</v>
      </c>
      <c r="CP208" t="s">
        <v>234</v>
      </c>
      <c r="CQ208" t="s">
        <v>234</v>
      </c>
      <c r="CR208" t="s">
        <v>234</v>
      </c>
      <c r="CS208" t="s">
        <v>234</v>
      </c>
      <c r="CT208" t="s">
        <v>234</v>
      </c>
      <c r="CU208" t="s">
        <v>234</v>
      </c>
      <c r="CV208" t="s">
        <v>234</v>
      </c>
      <c r="CW208" t="s">
        <v>234</v>
      </c>
      <c r="CX208" t="s">
        <v>234</v>
      </c>
      <c r="CY208" t="s">
        <v>234</v>
      </c>
      <c r="CZ208" t="s">
        <v>234</v>
      </c>
      <c r="DA208" t="s">
        <v>234</v>
      </c>
      <c r="DB208" t="s">
        <v>234</v>
      </c>
      <c r="DC208" t="s">
        <v>234</v>
      </c>
      <c r="DD208" t="s">
        <v>234</v>
      </c>
      <c r="DE208" t="s">
        <v>234</v>
      </c>
      <c r="DF208" t="s">
        <v>234</v>
      </c>
      <c r="DG208" t="s">
        <v>234</v>
      </c>
      <c r="DH208" t="s">
        <v>234</v>
      </c>
      <c r="DI208" t="s">
        <v>234</v>
      </c>
      <c r="DJ208" t="s">
        <v>234</v>
      </c>
      <c r="DK208" t="s">
        <v>234</v>
      </c>
      <c r="DL208" t="s">
        <v>4082</v>
      </c>
      <c r="DM208">
        <v>0</v>
      </c>
      <c r="DN208">
        <v>1</v>
      </c>
      <c r="DO208">
        <v>1</v>
      </c>
      <c r="DP208">
        <v>1</v>
      </c>
      <c r="DQ208">
        <v>1</v>
      </c>
      <c r="DR208">
        <v>0</v>
      </c>
      <c r="DS208">
        <v>1</v>
      </c>
      <c r="DT208">
        <v>0</v>
      </c>
      <c r="DU208" t="s">
        <v>234</v>
      </c>
      <c r="DV208" t="s">
        <v>234</v>
      </c>
      <c r="DW208" t="s">
        <v>234</v>
      </c>
      <c r="DX208" t="s">
        <v>234</v>
      </c>
      <c r="DY208" t="s">
        <v>234</v>
      </c>
      <c r="DZ208" t="s">
        <v>234</v>
      </c>
      <c r="EA208" t="s">
        <v>234</v>
      </c>
      <c r="EB208" t="s">
        <v>234</v>
      </c>
      <c r="EC208">
        <v>25</v>
      </c>
      <c r="ED208" t="s">
        <v>1445</v>
      </c>
      <c r="EE208">
        <v>25</v>
      </c>
      <c r="EF208" t="s">
        <v>1445</v>
      </c>
      <c r="EG208" t="s">
        <v>1445</v>
      </c>
      <c r="EH208" t="s">
        <v>234</v>
      </c>
      <c r="EI208">
        <v>100</v>
      </c>
      <c r="EJ208">
        <v>35</v>
      </c>
      <c r="EK208" s="252">
        <v>26.25</v>
      </c>
      <c r="EL208" t="s">
        <v>1445</v>
      </c>
      <c r="EM208" t="s">
        <v>1445</v>
      </c>
      <c r="EN208" t="s">
        <v>234</v>
      </c>
      <c r="EO208">
        <v>150</v>
      </c>
      <c r="EP208">
        <v>100</v>
      </c>
      <c r="EQ208" s="252">
        <v>56.6666666666666</v>
      </c>
      <c r="ER208" t="s">
        <v>1445</v>
      </c>
      <c r="ES208" t="s">
        <v>1655</v>
      </c>
      <c r="ET208">
        <v>100</v>
      </c>
      <c r="EU208" t="s">
        <v>234</v>
      </c>
      <c r="EV208" t="s">
        <v>234</v>
      </c>
      <c r="EW208" t="s">
        <v>234</v>
      </c>
      <c r="EX208" s="99">
        <v>100</v>
      </c>
      <c r="EY208" t="s">
        <v>1445</v>
      </c>
      <c r="EZ208" t="s">
        <v>234</v>
      </c>
      <c r="FA208" t="s">
        <v>234</v>
      </c>
      <c r="FB208" t="s">
        <v>234</v>
      </c>
      <c r="FC208" t="s">
        <v>234</v>
      </c>
      <c r="FD208" t="s">
        <v>234</v>
      </c>
      <c r="FE208" t="s">
        <v>234</v>
      </c>
      <c r="FF208" t="s">
        <v>234</v>
      </c>
      <c r="FG208" t="s">
        <v>234</v>
      </c>
      <c r="FH208" t="s">
        <v>234</v>
      </c>
      <c r="FI208" t="s">
        <v>234</v>
      </c>
      <c r="FJ208" t="s">
        <v>234</v>
      </c>
      <c r="FK208" t="s">
        <v>234</v>
      </c>
      <c r="FL208" t="s">
        <v>1445</v>
      </c>
      <c r="FM208" t="s">
        <v>234</v>
      </c>
      <c r="FN208" t="s">
        <v>234</v>
      </c>
      <c r="FO208" t="s">
        <v>234</v>
      </c>
      <c r="FP208" t="s">
        <v>234</v>
      </c>
      <c r="FQ208" t="s">
        <v>234</v>
      </c>
      <c r="FR208" t="s">
        <v>234</v>
      </c>
      <c r="FS208" t="s">
        <v>234</v>
      </c>
      <c r="FT208" t="s">
        <v>234</v>
      </c>
      <c r="FU208" t="s">
        <v>234</v>
      </c>
      <c r="FV208" t="s">
        <v>234</v>
      </c>
      <c r="FW208" t="s">
        <v>234</v>
      </c>
      <c r="FX208" t="s">
        <v>234</v>
      </c>
      <c r="FY208" t="s">
        <v>234</v>
      </c>
      <c r="FZ208" t="s">
        <v>234</v>
      </c>
      <c r="GA208" t="s">
        <v>234</v>
      </c>
      <c r="GB208" t="s">
        <v>234</v>
      </c>
      <c r="GC208" t="s">
        <v>234</v>
      </c>
      <c r="GD208" t="s">
        <v>234</v>
      </c>
      <c r="GE208" t="s">
        <v>234</v>
      </c>
      <c r="GF208" t="s">
        <v>234</v>
      </c>
      <c r="GG208" t="s">
        <v>234</v>
      </c>
      <c r="GH208" t="s">
        <v>234</v>
      </c>
      <c r="GI208" t="s">
        <v>234</v>
      </c>
      <c r="GJ208" t="s">
        <v>234</v>
      </c>
      <c r="GK208" t="s">
        <v>1445</v>
      </c>
      <c r="GL208" t="s">
        <v>1445</v>
      </c>
      <c r="GM208" t="s">
        <v>1655</v>
      </c>
      <c r="GN208" t="s">
        <v>406</v>
      </c>
      <c r="GO208" t="s">
        <v>305</v>
      </c>
      <c r="GP208" t="s">
        <v>413</v>
      </c>
      <c r="GQ208" t="s">
        <v>314</v>
      </c>
      <c r="GR208" t="s">
        <v>1445</v>
      </c>
      <c r="GS208" t="s">
        <v>234</v>
      </c>
      <c r="GT208" t="s">
        <v>234</v>
      </c>
      <c r="GU208" t="s">
        <v>234</v>
      </c>
      <c r="GV208" t="s">
        <v>234</v>
      </c>
      <c r="GW208" t="s">
        <v>234</v>
      </c>
      <c r="GX208" t="s">
        <v>234</v>
      </c>
      <c r="GY208" t="s">
        <v>234</v>
      </c>
      <c r="GZ208" t="s">
        <v>234</v>
      </c>
      <c r="HA208" t="s">
        <v>4022</v>
      </c>
      <c r="HB208">
        <v>1</v>
      </c>
      <c r="HC208">
        <v>1</v>
      </c>
      <c r="HD208">
        <v>1</v>
      </c>
      <c r="HE208">
        <v>1</v>
      </c>
      <c r="HF208">
        <v>0</v>
      </c>
      <c r="HG208">
        <v>0</v>
      </c>
      <c r="HH208">
        <v>0</v>
      </c>
      <c r="HI208">
        <v>0</v>
      </c>
      <c r="HJ208" t="s">
        <v>234</v>
      </c>
      <c r="HK208" t="s">
        <v>1445</v>
      </c>
      <c r="HL208" t="s">
        <v>234</v>
      </c>
      <c r="HM208" t="s">
        <v>234</v>
      </c>
      <c r="HN208" t="s">
        <v>234</v>
      </c>
      <c r="HO208" t="s">
        <v>234</v>
      </c>
      <c r="HP208" t="s">
        <v>234</v>
      </c>
      <c r="HQ208" t="s">
        <v>234</v>
      </c>
      <c r="HR208" t="s">
        <v>234</v>
      </c>
      <c r="HS208" t="s">
        <v>234</v>
      </c>
      <c r="HT208" t="s">
        <v>234</v>
      </c>
      <c r="HU208" t="s">
        <v>234</v>
      </c>
      <c r="HV208" t="s">
        <v>234</v>
      </c>
      <c r="HW208" t="s">
        <v>234</v>
      </c>
      <c r="HX208" t="s">
        <v>234</v>
      </c>
      <c r="HY208" t="s">
        <v>234</v>
      </c>
      <c r="HZ208" t="s">
        <v>234</v>
      </c>
      <c r="IA208" t="s">
        <v>234</v>
      </c>
      <c r="IB208" t="s">
        <v>234</v>
      </c>
      <c r="IC208" t="s">
        <v>234</v>
      </c>
      <c r="ID208" t="s">
        <v>234</v>
      </c>
      <c r="IE208" t="s">
        <v>234</v>
      </c>
      <c r="IF208" t="s">
        <v>234</v>
      </c>
      <c r="IG208" t="s">
        <v>234</v>
      </c>
      <c r="IH208" t="s">
        <v>234</v>
      </c>
      <c r="II208" t="s">
        <v>234</v>
      </c>
      <c r="IJ208" t="s">
        <v>234</v>
      </c>
      <c r="IK208" t="s">
        <v>234</v>
      </c>
      <c r="IL208" t="s">
        <v>234</v>
      </c>
      <c r="IM208" t="s">
        <v>234</v>
      </c>
      <c r="IN208" t="s">
        <v>234</v>
      </c>
      <c r="IO208" t="s">
        <v>234</v>
      </c>
      <c r="IP208" t="s">
        <v>234</v>
      </c>
      <c r="IQ208" t="s">
        <v>234</v>
      </c>
      <c r="IR208" t="s">
        <v>234</v>
      </c>
      <c r="IS208" t="s">
        <v>234</v>
      </c>
      <c r="IT208" t="s">
        <v>234</v>
      </c>
      <c r="IU208" t="s">
        <v>234</v>
      </c>
      <c r="IV208" t="s">
        <v>234</v>
      </c>
      <c r="IW208" t="s">
        <v>234</v>
      </c>
      <c r="IX208" t="s">
        <v>234</v>
      </c>
      <c r="IY208" t="s">
        <v>234</v>
      </c>
      <c r="IZ208" t="s">
        <v>234</v>
      </c>
      <c r="JA208" t="s">
        <v>234</v>
      </c>
      <c r="JB208" t="s">
        <v>234</v>
      </c>
      <c r="JC208" t="s">
        <v>234</v>
      </c>
      <c r="JD208" t="s">
        <v>234</v>
      </c>
      <c r="JE208" t="s">
        <v>234</v>
      </c>
      <c r="JF208" t="s">
        <v>234</v>
      </c>
      <c r="JG208" t="s">
        <v>234</v>
      </c>
      <c r="JH208" t="s">
        <v>234</v>
      </c>
      <c r="JI208" t="s">
        <v>234</v>
      </c>
      <c r="JJ208" t="s">
        <v>234</v>
      </c>
      <c r="JK208" t="s">
        <v>234</v>
      </c>
      <c r="JL208" t="s">
        <v>234</v>
      </c>
      <c r="JM208" t="s">
        <v>234</v>
      </c>
      <c r="JN208" t="s">
        <v>234</v>
      </c>
      <c r="JO208" t="s">
        <v>234</v>
      </c>
      <c r="JP208" t="s">
        <v>234</v>
      </c>
      <c r="JQ208" t="s">
        <v>234</v>
      </c>
      <c r="JR208" t="s">
        <v>234</v>
      </c>
      <c r="JS208" t="s">
        <v>234</v>
      </c>
      <c r="JT208" t="s">
        <v>234</v>
      </c>
      <c r="JU208" t="s">
        <v>234</v>
      </c>
      <c r="JV208" t="s">
        <v>234</v>
      </c>
      <c r="JW208" t="s">
        <v>234</v>
      </c>
      <c r="JX208" t="s">
        <v>3443</v>
      </c>
    </row>
    <row r="209" spans="1:284" x14ac:dyDescent="0.35">
      <c r="A209" t="s">
        <v>4300</v>
      </c>
      <c r="B209" s="268">
        <v>44620</v>
      </c>
      <c r="C209" t="s">
        <v>403</v>
      </c>
      <c r="D209" t="s">
        <v>402</v>
      </c>
      <c r="E209" t="s">
        <v>1348</v>
      </c>
      <c r="F209" t="s">
        <v>406</v>
      </c>
      <c r="G209" t="s">
        <v>407</v>
      </c>
      <c r="H209" t="s">
        <v>407</v>
      </c>
      <c r="I209" t="s">
        <v>407</v>
      </c>
      <c r="J209" t="s">
        <v>412</v>
      </c>
      <c r="K209" t="s">
        <v>247</v>
      </c>
      <c r="L209" t="s">
        <v>284</v>
      </c>
      <c r="M209" t="s">
        <v>250</v>
      </c>
      <c r="N209" t="s">
        <v>234</v>
      </c>
      <c r="O209" t="s">
        <v>234</v>
      </c>
      <c r="P209" t="s">
        <v>316</v>
      </c>
      <c r="Q209" t="s">
        <v>234</v>
      </c>
      <c r="R209" t="s">
        <v>302</v>
      </c>
      <c r="S209">
        <v>0</v>
      </c>
      <c r="T209">
        <v>1</v>
      </c>
      <c r="U209">
        <v>0</v>
      </c>
      <c r="V209">
        <v>0</v>
      </c>
      <c r="W209">
        <v>0</v>
      </c>
      <c r="X209">
        <v>0</v>
      </c>
      <c r="Y209">
        <v>0</v>
      </c>
      <c r="Z209">
        <v>0</v>
      </c>
      <c r="AA209" t="s">
        <v>303</v>
      </c>
      <c r="AB209" t="s">
        <v>752</v>
      </c>
      <c r="AC209" t="s">
        <v>287</v>
      </c>
      <c r="AD209">
        <v>1</v>
      </c>
      <c r="AE209">
        <v>0</v>
      </c>
      <c r="AF209">
        <v>0</v>
      </c>
      <c r="AG209">
        <v>0</v>
      </c>
      <c r="AH209">
        <v>0</v>
      </c>
      <c r="AI209">
        <v>0</v>
      </c>
      <c r="AJ209">
        <v>0</v>
      </c>
      <c r="AK209">
        <v>0</v>
      </c>
      <c r="AL209">
        <v>0</v>
      </c>
      <c r="AM209">
        <v>0</v>
      </c>
      <c r="AN209" t="s">
        <v>234</v>
      </c>
      <c r="AO209" t="s">
        <v>288</v>
      </c>
      <c r="AP209" t="s">
        <v>311</v>
      </c>
      <c r="AQ209" t="s">
        <v>234</v>
      </c>
      <c r="AR209" t="s">
        <v>234</v>
      </c>
      <c r="AS209" t="s">
        <v>234</v>
      </c>
      <c r="AT209" t="s">
        <v>234</v>
      </c>
      <c r="AU209" t="s">
        <v>234</v>
      </c>
      <c r="AV209" t="s">
        <v>234</v>
      </c>
      <c r="AW209" t="s">
        <v>234</v>
      </c>
      <c r="AX209" t="s">
        <v>234</v>
      </c>
      <c r="AY209" t="s">
        <v>234</v>
      </c>
      <c r="AZ209" t="s">
        <v>234</v>
      </c>
      <c r="BA209" t="s">
        <v>234</v>
      </c>
      <c r="BB209" t="s">
        <v>234</v>
      </c>
      <c r="BC209" t="s">
        <v>234</v>
      </c>
      <c r="BD209" t="s">
        <v>234</v>
      </c>
      <c r="BE209" s="252" t="s">
        <v>234</v>
      </c>
      <c r="BF209" t="s">
        <v>234</v>
      </c>
      <c r="BG209" t="s">
        <v>234</v>
      </c>
      <c r="BH209" s="252" t="s">
        <v>234</v>
      </c>
      <c r="BI209" t="s">
        <v>234</v>
      </c>
      <c r="BJ209" t="s">
        <v>234</v>
      </c>
      <c r="BK209" s="252" t="s">
        <v>234</v>
      </c>
      <c r="BL209" t="s">
        <v>234</v>
      </c>
      <c r="BM209" t="s">
        <v>234</v>
      </c>
      <c r="BN209" s="252" t="s">
        <v>234</v>
      </c>
      <c r="BO209" t="s">
        <v>234</v>
      </c>
      <c r="BP209" t="s">
        <v>234</v>
      </c>
      <c r="BQ209" s="252" t="s">
        <v>234</v>
      </c>
      <c r="BR209" t="s">
        <v>234</v>
      </c>
      <c r="BS209" t="s">
        <v>234</v>
      </c>
      <c r="BT209" t="s">
        <v>234</v>
      </c>
      <c r="BU209" t="s">
        <v>234</v>
      </c>
      <c r="BV209" t="s">
        <v>234</v>
      </c>
      <c r="BW209" t="s">
        <v>234</v>
      </c>
      <c r="BX209" t="s">
        <v>234</v>
      </c>
      <c r="BY209" t="s">
        <v>234</v>
      </c>
      <c r="BZ209" t="s">
        <v>234</v>
      </c>
      <c r="CA209" t="s">
        <v>234</v>
      </c>
      <c r="CB209" t="s">
        <v>234</v>
      </c>
      <c r="CC209" t="s">
        <v>234</v>
      </c>
      <c r="CD209" t="s">
        <v>234</v>
      </c>
      <c r="CE209" t="s">
        <v>234</v>
      </c>
      <c r="CF209" t="s">
        <v>234</v>
      </c>
      <c r="CG209" t="s">
        <v>234</v>
      </c>
      <c r="CH209" t="s">
        <v>234</v>
      </c>
      <c r="CI209" t="s">
        <v>234</v>
      </c>
      <c r="CJ209" t="s">
        <v>234</v>
      </c>
      <c r="CK209" t="s">
        <v>234</v>
      </c>
      <c r="CL209" t="s">
        <v>234</v>
      </c>
      <c r="CM209" t="s">
        <v>234</v>
      </c>
      <c r="CN209" t="s">
        <v>234</v>
      </c>
      <c r="CO209" t="s">
        <v>234</v>
      </c>
      <c r="CP209" t="s">
        <v>234</v>
      </c>
      <c r="CQ209" t="s">
        <v>234</v>
      </c>
      <c r="CR209" t="s">
        <v>234</v>
      </c>
      <c r="CS209" t="s">
        <v>234</v>
      </c>
      <c r="CT209" t="s">
        <v>234</v>
      </c>
      <c r="CU209" t="s">
        <v>234</v>
      </c>
      <c r="CV209" t="s">
        <v>234</v>
      </c>
      <c r="CW209" t="s">
        <v>234</v>
      </c>
      <c r="CX209" t="s">
        <v>234</v>
      </c>
      <c r="CY209" t="s">
        <v>234</v>
      </c>
      <c r="CZ209" t="s">
        <v>234</v>
      </c>
      <c r="DA209" t="s">
        <v>234</v>
      </c>
      <c r="DB209" t="s">
        <v>234</v>
      </c>
      <c r="DC209" t="s">
        <v>234</v>
      </c>
      <c r="DD209" t="s">
        <v>234</v>
      </c>
      <c r="DE209" t="s">
        <v>234</v>
      </c>
      <c r="DF209" t="s">
        <v>234</v>
      </c>
      <c r="DG209" t="s">
        <v>234</v>
      </c>
      <c r="DH209" t="s">
        <v>234</v>
      </c>
      <c r="DI209" t="s">
        <v>234</v>
      </c>
      <c r="DJ209" t="s">
        <v>234</v>
      </c>
      <c r="DK209" t="s">
        <v>234</v>
      </c>
      <c r="DL209" t="s">
        <v>3932</v>
      </c>
      <c r="DM209">
        <v>1</v>
      </c>
      <c r="DN209">
        <v>0</v>
      </c>
      <c r="DO209">
        <v>0</v>
      </c>
      <c r="DP209">
        <v>0</v>
      </c>
      <c r="DQ209">
        <v>0</v>
      </c>
      <c r="DR209">
        <v>1</v>
      </c>
      <c r="DS209">
        <v>0</v>
      </c>
      <c r="DT209">
        <v>0</v>
      </c>
      <c r="DU209" t="s">
        <v>1655</v>
      </c>
      <c r="DV209">
        <v>30</v>
      </c>
      <c r="DW209" t="s">
        <v>3898</v>
      </c>
      <c r="DX209" t="s">
        <v>234</v>
      </c>
      <c r="DY209" t="s">
        <v>234</v>
      </c>
      <c r="DZ209" t="s">
        <v>234</v>
      </c>
      <c r="EA209" s="99">
        <v>30</v>
      </c>
      <c r="EB209" t="s">
        <v>1445</v>
      </c>
      <c r="EC209" t="s">
        <v>234</v>
      </c>
      <c r="ED209" t="s">
        <v>234</v>
      </c>
      <c r="EE209" t="s">
        <v>234</v>
      </c>
      <c r="EF209" t="s">
        <v>234</v>
      </c>
      <c r="EG209" t="s">
        <v>234</v>
      </c>
      <c r="EH209" t="s">
        <v>234</v>
      </c>
      <c r="EI209" t="s">
        <v>234</v>
      </c>
      <c r="EJ209" t="s">
        <v>234</v>
      </c>
      <c r="EK209" s="252" t="s">
        <v>234</v>
      </c>
      <c r="EL209" t="s">
        <v>234</v>
      </c>
      <c r="EM209" t="s">
        <v>234</v>
      </c>
      <c r="EN209" t="s">
        <v>234</v>
      </c>
      <c r="EO209" t="s">
        <v>234</v>
      </c>
      <c r="EP209" t="s">
        <v>234</v>
      </c>
      <c r="EQ209" s="252" t="s">
        <v>234</v>
      </c>
      <c r="ER209" t="s">
        <v>234</v>
      </c>
      <c r="ES209" t="s">
        <v>234</v>
      </c>
      <c r="ET209" t="s">
        <v>234</v>
      </c>
      <c r="EU209" t="s">
        <v>234</v>
      </c>
      <c r="EV209" t="s">
        <v>234</v>
      </c>
      <c r="EW209" t="s">
        <v>234</v>
      </c>
      <c r="EX209" t="s">
        <v>234</v>
      </c>
      <c r="EY209" t="s">
        <v>234</v>
      </c>
      <c r="EZ209" t="s">
        <v>1655</v>
      </c>
      <c r="FA209" t="s">
        <v>234</v>
      </c>
      <c r="FB209">
        <v>15</v>
      </c>
      <c r="FC209" t="s">
        <v>234</v>
      </c>
      <c r="FD209" t="s">
        <v>234</v>
      </c>
      <c r="FE209" t="s">
        <v>234</v>
      </c>
      <c r="FF209" t="s">
        <v>234</v>
      </c>
      <c r="FG209" t="s">
        <v>234</v>
      </c>
      <c r="FH209" t="s">
        <v>234</v>
      </c>
      <c r="FI209" t="s">
        <v>1445</v>
      </c>
      <c r="FJ209" t="s">
        <v>259</v>
      </c>
      <c r="FK209" s="99">
        <v>15</v>
      </c>
      <c r="FL209" t="s">
        <v>1445</v>
      </c>
      <c r="FM209" t="s">
        <v>234</v>
      </c>
      <c r="FN209" t="s">
        <v>234</v>
      </c>
      <c r="FO209" t="s">
        <v>234</v>
      </c>
      <c r="FP209" t="s">
        <v>234</v>
      </c>
      <c r="FQ209" t="s">
        <v>234</v>
      </c>
      <c r="FR209" t="s">
        <v>234</v>
      </c>
      <c r="FS209" t="s">
        <v>234</v>
      </c>
      <c r="FT209" t="s">
        <v>234</v>
      </c>
      <c r="FU209" t="s">
        <v>234</v>
      </c>
      <c r="FV209" t="s">
        <v>234</v>
      </c>
      <c r="FW209" t="s">
        <v>234</v>
      </c>
      <c r="FX209" t="s">
        <v>234</v>
      </c>
      <c r="FY209" t="s">
        <v>234</v>
      </c>
      <c r="FZ209" t="s">
        <v>234</v>
      </c>
      <c r="GA209" t="s">
        <v>234</v>
      </c>
      <c r="GB209" t="s">
        <v>234</v>
      </c>
      <c r="GC209" t="s">
        <v>234</v>
      </c>
      <c r="GD209" t="s">
        <v>234</v>
      </c>
      <c r="GE209" t="s">
        <v>234</v>
      </c>
      <c r="GF209" t="s">
        <v>234</v>
      </c>
      <c r="GG209" t="s">
        <v>234</v>
      </c>
      <c r="GH209" t="s">
        <v>234</v>
      </c>
      <c r="GI209" t="s">
        <v>234</v>
      </c>
      <c r="GJ209" t="s">
        <v>234</v>
      </c>
      <c r="GK209" t="s">
        <v>1445</v>
      </c>
      <c r="GL209" t="s">
        <v>1445</v>
      </c>
      <c r="GM209" t="s">
        <v>1655</v>
      </c>
      <c r="GN209" t="s">
        <v>406</v>
      </c>
      <c r="GO209" t="s">
        <v>305</v>
      </c>
      <c r="GP209" t="s">
        <v>413</v>
      </c>
      <c r="GQ209" t="s">
        <v>314</v>
      </c>
      <c r="GR209" t="s">
        <v>1445</v>
      </c>
      <c r="GS209" t="s">
        <v>234</v>
      </c>
      <c r="GT209" t="s">
        <v>234</v>
      </c>
      <c r="GU209" t="s">
        <v>234</v>
      </c>
      <c r="GV209" t="s">
        <v>234</v>
      </c>
      <c r="GW209" t="s">
        <v>234</v>
      </c>
      <c r="GX209" t="s">
        <v>234</v>
      </c>
      <c r="GY209" t="s">
        <v>234</v>
      </c>
      <c r="GZ209" t="s">
        <v>234</v>
      </c>
      <c r="HA209" t="s">
        <v>4299</v>
      </c>
      <c r="HB209">
        <v>0</v>
      </c>
      <c r="HC209">
        <v>1</v>
      </c>
      <c r="HD209">
        <v>1</v>
      </c>
      <c r="HE209">
        <v>1</v>
      </c>
      <c r="HF209">
        <v>0</v>
      </c>
      <c r="HG209">
        <v>0</v>
      </c>
      <c r="HH209">
        <v>0</v>
      </c>
      <c r="HI209">
        <v>0</v>
      </c>
      <c r="HJ209" t="s">
        <v>234</v>
      </c>
      <c r="HK209" t="s">
        <v>1655</v>
      </c>
      <c r="HL209" t="s">
        <v>234</v>
      </c>
      <c r="HM209" t="s">
        <v>303</v>
      </c>
      <c r="HN209">
        <v>0</v>
      </c>
      <c r="HO209">
        <v>1</v>
      </c>
      <c r="HP209">
        <v>0</v>
      </c>
      <c r="HQ209" t="s">
        <v>234</v>
      </c>
      <c r="HR209" t="s">
        <v>234</v>
      </c>
      <c r="HS209" t="s">
        <v>234</v>
      </c>
      <c r="HT209" t="s">
        <v>234</v>
      </c>
      <c r="HU209" t="s">
        <v>234</v>
      </c>
      <c r="HV209" t="s">
        <v>234</v>
      </c>
      <c r="HW209" t="s">
        <v>234</v>
      </c>
      <c r="HX209" t="s">
        <v>234</v>
      </c>
      <c r="HY209" t="s">
        <v>234</v>
      </c>
      <c r="HZ209" t="s">
        <v>234</v>
      </c>
      <c r="IA209" t="s">
        <v>234</v>
      </c>
      <c r="IB209" t="s">
        <v>234</v>
      </c>
      <c r="IC209" t="s">
        <v>234</v>
      </c>
      <c r="ID209" t="s">
        <v>234</v>
      </c>
      <c r="IE209" t="s">
        <v>234</v>
      </c>
      <c r="IF209" t="s">
        <v>234</v>
      </c>
      <c r="IG209" t="s">
        <v>234</v>
      </c>
      <c r="IH209" t="s">
        <v>234</v>
      </c>
      <c r="II209" t="s">
        <v>234</v>
      </c>
      <c r="IJ209" t="s">
        <v>234</v>
      </c>
      <c r="IK209" t="s">
        <v>234</v>
      </c>
      <c r="IL209" t="s">
        <v>234</v>
      </c>
      <c r="IM209" t="s">
        <v>234</v>
      </c>
      <c r="IN209" t="s">
        <v>234</v>
      </c>
      <c r="IO209" t="s">
        <v>234</v>
      </c>
      <c r="IP209" t="s">
        <v>234</v>
      </c>
      <c r="IQ209" t="s">
        <v>234</v>
      </c>
      <c r="IR209" t="s">
        <v>234</v>
      </c>
      <c r="IS209" t="s">
        <v>234</v>
      </c>
      <c r="IT209" t="s">
        <v>234</v>
      </c>
      <c r="IU209" t="s">
        <v>234</v>
      </c>
      <c r="IV209" t="s">
        <v>234</v>
      </c>
      <c r="IW209" t="s">
        <v>234</v>
      </c>
      <c r="IX209" t="s">
        <v>234</v>
      </c>
      <c r="IY209" t="s">
        <v>234</v>
      </c>
      <c r="IZ209" t="s">
        <v>234</v>
      </c>
      <c r="JA209" t="s">
        <v>234</v>
      </c>
      <c r="JB209" t="s">
        <v>234</v>
      </c>
      <c r="JC209" t="s">
        <v>234</v>
      </c>
      <c r="JD209" t="s">
        <v>234</v>
      </c>
      <c r="JE209" t="s">
        <v>234</v>
      </c>
      <c r="JF209" t="s">
        <v>234</v>
      </c>
      <c r="JG209" t="s">
        <v>234</v>
      </c>
      <c r="JH209" t="s">
        <v>234</v>
      </c>
      <c r="JI209" t="s">
        <v>234</v>
      </c>
      <c r="JJ209" t="s">
        <v>234</v>
      </c>
      <c r="JK209" t="s">
        <v>234</v>
      </c>
      <c r="JL209" t="s">
        <v>234</v>
      </c>
      <c r="JM209" t="s">
        <v>234</v>
      </c>
      <c r="JN209" t="s">
        <v>234</v>
      </c>
      <c r="JO209" t="s">
        <v>234</v>
      </c>
      <c r="JP209" t="s">
        <v>234</v>
      </c>
      <c r="JQ209" t="s">
        <v>234</v>
      </c>
      <c r="JR209" t="s">
        <v>234</v>
      </c>
      <c r="JS209" t="s">
        <v>234</v>
      </c>
      <c r="JT209" t="s">
        <v>234</v>
      </c>
      <c r="JU209" t="s">
        <v>234</v>
      </c>
      <c r="JV209" t="s">
        <v>234</v>
      </c>
      <c r="JW209" t="s">
        <v>234</v>
      </c>
      <c r="JX209" t="s">
        <v>3443</v>
      </c>
    </row>
    <row r="210" spans="1:284" x14ac:dyDescent="0.35">
      <c r="A210" t="s">
        <v>4302</v>
      </c>
      <c r="B210" s="268">
        <v>44620</v>
      </c>
      <c r="C210" t="s">
        <v>403</v>
      </c>
      <c r="D210" t="s">
        <v>402</v>
      </c>
      <c r="E210" t="s">
        <v>1348</v>
      </c>
      <c r="F210" t="s">
        <v>406</v>
      </c>
      <c r="G210" t="s">
        <v>407</v>
      </c>
      <c r="H210" t="s">
        <v>407</v>
      </c>
      <c r="I210" t="s">
        <v>407</v>
      </c>
      <c r="J210" t="s">
        <v>412</v>
      </c>
      <c r="K210" t="s">
        <v>247</v>
      </c>
      <c r="L210" t="s">
        <v>284</v>
      </c>
      <c r="M210" t="s">
        <v>250</v>
      </c>
      <c r="N210" t="s">
        <v>234</v>
      </c>
      <c r="O210" t="s">
        <v>234</v>
      </c>
      <c r="P210" t="s">
        <v>285</v>
      </c>
      <c r="Q210" t="s">
        <v>234</v>
      </c>
      <c r="R210" t="s">
        <v>302</v>
      </c>
      <c r="S210">
        <v>0</v>
      </c>
      <c r="T210">
        <v>1</v>
      </c>
      <c r="U210">
        <v>0</v>
      </c>
      <c r="V210">
        <v>0</v>
      </c>
      <c r="W210">
        <v>0</v>
      </c>
      <c r="X210">
        <v>0</v>
      </c>
      <c r="Y210">
        <v>0</v>
      </c>
      <c r="Z210">
        <v>0</v>
      </c>
      <c r="AA210" t="s">
        <v>303</v>
      </c>
      <c r="AB210" t="s">
        <v>752</v>
      </c>
      <c r="AC210" t="s">
        <v>287</v>
      </c>
      <c r="AD210">
        <v>1</v>
      </c>
      <c r="AE210">
        <v>0</v>
      </c>
      <c r="AF210">
        <v>0</v>
      </c>
      <c r="AG210">
        <v>0</v>
      </c>
      <c r="AH210">
        <v>0</v>
      </c>
      <c r="AI210">
        <v>0</v>
      </c>
      <c r="AJ210">
        <v>0</v>
      </c>
      <c r="AK210">
        <v>0</v>
      </c>
      <c r="AL210">
        <v>0</v>
      </c>
      <c r="AM210">
        <v>0</v>
      </c>
      <c r="AN210" t="s">
        <v>234</v>
      </c>
      <c r="AO210" t="s">
        <v>304</v>
      </c>
      <c r="AP210" t="s">
        <v>289</v>
      </c>
      <c r="AQ210" t="s">
        <v>234</v>
      </c>
      <c r="AR210" t="s">
        <v>234</v>
      </c>
      <c r="AS210" t="s">
        <v>234</v>
      </c>
      <c r="AT210" t="s">
        <v>234</v>
      </c>
      <c r="AU210" t="s">
        <v>234</v>
      </c>
      <c r="AV210" t="s">
        <v>234</v>
      </c>
      <c r="AW210" t="s">
        <v>234</v>
      </c>
      <c r="AX210" t="s">
        <v>234</v>
      </c>
      <c r="AY210" t="s">
        <v>234</v>
      </c>
      <c r="AZ210" t="s">
        <v>234</v>
      </c>
      <c r="BA210" t="s">
        <v>234</v>
      </c>
      <c r="BB210" t="s">
        <v>234</v>
      </c>
      <c r="BC210" t="s">
        <v>234</v>
      </c>
      <c r="BD210" t="s">
        <v>234</v>
      </c>
      <c r="BE210" s="252" t="s">
        <v>234</v>
      </c>
      <c r="BF210" t="s">
        <v>234</v>
      </c>
      <c r="BG210" t="s">
        <v>234</v>
      </c>
      <c r="BH210" s="252" t="s">
        <v>234</v>
      </c>
      <c r="BI210" t="s">
        <v>234</v>
      </c>
      <c r="BJ210" t="s">
        <v>234</v>
      </c>
      <c r="BK210" s="252" t="s">
        <v>234</v>
      </c>
      <c r="BL210" t="s">
        <v>234</v>
      </c>
      <c r="BM210" t="s">
        <v>234</v>
      </c>
      <c r="BN210" s="252" t="s">
        <v>234</v>
      </c>
      <c r="BO210" t="s">
        <v>234</v>
      </c>
      <c r="BP210" t="s">
        <v>234</v>
      </c>
      <c r="BQ210" s="252" t="s">
        <v>234</v>
      </c>
      <c r="BR210" t="s">
        <v>234</v>
      </c>
      <c r="BS210" t="s">
        <v>234</v>
      </c>
      <c r="BT210" t="s">
        <v>234</v>
      </c>
      <c r="BU210" t="s">
        <v>234</v>
      </c>
      <c r="BV210" t="s">
        <v>234</v>
      </c>
      <c r="BW210" t="s">
        <v>234</v>
      </c>
      <c r="BX210" t="s">
        <v>234</v>
      </c>
      <c r="BY210" t="s">
        <v>234</v>
      </c>
      <c r="BZ210" t="s">
        <v>234</v>
      </c>
      <c r="CA210" t="s">
        <v>234</v>
      </c>
      <c r="CB210" t="s">
        <v>234</v>
      </c>
      <c r="CC210" t="s">
        <v>234</v>
      </c>
      <c r="CD210" t="s">
        <v>234</v>
      </c>
      <c r="CE210" t="s">
        <v>234</v>
      </c>
      <c r="CF210" t="s">
        <v>234</v>
      </c>
      <c r="CG210" t="s">
        <v>234</v>
      </c>
      <c r="CH210" t="s">
        <v>234</v>
      </c>
      <c r="CI210" t="s">
        <v>234</v>
      </c>
      <c r="CJ210" t="s">
        <v>234</v>
      </c>
      <c r="CK210" t="s">
        <v>234</v>
      </c>
      <c r="CL210" t="s">
        <v>234</v>
      </c>
      <c r="CM210" t="s">
        <v>234</v>
      </c>
      <c r="CN210" t="s">
        <v>234</v>
      </c>
      <c r="CO210" t="s">
        <v>234</v>
      </c>
      <c r="CP210" t="s">
        <v>234</v>
      </c>
      <c r="CQ210" t="s">
        <v>234</v>
      </c>
      <c r="CR210" t="s">
        <v>234</v>
      </c>
      <c r="CS210" t="s">
        <v>234</v>
      </c>
      <c r="CT210" t="s">
        <v>234</v>
      </c>
      <c r="CU210" t="s">
        <v>234</v>
      </c>
      <c r="CV210" t="s">
        <v>234</v>
      </c>
      <c r="CW210" t="s">
        <v>234</v>
      </c>
      <c r="CX210" t="s">
        <v>234</v>
      </c>
      <c r="CY210" t="s">
        <v>234</v>
      </c>
      <c r="CZ210" t="s">
        <v>234</v>
      </c>
      <c r="DA210" t="s">
        <v>234</v>
      </c>
      <c r="DB210" t="s">
        <v>234</v>
      </c>
      <c r="DC210" t="s">
        <v>234</v>
      </c>
      <c r="DD210" t="s">
        <v>234</v>
      </c>
      <c r="DE210" t="s">
        <v>234</v>
      </c>
      <c r="DF210" t="s">
        <v>234</v>
      </c>
      <c r="DG210" t="s">
        <v>234</v>
      </c>
      <c r="DH210" t="s">
        <v>234</v>
      </c>
      <c r="DI210" t="s">
        <v>234</v>
      </c>
      <c r="DJ210" t="s">
        <v>234</v>
      </c>
      <c r="DK210" t="s">
        <v>234</v>
      </c>
      <c r="DL210" t="s">
        <v>4082</v>
      </c>
      <c r="DM210">
        <v>0</v>
      </c>
      <c r="DN210">
        <v>1</v>
      </c>
      <c r="DO210">
        <v>1</v>
      </c>
      <c r="DP210">
        <v>1</v>
      </c>
      <c r="DQ210">
        <v>1</v>
      </c>
      <c r="DR210">
        <v>0</v>
      </c>
      <c r="DS210">
        <v>1</v>
      </c>
      <c r="DT210">
        <v>0</v>
      </c>
      <c r="DU210" t="s">
        <v>234</v>
      </c>
      <c r="DV210" t="s">
        <v>234</v>
      </c>
      <c r="DW210" t="s">
        <v>234</v>
      </c>
      <c r="DX210" t="s">
        <v>234</v>
      </c>
      <c r="DY210" t="s">
        <v>234</v>
      </c>
      <c r="DZ210" t="s">
        <v>234</v>
      </c>
      <c r="EA210" t="s">
        <v>234</v>
      </c>
      <c r="EB210" t="s">
        <v>234</v>
      </c>
      <c r="EC210">
        <v>25</v>
      </c>
      <c r="ED210" t="s">
        <v>1445</v>
      </c>
      <c r="EE210">
        <v>50</v>
      </c>
      <c r="EF210" t="s">
        <v>1445</v>
      </c>
      <c r="EG210" t="s">
        <v>1445</v>
      </c>
      <c r="EH210" t="s">
        <v>234</v>
      </c>
      <c r="EI210">
        <v>100</v>
      </c>
      <c r="EJ210">
        <v>35</v>
      </c>
      <c r="EK210" s="252">
        <v>26.25</v>
      </c>
      <c r="EL210" t="s">
        <v>1445</v>
      </c>
      <c r="EM210" t="s">
        <v>1445</v>
      </c>
      <c r="EN210" t="s">
        <v>234</v>
      </c>
      <c r="EO210">
        <v>150</v>
      </c>
      <c r="EP210">
        <v>100</v>
      </c>
      <c r="EQ210" s="252">
        <v>56.6666666666666</v>
      </c>
      <c r="ER210" t="s">
        <v>1445</v>
      </c>
      <c r="ES210" t="s">
        <v>1655</v>
      </c>
      <c r="ET210">
        <v>100</v>
      </c>
      <c r="EU210" t="s">
        <v>234</v>
      </c>
      <c r="EV210" t="s">
        <v>234</v>
      </c>
      <c r="EW210" t="s">
        <v>234</v>
      </c>
      <c r="EX210" s="99">
        <v>100</v>
      </c>
      <c r="EY210" t="s">
        <v>1445</v>
      </c>
      <c r="EZ210" t="s">
        <v>234</v>
      </c>
      <c r="FA210" t="s">
        <v>234</v>
      </c>
      <c r="FB210" t="s">
        <v>234</v>
      </c>
      <c r="FC210" t="s">
        <v>234</v>
      </c>
      <c r="FD210" t="s">
        <v>234</v>
      </c>
      <c r="FE210" t="s">
        <v>234</v>
      </c>
      <c r="FF210" t="s">
        <v>234</v>
      </c>
      <c r="FG210" t="s">
        <v>234</v>
      </c>
      <c r="FH210" t="s">
        <v>234</v>
      </c>
      <c r="FI210" t="s">
        <v>234</v>
      </c>
      <c r="FJ210" t="s">
        <v>234</v>
      </c>
      <c r="FK210" t="s">
        <v>234</v>
      </c>
      <c r="FL210" t="s">
        <v>1445</v>
      </c>
      <c r="FM210" t="s">
        <v>234</v>
      </c>
      <c r="FN210" t="s">
        <v>234</v>
      </c>
      <c r="FO210" t="s">
        <v>234</v>
      </c>
      <c r="FP210" t="s">
        <v>234</v>
      </c>
      <c r="FQ210" t="s">
        <v>234</v>
      </c>
      <c r="FR210" t="s">
        <v>234</v>
      </c>
      <c r="FS210" t="s">
        <v>234</v>
      </c>
      <c r="FT210" t="s">
        <v>234</v>
      </c>
      <c r="FU210" t="s">
        <v>234</v>
      </c>
      <c r="FV210" t="s">
        <v>234</v>
      </c>
      <c r="FW210" t="s">
        <v>234</v>
      </c>
      <c r="FX210" t="s">
        <v>234</v>
      </c>
      <c r="FY210" t="s">
        <v>234</v>
      </c>
      <c r="FZ210" t="s">
        <v>234</v>
      </c>
      <c r="GA210" t="s">
        <v>234</v>
      </c>
      <c r="GB210" t="s">
        <v>234</v>
      </c>
      <c r="GC210" t="s">
        <v>234</v>
      </c>
      <c r="GD210" t="s">
        <v>234</v>
      </c>
      <c r="GE210" t="s">
        <v>234</v>
      </c>
      <c r="GF210" t="s">
        <v>234</v>
      </c>
      <c r="GG210" t="s">
        <v>234</v>
      </c>
      <c r="GH210" t="s">
        <v>234</v>
      </c>
      <c r="GI210" t="s">
        <v>234</v>
      </c>
      <c r="GJ210" t="s">
        <v>234</v>
      </c>
      <c r="GK210" t="s">
        <v>1445</v>
      </c>
      <c r="GL210" t="s">
        <v>1445</v>
      </c>
      <c r="GM210" t="s">
        <v>1655</v>
      </c>
      <c r="GN210" t="s">
        <v>406</v>
      </c>
      <c r="GO210" t="s">
        <v>305</v>
      </c>
      <c r="GP210" t="s">
        <v>413</v>
      </c>
      <c r="GQ210" t="s">
        <v>314</v>
      </c>
      <c r="GR210" t="s">
        <v>1445</v>
      </c>
      <c r="GS210" t="s">
        <v>234</v>
      </c>
      <c r="GT210" t="s">
        <v>234</v>
      </c>
      <c r="GU210" t="s">
        <v>234</v>
      </c>
      <c r="GV210" t="s">
        <v>234</v>
      </c>
      <c r="GW210" t="s">
        <v>234</v>
      </c>
      <c r="GX210" t="s">
        <v>234</v>
      </c>
      <c r="GY210" t="s">
        <v>234</v>
      </c>
      <c r="GZ210" t="s">
        <v>234</v>
      </c>
      <c r="HA210" t="s">
        <v>4022</v>
      </c>
      <c r="HB210">
        <v>1</v>
      </c>
      <c r="HC210">
        <v>1</v>
      </c>
      <c r="HD210">
        <v>1</v>
      </c>
      <c r="HE210">
        <v>1</v>
      </c>
      <c r="HF210">
        <v>0</v>
      </c>
      <c r="HG210">
        <v>0</v>
      </c>
      <c r="HH210">
        <v>0</v>
      </c>
      <c r="HI210">
        <v>0</v>
      </c>
      <c r="HJ210" t="s">
        <v>234</v>
      </c>
      <c r="HK210" t="s">
        <v>1655</v>
      </c>
      <c r="HL210" t="s">
        <v>234</v>
      </c>
      <c r="HM210" t="s">
        <v>303</v>
      </c>
      <c r="HN210">
        <v>0</v>
      </c>
      <c r="HO210">
        <v>1</v>
      </c>
      <c r="HP210">
        <v>0</v>
      </c>
      <c r="HQ210" t="s">
        <v>234</v>
      </c>
      <c r="HR210" t="s">
        <v>234</v>
      </c>
      <c r="HS210" t="s">
        <v>234</v>
      </c>
      <c r="HT210" t="s">
        <v>234</v>
      </c>
      <c r="HU210" t="s">
        <v>234</v>
      </c>
      <c r="HV210" t="s">
        <v>234</v>
      </c>
      <c r="HW210" t="s">
        <v>234</v>
      </c>
      <c r="HX210" t="s">
        <v>234</v>
      </c>
      <c r="HY210" t="s">
        <v>234</v>
      </c>
      <c r="HZ210" t="s">
        <v>234</v>
      </c>
      <c r="IA210" t="s">
        <v>234</v>
      </c>
      <c r="IB210" t="s">
        <v>234</v>
      </c>
      <c r="IC210" t="s">
        <v>234</v>
      </c>
      <c r="ID210" t="s">
        <v>234</v>
      </c>
      <c r="IE210" t="s">
        <v>234</v>
      </c>
      <c r="IF210" t="s">
        <v>234</v>
      </c>
      <c r="IG210" t="s">
        <v>234</v>
      </c>
      <c r="IH210" t="s">
        <v>234</v>
      </c>
      <c r="II210" t="s">
        <v>234</v>
      </c>
      <c r="IJ210" t="s">
        <v>234</v>
      </c>
      <c r="IK210" t="s">
        <v>234</v>
      </c>
      <c r="IL210" t="s">
        <v>234</v>
      </c>
      <c r="IM210" t="s">
        <v>234</v>
      </c>
      <c r="IN210" t="s">
        <v>234</v>
      </c>
      <c r="IO210" t="s">
        <v>234</v>
      </c>
      <c r="IP210" t="s">
        <v>234</v>
      </c>
      <c r="IQ210" t="s">
        <v>234</v>
      </c>
      <c r="IR210" t="s">
        <v>234</v>
      </c>
      <c r="IS210" t="s">
        <v>234</v>
      </c>
      <c r="IT210" t="s">
        <v>234</v>
      </c>
      <c r="IU210" t="s">
        <v>234</v>
      </c>
      <c r="IV210" t="s">
        <v>234</v>
      </c>
      <c r="IW210" t="s">
        <v>234</v>
      </c>
      <c r="IX210" t="s">
        <v>234</v>
      </c>
      <c r="IY210" t="s">
        <v>234</v>
      </c>
      <c r="IZ210" t="s">
        <v>234</v>
      </c>
      <c r="JA210" t="s">
        <v>234</v>
      </c>
      <c r="JB210" t="s">
        <v>234</v>
      </c>
      <c r="JC210" t="s">
        <v>234</v>
      </c>
      <c r="JD210" t="s">
        <v>234</v>
      </c>
      <c r="JE210" t="s">
        <v>234</v>
      </c>
      <c r="JF210" t="s">
        <v>234</v>
      </c>
      <c r="JG210" t="s">
        <v>234</v>
      </c>
      <c r="JH210" t="s">
        <v>234</v>
      </c>
      <c r="JI210" t="s">
        <v>234</v>
      </c>
      <c r="JJ210" t="s">
        <v>234</v>
      </c>
      <c r="JK210" t="s">
        <v>234</v>
      </c>
      <c r="JL210" t="s">
        <v>234</v>
      </c>
      <c r="JM210" t="s">
        <v>234</v>
      </c>
      <c r="JN210" t="s">
        <v>234</v>
      </c>
      <c r="JO210" t="s">
        <v>234</v>
      </c>
      <c r="JP210" t="s">
        <v>234</v>
      </c>
      <c r="JQ210" t="s">
        <v>234</v>
      </c>
      <c r="JR210" t="s">
        <v>234</v>
      </c>
      <c r="JS210" t="s">
        <v>234</v>
      </c>
      <c r="JT210" t="s">
        <v>234</v>
      </c>
      <c r="JU210" t="s">
        <v>234</v>
      </c>
      <c r="JV210" t="s">
        <v>234</v>
      </c>
      <c r="JW210" t="s">
        <v>234</v>
      </c>
      <c r="JX210" t="s">
        <v>4301</v>
      </c>
    </row>
    <row r="211" spans="1:284" x14ac:dyDescent="0.35">
      <c r="A211" t="s">
        <v>4312</v>
      </c>
      <c r="B211" s="268">
        <v>44621</v>
      </c>
      <c r="C211" t="s">
        <v>451</v>
      </c>
      <c r="D211" t="s">
        <v>450</v>
      </c>
      <c r="E211" t="s">
        <v>4303</v>
      </c>
      <c r="F211" t="s">
        <v>441</v>
      </c>
      <c r="G211" t="s">
        <v>2151</v>
      </c>
      <c r="H211" t="s">
        <v>4305</v>
      </c>
      <c r="I211" t="s">
        <v>246</v>
      </c>
      <c r="J211" t="s">
        <v>4307</v>
      </c>
      <c r="K211" t="s">
        <v>247</v>
      </c>
      <c r="L211" t="s">
        <v>284</v>
      </c>
      <c r="M211" t="s">
        <v>250</v>
      </c>
      <c r="N211" t="s">
        <v>234</v>
      </c>
      <c r="O211" t="s">
        <v>234</v>
      </c>
      <c r="P211" t="s">
        <v>285</v>
      </c>
      <c r="Q211" t="s">
        <v>234</v>
      </c>
      <c r="R211" t="s">
        <v>318</v>
      </c>
      <c r="S211">
        <v>1</v>
      </c>
      <c r="T211">
        <v>0</v>
      </c>
      <c r="U211">
        <v>0</v>
      </c>
      <c r="V211">
        <v>0</v>
      </c>
      <c r="W211">
        <v>0</v>
      </c>
      <c r="X211">
        <v>0</v>
      </c>
      <c r="Y211">
        <v>0</v>
      </c>
      <c r="Z211">
        <v>0</v>
      </c>
      <c r="AA211" t="s">
        <v>309</v>
      </c>
      <c r="AB211" t="s">
        <v>750</v>
      </c>
      <c r="AC211" t="s">
        <v>3880</v>
      </c>
      <c r="AD211">
        <v>1</v>
      </c>
      <c r="AE211">
        <v>0</v>
      </c>
      <c r="AF211">
        <v>0</v>
      </c>
      <c r="AG211">
        <v>0</v>
      </c>
      <c r="AH211">
        <v>1</v>
      </c>
      <c r="AI211">
        <v>0</v>
      </c>
      <c r="AJ211">
        <v>0</v>
      </c>
      <c r="AK211">
        <v>0</v>
      </c>
      <c r="AL211">
        <v>0</v>
      </c>
      <c r="AM211">
        <v>0</v>
      </c>
      <c r="AN211" t="s">
        <v>234</v>
      </c>
      <c r="AO211" t="s">
        <v>288</v>
      </c>
      <c r="AP211" t="s">
        <v>311</v>
      </c>
      <c r="AQ211" t="s">
        <v>4308</v>
      </c>
      <c r="AR211">
        <v>0</v>
      </c>
      <c r="AS211">
        <v>1</v>
      </c>
      <c r="AT211">
        <v>0</v>
      </c>
      <c r="AU211">
        <v>1</v>
      </c>
      <c r="AV211">
        <v>0</v>
      </c>
      <c r="AW211">
        <v>0</v>
      </c>
      <c r="AX211">
        <v>1</v>
      </c>
      <c r="AY211">
        <v>0</v>
      </c>
      <c r="AZ211" t="s">
        <v>1500</v>
      </c>
      <c r="BA211" t="s">
        <v>234</v>
      </c>
      <c r="BB211" t="s">
        <v>234</v>
      </c>
      <c r="BC211" t="s">
        <v>234</v>
      </c>
      <c r="BD211">
        <v>450</v>
      </c>
      <c r="BE211" s="252">
        <v>173.07692307692301</v>
      </c>
      <c r="BF211" t="s">
        <v>1655</v>
      </c>
      <c r="BG211" t="s">
        <v>234</v>
      </c>
      <c r="BH211" s="252" t="s">
        <v>234</v>
      </c>
      <c r="BI211" t="s">
        <v>234</v>
      </c>
      <c r="BJ211">
        <v>500</v>
      </c>
      <c r="BK211" s="252">
        <v>172.413793103448</v>
      </c>
      <c r="BL211" t="s">
        <v>1655</v>
      </c>
      <c r="BM211" t="s">
        <v>234</v>
      </c>
      <c r="BN211" s="252" t="s">
        <v>234</v>
      </c>
      <c r="BO211" t="s">
        <v>234</v>
      </c>
      <c r="BP211" t="s">
        <v>234</v>
      </c>
      <c r="BQ211" s="252" t="s">
        <v>234</v>
      </c>
      <c r="BR211" t="s">
        <v>234</v>
      </c>
      <c r="BS211" t="s">
        <v>1507</v>
      </c>
      <c r="BT211" t="s">
        <v>1655</v>
      </c>
      <c r="BU211">
        <v>1400</v>
      </c>
      <c r="BV211" t="s">
        <v>234</v>
      </c>
      <c r="BW211" t="s">
        <v>234</v>
      </c>
      <c r="BX211" t="s">
        <v>234</v>
      </c>
      <c r="BY211" t="s">
        <v>234</v>
      </c>
      <c r="BZ211" t="s">
        <v>234</v>
      </c>
      <c r="CA211" t="s">
        <v>234</v>
      </c>
      <c r="CB211" t="s">
        <v>259</v>
      </c>
      <c r="CC211">
        <v>1400</v>
      </c>
      <c r="CD211" t="s">
        <v>1445</v>
      </c>
      <c r="CE211" t="s">
        <v>1655</v>
      </c>
      <c r="CF211" t="s">
        <v>4310</v>
      </c>
      <c r="CG211">
        <v>0</v>
      </c>
      <c r="CH211">
        <v>1</v>
      </c>
      <c r="CI211">
        <v>0</v>
      </c>
      <c r="CJ211">
        <v>0</v>
      </c>
      <c r="CK211">
        <v>1</v>
      </c>
      <c r="CL211">
        <v>0</v>
      </c>
      <c r="CM211">
        <v>0</v>
      </c>
      <c r="CN211">
        <v>1</v>
      </c>
      <c r="CO211">
        <v>0</v>
      </c>
      <c r="CP211">
        <v>0</v>
      </c>
      <c r="CQ211">
        <v>0</v>
      </c>
      <c r="CR211">
        <v>0</v>
      </c>
      <c r="CS211">
        <v>1</v>
      </c>
      <c r="CT211">
        <v>0</v>
      </c>
      <c r="CU211" t="s">
        <v>4311</v>
      </c>
      <c r="CV211" t="s">
        <v>3886</v>
      </c>
      <c r="CW211">
        <v>0</v>
      </c>
      <c r="CX211">
        <v>1</v>
      </c>
      <c r="CY211">
        <v>0</v>
      </c>
      <c r="CZ211">
        <v>1</v>
      </c>
      <c r="DA211">
        <v>0</v>
      </c>
      <c r="DB211">
        <v>0</v>
      </c>
      <c r="DC211">
        <v>1</v>
      </c>
      <c r="DD211">
        <v>0</v>
      </c>
      <c r="DE211" t="s">
        <v>1655</v>
      </c>
      <c r="DF211" t="s">
        <v>1445</v>
      </c>
      <c r="DG211" t="s">
        <v>1655</v>
      </c>
      <c r="DH211" t="s">
        <v>441</v>
      </c>
      <c r="DI211" t="s">
        <v>305</v>
      </c>
      <c r="DJ211" t="s">
        <v>2151</v>
      </c>
      <c r="DK211" t="s">
        <v>305</v>
      </c>
      <c r="DL211" t="s">
        <v>234</v>
      </c>
      <c r="DM211" t="s">
        <v>234</v>
      </c>
      <c r="DN211" t="s">
        <v>234</v>
      </c>
      <c r="DO211" t="s">
        <v>234</v>
      </c>
      <c r="DP211" t="s">
        <v>234</v>
      </c>
      <c r="DQ211" t="s">
        <v>234</v>
      </c>
      <c r="DR211" t="s">
        <v>234</v>
      </c>
      <c r="DS211" t="s">
        <v>234</v>
      </c>
      <c r="DT211" t="s">
        <v>234</v>
      </c>
      <c r="DU211" t="s">
        <v>234</v>
      </c>
      <c r="DV211" t="s">
        <v>234</v>
      </c>
      <c r="DW211" t="s">
        <v>234</v>
      </c>
      <c r="DX211" t="s">
        <v>234</v>
      </c>
      <c r="DY211" t="s">
        <v>234</v>
      </c>
      <c r="DZ211" t="s">
        <v>234</v>
      </c>
      <c r="EA211" t="s">
        <v>234</v>
      </c>
      <c r="EB211" t="s">
        <v>234</v>
      </c>
      <c r="EC211" t="s">
        <v>234</v>
      </c>
      <c r="ED211" t="s">
        <v>234</v>
      </c>
      <c r="EE211" t="s">
        <v>234</v>
      </c>
      <c r="EF211" t="s">
        <v>234</v>
      </c>
      <c r="EG211" t="s">
        <v>234</v>
      </c>
      <c r="EH211" t="s">
        <v>234</v>
      </c>
      <c r="EI211" t="s">
        <v>234</v>
      </c>
      <c r="EJ211" t="s">
        <v>234</v>
      </c>
      <c r="EK211" s="252" t="s">
        <v>234</v>
      </c>
      <c r="EL211" t="s">
        <v>234</v>
      </c>
      <c r="EM211" t="s">
        <v>234</v>
      </c>
      <c r="EN211" t="s">
        <v>234</v>
      </c>
      <c r="EO211" t="s">
        <v>234</v>
      </c>
      <c r="EP211" t="s">
        <v>234</v>
      </c>
      <c r="EQ211" s="252" t="s">
        <v>234</v>
      </c>
      <c r="ER211" t="s">
        <v>234</v>
      </c>
      <c r="ES211" t="s">
        <v>234</v>
      </c>
      <c r="ET211" t="s">
        <v>234</v>
      </c>
      <c r="EU211" t="s">
        <v>234</v>
      </c>
      <c r="EV211" t="s">
        <v>234</v>
      </c>
      <c r="EW211" t="s">
        <v>234</v>
      </c>
      <c r="EX211" t="s">
        <v>234</v>
      </c>
      <c r="EY211" t="s">
        <v>234</v>
      </c>
      <c r="EZ211" t="s">
        <v>234</v>
      </c>
      <c r="FA211" t="s">
        <v>234</v>
      </c>
      <c r="FB211" t="s">
        <v>234</v>
      </c>
      <c r="FC211" t="s">
        <v>234</v>
      </c>
      <c r="FD211" t="s">
        <v>234</v>
      </c>
      <c r="FE211" t="s">
        <v>234</v>
      </c>
      <c r="FF211" t="s">
        <v>234</v>
      </c>
      <c r="FG211" t="s">
        <v>234</v>
      </c>
      <c r="FH211" t="s">
        <v>234</v>
      </c>
      <c r="FI211" t="s">
        <v>234</v>
      </c>
      <c r="FJ211" t="s">
        <v>234</v>
      </c>
      <c r="FK211" t="s">
        <v>234</v>
      </c>
      <c r="FL211" t="s">
        <v>234</v>
      </c>
      <c r="FM211" t="s">
        <v>234</v>
      </c>
      <c r="FN211" t="s">
        <v>234</v>
      </c>
      <c r="FO211" t="s">
        <v>234</v>
      </c>
      <c r="FP211" t="s">
        <v>234</v>
      </c>
      <c r="FQ211" t="s">
        <v>234</v>
      </c>
      <c r="FR211" t="s">
        <v>234</v>
      </c>
      <c r="FS211" t="s">
        <v>234</v>
      </c>
      <c r="FT211" t="s">
        <v>234</v>
      </c>
      <c r="FU211" t="s">
        <v>234</v>
      </c>
      <c r="FV211" t="s">
        <v>234</v>
      </c>
      <c r="FW211" t="s">
        <v>234</v>
      </c>
      <c r="FX211" t="s">
        <v>234</v>
      </c>
      <c r="FY211" t="s">
        <v>234</v>
      </c>
      <c r="FZ211" t="s">
        <v>234</v>
      </c>
      <c r="GA211" t="s">
        <v>234</v>
      </c>
      <c r="GB211" t="s">
        <v>234</v>
      </c>
      <c r="GC211" t="s">
        <v>234</v>
      </c>
      <c r="GD211" t="s">
        <v>234</v>
      </c>
      <c r="GE211" t="s">
        <v>234</v>
      </c>
      <c r="GF211" t="s">
        <v>234</v>
      </c>
      <c r="GG211" t="s">
        <v>234</v>
      </c>
      <c r="GH211" t="s">
        <v>234</v>
      </c>
      <c r="GI211" t="s">
        <v>234</v>
      </c>
      <c r="GJ211" t="s">
        <v>234</v>
      </c>
      <c r="GK211" t="s">
        <v>234</v>
      </c>
      <c r="GL211" t="s">
        <v>234</v>
      </c>
      <c r="GM211" t="s">
        <v>234</v>
      </c>
      <c r="GN211" t="s">
        <v>234</v>
      </c>
      <c r="GO211" t="s">
        <v>234</v>
      </c>
      <c r="GP211" t="s">
        <v>234</v>
      </c>
      <c r="GQ211" t="s">
        <v>234</v>
      </c>
      <c r="GR211" t="s">
        <v>1445</v>
      </c>
      <c r="GS211" t="s">
        <v>234</v>
      </c>
      <c r="GT211" t="s">
        <v>234</v>
      </c>
      <c r="GU211" t="s">
        <v>234</v>
      </c>
      <c r="GV211" t="s">
        <v>234</v>
      </c>
      <c r="GW211" t="s">
        <v>234</v>
      </c>
      <c r="GX211" t="s">
        <v>234</v>
      </c>
      <c r="GY211" t="s">
        <v>234</v>
      </c>
      <c r="GZ211" t="s">
        <v>234</v>
      </c>
      <c r="HA211" t="s">
        <v>1588</v>
      </c>
      <c r="HB211">
        <v>0</v>
      </c>
      <c r="HC211">
        <v>0</v>
      </c>
      <c r="HD211">
        <v>0</v>
      </c>
      <c r="HE211">
        <v>1</v>
      </c>
      <c r="HF211">
        <v>0</v>
      </c>
      <c r="HG211">
        <v>0</v>
      </c>
      <c r="HH211">
        <v>0</v>
      </c>
      <c r="HI211">
        <v>0</v>
      </c>
      <c r="HJ211" t="s">
        <v>234</v>
      </c>
      <c r="HK211" t="s">
        <v>1655</v>
      </c>
      <c r="HL211" t="s">
        <v>234</v>
      </c>
      <c r="HM211" t="s">
        <v>309</v>
      </c>
      <c r="HN211">
        <v>1</v>
      </c>
      <c r="HO211">
        <v>0</v>
      </c>
      <c r="HP211">
        <v>0</v>
      </c>
      <c r="HQ211" t="s">
        <v>234</v>
      </c>
      <c r="HR211" t="s">
        <v>234</v>
      </c>
      <c r="HS211" t="s">
        <v>234</v>
      </c>
      <c r="HT211" t="s">
        <v>234</v>
      </c>
      <c r="HU211" t="s">
        <v>234</v>
      </c>
      <c r="HV211" t="s">
        <v>234</v>
      </c>
      <c r="HW211" t="s">
        <v>234</v>
      </c>
      <c r="HX211" t="s">
        <v>234</v>
      </c>
      <c r="HY211" t="s">
        <v>234</v>
      </c>
      <c r="HZ211" t="s">
        <v>234</v>
      </c>
      <c r="IA211" t="s">
        <v>234</v>
      </c>
      <c r="IB211" t="s">
        <v>234</v>
      </c>
      <c r="IC211" t="s">
        <v>234</v>
      </c>
      <c r="ID211" t="s">
        <v>234</v>
      </c>
      <c r="IE211" t="s">
        <v>234</v>
      </c>
      <c r="IF211" t="s">
        <v>234</v>
      </c>
      <c r="IG211" t="s">
        <v>234</v>
      </c>
      <c r="IH211" t="s">
        <v>234</v>
      </c>
      <c r="II211" t="s">
        <v>234</v>
      </c>
      <c r="IJ211" t="s">
        <v>234</v>
      </c>
      <c r="IK211" t="s">
        <v>234</v>
      </c>
      <c r="IL211" t="s">
        <v>234</v>
      </c>
      <c r="IM211" t="s">
        <v>234</v>
      </c>
      <c r="IN211" t="s">
        <v>234</v>
      </c>
      <c r="IO211" t="s">
        <v>234</v>
      </c>
      <c r="IP211" t="s">
        <v>234</v>
      </c>
      <c r="IQ211" t="s">
        <v>234</v>
      </c>
      <c r="IR211" t="s">
        <v>234</v>
      </c>
      <c r="IS211" t="s">
        <v>234</v>
      </c>
      <c r="IT211" t="s">
        <v>234</v>
      </c>
      <c r="IU211" t="s">
        <v>234</v>
      </c>
      <c r="IV211" t="s">
        <v>234</v>
      </c>
      <c r="IW211" t="s">
        <v>234</v>
      </c>
      <c r="IX211" t="s">
        <v>234</v>
      </c>
      <c r="IY211" t="s">
        <v>234</v>
      </c>
      <c r="IZ211" t="s">
        <v>234</v>
      </c>
      <c r="JA211" t="s">
        <v>234</v>
      </c>
      <c r="JB211" t="s">
        <v>234</v>
      </c>
      <c r="JC211" t="s">
        <v>234</v>
      </c>
      <c r="JD211" t="s">
        <v>234</v>
      </c>
      <c r="JE211" t="s">
        <v>234</v>
      </c>
      <c r="JF211" t="s">
        <v>234</v>
      </c>
      <c r="JG211" t="s">
        <v>234</v>
      </c>
      <c r="JH211" t="s">
        <v>234</v>
      </c>
      <c r="JI211" t="s">
        <v>234</v>
      </c>
      <c r="JJ211" t="s">
        <v>234</v>
      </c>
      <c r="JK211" t="s">
        <v>234</v>
      </c>
      <c r="JL211" t="s">
        <v>234</v>
      </c>
      <c r="JM211" t="s">
        <v>234</v>
      </c>
      <c r="JN211" t="s">
        <v>234</v>
      </c>
      <c r="JO211" t="s">
        <v>234</v>
      </c>
      <c r="JP211" t="s">
        <v>234</v>
      </c>
      <c r="JQ211" t="s">
        <v>234</v>
      </c>
      <c r="JR211" t="s">
        <v>234</v>
      </c>
      <c r="JS211" t="s">
        <v>234</v>
      </c>
      <c r="JT211" t="s">
        <v>234</v>
      </c>
      <c r="JU211" t="s">
        <v>234</v>
      </c>
      <c r="JV211" t="s">
        <v>234</v>
      </c>
      <c r="JW211" t="s">
        <v>234</v>
      </c>
      <c r="JX211" t="s">
        <v>234</v>
      </c>
    </row>
    <row r="212" spans="1:284" x14ac:dyDescent="0.35">
      <c r="A212" t="s">
        <v>4314</v>
      </c>
      <c r="B212" s="268">
        <v>44621</v>
      </c>
      <c r="C212" t="s">
        <v>451</v>
      </c>
      <c r="D212" t="s">
        <v>450</v>
      </c>
      <c r="E212" t="s">
        <v>4303</v>
      </c>
      <c r="F212" t="s">
        <v>441</v>
      </c>
      <c r="G212" t="s">
        <v>2151</v>
      </c>
      <c r="H212" t="s">
        <v>4305</v>
      </c>
      <c r="I212" t="s">
        <v>246</v>
      </c>
      <c r="J212" t="s">
        <v>4307</v>
      </c>
      <c r="K212" t="s">
        <v>247</v>
      </c>
      <c r="L212" t="s">
        <v>284</v>
      </c>
      <c r="M212" t="s">
        <v>250</v>
      </c>
      <c r="N212" t="s">
        <v>234</v>
      </c>
      <c r="O212" t="s">
        <v>234</v>
      </c>
      <c r="P212" t="s">
        <v>285</v>
      </c>
      <c r="Q212" t="s">
        <v>234</v>
      </c>
      <c r="R212" t="s">
        <v>3875</v>
      </c>
      <c r="S212">
        <v>1</v>
      </c>
      <c r="T212">
        <v>1</v>
      </c>
      <c r="U212">
        <v>0</v>
      </c>
      <c r="V212">
        <v>0</v>
      </c>
      <c r="W212">
        <v>0</v>
      </c>
      <c r="X212">
        <v>0</v>
      </c>
      <c r="Y212">
        <v>0</v>
      </c>
      <c r="Z212">
        <v>0</v>
      </c>
      <c r="AA212" t="s">
        <v>309</v>
      </c>
      <c r="AB212" t="s">
        <v>750</v>
      </c>
      <c r="AC212" t="s">
        <v>287</v>
      </c>
      <c r="AD212">
        <v>1</v>
      </c>
      <c r="AE212">
        <v>0</v>
      </c>
      <c r="AF212">
        <v>0</v>
      </c>
      <c r="AG212">
        <v>0</v>
      </c>
      <c r="AH212">
        <v>0</v>
      </c>
      <c r="AI212">
        <v>0</v>
      </c>
      <c r="AJ212">
        <v>0</v>
      </c>
      <c r="AK212">
        <v>0</v>
      </c>
      <c r="AL212">
        <v>0</v>
      </c>
      <c r="AM212">
        <v>0</v>
      </c>
      <c r="AN212" t="s">
        <v>234</v>
      </c>
      <c r="AO212" t="s">
        <v>288</v>
      </c>
      <c r="AP212" t="s">
        <v>289</v>
      </c>
      <c r="AQ212" t="s">
        <v>3972</v>
      </c>
      <c r="AR212">
        <v>1</v>
      </c>
      <c r="AS212">
        <v>1</v>
      </c>
      <c r="AT212">
        <v>0</v>
      </c>
      <c r="AU212">
        <v>1</v>
      </c>
      <c r="AV212">
        <v>0</v>
      </c>
      <c r="AW212">
        <v>0</v>
      </c>
      <c r="AX212">
        <v>1</v>
      </c>
      <c r="AY212">
        <v>0</v>
      </c>
      <c r="AZ212" t="s">
        <v>1500</v>
      </c>
      <c r="BA212">
        <v>600</v>
      </c>
      <c r="BB212">
        <v>300</v>
      </c>
      <c r="BC212" t="s">
        <v>1655</v>
      </c>
      <c r="BD212">
        <v>500</v>
      </c>
      <c r="BE212" s="252">
        <v>192.30769230769201</v>
      </c>
      <c r="BF212" t="s">
        <v>1655</v>
      </c>
      <c r="BG212" t="s">
        <v>234</v>
      </c>
      <c r="BH212" s="252" t="s">
        <v>234</v>
      </c>
      <c r="BI212" t="s">
        <v>234</v>
      </c>
      <c r="BJ212">
        <v>500</v>
      </c>
      <c r="BK212" s="252">
        <v>172.413793103448</v>
      </c>
      <c r="BL212" t="s">
        <v>1655</v>
      </c>
      <c r="BM212" t="s">
        <v>234</v>
      </c>
      <c r="BN212" s="252" t="s">
        <v>234</v>
      </c>
      <c r="BO212" t="s">
        <v>234</v>
      </c>
      <c r="BP212" t="s">
        <v>234</v>
      </c>
      <c r="BQ212" s="252" t="s">
        <v>234</v>
      </c>
      <c r="BR212" t="s">
        <v>234</v>
      </c>
      <c r="BS212" t="s">
        <v>1504</v>
      </c>
      <c r="BT212" t="s">
        <v>1655</v>
      </c>
      <c r="BU212">
        <v>1200</v>
      </c>
      <c r="BV212" t="s">
        <v>234</v>
      </c>
      <c r="BW212" t="s">
        <v>234</v>
      </c>
      <c r="BX212" t="s">
        <v>234</v>
      </c>
      <c r="BY212" t="s">
        <v>234</v>
      </c>
      <c r="BZ212" t="s">
        <v>234</v>
      </c>
      <c r="CA212" t="s">
        <v>234</v>
      </c>
      <c r="CB212" t="s">
        <v>259</v>
      </c>
      <c r="CC212">
        <v>1200</v>
      </c>
      <c r="CD212" t="s">
        <v>1445</v>
      </c>
      <c r="CE212" t="s">
        <v>1655</v>
      </c>
      <c r="CF212" t="s">
        <v>3903</v>
      </c>
      <c r="CG212">
        <v>0</v>
      </c>
      <c r="CH212">
        <v>1</v>
      </c>
      <c r="CI212">
        <v>0</v>
      </c>
      <c r="CJ212">
        <v>0</v>
      </c>
      <c r="CK212">
        <v>0</v>
      </c>
      <c r="CL212">
        <v>0</v>
      </c>
      <c r="CM212">
        <v>0</v>
      </c>
      <c r="CN212">
        <v>1</v>
      </c>
      <c r="CO212">
        <v>0</v>
      </c>
      <c r="CP212">
        <v>0</v>
      </c>
      <c r="CQ212">
        <v>0</v>
      </c>
      <c r="CR212">
        <v>0</v>
      </c>
      <c r="CS212">
        <v>0</v>
      </c>
      <c r="CT212">
        <v>0</v>
      </c>
      <c r="CU212" t="s">
        <v>234</v>
      </c>
      <c r="CV212" t="s">
        <v>4313</v>
      </c>
      <c r="CW212">
        <v>1</v>
      </c>
      <c r="CX212">
        <v>1</v>
      </c>
      <c r="CY212">
        <v>0</v>
      </c>
      <c r="CZ212">
        <v>1</v>
      </c>
      <c r="DA212">
        <v>0</v>
      </c>
      <c r="DB212">
        <v>0</v>
      </c>
      <c r="DC212">
        <v>0</v>
      </c>
      <c r="DD212">
        <v>0</v>
      </c>
      <c r="DE212" t="s">
        <v>1655</v>
      </c>
      <c r="DF212" t="s">
        <v>1655</v>
      </c>
      <c r="DG212" t="s">
        <v>1655</v>
      </c>
      <c r="DH212" t="s">
        <v>441</v>
      </c>
      <c r="DI212" t="s">
        <v>305</v>
      </c>
      <c r="DJ212" t="s">
        <v>260</v>
      </c>
      <c r="DK212" t="s">
        <v>314</v>
      </c>
      <c r="DL212" t="s">
        <v>1018</v>
      </c>
      <c r="DM212">
        <v>1</v>
      </c>
      <c r="DN212">
        <v>0</v>
      </c>
      <c r="DO212">
        <v>0</v>
      </c>
      <c r="DP212">
        <v>0</v>
      </c>
      <c r="DQ212">
        <v>0</v>
      </c>
      <c r="DR212">
        <v>0</v>
      </c>
      <c r="DS212">
        <v>0</v>
      </c>
      <c r="DT212">
        <v>0</v>
      </c>
      <c r="DU212" t="s">
        <v>1655</v>
      </c>
      <c r="DV212">
        <v>50</v>
      </c>
      <c r="DW212" t="s">
        <v>3814</v>
      </c>
      <c r="DX212" t="s">
        <v>234</v>
      </c>
      <c r="DY212" t="s">
        <v>234</v>
      </c>
      <c r="DZ212" t="s">
        <v>234</v>
      </c>
      <c r="EA212" s="99">
        <v>50</v>
      </c>
      <c r="EB212" t="s">
        <v>1445</v>
      </c>
      <c r="EC212" t="s">
        <v>234</v>
      </c>
      <c r="ED212" t="s">
        <v>234</v>
      </c>
      <c r="EE212" t="s">
        <v>234</v>
      </c>
      <c r="EF212" t="s">
        <v>234</v>
      </c>
      <c r="EG212" t="s">
        <v>234</v>
      </c>
      <c r="EH212" t="s">
        <v>234</v>
      </c>
      <c r="EI212" t="s">
        <v>234</v>
      </c>
      <c r="EJ212" t="s">
        <v>234</v>
      </c>
      <c r="EK212" s="252" t="s">
        <v>234</v>
      </c>
      <c r="EL212" t="s">
        <v>234</v>
      </c>
      <c r="EM212" t="s">
        <v>234</v>
      </c>
      <c r="EN212" t="s">
        <v>234</v>
      </c>
      <c r="EO212" t="s">
        <v>234</v>
      </c>
      <c r="EP212" t="s">
        <v>234</v>
      </c>
      <c r="EQ212" s="252" t="s">
        <v>234</v>
      </c>
      <c r="ER212" t="s">
        <v>234</v>
      </c>
      <c r="ES212" t="s">
        <v>234</v>
      </c>
      <c r="ET212" t="s">
        <v>234</v>
      </c>
      <c r="EU212" t="s">
        <v>234</v>
      </c>
      <c r="EV212" t="s">
        <v>234</v>
      </c>
      <c r="EW212" t="s">
        <v>234</v>
      </c>
      <c r="EX212" t="s">
        <v>234</v>
      </c>
      <c r="EY212" t="s">
        <v>234</v>
      </c>
      <c r="EZ212" t="s">
        <v>234</v>
      </c>
      <c r="FA212" t="s">
        <v>234</v>
      </c>
      <c r="FB212" t="s">
        <v>234</v>
      </c>
      <c r="FC212" t="s">
        <v>234</v>
      </c>
      <c r="FD212" t="s">
        <v>234</v>
      </c>
      <c r="FE212" t="s">
        <v>234</v>
      </c>
      <c r="FF212" t="s">
        <v>234</v>
      </c>
      <c r="FG212" t="s">
        <v>234</v>
      </c>
      <c r="FH212" t="s">
        <v>234</v>
      </c>
      <c r="FI212" t="s">
        <v>234</v>
      </c>
      <c r="FJ212" t="s">
        <v>234</v>
      </c>
      <c r="FK212" t="s">
        <v>234</v>
      </c>
      <c r="FL212" t="s">
        <v>1655</v>
      </c>
      <c r="FM212" t="s">
        <v>3903</v>
      </c>
      <c r="FN212">
        <v>0</v>
      </c>
      <c r="FO212">
        <v>1</v>
      </c>
      <c r="FP212">
        <v>0</v>
      </c>
      <c r="FQ212">
        <v>0</v>
      </c>
      <c r="FR212">
        <v>0</v>
      </c>
      <c r="FS212">
        <v>0</v>
      </c>
      <c r="FT212">
        <v>1</v>
      </c>
      <c r="FU212">
        <v>0</v>
      </c>
      <c r="FV212">
        <v>0</v>
      </c>
      <c r="FW212">
        <v>0</v>
      </c>
      <c r="FX212">
        <v>0</v>
      </c>
      <c r="FY212">
        <v>0</v>
      </c>
      <c r="FZ212">
        <v>0</v>
      </c>
      <c r="GA212" t="s">
        <v>234</v>
      </c>
      <c r="GB212" t="s">
        <v>1018</v>
      </c>
      <c r="GC212">
        <v>1</v>
      </c>
      <c r="GD212">
        <v>0</v>
      </c>
      <c r="GE212">
        <v>0</v>
      </c>
      <c r="GF212">
        <v>0</v>
      </c>
      <c r="GG212">
        <v>0</v>
      </c>
      <c r="GH212">
        <v>0</v>
      </c>
      <c r="GI212">
        <v>0</v>
      </c>
      <c r="GJ212">
        <v>0</v>
      </c>
      <c r="GK212" t="s">
        <v>1655</v>
      </c>
      <c r="GL212" t="s">
        <v>1655</v>
      </c>
      <c r="GM212" t="s">
        <v>1655</v>
      </c>
      <c r="GN212" t="s">
        <v>441</v>
      </c>
      <c r="GO212" t="s">
        <v>305</v>
      </c>
      <c r="GP212" t="s">
        <v>2151</v>
      </c>
      <c r="GQ212" t="s">
        <v>305</v>
      </c>
      <c r="GR212" t="s">
        <v>1445</v>
      </c>
      <c r="GS212" t="s">
        <v>234</v>
      </c>
      <c r="GT212" t="s">
        <v>234</v>
      </c>
      <c r="GU212" t="s">
        <v>234</v>
      </c>
      <c r="GV212" t="s">
        <v>234</v>
      </c>
      <c r="GW212" t="s">
        <v>234</v>
      </c>
      <c r="GX212" t="s">
        <v>234</v>
      </c>
      <c r="GY212" t="s">
        <v>234</v>
      </c>
      <c r="GZ212" t="s">
        <v>234</v>
      </c>
      <c r="HA212" t="s">
        <v>1586</v>
      </c>
      <c r="HB212">
        <v>0</v>
      </c>
      <c r="HC212">
        <v>0</v>
      </c>
      <c r="HD212">
        <v>1</v>
      </c>
      <c r="HE212">
        <v>0</v>
      </c>
      <c r="HF212">
        <v>0</v>
      </c>
      <c r="HG212">
        <v>0</v>
      </c>
      <c r="HH212">
        <v>0</v>
      </c>
      <c r="HI212">
        <v>0</v>
      </c>
      <c r="HJ212" t="s">
        <v>234</v>
      </c>
      <c r="HK212" t="s">
        <v>1655</v>
      </c>
      <c r="HL212" t="s">
        <v>234</v>
      </c>
      <c r="HM212" t="s">
        <v>3878</v>
      </c>
      <c r="HN212">
        <v>1</v>
      </c>
      <c r="HO212">
        <v>1</v>
      </c>
      <c r="HP212">
        <v>0</v>
      </c>
      <c r="HQ212" t="s">
        <v>234</v>
      </c>
      <c r="HR212" t="s">
        <v>234</v>
      </c>
      <c r="HS212" t="s">
        <v>234</v>
      </c>
      <c r="HT212" t="s">
        <v>234</v>
      </c>
      <c r="HU212" t="s">
        <v>234</v>
      </c>
      <c r="HV212" t="s">
        <v>234</v>
      </c>
      <c r="HW212" t="s">
        <v>234</v>
      </c>
      <c r="HX212" t="s">
        <v>234</v>
      </c>
      <c r="HY212" t="s">
        <v>234</v>
      </c>
      <c r="HZ212" t="s">
        <v>234</v>
      </c>
      <c r="IA212" t="s">
        <v>234</v>
      </c>
      <c r="IB212" t="s">
        <v>234</v>
      </c>
      <c r="IC212" t="s">
        <v>234</v>
      </c>
      <c r="ID212" t="s">
        <v>234</v>
      </c>
      <c r="IE212" t="s">
        <v>234</v>
      </c>
      <c r="IF212" t="s">
        <v>234</v>
      </c>
      <c r="IG212" t="s">
        <v>234</v>
      </c>
      <c r="IH212" t="s">
        <v>234</v>
      </c>
      <c r="II212" t="s">
        <v>234</v>
      </c>
      <c r="IJ212" t="s">
        <v>234</v>
      </c>
      <c r="IK212" t="s">
        <v>234</v>
      </c>
      <c r="IL212" t="s">
        <v>234</v>
      </c>
      <c r="IM212" t="s">
        <v>234</v>
      </c>
      <c r="IN212" t="s">
        <v>234</v>
      </c>
      <c r="IO212" t="s">
        <v>234</v>
      </c>
      <c r="IP212" t="s">
        <v>234</v>
      </c>
      <c r="IQ212" t="s">
        <v>234</v>
      </c>
      <c r="IR212" t="s">
        <v>234</v>
      </c>
      <c r="IS212" t="s">
        <v>234</v>
      </c>
      <c r="IT212" t="s">
        <v>234</v>
      </c>
      <c r="IU212" t="s">
        <v>234</v>
      </c>
      <c r="IV212" t="s">
        <v>234</v>
      </c>
      <c r="IW212" t="s">
        <v>234</v>
      </c>
      <c r="IX212" t="s">
        <v>234</v>
      </c>
      <c r="IY212" t="s">
        <v>234</v>
      </c>
      <c r="IZ212" t="s">
        <v>234</v>
      </c>
      <c r="JA212" t="s">
        <v>234</v>
      </c>
      <c r="JB212" t="s">
        <v>234</v>
      </c>
      <c r="JC212" t="s">
        <v>234</v>
      </c>
      <c r="JD212" t="s">
        <v>234</v>
      </c>
      <c r="JE212" t="s">
        <v>234</v>
      </c>
      <c r="JF212" t="s">
        <v>234</v>
      </c>
      <c r="JG212" t="s">
        <v>234</v>
      </c>
      <c r="JH212" t="s">
        <v>234</v>
      </c>
      <c r="JI212" t="s">
        <v>234</v>
      </c>
      <c r="JJ212" t="s">
        <v>234</v>
      </c>
      <c r="JK212" t="s">
        <v>234</v>
      </c>
      <c r="JL212" t="s">
        <v>234</v>
      </c>
      <c r="JM212" t="s">
        <v>234</v>
      </c>
      <c r="JN212" t="s">
        <v>234</v>
      </c>
      <c r="JO212" t="s">
        <v>234</v>
      </c>
      <c r="JP212" t="s">
        <v>234</v>
      </c>
      <c r="JQ212" t="s">
        <v>234</v>
      </c>
      <c r="JR212" t="s">
        <v>234</v>
      </c>
      <c r="JS212" t="s">
        <v>234</v>
      </c>
      <c r="JT212" t="s">
        <v>234</v>
      </c>
      <c r="JU212" t="s">
        <v>234</v>
      </c>
      <c r="JV212" t="s">
        <v>234</v>
      </c>
      <c r="JW212" t="s">
        <v>234</v>
      </c>
      <c r="JX212" t="s">
        <v>234</v>
      </c>
    </row>
    <row r="213" spans="1:284" x14ac:dyDescent="0.35">
      <c r="A213" t="s">
        <v>4316</v>
      </c>
      <c r="B213" s="268">
        <v>44621</v>
      </c>
      <c r="C213" t="s">
        <v>451</v>
      </c>
      <c r="D213" t="s">
        <v>450</v>
      </c>
      <c r="E213" t="s">
        <v>4303</v>
      </c>
      <c r="F213" t="s">
        <v>441</v>
      </c>
      <c r="G213" t="s">
        <v>2151</v>
      </c>
      <c r="H213" t="s">
        <v>4305</v>
      </c>
      <c r="I213" t="s">
        <v>246</v>
      </c>
      <c r="J213" t="s">
        <v>4307</v>
      </c>
      <c r="K213" t="s">
        <v>247</v>
      </c>
      <c r="L213" t="s">
        <v>284</v>
      </c>
      <c r="M213" t="s">
        <v>250</v>
      </c>
      <c r="N213" t="s">
        <v>234</v>
      </c>
      <c r="O213" t="s">
        <v>234</v>
      </c>
      <c r="P213" t="s">
        <v>285</v>
      </c>
      <c r="Q213" t="s">
        <v>234</v>
      </c>
      <c r="R213" t="s">
        <v>302</v>
      </c>
      <c r="S213">
        <v>0</v>
      </c>
      <c r="T213">
        <v>1</v>
      </c>
      <c r="U213">
        <v>0</v>
      </c>
      <c r="V213">
        <v>0</v>
      </c>
      <c r="W213">
        <v>0</v>
      </c>
      <c r="X213">
        <v>0</v>
      </c>
      <c r="Y213">
        <v>0</v>
      </c>
      <c r="Z213">
        <v>0</v>
      </c>
      <c r="AA213" t="s">
        <v>303</v>
      </c>
      <c r="AB213" t="s">
        <v>752</v>
      </c>
      <c r="AC213" t="s">
        <v>287</v>
      </c>
      <c r="AD213">
        <v>1</v>
      </c>
      <c r="AE213">
        <v>0</v>
      </c>
      <c r="AF213">
        <v>0</v>
      </c>
      <c r="AG213">
        <v>0</v>
      </c>
      <c r="AH213">
        <v>0</v>
      </c>
      <c r="AI213">
        <v>0</v>
      </c>
      <c r="AJ213">
        <v>0</v>
      </c>
      <c r="AK213">
        <v>0</v>
      </c>
      <c r="AL213">
        <v>0</v>
      </c>
      <c r="AM213">
        <v>0</v>
      </c>
      <c r="AN213" t="s">
        <v>234</v>
      </c>
      <c r="AO213" t="s">
        <v>317</v>
      </c>
      <c r="AP213" t="s">
        <v>289</v>
      </c>
      <c r="AQ213" t="s">
        <v>234</v>
      </c>
      <c r="AR213" t="s">
        <v>234</v>
      </c>
      <c r="AS213" t="s">
        <v>234</v>
      </c>
      <c r="AT213" t="s">
        <v>234</v>
      </c>
      <c r="AU213" t="s">
        <v>234</v>
      </c>
      <c r="AV213" t="s">
        <v>234</v>
      </c>
      <c r="AW213" t="s">
        <v>234</v>
      </c>
      <c r="AX213" t="s">
        <v>234</v>
      </c>
      <c r="AY213" t="s">
        <v>234</v>
      </c>
      <c r="AZ213" t="s">
        <v>234</v>
      </c>
      <c r="BA213" t="s">
        <v>234</v>
      </c>
      <c r="BB213" t="s">
        <v>234</v>
      </c>
      <c r="BC213" t="s">
        <v>234</v>
      </c>
      <c r="BD213" t="s">
        <v>234</v>
      </c>
      <c r="BE213" s="252" t="s">
        <v>234</v>
      </c>
      <c r="BF213" t="s">
        <v>234</v>
      </c>
      <c r="BG213" t="s">
        <v>234</v>
      </c>
      <c r="BH213" s="252" t="s">
        <v>234</v>
      </c>
      <c r="BI213" t="s">
        <v>234</v>
      </c>
      <c r="BJ213" t="s">
        <v>234</v>
      </c>
      <c r="BK213" s="252" t="s">
        <v>234</v>
      </c>
      <c r="BL213" t="s">
        <v>234</v>
      </c>
      <c r="BM213" t="s">
        <v>234</v>
      </c>
      <c r="BN213" s="252" t="s">
        <v>234</v>
      </c>
      <c r="BO213" t="s">
        <v>234</v>
      </c>
      <c r="BP213" t="s">
        <v>234</v>
      </c>
      <c r="BQ213" s="252" t="s">
        <v>234</v>
      </c>
      <c r="BR213" t="s">
        <v>234</v>
      </c>
      <c r="BS213" t="s">
        <v>234</v>
      </c>
      <c r="BT213" t="s">
        <v>234</v>
      </c>
      <c r="BU213" t="s">
        <v>234</v>
      </c>
      <c r="BV213" t="s">
        <v>234</v>
      </c>
      <c r="BW213" t="s">
        <v>234</v>
      </c>
      <c r="BX213" t="s">
        <v>234</v>
      </c>
      <c r="BY213" t="s">
        <v>234</v>
      </c>
      <c r="BZ213" t="s">
        <v>234</v>
      </c>
      <c r="CA213" t="s">
        <v>234</v>
      </c>
      <c r="CB213" t="s">
        <v>234</v>
      </c>
      <c r="CC213" t="s">
        <v>234</v>
      </c>
      <c r="CD213" t="s">
        <v>234</v>
      </c>
      <c r="CE213" t="s">
        <v>234</v>
      </c>
      <c r="CF213" t="s">
        <v>234</v>
      </c>
      <c r="CG213" t="s">
        <v>234</v>
      </c>
      <c r="CH213" t="s">
        <v>234</v>
      </c>
      <c r="CI213" t="s">
        <v>234</v>
      </c>
      <c r="CJ213" t="s">
        <v>234</v>
      </c>
      <c r="CK213" t="s">
        <v>234</v>
      </c>
      <c r="CL213" t="s">
        <v>234</v>
      </c>
      <c r="CM213" t="s">
        <v>234</v>
      </c>
      <c r="CN213" t="s">
        <v>234</v>
      </c>
      <c r="CO213" t="s">
        <v>234</v>
      </c>
      <c r="CP213" t="s">
        <v>234</v>
      </c>
      <c r="CQ213" t="s">
        <v>234</v>
      </c>
      <c r="CR213" t="s">
        <v>234</v>
      </c>
      <c r="CS213" t="s">
        <v>234</v>
      </c>
      <c r="CT213" t="s">
        <v>234</v>
      </c>
      <c r="CU213" t="s">
        <v>234</v>
      </c>
      <c r="CV213" t="s">
        <v>234</v>
      </c>
      <c r="CW213" t="s">
        <v>234</v>
      </c>
      <c r="CX213" t="s">
        <v>234</v>
      </c>
      <c r="CY213" t="s">
        <v>234</v>
      </c>
      <c r="CZ213" t="s">
        <v>234</v>
      </c>
      <c r="DA213" t="s">
        <v>234</v>
      </c>
      <c r="DB213" t="s">
        <v>234</v>
      </c>
      <c r="DC213" t="s">
        <v>234</v>
      </c>
      <c r="DD213" t="s">
        <v>234</v>
      </c>
      <c r="DE213" t="s">
        <v>234</v>
      </c>
      <c r="DF213" t="s">
        <v>234</v>
      </c>
      <c r="DG213" t="s">
        <v>234</v>
      </c>
      <c r="DH213" t="s">
        <v>234</v>
      </c>
      <c r="DI213" t="s">
        <v>234</v>
      </c>
      <c r="DJ213" t="s">
        <v>234</v>
      </c>
      <c r="DK213" t="s">
        <v>234</v>
      </c>
      <c r="DL213" t="s">
        <v>4315</v>
      </c>
      <c r="DM213">
        <v>0</v>
      </c>
      <c r="DN213">
        <v>1</v>
      </c>
      <c r="DO213">
        <v>1</v>
      </c>
      <c r="DP213">
        <v>0</v>
      </c>
      <c r="DQ213">
        <v>1</v>
      </c>
      <c r="DR213">
        <v>0</v>
      </c>
      <c r="DS213">
        <v>1</v>
      </c>
      <c r="DT213">
        <v>0</v>
      </c>
      <c r="DU213" t="s">
        <v>234</v>
      </c>
      <c r="DV213" t="s">
        <v>234</v>
      </c>
      <c r="DW213" t="s">
        <v>234</v>
      </c>
      <c r="DX213" t="s">
        <v>234</v>
      </c>
      <c r="DY213" t="s">
        <v>234</v>
      </c>
      <c r="DZ213" t="s">
        <v>234</v>
      </c>
      <c r="EA213" t="s">
        <v>234</v>
      </c>
      <c r="EB213" t="s">
        <v>234</v>
      </c>
      <c r="EC213">
        <v>25</v>
      </c>
      <c r="ED213" t="s">
        <v>1655</v>
      </c>
      <c r="EE213" t="s">
        <v>234</v>
      </c>
      <c r="EF213" t="s">
        <v>234</v>
      </c>
      <c r="EG213" t="s">
        <v>1655</v>
      </c>
      <c r="EH213">
        <v>25</v>
      </c>
      <c r="EI213" t="s">
        <v>234</v>
      </c>
      <c r="EJ213" t="s">
        <v>234</v>
      </c>
      <c r="EK213" s="252">
        <v>25</v>
      </c>
      <c r="EL213" t="s">
        <v>1445</v>
      </c>
      <c r="EM213" t="s">
        <v>1445</v>
      </c>
      <c r="EN213" t="s">
        <v>234</v>
      </c>
      <c r="EO213">
        <v>150</v>
      </c>
      <c r="EP213">
        <v>125</v>
      </c>
      <c r="EQ213" s="252">
        <v>70.8333333333333</v>
      </c>
      <c r="ER213" t="s">
        <v>1655</v>
      </c>
      <c r="ES213" t="s">
        <v>1655</v>
      </c>
      <c r="ET213">
        <v>125</v>
      </c>
      <c r="EU213" t="s">
        <v>234</v>
      </c>
      <c r="EV213" t="s">
        <v>234</v>
      </c>
      <c r="EW213" t="s">
        <v>234</v>
      </c>
      <c r="EX213" s="99">
        <v>125</v>
      </c>
      <c r="EY213" t="s">
        <v>1655</v>
      </c>
      <c r="EZ213" t="s">
        <v>234</v>
      </c>
      <c r="FA213" t="s">
        <v>234</v>
      </c>
      <c r="FB213" t="s">
        <v>234</v>
      </c>
      <c r="FC213" t="s">
        <v>234</v>
      </c>
      <c r="FD213" t="s">
        <v>234</v>
      </c>
      <c r="FE213" t="s">
        <v>234</v>
      </c>
      <c r="FF213" t="s">
        <v>234</v>
      </c>
      <c r="FG213" t="s">
        <v>234</v>
      </c>
      <c r="FH213" t="s">
        <v>234</v>
      </c>
      <c r="FI213" t="s">
        <v>234</v>
      </c>
      <c r="FJ213" t="s">
        <v>234</v>
      </c>
      <c r="FK213" t="s">
        <v>234</v>
      </c>
      <c r="FL213" t="s">
        <v>1445</v>
      </c>
      <c r="FM213" t="s">
        <v>234</v>
      </c>
      <c r="FN213" t="s">
        <v>234</v>
      </c>
      <c r="FO213" t="s">
        <v>234</v>
      </c>
      <c r="FP213" t="s">
        <v>234</v>
      </c>
      <c r="FQ213" t="s">
        <v>234</v>
      </c>
      <c r="FR213" t="s">
        <v>234</v>
      </c>
      <c r="FS213" t="s">
        <v>234</v>
      </c>
      <c r="FT213" t="s">
        <v>234</v>
      </c>
      <c r="FU213" t="s">
        <v>234</v>
      </c>
      <c r="FV213" t="s">
        <v>234</v>
      </c>
      <c r="FW213" t="s">
        <v>234</v>
      </c>
      <c r="FX213" t="s">
        <v>234</v>
      </c>
      <c r="FY213" t="s">
        <v>234</v>
      </c>
      <c r="FZ213" t="s">
        <v>234</v>
      </c>
      <c r="GA213" t="s">
        <v>234</v>
      </c>
      <c r="GB213" t="s">
        <v>234</v>
      </c>
      <c r="GC213" t="s">
        <v>234</v>
      </c>
      <c r="GD213" t="s">
        <v>234</v>
      </c>
      <c r="GE213" t="s">
        <v>234</v>
      </c>
      <c r="GF213" t="s">
        <v>234</v>
      </c>
      <c r="GG213" t="s">
        <v>234</v>
      </c>
      <c r="GH213" t="s">
        <v>234</v>
      </c>
      <c r="GI213" t="s">
        <v>234</v>
      </c>
      <c r="GJ213" t="s">
        <v>234</v>
      </c>
      <c r="GK213" t="s">
        <v>1655</v>
      </c>
      <c r="GL213" t="s">
        <v>1445</v>
      </c>
      <c r="GM213" t="s">
        <v>1655</v>
      </c>
      <c r="GN213" t="s">
        <v>441</v>
      </c>
      <c r="GO213" t="s">
        <v>305</v>
      </c>
      <c r="GP213" t="s">
        <v>2151</v>
      </c>
      <c r="GQ213" t="s">
        <v>305</v>
      </c>
      <c r="GR213" t="s">
        <v>1445</v>
      </c>
      <c r="GS213" t="s">
        <v>234</v>
      </c>
      <c r="GT213" t="s">
        <v>234</v>
      </c>
      <c r="GU213" t="s">
        <v>234</v>
      </c>
      <c r="GV213" t="s">
        <v>234</v>
      </c>
      <c r="GW213" t="s">
        <v>234</v>
      </c>
      <c r="GX213" t="s">
        <v>234</v>
      </c>
      <c r="GY213" t="s">
        <v>234</v>
      </c>
      <c r="GZ213" t="s">
        <v>234</v>
      </c>
      <c r="HA213" t="s">
        <v>4240</v>
      </c>
      <c r="HB213">
        <v>0</v>
      </c>
      <c r="HC213">
        <v>1</v>
      </c>
      <c r="HD213">
        <v>0</v>
      </c>
      <c r="HE213">
        <v>1</v>
      </c>
      <c r="HF213">
        <v>0</v>
      </c>
      <c r="HG213">
        <v>0</v>
      </c>
      <c r="HH213">
        <v>0</v>
      </c>
      <c r="HI213">
        <v>0</v>
      </c>
      <c r="HJ213" t="s">
        <v>234</v>
      </c>
      <c r="HK213" t="s">
        <v>1655</v>
      </c>
      <c r="HL213" t="s">
        <v>234</v>
      </c>
      <c r="HM213" t="s">
        <v>303</v>
      </c>
      <c r="HN213">
        <v>0</v>
      </c>
      <c r="HO213">
        <v>1</v>
      </c>
      <c r="HP213">
        <v>0</v>
      </c>
      <c r="HQ213" t="s">
        <v>234</v>
      </c>
      <c r="HR213" t="s">
        <v>234</v>
      </c>
      <c r="HS213" t="s">
        <v>234</v>
      </c>
      <c r="HT213" t="s">
        <v>234</v>
      </c>
      <c r="HU213" t="s">
        <v>234</v>
      </c>
      <c r="HV213" t="s">
        <v>234</v>
      </c>
      <c r="HW213" t="s">
        <v>234</v>
      </c>
      <c r="HX213" t="s">
        <v>234</v>
      </c>
      <c r="HY213" t="s">
        <v>234</v>
      </c>
      <c r="HZ213" t="s">
        <v>234</v>
      </c>
      <c r="IA213" t="s">
        <v>234</v>
      </c>
      <c r="IB213" t="s">
        <v>234</v>
      </c>
      <c r="IC213" t="s">
        <v>234</v>
      </c>
      <c r="ID213" t="s">
        <v>234</v>
      </c>
      <c r="IE213" t="s">
        <v>234</v>
      </c>
      <c r="IF213" t="s">
        <v>234</v>
      </c>
      <c r="IG213" t="s">
        <v>234</v>
      </c>
      <c r="IH213" t="s">
        <v>234</v>
      </c>
      <c r="II213" t="s">
        <v>234</v>
      </c>
      <c r="IJ213" t="s">
        <v>234</v>
      </c>
      <c r="IK213" t="s">
        <v>234</v>
      </c>
      <c r="IL213" t="s">
        <v>234</v>
      </c>
      <c r="IM213" t="s">
        <v>234</v>
      </c>
      <c r="IN213" t="s">
        <v>234</v>
      </c>
      <c r="IO213" t="s">
        <v>234</v>
      </c>
      <c r="IP213" t="s">
        <v>234</v>
      </c>
      <c r="IQ213" t="s">
        <v>234</v>
      </c>
      <c r="IR213" t="s">
        <v>234</v>
      </c>
      <c r="IS213" t="s">
        <v>234</v>
      </c>
      <c r="IT213" t="s">
        <v>234</v>
      </c>
      <c r="IU213" t="s">
        <v>234</v>
      </c>
      <c r="IV213" t="s">
        <v>234</v>
      </c>
      <c r="IW213" t="s">
        <v>234</v>
      </c>
      <c r="IX213" t="s">
        <v>234</v>
      </c>
      <c r="IY213" t="s">
        <v>234</v>
      </c>
      <c r="IZ213" t="s">
        <v>234</v>
      </c>
      <c r="JA213" t="s">
        <v>234</v>
      </c>
      <c r="JB213" t="s">
        <v>234</v>
      </c>
      <c r="JC213" t="s">
        <v>234</v>
      </c>
      <c r="JD213" t="s">
        <v>234</v>
      </c>
      <c r="JE213" t="s">
        <v>234</v>
      </c>
      <c r="JF213" t="s">
        <v>234</v>
      </c>
      <c r="JG213" t="s">
        <v>234</v>
      </c>
      <c r="JH213" t="s">
        <v>234</v>
      </c>
      <c r="JI213" t="s">
        <v>234</v>
      </c>
      <c r="JJ213" t="s">
        <v>234</v>
      </c>
      <c r="JK213" t="s">
        <v>234</v>
      </c>
      <c r="JL213" t="s">
        <v>234</v>
      </c>
      <c r="JM213" t="s">
        <v>234</v>
      </c>
      <c r="JN213" t="s">
        <v>234</v>
      </c>
      <c r="JO213" t="s">
        <v>234</v>
      </c>
      <c r="JP213" t="s">
        <v>234</v>
      </c>
      <c r="JQ213" t="s">
        <v>234</v>
      </c>
      <c r="JR213" t="s">
        <v>234</v>
      </c>
      <c r="JS213" t="s">
        <v>234</v>
      </c>
      <c r="JT213" t="s">
        <v>234</v>
      </c>
      <c r="JU213" t="s">
        <v>234</v>
      </c>
      <c r="JV213" t="s">
        <v>234</v>
      </c>
      <c r="JW213" t="s">
        <v>234</v>
      </c>
      <c r="JX213" t="s">
        <v>234</v>
      </c>
    </row>
    <row r="214" spans="1:284" x14ac:dyDescent="0.35">
      <c r="A214" t="s">
        <v>4318</v>
      </c>
      <c r="B214" s="268">
        <v>44621</v>
      </c>
      <c r="C214" t="s">
        <v>451</v>
      </c>
      <c r="D214" t="s">
        <v>450</v>
      </c>
      <c r="E214" t="s">
        <v>4303</v>
      </c>
      <c r="F214" t="s">
        <v>441</v>
      </c>
      <c r="G214" t="s">
        <v>2151</v>
      </c>
      <c r="H214" t="s">
        <v>4305</v>
      </c>
      <c r="I214" t="s">
        <v>246</v>
      </c>
      <c r="J214" t="s">
        <v>4307</v>
      </c>
      <c r="K214" t="s">
        <v>247</v>
      </c>
      <c r="L214" t="s">
        <v>284</v>
      </c>
      <c r="M214" t="s">
        <v>274</v>
      </c>
      <c r="N214" t="s">
        <v>234</v>
      </c>
      <c r="O214" t="s">
        <v>234</v>
      </c>
      <c r="P214" t="s">
        <v>316</v>
      </c>
      <c r="Q214" t="s">
        <v>234</v>
      </c>
      <c r="R214" t="s">
        <v>302</v>
      </c>
      <c r="S214">
        <v>0</v>
      </c>
      <c r="T214">
        <v>1</v>
      </c>
      <c r="U214">
        <v>0</v>
      </c>
      <c r="V214">
        <v>0</v>
      </c>
      <c r="W214">
        <v>0</v>
      </c>
      <c r="X214">
        <v>0</v>
      </c>
      <c r="Y214">
        <v>0</v>
      </c>
      <c r="Z214">
        <v>0</v>
      </c>
      <c r="AA214" t="s">
        <v>303</v>
      </c>
      <c r="AB214" t="s">
        <v>752</v>
      </c>
      <c r="AC214" t="s">
        <v>287</v>
      </c>
      <c r="AD214">
        <v>1</v>
      </c>
      <c r="AE214">
        <v>0</v>
      </c>
      <c r="AF214">
        <v>0</v>
      </c>
      <c r="AG214">
        <v>0</v>
      </c>
      <c r="AH214">
        <v>0</v>
      </c>
      <c r="AI214">
        <v>0</v>
      </c>
      <c r="AJ214">
        <v>0</v>
      </c>
      <c r="AK214">
        <v>0</v>
      </c>
      <c r="AL214">
        <v>0</v>
      </c>
      <c r="AM214">
        <v>0</v>
      </c>
      <c r="AN214" t="s">
        <v>234</v>
      </c>
      <c r="AO214" t="s">
        <v>288</v>
      </c>
      <c r="AP214" t="s">
        <v>311</v>
      </c>
      <c r="AQ214" t="s">
        <v>234</v>
      </c>
      <c r="AR214" t="s">
        <v>234</v>
      </c>
      <c r="AS214" t="s">
        <v>234</v>
      </c>
      <c r="AT214" t="s">
        <v>234</v>
      </c>
      <c r="AU214" t="s">
        <v>234</v>
      </c>
      <c r="AV214" t="s">
        <v>234</v>
      </c>
      <c r="AW214" t="s">
        <v>234</v>
      </c>
      <c r="AX214" t="s">
        <v>234</v>
      </c>
      <c r="AY214" t="s">
        <v>234</v>
      </c>
      <c r="AZ214" t="s">
        <v>234</v>
      </c>
      <c r="BA214" t="s">
        <v>234</v>
      </c>
      <c r="BB214" t="s">
        <v>234</v>
      </c>
      <c r="BC214" t="s">
        <v>234</v>
      </c>
      <c r="BD214" t="s">
        <v>234</v>
      </c>
      <c r="BE214" s="252" t="s">
        <v>234</v>
      </c>
      <c r="BF214" t="s">
        <v>234</v>
      </c>
      <c r="BG214" t="s">
        <v>234</v>
      </c>
      <c r="BH214" s="252" t="s">
        <v>234</v>
      </c>
      <c r="BI214" t="s">
        <v>234</v>
      </c>
      <c r="BJ214" t="s">
        <v>234</v>
      </c>
      <c r="BK214" s="252" t="s">
        <v>234</v>
      </c>
      <c r="BL214" t="s">
        <v>234</v>
      </c>
      <c r="BM214" t="s">
        <v>234</v>
      </c>
      <c r="BN214" s="252" t="s">
        <v>234</v>
      </c>
      <c r="BO214" t="s">
        <v>234</v>
      </c>
      <c r="BP214" t="s">
        <v>234</v>
      </c>
      <c r="BQ214" s="252" t="s">
        <v>234</v>
      </c>
      <c r="BR214" t="s">
        <v>234</v>
      </c>
      <c r="BS214" t="s">
        <v>234</v>
      </c>
      <c r="BT214" t="s">
        <v>234</v>
      </c>
      <c r="BU214" t="s">
        <v>234</v>
      </c>
      <c r="BV214" t="s">
        <v>234</v>
      </c>
      <c r="BW214" t="s">
        <v>234</v>
      </c>
      <c r="BX214" t="s">
        <v>234</v>
      </c>
      <c r="BY214" t="s">
        <v>234</v>
      </c>
      <c r="BZ214" t="s">
        <v>234</v>
      </c>
      <c r="CA214" t="s">
        <v>234</v>
      </c>
      <c r="CB214" t="s">
        <v>234</v>
      </c>
      <c r="CC214" t="s">
        <v>234</v>
      </c>
      <c r="CD214" t="s">
        <v>234</v>
      </c>
      <c r="CE214" t="s">
        <v>234</v>
      </c>
      <c r="CF214" t="s">
        <v>234</v>
      </c>
      <c r="CG214" t="s">
        <v>234</v>
      </c>
      <c r="CH214" t="s">
        <v>234</v>
      </c>
      <c r="CI214" t="s">
        <v>234</v>
      </c>
      <c r="CJ214" t="s">
        <v>234</v>
      </c>
      <c r="CK214" t="s">
        <v>234</v>
      </c>
      <c r="CL214" t="s">
        <v>234</v>
      </c>
      <c r="CM214" t="s">
        <v>234</v>
      </c>
      <c r="CN214" t="s">
        <v>234</v>
      </c>
      <c r="CO214" t="s">
        <v>234</v>
      </c>
      <c r="CP214" t="s">
        <v>234</v>
      </c>
      <c r="CQ214" t="s">
        <v>234</v>
      </c>
      <c r="CR214" t="s">
        <v>234</v>
      </c>
      <c r="CS214" t="s">
        <v>234</v>
      </c>
      <c r="CT214" t="s">
        <v>234</v>
      </c>
      <c r="CU214" t="s">
        <v>234</v>
      </c>
      <c r="CV214" t="s">
        <v>234</v>
      </c>
      <c r="CW214" t="s">
        <v>234</v>
      </c>
      <c r="CX214" t="s">
        <v>234</v>
      </c>
      <c r="CY214" t="s">
        <v>234</v>
      </c>
      <c r="CZ214" t="s">
        <v>234</v>
      </c>
      <c r="DA214" t="s">
        <v>234</v>
      </c>
      <c r="DB214" t="s">
        <v>234</v>
      </c>
      <c r="DC214" t="s">
        <v>234</v>
      </c>
      <c r="DD214" t="s">
        <v>234</v>
      </c>
      <c r="DE214" t="s">
        <v>234</v>
      </c>
      <c r="DF214" t="s">
        <v>234</v>
      </c>
      <c r="DG214" t="s">
        <v>234</v>
      </c>
      <c r="DH214" t="s">
        <v>234</v>
      </c>
      <c r="DI214" t="s">
        <v>234</v>
      </c>
      <c r="DJ214" t="s">
        <v>234</v>
      </c>
      <c r="DK214" t="s">
        <v>234</v>
      </c>
      <c r="DL214" t="s">
        <v>3857</v>
      </c>
      <c r="DM214">
        <v>0</v>
      </c>
      <c r="DN214">
        <v>1</v>
      </c>
      <c r="DO214">
        <v>1</v>
      </c>
      <c r="DP214">
        <v>0</v>
      </c>
      <c r="DQ214">
        <v>1</v>
      </c>
      <c r="DR214">
        <v>0</v>
      </c>
      <c r="DS214">
        <v>1</v>
      </c>
      <c r="DT214">
        <v>0</v>
      </c>
      <c r="DU214" t="s">
        <v>234</v>
      </c>
      <c r="DV214" t="s">
        <v>234</v>
      </c>
      <c r="DW214" t="s">
        <v>234</v>
      </c>
      <c r="DX214" t="s">
        <v>234</v>
      </c>
      <c r="DY214" t="s">
        <v>234</v>
      </c>
      <c r="DZ214" t="s">
        <v>234</v>
      </c>
      <c r="EA214" t="s">
        <v>234</v>
      </c>
      <c r="EB214" t="s">
        <v>234</v>
      </c>
      <c r="EC214">
        <v>25</v>
      </c>
      <c r="ED214" t="s">
        <v>1655</v>
      </c>
      <c r="EE214" t="s">
        <v>234</v>
      </c>
      <c r="EF214" t="s">
        <v>234</v>
      </c>
      <c r="EG214" t="s">
        <v>1655</v>
      </c>
      <c r="EH214">
        <v>35</v>
      </c>
      <c r="EI214" t="s">
        <v>234</v>
      </c>
      <c r="EJ214" t="s">
        <v>234</v>
      </c>
      <c r="EK214" s="252">
        <v>35</v>
      </c>
      <c r="EL214" t="s">
        <v>1445</v>
      </c>
      <c r="EM214" t="s">
        <v>1445</v>
      </c>
      <c r="EN214" t="s">
        <v>234</v>
      </c>
      <c r="EO214">
        <v>150</v>
      </c>
      <c r="EP214">
        <v>125</v>
      </c>
      <c r="EQ214" s="252">
        <v>70.8333333333333</v>
      </c>
      <c r="ER214" t="s">
        <v>1655</v>
      </c>
      <c r="ES214" t="s">
        <v>1655</v>
      </c>
      <c r="ET214">
        <v>125</v>
      </c>
      <c r="EU214" t="s">
        <v>234</v>
      </c>
      <c r="EV214" t="s">
        <v>234</v>
      </c>
      <c r="EW214" t="s">
        <v>234</v>
      </c>
      <c r="EX214" s="99">
        <v>125</v>
      </c>
      <c r="EY214" t="s">
        <v>1655</v>
      </c>
      <c r="EZ214" t="s">
        <v>234</v>
      </c>
      <c r="FA214" t="s">
        <v>234</v>
      </c>
      <c r="FB214" t="s">
        <v>234</v>
      </c>
      <c r="FC214" t="s">
        <v>234</v>
      </c>
      <c r="FD214" t="s">
        <v>234</v>
      </c>
      <c r="FE214" t="s">
        <v>234</v>
      </c>
      <c r="FF214" t="s">
        <v>234</v>
      </c>
      <c r="FG214" t="s">
        <v>234</v>
      </c>
      <c r="FH214" t="s">
        <v>234</v>
      </c>
      <c r="FI214" t="s">
        <v>234</v>
      </c>
      <c r="FJ214" t="s">
        <v>234</v>
      </c>
      <c r="FK214" t="s">
        <v>234</v>
      </c>
      <c r="FL214" t="s">
        <v>1655</v>
      </c>
      <c r="FM214" t="s">
        <v>1528</v>
      </c>
      <c r="FN214">
        <v>0</v>
      </c>
      <c r="FO214">
        <v>0</v>
      </c>
      <c r="FP214">
        <v>0</v>
      </c>
      <c r="FQ214">
        <v>1</v>
      </c>
      <c r="FR214">
        <v>0</v>
      </c>
      <c r="FS214">
        <v>0</v>
      </c>
      <c r="FT214">
        <v>0</v>
      </c>
      <c r="FU214">
        <v>0</v>
      </c>
      <c r="FV214">
        <v>0</v>
      </c>
      <c r="FW214">
        <v>0</v>
      </c>
      <c r="FX214">
        <v>0</v>
      </c>
      <c r="FY214">
        <v>0</v>
      </c>
      <c r="FZ214">
        <v>0</v>
      </c>
      <c r="GA214" t="s">
        <v>234</v>
      </c>
      <c r="GB214" t="s">
        <v>4317</v>
      </c>
      <c r="GC214">
        <v>0</v>
      </c>
      <c r="GD214">
        <v>1</v>
      </c>
      <c r="GE214">
        <v>1</v>
      </c>
      <c r="GF214">
        <v>0</v>
      </c>
      <c r="GG214">
        <v>1</v>
      </c>
      <c r="GH214">
        <v>0</v>
      </c>
      <c r="GI214">
        <v>0</v>
      </c>
      <c r="GJ214">
        <v>0</v>
      </c>
      <c r="GK214" t="s">
        <v>1445</v>
      </c>
      <c r="GL214" t="s">
        <v>1445</v>
      </c>
      <c r="GM214" t="s">
        <v>1655</v>
      </c>
      <c r="GN214" t="s">
        <v>441</v>
      </c>
      <c r="GO214" t="s">
        <v>305</v>
      </c>
      <c r="GP214" t="s">
        <v>2151</v>
      </c>
      <c r="GQ214" t="s">
        <v>305</v>
      </c>
      <c r="GR214" t="s">
        <v>1445</v>
      </c>
      <c r="GS214" t="s">
        <v>234</v>
      </c>
      <c r="GT214" t="s">
        <v>234</v>
      </c>
      <c r="GU214" t="s">
        <v>234</v>
      </c>
      <c r="GV214" t="s">
        <v>234</v>
      </c>
      <c r="GW214" t="s">
        <v>234</v>
      </c>
      <c r="GX214" t="s">
        <v>234</v>
      </c>
      <c r="GY214" t="s">
        <v>234</v>
      </c>
      <c r="GZ214" t="s">
        <v>234</v>
      </c>
      <c r="HA214" t="s">
        <v>3798</v>
      </c>
      <c r="HB214">
        <v>0</v>
      </c>
      <c r="HC214">
        <v>1</v>
      </c>
      <c r="HD214">
        <v>1</v>
      </c>
      <c r="HE214">
        <v>1</v>
      </c>
      <c r="HF214">
        <v>0</v>
      </c>
      <c r="HG214">
        <v>0</v>
      </c>
      <c r="HH214">
        <v>0</v>
      </c>
      <c r="HI214">
        <v>0</v>
      </c>
      <c r="HJ214" t="s">
        <v>234</v>
      </c>
      <c r="HK214" t="s">
        <v>1655</v>
      </c>
      <c r="HL214" t="s">
        <v>234</v>
      </c>
      <c r="HM214" t="s">
        <v>303</v>
      </c>
      <c r="HN214">
        <v>0</v>
      </c>
      <c r="HO214">
        <v>1</v>
      </c>
      <c r="HP214">
        <v>0</v>
      </c>
      <c r="HQ214" t="s">
        <v>234</v>
      </c>
      <c r="HR214" t="s">
        <v>234</v>
      </c>
      <c r="HS214" t="s">
        <v>234</v>
      </c>
      <c r="HT214" t="s">
        <v>234</v>
      </c>
      <c r="HU214" t="s">
        <v>234</v>
      </c>
      <c r="HV214" t="s">
        <v>234</v>
      </c>
      <c r="HW214" t="s">
        <v>234</v>
      </c>
      <c r="HX214" t="s">
        <v>234</v>
      </c>
      <c r="HY214" t="s">
        <v>234</v>
      </c>
      <c r="HZ214" t="s">
        <v>234</v>
      </c>
      <c r="IA214" t="s">
        <v>234</v>
      </c>
      <c r="IB214" t="s">
        <v>234</v>
      </c>
      <c r="IC214" t="s">
        <v>234</v>
      </c>
      <c r="ID214" t="s">
        <v>234</v>
      </c>
      <c r="IE214" t="s">
        <v>234</v>
      </c>
      <c r="IF214" t="s">
        <v>234</v>
      </c>
      <c r="IG214" t="s">
        <v>234</v>
      </c>
      <c r="IH214" t="s">
        <v>234</v>
      </c>
      <c r="II214" t="s">
        <v>234</v>
      </c>
      <c r="IJ214" t="s">
        <v>234</v>
      </c>
      <c r="IK214" t="s">
        <v>234</v>
      </c>
      <c r="IL214" t="s">
        <v>234</v>
      </c>
      <c r="IM214" t="s">
        <v>234</v>
      </c>
      <c r="IN214" t="s">
        <v>234</v>
      </c>
      <c r="IO214" t="s">
        <v>234</v>
      </c>
      <c r="IP214" t="s">
        <v>234</v>
      </c>
      <c r="IQ214" t="s">
        <v>234</v>
      </c>
      <c r="IR214" t="s">
        <v>234</v>
      </c>
      <c r="IS214" t="s">
        <v>234</v>
      </c>
      <c r="IT214" t="s">
        <v>234</v>
      </c>
      <c r="IU214" t="s">
        <v>234</v>
      </c>
      <c r="IV214" t="s">
        <v>234</v>
      </c>
      <c r="IW214" t="s">
        <v>234</v>
      </c>
      <c r="IX214" t="s">
        <v>234</v>
      </c>
      <c r="IY214" t="s">
        <v>234</v>
      </c>
      <c r="IZ214" t="s">
        <v>234</v>
      </c>
      <c r="JA214" t="s">
        <v>234</v>
      </c>
      <c r="JB214" t="s">
        <v>234</v>
      </c>
      <c r="JC214" t="s">
        <v>234</v>
      </c>
      <c r="JD214" t="s">
        <v>234</v>
      </c>
      <c r="JE214" t="s">
        <v>234</v>
      </c>
      <c r="JF214" t="s">
        <v>234</v>
      </c>
      <c r="JG214" t="s">
        <v>234</v>
      </c>
      <c r="JH214" t="s">
        <v>234</v>
      </c>
      <c r="JI214" t="s">
        <v>234</v>
      </c>
      <c r="JJ214" t="s">
        <v>234</v>
      </c>
      <c r="JK214" t="s">
        <v>234</v>
      </c>
      <c r="JL214" t="s">
        <v>234</v>
      </c>
      <c r="JM214" t="s">
        <v>234</v>
      </c>
      <c r="JN214" t="s">
        <v>234</v>
      </c>
      <c r="JO214" t="s">
        <v>234</v>
      </c>
      <c r="JP214" t="s">
        <v>234</v>
      </c>
      <c r="JQ214" t="s">
        <v>234</v>
      </c>
      <c r="JR214" t="s">
        <v>234</v>
      </c>
      <c r="JS214" t="s">
        <v>234</v>
      </c>
      <c r="JT214" t="s">
        <v>234</v>
      </c>
      <c r="JU214" t="s">
        <v>234</v>
      </c>
      <c r="JV214" t="s">
        <v>234</v>
      </c>
      <c r="JW214" t="s">
        <v>234</v>
      </c>
      <c r="JX214" t="s">
        <v>234</v>
      </c>
    </row>
    <row r="215" spans="1:284" x14ac:dyDescent="0.35">
      <c r="A215" t="s">
        <v>4321</v>
      </c>
      <c r="B215" s="268">
        <v>44621</v>
      </c>
      <c r="C215" t="s">
        <v>451</v>
      </c>
      <c r="D215" t="s">
        <v>450</v>
      </c>
      <c r="E215" t="s">
        <v>4303</v>
      </c>
      <c r="F215" t="s">
        <v>441</v>
      </c>
      <c r="G215" t="s">
        <v>2151</v>
      </c>
      <c r="H215" t="s">
        <v>4305</v>
      </c>
      <c r="I215" t="s">
        <v>246</v>
      </c>
      <c r="J215" t="s">
        <v>4307</v>
      </c>
      <c r="K215" t="s">
        <v>247</v>
      </c>
      <c r="L215" t="s">
        <v>284</v>
      </c>
      <c r="M215" t="s">
        <v>250</v>
      </c>
      <c r="N215" t="s">
        <v>234</v>
      </c>
      <c r="O215" t="s">
        <v>234</v>
      </c>
      <c r="P215" t="s">
        <v>285</v>
      </c>
      <c r="Q215" t="s">
        <v>234</v>
      </c>
      <c r="R215" t="s">
        <v>318</v>
      </c>
      <c r="S215">
        <v>1</v>
      </c>
      <c r="T215">
        <v>0</v>
      </c>
      <c r="U215">
        <v>0</v>
      </c>
      <c r="V215">
        <v>0</v>
      </c>
      <c r="W215">
        <v>0</v>
      </c>
      <c r="X215">
        <v>0</v>
      </c>
      <c r="Y215">
        <v>0</v>
      </c>
      <c r="Z215">
        <v>0</v>
      </c>
      <c r="AA215" t="s">
        <v>309</v>
      </c>
      <c r="AB215" t="s">
        <v>750</v>
      </c>
      <c r="AC215" t="s">
        <v>287</v>
      </c>
      <c r="AD215">
        <v>1</v>
      </c>
      <c r="AE215">
        <v>0</v>
      </c>
      <c r="AF215">
        <v>0</v>
      </c>
      <c r="AG215">
        <v>0</v>
      </c>
      <c r="AH215">
        <v>0</v>
      </c>
      <c r="AI215">
        <v>0</v>
      </c>
      <c r="AJ215">
        <v>0</v>
      </c>
      <c r="AK215">
        <v>0</v>
      </c>
      <c r="AL215">
        <v>0</v>
      </c>
      <c r="AM215">
        <v>0</v>
      </c>
      <c r="AN215" t="s">
        <v>234</v>
      </c>
      <c r="AO215" t="s">
        <v>317</v>
      </c>
      <c r="AP215" t="s">
        <v>289</v>
      </c>
      <c r="AQ215" t="s">
        <v>3886</v>
      </c>
      <c r="AR215">
        <v>0</v>
      </c>
      <c r="AS215">
        <v>1</v>
      </c>
      <c r="AT215">
        <v>0</v>
      </c>
      <c r="AU215">
        <v>1</v>
      </c>
      <c r="AV215">
        <v>0</v>
      </c>
      <c r="AW215">
        <v>0</v>
      </c>
      <c r="AX215">
        <v>1</v>
      </c>
      <c r="AY215">
        <v>0</v>
      </c>
      <c r="AZ215" t="s">
        <v>1500</v>
      </c>
      <c r="BA215" t="s">
        <v>234</v>
      </c>
      <c r="BB215" t="s">
        <v>234</v>
      </c>
      <c r="BC215" t="s">
        <v>234</v>
      </c>
      <c r="BD215">
        <v>450</v>
      </c>
      <c r="BE215" s="252">
        <v>173.07692307692301</v>
      </c>
      <c r="BF215" t="s">
        <v>1655</v>
      </c>
      <c r="BG215" t="s">
        <v>234</v>
      </c>
      <c r="BH215" s="252" t="s">
        <v>234</v>
      </c>
      <c r="BI215" t="s">
        <v>234</v>
      </c>
      <c r="BJ215">
        <v>500</v>
      </c>
      <c r="BK215" s="252">
        <v>172.413793103448</v>
      </c>
      <c r="BL215" t="s">
        <v>1655</v>
      </c>
      <c r="BM215" t="s">
        <v>234</v>
      </c>
      <c r="BN215" s="252" t="s">
        <v>234</v>
      </c>
      <c r="BO215" t="s">
        <v>234</v>
      </c>
      <c r="BP215" t="s">
        <v>234</v>
      </c>
      <c r="BQ215" s="252" t="s">
        <v>234</v>
      </c>
      <c r="BR215" t="s">
        <v>234</v>
      </c>
      <c r="BS215" t="s">
        <v>1507</v>
      </c>
      <c r="BT215" t="s">
        <v>1655</v>
      </c>
      <c r="BU215">
        <v>1130</v>
      </c>
      <c r="BV215" t="s">
        <v>234</v>
      </c>
      <c r="BW215" t="s">
        <v>234</v>
      </c>
      <c r="BX215" t="s">
        <v>234</v>
      </c>
      <c r="BY215" t="s">
        <v>234</v>
      </c>
      <c r="BZ215" t="s">
        <v>234</v>
      </c>
      <c r="CA215" t="s">
        <v>234</v>
      </c>
      <c r="CB215" t="s">
        <v>259</v>
      </c>
      <c r="CC215">
        <v>1130</v>
      </c>
      <c r="CD215" t="s">
        <v>1445</v>
      </c>
      <c r="CE215" t="s">
        <v>1655</v>
      </c>
      <c r="CF215" t="s">
        <v>4320</v>
      </c>
      <c r="CG215">
        <v>0</v>
      </c>
      <c r="CH215">
        <v>1</v>
      </c>
      <c r="CI215">
        <v>0</v>
      </c>
      <c r="CJ215">
        <v>0</v>
      </c>
      <c r="CK215">
        <v>1</v>
      </c>
      <c r="CL215">
        <v>0</v>
      </c>
      <c r="CM215">
        <v>0</v>
      </c>
      <c r="CN215">
        <v>1</v>
      </c>
      <c r="CO215">
        <v>0</v>
      </c>
      <c r="CP215">
        <v>0</v>
      </c>
      <c r="CQ215">
        <v>0</v>
      </c>
      <c r="CR215">
        <v>0</v>
      </c>
      <c r="CS215">
        <v>0</v>
      </c>
      <c r="CT215">
        <v>0</v>
      </c>
      <c r="CU215" t="s">
        <v>234</v>
      </c>
      <c r="CV215" t="s">
        <v>3886</v>
      </c>
      <c r="CW215">
        <v>0</v>
      </c>
      <c r="CX215">
        <v>1</v>
      </c>
      <c r="CY215">
        <v>0</v>
      </c>
      <c r="CZ215">
        <v>1</v>
      </c>
      <c r="DA215">
        <v>0</v>
      </c>
      <c r="DB215">
        <v>0</v>
      </c>
      <c r="DC215">
        <v>1</v>
      </c>
      <c r="DD215">
        <v>0</v>
      </c>
      <c r="DE215" t="s">
        <v>1655</v>
      </c>
      <c r="DF215" t="s">
        <v>1445</v>
      </c>
      <c r="DG215" t="s">
        <v>1655</v>
      </c>
      <c r="DH215" t="s">
        <v>441</v>
      </c>
      <c r="DI215" t="s">
        <v>305</v>
      </c>
      <c r="DJ215" t="s">
        <v>2151</v>
      </c>
      <c r="DK215" t="s">
        <v>305</v>
      </c>
      <c r="DL215" t="s">
        <v>234</v>
      </c>
      <c r="DM215" t="s">
        <v>234</v>
      </c>
      <c r="DN215" t="s">
        <v>234</v>
      </c>
      <c r="DO215" t="s">
        <v>234</v>
      </c>
      <c r="DP215" t="s">
        <v>234</v>
      </c>
      <c r="DQ215" t="s">
        <v>234</v>
      </c>
      <c r="DR215" t="s">
        <v>234</v>
      </c>
      <c r="DS215" t="s">
        <v>234</v>
      </c>
      <c r="DT215" t="s">
        <v>234</v>
      </c>
      <c r="DU215" t="s">
        <v>234</v>
      </c>
      <c r="DV215" t="s">
        <v>234</v>
      </c>
      <c r="DW215" t="s">
        <v>234</v>
      </c>
      <c r="DX215" t="s">
        <v>234</v>
      </c>
      <c r="DY215" t="s">
        <v>234</v>
      </c>
      <c r="DZ215" t="s">
        <v>234</v>
      </c>
      <c r="EA215" t="s">
        <v>234</v>
      </c>
      <c r="EB215" t="s">
        <v>234</v>
      </c>
      <c r="EC215" t="s">
        <v>234</v>
      </c>
      <c r="ED215" t="s">
        <v>234</v>
      </c>
      <c r="EE215" t="s">
        <v>234</v>
      </c>
      <c r="EF215" t="s">
        <v>234</v>
      </c>
      <c r="EG215" t="s">
        <v>234</v>
      </c>
      <c r="EH215" t="s">
        <v>234</v>
      </c>
      <c r="EI215" t="s">
        <v>234</v>
      </c>
      <c r="EJ215" t="s">
        <v>234</v>
      </c>
      <c r="EK215" s="252" t="s">
        <v>234</v>
      </c>
      <c r="EL215" t="s">
        <v>234</v>
      </c>
      <c r="EM215" t="s">
        <v>234</v>
      </c>
      <c r="EN215" t="s">
        <v>234</v>
      </c>
      <c r="EO215" t="s">
        <v>234</v>
      </c>
      <c r="EP215" t="s">
        <v>234</v>
      </c>
      <c r="EQ215" s="252" t="s">
        <v>234</v>
      </c>
      <c r="ER215" t="s">
        <v>234</v>
      </c>
      <c r="ES215" t="s">
        <v>234</v>
      </c>
      <c r="ET215" t="s">
        <v>234</v>
      </c>
      <c r="EU215" t="s">
        <v>234</v>
      </c>
      <c r="EV215" t="s">
        <v>234</v>
      </c>
      <c r="EW215" t="s">
        <v>234</v>
      </c>
      <c r="EX215" t="s">
        <v>234</v>
      </c>
      <c r="EY215" t="s">
        <v>234</v>
      </c>
      <c r="EZ215" t="s">
        <v>234</v>
      </c>
      <c r="FA215" t="s">
        <v>234</v>
      </c>
      <c r="FB215" t="s">
        <v>234</v>
      </c>
      <c r="FC215" t="s">
        <v>234</v>
      </c>
      <c r="FD215" t="s">
        <v>234</v>
      </c>
      <c r="FE215" t="s">
        <v>234</v>
      </c>
      <c r="FF215" t="s">
        <v>234</v>
      </c>
      <c r="FG215" t="s">
        <v>234</v>
      </c>
      <c r="FH215" t="s">
        <v>234</v>
      </c>
      <c r="FI215" t="s">
        <v>234</v>
      </c>
      <c r="FJ215" t="s">
        <v>234</v>
      </c>
      <c r="FK215" t="s">
        <v>234</v>
      </c>
      <c r="FL215" t="s">
        <v>234</v>
      </c>
      <c r="FM215" t="s">
        <v>234</v>
      </c>
      <c r="FN215" t="s">
        <v>234</v>
      </c>
      <c r="FO215" t="s">
        <v>234</v>
      </c>
      <c r="FP215" t="s">
        <v>234</v>
      </c>
      <c r="FQ215" t="s">
        <v>234</v>
      </c>
      <c r="FR215" t="s">
        <v>234</v>
      </c>
      <c r="FS215" t="s">
        <v>234</v>
      </c>
      <c r="FT215" t="s">
        <v>234</v>
      </c>
      <c r="FU215" t="s">
        <v>234</v>
      </c>
      <c r="FV215" t="s">
        <v>234</v>
      </c>
      <c r="FW215" t="s">
        <v>234</v>
      </c>
      <c r="FX215" t="s">
        <v>234</v>
      </c>
      <c r="FY215" t="s">
        <v>234</v>
      </c>
      <c r="FZ215" t="s">
        <v>234</v>
      </c>
      <c r="GA215" t="s">
        <v>234</v>
      </c>
      <c r="GB215" t="s">
        <v>234</v>
      </c>
      <c r="GC215" t="s">
        <v>234</v>
      </c>
      <c r="GD215" t="s">
        <v>234</v>
      </c>
      <c r="GE215" t="s">
        <v>234</v>
      </c>
      <c r="GF215" t="s">
        <v>234</v>
      </c>
      <c r="GG215" t="s">
        <v>234</v>
      </c>
      <c r="GH215" t="s">
        <v>234</v>
      </c>
      <c r="GI215" t="s">
        <v>234</v>
      </c>
      <c r="GJ215" t="s">
        <v>234</v>
      </c>
      <c r="GK215" t="s">
        <v>234</v>
      </c>
      <c r="GL215" t="s">
        <v>234</v>
      </c>
      <c r="GM215" t="s">
        <v>234</v>
      </c>
      <c r="GN215" t="s">
        <v>234</v>
      </c>
      <c r="GO215" t="s">
        <v>234</v>
      </c>
      <c r="GP215" t="s">
        <v>234</v>
      </c>
      <c r="GQ215" t="s">
        <v>234</v>
      </c>
      <c r="GR215" t="s">
        <v>1445</v>
      </c>
      <c r="GS215" t="s">
        <v>234</v>
      </c>
      <c r="GT215" t="s">
        <v>234</v>
      </c>
      <c r="GU215" t="s">
        <v>234</v>
      </c>
      <c r="GV215" t="s">
        <v>234</v>
      </c>
      <c r="GW215" t="s">
        <v>234</v>
      </c>
      <c r="GX215" t="s">
        <v>234</v>
      </c>
      <c r="GY215" t="s">
        <v>234</v>
      </c>
      <c r="GZ215" t="s">
        <v>234</v>
      </c>
      <c r="HA215" t="s">
        <v>3928</v>
      </c>
      <c r="HB215">
        <v>0</v>
      </c>
      <c r="HC215">
        <v>1</v>
      </c>
      <c r="HD215">
        <v>1</v>
      </c>
      <c r="HE215">
        <v>1</v>
      </c>
      <c r="HF215">
        <v>0</v>
      </c>
      <c r="HG215">
        <v>0</v>
      </c>
      <c r="HH215">
        <v>0</v>
      </c>
      <c r="HI215">
        <v>0</v>
      </c>
      <c r="HJ215" t="s">
        <v>234</v>
      </c>
      <c r="HK215" t="s">
        <v>1655</v>
      </c>
      <c r="HL215" t="s">
        <v>234</v>
      </c>
      <c r="HM215" t="s">
        <v>309</v>
      </c>
      <c r="HN215">
        <v>1</v>
      </c>
      <c r="HO215">
        <v>0</v>
      </c>
      <c r="HP215">
        <v>0</v>
      </c>
      <c r="HQ215" t="s">
        <v>234</v>
      </c>
      <c r="HR215" t="s">
        <v>234</v>
      </c>
      <c r="HS215" t="s">
        <v>234</v>
      </c>
      <c r="HT215" t="s">
        <v>234</v>
      </c>
      <c r="HU215" t="s">
        <v>234</v>
      </c>
      <c r="HV215" t="s">
        <v>234</v>
      </c>
      <c r="HW215" t="s">
        <v>234</v>
      </c>
      <c r="HX215" t="s">
        <v>234</v>
      </c>
      <c r="HY215" t="s">
        <v>234</v>
      </c>
      <c r="HZ215" t="s">
        <v>234</v>
      </c>
      <c r="IA215" t="s">
        <v>234</v>
      </c>
      <c r="IB215" t="s">
        <v>234</v>
      </c>
      <c r="IC215" t="s">
        <v>234</v>
      </c>
      <c r="ID215" t="s">
        <v>234</v>
      </c>
      <c r="IE215" t="s">
        <v>234</v>
      </c>
      <c r="IF215" t="s">
        <v>234</v>
      </c>
      <c r="IG215" t="s">
        <v>234</v>
      </c>
      <c r="IH215" t="s">
        <v>234</v>
      </c>
      <c r="II215" t="s">
        <v>234</v>
      </c>
      <c r="IJ215" t="s">
        <v>234</v>
      </c>
      <c r="IK215" t="s">
        <v>234</v>
      </c>
      <c r="IL215" t="s">
        <v>234</v>
      </c>
      <c r="IM215" t="s">
        <v>234</v>
      </c>
      <c r="IN215" t="s">
        <v>234</v>
      </c>
      <c r="IO215" t="s">
        <v>234</v>
      </c>
      <c r="IP215" t="s">
        <v>234</v>
      </c>
      <c r="IQ215" t="s">
        <v>234</v>
      </c>
      <c r="IR215" t="s">
        <v>234</v>
      </c>
      <c r="IS215" t="s">
        <v>234</v>
      </c>
      <c r="IT215" t="s">
        <v>234</v>
      </c>
      <c r="IU215" t="s">
        <v>234</v>
      </c>
      <c r="IV215" t="s">
        <v>234</v>
      </c>
      <c r="IW215" t="s">
        <v>234</v>
      </c>
      <c r="IX215" t="s">
        <v>234</v>
      </c>
      <c r="IY215" t="s">
        <v>234</v>
      </c>
      <c r="IZ215" t="s">
        <v>234</v>
      </c>
      <c r="JA215" t="s">
        <v>234</v>
      </c>
      <c r="JB215" t="s">
        <v>234</v>
      </c>
      <c r="JC215" t="s">
        <v>234</v>
      </c>
      <c r="JD215" t="s">
        <v>234</v>
      </c>
      <c r="JE215" t="s">
        <v>234</v>
      </c>
      <c r="JF215" t="s">
        <v>234</v>
      </c>
      <c r="JG215" t="s">
        <v>234</v>
      </c>
      <c r="JH215" t="s">
        <v>234</v>
      </c>
      <c r="JI215" t="s">
        <v>234</v>
      </c>
      <c r="JJ215" t="s">
        <v>234</v>
      </c>
      <c r="JK215" t="s">
        <v>234</v>
      </c>
      <c r="JL215" t="s">
        <v>234</v>
      </c>
      <c r="JM215" t="s">
        <v>234</v>
      </c>
      <c r="JN215" t="s">
        <v>234</v>
      </c>
      <c r="JO215" t="s">
        <v>234</v>
      </c>
      <c r="JP215" t="s">
        <v>234</v>
      </c>
      <c r="JQ215" t="s">
        <v>234</v>
      </c>
      <c r="JR215" t="s">
        <v>234</v>
      </c>
      <c r="JS215" t="s">
        <v>234</v>
      </c>
      <c r="JT215" t="s">
        <v>234</v>
      </c>
      <c r="JU215" t="s">
        <v>234</v>
      </c>
      <c r="JV215" t="s">
        <v>234</v>
      </c>
      <c r="JW215" t="s">
        <v>234</v>
      </c>
      <c r="JX215" t="s">
        <v>234</v>
      </c>
    </row>
    <row r="216" spans="1:284" x14ac:dyDescent="0.35">
      <c r="A216" t="s">
        <v>4322</v>
      </c>
      <c r="B216" s="268">
        <v>44621</v>
      </c>
      <c r="C216" t="s">
        <v>451</v>
      </c>
      <c r="D216" t="s">
        <v>450</v>
      </c>
      <c r="E216" t="s">
        <v>4303</v>
      </c>
      <c r="F216" t="s">
        <v>441</v>
      </c>
      <c r="G216" t="s">
        <v>2151</v>
      </c>
      <c r="H216" t="s">
        <v>4305</v>
      </c>
      <c r="I216" t="s">
        <v>246</v>
      </c>
      <c r="J216" t="s">
        <v>4307</v>
      </c>
      <c r="K216" t="s">
        <v>247</v>
      </c>
      <c r="L216" t="s">
        <v>284</v>
      </c>
      <c r="M216" t="s">
        <v>250</v>
      </c>
      <c r="N216" t="s">
        <v>234</v>
      </c>
      <c r="O216" t="s">
        <v>234</v>
      </c>
      <c r="P216" t="s">
        <v>285</v>
      </c>
      <c r="Q216" t="s">
        <v>234</v>
      </c>
      <c r="R216" t="s">
        <v>302</v>
      </c>
      <c r="S216">
        <v>0</v>
      </c>
      <c r="T216">
        <v>1</v>
      </c>
      <c r="U216">
        <v>0</v>
      </c>
      <c r="V216">
        <v>0</v>
      </c>
      <c r="W216">
        <v>0</v>
      </c>
      <c r="X216">
        <v>0</v>
      </c>
      <c r="Y216">
        <v>0</v>
      </c>
      <c r="Z216">
        <v>0</v>
      </c>
      <c r="AA216" t="s">
        <v>303</v>
      </c>
      <c r="AB216" t="s">
        <v>752</v>
      </c>
      <c r="AC216" t="s">
        <v>287</v>
      </c>
      <c r="AD216">
        <v>1</v>
      </c>
      <c r="AE216">
        <v>0</v>
      </c>
      <c r="AF216">
        <v>0</v>
      </c>
      <c r="AG216">
        <v>0</v>
      </c>
      <c r="AH216">
        <v>0</v>
      </c>
      <c r="AI216">
        <v>0</v>
      </c>
      <c r="AJ216">
        <v>0</v>
      </c>
      <c r="AK216">
        <v>0</v>
      </c>
      <c r="AL216">
        <v>0</v>
      </c>
      <c r="AM216">
        <v>0</v>
      </c>
      <c r="AN216" t="s">
        <v>234</v>
      </c>
      <c r="AO216" t="s">
        <v>304</v>
      </c>
      <c r="AP216" t="s">
        <v>289</v>
      </c>
      <c r="AQ216" t="s">
        <v>234</v>
      </c>
      <c r="AR216" t="s">
        <v>234</v>
      </c>
      <c r="AS216" t="s">
        <v>234</v>
      </c>
      <c r="AT216" t="s">
        <v>234</v>
      </c>
      <c r="AU216" t="s">
        <v>234</v>
      </c>
      <c r="AV216" t="s">
        <v>234</v>
      </c>
      <c r="AW216" t="s">
        <v>234</v>
      </c>
      <c r="AX216" t="s">
        <v>234</v>
      </c>
      <c r="AY216" t="s">
        <v>234</v>
      </c>
      <c r="AZ216" t="s">
        <v>234</v>
      </c>
      <c r="BA216" t="s">
        <v>234</v>
      </c>
      <c r="BB216" t="s">
        <v>234</v>
      </c>
      <c r="BC216" t="s">
        <v>234</v>
      </c>
      <c r="BD216" t="s">
        <v>234</v>
      </c>
      <c r="BE216" s="252" t="s">
        <v>234</v>
      </c>
      <c r="BF216" t="s">
        <v>234</v>
      </c>
      <c r="BG216" t="s">
        <v>234</v>
      </c>
      <c r="BH216" s="252" t="s">
        <v>234</v>
      </c>
      <c r="BI216" t="s">
        <v>234</v>
      </c>
      <c r="BJ216" t="s">
        <v>234</v>
      </c>
      <c r="BK216" s="252" t="s">
        <v>234</v>
      </c>
      <c r="BL216" t="s">
        <v>234</v>
      </c>
      <c r="BM216" t="s">
        <v>234</v>
      </c>
      <c r="BN216" s="252" t="s">
        <v>234</v>
      </c>
      <c r="BO216" t="s">
        <v>234</v>
      </c>
      <c r="BP216" t="s">
        <v>234</v>
      </c>
      <c r="BQ216" s="252" t="s">
        <v>234</v>
      </c>
      <c r="BR216" t="s">
        <v>234</v>
      </c>
      <c r="BS216" t="s">
        <v>234</v>
      </c>
      <c r="BT216" t="s">
        <v>234</v>
      </c>
      <c r="BU216" t="s">
        <v>234</v>
      </c>
      <c r="BV216" t="s">
        <v>234</v>
      </c>
      <c r="BW216" t="s">
        <v>234</v>
      </c>
      <c r="BX216" t="s">
        <v>234</v>
      </c>
      <c r="BY216" t="s">
        <v>234</v>
      </c>
      <c r="BZ216" t="s">
        <v>234</v>
      </c>
      <c r="CA216" t="s">
        <v>234</v>
      </c>
      <c r="CB216" t="s">
        <v>234</v>
      </c>
      <c r="CC216" t="s">
        <v>234</v>
      </c>
      <c r="CD216" t="s">
        <v>234</v>
      </c>
      <c r="CE216" t="s">
        <v>234</v>
      </c>
      <c r="CF216" t="s">
        <v>234</v>
      </c>
      <c r="CG216" t="s">
        <v>234</v>
      </c>
      <c r="CH216" t="s">
        <v>234</v>
      </c>
      <c r="CI216" t="s">
        <v>234</v>
      </c>
      <c r="CJ216" t="s">
        <v>234</v>
      </c>
      <c r="CK216" t="s">
        <v>234</v>
      </c>
      <c r="CL216" t="s">
        <v>234</v>
      </c>
      <c r="CM216" t="s">
        <v>234</v>
      </c>
      <c r="CN216" t="s">
        <v>234</v>
      </c>
      <c r="CO216" t="s">
        <v>234</v>
      </c>
      <c r="CP216" t="s">
        <v>234</v>
      </c>
      <c r="CQ216" t="s">
        <v>234</v>
      </c>
      <c r="CR216" t="s">
        <v>234</v>
      </c>
      <c r="CS216" t="s">
        <v>234</v>
      </c>
      <c r="CT216" t="s">
        <v>234</v>
      </c>
      <c r="CU216" t="s">
        <v>234</v>
      </c>
      <c r="CV216" t="s">
        <v>234</v>
      </c>
      <c r="CW216" t="s">
        <v>234</v>
      </c>
      <c r="CX216" t="s">
        <v>234</v>
      </c>
      <c r="CY216" t="s">
        <v>234</v>
      </c>
      <c r="CZ216" t="s">
        <v>234</v>
      </c>
      <c r="DA216" t="s">
        <v>234</v>
      </c>
      <c r="DB216" t="s">
        <v>234</v>
      </c>
      <c r="DC216" t="s">
        <v>234</v>
      </c>
      <c r="DD216" t="s">
        <v>234</v>
      </c>
      <c r="DE216" t="s">
        <v>234</v>
      </c>
      <c r="DF216" t="s">
        <v>234</v>
      </c>
      <c r="DG216" t="s">
        <v>234</v>
      </c>
      <c r="DH216" t="s">
        <v>234</v>
      </c>
      <c r="DI216" t="s">
        <v>234</v>
      </c>
      <c r="DJ216" t="s">
        <v>234</v>
      </c>
      <c r="DK216" t="s">
        <v>234</v>
      </c>
      <c r="DL216" t="s">
        <v>3857</v>
      </c>
      <c r="DM216">
        <v>0</v>
      </c>
      <c r="DN216">
        <v>1</v>
      </c>
      <c r="DO216">
        <v>1</v>
      </c>
      <c r="DP216">
        <v>0</v>
      </c>
      <c r="DQ216">
        <v>1</v>
      </c>
      <c r="DR216">
        <v>0</v>
      </c>
      <c r="DS216">
        <v>1</v>
      </c>
      <c r="DT216">
        <v>0</v>
      </c>
      <c r="DU216" t="s">
        <v>234</v>
      </c>
      <c r="DV216" t="s">
        <v>234</v>
      </c>
      <c r="DW216" t="s">
        <v>234</v>
      </c>
      <c r="DX216" t="s">
        <v>234</v>
      </c>
      <c r="DY216" t="s">
        <v>234</v>
      </c>
      <c r="DZ216" t="s">
        <v>234</v>
      </c>
      <c r="EA216" t="s">
        <v>234</v>
      </c>
      <c r="EB216" t="s">
        <v>234</v>
      </c>
      <c r="EC216">
        <v>25</v>
      </c>
      <c r="ED216" t="s">
        <v>1655</v>
      </c>
      <c r="EE216" t="s">
        <v>234</v>
      </c>
      <c r="EF216" t="s">
        <v>234</v>
      </c>
      <c r="EG216" t="s">
        <v>1655</v>
      </c>
      <c r="EH216">
        <v>25</v>
      </c>
      <c r="EI216" t="s">
        <v>234</v>
      </c>
      <c r="EJ216" t="s">
        <v>234</v>
      </c>
      <c r="EK216" s="252">
        <v>25</v>
      </c>
      <c r="EL216" t="s">
        <v>1445</v>
      </c>
      <c r="EM216" t="s">
        <v>1445</v>
      </c>
      <c r="EN216" t="s">
        <v>234</v>
      </c>
      <c r="EO216">
        <v>150</v>
      </c>
      <c r="EP216">
        <v>125</v>
      </c>
      <c r="EQ216" s="252">
        <v>70.8333333333333</v>
      </c>
      <c r="ER216" t="s">
        <v>1655</v>
      </c>
      <c r="ES216" t="s">
        <v>1655</v>
      </c>
      <c r="ET216">
        <v>100</v>
      </c>
      <c r="EU216" t="s">
        <v>234</v>
      </c>
      <c r="EV216" t="s">
        <v>234</v>
      </c>
      <c r="EW216" t="s">
        <v>234</v>
      </c>
      <c r="EX216" s="99">
        <v>100</v>
      </c>
      <c r="EY216" t="s">
        <v>1655</v>
      </c>
      <c r="EZ216" t="s">
        <v>234</v>
      </c>
      <c r="FA216" t="s">
        <v>234</v>
      </c>
      <c r="FB216" t="s">
        <v>234</v>
      </c>
      <c r="FC216" t="s">
        <v>234</v>
      </c>
      <c r="FD216" t="s">
        <v>234</v>
      </c>
      <c r="FE216" t="s">
        <v>234</v>
      </c>
      <c r="FF216" t="s">
        <v>234</v>
      </c>
      <c r="FG216" t="s">
        <v>234</v>
      </c>
      <c r="FH216" t="s">
        <v>234</v>
      </c>
      <c r="FI216" t="s">
        <v>234</v>
      </c>
      <c r="FJ216" t="s">
        <v>234</v>
      </c>
      <c r="FK216" t="s">
        <v>234</v>
      </c>
      <c r="FL216" t="s">
        <v>1445</v>
      </c>
      <c r="FM216" t="s">
        <v>234</v>
      </c>
      <c r="FN216" t="s">
        <v>234</v>
      </c>
      <c r="FO216" t="s">
        <v>234</v>
      </c>
      <c r="FP216" t="s">
        <v>234</v>
      </c>
      <c r="FQ216" t="s">
        <v>234</v>
      </c>
      <c r="FR216" t="s">
        <v>234</v>
      </c>
      <c r="FS216" t="s">
        <v>234</v>
      </c>
      <c r="FT216" t="s">
        <v>234</v>
      </c>
      <c r="FU216" t="s">
        <v>234</v>
      </c>
      <c r="FV216" t="s">
        <v>234</v>
      </c>
      <c r="FW216" t="s">
        <v>234</v>
      </c>
      <c r="FX216" t="s">
        <v>234</v>
      </c>
      <c r="FY216" t="s">
        <v>234</v>
      </c>
      <c r="FZ216" t="s">
        <v>234</v>
      </c>
      <c r="GA216" t="s">
        <v>234</v>
      </c>
      <c r="GB216" t="s">
        <v>234</v>
      </c>
      <c r="GC216" t="s">
        <v>234</v>
      </c>
      <c r="GD216" t="s">
        <v>234</v>
      </c>
      <c r="GE216" t="s">
        <v>234</v>
      </c>
      <c r="GF216" t="s">
        <v>234</v>
      </c>
      <c r="GG216" t="s">
        <v>234</v>
      </c>
      <c r="GH216" t="s">
        <v>234</v>
      </c>
      <c r="GI216" t="s">
        <v>234</v>
      </c>
      <c r="GJ216" t="s">
        <v>234</v>
      </c>
      <c r="GK216" t="s">
        <v>1445</v>
      </c>
      <c r="GL216" t="s">
        <v>1445</v>
      </c>
      <c r="GM216" t="s">
        <v>1655</v>
      </c>
      <c r="GN216" t="s">
        <v>239</v>
      </c>
      <c r="GO216" t="s">
        <v>314</v>
      </c>
      <c r="GP216" t="s">
        <v>294</v>
      </c>
      <c r="GQ216" t="s">
        <v>314</v>
      </c>
      <c r="GR216" t="s">
        <v>1445</v>
      </c>
      <c r="GS216" t="s">
        <v>234</v>
      </c>
      <c r="GT216" t="s">
        <v>234</v>
      </c>
      <c r="GU216" t="s">
        <v>234</v>
      </c>
      <c r="GV216" t="s">
        <v>234</v>
      </c>
      <c r="GW216" t="s">
        <v>234</v>
      </c>
      <c r="GX216" t="s">
        <v>234</v>
      </c>
      <c r="GY216" t="s">
        <v>234</v>
      </c>
      <c r="GZ216" t="s">
        <v>234</v>
      </c>
      <c r="HA216" t="s">
        <v>4240</v>
      </c>
      <c r="HB216">
        <v>0</v>
      </c>
      <c r="HC216">
        <v>1</v>
      </c>
      <c r="HD216">
        <v>0</v>
      </c>
      <c r="HE216">
        <v>1</v>
      </c>
      <c r="HF216">
        <v>0</v>
      </c>
      <c r="HG216">
        <v>0</v>
      </c>
      <c r="HH216">
        <v>0</v>
      </c>
      <c r="HI216">
        <v>0</v>
      </c>
      <c r="HJ216" t="s">
        <v>234</v>
      </c>
      <c r="HK216" t="s">
        <v>1655</v>
      </c>
      <c r="HL216" t="s">
        <v>234</v>
      </c>
      <c r="HM216" t="s">
        <v>303</v>
      </c>
      <c r="HN216">
        <v>0</v>
      </c>
      <c r="HO216">
        <v>1</v>
      </c>
      <c r="HP216">
        <v>0</v>
      </c>
      <c r="HQ216" t="s">
        <v>234</v>
      </c>
      <c r="HR216" t="s">
        <v>234</v>
      </c>
      <c r="HS216" t="s">
        <v>234</v>
      </c>
      <c r="HT216" t="s">
        <v>234</v>
      </c>
      <c r="HU216" t="s">
        <v>234</v>
      </c>
      <c r="HV216" t="s">
        <v>234</v>
      </c>
      <c r="HW216" t="s">
        <v>234</v>
      </c>
      <c r="HX216" t="s">
        <v>234</v>
      </c>
      <c r="HY216" t="s">
        <v>234</v>
      </c>
      <c r="HZ216" t="s">
        <v>234</v>
      </c>
      <c r="IA216" t="s">
        <v>234</v>
      </c>
      <c r="IB216" t="s">
        <v>234</v>
      </c>
      <c r="IC216" t="s">
        <v>234</v>
      </c>
      <c r="ID216" t="s">
        <v>234</v>
      </c>
      <c r="IE216" t="s">
        <v>234</v>
      </c>
      <c r="IF216" t="s">
        <v>234</v>
      </c>
      <c r="IG216" t="s">
        <v>234</v>
      </c>
      <c r="IH216" t="s">
        <v>234</v>
      </c>
      <c r="II216" t="s">
        <v>234</v>
      </c>
      <c r="IJ216" t="s">
        <v>234</v>
      </c>
      <c r="IK216" t="s">
        <v>234</v>
      </c>
      <c r="IL216" t="s">
        <v>234</v>
      </c>
      <c r="IM216" t="s">
        <v>234</v>
      </c>
      <c r="IN216" t="s">
        <v>234</v>
      </c>
      <c r="IO216" t="s">
        <v>234</v>
      </c>
      <c r="IP216" t="s">
        <v>234</v>
      </c>
      <c r="IQ216" t="s">
        <v>234</v>
      </c>
      <c r="IR216" t="s">
        <v>234</v>
      </c>
      <c r="IS216" t="s">
        <v>234</v>
      </c>
      <c r="IT216" t="s">
        <v>234</v>
      </c>
      <c r="IU216" t="s">
        <v>234</v>
      </c>
      <c r="IV216" t="s">
        <v>234</v>
      </c>
      <c r="IW216" t="s">
        <v>234</v>
      </c>
      <c r="IX216" t="s">
        <v>234</v>
      </c>
      <c r="IY216" t="s">
        <v>234</v>
      </c>
      <c r="IZ216" t="s">
        <v>234</v>
      </c>
      <c r="JA216" t="s">
        <v>234</v>
      </c>
      <c r="JB216" t="s">
        <v>234</v>
      </c>
      <c r="JC216" t="s">
        <v>234</v>
      </c>
      <c r="JD216" t="s">
        <v>234</v>
      </c>
      <c r="JE216" t="s">
        <v>234</v>
      </c>
      <c r="JF216" t="s">
        <v>234</v>
      </c>
      <c r="JG216" t="s">
        <v>234</v>
      </c>
      <c r="JH216" t="s">
        <v>234</v>
      </c>
      <c r="JI216" t="s">
        <v>234</v>
      </c>
      <c r="JJ216" t="s">
        <v>234</v>
      </c>
      <c r="JK216" t="s">
        <v>234</v>
      </c>
      <c r="JL216" t="s">
        <v>234</v>
      </c>
      <c r="JM216" t="s">
        <v>234</v>
      </c>
      <c r="JN216" t="s">
        <v>234</v>
      </c>
      <c r="JO216" t="s">
        <v>234</v>
      </c>
      <c r="JP216" t="s">
        <v>234</v>
      </c>
      <c r="JQ216" t="s">
        <v>234</v>
      </c>
      <c r="JR216" t="s">
        <v>234</v>
      </c>
      <c r="JS216" t="s">
        <v>234</v>
      </c>
      <c r="JT216" t="s">
        <v>234</v>
      </c>
      <c r="JU216" t="s">
        <v>234</v>
      </c>
      <c r="JV216" t="s">
        <v>234</v>
      </c>
      <c r="JW216" t="s">
        <v>234</v>
      </c>
      <c r="JX216" t="s">
        <v>234</v>
      </c>
    </row>
    <row r="217" spans="1:284" x14ac:dyDescent="0.35">
      <c r="A217" t="s">
        <v>4324</v>
      </c>
      <c r="B217" s="268">
        <v>44621</v>
      </c>
      <c r="C217" t="s">
        <v>451</v>
      </c>
      <c r="D217" t="s">
        <v>450</v>
      </c>
      <c r="E217" t="s">
        <v>4303</v>
      </c>
      <c r="F217" t="s">
        <v>441</v>
      </c>
      <c r="G217" t="s">
        <v>2151</v>
      </c>
      <c r="H217" t="s">
        <v>4305</v>
      </c>
      <c r="I217" t="s">
        <v>246</v>
      </c>
      <c r="J217" t="s">
        <v>4307</v>
      </c>
      <c r="K217" t="s">
        <v>247</v>
      </c>
      <c r="L217" t="s">
        <v>248</v>
      </c>
      <c r="M217" t="s">
        <v>250</v>
      </c>
      <c r="N217" t="s">
        <v>234</v>
      </c>
      <c r="O217" t="s">
        <v>234</v>
      </c>
      <c r="P217" t="s">
        <v>234</v>
      </c>
      <c r="Q217" t="s">
        <v>234</v>
      </c>
      <c r="R217" t="s">
        <v>234</v>
      </c>
      <c r="S217" t="s">
        <v>234</v>
      </c>
      <c r="T217" t="s">
        <v>234</v>
      </c>
      <c r="U217" t="s">
        <v>234</v>
      </c>
      <c r="V217" t="s">
        <v>234</v>
      </c>
      <c r="W217" t="s">
        <v>234</v>
      </c>
      <c r="X217" t="s">
        <v>234</v>
      </c>
      <c r="Y217" t="s">
        <v>234</v>
      </c>
      <c r="Z217" t="s">
        <v>234</v>
      </c>
      <c r="AA217" t="s">
        <v>234</v>
      </c>
      <c r="AB217" t="s">
        <v>234</v>
      </c>
      <c r="AC217" t="s">
        <v>234</v>
      </c>
      <c r="AD217" t="s">
        <v>234</v>
      </c>
      <c r="AE217" t="s">
        <v>234</v>
      </c>
      <c r="AF217" t="s">
        <v>234</v>
      </c>
      <c r="AG217" t="s">
        <v>234</v>
      </c>
      <c r="AH217" t="s">
        <v>234</v>
      </c>
      <c r="AI217" t="s">
        <v>234</v>
      </c>
      <c r="AJ217" t="s">
        <v>234</v>
      </c>
      <c r="AK217" t="s">
        <v>234</v>
      </c>
      <c r="AL217" t="s">
        <v>234</v>
      </c>
      <c r="AM217" t="s">
        <v>234</v>
      </c>
      <c r="AN217" t="s">
        <v>234</v>
      </c>
      <c r="AO217" t="s">
        <v>234</v>
      </c>
      <c r="AP217" t="s">
        <v>234</v>
      </c>
      <c r="AQ217" t="s">
        <v>234</v>
      </c>
      <c r="AR217" t="s">
        <v>234</v>
      </c>
      <c r="AS217" t="s">
        <v>234</v>
      </c>
      <c r="AT217" t="s">
        <v>234</v>
      </c>
      <c r="AU217" t="s">
        <v>234</v>
      </c>
      <c r="AV217" t="s">
        <v>234</v>
      </c>
      <c r="AW217" t="s">
        <v>234</v>
      </c>
      <c r="AX217" t="s">
        <v>234</v>
      </c>
      <c r="AY217" t="s">
        <v>234</v>
      </c>
      <c r="AZ217" t="s">
        <v>234</v>
      </c>
      <c r="BA217" t="s">
        <v>234</v>
      </c>
      <c r="BB217" t="s">
        <v>234</v>
      </c>
      <c r="BC217" t="s">
        <v>234</v>
      </c>
      <c r="BD217" t="s">
        <v>234</v>
      </c>
      <c r="BE217" s="252" t="s">
        <v>234</v>
      </c>
      <c r="BF217" t="s">
        <v>234</v>
      </c>
      <c r="BG217" t="s">
        <v>234</v>
      </c>
      <c r="BH217" s="252" t="s">
        <v>234</v>
      </c>
      <c r="BI217" t="s">
        <v>234</v>
      </c>
      <c r="BJ217" t="s">
        <v>234</v>
      </c>
      <c r="BK217" s="252" t="s">
        <v>234</v>
      </c>
      <c r="BL217" t="s">
        <v>234</v>
      </c>
      <c r="BM217" t="s">
        <v>234</v>
      </c>
      <c r="BN217" s="252" t="s">
        <v>234</v>
      </c>
      <c r="BO217" t="s">
        <v>234</v>
      </c>
      <c r="BP217" t="s">
        <v>234</v>
      </c>
      <c r="BQ217" s="252" t="s">
        <v>234</v>
      </c>
      <c r="BR217" t="s">
        <v>234</v>
      </c>
      <c r="BS217" t="s">
        <v>234</v>
      </c>
      <c r="BT217" t="s">
        <v>234</v>
      </c>
      <c r="BU217" t="s">
        <v>234</v>
      </c>
      <c r="BV217" t="s">
        <v>234</v>
      </c>
      <c r="BW217" t="s">
        <v>234</v>
      </c>
      <c r="BX217" t="s">
        <v>234</v>
      </c>
      <c r="BY217" t="s">
        <v>234</v>
      </c>
      <c r="BZ217" t="s">
        <v>234</v>
      </c>
      <c r="CA217" t="s">
        <v>234</v>
      </c>
      <c r="CB217" t="s">
        <v>234</v>
      </c>
      <c r="CC217" t="s">
        <v>234</v>
      </c>
      <c r="CD217" t="s">
        <v>234</v>
      </c>
      <c r="CE217" t="s">
        <v>234</v>
      </c>
      <c r="CF217" t="s">
        <v>234</v>
      </c>
      <c r="CG217" t="s">
        <v>234</v>
      </c>
      <c r="CH217" t="s">
        <v>234</v>
      </c>
      <c r="CI217" t="s">
        <v>234</v>
      </c>
      <c r="CJ217" t="s">
        <v>234</v>
      </c>
      <c r="CK217" t="s">
        <v>234</v>
      </c>
      <c r="CL217" t="s">
        <v>234</v>
      </c>
      <c r="CM217" t="s">
        <v>234</v>
      </c>
      <c r="CN217" t="s">
        <v>234</v>
      </c>
      <c r="CO217" t="s">
        <v>234</v>
      </c>
      <c r="CP217" t="s">
        <v>234</v>
      </c>
      <c r="CQ217" t="s">
        <v>234</v>
      </c>
      <c r="CR217" t="s">
        <v>234</v>
      </c>
      <c r="CS217" t="s">
        <v>234</v>
      </c>
      <c r="CT217" t="s">
        <v>234</v>
      </c>
      <c r="CU217" t="s">
        <v>234</v>
      </c>
      <c r="CV217" t="s">
        <v>234</v>
      </c>
      <c r="CW217" t="s">
        <v>234</v>
      </c>
      <c r="CX217" t="s">
        <v>234</v>
      </c>
      <c r="CY217" t="s">
        <v>234</v>
      </c>
      <c r="CZ217" t="s">
        <v>234</v>
      </c>
      <c r="DA217" t="s">
        <v>234</v>
      </c>
      <c r="DB217" t="s">
        <v>234</v>
      </c>
      <c r="DC217" t="s">
        <v>234</v>
      </c>
      <c r="DD217" t="s">
        <v>234</v>
      </c>
      <c r="DE217" t="s">
        <v>234</v>
      </c>
      <c r="DF217" t="s">
        <v>234</v>
      </c>
      <c r="DG217" t="s">
        <v>234</v>
      </c>
      <c r="DH217" t="s">
        <v>234</v>
      </c>
      <c r="DI217" t="s">
        <v>234</v>
      </c>
      <c r="DJ217" t="s">
        <v>234</v>
      </c>
      <c r="DK217" t="s">
        <v>234</v>
      </c>
      <c r="DL217" t="s">
        <v>234</v>
      </c>
      <c r="DM217" t="s">
        <v>234</v>
      </c>
      <c r="DN217" t="s">
        <v>234</v>
      </c>
      <c r="DO217" t="s">
        <v>234</v>
      </c>
      <c r="DP217" t="s">
        <v>234</v>
      </c>
      <c r="DQ217" t="s">
        <v>234</v>
      </c>
      <c r="DR217" t="s">
        <v>234</v>
      </c>
      <c r="DS217" t="s">
        <v>234</v>
      </c>
      <c r="DT217" t="s">
        <v>234</v>
      </c>
      <c r="DU217" t="s">
        <v>234</v>
      </c>
      <c r="DV217" t="s">
        <v>234</v>
      </c>
      <c r="DW217" t="s">
        <v>234</v>
      </c>
      <c r="DX217" t="s">
        <v>234</v>
      </c>
      <c r="DY217" t="s">
        <v>234</v>
      </c>
      <c r="DZ217" t="s">
        <v>234</v>
      </c>
      <c r="EA217" t="s">
        <v>234</v>
      </c>
      <c r="EB217" t="s">
        <v>234</v>
      </c>
      <c r="EC217" t="s">
        <v>234</v>
      </c>
      <c r="ED217" t="s">
        <v>234</v>
      </c>
      <c r="EE217" t="s">
        <v>234</v>
      </c>
      <c r="EF217" t="s">
        <v>234</v>
      </c>
      <c r="EG217" t="s">
        <v>234</v>
      </c>
      <c r="EH217" t="s">
        <v>234</v>
      </c>
      <c r="EI217" t="s">
        <v>234</v>
      </c>
      <c r="EJ217" t="s">
        <v>234</v>
      </c>
      <c r="EK217" s="252" t="s">
        <v>234</v>
      </c>
      <c r="EL217" t="s">
        <v>234</v>
      </c>
      <c r="EM217" t="s">
        <v>234</v>
      </c>
      <c r="EN217" t="s">
        <v>234</v>
      </c>
      <c r="EO217" t="s">
        <v>234</v>
      </c>
      <c r="EP217" t="s">
        <v>234</v>
      </c>
      <c r="EQ217" s="252" t="s">
        <v>234</v>
      </c>
      <c r="ER217" t="s">
        <v>234</v>
      </c>
      <c r="ES217" t="s">
        <v>234</v>
      </c>
      <c r="ET217" t="s">
        <v>234</v>
      </c>
      <c r="EU217" t="s">
        <v>234</v>
      </c>
      <c r="EV217" t="s">
        <v>234</v>
      </c>
      <c r="EW217" t="s">
        <v>234</v>
      </c>
      <c r="EX217" t="s">
        <v>234</v>
      </c>
      <c r="EY217" t="s">
        <v>234</v>
      </c>
      <c r="EZ217" t="s">
        <v>234</v>
      </c>
      <c r="FA217" t="s">
        <v>234</v>
      </c>
      <c r="FB217" t="s">
        <v>234</v>
      </c>
      <c r="FC217" t="s">
        <v>234</v>
      </c>
      <c r="FD217" t="s">
        <v>234</v>
      </c>
      <c r="FE217" t="s">
        <v>234</v>
      </c>
      <c r="FF217" t="s">
        <v>234</v>
      </c>
      <c r="FG217" t="s">
        <v>234</v>
      </c>
      <c r="FH217" t="s">
        <v>234</v>
      </c>
      <c r="FI217" t="s">
        <v>234</v>
      </c>
      <c r="FJ217" t="s">
        <v>234</v>
      </c>
      <c r="FK217" t="s">
        <v>234</v>
      </c>
      <c r="FL217" t="s">
        <v>234</v>
      </c>
      <c r="FM217" t="s">
        <v>234</v>
      </c>
      <c r="FN217" t="s">
        <v>234</v>
      </c>
      <c r="FO217" t="s">
        <v>234</v>
      </c>
      <c r="FP217" t="s">
        <v>234</v>
      </c>
      <c r="FQ217" t="s">
        <v>234</v>
      </c>
      <c r="FR217" t="s">
        <v>234</v>
      </c>
      <c r="FS217" t="s">
        <v>234</v>
      </c>
      <c r="FT217" t="s">
        <v>234</v>
      </c>
      <c r="FU217" t="s">
        <v>234</v>
      </c>
      <c r="FV217" t="s">
        <v>234</v>
      </c>
      <c r="FW217" t="s">
        <v>234</v>
      </c>
      <c r="FX217" t="s">
        <v>234</v>
      </c>
      <c r="FY217" t="s">
        <v>234</v>
      </c>
      <c r="FZ217" t="s">
        <v>234</v>
      </c>
      <c r="GA217" t="s">
        <v>234</v>
      </c>
      <c r="GB217" t="s">
        <v>234</v>
      </c>
      <c r="GC217" t="s">
        <v>234</v>
      </c>
      <c r="GD217" t="s">
        <v>234</v>
      </c>
      <c r="GE217" t="s">
        <v>234</v>
      </c>
      <c r="GF217" t="s">
        <v>234</v>
      </c>
      <c r="GG217" t="s">
        <v>234</v>
      </c>
      <c r="GH217" t="s">
        <v>234</v>
      </c>
      <c r="GI217" t="s">
        <v>234</v>
      </c>
      <c r="GJ217" t="s">
        <v>234</v>
      </c>
      <c r="GK217" t="s">
        <v>234</v>
      </c>
      <c r="GL217" t="s">
        <v>234</v>
      </c>
      <c r="GM217" t="s">
        <v>234</v>
      </c>
      <c r="GN217" t="s">
        <v>234</v>
      </c>
      <c r="GO217" t="s">
        <v>234</v>
      </c>
      <c r="GP217" t="s">
        <v>234</v>
      </c>
      <c r="GQ217" t="s">
        <v>234</v>
      </c>
      <c r="GR217" t="s">
        <v>234</v>
      </c>
      <c r="GS217" t="s">
        <v>234</v>
      </c>
      <c r="GT217" t="s">
        <v>234</v>
      </c>
      <c r="GU217" t="s">
        <v>234</v>
      </c>
      <c r="GV217" t="s">
        <v>234</v>
      </c>
      <c r="GW217" t="s">
        <v>234</v>
      </c>
      <c r="GX217" t="s">
        <v>234</v>
      </c>
      <c r="GY217" t="s">
        <v>234</v>
      </c>
      <c r="GZ217" t="s">
        <v>234</v>
      </c>
      <c r="HA217" t="s">
        <v>234</v>
      </c>
      <c r="HB217" t="s">
        <v>234</v>
      </c>
      <c r="HC217" t="s">
        <v>234</v>
      </c>
      <c r="HD217" t="s">
        <v>234</v>
      </c>
      <c r="HE217" t="s">
        <v>234</v>
      </c>
      <c r="HF217" t="s">
        <v>234</v>
      </c>
      <c r="HG217" t="s">
        <v>234</v>
      </c>
      <c r="HH217" t="s">
        <v>234</v>
      </c>
      <c r="HI217" t="s">
        <v>234</v>
      </c>
      <c r="HJ217" t="s">
        <v>234</v>
      </c>
      <c r="HK217" t="s">
        <v>234</v>
      </c>
      <c r="HL217" t="s">
        <v>234</v>
      </c>
      <c r="HM217" t="s">
        <v>234</v>
      </c>
      <c r="HN217" t="s">
        <v>234</v>
      </c>
      <c r="HO217" t="s">
        <v>234</v>
      </c>
      <c r="HP217" t="s">
        <v>234</v>
      </c>
      <c r="HQ217" t="s">
        <v>1655</v>
      </c>
      <c r="HR217" t="s">
        <v>1713</v>
      </c>
      <c r="HS217" t="s">
        <v>430</v>
      </c>
      <c r="HT217" t="s">
        <v>234</v>
      </c>
      <c r="HU217" t="s">
        <v>431</v>
      </c>
      <c r="HV217" t="s">
        <v>432</v>
      </c>
      <c r="HW217" t="s">
        <v>432</v>
      </c>
      <c r="HX217" t="s">
        <v>279</v>
      </c>
      <c r="HY217" t="s">
        <v>234</v>
      </c>
      <c r="HZ217" t="s">
        <v>347</v>
      </c>
      <c r="IA217" t="s">
        <v>258</v>
      </c>
      <c r="IB217" t="s">
        <v>258</v>
      </c>
      <c r="IC217" t="s">
        <v>3810</v>
      </c>
      <c r="ID217" t="s">
        <v>234</v>
      </c>
      <c r="IE217" t="s">
        <v>234</v>
      </c>
      <c r="IF217" t="s">
        <v>234</v>
      </c>
      <c r="IG217" t="s">
        <v>234</v>
      </c>
      <c r="IH217" t="s">
        <v>234</v>
      </c>
      <c r="II217">
        <v>5</v>
      </c>
      <c r="IJ217" t="s">
        <v>4139</v>
      </c>
      <c r="IK217" t="s">
        <v>234</v>
      </c>
      <c r="IL217" t="s">
        <v>259</v>
      </c>
      <c r="IM217" s="99">
        <v>1</v>
      </c>
      <c r="IN217" t="s">
        <v>260</v>
      </c>
      <c r="IO217" t="s">
        <v>234</v>
      </c>
      <c r="IP217" t="s">
        <v>261</v>
      </c>
      <c r="IQ217" t="s">
        <v>234</v>
      </c>
      <c r="IR217" t="s">
        <v>234</v>
      </c>
      <c r="IS217" t="s">
        <v>234</v>
      </c>
      <c r="IT217" t="s">
        <v>234</v>
      </c>
      <c r="IU217" t="s">
        <v>234</v>
      </c>
      <c r="IV217" t="s">
        <v>234</v>
      </c>
      <c r="IW217" t="s">
        <v>234</v>
      </c>
      <c r="IX217" t="s">
        <v>234</v>
      </c>
      <c r="IY217" t="s">
        <v>234</v>
      </c>
      <c r="IZ217" t="s">
        <v>234</v>
      </c>
      <c r="JA217" t="s">
        <v>234</v>
      </c>
      <c r="JB217" t="s">
        <v>234</v>
      </c>
      <c r="JC217" t="s">
        <v>234</v>
      </c>
      <c r="JD217" t="s">
        <v>234</v>
      </c>
      <c r="JE217" t="s">
        <v>249</v>
      </c>
      <c r="JF217" t="s">
        <v>246</v>
      </c>
      <c r="JG217">
        <v>0</v>
      </c>
      <c r="JH217">
        <v>0</v>
      </c>
      <c r="JI217">
        <v>1</v>
      </c>
      <c r="JJ217" t="s">
        <v>4603</v>
      </c>
      <c r="JK217" t="s">
        <v>1409</v>
      </c>
      <c r="JL217">
        <v>0</v>
      </c>
      <c r="JM217">
        <v>0</v>
      </c>
      <c r="JN217">
        <v>0</v>
      </c>
      <c r="JO217">
        <v>1</v>
      </c>
      <c r="JP217">
        <v>0</v>
      </c>
      <c r="JQ217">
        <v>0</v>
      </c>
      <c r="JR217" t="s">
        <v>234</v>
      </c>
      <c r="JS217" t="s">
        <v>234</v>
      </c>
      <c r="JT217" t="s">
        <v>234</v>
      </c>
      <c r="JU217" t="s">
        <v>234</v>
      </c>
      <c r="JV217" t="s">
        <v>234</v>
      </c>
      <c r="JW217" t="s">
        <v>234</v>
      </c>
      <c r="JX217" t="s">
        <v>234</v>
      </c>
    </row>
    <row r="218" spans="1:284" x14ac:dyDescent="0.35">
      <c r="A218" t="s">
        <v>4326</v>
      </c>
      <c r="B218" s="268">
        <v>44621</v>
      </c>
      <c r="C218" t="s">
        <v>451</v>
      </c>
      <c r="D218" t="s">
        <v>450</v>
      </c>
      <c r="E218" t="s">
        <v>4303</v>
      </c>
      <c r="F218" t="s">
        <v>441</v>
      </c>
      <c r="G218" t="s">
        <v>2151</v>
      </c>
      <c r="H218" t="s">
        <v>4305</v>
      </c>
      <c r="I218" t="s">
        <v>246</v>
      </c>
      <c r="J218" t="s">
        <v>4307</v>
      </c>
      <c r="K218" t="s">
        <v>247</v>
      </c>
      <c r="L218" t="s">
        <v>248</v>
      </c>
      <c r="M218" t="s">
        <v>250</v>
      </c>
      <c r="N218" t="s">
        <v>234</v>
      </c>
      <c r="O218" t="s">
        <v>234</v>
      </c>
      <c r="P218" t="s">
        <v>234</v>
      </c>
      <c r="Q218" t="s">
        <v>234</v>
      </c>
      <c r="R218" t="s">
        <v>234</v>
      </c>
      <c r="S218" t="s">
        <v>234</v>
      </c>
      <c r="T218" t="s">
        <v>234</v>
      </c>
      <c r="U218" t="s">
        <v>234</v>
      </c>
      <c r="V218" t="s">
        <v>234</v>
      </c>
      <c r="W218" t="s">
        <v>234</v>
      </c>
      <c r="X218" t="s">
        <v>234</v>
      </c>
      <c r="Y218" t="s">
        <v>234</v>
      </c>
      <c r="Z218" t="s">
        <v>234</v>
      </c>
      <c r="AA218" t="s">
        <v>234</v>
      </c>
      <c r="AB218" t="s">
        <v>234</v>
      </c>
      <c r="AC218" t="s">
        <v>234</v>
      </c>
      <c r="AD218" t="s">
        <v>234</v>
      </c>
      <c r="AE218" t="s">
        <v>234</v>
      </c>
      <c r="AF218" t="s">
        <v>234</v>
      </c>
      <c r="AG218" t="s">
        <v>234</v>
      </c>
      <c r="AH218" t="s">
        <v>234</v>
      </c>
      <c r="AI218" t="s">
        <v>234</v>
      </c>
      <c r="AJ218" t="s">
        <v>234</v>
      </c>
      <c r="AK218" t="s">
        <v>234</v>
      </c>
      <c r="AL218" t="s">
        <v>234</v>
      </c>
      <c r="AM218" t="s">
        <v>234</v>
      </c>
      <c r="AN218" t="s">
        <v>234</v>
      </c>
      <c r="AO218" t="s">
        <v>234</v>
      </c>
      <c r="AP218" t="s">
        <v>234</v>
      </c>
      <c r="AQ218" t="s">
        <v>234</v>
      </c>
      <c r="AR218" t="s">
        <v>234</v>
      </c>
      <c r="AS218" t="s">
        <v>234</v>
      </c>
      <c r="AT218" t="s">
        <v>234</v>
      </c>
      <c r="AU218" t="s">
        <v>234</v>
      </c>
      <c r="AV218" t="s">
        <v>234</v>
      </c>
      <c r="AW218" t="s">
        <v>234</v>
      </c>
      <c r="AX218" t="s">
        <v>234</v>
      </c>
      <c r="AY218" t="s">
        <v>234</v>
      </c>
      <c r="AZ218" t="s">
        <v>234</v>
      </c>
      <c r="BA218" t="s">
        <v>234</v>
      </c>
      <c r="BB218" t="s">
        <v>234</v>
      </c>
      <c r="BC218" t="s">
        <v>234</v>
      </c>
      <c r="BD218" t="s">
        <v>234</v>
      </c>
      <c r="BE218" s="252" t="s">
        <v>234</v>
      </c>
      <c r="BF218" t="s">
        <v>234</v>
      </c>
      <c r="BG218" t="s">
        <v>234</v>
      </c>
      <c r="BH218" s="252" t="s">
        <v>234</v>
      </c>
      <c r="BI218" t="s">
        <v>234</v>
      </c>
      <c r="BJ218" t="s">
        <v>234</v>
      </c>
      <c r="BK218" s="252" t="s">
        <v>234</v>
      </c>
      <c r="BL218" t="s">
        <v>234</v>
      </c>
      <c r="BM218" t="s">
        <v>234</v>
      </c>
      <c r="BN218" s="252" t="s">
        <v>234</v>
      </c>
      <c r="BO218" t="s">
        <v>234</v>
      </c>
      <c r="BP218" t="s">
        <v>234</v>
      </c>
      <c r="BQ218" s="252" t="s">
        <v>234</v>
      </c>
      <c r="BR218" t="s">
        <v>234</v>
      </c>
      <c r="BS218" t="s">
        <v>234</v>
      </c>
      <c r="BT218" t="s">
        <v>234</v>
      </c>
      <c r="BU218" t="s">
        <v>234</v>
      </c>
      <c r="BV218" t="s">
        <v>234</v>
      </c>
      <c r="BW218" t="s">
        <v>234</v>
      </c>
      <c r="BX218" t="s">
        <v>234</v>
      </c>
      <c r="BY218" t="s">
        <v>234</v>
      </c>
      <c r="BZ218" t="s">
        <v>234</v>
      </c>
      <c r="CA218" t="s">
        <v>234</v>
      </c>
      <c r="CB218" t="s">
        <v>234</v>
      </c>
      <c r="CC218" t="s">
        <v>234</v>
      </c>
      <c r="CD218" t="s">
        <v>234</v>
      </c>
      <c r="CE218" t="s">
        <v>234</v>
      </c>
      <c r="CF218" t="s">
        <v>234</v>
      </c>
      <c r="CG218" t="s">
        <v>234</v>
      </c>
      <c r="CH218" t="s">
        <v>234</v>
      </c>
      <c r="CI218" t="s">
        <v>234</v>
      </c>
      <c r="CJ218" t="s">
        <v>234</v>
      </c>
      <c r="CK218" t="s">
        <v>234</v>
      </c>
      <c r="CL218" t="s">
        <v>234</v>
      </c>
      <c r="CM218" t="s">
        <v>234</v>
      </c>
      <c r="CN218" t="s">
        <v>234</v>
      </c>
      <c r="CO218" t="s">
        <v>234</v>
      </c>
      <c r="CP218" t="s">
        <v>234</v>
      </c>
      <c r="CQ218" t="s">
        <v>234</v>
      </c>
      <c r="CR218" t="s">
        <v>234</v>
      </c>
      <c r="CS218" t="s">
        <v>234</v>
      </c>
      <c r="CT218" t="s">
        <v>234</v>
      </c>
      <c r="CU218" t="s">
        <v>234</v>
      </c>
      <c r="CV218" t="s">
        <v>234</v>
      </c>
      <c r="CW218" t="s">
        <v>234</v>
      </c>
      <c r="CX218" t="s">
        <v>234</v>
      </c>
      <c r="CY218" t="s">
        <v>234</v>
      </c>
      <c r="CZ218" t="s">
        <v>234</v>
      </c>
      <c r="DA218" t="s">
        <v>234</v>
      </c>
      <c r="DB218" t="s">
        <v>234</v>
      </c>
      <c r="DC218" t="s">
        <v>234</v>
      </c>
      <c r="DD218" t="s">
        <v>234</v>
      </c>
      <c r="DE218" t="s">
        <v>234</v>
      </c>
      <c r="DF218" t="s">
        <v>234</v>
      </c>
      <c r="DG218" t="s">
        <v>234</v>
      </c>
      <c r="DH218" t="s">
        <v>234</v>
      </c>
      <c r="DI218" t="s">
        <v>234</v>
      </c>
      <c r="DJ218" t="s">
        <v>234</v>
      </c>
      <c r="DK218" t="s">
        <v>234</v>
      </c>
      <c r="DL218" t="s">
        <v>234</v>
      </c>
      <c r="DM218" t="s">
        <v>234</v>
      </c>
      <c r="DN218" t="s">
        <v>234</v>
      </c>
      <c r="DO218" t="s">
        <v>234</v>
      </c>
      <c r="DP218" t="s">
        <v>234</v>
      </c>
      <c r="DQ218" t="s">
        <v>234</v>
      </c>
      <c r="DR218" t="s">
        <v>234</v>
      </c>
      <c r="DS218" t="s">
        <v>234</v>
      </c>
      <c r="DT218" t="s">
        <v>234</v>
      </c>
      <c r="DU218" t="s">
        <v>234</v>
      </c>
      <c r="DV218" t="s">
        <v>234</v>
      </c>
      <c r="DW218" t="s">
        <v>234</v>
      </c>
      <c r="DX218" t="s">
        <v>234</v>
      </c>
      <c r="DY218" t="s">
        <v>234</v>
      </c>
      <c r="DZ218" t="s">
        <v>234</v>
      </c>
      <c r="EA218" t="s">
        <v>234</v>
      </c>
      <c r="EB218" t="s">
        <v>234</v>
      </c>
      <c r="EC218" t="s">
        <v>234</v>
      </c>
      <c r="ED218" t="s">
        <v>234</v>
      </c>
      <c r="EE218" t="s">
        <v>234</v>
      </c>
      <c r="EF218" t="s">
        <v>234</v>
      </c>
      <c r="EG218" t="s">
        <v>234</v>
      </c>
      <c r="EH218" t="s">
        <v>234</v>
      </c>
      <c r="EI218" t="s">
        <v>234</v>
      </c>
      <c r="EJ218" t="s">
        <v>234</v>
      </c>
      <c r="EK218" s="252" t="s">
        <v>234</v>
      </c>
      <c r="EL218" t="s">
        <v>234</v>
      </c>
      <c r="EM218" t="s">
        <v>234</v>
      </c>
      <c r="EN218" t="s">
        <v>234</v>
      </c>
      <c r="EO218" t="s">
        <v>234</v>
      </c>
      <c r="EP218" t="s">
        <v>234</v>
      </c>
      <c r="EQ218" s="252" t="s">
        <v>234</v>
      </c>
      <c r="ER218" t="s">
        <v>234</v>
      </c>
      <c r="ES218" t="s">
        <v>234</v>
      </c>
      <c r="ET218" t="s">
        <v>234</v>
      </c>
      <c r="EU218" t="s">
        <v>234</v>
      </c>
      <c r="EV218" t="s">
        <v>234</v>
      </c>
      <c r="EW218" t="s">
        <v>234</v>
      </c>
      <c r="EX218" t="s">
        <v>234</v>
      </c>
      <c r="EY218" t="s">
        <v>234</v>
      </c>
      <c r="EZ218" t="s">
        <v>234</v>
      </c>
      <c r="FA218" t="s">
        <v>234</v>
      </c>
      <c r="FB218" t="s">
        <v>234</v>
      </c>
      <c r="FC218" t="s">
        <v>234</v>
      </c>
      <c r="FD218" t="s">
        <v>234</v>
      </c>
      <c r="FE218" t="s">
        <v>234</v>
      </c>
      <c r="FF218" t="s">
        <v>234</v>
      </c>
      <c r="FG218" t="s">
        <v>234</v>
      </c>
      <c r="FH218" t="s">
        <v>234</v>
      </c>
      <c r="FI218" t="s">
        <v>234</v>
      </c>
      <c r="FJ218" t="s">
        <v>234</v>
      </c>
      <c r="FK218" t="s">
        <v>234</v>
      </c>
      <c r="FL218" t="s">
        <v>234</v>
      </c>
      <c r="FM218" t="s">
        <v>234</v>
      </c>
      <c r="FN218" t="s">
        <v>234</v>
      </c>
      <c r="FO218" t="s">
        <v>234</v>
      </c>
      <c r="FP218" t="s">
        <v>234</v>
      </c>
      <c r="FQ218" t="s">
        <v>234</v>
      </c>
      <c r="FR218" t="s">
        <v>234</v>
      </c>
      <c r="FS218" t="s">
        <v>234</v>
      </c>
      <c r="FT218" t="s">
        <v>234</v>
      </c>
      <c r="FU218" t="s">
        <v>234</v>
      </c>
      <c r="FV218" t="s">
        <v>234</v>
      </c>
      <c r="FW218" t="s">
        <v>234</v>
      </c>
      <c r="FX218" t="s">
        <v>234</v>
      </c>
      <c r="FY218" t="s">
        <v>234</v>
      </c>
      <c r="FZ218" t="s">
        <v>234</v>
      </c>
      <c r="GA218" t="s">
        <v>234</v>
      </c>
      <c r="GB218" t="s">
        <v>234</v>
      </c>
      <c r="GC218" t="s">
        <v>234</v>
      </c>
      <c r="GD218" t="s">
        <v>234</v>
      </c>
      <c r="GE218" t="s">
        <v>234</v>
      </c>
      <c r="GF218" t="s">
        <v>234</v>
      </c>
      <c r="GG218" t="s">
        <v>234</v>
      </c>
      <c r="GH218" t="s">
        <v>234</v>
      </c>
      <c r="GI218" t="s">
        <v>234</v>
      </c>
      <c r="GJ218" t="s">
        <v>234</v>
      </c>
      <c r="GK218" t="s">
        <v>234</v>
      </c>
      <c r="GL218" t="s">
        <v>234</v>
      </c>
      <c r="GM218" t="s">
        <v>234</v>
      </c>
      <c r="GN218" t="s">
        <v>234</v>
      </c>
      <c r="GO218" t="s">
        <v>234</v>
      </c>
      <c r="GP218" t="s">
        <v>234</v>
      </c>
      <c r="GQ218" t="s">
        <v>234</v>
      </c>
      <c r="GR218" t="s">
        <v>234</v>
      </c>
      <c r="GS218" t="s">
        <v>234</v>
      </c>
      <c r="GT218" t="s">
        <v>234</v>
      </c>
      <c r="GU218" t="s">
        <v>234</v>
      </c>
      <c r="GV218" t="s">
        <v>234</v>
      </c>
      <c r="GW218" t="s">
        <v>234</v>
      </c>
      <c r="GX218" t="s">
        <v>234</v>
      </c>
      <c r="GY218" t="s">
        <v>234</v>
      </c>
      <c r="GZ218" t="s">
        <v>234</v>
      </c>
      <c r="HA218" t="s">
        <v>234</v>
      </c>
      <c r="HB218" t="s">
        <v>234</v>
      </c>
      <c r="HC218" t="s">
        <v>234</v>
      </c>
      <c r="HD218" t="s">
        <v>234</v>
      </c>
      <c r="HE218" t="s">
        <v>234</v>
      </c>
      <c r="HF218" t="s">
        <v>234</v>
      </c>
      <c r="HG218" t="s">
        <v>234</v>
      </c>
      <c r="HH218" t="s">
        <v>234</v>
      </c>
      <c r="HI218" t="s">
        <v>234</v>
      </c>
      <c r="HJ218" t="s">
        <v>234</v>
      </c>
      <c r="HK218" t="s">
        <v>234</v>
      </c>
      <c r="HL218" t="s">
        <v>234</v>
      </c>
      <c r="HM218" t="s">
        <v>234</v>
      </c>
      <c r="HN218" t="s">
        <v>234</v>
      </c>
      <c r="HO218" t="s">
        <v>234</v>
      </c>
      <c r="HP218" t="s">
        <v>234</v>
      </c>
      <c r="HQ218" t="s">
        <v>1655</v>
      </c>
      <c r="HR218" t="s">
        <v>1713</v>
      </c>
      <c r="HS218" t="s">
        <v>430</v>
      </c>
      <c r="HT218" t="s">
        <v>234</v>
      </c>
      <c r="HU218" t="s">
        <v>431</v>
      </c>
      <c r="HV218" t="s">
        <v>432</v>
      </c>
      <c r="HW218" t="s">
        <v>432</v>
      </c>
      <c r="HX218" t="s">
        <v>279</v>
      </c>
      <c r="HY218" t="s">
        <v>234</v>
      </c>
      <c r="HZ218" t="s">
        <v>347</v>
      </c>
      <c r="IA218" t="s">
        <v>258</v>
      </c>
      <c r="IB218" t="s">
        <v>258</v>
      </c>
      <c r="IC218" t="s">
        <v>3810</v>
      </c>
      <c r="ID218" t="s">
        <v>234</v>
      </c>
      <c r="IE218" t="s">
        <v>234</v>
      </c>
      <c r="IF218" t="s">
        <v>234</v>
      </c>
      <c r="IG218" t="s">
        <v>234</v>
      </c>
      <c r="IH218" t="s">
        <v>234</v>
      </c>
      <c r="II218">
        <v>5</v>
      </c>
      <c r="IJ218" t="s">
        <v>4139</v>
      </c>
      <c r="IK218" t="s">
        <v>234</v>
      </c>
      <c r="IL218" t="s">
        <v>259</v>
      </c>
      <c r="IM218" s="99">
        <v>1</v>
      </c>
      <c r="IN218" t="s">
        <v>260</v>
      </c>
      <c r="IO218" t="s">
        <v>234</v>
      </c>
      <c r="IP218" t="s">
        <v>249</v>
      </c>
      <c r="IQ218" t="s">
        <v>4325</v>
      </c>
      <c r="IR218">
        <v>0</v>
      </c>
      <c r="IS218">
        <v>0</v>
      </c>
      <c r="IT218">
        <v>0</v>
      </c>
      <c r="IU218">
        <v>1</v>
      </c>
      <c r="IV218">
        <v>0</v>
      </c>
      <c r="IW218">
        <v>0</v>
      </c>
      <c r="IX218">
        <v>1</v>
      </c>
      <c r="IY218">
        <v>0</v>
      </c>
      <c r="IZ218">
        <v>0</v>
      </c>
      <c r="JA218">
        <v>0</v>
      </c>
      <c r="JB218">
        <v>0</v>
      </c>
      <c r="JC218">
        <v>0</v>
      </c>
      <c r="JD218" t="s">
        <v>234</v>
      </c>
      <c r="JE218" t="s">
        <v>261</v>
      </c>
      <c r="JF218" t="s">
        <v>234</v>
      </c>
      <c r="JG218" t="s">
        <v>234</v>
      </c>
      <c r="JH218" t="s">
        <v>234</v>
      </c>
      <c r="JI218" t="s">
        <v>234</v>
      </c>
      <c r="JJ218" t="s">
        <v>234</v>
      </c>
      <c r="JK218" t="s">
        <v>234</v>
      </c>
      <c r="JL218" t="s">
        <v>234</v>
      </c>
      <c r="JM218" t="s">
        <v>234</v>
      </c>
      <c r="JN218" t="s">
        <v>234</v>
      </c>
      <c r="JO218" t="s">
        <v>234</v>
      </c>
      <c r="JP218" t="s">
        <v>234</v>
      </c>
      <c r="JQ218" t="s">
        <v>234</v>
      </c>
      <c r="JR218" t="s">
        <v>234</v>
      </c>
      <c r="JS218" t="s">
        <v>234</v>
      </c>
      <c r="JT218" t="s">
        <v>234</v>
      </c>
      <c r="JU218" t="s">
        <v>234</v>
      </c>
      <c r="JV218" t="s">
        <v>234</v>
      </c>
      <c r="JW218" t="s">
        <v>234</v>
      </c>
      <c r="JX218" t="s">
        <v>234</v>
      </c>
    </row>
    <row r="219" spans="1:284" x14ac:dyDescent="0.35">
      <c r="A219" t="s">
        <v>4328</v>
      </c>
      <c r="B219" s="268">
        <v>44621</v>
      </c>
      <c r="C219" t="s">
        <v>451</v>
      </c>
      <c r="D219" t="s">
        <v>450</v>
      </c>
      <c r="E219" t="s">
        <v>4303</v>
      </c>
      <c r="F219" t="s">
        <v>441</v>
      </c>
      <c r="G219" t="s">
        <v>2151</v>
      </c>
      <c r="H219" t="s">
        <v>4305</v>
      </c>
      <c r="I219" t="s">
        <v>246</v>
      </c>
      <c r="J219" t="s">
        <v>4307</v>
      </c>
      <c r="K219" t="s">
        <v>247</v>
      </c>
      <c r="L219" t="s">
        <v>284</v>
      </c>
      <c r="M219" t="s">
        <v>250</v>
      </c>
      <c r="N219" t="s">
        <v>234</v>
      </c>
      <c r="O219" t="s">
        <v>234</v>
      </c>
      <c r="P219" t="s">
        <v>316</v>
      </c>
      <c r="Q219" t="s">
        <v>234</v>
      </c>
      <c r="R219" t="s">
        <v>302</v>
      </c>
      <c r="S219">
        <v>0</v>
      </c>
      <c r="T219">
        <v>1</v>
      </c>
      <c r="U219">
        <v>0</v>
      </c>
      <c r="V219">
        <v>0</v>
      </c>
      <c r="W219">
        <v>0</v>
      </c>
      <c r="X219">
        <v>0</v>
      </c>
      <c r="Y219">
        <v>0</v>
      </c>
      <c r="Z219">
        <v>0</v>
      </c>
      <c r="AA219" t="s">
        <v>303</v>
      </c>
      <c r="AB219" t="s">
        <v>752</v>
      </c>
      <c r="AC219" t="s">
        <v>287</v>
      </c>
      <c r="AD219">
        <v>1</v>
      </c>
      <c r="AE219">
        <v>0</v>
      </c>
      <c r="AF219">
        <v>0</v>
      </c>
      <c r="AG219">
        <v>0</v>
      </c>
      <c r="AH219">
        <v>0</v>
      </c>
      <c r="AI219">
        <v>0</v>
      </c>
      <c r="AJ219">
        <v>0</v>
      </c>
      <c r="AK219">
        <v>0</v>
      </c>
      <c r="AL219">
        <v>0</v>
      </c>
      <c r="AM219">
        <v>0</v>
      </c>
      <c r="AN219" t="s">
        <v>234</v>
      </c>
      <c r="AO219" t="s">
        <v>317</v>
      </c>
      <c r="AP219" t="s">
        <v>289</v>
      </c>
      <c r="AQ219" t="s">
        <v>234</v>
      </c>
      <c r="AR219" t="s">
        <v>234</v>
      </c>
      <c r="AS219" t="s">
        <v>234</v>
      </c>
      <c r="AT219" t="s">
        <v>234</v>
      </c>
      <c r="AU219" t="s">
        <v>234</v>
      </c>
      <c r="AV219" t="s">
        <v>234</v>
      </c>
      <c r="AW219" t="s">
        <v>234</v>
      </c>
      <c r="AX219" t="s">
        <v>234</v>
      </c>
      <c r="AY219" t="s">
        <v>234</v>
      </c>
      <c r="AZ219" t="s">
        <v>234</v>
      </c>
      <c r="BA219" t="s">
        <v>234</v>
      </c>
      <c r="BB219" t="s">
        <v>234</v>
      </c>
      <c r="BC219" t="s">
        <v>234</v>
      </c>
      <c r="BD219" t="s">
        <v>234</v>
      </c>
      <c r="BE219" s="252" t="s">
        <v>234</v>
      </c>
      <c r="BF219" t="s">
        <v>234</v>
      </c>
      <c r="BG219" t="s">
        <v>234</v>
      </c>
      <c r="BH219" s="252" t="s">
        <v>234</v>
      </c>
      <c r="BI219" t="s">
        <v>234</v>
      </c>
      <c r="BJ219" t="s">
        <v>234</v>
      </c>
      <c r="BK219" s="252" t="s">
        <v>234</v>
      </c>
      <c r="BL219" t="s">
        <v>234</v>
      </c>
      <c r="BM219" t="s">
        <v>234</v>
      </c>
      <c r="BN219" s="252" t="s">
        <v>234</v>
      </c>
      <c r="BO219" t="s">
        <v>234</v>
      </c>
      <c r="BP219" t="s">
        <v>234</v>
      </c>
      <c r="BQ219" s="252" t="s">
        <v>234</v>
      </c>
      <c r="BR219" t="s">
        <v>234</v>
      </c>
      <c r="BS219" t="s">
        <v>234</v>
      </c>
      <c r="BT219" t="s">
        <v>234</v>
      </c>
      <c r="BU219" t="s">
        <v>234</v>
      </c>
      <c r="BV219" t="s">
        <v>234</v>
      </c>
      <c r="BW219" t="s">
        <v>234</v>
      </c>
      <c r="BX219" t="s">
        <v>234</v>
      </c>
      <c r="BY219" t="s">
        <v>234</v>
      </c>
      <c r="BZ219" t="s">
        <v>234</v>
      </c>
      <c r="CA219" t="s">
        <v>234</v>
      </c>
      <c r="CB219" t="s">
        <v>234</v>
      </c>
      <c r="CC219" t="s">
        <v>234</v>
      </c>
      <c r="CD219" t="s">
        <v>234</v>
      </c>
      <c r="CE219" t="s">
        <v>234</v>
      </c>
      <c r="CF219" t="s">
        <v>234</v>
      </c>
      <c r="CG219" t="s">
        <v>234</v>
      </c>
      <c r="CH219" t="s">
        <v>234</v>
      </c>
      <c r="CI219" t="s">
        <v>234</v>
      </c>
      <c r="CJ219" t="s">
        <v>234</v>
      </c>
      <c r="CK219" t="s">
        <v>234</v>
      </c>
      <c r="CL219" t="s">
        <v>234</v>
      </c>
      <c r="CM219" t="s">
        <v>234</v>
      </c>
      <c r="CN219" t="s">
        <v>234</v>
      </c>
      <c r="CO219" t="s">
        <v>234</v>
      </c>
      <c r="CP219" t="s">
        <v>234</v>
      </c>
      <c r="CQ219" t="s">
        <v>234</v>
      </c>
      <c r="CR219" t="s">
        <v>234</v>
      </c>
      <c r="CS219" t="s">
        <v>234</v>
      </c>
      <c r="CT219" t="s">
        <v>234</v>
      </c>
      <c r="CU219" t="s">
        <v>234</v>
      </c>
      <c r="CV219" t="s">
        <v>234</v>
      </c>
      <c r="CW219" t="s">
        <v>234</v>
      </c>
      <c r="CX219" t="s">
        <v>234</v>
      </c>
      <c r="CY219" t="s">
        <v>234</v>
      </c>
      <c r="CZ219" t="s">
        <v>234</v>
      </c>
      <c r="DA219" t="s">
        <v>234</v>
      </c>
      <c r="DB219" t="s">
        <v>234</v>
      </c>
      <c r="DC219" t="s">
        <v>234</v>
      </c>
      <c r="DD219" t="s">
        <v>234</v>
      </c>
      <c r="DE219" t="s">
        <v>234</v>
      </c>
      <c r="DF219" t="s">
        <v>234</v>
      </c>
      <c r="DG219" t="s">
        <v>234</v>
      </c>
      <c r="DH219" t="s">
        <v>234</v>
      </c>
      <c r="DI219" t="s">
        <v>234</v>
      </c>
      <c r="DJ219" t="s">
        <v>234</v>
      </c>
      <c r="DK219" t="s">
        <v>234</v>
      </c>
      <c r="DL219" t="s">
        <v>3853</v>
      </c>
      <c r="DM219">
        <v>0</v>
      </c>
      <c r="DN219">
        <v>1</v>
      </c>
      <c r="DO219">
        <v>1</v>
      </c>
      <c r="DP219">
        <v>0</v>
      </c>
      <c r="DQ219">
        <v>0</v>
      </c>
      <c r="DR219">
        <v>0</v>
      </c>
      <c r="DS219">
        <v>1</v>
      </c>
      <c r="DT219">
        <v>0</v>
      </c>
      <c r="DU219" t="s">
        <v>234</v>
      </c>
      <c r="DV219" t="s">
        <v>234</v>
      </c>
      <c r="DW219" t="s">
        <v>234</v>
      </c>
      <c r="DX219" t="s">
        <v>234</v>
      </c>
      <c r="DY219" t="s">
        <v>234</v>
      </c>
      <c r="DZ219" t="s">
        <v>234</v>
      </c>
      <c r="EA219" t="s">
        <v>234</v>
      </c>
      <c r="EB219" t="s">
        <v>234</v>
      </c>
      <c r="EC219">
        <v>25</v>
      </c>
      <c r="ED219" t="s">
        <v>1655</v>
      </c>
      <c r="EE219" t="s">
        <v>234</v>
      </c>
      <c r="EF219" t="s">
        <v>234</v>
      </c>
      <c r="EG219" t="s">
        <v>1655</v>
      </c>
      <c r="EH219">
        <v>30</v>
      </c>
      <c r="EI219" t="s">
        <v>234</v>
      </c>
      <c r="EJ219" t="s">
        <v>234</v>
      </c>
      <c r="EK219" s="252">
        <v>30</v>
      </c>
      <c r="EL219" t="s">
        <v>1655</v>
      </c>
      <c r="EM219" t="s">
        <v>1445</v>
      </c>
      <c r="EN219" t="s">
        <v>234</v>
      </c>
      <c r="EO219">
        <v>150</v>
      </c>
      <c r="EP219">
        <v>125</v>
      </c>
      <c r="EQ219" s="252">
        <v>70.8333333333333</v>
      </c>
      <c r="ER219" t="s">
        <v>1655</v>
      </c>
      <c r="ES219" t="s">
        <v>234</v>
      </c>
      <c r="ET219" t="s">
        <v>234</v>
      </c>
      <c r="EU219" t="s">
        <v>234</v>
      </c>
      <c r="EV219" t="s">
        <v>234</v>
      </c>
      <c r="EW219" t="s">
        <v>234</v>
      </c>
      <c r="EX219" t="s">
        <v>234</v>
      </c>
      <c r="EY219" t="s">
        <v>234</v>
      </c>
      <c r="EZ219" t="s">
        <v>234</v>
      </c>
      <c r="FA219" t="s">
        <v>234</v>
      </c>
      <c r="FB219" t="s">
        <v>234</v>
      </c>
      <c r="FC219" t="s">
        <v>234</v>
      </c>
      <c r="FD219" t="s">
        <v>234</v>
      </c>
      <c r="FE219" t="s">
        <v>234</v>
      </c>
      <c r="FF219" t="s">
        <v>234</v>
      </c>
      <c r="FG219" t="s">
        <v>234</v>
      </c>
      <c r="FH219" t="s">
        <v>234</v>
      </c>
      <c r="FI219" t="s">
        <v>234</v>
      </c>
      <c r="FJ219" t="s">
        <v>234</v>
      </c>
      <c r="FK219" t="s">
        <v>234</v>
      </c>
      <c r="FL219" t="s">
        <v>1655</v>
      </c>
      <c r="FM219" t="s">
        <v>4327</v>
      </c>
      <c r="FN219">
        <v>0</v>
      </c>
      <c r="FO219">
        <v>0</v>
      </c>
      <c r="FP219">
        <v>0</v>
      </c>
      <c r="FQ219">
        <v>1</v>
      </c>
      <c r="FR219">
        <v>0</v>
      </c>
      <c r="FS219">
        <v>0</v>
      </c>
      <c r="FT219">
        <v>1</v>
      </c>
      <c r="FU219">
        <v>0</v>
      </c>
      <c r="FV219">
        <v>0</v>
      </c>
      <c r="FW219">
        <v>0</v>
      </c>
      <c r="FX219">
        <v>0</v>
      </c>
      <c r="FY219">
        <v>0</v>
      </c>
      <c r="FZ219">
        <v>0</v>
      </c>
      <c r="GA219" t="s">
        <v>234</v>
      </c>
      <c r="GB219" t="s">
        <v>1067</v>
      </c>
      <c r="GC219">
        <v>0</v>
      </c>
      <c r="GD219">
        <v>0</v>
      </c>
      <c r="GE219">
        <v>1</v>
      </c>
      <c r="GF219">
        <v>0</v>
      </c>
      <c r="GG219">
        <v>0</v>
      </c>
      <c r="GH219">
        <v>0</v>
      </c>
      <c r="GI219">
        <v>0</v>
      </c>
      <c r="GJ219">
        <v>0</v>
      </c>
      <c r="GK219" t="s">
        <v>1655</v>
      </c>
      <c r="GL219" t="s">
        <v>1445</v>
      </c>
      <c r="GM219" t="s">
        <v>1655</v>
      </c>
      <c r="GN219" t="s">
        <v>239</v>
      </c>
      <c r="GO219" t="s">
        <v>314</v>
      </c>
      <c r="GP219" t="s">
        <v>294</v>
      </c>
      <c r="GQ219" t="s">
        <v>314</v>
      </c>
      <c r="GR219" t="s">
        <v>1445</v>
      </c>
      <c r="GS219" t="s">
        <v>234</v>
      </c>
      <c r="GT219" t="s">
        <v>234</v>
      </c>
      <c r="GU219" t="s">
        <v>234</v>
      </c>
      <c r="GV219" t="s">
        <v>234</v>
      </c>
      <c r="GW219" t="s">
        <v>234</v>
      </c>
      <c r="GX219" t="s">
        <v>234</v>
      </c>
      <c r="GY219" t="s">
        <v>234</v>
      </c>
      <c r="GZ219" t="s">
        <v>234</v>
      </c>
      <c r="HA219" t="s">
        <v>3928</v>
      </c>
      <c r="HB219">
        <v>0</v>
      </c>
      <c r="HC219">
        <v>1</v>
      </c>
      <c r="HD219">
        <v>1</v>
      </c>
      <c r="HE219">
        <v>1</v>
      </c>
      <c r="HF219">
        <v>0</v>
      </c>
      <c r="HG219">
        <v>0</v>
      </c>
      <c r="HH219">
        <v>0</v>
      </c>
      <c r="HI219">
        <v>0</v>
      </c>
      <c r="HJ219" t="s">
        <v>234</v>
      </c>
      <c r="HK219" t="s">
        <v>1655</v>
      </c>
      <c r="HL219" t="s">
        <v>234</v>
      </c>
      <c r="HM219" t="s">
        <v>303</v>
      </c>
      <c r="HN219">
        <v>0</v>
      </c>
      <c r="HO219">
        <v>1</v>
      </c>
      <c r="HP219">
        <v>0</v>
      </c>
      <c r="HQ219" t="s">
        <v>234</v>
      </c>
      <c r="HR219" t="s">
        <v>234</v>
      </c>
      <c r="HS219" t="s">
        <v>234</v>
      </c>
      <c r="HT219" t="s">
        <v>234</v>
      </c>
      <c r="HU219" t="s">
        <v>234</v>
      </c>
      <c r="HV219" t="s">
        <v>234</v>
      </c>
      <c r="HW219" t="s">
        <v>234</v>
      </c>
      <c r="HX219" t="s">
        <v>234</v>
      </c>
      <c r="HY219" t="s">
        <v>234</v>
      </c>
      <c r="HZ219" t="s">
        <v>234</v>
      </c>
      <c r="IA219" t="s">
        <v>234</v>
      </c>
      <c r="IB219" t="s">
        <v>234</v>
      </c>
      <c r="IC219" t="s">
        <v>234</v>
      </c>
      <c r="ID219" t="s">
        <v>234</v>
      </c>
      <c r="IE219" t="s">
        <v>234</v>
      </c>
      <c r="IF219" t="s">
        <v>234</v>
      </c>
      <c r="IG219" t="s">
        <v>234</v>
      </c>
      <c r="IH219" t="s">
        <v>234</v>
      </c>
      <c r="II219" t="s">
        <v>234</v>
      </c>
      <c r="IJ219" t="s">
        <v>234</v>
      </c>
      <c r="IK219" t="s">
        <v>234</v>
      </c>
      <c r="IL219" t="s">
        <v>234</v>
      </c>
      <c r="IM219" t="s">
        <v>234</v>
      </c>
      <c r="IN219" t="s">
        <v>234</v>
      </c>
      <c r="IO219" t="s">
        <v>234</v>
      </c>
      <c r="IP219" t="s">
        <v>234</v>
      </c>
      <c r="IQ219" t="s">
        <v>234</v>
      </c>
      <c r="IR219" t="s">
        <v>234</v>
      </c>
      <c r="IS219" t="s">
        <v>234</v>
      </c>
      <c r="IT219" t="s">
        <v>234</v>
      </c>
      <c r="IU219" t="s">
        <v>234</v>
      </c>
      <c r="IV219" t="s">
        <v>234</v>
      </c>
      <c r="IW219" t="s">
        <v>234</v>
      </c>
      <c r="IX219" t="s">
        <v>234</v>
      </c>
      <c r="IY219" t="s">
        <v>234</v>
      </c>
      <c r="IZ219" t="s">
        <v>234</v>
      </c>
      <c r="JA219" t="s">
        <v>234</v>
      </c>
      <c r="JB219" t="s">
        <v>234</v>
      </c>
      <c r="JC219" t="s">
        <v>234</v>
      </c>
      <c r="JD219" t="s">
        <v>234</v>
      </c>
      <c r="JE219" t="s">
        <v>234</v>
      </c>
      <c r="JF219" t="s">
        <v>234</v>
      </c>
      <c r="JG219" t="s">
        <v>234</v>
      </c>
      <c r="JH219" t="s">
        <v>234</v>
      </c>
      <c r="JI219" t="s">
        <v>234</v>
      </c>
      <c r="JJ219" t="s">
        <v>234</v>
      </c>
      <c r="JK219" t="s">
        <v>234</v>
      </c>
      <c r="JL219" t="s">
        <v>234</v>
      </c>
      <c r="JM219" t="s">
        <v>234</v>
      </c>
      <c r="JN219" t="s">
        <v>234</v>
      </c>
      <c r="JO219" t="s">
        <v>234</v>
      </c>
      <c r="JP219" t="s">
        <v>234</v>
      </c>
      <c r="JQ219" t="s">
        <v>234</v>
      </c>
      <c r="JR219" t="s">
        <v>234</v>
      </c>
      <c r="JS219" t="s">
        <v>234</v>
      </c>
      <c r="JT219" t="s">
        <v>234</v>
      </c>
      <c r="JU219" t="s">
        <v>234</v>
      </c>
      <c r="JV219" t="s">
        <v>234</v>
      </c>
      <c r="JW219" t="s">
        <v>234</v>
      </c>
      <c r="JX219" t="s">
        <v>234</v>
      </c>
    </row>
    <row r="220" spans="1:284" x14ac:dyDescent="0.35">
      <c r="A220" t="s">
        <v>4330</v>
      </c>
      <c r="B220" s="268">
        <v>44621</v>
      </c>
      <c r="C220" t="s">
        <v>451</v>
      </c>
      <c r="D220" t="s">
        <v>450</v>
      </c>
      <c r="E220" t="s">
        <v>4303</v>
      </c>
      <c r="F220" t="s">
        <v>441</v>
      </c>
      <c r="G220" t="s">
        <v>2151</v>
      </c>
      <c r="H220" t="s">
        <v>4305</v>
      </c>
      <c r="I220" t="s">
        <v>246</v>
      </c>
      <c r="J220" t="s">
        <v>4307</v>
      </c>
      <c r="K220" t="s">
        <v>247</v>
      </c>
      <c r="L220" t="s">
        <v>248</v>
      </c>
      <c r="M220" t="s">
        <v>250</v>
      </c>
      <c r="N220" t="s">
        <v>234</v>
      </c>
      <c r="O220" t="s">
        <v>234</v>
      </c>
      <c r="P220" t="s">
        <v>234</v>
      </c>
      <c r="Q220" t="s">
        <v>234</v>
      </c>
      <c r="R220" t="s">
        <v>234</v>
      </c>
      <c r="S220" t="s">
        <v>234</v>
      </c>
      <c r="T220" t="s">
        <v>234</v>
      </c>
      <c r="U220" t="s">
        <v>234</v>
      </c>
      <c r="V220" t="s">
        <v>234</v>
      </c>
      <c r="W220" t="s">
        <v>234</v>
      </c>
      <c r="X220" t="s">
        <v>234</v>
      </c>
      <c r="Y220" t="s">
        <v>234</v>
      </c>
      <c r="Z220" t="s">
        <v>234</v>
      </c>
      <c r="AA220" t="s">
        <v>234</v>
      </c>
      <c r="AB220" t="s">
        <v>234</v>
      </c>
      <c r="AC220" t="s">
        <v>234</v>
      </c>
      <c r="AD220" t="s">
        <v>234</v>
      </c>
      <c r="AE220" t="s">
        <v>234</v>
      </c>
      <c r="AF220" t="s">
        <v>234</v>
      </c>
      <c r="AG220" t="s">
        <v>234</v>
      </c>
      <c r="AH220" t="s">
        <v>234</v>
      </c>
      <c r="AI220" t="s">
        <v>234</v>
      </c>
      <c r="AJ220" t="s">
        <v>234</v>
      </c>
      <c r="AK220" t="s">
        <v>234</v>
      </c>
      <c r="AL220" t="s">
        <v>234</v>
      </c>
      <c r="AM220" t="s">
        <v>234</v>
      </c>
      <c r="AN220" t="s">
        <v>234</v>
      </c>
      <c r="AO220" t="s">
        <v>234</v>
      </c>
      <c r="AP220" t="s">
        <v>234</v>
      </c>
      <c r="AQ220" t="s">
        <v>234</v>
      </c>
      <c r="AR220" t="s">
        <v>234</v>
      </c>
      <c r="AS220" t="s">
        <v>234</v>
      </c>
      <c r="AT220" t="s">
        <v>234</v>
      </c>
      <c r="AU220" t="s">
        <v>234</v>
      </c>
      <c r="AV220" t="s">
        <v>234</v>
      </c>
      <c r="AW220" t="s">
        <v>234</v>
      </c>
      <c r="AX220" t="s">
        <v>234</v>
      </c>
      <c r="AY220" t="s">
        <v>234</v>
      </c>
      <c r="AZ220" t="s">
        <v>234</v>
      </c>
      <c r="BA220" t="s">
        <v>234</v>
      </c>
      <c r="BB220" t="s">
        <v>234</v>
      </c>
      <c r="BC220" t="s">
        <v>234</v>
      </c>
      <c r="BD220" t="s">
        <v>234</v>
      </c>
      <c r="BE220" s="252" t="s">
        <v>234</v>
      </c>
      <c r="BF220" t="s">
        <v>234</v>
      </c>
      <c r="BG220" t="s">
        <v>234</v>
      </c>
      <c r="BH220" s="252" t="s">
        <v>234</v>
      </c>
      <c r="BI220" t="s">
        <v>234</v>
      </c>
      <c r="BJ220" t="s">
        <v>234</v>
      </c>
      <c r="BK220" s="252" t="s">
        <v>234</v>
      </c>
      <c r="BL220" t="s">
        <v>234</v>
      </c>
      <c r="BM220" t="s">
        <v>234</v>
      </c>
      <c r="BN220" s="252" t="s">
        <v>234</v>
      </c>
      <c r="BO220" t="s">
        <v>234</v>
      </c>
      <c r="BP220" t="s">
        <v>234</v>
      </c>
      <c r="BQ220" s="252" t="s">
        <v>234</v>
      </c>
      <c r="BR220" t="s">
        <v>234</v>
      </c>
      <c r="BS220" t="s">
        <v>234</v>
      </c>
      <c r="BT220" t="s">
        <v>234</v>
      </c>
      <c r="BU220" t="s">
        <v>234</v>
      </c>
      <c r="BV220" t="s">
        <v>234</v>
      </c>
      <c r="BW220" t="s">
        <v>234</v>
      </c>
      <c r="BX220" t="s">
        <v>234</v>
      </c>
      <c r="BY220" t="s">
        <v>234</v>
      </c>
      <c r="BZ220" t="s">
        <v>234</v>
      </c>
      <c r="CA220" t="s">
        <v>234</v>
      </c>
      <c r="CB220" t="s">
        <v>234</v>
      </c>
      <c r="CC220" t="s">
        <v>234</v>
      </c>
      <c r="CD220" t="s">
        <v>234</v>
      </c>
      <c r="CE220" t="s">
        <v>234</v>
      </c>
      <c r="CF220" t="s">
        <v>234</v>
      </c>
      <c r="CG220" t="s">
        <v>234</v>
      </c>
      <c r="CH220" t="s">
        <v>234</v>
      </c>
      <c r="CI220" t="s">
        <v>234</v>
      </c>
      <c r="CJ220" t="s">
        <v>234</v>
      </c>
      <c r="CK220" t="s">
        <v>234</v>
      </c>
      <c r="CL220" t="s">
        <v>234</v>
      </c>
      <c r="CM220" t="s">
        <v>234</v>
      </c>
      <c r="CN220" t="s">
        <v>234</v>
      </c>
      <c r="CO220" t="s">
        <v>234</v>
      </c>
      <c r="CP220" t="s">
        <v>234</v>
      </c>
      <c r="CQ220" t="s">
        <v>234</v>
      </c>
      <c r="CR220" t="s">
        <v>234</v>
      </c>
      <c r="CS220" t="s">
        <v>234</v>
      </c>
      <c r="CT220" t="s">
        <v>234</v>
      </c>
      <c r="CU220" t="s">
        <v>234</v>
      </c>
      <c r="CV220" t="s">
        <v>234</v>
      </c>
      <c r="CW220" t="s">
        <v>234</v>
      </c>
      <c r="CX220" t="s">
        <v>234</v>
      </c>
      <c r="CY220" t="s">
        <v>234</v>
      </c>
      <c r="CZ220" t="s">
        <v>234</v>
      </c>
      <c r="DA220" t="s">
        <v>234</v>
      </c>
      <c r="DB220" t="s">
        <v>234</v>
      </c>
      <c r="DC220" t="s">
        <v>234</v>
      </c>
      <c r="DD220" t="s">
        <v>234</v>
      </c>
      <c r="DE220" t="s">
        <v>234</v>
      </c>
      <c r="DF220" t="s">
        <v>234</v>
      </c>
      <c r="DG220" t="s">
        <v>234</v>
      </c>
      <c r="DH220" t="s">
        <v>234</v>
      </c>
      <c r="DI220" t="s">
        <v>234</v>
      </c>
      <c r="DJ220" t="s">
        <v>234</v>
      </c>
      <c r="DK220" t="s">
        <v>234</v>
      </c>
      <c r="DL220" t="s">
        <v>234</v>
      </c>
      <c r="DM220" t="s">
        <v>234</v>
      </c>
      <c r="DN220" t="s">
        <v>234</v>
      </c>
      <c r="DO220" t="s">
        <v>234</v>
      </c>
      <c r="DP220" t="s">
        <v>234</v>
      </c>
      <c r="DQ220" t="s">
        <v>234</v>
      </c>
      <c r="DR220" t="s">
        <v>234</v>
      </c>
      <c r="DS220" t="s">
        <v>234</v>
      </c>
      <c r="DT220" t="s">
        <v>234</v>
      </c>
      <c r="DU220" t="s">
        <v>234</v>
      </c>
      <c r="DV220" t="s">
        <v>234</v>
      </c>
      <c r="DW220" t="s">
        <v>234</v>
      </c>
      <c r="DX220" t="s">
        <v>234</v>
      </c>
      <c r="DY220" t="s">
        <v>234</v>
      </c>
      <c r="DZ220" t="s">
        <v>234</v>
      </c>
      <c r="EA220" t="s">
        <v>234</v>
      </c>
      <c r="EB220" t="s">
        <v>234</v>
      </c>
      <c r="EC220" t="s">
        <v>234</v>
      </c>
      <c r="ED220" t="s">
        <v>234</v>
      </c>
      <c r="EE220" t="s">
        <v>234</v>
      </c>
      <c r="EF220" t="s">
        <v>234</v>
      </c>
      <c r="EG220" t="s">
        <v>234</v>
      </c>
      <c r="EH220" t="s">
        <v>234</v>
      </c>
      <c r="EI220" t="s">
        <v>234</v>
      </c>
      <c r="EJ220" t="s">
        <v>234</v>
      </c>
      <c r="EK220" s="252" t="s">
        <v>234</v>
      </c>
      <c r="EL220" t="s">
        <v>234</v>
      </c>
      <c r="EM220" t="s">
        <v>234</v>
      </c>
      <c r="EN220" t="s">
        <v>234</v>
      </c>
      <c r="EO220" t="s">
        <v>234</v>
      </c>
      <c r="EP220" t="s">
        <v>234</v>
      </c>
      <c r="EQ220" s="252" t="s">
        <v>234</v>
      </c>
      <c r="ER220" t="s">
        <v>234</v>
      </c>
      <c r="ES220" t="s">
        <v>234</v>
      </c>
      <c r="ET220" t="s">
        <v>234</v>
      </c>
      <c r="EU220" t="s">
        <v>234</v>
      </c>
      <c r="EV220" t="s">
        <v>234</v>
      </c>
      <c r="EW220" t="s">
        <v>234</v>
      </c>
      <c r="EX220" t="s">
        <v>234</v>
      </c>
      <c r="EY220" t="s">
        <v>234</v>
      </c>
      <c r="EZ220" t="s">
        <v>234</v>
      </c>
      <c r="FA220" t="s">
        <v>234</v>
      </c>
      <c r="FB220" t="s">
        <v>234</v>
      </c>
      <c r="FC220" t="s">
        <v>234</v>
      </c>
      <c r="FD220" t="s">
        <v>234</v>
      </c>
      <c r="FE220" t="s">
        <v>234</v>
      </c>
      <c r="FF220" t="s">
        <v>234</v>
      </c>
      <c r="FG220" t="s">
        <v>234</v>
      </c>
      <c r="FH220" t="s">
        <v>234</v>
      </c>
      <c r="FI220" t="s">
        <v>234</v>
      </c>
      <c r="FJ220" t="s">
        <v>234</v>
      </c>
      <c r="FK220" t="s">
        <v>234</v>
      </c>
      <c r="FL220" t="s">
        <v>234</v>
      </c>
      <c r="FM220" t="s">
        <v>234</v>
      </c>
      <c r="FN220" t="s">
        <v>234</v>
      </c>
      <c r="FO220" t="s">
        <v>234</v>
      </c>
      <c r="FP220" t="s">
        <v>234</v>
      </c>
      <c r="FQ220" t="s">
        <v>234</v>
      </c>
      <c r="FR220" t="s">
        <v>234</v>
      </c>
      <c r="FS220" t="s">
        <v>234</v>
      </c>
      <c r="FT220" t="s">
        <v>234</v>
      </c>
      <c r="FU220" t="s">
        <v>234</v>
      </c>
      <c r="FV220" t="s">
        <v>234</v>
      </c>
      <c r="FW220" t="s">
        <v>234</v>
      </c>
      <c r="FX220" t="s">
        <v>234</v>
      </c>
      <c r="FY220" t="s">
        <v>234</v>
      </c>
      <c r="FZ220" t="s">
        <v>234</v>
      </c>
      <c r="GA220" t="s">
        <v>234</v>
      </c>
      <c r="GB220" t="s">
        <v>234</v>
      </c>
      <c r="GC220" t="s">
        <v>234</v>
      </c>
      <c r="GD220" t="s">
        <v>234</v>
      </c>
      <c r="GE220" t="s">
        <v>234</v>
      </c>
      <c r="GF220" t="s">
        <v>234</v>
      </c>
      <c r="GG220" t="s">
        <v>234</v>
      </c>
      <c r="GH220" t="s">
        <v>234</v>
      </c>
      <c r="GI220" t="s">
        <v>234</v>
      </c>
      <c r="GJ220" t="s">
        <v>234</v>
      </c>
      <c r="GK220" t="s">
        <v>234</v>
      </c>
      <c r="GL220" t="s">
        <v>234</v>
      </c>
      <c r="GM220" t="s">
        <v>234</v>
      </c>
      <c r="GN220" t="s">
        <v>234</v>
      </c>
      <c r="GO220" t="s">
        <v>234</v>
      </c>
      <c r="GP220" t="s">
        <v>234</v>
      </c>
      <c r="GQ220" t="s">
        <v>234</v>
      </c>
      <c r="GR220" t="s">
        <v>234</v>
      </c>
      <c r="GS220" t="s">
        <v>234</v>
      </c>
      <c r="GT220" t="s">
        <v>234</v>
      </c>
      <c r="GU220" t="s">
        <v>234</v>
      </c>
      <c r="GV220" t="s">
        <v>234</v>
      </c>
      <c r="GW220" t="s">
        <v>234</v>
      </c>
      <c r="GX220" t="s">
        <v>234</v>
      </c>
      <c r="GY220" t="s">
        <v>234</v>
      </c>
      <c r="GZ220" t="s">
        <v>234</v>
      </c>
      <c r="HA220" t="s">
        <v>234</v>
      </c>
      <c r="HB220" t="s">
        <v>234</v>
      </c>
      <c r="HC220" t="s">
        <v>234</v>
      </c>
      <c r="HD220" t="s">
        <v>234</v>
      </c>
      <c r="HE220" t="s">
        <v>234</v>
      </c>
      <c r="HF220" t="s">
        <v>234</v>
      </c>
      <c r="HG220" t="s">
        <v>234</v>
      </c>
      <c r="HH220" t="s">
        <v>234</v>
      </c>
      <c r="HI220" t="s">
        <v>234</v>
      </c>
      <c r="HJ220" t="s">
        <v>234</v>
      </c>
      <c r="HK220" t="s">
        <v>234</v>
      </c>
      <c r="HL220" t="s">
        <v>234</v>
      </c>
      <c r="HM220" t="s">
        <v>234</v>
      </c>
      <c r="HN220" t="s">
        <v>234</v>
      </c>
      <c r="HO220" t="s">
        <v>234</v>
      </c>
      <c r="HP220" t="s">
        <v>234</v>
      </c>
      <c r="HQ220" t="s">
        <v>1655</v>
      </c>
      <c r="HR220" t="s">
        <v>1713</v>
      </c>
      <c r="HS220" t="s">
        <v>430</v>
      </c>
      <c r="HT220" t="s">
        <v>234</v>
      </c>
      <c r="HU220" t="s">
        <v>431</v>
      </c>
      <c r="HV220" t="s">
        <v>432</v>
      </c>
      <c r="HW220" t="s">
        <v>432</v>
      </c>
      <c r="HX220" t="s">
        <v>351</v>
      </c>
      <c r="HY220" t="s">
        <v>4329</v>
      </c>
      <c r="HZ220" t="s">
        <v>352</v>
      </c>
      <c r="IA220" t="s">
        <v>258</v>
      </c>
      <c r="IB220" t="s">
        <v>258</v>
      </c>
      <c r="IC220" t="s">
        <v>3810</v>
      </c>
      <c r="ID220" t="s">
        <v>234</v>
      </c>
      <c r="IE220" t="s">
        <v>234</v>
      </c>
      <c r="IF220" t="s">
        <v>234</v>
      </c>
      <c r="IG220" t="s">
        <v>234</v>
      </c>
      <c r="IH220" t="s">
        <v>234</v>
      </c>
      <c r="II220">
        <v>5</v>
      </c>
      <c r="IJ220" t="s">
        <v>4139</v>
      </c>
      <c r="IK220" t="s">
        <v>234</v>
      </c>
      <c r="IL220" t="s">
        <v>259</v>
      </c>
      <c r="IM220" s="99">
        <v>1</v>
      </c>
      <c r="IN220" t="s">
        <v>249</v>
      </c>
      <c r="IO220" t="s">
        <v>234</v>
      </c>
      <c r="IP220" t="s">
        <v>249</v>
      </c>
      <c r="IQ220" t="s">
        <v>1724</v>
      </c>
      <c r="IR220">
        <v>0</v>
      </c>
      <c r="IS220">
        <v>0</v>
      </c>
      <c r="IT220">
        <v>0</v>
      </c>
      <c r="IU220">
        <v>0</v>
      </c>
      <c r="IV220">
        <v>1</v>
      </c>
      <c r="IW220">
        <v>0</v>
      </c>
      <c r="IX220">
        <v>0</v>
      </c>
      <c r="IY220">
        <v>0</v>
      </c>
      <c r="IZ220">
        <v>0</v>
      </c>
      <c r="JA220">
        <v>0</v>
      </c>
      <c r="JB220">
        <v>0</v>
      </c>
      <c r="JC220">
        <v>0</v>
      </c>
      <c r="JD220" t="s">
        <v>234</v>
      </c>
      <c r="JE220" t="s">
        <v>249</v>
      </c>
      <c r="JF220" t="s">
        <v>1557</v>
      </c>
      <c r="JG220">
        <v>1</v>
      </c>
      <c r="JH220">
        <v>0</v>
      </c>
      <c r="JI220">
        <v>0</v>
      </c>
      <c r="JJ220" t="s">
        <v>234</v>
      </c>
      <c r="JK220" t="s">
        <v>1409</v>
      </c>
      <c r="JL220">
        <v>0</v>
      </c>
      <c r="JM220">
        <v>0</v>
      </c>
      <c r="JN220">
        <v>0</v>
      </c>
      <c r="JO220">
        <v>1</v>
      </c>
      <c r="JP220">
        <v>0</v>
      </c>
      <c r="JQ220">
        <v>0</v>
      </c>
      <c r="JR220" t="s">
        <v>234</v>
      </c>
      <c r="JS220" t="s">
        <v>234</v>
      </c>
      <c r="JT220" t="s">
        <v>234</v>
      </c>
      <c r="JU220" t="s">
        <v>234</v>
      </c>
      <c r="JV220" t="s">
        <v>234</v>
      </c>
      <c r="JW220" t="s">
        <v>234</v>
      </c>
      <c r="JX220" t="s">
        <v>234</v>
      </c>
    </row>
    <row r="221" spans="1:284" x14ac:dyDescent="0.35">
      <c r="A221" t="s">
        <v>4331</v>
      </c>
      <c r="B221" s="268">
        <v>44621</v>
      </c>
      <c r="C221" t="s">
        <v>451</v>
      </c>
      <c r="D221" t="s">
        <v>450</v>
      </c>
      <c r="E221" t="s">
        <v>4303</v>
      </c>
      <c r="F221" t="s">
        <v>441</v>
      </c>
      <c r="G221" t="s">
        <v>2151</v>
      </c>
      <c r="H221" t="s">
        <v>4305</v>
      </c>
      <c r="I221" t="s">
        <v>246</v>
      </c>
      <c r="J221" t="s">
        <v>4307</v>
      </c>
      <c r="K221" t="s">
        <v>247</v>
      </c>
      <c r="L221" t="s">
        <v>248</v>
      </c>
      <c r="M221" t="s">
        <v>250</v>
      </c>
      <c r="N221" t="s">
        <v>234</v>
      </c>
      <c r="O221" t="s">
        <v>234</v>
      </c>
      <c r="P221" t="s">
        <v>234</v>
      </c>
      <c r="Q221" t="s">
        <v>234</v>
      </c>
      <c r="R221" t="s">
        <v>234</v>
      </c>
      <c r="S221" t="s">
        <v>234</v>
      </c>
      <c r="T221" t="s">
        <v>234</v>
      </c>
      <c r="U221" t="s">
        <v>234</v>
      </c>
      <c r="V221" t="s">
        <v>234</v>
      </c>
      <c r="W221" t="s">
        <v>234</v>
      </c>
      <c r="X221" t="s">
        <v>234</v>
      </c>
      <c r="Y221" t="s">
        <v>234</v>
      </c>
      <c r="Z221" t="s">
        <v>234</v>
      </c>
      <c r="AA221" t="s">
        <v>234</v>
      </c>
      <c r="AB221" t="s">
        <v>234</v>
      </c>
      <c r="AC221" t="s">
        <v>234</v>
      </c>
      <c r="AD221" t="s">
        <v>234</v>
      </c>
      <c r="AE221" t="s">
        <v>234</v>
      </c>
      <c r="AF221" t="s">
        <v>234</v>
      </c>
      <c r="AG221" t="s">
        <v>234</v>
      </c>
      <c r="AH221" t="s">
        <v>234</v>
      </c>
      <c r="AI221" t="s">
        <v>234</v>
      </c>
      <c r="AJ221" t="s">
        <v>234</v>
      </c>
      <c r="AK221" t="s">
        <v>234</v>
      </c>
      <c r="AL221" t="s">
        <v>234</v>
      </c>
      <c r="AM221" t="s">
        <v>234</v>
      </c>
      <c r="AN221" t="s">
        <v>234</v>
      </c>
      <c r="AO221" t="s">
        <v>234</v>
      </c>
      <c r="AP221" t="s">
        <v>234</v>
      </c>
      <c r="AQ221" t="s">
        <v>234</v>
      </c>
      <c r="AR221" t="s">
        <v>234</v>
      </c>
      <c r="AS221" t="s">
        <v>234</v>
      </c>
      <c r="AT221" t="s">
        <v>234</v>
      </c>
      <c r="AU221" t="s">
        <v>234</v>
      </c>
      <c r="AV221" t="s">
        <v>234</v>
      </c>
      <c r="AW221" t="s">
        <v>234</v>
      </c>
      <c r="AX221" t="s">
        <v>234</v>
      </c>
      <c r="AY221" t="s">
        <v>234</v>
      </c>
      <c r="AZ221" t="s">
        <v>234</v>
      </c>
      <c r="BA221" t="s">
        <v>234</v>
      </c>
      <c r="BB221" t="s">
        <v>234</v>
      </c>
      <c r="BC221" t="s">
        <v>234</v>
      </c>
      <c r="BD221" t="s">
        <v>234</v>
      </c>
      <c r="BE221" s="252" t="s">
        <v>234</v>
      </c>
      <c r="BF221" t="s">
        <v>234</v>
      </c>
      <c r="BG221" t="s">
        <v>234</v>
      </c>
      <c r="BH221" s="252" t="s">
        <v>234</v>
      </c>
      <c r="BI221" t="s">
        <v>234</v>
      </c>
      <c r="BJ221" t="s">
        <v>234</v>
      </c>
      <c r="BK221" s="252" t="s">
        <v>234</v>
      </c>
      <c r="BL221" t="s">
        <v>234</v>
      </c>
      <c r="BM221" t="s">
        <v>234</v>
      </c>
      <c r="BN221" s="252" t="s">
        <v>234</v>
      </c>
      <c r="BO221" t="s">
        <v>234</v>
      </c>
      <c r="BP221" t="s">
        <v>234</v>
      </c>
      <c r="BQ221" s="252" t="s">
        <v>234</v>
      </c>
      <c r="BR221" t="s">
        <v>234</v>
      </c>
      <c r="BS221" t="s">
        <v>234</v>
      </c>
      <c r="BT221" t="s">
        <v>234</v>
      </c>
      <c r="BU221" t="s">
        <v>234</v>
      </c>
      <c r="BV221" t="s">
        <v>234</v>
      </c>
      <c r="BW221" t="s">
        <v>234</v>
      </c>
      <c r="BX221" t="s">
        <v>234</v>
      </c>
      <c r="BY221" t="s">
        <v>234</v>
      </c>
      <c r="BZ221" t="s">
        <v>234</v>
      </c>
      <c r="CA221" t="s">
        <v>234</v>
      </c>
      <c r="CB221" t="s">
        <v>234</v>
      </c>
      <c r="CC221" t="s">
        <v>234</v>
      </c>
      <c r="CD221" t="s">
        <v>234</v>
      </c>
      <c r="CE221" t="s">
        <v>234</v>
      </c>
      <c r="CF221" t="s">
        <v>234</v>
      </c>
      <c r="CG221" t="s">
        <v>234</v>
      </c>
      <c r="CH221" t="s">
        <v>234</v>
      </c>
      <c r="CI221" t="s">
        <v>234</v>
      </c>
      <c r="CJ221" t="s">
        <v>234</v>
      </c>
      <c r="CK221" t="s">
        <v>234</v>
      </c>
      <c r="CL221" t="s">
        <v>234</v>
      </c>
      <c r="CM221" t="s">
        <v>234</v>
      </c>
      <c r="CN221" t="s">
        <v>234</v>
      </c>
      <c r="CO221" t="s">
        <v>234</v>
      </c>
      <c r="CP221" t="s">
        <v>234</v>
      </c>
      <c r="CQ221" t="s">
        <v>234</v>
      </c>
      <c r="CR221" t="s">
        <v>234</v>
      </c>
      <c r="CS221" t="s">
        <v>234</v>
      </c>
      <c r="CT221" t="s">
        <v>234</v>
      </c>
      <c r="CU221" t="s">
        <v>234</v>
      </c>
      <c r="CV221" t="s">
        <v>234</v>
      </c>
      <c r="CW221" t="s">
        <v>234</v>
      </c>
      <c r="CX221" t="s">
        <v>234</v>
      </c>
      <c r="CY221" t="s">
        <v>234</v>
      </c>
      <c r="CZ221" t="s">
        <v>234</v>
      </c>
      <c r="DA221" t="s">
        <v>234</v>
      </c>
      <c r="DB221" t="s">
        <v>234</v>
      </c>
      <c r="DC221" t="s">
        <v>234</v>
      </c>
      <c r="DD221" t="s">
        <v>234</v>
      </c>
      <c r="DE221" t="s">
        <v>234</v>
      </c>
      <c r="DF221" t="s">
        <v>234</v>
      </c>
      <c r="DG221" t="s">
        <v>234</v>
      </c>
      <c r="DH221" t="s">
        <v>234</v>
      </c>
      <c r="DI221" t="s">
        <v>234</v>
      </c>
      <c r="DJ221" t="s">
        <v>234</v>
      </c>
      <c r="DK221" t="s">
        <v>234</v>
      </c>
      <c r="DL221" t="s">
        <v>234</v>
      </c>
      <c r="DM221" t="s">
        <v>234</v>
      </c>
      <c r="DN221" t="s">
        <v>234</v>
      </c>
      <c r="DO221" t="s">
        <v>234</v>
      </c>
      <c r="DP221" t="s">
        <v>234</v>
      </c>
      <c r="DQ221" t="s">
        <v>234</v>
      </c>
      <c r="DR221" t="s">
        <v>234</v>
      </c>
      <c r="DS221" t="s">
        <v>234</v>
      </c>
      <c r="DT221" t="s">
        <v>234</v>
      </c>
      <c r="DU221" t="s">
        <v>234</v>
      </c>
      <c r="DV221" t="s">
        <v>234</v>
      </c>
      <c r="DW221" t="s">
        <v>234</v>
      </c>
      <c r="DX221" t="s">
        <v>234</v>
      </c>
      <c r="DY221" t="s">
        <v>234</v>
      </c>
      <c r="DZ221" t="s">
        <v>234</v>
      </c>
      <c r="EA221" t="s">
        <v>234</v>
      </c>
      <c r="EB221" t="s">
        <v>234</v>
      </c>
      <c r="EC221" t="s">
        <v>234</v>
      </c>
      <c r="ED221" t="s">
        <v>234</v>
      </c>
      <c r="EE221" t="s">
        <v>234</v>
      </c>
      <c r="EF221" t="s">
        <v>234</v>
      </c>
      <c r="EG221" t="s">
        <v>234</v>
      </c>
      <c r="EH221" t="s">
        <v>234</v>
      </c>
      <c r="EI221" t="s">
        <v>234</v>
      </c>
      <c r="EJ221" t="s">
        <v>234</v>
      </c>
      <c r="EK221" s="252" t="s">
        <v>234</v>
      </c>
      <c r="EL221" t="s">
        <v>234</v>
      </c>
      <c r="EM221" t="s">
        <v>234</v>
      </c>
      <c r="EN221" t="s">
        <v>234</v>
      </c>
      <c r="EO221" t="s">
        <v>234</v>
      </c>
      <c r="EP221" t="s">
        <v>234</v>
      </c>
      <c r="EQ221" s="252" t="s">
        <v>234</v>
      </c>
      <c r="ER221" t="s">
        <v>234</v>
      </c>
      <c r="ES221" t="s">
        <v>234</v>
      </c>
      <c r="ET221" t="s">
        <v>234</v>
      </c>
      <c r="EU221" t="s">
        <v>234</v>
      </c>
      <c r="EV221" t="s">
        <v>234</v>
      </c>
      <c r="EW221" t="s">
        <v>234</v>
      </c>
      <c r="EX221" t="s">
        <v>234</v>
      </c>
      <c r="EY221" t="s">
        <v>234</v>
      </c>
      <c r="EZ221" t="s">
        <v>234</v>
      </c>
      <c r="FA221" t="s">
        <v>234</v>
      </c>
      <c r="FB221" t="s">
        <v>234</v>
      </c>
      <c r="FC221" t="s">
        <v>234</v>
      </c>
      <c r="FD221" t="s">
        <v>234</v>
      </c>
      <c r="FE221" t="s">
        <v>234</v>
      </c>
      <c r="FF221" t="s">
        <v>234</v>
      </c>
      <c r="FG221" t="s">
        <v>234</v>
      </c>
      <c r="FH221" t="s">
        <v>234</v>
      </c>
      <c r="FI221" t="s">
        <v>234</v>
      </c>
      <c r="FJ221" t="s">
        <v>234</v>
      </c>
      <c r="FK221" t="s">
        <v>234</v>
      </c>
      <c r="FL221" t="s">
        <v>234</v>
      </c>
      <c r="FM221" t="s">
        <v>234</v>
      </c>
      <c r="FN221" t="s">
        <v>234</v>
      </c>
      <c r="FO221" t="s">
        <v>234</v>
      </c>
      <c r="FP221" t="s">
        <v>234</v>
      </c>
      <c r="FQ221" t="s">
        <v>234</v>
      </c>
      <c r="FR221" t="s">
        <v>234</v>
      </c>
      <c r="FS221" t="s">
        <v>234</v>
      </c>
      <c r="FT221" t="s">
        <v>234</v>
      </c>
      <c r="FU221" t="s">
        <v>234</v>
      </c>
      <c r="FV221" t="s">
        <v>234</v>
      </c>
      <c r="FW221" t="s">
        <v>234</v>
      </c>
      <c r="FX221" t="s">
        <v>234</v>
      </c>
      <c r="FY221" t="s">
        <v>234</v>
      </c>
      <c r="FZ221" t="s">
        <v>234</v>
      </c>
      <c r="GA221" t="s">
        <v>234</v>
      </c>
      <c r="GB221" t="s">
        <v>234</v>
      </c>
      <c r="GC221" t="s">
        <v>234</v>
      </c>
      <c r="GD221" t="s">
        <v>234</v>
      </c>
      <c r="GE221" t="s">
        <v>234</v>
      </c>
      <c r="GF221" t="s">
        <v>234</v>
      </c>
      <c r="GG221" t="s">
        <v>234</v>
      </c>
      <c r="GH221" t="s">
        <v>234</v>
      </c>
      <c r="GI221" t="s">
        <v>234</v>
      </c>
      <c r="GJ221" t="s">
        <v>234</v>
      </c>
      <c r="GK221" t="s">
        <v>234</v>
      </c>
      <c r="GL221" t="s">
        <v>234</v>
      </c>
      <c r="GM221" t="s">
        <v>234</v>
      </c>
      <c r="GN221" t="s">
        <v>234</v>
      </c>
      <c r="GO221" t="s">
        <v>234</v>
      </c>
      <c r="GP221" t="s">
        <v>234</v>
      </c>
      <c r="GQ221" t="s">
        <v>234</v>
      </c>
      <c r="GR221" t="s">
        <v>234</v>
      </c>
      <c r="GS221" t="s">
        <v>234</v>
      </c>
      <c r="GT221" t="s">
        <v>234</v>
      </c>
      <c r="GU221" t="s">
        <v>234</v>
      </c>
      <c r="GV221" t="s">
        <v>234</v>
      </c>
      <c r="GW221" t="s">
        <v>234</v>
      </c>
      <c r="GX221" t="s">
        <v>234</v>
      </c>
      <c r="GY221" t="s">
        <v>234</v>
      </c>
      <c r="GZ221" t="s">
        <v>234</v>
      </c>
      <c r="HA221" t="s">
        <v>234</v>
      </c>
      <c r="HB221" t="s">
        <v>234</v>
      </c>
      <c r="HC221" t="s">
        <v>234</v>
      </c>
      <c r="HD221" t="s">
        <v>234</v>
      </c>
      <c r="HE221" t="s">
        <v>234</v>
      </c>
      <c r="HF221" t="s">
        <v>234</v>
      </c>
      <c r="HG221" t="s">
        <v>234</v>
      </c>
      <c r="HH221" t="s">
        <v>234</v>
      </c>
      <c r="HI221" t="s">
        <v>234</v>
      </c>
      <c r="HJ221" t="s">
        <v>234</v>
      </c>
      <c r="HK221" t="s">
        <v>234</v>
      </c>
      <c r="HL221" t="s">
        <v>234</v>
      </c>
      <c r="HM221" t="s">
        <v>234</v>
      </c>
      <c r="HN221" t="s">
        <v>234</v>
      </c>
      <c r="HO221" t="s">
        <v>234</v>
      </c>
      <c r="HP221" t="s">
        <v>234</v>
      </c>
      <c r="HQ221" t="s">
        <v>1655</v>
      </c>
      <c r="HR221" t="s">
        <v>1713</v>
      </c>
      <c r="HS221" t="s">
        <v>430</v>
      </c>
      <c r="HT221" t="s">
        <v>234</v>
      </c>
      <c r="HU221" t="s">
        <v>431</v>
      </c>
      <c r="HV221" t="s">
        <v>432</v>
      </c>
      <c r="HW221" t="s">
        <v>432</v>
      </c>
      <c r="HX221" t="s">
        <v>279</v>
      </c>
      <c r="HY221" t="s">
        <v>234</v>
      </c>
      <c r="HZ221" t="s">
        <v>352</v>
      </c>
      <c r="IA221" t="s">
        <v>258</v>
      </c>
      <c r="IB221" t="s">
        <v>258</v>
      </c>
      <c r="IC221" t="s">
        <v>3810</v>
      </c>
      <c r="ID221" t="s">
        <v>234</v>
      </c>
      <c r="IE221" t="s">
        <v>234</v>
      </c>
      <c r="IF221" t="s">
        <v>234</v>
      </c>
      <c r="IG221" t="s">
        <v>234</v>
      </c>
      <c r="IH221" t="s">
        <v>234</v>
      </c>
      <c r="II221">
        <v>5</v>
      </c>
      <c r="IJ221" t="s">
        <v>4139</v>
      </c>
      <c r="IK221" t="s">
        <v>234</v>
      </c>
      <c r="IL221" t="s">
        <v>259</v>
      </c>
      <c r="IM221" s="99">
        <v>1</v>
      </c>
      <c r="IN221" t="s">
        <v>260</v>
      </c>
      <c r="IO221" t="s">
        <v>234</v>
      </c>
      <c r="IP221" t="s">
        <v>249</v>
      </c>
      <c r="IQ221" t="s">
        <v>269</v>
      </c>
      <c r="IR221">
        <v>0</v>
      </c>
      <c r="IS221">
        <v>0</v>
      </c>
      <c r="IT221">
        <v>0</v>
      </c>
      <c r="IU221">
        <v>0</v>
      </c>
      <c r="IV221">
        <v>0</v>
      </c>
      <c r="IW221">
        <v>0</v>
      </c>
      <c r="IX221">
        <v>0</v>
      </c>
      <c r="IY221">
        <v>0</v>
      </c>
      <c r="IZ221">
        <v>0</v>
      </c>
      <c r="JA221">
        <v>0</v>
      </c>
      <c r="JB221">
        <v>0</v>
      </c>
      <c r="JC221">
        <v>1</v>
      </c>
      <c r="JD221" t="s">
        <v>234</v>
      </c>
      <c r="JE221" t="s">
        <v>261</v>
      </c>
      <c r="JF221" t="s">
        <v>234</v>
      </c>
      <c r="JG221" t="s">
        <v>234</v>
      </c>
      <c r="JH221" t="s">
        <v>234</v>
      </c>
      <c r="JI221" t="s">
        <v>234</v>
      </c>
      <c r="JJ221" t="s">
        <v>234</v>
      </c>
      <c r="JK221" t="s">
        <v>234</v>
      </c>
      <c r="JL221" t="s">
        <v>234</v>
      </c>
      <c r="JM221" t="s">
        <v>234</v>
      </c>
      <c r="JN221" t="s">
        <v>234</v>
      </c>
      <c r="JO221" t="s">
        <v>234</v>
      </c>
      <c r="JP221" t="s">
        <v>234</v>
      </c>
      <c r="JQ221" t="s">
        <v>234</v>
      </c>
      <c r="JR221" t="s">
        <v>234</v>
      </c>
      <c r="JS221" t="s">
        <v>234</v>
      </c>
      <c r="JT221" t="s">
        <v>234</v>
      </c>
      <c r="JU221" t="s">
        <v>234</v>
      </c>
      <c r="JV221" t="s">
        <v>234</v>
      </c>
      <c r="JW221" t="s">
        <v>234</v>
      </c>
      <c r="JX221" t="s">
        <v>234</v>
      </c>
    </row>
    <row r="222" spans="1:284" x14ac:dyDescent="0.35">
      <c r="A222" t="s">
        <v>4333</v>
      </c>
      <c r="B222" s="268">
        <v>44621</v>
      </c>
      <c r="C222" t="s">
        <v>451</v>
      </c>
      <c r="D222" t="s">
        <v>450</v>
      </c>
      <c r="E222" t="s">
        <v>4303</v>
      </c>
      <c r="F222" t="s">
        <v>441</v>
      </c>
      <c r="G222" t="s">
        <v>2151</v>
      </c>
      <c r="H222" t="s">
        <v>4305</v>
      </c>
      <c r="I222" t="s">
        <v>246</v>
      </c>
      <c r="J222" t="s">
        <v>4307</v>
      </c>
      <c r="K222" t="s">
        <v>247</v>
      </c>
      <c r="L222" t="s">
        <v>284</v>
      </c>
      <c r="M222" t="s">
        <v>250</v>
      </c>
      <c r="N222" t="s">
        <v>234</v>
      </c>
      <c r="O222" t="s">
        <v>234</v>
      </c>
      <c r="P222" t="s">
        <v>285</v>
      </c>
      <c r="Q222" t="s">
        <v>234</v>
      </c>
      <c r="R222" t="s">
        <v>3875</v>
      </c>
      <c r="S222">
        <v>1</v>
      </c>
      <c r="T222">
        <v>1</v>
      </c>
      <c r="U222">
        <v>0</v>
      </c>
      <c r="V222">
        <v>0</v>
      </c>
      <c r="W222">
        <v>0</v>
      </c>
      <c r="X222">
        <v>0</v>
      </c>
      <c r="Y222">
        <v>0</v>
      </c>
      <c r="Z222">
        <v>0</v>
      </c>
      <c r="AA222" t="s">
        <v>309</v>
      </c>
      <c r="AB222" t="s">
        <v>750</v>
      </c>
      <c r="AC222" t="s">
        <v>287</v>
      </c>
      <c r="AD222">
        <v>1</v>
      </c>
      <c r="AE222">
        <v>0</v>
      </c>
      <c r="AF222">
        <v>0</v>
      </c>
      <c r="AG222">
        <v>0</v>
      </c>
      <c r="AH222">
        <v>0</v>
      </c>
      <c r="AI222">
        <v>0</v>
      </c>
      <c r="AJ222">
        <v>0</v>
      </c>
      <c r="AK222">
        <v>0</v>
      </c>
      <c r="AL222">
        <v>0</v>
      </c>
      <c r="AM222">
        <v>0</v>
      </c>
      <c r="AN222" t="s">
        <v>234</v>
      </c>
      <c r="AO222" t="s">
        <v>288</v>
      </c>
      <c r="AP222" t="s">
        <v>289</v>
      </c>
      <c r="AQ222" t="s">
        <v>4332</v>
      </c>
      <c r="AR222">
        <v>1</v>
      </c>
      <c r="AS222">
        <v>1</v>
      </c>
      <c r="AT222">
        <v>1</v>
      </c>
      <c r="AU222">
        <v>0</v>
      </c>
      <c r="AV222">
        <v>0</v>
      </c>
      <c r="AW222">
        <v>0</v>
      </c>
      <c r="AX222">
        <v>1</v>
      </c>
      <c r="AY222">
        <v>0</v>
      </c>
      <c r="AZ222" t="s">
        <v>1500</v>
      </c>
      <c r="BA222">
        <v>500</v>
      </c>
      <c r="BB222">
        <v>250</v>
      </c>
      <c r="BC222" t="s">
        <v>1655</v>
      </c>
      <c r="BD222">
        <v>500</v>
      </c>
      <c r="BE222" s="252">
        <v>192.30769230769201</v>
      </c>
      <c r="BF222" t="s">
        <v>1655</v>
      </c>
      <c r="BG222">
        <v>200</v>
      </c>
      <c r="BH222" s="252">
        <v>86.956521739130395</v>
      </c>
      <c r="BI222" t="s">
        <v>1445</v>
      </c>
      <c r="BJ222" t="s">
        <v>234</v>
      </c>
      <c r="BK222" s="252" t="s">
        <v>234</v>
      </c>
      <c r="BL222" t="s">
        <v>234</v>
      </c>
      <c r="BM222" t="s">
        <v>234</v>
      </c>
      <c r="BN222" s="252" t="s">
        <v>234</v>
      </c>
      <c r="BO222" t="s">
        <v>234</v>
      </c>
      <c r="BP222" t="s">
        <v>234</v>
      </c>
      <c r="BQ222" s="252" t="s">
        <v>234</v>
      </c>
      <c r="BR222" t="s">
        <v>234</v>
      </c>
      <c r="BS222" t="s">
        <v>1507</v>
      </c>
      <c r="BT222" t="s">
        <v>1655</v>
      </c>
      <c r="BU222">
        <v>1150</v>
      </c>
      <c r="BV222" t="s">
        <v>234</v>
      </c>
      <c r="BW222" t="s">
        <v>234</v>
      </c>
      <c r="BX222" t="s">
        <v>234</v>
      </c>
      <c r="BY222" t="s">
        <v>234</v>
      </c>
      <c r="BZ222" t="s">
        <v>234</v>
      </c>
      <c r="CA222" t="s">
        <v>234</v>
      </c>
      <c r="CB222" t="s">
        <v>259</v>
      </c>
      <c r="CC222">
        <v>1150</v>
      </c>
      <c r="CD222" t="s">
        <v>1655</v>
      </c>
      <c r="CE222" t="s">
        <v>1445</v>
      </c>
      <c r="CF222" t="s">
        <v>234</v>
      </c>
      <c r="CG222" t="s">
        <v>234</v>
      </c>
      <c r="CH222" t="s">
        <v>234</v>
      </c>
      <c r="CI222" t="s">
        <v>234</v>
      </c>
      <c r="CJ222" t="s">
        <v>234</v>
      </c>
      <c r="CK222" t="s">
        <v>234</v>
      </c>
      <c r="CL222" t="s">
        <v>234</v>
      </c>
      <c r="CM222" t="s">
        <v>234</v>
      </c>
      <c r="CN222" t="s">
        <v>234</v>
      </c>
      <c r="CO222" t="s">
        <v>234</v>
      </c>
      <c r="CP222" t="s">
        <v>234</v>
      </c>
      <c r="CQ222" t="s">
        <v>234</v>
      </c>
      <c r="CR222" t="s">
        <v>234</v>
      </c>
      <c r="CS222" t="s">
        <v>234</v>
      </c>
      <c r="CT222" t="s">
        <v>234</v>
      </c>
      <c r="CU222" t="s">
        <v>234</v>
      </c>
      <c r="CV222" t="s">
        <v>234</v>
      </c>
      <c r="CW222" t="s">
        <v>234</v>
      </c>
      <c r="CX222" t="s">
        <v>234</v>
      </c>
      <c r="CY222" t="s">
        <v>234</v>
      </c>
      <c r="CZ222" t="s">
        <v>234</v>
      </c>
      <c r="DA222" t="s">
        <v>234</v>
      </c>
      <c r="DB222" t="s">
        <v>234</v>
      </c>
      <c r="DC222" t="s">
        <v>234</v>
      </c>
      <c r="DD222" t="s">
        <v>234</v>
      </c>
      <c r="DE222" t="s">
        <v>1655</v>
      </c>
      <c r="DF222" t="s">
        <v>1445</v>
      </c>
      <c r="DG222" t="s">
        <v>1655</v>
      </c>
      <c r="DH222" t="s">
        <v>441</v>
      </c>
      <c r="DI222" t="s">
        <v>305</v>
      </c>
      <c r="DJ222" t="s">
        <v>2151</v>
      </c>
      <c r="DK222" t="s">
        <v>305</v>
      </c>
      <c r="DL222" t="s">
        <v>1018</v>
      </c>
      <c r="DM222">
        <v>1</v>
      </c>
      <c r="DN222">
        <v>0</v>
      </c>
      <c r="DO222">
        <v>0</v>
      </c>
      <c r="DP222">
        <v>0</v>
      </c>
      <c r="DQ222">
        <v>0</v>
      </c>
      <c r="DR222">
        <v>0</v>
      </c>
      <c r="DS222">
        <v>0</v>
      </c>
      <c r="DT222">
        <v>0</v>
      </c>
      <c r="DU222" t="s">
        <v>1655</v>
      </c>
      <c r="DV222">
        <v>25</v>
      </c>
      <c r="DW222" t="s">
        <v>3911</v>
      </c>
      <c r="DX222" t="s">
        <v>234</v>
      </c>
      <c r="DY222" t="s">
        <v>234</v>
      </c>
      <c r="DZ222" t="s">
        <v>234</v>
      </c>
      <c r="EA222" s="99">
        <v>25</v>
      </c>
      <c r="EB222" t="s">
        <v>1445</v>
      </c>
      <c r="EC222" t="s">
        <v>234</v>
      </c>
      <c r="ED222" t="s">
        <v>234</v>
      </c>
      <c r="EE222" t="s">
        <v>234</v>
      </c>
      <c r="EF222" t="s">
        <v>234</v>
      </c>
      <c r="EG222" t="s">
        <v>234</v>
      </c>
      <c r="EH222" t="s">
        <v>234</v>
      </c>
      <c r="EI222" t="s">
        <v>234</v>
      </c>
      <c r="EJ222" t="s">
        <v>234</v>
      </c>
      <c r="EK222" s="252" t="s">
        <v>234</v>
      </c>
      <c r="EL222" t="s">
        <v>234</v>
      </c>
      <c r="EM222" t="s">
        <v>234</v>
      </c>
      <c r="EN222" t="s">
        <v>234</v>
      </c>
      <c r="EO222" t="s">
        <v>234</v>
      </c>
      <c r="EP222" t="s">
        <v>234</v>
      </c>
      <c r="EQ222" s="252" t="s">
        <v>234</v>
      </c>
      <c r="ER222" t="s">
        <v>234</v>
      </c>
      <c r="ES222" t="s">
        <v>234</v>
      </c>
      <c r="ET222" t="s">
        <v>234</v>
      </c>
      <c r="EU222" t="s">
        <v>234</v>
      </c>
      <c r="EV222" t="s">
        <v>234</v>
      </c>
      <c r="EW222" t="s">
        <v>234</v>
      </c>
      <c r="EX222" t="s">
        <v>234</v>
      </c>
      <c r="EY222" t="s">
        <v>234</v>
      </c>
      <c r="EZ222" t="s">
        <v>234</v>
      </c>
      <c r="FA222" t="s">
        <v>234</v>
      </c>
      <c r="FB222" t="s">
        <v>234</v>
      </c>
      <c r="FC222" t="s">
        <v>234</v>
      </c>
      <c r="FD222" t="s">
        <v>234</v>
      </c>
      <c r="FE222" t="s">
        <v>234</v>
      </c>
      <c r="FF222" t="s">
        <v>234</v>
      </c>
      <c r="FG222" t="s">
        <v>234</v>
      </c>
      <c r="FH222" t="s">
        <v>234</v>
      </c>
      <c r="FI222" t="s">
        <v>234</v>
      </c>
      <c r="FJ222" t="s">
        <v>234</v>
      </c>
      <c r="FK222" t="s">
        <v>234</v>
      </c>
      <c r="FL222" t="s">
        <v>1445</v>
      </c>
      <c r="FM222" t="s">
        <v>234</v>
      </c>
      <c r="FN222" t="s">
        <v>234</v>
      </c>
      <c r="FO222" t="s">
        <v>234</v>
      </c>
      <c r="FP222" t="s">
        <v>234</v>
      </c>
      <c r="FQ222" t="s">
        <v>234</v>
      </c>
      <c r="FR222" t="s">
        <v>234</v>
      </c>
      <c r="FS222" t="s">
        <v>234</v>
      </c>
      <c r="FT222" t="s">
        <v>234</v>
      </c>
      <c r="FU222" t="s">
        <v>234</v>
      </c>
      <c r="FV222" t="s">
        <v>234</v>
      </c>
      <c r="FW222" t="s">
        <v>234</v>
      </c>
      <c r="FX222" t="s">
        <v>234</v>
      </c>
      <c r="FY222" t="s">
        <v>234</v>
      </c>
      <c r="FZ222" t="s">
        <v>234</v>
      </c>
      <c r="GA222" t="s">
        <v>234</v>
      </c>
      <c r="GB222" t="s">
        <v>234</v>
      </c>
      <c r="GC222" t="s">
        <v>234</v>
      </c>
      <c r="GD222" t="s">
        <v>234</v>
      </c>
      <c r="GE222" t="s">
        <v>234</v>
      </c>
      <c r="GF222" t="s">
        <v>234</v>
      </c>
      <c r="GG222" t="s">
        <v>234</v>
      </c>
      <c r="GH222" t="s">
        <v>234</v>
      </c>
      <c r="GI222" t="s">
        <v>234</v>
      </c>
      <c r="GJ222" t="s">
        <v>234</v>
      </c>
      <c r="GK222" t="s">
        <v>1655</v>
      </c>
      <c r="GL222" t="s">
        <v>1445</v>
      </c>
      <c r="GM222" t="s">
        <v>1655</v>
      </c>
      <c r="GN222" t="s">
        <v>441</v>
      </c>
      <c r="GO222" t="s">
        <v>305</v>
      </c>
      <c r="GP222" t="s">
        <v>2151</v>
      </c>
      <c r="GQ222" t="s">
        <v>305</v>
      </c>
      <c r="GR222" t="s">
        <v>1445</v>
      </c>
      <c r="GS222" t="s">
        <v>234</v>
      </c>
      <c r="GT222" t="s">
        <v>234</v>
      </c>
      <c r="GU222" t="s">
        <v>234</v>
      </c>
      <c r="GV222" t="s">
        <v>234</v>
      </c>
      <c r="GW222" t="s">
        <v>234</v>
      </c>
      <c r="GX222" t="s">
        <v>234</v>
      </c>
      <c r="GY222" t="s">
        <v>234</v>
      </c>
      <c r="GZ222" t="s">
        <v>234</v>
      </c>
      <c r="HA222" t="s">
        <v>3928</v>
      </c>
      <c r="HB222">
        <v>0</v>
      </c>
      <c r="HC222">
        <v>1</v>
      </c>
      <c r="HD222">
        <v>1</v>
      </c>
      <c r="HE222">
        <v>1</v>
      </c>
      <c r="HF222">
        <v>0</v>
      </c>
      <c r="HG222">
        <v>0</v>
      </c>
      <c r="HH222">
        <v>0</v>
      </c>
      <c r="HI222">
        <v>0</v>
      </c>
      <c r="HJ222" t="s">
        <v>234</v>
      </c>
      <c r="HK222" t="s">
        <v>1655</v>
      </c>
      <c r="HL222" t="s">
        <v>234</v>
      </c>
      <c r="HM222" t="s">
        <v>3878</v>
      </c>
      <c r="HN222">
        <v>1</v>
      </c>
      <c r="HO222">
        <v>1</v>
      </c>
      <c r="HP222">
        <v>0</v>
      </c>
      <c r="HQ222" t="s">
        <v>234</v>
      </c>
      <c r="HR222" t="s">
        <v>234</v>
      </c>
      <c r="HS222" t="s">
        <v>234</v>
      </c>
      <c r="HT222" t="s">
        <v>234</v>
      </c>
      <c r="HU222" t="s">
        <v>234</v>
      </c>
      <c r="HV222" t="s">
        <v>234</v>
      </c>
      <c r="HW222" t="s">
        <v>234</v>
      </c>
      <c r="HX222" t="s">
        <v>234</v>
      </c>
      <c r="HY222" t="s">
        <v>234</v>
      </c>
      <c r="HZ222" t="s">
        <v>234</v>
      </c>
      <c r="IA222" t="s">
        <v>234</v>
      </c>
      <c r="IB222" t="s">
        <v>234</v>
      </c>
      <c r="IC222" t="s">
        <v>234</v>
      </c>
      <c r="ID222" t="s">
        <v>234</v>
      </c>
      <c r="IE222" t="s">
        <v>234</v>
      </c>
      <c r="IF222" t="s">
        <v>234</v>
      </c>
      <c r="IG222" t="s">
        <v>234</v>
      </c>
      <c r="IH222" t="s">
        <v>234</v>
      </c>
      <c r="II222" t="s">
        <v>234</v>
      </c>
      <c r="IJ222" t="s">
        <v>234</v>
      </c>
      <c r="IK222" t="s">
        <v>234</v>
      </c>
      <c r="IL222" t="s">
        <v>234</v>
      </c>
      <c r="IM222" t="s">
        <v>234</v>
      </c>
      <c r="IN222" t="s">
        <v>234</v>
      </c>
      <c r="IO222" t="s">
        <v>234</v>
      </c>
      <c r="IP222" t="s">
        <v>234</v>
      </c>
      <c r="IQ222" t="s">
        <v>234</v>
      </c>
      <c r="IR222" t="s">
        <v>234</v>
      </c>
      <c r="IS222" t="s">
        <v>234</v>
      </c>
      <c r="IT222" t="s">
        <v>234</v>
      </c>
      <c r="IU222" t="s">
        <v>234</v>
      </c>
      <c r="IV222" t="s">
        <v>234</v>
      </c>
      <c r="IW222" t="s">
        <v>234</v>
      </c>
      <c r="IX222" t="s">
        <v>234</v>
      </c>
      <c r="IY222" t="s">
        <v>234</v>
      </c>
      <c r="IZ222" t="s">
        <v>234</v>
      </c>
      <c r="JA222" t="s">
        <v>234</v>
      </c>
      <c r="JB222" t="s">
        <v>234</v>
      </c>
      <c r="JC222" t="s">
        <v>234</v>
      </c>
      <c r="JD222" t="s">
        <v>234</v>
      </c>
      <c r="JE222" t="s">
        <v>234</v>
      </c>
      <c r="JF222" t="s">
        <v>234</v>
      </c>
      <c r="JG222" t="s">
        <v>234</v>
      </c>
      <c r="JH222" t="s">
        <v>234</v>
      </c>
      <c r="JI222" t="s">
        <v>234</v>
      </c>
      <c r="JJ222" t="s">
        <v>234</v>
      </c>
      <c r="JK222" t="s">
        <v>234</v>
      </c>
      <c r="JL222" t="s">
        <v>234</v>
      </c>
      <c r="JM222" t="s">
        <v>234</v>
      </c>
      <c r="JN222" t="s">
        <v>234</v>
      </c>
      <c r="JO222" t="s">
        <v>234</v>
      </c>
      <c r="JP222" t="s">
        <v>234</v>
      </c>
      <c r="JQ222" t="s">
        <v>234</v>
      </c>
      <c r="JR222" t="s">
        <v>234</v>
      </c>
      <c r="JS222" t="s">
        <v>234</v>
      </c>
      <c r="JT222" t="s">
        <v>234</v>
      </c>
      <c r="JU222" t="s">
        <v>234</v>
      </c>
      <c r="JV222" t="s">
        <v>234</v>
      </c>
      <c r="JW222" t="s">
        <v>234</v>
      </c>
      <c r="JX222" t="s">
        <v>234</v>
      </c>
    </row>
    <row r="223" spans="1:284" x14ac:dyDescent="0.35">
      <c r="A223" t="s">
        <v>4335</v>
      </c>
      <c r="B223" s="268">
        <v>44621</v>
      </c>
      <c r="C223" t="s">
        <v>451</v>
      </c>
      <c r="D223" t="s">
        <v>450</v>
      </c>
      <c r="E223" t="s">
        <v>4303</v>
      </c>
      <c r="F223" t="s">
        <v>441</v>
      </c>
      <c r="G223" t="s">
        <v>2151</v>
      </c>
      <c r="H223" t="s">
        <v>4305</v>
      </c>
      <c r="I223" t="s">
        <v>246</v>
      </c>
      <c r="J223" t="s">
        <v>4307</v>
      </c>
      <c r="K223" t="s">
        <v>247</v>
      </c>
      <c r="L223" t="s">
        <v>284</v>
      </c>
      <c r="M223" t="s">
        <v>250</v>
      </c>
      <c r="N223" t="s">
        <v>234</v>
      </c>
      <c r="O223" t="s">
        <v>234</v>
      </c>
      <c r="P223" t="s">
        <v>285</v>
      </c>
      <c r="Q223" t="s">
        <v>234</v>
      </c>
      <c r="R223" t="s">
        <v>318</v>
      </c>
      <c r="S223">
        <v>1</v>
      </c>
      <c r="T223">
        <v>0</v>
      </c>
      <c r="U223">
        <v>0</v>
      </c>
      <c r="V223">
        <v>0</v>
      </c>
      <c r="W223">
        <v>0</v>
      </c>
      <c r="X223">
        <v>0</v>
      </c>
      <c r="Y223">
        <v>0</v>
      </c>
      <c r="Z223">
        <v>0</v>
      </c>
      <c r="AA223" t="s">
        <v>309</v>
      </c>
      <c r="AB223" t="s">
        <v>750</v>
      </c>
      <c r="AC223" t="s">
        <v>287</v>
      </c>
      <c r="AD223">
        <v>1</v>
      </c>
      <c r="AE223">
        <v>0</v>
      </c>
      <c r="AF223">
        <v>0</v>
      </c>
      <c r="AG223">
        <v>0</v>
      </c>
      <c r="AH223">
        <v>0</v>
      </c>
      <c r="AI223">
        <v>0</v>
      </c>
      <c r="AJ223">
        <v>0</v>
      </c>
      <c r="AK223">
        <v>0</v>
      </c>
      <c r="AL223">
        <v>0</v>
      </c>
      <c r="AM223">
        <v>0</v>
      </c>
      <c r="AN223" t="s">
        <v>234</v>
      </c>
      <c r="AO223" t="s">
        <v>288</v>
      </c>
      <c r="AP223" t="s">
        <v>311</v>
      </c>
      <c r="AQ223" t="s">
        <v>3972</v>
      </c>
      <c r="AR223">
        <v>1</v>
      </c>
      <c r="AS223">
        <v>1</v>
      </c>
      <c r="AT223">
        <v>0</v>
      </c>
      <c r="AU223">
        <v>1</v>
      </c>
      <c r="AV223">
        <v>0</v>
      </c>
      <c r="AW223">
        <v>0</v>
      </c>
      <c r="AX223">
        <v>1</v>
      </c>
      <c r="AY223">
        <v>0</v>
      </c>
      <c r="AZ223" t="s">
        <v>1500</v>
      </c>
      <c r="BA223">
        <v>600</v>
      </c>
      <c r="BB223">
        <v>300</v>
      </c>
      <c r="BC223" t="s">
        <v>1655</v>
      </c>
      <c r="BD223">
        <v>500</v>
      </c>
      <c r="BE223" s="252">
        <v>192.30769230769201</v>
      </c>
      <c r="BF223" t="s">
        <v>1655</v>
      </c>
      <c r="BG223" t="s">
        <v>234</v>
      </c>
      <c r="BH223" s="252" t="s">
        <v>234</v>
      </c>
      <c r="BI223" t="s">
        <v>234</v>
      </c>
      <c r="BJ223">
        <v>500</v>
      </c>
      <c r="BK223" s="252">
        <v>172.413793103448</v>
      </c>
      <c r="BL223" t="s">
        <v>1655</v>
      </c>
      <c r="BM223" t="s">
        <v>234</v>
      </c>
      <c r="BN223" s="252" t="s">
        <v>234</v>
      </c>
      <c r="BO223" t="s">
        <v>234</v>
      </c>
      <c r="BP223" t="s">
        <v>234</v>
      </c>
      <c r="BQ223" s="252" t="s">
        <v>234</v>
      </c>
      <c r="BR223" t="s">
        <v>234</v>
      </c>
      <c r="BS223" t="s">
        <v>1507</v>
      </c>
      <c r="BT223" t="s">
        <v>1445</v>
      </c>
      <c r="BU223" t="s">
        <v>234</v>
      </c>
      <c r="BV223" t="s">
        <v>234</v>
      </c>
      <c r="BW223" t="s">
        <v>342</v>
      </c>
      <c r="BX223" t="s">
        <v>342</v>
      </c>
      <c r="BY223" t="s">
        <v>414</v>
      </c>
      <c r="BZ223">
        <v>591</v>
      </c>
      <c r="CA223">
        <v>225</v>
      </c>
      <c r="CB223" t="s">
        <v>4334</v>
      </c>
      <c r="CC223" s="252">
        <v>1440.9898477157301</v>
      </c>
      <c r="CD223" t="s">
        <v>1445</v>
      </c>
      <c r="CE223" t="s">
        <v>1655</v>
      </c>
      <c r="CF223" t="s">
        <v>1545</v>
      </c>
      <c r="CG223">
        <v>0</v>
      </c>
      <c r="CH223">
        <v>0</v>
      </c>
      <c r="CI223">
        <v>0</v>
      </c>
      <c r="CJ223">
        <v>0</v>
      </c>
      <c r="CK223">
        <v>0</v>
      </c>
      <c r="CL223">
        <v>0</v>
      </c>
      <c r="CM223">
        <v>0</v>
      </c>
      <c r="CN223">
        <v>0</v>
      </c>
      <c r="CO223">
        <v>0</v>
      </c>
      <c r="CP223">
        <v>0</v>
      </c>
      <c r="CQ223">
        <v>1</v>
      </c>
      <c r="CR223">
        <v>0</v>
      </c>
      <c r="CS223">
        <v>0</v>
      </c>
      <c r="CT223">
        <v>0</v>
      </c>
      <c r="CU223" t="s">
        <v>234</v>
      </c>
      <c r="CV223" t="s">
        <v>3972</v>
      </c>
      <c r="CW223">
        <v>1</v>
      </c>
      <c r="CX223">
        <v>1</v>
      </c>
      <c r="CY223">
        <v>0</v>
      </c>
      <c r="CZ223">
        <v>1</v>
      </c>
      <c r="DA223">
        <v>0</v>
      </c>
      <c r="DB223">
        <v>0</v>
      </c>
      <c r="DC223">
        <v>1</v>
      </c>
      <c r="DD223">
        <v>0</v>
      </c>
      <c r="DE223" t="s">
        <v>1655</v>
      </c>
      <c r="DF223" t="s">
        <v>1445</v>
      </c>
      <c r="DG223" t="s">
        <v>1655</v>
      </c>
      <c r="DH223" t="s">
        <v>441</v>
      </c>
      <c r="DI223" t="s">
        <v>305</v>
      </c>
      <c r="DJ223" t="s">
        <v>2151</v>
      </c>
      <c r="DK223" t="s">
        <v>305</v>
      </c>
      <c r="DL223" t="s">
        <v>234</v>
      </c>
      <c r="DM223" t="s">
        <v>234</v>
      </c>
      <c r="DN223" t="s">
        <v>234</v>
      </c>
      <c r="DO223" t="s">
        <v>234</v>
      </c>
      <c r="DP223" t="s">
        <v>234</v>
      </c>
      <c r="DQ223" t="s">
        <v>234</v>
      </c>
      <c r="DR223" t="s">
        <v>234</v>
      </c>
      <c r="DS223" t="s">
        <v>234</v>
      </c>
      <c r="DT223" t="s">
        <v>234</v>
      </c>
      <c r="DU223" t="s">
        <v>234</v>
      </c>
      <c r="DV223" t="s">
        <v>234</v>
      </c>
      <c r="DW223" t="s">
        <v>234</v>
      </c>
      <c r="DX223" t="s">
        <v>234</v>
      </c>
      <c r="DY223" t="s">
        <v>234</v>
      </c>
      <c r="DZ223" t="s">
        <v>234</v>
      </c>
      <c r="EA223" t="s">
        <v>234</v>
      </c>
      <c r="EB223" t="s">
        <v>234</v>
      </c>
      <c r="EC223" t="s">
        <v>234</v>
      </c>
      <c r="ED223" t="s">
        <v>234</v>
      </c>
      <c r="EE223" t="s">
        <v>234</v>
      </c>
      <c r="EF223" t="s">
        <v>234</v>
      </c>
      <c r="EG223" t="s">
        <v>234</v>
      </c>
      <c r="EH223" t="s">
        <v>234</v>
      </c>
      <c r="EI223" t="s">
        <v>234</v>
      </c>
      <c r="EJ223" t="s">
        <v>234</v>
      </c>
      <c r="EK223" s="252" t="s">
        <v>234</v>
      </c>
      <c r="EL223" t="s">
        <v>234</v>
      </c>
      <c r="EM223" t="s">
        <v>234</v>
      </c>
      <c r="EN223" t="s">
        <v>234</v>
      </c>
      <c r="EO223" t="s">
        <v>234</v>
      </c>
      <c r="EP223" t="s">
        <v>234</v>
      </c>
      <c r="EQ223" s="252" t="s">
        <v>234</v>
      </c>
      <c r="ER223" t="s">
        <v>234</v>
      </c>
      <c r="ES223" t="s">
        <v>234</v>
      </c>
      <c r="ET223" t="s">
        <v>234</v>
      </c>
      <c r="EU223" t="s">
        <v>234</v>
      </c>
      <c r="EV223" t="s">
        <v>234</v>
      </c>
      <c r="EW223" t="s">
        <v>234</v>
      </c>
      <c r="EX223" t="s">
        <v>234</v>
      </c>
      <c r="EY223" t="s">
        <v>234</v>
      </c>
      <c r="EZ223" t="s">
        <v>234</v>
      </c>
      <c r="FA223" t="s">
        <v>234</v>
      </c>
      <c r="FB223" t="s">
        <v>234</v>
      </c>
      <c r="FC223" t="s">
        <v>234</v>
      </c>
      <c r="FD223" t="s">
        <v>234</v>
      </c>
      <c r="FE223" t="s">
        <v>234</v>
      </c>
      <c r="FF223" t="s">
        <v>234</v>
      </c>
      <c r="FG223" t="s">
        <v>234</v>
      </c>
      <c r="FH223" t="s">
        <v>234</v>
      </c>
      <c r="FI223" t="s">
        <v>234</v>
      </c>
      <c r="FJ223" t="s">
        <v>234</v>
      </c>
      <c r="FK223" t="s">
        <v>234</v>
      </c>
      <c r="FL223" t="s">
        <v>234</v>
      </c>
      <c r="FM223" t="s">
        <v>234</v>
      </c>
      <c r="FN223" t="s">
        <v>234</v>
      </c>
      <c r="FO223" t="s">
        <v>234</v>
      </c>
      <c r="FP223" t="s">
        <v>234</v>
      </c>
      <c r="FQ223" t="s">
        <v>234</v>
      </c>
      <c r="FR223" t="s">
        <v>234</v>
      </c>
      <c r="FS223" t="s">
        <v>234</v>
      </c>
      <c r="FT223" t="s">
        <v>234</v>
      </c>
      <c r="FU223" t="s">
        <v>234</v>
      </c>
      <c r="FV223" t="s">
        <v>234</v>
      </c>
      <c r="FW223" t="s">
        <v>234</v>
      </c>
      <c r="FX223" t="s">
        <v>234</v>
      </c>
      <c r="FY223" t="s">
        <v>234</v>
      </c>
      <c r="FZ223" t="s">
        <v>234</v>
      </c>
      <c r="GA223" t="s">
        <v>234</v>
      </c>
      <c r="GB223" t="s">
        <v>234</v>
      </c>
      <c r="GC223" t="s">
        <v>234</v>
      </c>
      <c r="GD223" t="s">
        <v>234</v>
      </c>
      <c r="GE223" t="s">
        <v>234</v>
      </c>
      <c r="GF223" t="s">
        <v>234</v>
      </c>
      <c r="GG223" t="s">
        <v>234</v>
      </c>
      <c r="GH223" t="s">
        <v>234</v>
      </c>
      <c r="GI223" t="s">
        <v>234</v>
      </c>
      <c r="GJ223" t="s">
        <v>234</v>
      </c>
      <c r="GK223" t="s">
        <v>234</v>
      </c>
      <c r="GL223" t="s">
        <v>234</v>
      </c>
      <c r="GM223" t="s">
        <v>234</v>
      </c>
      <c r="GN223" t="s">
        <v>234</v>
      </c>
      <c r="GO223" t="s">
        <v>234</v>
      </c>
      <c r="GP223" t="s">
        <v>234</v>
      </c>
      <c r="GQ223" t="s">
        <v>234</v>
      </c>
      <c r="GR223" t="s">
        <v>1445</v>
      </c>
      <c r="GS223" t="s">
        <v>234</v>
      </c>
      <c r="GT223" t="s">
        <v>234</v>
      </c>
      <c r="GU223" t="s">
        <v>234</v>
      </c>
      <c r="GV223" t="s">
        <v>234</v>
      </c>
      <c r="GW223" t="s">
        <v>234</v>
      </c>
      <c r="GX223" t="s">
        <v>234</v>
      </c>
      <c r="GY223" t="s">
        <v>234</v>
      </c>
      <c r="GZ223" t="s">
        <v>234</v>
      </c>
      <c r="HA223" t="s">
        <v>4209</v>
      </c>
      <c r="HB223">
        <v>0</v>
      </c>
      <c r="HC223">
        <v>0</v>
      </c>
      <c r="HD223">
        <v>1</v>
      </c>
      <c r="HE223">
        <v>1</v>
      </c>
      <c r="HF223">
        <v>0</v>
      </c>
      <c r="HG223">
        <v>0</v>
      </c>
      <c r="HH223">
        <v>0</v>
      </c>
      <c r="HI223">
        <v>0</v>
      </c>
      <c r="HJ223" t="s">
        <v>234</v>
      </c>
      <c r="HK223" t="s">
        <v>1655</v>
      </c>
      <c r="HL223" t="s">
        <v>234</v>
      </c>
      <c r="HM223" t="s">
        <v>309</v>
      </c>
      <c r="HN223">
        <v>1</v>
      </c>
      <c r="HO223">
        <v>0</v>
      </c>
      <c r="HP223">
        <v>0</v>
      </c>
      <c r="HQ223" t="s">
        <v>234</v>
      </c>
      <c r="HR223" t="s">
        <v>234</v>
      </c>
      <c r="HS223" t="s">
        <v>234</v>
      </c>
      <c r="HT223" t="s">
        <v>234</v>
      </c>
      <c r="HU223" t="s">
        <v>234</v>
      </c>
      <c r="HV223" t="s">
        <v>234</v>
      </c>
      <c r="HW223" t="s">
        <v>234</v>
      </c>
      <c r="HX223" t="s">
        <v>234</v>
      </c>
      <c r="HY223" t="s">
        <v>234</v>
      </c>
      <c r="HZ223" t="s">
        <v>234</v>
      </c>
      <c r="IA223" t="s">
        <v>234</v>
      </c>
      <c r="IB223" t="s">
        <v>234</v>
      </c>
      <c r="IC223" t="s">
        <v>234</v>
      </c>
      <c r="ID223" t="s">
        <v>234</v>
      </c>
      <c r="IE223" t="s">
        <v>234</v>
      </c>
      <c r="IF223" t="s">
        <v>234</v>
      </c>
      <c r="IG223" t="s">
        <v>234</v>
      </c>
      <c r="IH223" t="s">
        <v>234</v>
      </c>
      <c r="II223" t="s">
        <v>234</v>
      </c>
      <c r="IJ223" t="s">
        <v>234</v>
      </c>
      <c r="IK223" t="s">
        <v>234</v>
      </c>
      <c r="IL223" t="s">
        <v>234</v>
      </c>
      <c r="IM223" t="s">
        <v>234</v>
      </c>
      <c r="IN223" t="s">
        <v>234</v>
      </c>
      <c r="IO223" t="s">
        <v>234</v>
      </c>
      <c r="IP223" t="s">
        <v>234</v>
      </c>
      <c r="IQ223" t="s">
        <v>234</v>
      </c>
      <c r="IR223" t="s">
        <v>234</v>
      </c>
      <c r="IS223" t="s">
        <v>234</v>
      </c>
      <c r="IT223" t="s">
        <v>234</v>
      </c>
      <c r="IU223" t="s">
        <v>234</v>
      </c>
      <c r="IV223" t="s">
        <v>234</v>
      </c>
      <c r="IW223" t="s">
        <v>234</v>
      </c>
      <c r="IX223" t="s">
        <v>234</v>
      </c>
      <c r="IY223" t="s">
        <v>234</v>
      </c>
      <c r="IZ223" t="s">
        <v>234</v>
      </c>
      <c r="JA223" t="s">
        <v>234</v>
      </c>
      <c r="JB223" t="s">
        <v>234</v>
      </c>
      <c r="JC223" t="s">
        <v>234</v>
      </c>
      <c r="JD223" t="s">
        <v>234</v>
      </c>
      <c r="JE223" t="s">
        <v>234</v>
      </c>
      <c r="JF223" t="s">
        <v>234</v>
      </c>
      <c r="JG223" t="s">
        <v>234</v>
      </c>
      <c r="JH223" t="s">
        <v>234</v>
      </c>
      <c r="JI223" t="s">
        <v>234</v>
      </c>
      <c r="JJ223" t="s">
        <v>234</v>
      </c>
      <c r="JK223" t="s">
        <v>234</v>
      </c>
      <c r="JL223" t="s">
        <v>234</v>
      </c>
      <c r="JM223" t="s">
        <v>234</v>
      </c>
      <c r="JN223" t="s">
        <v>234</v>
      </c>
      <c r="JO223" t="s">
        <v>234</v>
      </c>
      <c r="JP223" t="s">
        <v>234</v>
      </c>
      <c r="JQ223" t="s">
        <v>234</v>
      </c>
      <c r="JR223" t="s">
        <v>234</v>
      </c>
      <c r="JS223" t="s">
        <v>234</v>
      </c>
      <c r="JT223" t="s">
        <v>234</v>
      </c>
      <c r="JU223" t="s">
        <v>234</v>
      </c>
      <c r="JV223" t="s">
        <v>234</v>
      </c>
      <c r="JW223" t="s">
        <v>234</v>
      </c>
      <c r="JX223" t="s">
        <v>234</v>
      </c>
    </row>
    <row r="224" spans="1:284" x14ac:dyDescent="0.35">
      <c r="A224" t="s">
        <v>4337</v>
      </c>
      <c r="B224" s="268">
        <v>44621</v>
      </c>
      <c r="C224" t="s">
        <v>451</v>
      </c>
      <c r="D224" t="s">
        <v>450</v>
      </c>
      <c r="E224" t="s">
        <v>4303</v>
      </c>
      <c r="F224" t="s">
        <v>441</v>
      </c>
      <c r="G224" t="s">
        <v>2151</v>
      </c>
      <c r="H224" t="s">
        <v>4305</v>
      </c>
      <c r="I224" t="s">
        <v>246</v>
      </c>
      <c r="J224" t="s">
        <v>4307</v>
      </c>
      <c r="K224" t="s">
        <v>247</v>
      </c>
      <c r="L224" t="s">
        <v>284</v>
      </c>
      <c r="M224" t="s">
        <v>250</v>
      </c>
      <c r="N224" t="s">
        <v>234</v>
      </c>
      <c r="O224" t="s">
        <v>234</v>
      </c>
      <c r="P224" t="s">
        <v>316</v>
      </c>
      <c r="Q224" t="s">
        <v>234</v>
      </c>
      <c r="R224" t="s">
        <v>318</v>
      </c>
      <c r="S224">
        <v>1</v>
      </c>
      <c r="T224">
        <v>0</v>
      </c>
      <c r="U224">
        <v>0</v>
      </c>
      <c r="V224">
        <v>0</v>
      </c>
      <c r="W224">
        <v>0</v>
      </c>
      <c r="X224">
        <v>0</v>
      </c>
      <c r="Y224">
        <v>0</v>
      </c>
      <c r="Z224">
        <v>0</v>
      </c>
      <c r="AA224" t="s">
        <v>309</v>
      </c>
      <c r="AB224" t="s">
        <v>750</v>
      </c>
      <c r="AC224" t="s">
        <v>287</v>
      </c>
      <c r="AD224">
        <v>1</v>
      </c>
      <c r="AE224">
        <v>0</v>
      </c>
      <c r="AF224">
        <v>0</v>
      </c>
      <c r="AG224">
        <v>0</v>
      </c>
      <c r="AH224">
        <v>0</v>
      </c>
      <c r="AI224">
        <v>0</v>
      </c>
      <c r="AJ224">
        <v>0</v>
      </c>
      <c r="AK224">
        <v>0</v>
      </c>
      <c r="AL224">
        <v>0</v>
      </c>
      <c r="AM224">
        <v>0</v>
      </c>
      <c r="AN224" t="s">
        <v>234</v>
      </c>
      <c r="AO224" t="s">
        <v>288</v>
      </c>
      <c r="AP224" t="s">
        <v>289</v>
      </c>
      <c r="AQ224" t="s">
        <v>1463</v>
      </c>
      <c r="AR224">
        <v>0</v>
      </c>
      <c r="AS224">
        <v>0</v>
      </c>
      <c r="AT224">
        <v>1</v>
      </c>
      <c r="AU224">
        <v>0</v>
      </c>
      <c r="AV224">
        <v>0</v>
      </c>
      <c r="AW224">
        <v>0</v>
      </c>
      <c r="AX224">
        <v>0</v>
      </c>
      <c r="AY224">
        <v>0</v>
      </c>
      <c r="AZ224" t="s">
        <v>1500</v>
      </c>
      <c r="BA224" t="s">
        <v>234</v>
      </c>
      <c r="BB224" t="s">
        <v>234</v>
      </c>
      <c r="BC224" t="s">
        <v>234</v>
      </c>
      <c r="BD224" t="s">
        <v>234</v>
      </c>
      <c r="BE224" s="252" t="s">
        <v>234</v>
      </c>
      <c r="BF224" t="s">
        <v>234</v>
      </c>
      <c r="BG224">
        <v>200</v>
      </c>
      <c r="BH224" s="252">
        <v>86.956521739130395</v>
      </c>
      <c r="BI224" t="s">
        <v>1445</v>
      </c>
      <c r="BJ224" t="s">
        <v>234</v>
      </c>
      <c r="BK224" s="252" t="s">
        <v>234</v>
      </c>
      <c r="BL224" t="s">
        <v>234</v>
      </c>
      <c r="BM224" t="s">
        <v>234</v>
      </c>
      <c r="BN224" s="252" t="s">
        <v>234</v>
      </c>
      <c r="BO224" t="s">
        <v>234</v>
      </c>
      <c r="BP224" t="s">
        <v>234</v>
      </c>
      <c r="BQ224" s="252" t="s">
        <v>234</v>
      </c>
      <c r="BR224" t="s">
        <v>234</v>
      </c>
      <c r="BS224" t="s">
        <v>234</v>
      </c>
      <c r="BT224" t="s">
        <v>234</v>
      </c>
      <c r="BU224" t="s">
        <v>234</v>
      </c>
      <c r="BV224" t="s">
        <v>234</v>
      </c>
      <c r="BW224" t="s">
        <v>234</v>
      </c>
      <c r="BX224" t="s">
        <v>234</v>
      </c>
      <c r="BY224" t="s">
        <v>234</v>
      </c>
      <c r="BZ224" t="s">
        <v>234</v>
      </c>
      <c r="CA224" t="s">
        <v>234</v>
      </c>
      <c r="CB224" t="s">
        <v>234</v>
      </c>
      <c r="CC224" t="s">
        <v>234</v>
      </c>
      <c r="CD224" t="s">
        <v>234</v>
      </c>
      <c r="CE224" t="s">
        <v>1655</v>
      </c>
      <c r="CF224" t="s">
        <v>4336</v>
      </c>
      <c r="CG224">
        <v>0</v>
      </c>
      <c r="CH224">
        <v>0</v>
      </c>
      <c r="CI224">
        <v>0</v>
      </c>
      <c r="CJ224">
        <v>0</v>
      </c>
      <c r="CK224">
        <v>0</v>
      </c>
      <c r="CL224">
        <v>1</v>
      </c>
      <c r="CM224">
        <v>1</v>
      </c>
      <c r="CN224">
        <v>0</v>
      </c>
      <c r="CO224">
        <v>0</v>
      </c>
      <c r="CP224">
        <v>0</v>
      </c>
      <c r="CQ224">
        <v>0</v>
      </c>
      <c r="CR224">
        <v>0</v>
      </c>
      <c r="CS224">
        <v>0</v>
      </c>
      <c r="CT224">
        <v>0</v>
      </c>
      <c r="CU224" t="s">
        <v>234</v>
      </c>
      <c r="CV224" t="s">
        <v>1463</v>
      </c>
      <c r="CW224">
        <v>0</v>
      </c>
      <c r="CX224">
        <v>0</v>
      </c>
      <c r="CY224">
        <v>1</v>
      </c>
      <c r="CZ224">
        <v>0</v>
      </c>
      <c r="DA224">
        <v>0</v>
      </c>
      <c r="DB224">
        <v>0</v>
      </c>
      <c r="DC224">
        <v>0</v>
      </c>
      <c r="DD224">
        <v>0</v>
      </c>
      <c r="DE224" t="s">
        <v>1445</v>
      </c>
      <c r="DF224" t="s">
        <v>1445</v>
      </c>
      <c r="DG224" t="s">
        <v>1655</v>
      </c>
      <c r="DH224" t="s">
        <v>441</v>
      </c>
      <c r="DI224" t="s">
        <v>305</v>
      </c>
      <c r="DJ224" t="s">
        <v>2151</v>
      </c>
      <c r="DK224" t="s">
        <v>305</v>
      </c>
      <c r="DL224" t="s">
        <v>234</v>
      </c>
      <c r="DM224" t="s">
        <v>234</v>
      </c>
      <c r="DN224" t="s">
        <v>234</v>
      </c>
      <c r="DO224" t="s">
        <v>234</v>
      </c>
      <c r="DP224" t="s">
        <v>234</v>
      </c>
      <c r="DQ224" t="s">
        <v>234</v>
      </c>
      <c r="DR224" t="s">
        <v>234</v>
      </c>
      <c r="DS224" t="s">
        <v>234</v>
      </c>
      <c r="DT224" t="s">
        <v>234</v>
      </c>
      <c r="DU224" t="s">
        <v>234</v>
      </c>
      <c r="DV224" t="s">
        <v>234</v>
      </c>
      <c r="DW224" t="s">
        <v>234</v>
      </c>
      <c r="DX224" t="s">
        <v>234</v>
      </c>
      <c r="DY224" t="s">
        <v>234</v>
      </c>
      <c r="DZ224" t="s">
        <v>234</v>
      </c>
      <c r="EA224" t="s">
        <v>234</v>
      </c>
      <c r="EB224" t="s">
        <v>234</v>
      </c>
      <c r="EC224" t="s">
        <v>234</v>
      </c>
      <c r="ED224" t="s">
        <v>234</v>
      </c>
      <c r="EE224" t="s">
        <v>234</v>
      </c>
      <c r="EF224" t="s">
        <v>234</v>
      </c>
      <c r="EG224" t="s">
        <v>234</v>
      </c>
      <c r="EH224" t="s">
        <v>234</v>
      </c>
      <c r="EI224" t="s">
        <v>234</v>
      </c>
      <c r="EJ224" t="s">
        <v>234</v>
      </c>
      <c r="EK224" s="252" t="s">
        <v>234</v>
      </c>
      <c r="EL224" t="s">
        <v>234</v>
      </c>
      <c r="EM224" t="s">
        <v>234</v>
      </c>
      <c r="EN224" t="s">
        <v>234</v>
      </c>
      <c r="EO224" t="s">
        <v>234</v>
      </c>
      <c r="EP224" t="s">
        <v>234</v>
      </c>
      <c r="EQ224" s="252" t="s">
        <v>234</v>
      </c>
      <c r="ER224" t="s">
        <v>234</v>
      </c>
      <c r="ES224" t="s">
        <v>234</v>
      </c>
      <c r="ET224" t="s">
        <v>234</v>
      </c>
      <c r="EU224" t="s">
        <v>234</v>
      </c>
      <c r="EV224" t="s">
        <v>234</v>
      </c>
      <c r="EW224" t="s">
        <v>234</v>
      </c>
      <c r="EX224" t="s">
        <v>234</v>
      </c>
      <c r="EY224" t="s">
        <v>234</v>
      </c>
      <c r="EZ224" t="s">
        <v>234</v>
      </c>
      <c r="FA224" t="s">
        <v>234</v>
      </c>
      <c r="FB224" t="s">
        <v>234</v>
      </c>
      <c r="FC224" t="s">
        <v>234</v>
      </c>
      <c r="FD224" t="s">
        <v>234</v>
      </c>
      <c r="FE224" t="s">
        <v>234</v>
      </c>
      <c r="FF224" t="s">
        <v>234</v>
      </c>
      <c r="FG224" t="s">
        <v>234</v>
      </c>
      <c r="FH224" t="s">
        <v>234</v>
      </c>
      <c r="FI224" t="s">
        <v>234</v>
      </c>
      <c r="FJ224" t="s">
        <v>234</v>
      </c>
      <c r="FK224" t="s">
        <v>234</v>
      </c>
      <c r="FL224" t="s">
        <v>234</v>
      </c>
      <c r="FM224" t="s">
        <v>234</v>
      </c>
      <c r="FN224" t="s">
        <v>234</v>
      </c>
      <c r="FO224" t="s">
        <v>234</v>
      </c>
      <c r="FP224" t="s">
        <v>234</v>
      </c>
      <c r="FQ224" t="s">
        <v>234</v>
      </c>
      <c r="FR224" t="s">
        <v>234</v>
      </c>
      <c r="FS224" t="s">
        <v>234</v>
      </c>
      <c r="FT224" t="s">
        <v>234</v>
      </c>
      <c r="FU224" t="s">
        <v>234</v>
      </c>
      <c r="FV224" t="s">
        <v>234</v>
      </c>
      <c r="FW224" t="s">
        <v>234</v>
      </c>
      <c r="FX224" t="s">
        <v>234</v>
      </c>
      <c r="FY224" t="s">
        <v>234</v>
      </c>
      <c r="FZ224" t="s">
        <v>234</v>
      </c>
      <c r="GA224" t="s">
        <v>234</v>
      </c>
      <c r="GB224" t="s">
        <v>234</v>
      </c>
      <c r="GC224" t="s">
        <v>234</v>
      </c>
      <c r="GD224" t="s">
        <v>234</v>
      </c>
      <c r="GE224" t="s">
        <v>234</v>
      </c>
      <c r="GF224" t="s">
        <v>234</v>
      </c>
      <c r="GG224" t="s">
        <v>234</v>
      </c>
      <c r="GH224" t="s">
        <v>234</v>
      </c>
      <c r="GI224" t="s">
        <v>234</v>
      </c>
      <c r="GJ224" t="s">
        <v>234</v>
      </c>
      <c r="GK224" t="s">
        <v>234</v>
      </c>
      <c r="GL224" t="s">
        <v>234</v>
      </c>
      <c r="GM224" t="s">
        <v>234</v>
      </c>
      <c r="GN224" t="s">
        <v>234</v>
      </c>
      <c r="GO224" t="s">
        <v>234</v>
      </c>
      <c r="GP224" t="s">
        <v>234</v>
      </c>
      <c r="GQ224" t="s">
        <v>234</v>
      </c>
      <c r="GR224" t="s">
        <v>1445</v>
      </c>
      <c r="GS224" t="s">
        <v>234</v>
      </c>
      <c r="GT224" t="s">
        <v>234</v>
      </c>
      <c r="GU224" t="s">
        <v>234</v>
      </c>
      <c r="GV224" t="s">
        <v>234</v>
      </c>
      <c r="GW224" t="s">
        <v>234</v>
      </c>
      <c r="GX224" t="s">
        <v>234</v>
      </c>
      <c r="GY224" t="s">
        <v>234</v>
      </c>
      <c r="GZ224" t="s">
        <v>234</v>
      </c>
      <c r="HA224" t="s">
        <v>4240</v>
      </c>
      <c r="HB224">
        <v>0</v>
      </c>
      <c r="HC224">
        <v>1</v>
      </c>
      <c r="HD224">
        <v>0</v>
      </c>
      <c r="HE224">
        <v>1</v>
      </c>
      <c r="HF224">
        <v>0</v>
      </c>
      <c r="HG224">
        <v>0</v>
      </c>
      <c r="HH224">
        <v>0</v>
      </c>
      <c r="HI224">
        <v>0</v>
      </c>
      <c r="HJ224" t="s">
        <v>234</v>
      </c>
      <c r="HK224" t="s">
        <v>1445</v>
      </c>
      <c r="HL224" t="s">
        <v>234</v>
      </c>
      <c r="HM224" t="s">
        <v>234</v>
      </c>
      <c r="HN224" t="s">
        <v>234</v>
      </c>
      <c r="HO224" t="s">
        <v>234</v>
      </c>
      <c r="HP224" t="s">
        <v>234</v>
      </c>
      <c r="HQ224" t="s">
        <v>234</v>
      </c>
      <c r="HR224" t="s">
        <v>234</v>
      </c>
      <c r="HS224" t="s">
        <v>234</v>
      </c>
      <c r="HT224" t="s">
        <v>234</v>
      </c>
      <c r="HU224" t="s">
        <v>234</v>
      </c>
      <c r="HV224" t="s">
        <v>234</v>
      </c>
      <c r="HW224" t="s">
        <v>234</v>
      </c>
      <c r="HX224" t="s">
        <v>234</v>
      </c>
      <c r="HY224" t="s">
        <v>234</v>
      </c>
      <c r="HZ224" t="s">
        <v>234</v>
      </c>
      <c r="IA224" t="s">
        <v>234</v>
      </c>
      <c r="IB224" t="s">
        <v>234</v>
      </c>
      <c r="IC224" t="s">
        <v>234</v>
      </c>
      <c r="ID224" t="s">
        <v>234</v>
      </c>
      <c r="IE224" t="s">
        <v>234</v>
      </c>
      <c r="IF224" t="s">
        <v>234</v>
      </c>
      <c r="IG224" t="s">
        <v>234</v>
      </c>
      <c r="IH224" t="s">
        <v>234</v>
      </c>
      <c r="II224" t="s">
        <v>234</v>
      </c>
      <c r="IJ224" t="s">
        <v>234</v>
      </c>
      <c r="IK224" t="s">
        <v>234</v>
      </c>
      <c r="IL224" t="s">
        <v>234</v>
      </c>
      <c r="IM224" t="s">
        <v>234</v>
      </c>
      <c r="IN224" t="s">
        <v>234</v>
      </c>
      <c r="IO224" t="s">
        <v>234</v>
      </c>
      <c r="IP224" t="s">
        <v>234</v>
      </c>
      <c r="IQ224" t="s">
        <v>234</v>
      </c>
      <c r="IR224" t="s">
        <v>234</v>
      </c>
      <c r="IS224" t="s">
        <v>234</v>
      </c>
      <c r="IT224" t="s">
        <v>234</v>
      </c>
      <c r="IU224" t="s">
        <v>234</v>
      </c>
      <c r="IV224" t="s">
        <v>234</v>
      </c>
      <c r="IW224" t="s">
        <v>234</v>
      </c>
      <c r="IX224" t="s">
        <v>234</v>
      </c>
      <c r="IY224" t="s">
        <v>234</v>
      </c>
      <c r="IZ224" t="s">
        <v>234</v>
      </c>
      <c r="JA224" t="s">
        <v>234</v>
      </c>
      <c r="JB224" t="s">
        <v>234</v>
      </c>
      <c r="JC224" t="s">
        <v>234</v>
      </c>
      <c r="JD224" t="s">
        <v>234</v>
      </c>
      <c r="JE224" t="s">
        <v>234</v>
      </c>
      <c r="JF224" t="s">
        <v>234</v>
      </c>
      <c r="JG224" t="s">
        <v>234</v>
      </c>
      <c r="JH224" t="s">
        <v>234</v>
      </c>
      <c r="JI224" t="s">
        <v>234</v>
      </c>
      <c r="JJ224" t="s">
        <v>234</v>
      </c>
      <c r="JK224" t="s">
        <v>234</v>
      </c>
      <c r="JL224" t="s">
        <v>234</v>
      </c>
      <c r="JM224" t="s">
        <v>234</v>
      </c>
      <c r="JN224" t="s">
        <v>234</v>
      </c>
      <c r="JO224" t="s">
        <v>234</v>
      </c>
      <c r="JP224" t="s">
        <v>234</v>
      </c>
      <c r="JQ224" t="s">
        <v>234</v>
      </c>
      <c r="JR224" t="s">
        <v>234</v>
      </c>
      <c r="JS224" t="s">
        <v>234</v>
      </c>
      <c r="JT224" t="s">
        <v>234</v>
      </c>
      <c r="JU224" t="s">
        <v>234</v>
      </c>
      <c r="JV224" t="s">
        <v>234</v>
      </c>
      <c r="JW224" t="s">
        <v>234</v>
      </c>
      <c r="JX224" t="s">
        <v>234</v>
      </c>
    </row>
    <row r="225" spans="1:284" x14ac:dyDescent="0.35">
      <c r="A225" t="s">
        <v>4338</v>
      </c>
      <c r="B225" s="268">
        <v>44621</v>
      </c>
      <c r="C225" t="s">
        <v>451</v>
      </c>
      <c r="D225" t="s">
        <v>450</v>
      </c>
      <c r="E225" t="s">
        <v>4303</v>
      </c>
      <c r="F225" t="s">
        <v>441</v>
      </c>
      <c r="G225" t="s">
        <v>2151</v>
      </c>
      <c r="H225" t="s">
        <v>4305</v>
      </c>
      <c r="I225" t="s">
        <v>246</v>
      </c>
      <c r="J225" t="s">
        <v>4307</v>
      </c>
      <c r="K225" t="s">
        <v>247</v>
      </c>
      <c r="L225" t="s">
        <v>284</v>
      </c>
      <c r="M225" t="s">
        <v>250</v>
      </c>
      <c r="N225" t="s">
        <v>234</v>
      </c>
      <c r="O225" t="s">
        <v>234</v>
      </c>
      <c r="P225" t="s">
        <v>316</v>
      </c>
      <c r="Q225" t="s">
        <v>234</v>
      </c>
      <c r="R225" t="s">
        <v>318</v>
      </c>
      <c r="S225">
        <v>1</v>
      </c>
      <c r="T225">
        <v>0</v>
      </c>
      <c r="U225">
        <v>0</v>
      </c>
      <c r="V225">
        <v>0</v>
      </c>
      <c r="W225">
        <v>0</v>
      </c>
      <c r="X225">
        <v>0</v>
      </c>
      <c r="Y225">
        <v>0</v>
      </c>
      <c r="Z225">
        <v>0</v>
      </c>
      <c r="AA225" t="s">
        <v>309</v>
      </c>
      <c r="AB225" t="s">
        <v>750</v>
      </c>
      <c r="AC225" t="s">
        <v>287</v>
      </c>
      <c r="AD225">
        <v>1</v>
      </c>
      <c r="AE225">
        <v>0</v>
      </c>
      <c r="AF225">
        <v>0</v>
      </c>
      <c r="AG225">
        <v>0</v>
      </c>
      <c r="AH225">
        <v>0</v>
      </c>
      <c r="AI225">
        <v>0</v>
      </c>
      <c r="AJ225">
        <v>0</v>
      </c>
      <c r="AK225">
        <v>0</v>
      </c>
      <c r="AL225">
        <v>0</v>
      </c>
      <c r="AM225">
        <v>0</v>
      </c>
      <c r="AN225" t="s">
        <v>234</v>
      </c>
      <c r="AO225" t="s">
        <v>304</v>
      </c>
      <c r="AP225" t="s">
        <v>289</v>
      </c>
      <c r="AQ225" t="s">
        <v>1463</v>
      </c>
      <c r="AR225">
        <v>0</v>
      </c>
      <c r="AS225">
        <v>0</v>
      </c>
      <c r="AT225">
        <v>1</v>
      </c>
      <c r="AU225">
        <v>0</v>
      </c>
      <c r="AV225">
        <v>0</v>
      </c>
      <c r="AW225">
        <v>0</v>
      </c>
      <c r="AX225">
        <v>0</v>
      </c>
      <c r="AY225">
        <v>0</v>
      </c>
      <c r="AZ225" t="s">
        <v>1500</v>
      </c>
      <c r="BA225" t="s">
        <v>234</v>
      </c>
      <c r="BB225" t="s">
        <v>234</v>
      </c>
      <c r="BC225" t="s">
        <v>234</v>
      </c>
      <c r="BD225" t="s">
        <v>234</v>
      </c>
      <c r="BE225" s="252" t="s">
        <v>234</v>
      </c>
      <c r="BF225" t="s">
        <v>234</v>
      </c>
      <c r="BG225">
        <v>200</v>
      </c>
      <c r="BH225" s="252">
        <v>86.956521739130395</v>
      </c>
      <c r="BI225" t="s">
        <v>1445</v>
      </c>
      <c r="BJ225" t="s">
        <v>234</v>
      </c>
      <c r="BK225" s="252" t="s">
        <v>234</v>
      </c>
      <c r="BL225" t="s">
        <v>234</v>
      </c>
      <c r="BM225" t="s">
        <v>234</v>
      </c>
      <c r="BN225" s="252" t="s">
        <v>234</v>
      </c>
      <c r="BO225" t="s">
        <v>234</v>
      </c>
      <c r="BP225" t="s">
        <v>234</v>
      </c>
      <c r="BQ225" s="252" t="s">
        <v>234</v>
      </c>
      <c r="BR225" t="s">
        <v>234</v>
      </c>
      <c r="BS225" t="s">
        <v>234</v>
      </c>
      <c r="BT225" t="s">
        <v>234</v>
      </c>
      <c r="BU225" t="s">
        <v>234</v>
      </c>
      <c r="BV225" t="s">
        <v>234</v>
      </c>
      <c r="BW225" t="s">
        <v>234</v>
      </c>
      <c r="BX225" t="s">
        <v>234</v>
      </c>
      <c r="BY225" t="s">
        <v>234</v>
      </c>
      <c r="BZ225" t="s">
        <v>234</v>
      </c>
      <c r="CA225" t="s">
        <v>234</v>
      </c>
      <c r="CB225" t="s">
        <v>234</v>
      </c>
      <c r="CC225" t="s">
        <v>234</v>
      </c>
      <c r="CD225" t="s">
        <v>234</v>
      </c>
      <c r="CE225" t="s">
        <v>1655</v>
      </c>
      <c r="CF225" t="s">
        <v>1545</v>
      </c>
      <c r="CG225">
        <v>0</v>
      </c>
      <c r="CH225">
        <v>0</v>
      </c>
      <c r="CI225">
        <v>0</v>
      </c>
      <c r="CJ225">
        <v>0</v>
      </c>
      <c r="CK225">
        <v>0</v>
      </c>
      <c r="CL225">
        <v>0</v>
      </c>
      <c r="CM225">
        <v>0</v>
      </c>
      <c r="CN225">
        <v>0</v>
      </c>
      <c r="CO225">
        <v>0</v>
      </c>
      <c r="CP225">
        <v>0</v>
      </c>
      <c r="CQ225">
        <v>1</v>
      </c>
      <c r="CR225">
        <v>0</v>
      </c>
      <c r="CS225">
        <v>0</v>
      </c>
      <c r="CT225">
        <v>0</v>
      </c>
      <c r="CU225" t="s">
        <v>234</v>
      </c>
      <c r="CV225" t="s">
        <v>1463</v>
      </c>
      <c r="CW225">
        <v>0</v>
      </c>
      <c r="CX225">
        <v>0</v>
      </c>
      <c r="CY225">
        <v>1</v>
      </c>
      <c r="CZ225">
        <v>0</v>
      </c>
      <c r="DA225">
        <v>0</v>
      </c>
      <c r="DB225">
        <v>0</v>
      </c>
      <c r="DC225">
        <v>0</v>
      </c>
      <c r="DD225">
        <v>0</v>
      </c>
      <c r="DE225" t="s">
        <v>1655</v>
      </c>
      <c r="DF225" t="s">
        <v>1445</v>
      </c>
      <c r="DG225" t="s">
        <v>1655</v>
      </c>
      <c r="DH225" t="s">
        <v>441</v>
      </c>
      <c r="DI225" t="s">
        <v>305</v>
      </c>
      <c r="DJ225" t="s">
        <v>2151</v>
      </c>
      <c r="DK225" t="s">
        <v>305</v>
      </c>
      <c r="DL225" t="s">
        <v>234</v>
      </c>
      <c r="DM225" t="s">
        <v>234</v>
      </c>
      <c r="DN225" t="s">
        <v>234</v>
      </c>
      <c r="DO225" t="s">
        <v>234</v>
      </c>
      <c r="DP225" t="s">
        <v>234</v>
      </c>
      <c r="DQ225" t="s">
        <v>234</v>
      </c>
      <c r="DR225" t="s">
        <v>234</v>
      </c>
      <c r="DS225" t="s">
        <v>234</v>
      </c>
      <c r="DT225" t="s">
        <v>234</v>
      </c>
      <c r="DU225" t="s">
        <v>234</v>
      </c>
      <c r="DV225" t="s">
        <v>234</v>
      </c>
      <c r="DW225" t="s">
        <v>234</v>
      </c>
      <c r="DX225" t="s">
        <v>234</v>
      </c>
      <c r="DY225" t="s">
        <v>234</v>
      </c>
      <c r="DZ225" t="s">
        <v>234</v>
      </c>
      <c r="EA225" t="s">
        <v>234</v>
      </c>
      <c r="EB225" t="s">
        <v>234</v>
      </c>
      <c r="EC225" t="s">
        <v>234</v>
      </c>
      <c r="ED225" t="s">
        <v>234</v>
      </c>
      <c r="EE225" t="s">
        <v>234</v>
      </c>
      <c r="EF225" t="s">
        <v>234</v>
      </c>
      <c r="EG225" t="s">
        <v>234</v>
      </c>
      <c r="EH225" t="s">
        <v>234</v>
      </c>
      <c r="EI225" t="s">
        <v>234</v>
      </c>
      <c r="EJ225" t="s">
        <v>234</v>
      </c>
      <c r="EK225" s="252" t="s">
        <v>234</v>
      </c>
      <c r="EL225" t="s">
        <v>234</v>
      </c>
      <c r="EM225" t="s">
        <v>234</v>
      </c>
      <c r="EN225" t="s">
        <v>234</v>
      </c>
      <c r="EO225" t="s">
        <v>234</v>
      </c>
      <c r="EP225" t="s">
        <v>234</v>
      </c>
      <c r="EQ225" s="252" t="s">
        <v>234</v>
      </c>
      <c r="ER225" t="s">
        <v>234</v>
      </c>
      <c r="ES225" t="s">
        <v>234</v>
      </c>
      <c r="ET225" t="s">
        <v>234</v>
      </c>
      <c r="EU225" t="s">
        <v>234</v>
      </c>
      <c r="EV225" t="s">
        <v>234</v>
      </c>
      <c r="EW225" t="s">
        <v>234</v>
      </c>
      <c r="EX225" t="s">
        <v>234</v>
      </c>
      <c r="EY225" t="s">
        <v>234</v>
      </c>
      <c r="EZ225" t="s">
        <v>234</v>
      </c>
      <c r="FA225" t="s">
        <v>234</v>
      </c>
      <c r="FB225" t="s">
        <v>234</v>
      </c>
      <c r="FC225" t="s">
        <v>234</v>
      </c>
      <c r="FD225" t="s">
        <v>234</v>
      </c>
      <c r="FE225" t="s">
        <v>234</v>
      </c>
      <c r="FF225" t="s">
        <v>234</v>
      </c>
      <c r="FG225" t="s">
        <v>234</v>
      </c>
      <c r="FH225" t="s">
        <v>234</v>
      </c>
      <c r="FI225" t="s">
        <v>234</v>
      </c>
      <c r="FJ225" t="s">
        <v>234</v>
      </c>
      <c r="FK225" t="s">
        <v>234</v>
      </c>
      <c r="FL225" t="s">
        <v>234</v>
      </c>
      <c r="FM225" t="s">
        <v>234</v>
      </c>
      <c r="FN225" t="s">
        <v>234</v>
      </c>
      <c r="FO225" t="s">
        <v>234</v>
      </c>
      <c r="FP225" t="s">
        <v>234</v>
      </c>
      <c r="FQ225" t="s">
        <v>234</v>
      </c>
      <c r="FR225" t="s">
        <v>234</v>
      </c>
      <c r="FS225" t="s">
        <v>234</v>
      </c>
      <c r="FT225" t="s">
        <v>234</v>
      </c>
      <c r="FU225" t="s">
        <v>234</v>
      </c>
      <c r="FV225" t="s">
        <v>234</v>
      </c>
      <c r="FW225" t="s">
        <v>234</v>
      </c>
      <c r="FX225" t="s">
        <v>234</v>
      </c>
      <c r="FY225" t="s">
        <v>234</v>
      </c>
      <c r="FZ225" t="s">
        <v>234</v>
      </c>
      <c r="GA225" t="s">
        <v>234</v>
      </c>
      <c r="GB225" t="s">
        <v>234</v>
      </c>
      <c r="GC225" t="s">
        <v>234</v>
      </c>
      <c r="GD225" t="s">
        <v>234</v>
      </c>
      <c r="GE225" t="s">
        <v>234</v>
      </c>
      <c r="GF225" t="s">
        <v>234</v>
      </c>
      <c r="GG225" t="s">
        <v>234</v>
      </c>
      <c r="GH225" t="s">
        <v>234</v>
      </c>
      <c r="GI225" t="s">
        <v>234</v>
      </c>
      <c r="GJ225" t="s">
        <v>234</v>
      </c>
      <c r="GK225" t="s">
        <v>234</v>
      </c>
      <c r="GL225" t="s">
        <v>234</v>
      </c>
      <c r="GM225" t="s">
        <v>234</v>
      </c>
      <c r="GN225" t="s">
        <v>234</v>
      </c>
      <c r="GO225" t="s">
        <v>234</v>
      </c>
      <c r="GP225" t="s">
        <v>234</v>
      </c>
      <c r="GQ225" t="s">
        <v>234</v>
      </c>
      <c r="GR225" t="s">
        <v>1445</v>
      </c>
      <c r="GS225" t="s">
        <v>234</v>
      </c>
      <c r="GT225" t="s">
        <v>234</v>
      </c>
      <c r="GU225" t="s">
        <v>234</v>
      </c>
      <c r="GV225" t="s">
        <v>234</v>
      </c>
      <c r="GW225" t="s">
        <v>234</v>
      </c>
      <c r="GX225" t="s">
        <v>234</v>
      </c>
      <c r="GY225" t="s">
        <v>234</v>
      </c>
      <c r="GZ225" t="s">
        <v>234</v>
      </c>
      <c r="HA225" t="s">
        <v>1588</v>
      </c>
      <c r="HB225">
        <v>0</v>
      </c>
      <c r="HC225">
        <v>0</v>
      </c>
      <c r="HD225">
        <v>0</v>
      </c>
      <c r="HE225">
        <v>1</v>
      </c>
      <c r="HF225">
        <v>0</v>
      </c>
      <c r="HG225">
        <v>0</v>
      </c>
      <c r="HH225">
        <v>0</v>
      </c>
      <c r="HI225">
        <v>0</v>
      </c>
      <c r="HJ225" t="s">
        <v>234</v>
      </c>
      <c r="HK225" t="s">
        <v>1445</v>
      </c>
      <c r="HL225" t="s">
        <v>234</v>
      </c>
      <c r="HM225" t="s">
        <v>234</v>
      </c>
      <c r="HN225" t="s">
        <v>234</v>
      </c>
      <c r="HO225" t="s">
        <v>234</v>
      </c>
      <c r="HP225" t="s">
        <v>234</v>
      </c>
      <c r="HQ225" t="s">
        <v>234</v>
      </c>
      <c r="HR225" t="s">
        <v>234</v>
      </c>
      <c r="HS225" t="s">
        <v>234</v>
      </c>
      <c r="HT225" t="s">
        <v>234</v>
      </c>
      <c r="HU225" t="s">
        <v>234</v>
      </c>
      <c r="HV225" t="s">
        <v>234</v>
      </c>
      <c r="HW225" t="s">
        <v>234</v>
      </c>
      <c r="HX225" t="s">
        <v>234</v>
      </c>
      <c r="HY225" t="s">
        <v>234</v>
      </c>
      <c r="HZ225" t="s">
        <v>234</v>
      </c>
      <c r="IA225" t="s">
        <v>234</v>
      </c>
      <c r="IB225" t="s">
        <v>234</v>
      </c>
      <c r="IC225" t="s">
        <v>234</v>
      </c>
      <c r="ID225" t="s">
        <v>234</v>
      </c>
      <c r="IE225" t="s">
        <v>234</v>
      </c>
      <c r="IF225" t="s">
        <v>234</v>
      </c>
      <c r="IG225" t="s">
        <v>234</v>
      </c>
      <c r="IH225" t="s">
        <v>234</v>
      </c>
      <c r="II225" t="s">
        <v>234</v>
      </c>
      <c r="IJ225" t="s">
        <v>234</v>
      </c>
      <c r="IK225" t="s">
        <v>234</v>
      </c>
      <c r="IL225" t="s">
        <v>234</v>
      </c>
      <c r="IM225" t="s">
        <v>234</v>
      </c>
      <c r="IN225" t="s">
        <v>234</v>
      </c>
      <c r="IO225" t="s">
        <v>234</v>
      </c>
      <c r="IP225" t="s">
        <v>234</v>
      </c>
      <c r="IQ225" t="s">
        <v>234</v>
      </c>
      <c r="IR225" t="s">
        <v>234</v>
      </c>
      <c r="IS225" t="s">
        <v>234</v>
      </c>
      <c r="IT225" t="s">
        <v>234</v>
      </c>
      <c r="IU225" t="s">
        <v>234</v>
      </c>
      <c r="IV225" t="s">
        <v>234</v>
      </c>
      <c r="IW225" t="s">
        <v>234</v>
      </c>
      <c r="IX225" t="s">
        <v>234</v>
      </c>
      <c r="IY225" t="s">
        <v>234</v>
      </c>
      <c r="IZ225" t="s">
        <v>234</v>
      </c>
      <c r="JA225" t="s">
        <v>234</v>
      </c>
      <c r="JB225" t="s">
        <v>234</v>
      </c>
      <c r="JC225" t="s">
        <v>234</v>
      </c>
      <c r="JD225" t="s">
        <v>234</v>
      </c>
      <c r="JE225" t="s">
        <v>234</v>
      </c>
      <c r="JF225" t="s">
        <v>234</v>
      </c>
      <c r="JG225" t="s">
        <v>234</v>
      </c>
      <c r="JH225" t="s">
        <v>234</v>
      </c>
      <c r="JI225" t="s">
        <v>234</v>
      </c>
      <c r="JJ225" t="s">
        <v>234</v>
      </c>
      <c r="JK225" t="s">
        <v>234</v>
      </c>
      <c r="JL225" t="s">
        <v>234</v>
      </c>
      <c r="JM225" t="s">
        <v>234</v>
      </c>
      <c r="JN225" t="s">
        <v>234</v>
      </c>
      <c r="JO225" t="s">
        <v>234</v>
      </c>
      <c r="JP225" t="s">
        <v>234</v>
      </c>
      <c r="JQ225" t="s">
        <v>234</v>
      </c>
      <c r="JR225" t="s">
        <v>234</v>
      </c>
      <c r="JS225" t="s">
        <v>234</v>
      </c>
      <c r="JT225" t="s">
        <v>234</v>
      </c>
      <c r="JU225" t="s">
        <v>234</v>
      </c>
      <c r="JV225" t="s">
        <v>234</v>
      </c>
      <c r="JW225" t="s">
        <v>234</v>
      </c>
      <c r="JX225" t="s">
        <v>234</v>
      </c>
    </row>
    <row r="226" spans="1:284" x14ac:dyDescent="0.35">
      <c r="A226" t="s">
        <v>4339</v>
      </c>
      <c r="B226" s="268">
        <v>44621</v>
      </c>
      <c r="C226" t="s">
        <v>451</v>
      </c>
      <c r="D226" t="s">
        <v>450</v>
      </c>
      <c r="E226" t="s">
        <v>4303</v>
      </c>
      <c r="F226" t="s">
        <v>441</v>
      </c>
      <c r="G226" t="s">
        <v>2151</v>
      </c>
      <c r="H226" t="s">
        <v>4305</v>
      </c>
      <c r="I226" t="s">
        <v>246</v>
      </c>
      <c r="J226" t="s">
        <v>4307</v>
      </c>
      <c r="K226" t="s">
        <v>247</v>
      </c>
      <c r="L226" t="s">
        <v>284</v>
      </c>
      <c r="M226" t="s">
        <v>250</v>
      </c>
      <c r="N226" t="s">
        <v>234</v>
      </c>
      <c r="O226" t="s">
        <v>234</v>
      </c>
      <c r="P226" t="s">
        <v>316</v>
      </c>
      <c r="Q226" t="s">
        <v>234</v>
      </c>
      <c r="R226" t="s">
        <v>318</v>
      </c>
      <c r="S226">
        <v>1</v>
      </c>
      <c r="T226">
        <v>0</v>
      </c>
      <c r="U226">
        <v>0</v>
      </c>
      <c r="V226">
        <v>0</v>
      </c>
      <c r="W226">
        <v>0</v>
      </c>
      <c r="X226">
        <v>0</v>
      </c>
      <c r="Y226">
        <v>0</v>
      </c>
      <c r="Z226">
        <v>0</v>
      </c>
      <c r="AA226" t="s">
        <v>309</v>
      </c>
      <c r="AB226" t="s">
        <v>750</v>
      </c>
      <c r="AC226" t="s">
        <v>3880</v>
      </c>
      <c r="AD226">
        <v>1</v>
      </c>
      <c r="AE226">
        <v>0</v>
      </c>
      <c r="AF226">
        <v>0</v>
      </c>
      <c r="AG226">
        <v>0</v>
      </c>
      <c r="AH226">
        <v>1</v>
      </c>
      <c r="AI226">
        <v>0</v>
      </c>
      <c r="AJ226">
        <v>0</v>
      </c>
      <c r="AK226">
        <v>0</v>
      </c>
      <c r="AL226">
        <v>0</v>
      </c>
      <c r="AM226">
        <v>0</v>
      </c>
      <c r="AN226" t="s">
        <v>234</v>
      </c>
      <c r="AO226" t="s">
        <v>288</v>
      </c>
      <c r="AP226" t="s">
        <v>289</v>
      </c>
      <c r="AQ226" t="s">
        <v>1463</v>
      </c>
      <c r="AR226">
        <v>0</v>
      </c>
      <c r="AS226">
        <v>0</v>
      </c>
      <c r="AT226">
        <v>1</v>
      </c>
      <c r="AU226">
        <v>0</v>
      </c>
      <c r="AV226">
        <v>0</v>
      </c>
      <c r="AW226">
        <v>0</v>
      </c>
      <c r="AX226">
        <v>0</v>
      </c>
      <c r="AY226">
        <v>0</v>
      </c>
      <c r="AZ226" t="s">
        <v>1500</v>
      </c>
      <c r="BA226" t="s">
        <v>234</v>
      </c>
      <c r="BB226" t="s">
        <v>234</v>
      </c>
      <c r="BC226" t="s">
        <v>234</v>
      </c>
      <c r="BD226" t="s">
        <v>234</v>
      </c>
      <c r="BE226" s="252" t="s">
        <v>234</v>
      </c>
      <c r="BF226" t="s">
        <v>234</v>
      </c>
      <c r="BG226">
        <v>200</v>
      </c>
      <c r="BH226" s="252">
        <v>86.956521739130395</v>
      </c>
      <c r="BI226" t="s">
        <v>1445</v>
      </c>
      <c r="BJ226" t="s">
        <v>234</v>
      </c>
      <c r="BK226" s="252" t="s">
        <v>234</v>
      </c>
      <c r="BL226" t="s">
        <v>234</v>
      </c>
      <c r="BM226" t="s">
        <v>234</v>
      </c>
      <c r="BN226" s="252" t="s">
        <v>234</v>
      </c>
      <c r="BO226" t="s">
        <v>234</v>
      </c>
      <c r="BP226" t="s">
        <v>234</v>
      </c>
      <c r="BQ226" s="252" t="s">
        <v>234</v>
      </c>
      <c r="BR226" t="s">
        <v>234</v>
      </c>
      <c r="BS226" t="s">
        <v>234</v>
      </c>
      <c r="BT226" t="s">
        <v>234</v>
      </c>
      <c r="BU226" t="s">
        <v>234</v>
      </c>
      <c r="BV226" t="s">
        <v>234</v>
      </c>
      <c r="BW226" t="s">
        <v>234</v>
      </c>
      <c r="BX226" t="s">
        <v>234</v>
      </c>
      <c r="BY226" t="s">
        <v>234</v>
      </c>
      <c r="BZ226" t="s">
        <v>234</v>
      </c>
      <c r="CA226" t="s">
        <v>234</v>
      </c>
      <c r="CB226" t="s">
        <v>234</v>
      </c>
      <c r="CC226" t="s">
        <v>234</v>
      </c>
      <c r="CD226" t="s">
        <v>234</v>
      </c>
      <c r="CE226" t="s">
        <v>1445</v>
      </c>
      <c r="CF226" t="s">
        <v>234</v>
      </c>
      <c r="CG226" t="s">
        <v>234</v>
      </c>
      <c r="CH226" t="s">
        <v>234</v>
      </c>
      <c r="CI226" t="s">
        <v>234</v>
      </c>
      <c r="CJ226" t="s">
        <v>234</v>
      </c>
      <c r="CK226" t="s">
        <v>234</v>
      </c>
      <c r="CL226" t="s">
        <v>234</v>
      </c>
      <c r="CM226" t="s">
        <v>234</v>
      </c>
      <c r="CN226" t="s">
        <v>234</v>
      </c>
      <c r="CO226" t="s">
        <v>234</v>
      </c>
      <c r="CP226" t="s">
        <v>234</v>
      </c>
      <c r="CQ226" t="s">
        <v>234</v>
      </c>
      <c r="CR226" t="s">
        <v>234</v>
      </c>
      <c r="CS226" t="s">
        <v>234</v>
      </c>
      <c r="CT226" t="s">
        <v>234</v>
      </c>
      <c r="CU226" t="s">
        <v>234</v>
      </c>
      <c r="CV226" t="s">
        <v>234</v>
      </c>
      <c r="CW226" t="s">
        <v>234</v>
      </c>
      <c r="CX226" t="s">
        <v>234</v>
      </c>
      <c r="CY226" t="s">
        <v>234</v>
      </c>
      <c r="CZ226" t="s">
        <v>234</v>
      </c>
      <c r="DA226" t="s">
        <v>234</v>
      </c>
      <c r="DB226" t="s">
        <v>234</v>
      </c>
      <c r="DC226" t="s">
        <v>234</v>
      </c>
      <c r="DD226" t="s">
        <v>234</v>
      </c>
      <c r="DE226" t="s">
        <v>1445</v>
      </c>
      <c r="DF226" t="s">
        <v>1445</v>
      </c>
      <c r="DG226" t="s">
        <v>1655</v>
      </c>
      <c r="DH226" t="s">
        <v>441</v>
      </c>
      <c r="DI226" t="s">
        <v>305</v>
      </c>
      <c r="DJ226" t="s">
        <v>2151</v>
      </c>
      <c r="DK226" t="s">
        <v>305</v>
      </c>
      <c r="DL226" t="s">
        <v>234</v>
      </c>
      <c r="DM226" t="s">
        <v>234</v>
      </c>
      <c r="DN226" t="s">
        <v>234</v>
      </c>
      <c r="DO226" t="s">
        <v>234</v>
      </c>
      <c r="DP226" t="s">
        <v>234</v>
      </c>
      <c r="DQ226" t="s">
        <v>234</v>
      </c>
      <c r="DR226" t="s">
        <v>234</v>
      </c>
      <c r="DS226" t="s">
        <v>234</v>
      </c>
      <c r="DT226" t="s">
        <v>234</v>
      </c>
      <c r="DU226" t="s">
        <v>234</v>
      </c>
      <c r="DV226" t="s">
        <v>234</v>
      </c>
      <c r="DW226" t="s">
        <v>234</v>
      </c>
      <c r="DX226" t="s">
        <v>234</v>
      </c>
      <c r="DY226" t="s">
        <v>234</v>
      </c>
      <c r="DZ226" t="s">
        <v>234</v>
      </c>
      <c r="EA226" t="s">
        <v>234</v>
      </c>
      <c r="EB226" t="s">
        <v>234</v>
      </c>
      <c r="EC226" t="s">
        <v>234</v>
      </c>
      <c r="ED226" t="s">
        <v>234</v>
      </c>
      <c r="EE226" t="s">
        <v>234</v>
      </c>
      <c r="EF226" t="s">
        <v>234</v>
      </c>
      <c r="EG226" t="s">
        <v>234</v>
      </c>
      <c r="EH226" t="s">
        <v>234</v>
      </c>
      <c r="EI226" t="s">
        <v>234</v>
      </c>
      <c r="EJ226" t="s">
        <v>234</v>
      </c>
      <c r="EK226" s="252" t="s">
        <v>234</v>
      </c>
      <c r="EL226" t="s">
        <v>234</v>
      </c>
      <c r="EM226" t="s">
        <v>234</v>
      </c>
      <c r="EN226" t="s">
        <v>234</v>
      </c>
      <c r="EO226" t="s">
        <v>234</v>
      </c>
      <c r="EP226" t="s">
        <v>234</v>
      </c>
      <c r="EQ226" s="252" t="s">
        <v>234</v>
      </c>
      <c r="ER226" t="s">
        <v>234</v>
      </c>
      <c r="ES226" t="s">
        <v>234</v>
      </c>
      <c r="ET226" t="s">
        <v>234</v>
      </c>
      <c r="EU226" t="s">
        <v>234</v>
      </c>
      <c r="EV226" t="s">
        <v>234</v>
      </c>
      <c r="EW226" t="s">
        <v>234</v>
      </c>
      <c r="EX226" t="s">
        <v>234</v>
      </c>
      <c r="EY226" t="s">
        <v>234</v>
      </c>
      <c r="EZ226" t="s">
        <v>234</v>
      </c>
      <c r="FA226" t="s">
        <v>234</v>
      </c>
      <c r="FB226" t="s">
        <v>234</v>
      </c>
      <c r="FC226" t="s">
        <v>234</v>
      </c>
      <c r="FD226" t="s">
        <v>234</v>
      </c>
      <c r="FE226" t="s">
        <v>234</v>
      </c>
      <c r="FF226" t="s">
        <v>234</v>
      </c>
      <c r="FG226" t="s">
        <v>234</v>
      </c>
      <c r="FH226" t="s">
        <v>234</v>
      </c>
      <c r="FI226" t="s">
        <v>234</v>
      </c>
      <c r="FJ226" t="s">
        <v>234</v>
      </c>
      <c r="FK226" t="s">
        <v>234</v>
      </c>
      <c r="FL226" t="s">
        <v>234</v>
      </c>
      <c r="FM226" t="s">
        <v>234</v>
      </c>
      <c r="FN226" t="s">
        <v>234</v>
      </c>
      <c r="FO226" t="s">
        <v>234</v>
      </c>
      <c r="FP226" t="s">
        <v>234</v>
      </c>
      <c r="FQ226" t="s">
        <v>234</v>
      </c>
      <c r="FR226" t="s">
        <v>234</v>
      </c>
      <c r="FS226" t="s">
        <v>234</v>
      </c>
      <c r="FT226" t="s">
        <v>234</v>
      </c>
      <c r="FU226" t="s">
        <v>234</v>
      </c>
      <c r="FV226" t="s">
        <v>234</v>
      </c>
      <c r="FW226" t="s">
        <v>234</v>
      </c>
      <c r="FX226" t="s">
        <v>234</v>
      </c>
      <c r="FY226" t="s">
        <v>234</v>
      </c>
      <c r="FZ226" t="s">
        <v>234</v>
      </c>
      <c r="GA226" t="s">
        <v>234</v>
      </c>
      <c r="GB226" t="s">
        <v>234</v>
      </c>
      <c r="GC226" t="s">
        <v>234</v>
      </c>
      <c r="GD226" t="s">
        <v>234</v>
      </c>
      <c r="GE226" t="s">
        <v>234</v>
      </c>
      <c r="GF226" t="s">
        <v>234</v>
      </c>
      <c r="GG226" t="s">
        <v>234</v>
      </c>
      <c r="GH226" t="s">
        <v>234</v>
      </c>
      <c r="GI226" t="s">
        <v>234</v>
      </c>
      <c r="GJ226" t="s">
        <v>234</v>
      </c>
      <c r="GK226" t="s">
        <v>234</v>
      </c>
      <c r="GL226" t="s">
        <v>234</v>
      </c>
      <c r="GM226" t="s">
        <v>234</v>
      </c>
      <c r="GN226" t="s">
        <v>234</v>
      </c>
      <c r="GO226" t="s">
        <v>234</v>
      </c>
      <c r="GP226" t="s">
        <v>234</v>
      </c>
      <c r="GQ226" t="s">
        <v>234</v>
      </c>
      <c r="GR226" t="s">
        <v>1445</v>
      </c>
      <c r="GS226" t="s">
        <v>234</v>
      </c>
      <c r="GT226" t="s">
        <v>234</v>
      </c>
      <c r="GU226" t="s">
        <v>234</v>
      </c>
      <c r="GV226" t="s">
        <v>234</v>
      </c>
      <c r="GW226" t="s">
        <v>234</v>
      </c>
      <c r="GX226" t="s">
        <v>234</v>
      </c>
      <c r="GY226" t="s">
        <v>234</v>
      </c>
      <c r="GZ226" t="s">
        <v>234</v>
      </c>
      <c r="HA226" t="s">
        <v>3798</v>
      </c>
      <c r="HB226">
        <v>0</v>
      </c>
      <c r="HC226">
        <v>1</v>
      </c>
      <c r="HD226">
        <v>1</v>
      </c>
      <c r="HE226">
        <v>1</v>
      </c>
      <c r="HF226">
        <v>0</v>
      </c>
      <c r="HG226">
        <v>0</v>
      </c>
      <c r="HH226">
        <v>0</v>
      </c>
      <c r="HI226">
        <v>0</v>
      </c>
      <c r="HJ226" t="s">
        <v>234</v>
      </c>
      <c r="HK226" t="s">
        <v>1445</v>
      </c>
      <c r="HL226" t="s">
        <v>234</v>
      </c>
      <c r="HM226" t="s">
        <v>234</v>
      </c>
      <c r="HN226" t="s">
        <v>234</v>
      </c>
      <c r="HO226" t="s">
        <v>234</v>
      </c>
      <c r="HP226" t="s">
        <v>234</v>
      </c>
      <c r="HQ226" t="s">
        <v>234</v>
      </c>
      <c r="HR226" t="s">
        <v>234</v>
      </c>
      <c r="HS226" t="s">
        <v>234</v>
      </c>
      <c r="HT226" t="s">
        <v>234</v>
      </c>
      <c r="HU226" t="s">
        <v>234</v>
      </c>
      <c r="HV226" t="s">
        <v>234</v>
      </c>
      <c r="HW226" t="s">
        <v>234</v>
      </c>
      <c r="HX226" t="s">
        <v>234</v>
      </c>
      <c r="HY226" t="s">
        <v>234</v>
      </c>
      <c r="HZ226" t="s">
        <v>234</v>
      </c>
      <c r="IA226" t="s">
        <v>234</v>
      </c>
      <c r="IB226" t="s">
        <v>234</v>
      </c>
      <c r="IC226" t="s">
        <v>234</v>
      </c>
      <c r="ID226" t="s">
        <v>234</v>
      </c>
      <c r="IE226" t="s">
        <v>234</v>
      </c>
      <c r="IF226" t="s">
        <v>234</v>
      </c>
      <c r="IG226" t="s">
        <v>234</v>
      </c>
      <c r="IH226" t="s">
        <v>234</v>
      </c>
      <c r="II226" t="s">
        <v>234</v>
      </c>
      <c r="IJ226" t="s">
        <v>234</v>
      </c>
      <c r="IK226" t="s">
        <v>234</v>
      </c>
      <c r="IL226" t="s">
        <v>234</v>
      </c>
      <c r="IM226" t="s">
        <v>234</v>
      </c>
      <c r="IN226" t="s">
        <v>234</v>
      </c>
      <c r="IO226" t="s">
        <v>234</v>
      </c>
      <c r="IP226" t="s">
        <v>234</v>
      </c>
      <c r="IQ226" t="s">
        <v>234</v>
      </c>
      <c r="IR226" t="s">
        <v>234</v>
      </c>
      <c r="IS226" t="s">
        <v>234</v>
      </c>
      <c r="IT226" t="s">
        <v>234</v>
      </c>
      <c r="IU226" t="s">
        <v>234</v>
      </c>
      <c r="IV226" t="s">
        <v>234</v>
      </c>
      <c r="IW226" t="s">
        <v>234</v>
      </c>
      <c r="IX226" t="s">
        <v>234</v>
      </c>
      <c r="IY226" t="s">
        <v>234</v>
      </c>
      <c r="IZ226" t="s">
        <v>234</v>
      </c>
      <c r="JA226" t="s">
        <v>234</v>
      </c>
      <c r="JB226" t="s">
        <v>234</v>
      </c>
      <c r="JC226" t="s">
        <v>234</v>
      </c>
      <c r="JD226" t="s">
        <v>234</v>
      </c>
      <c r="JE226" t="s">
        <v>234</v>
      </c>
      <c r="JF226" t="s">
        <v>234</v>
      </c>
      <c r="JG226" t="s">
        <v>234</v>
      </c>
      <c r="JH226" t="s">
        <v>234</v>
      </c>
      <c r="JI226" t="s">
        <v>234</v>
      </c>
      <c r="JJ226" t="s">
        <v>234</v>
      </c>
      <c r="JK226" t="s">
        <v>234</v>
      </c>
      <c r="JL226" t="s">
        <v>234</v>
      </c>
      <c r="JM226" t="s">
        <v>234</v>
      </c>
      <c r="JN226" t="s">
        <v>234</v>
      </c>
      <c r="JO226" t="s">
        <v>234</v>
      </c>
      <c r="JP226" t="s">
        <v>234</v>
      </c>
      <c r="JQ226" t="s">
        <v>234</v>
      </c>
      <c r="JR226" t="s">
        <v>234</v>
      </c>
      <c r="JS226" t="s">
        <v>234</v>
      </c>
      <c r="JT226" t="s">
        <v>234</v>
      </c>
      <c r="JU226" t="s">
        <v>234</v>
      </c>
      <c r="JV226" t="s">
        <v>234</v>
      </c>
      <c r="JW226" t="s">
        <v>234</v>
      </c>
      <c r="JX226" t="s">
        <v>234</v>
      </c>
    </row>
    <row r="227" spans="1:284" x14ac:dyDescent="0.35">
      <c r="A227" t="s">
        <v>4340</v>
      </c>
      <c r="B227" s="268">
        <v>44621</v>
      </c>
      <c r="C227" t="s">
        <v>451</v>
      </c>
      <c r="D227" t="s">
        <v>450</v>
      </c>
      <c r="E227" t="s">
        <v>4303</v>
      </c>
      <c r="F227" t="s">
        <v>441</v>
      </c>
      <c r="G227" t="s">
        <v>2151</v>
      </c>
      <c r="H227" t="s">
        <v>4305</v>
      </c>
      <c r="I227" t="s">
        <v>246</v>
      </c>
      <c r="J227" t="s">
        <v>4307</v>
      </c>
      <c r="K227" t="s">
        <v>247</v>
      </c>
      <c r="L227" t="s">
        <v>284</v>
      </c>
      <c r="M227" t="s">
        <v>250</v>
      </c>
      <c r="N227" t="s">
        <v>234</v>
      </c>
      <c r="O227" t="s">
        <v>234</v>
      </c>
      <c r="P227" t="s">
        <v>316</v>
      </c>
      <c r="Q227" t="s">
        <v>234</v>
      </c>
      <c r="R227" t="s">
        <v>302</v>
      </c>
      <c r="S227">
        <v>0</v>
      </c>
      <c r="T227">
        <v>1</v>
      </c>
      <c r="U227">
        <v>0</v>
      </c>
      <c r="V227">
        <v>0</v>
      </c>
      <c r="W227">
        <v>0</v>
      </c>
      <c r="X227">
        <v>0</v>
      </c>
      <c r="Y227">
        <v>0</v>
      </c>
      <c r="Z227">
        <v>0</v>
      </c>
      <c r="AA227" t="s">
        <v>303</v>
      </c>
      <c r="AB227" t="s">
        <v>752</v>
      </c>
      <c r="AC227" t="s">
        <v>3880</v>
      </c>
      <c r="AD227">
        <v>1</v>
      </c>
      <c r="AE227">
        <v>0</v>
      </c>
      <c r="AF227">
        <v>0</v>
      </c>
      <c r="AG227">
        <v>0</v>
      </c>
      <c r="AH227">
        <v>1</v>
      </c>
      <c r="AI227">
        <v>0</v>
      </c>
      <c r="AJ227">
        <v>0</v>
      </c>
      <c r="AK227">
        <v>0</v>
      </c>
      <c r="AL227">
        <v>0</v>
      </c>
      <c r="AM227">
        <v>0</v>
      </c>
      <c r="AN227" t="s">
        <v>234</v>
      </c>
      <c r="AO227" t="s">
        <v>317</v>
      </c>
      <c r="AP227" t="s">
        <v>289</v>
      </c>
      <c r="AQ227" t="s">
        <v>234</v>
      </c>
      <c r="AR227" t="s">
        <v>234</v>
      </c>
      <c r="AS227" t="s">
        <v>234</v>
      </c>
      <c r="AT227" t="s">
        <v>234</v>
      </c>
      <c r="AU227" t="s">
        <v>234</v>
      </c>
      <c r="AV227" t="s">
        <v>234</v>
      </c>
      <c r="AW227" t="s">
        <v>234</v>
      </c>
      <c r="AX227" t="s">
        <v>234</v>
      </c>
      <c r="AY227" t="s">
        <v>234</v>
      </c>
      <c r="AZ227" t="s">
        <v>234</v>
      </c>
      <c r="BA227" t="s">
        <v>234</v>
      </c>
      <c r="BB227" t="s">
        <v>234</v>
      </c>
      <c r="BC227" t="s">
        <v>234</v>
      </c>
      <c r="BD227" t="s">
        <v>234</v>
      </c>
      <c r="BE227" s="252" t="s">
        <v>234</v>
      </c>
      <c r="BF227" t="s">
        <v>234</v>
      </c>
      <c r="BG227" t="s">
        <v>234</v>
      </c>
      <c r="BH227" s="252" t="s">
        <v>234</v>
      </c>
      <c r="BI227" t="s">
        <v>234</v>
      </c>
      <c r="BJ227" t="s">
        <v>234</v>
      </c>
      <c r="BK227" s="252" t="s">
        <v>234</v>
      </c>
      <c r="BL227" t="s">
        <v>234</v>
      </c>
      <c r="BM227" t="s">
        <v>234</v>
      </c>
      <c r="BN227" s="252" t="s">
        <v>234</v>
      </c>
      <c r="BO227" t="s">
        <v>234</v>
      </c>
      <c r="BP227" t="s">
        <v>234</v>
      </c>
      <c r="BQ227" s="252" t="s">
        <v>234</v>
      </c>
      <c r="BR227" t="s">
        <v>234</v>
      </c>
      <c r="BS227" t="s">
        <v>234</v>
      </c>
      <c r="BT227" t="s">
        <v>234</v>
      </c>
      <c r="BU227" t="s">
        <v>234</v>
      </c>
      <c r="BV227" t="s">
        <v>234</v>
      </c>
      <c r="BW227" t="s">
        <v>234</v>
      </c>
      <c r="BX227" t="s">
        <v>234</v>
      </c>
      <c r="BY227" t="s">
        <v>234</v>
      </c>
      <c r="BZ227" t="s">
        <v>234</v>
      </c>
      <c r="CA227" t="s">
        <v>234</v>
      </c>
      <c r="CB227" t="s">
        <v>234</v>
      </c>
      <c r="CC227" t="s">
        <v>234</v>
      </c>
      <c r="CD227" t="s">
        <v>234</v>
      </c>
      <c r="CE227" t="s">
        <v>234</v>
      </c>
      <c r="CF227" t="s">
        <v>234</v>
      </c>
      <c r="CG227" t="s">
        <v>234</v>
      </c>
      <c r="CH227" t="s">
        <v>234</v>
      </c>
      <c r="CI227" t="s">
        <v>234</v>
      </c>
      <c r="CJ227" t="s">
        <v>234</v>
      </c>
      <c r="CK227" t="s">
        <v>234</v>
      </c>
      <c r="CL227" t="s">
        <v>234</v>
      </c>
      <c r="CM227" t="s">
        <v>234</v>
      </c>
      <c r="CN227" t="s">
        <v>234</v>
      </c>
      <c r="CO227" t="s">
        <v>234</v>
      </c>
      <c r="CP227" t="s">
        <v>234</v>
      </c>
      <c r="CQ227" t="s">
        <v>234</v>
      </c>
      <c r="CR227" t="s">
        <v>234</v>
      </c>
      <c r="CS227" t="s">
        <v>234</v>
      </c>
      <c r="CT227" t="s">
        <v>234</v>
      </c>
      <c r="CU227" t="s">
        <v>234</v>
      </c>
      <c r="CV227" t="s">
        <v>234</v>
      </c>
      <c r="CW227" t="s">
        <v>234</v>
      </c>
      <c r="CX227" t="s">
        <v>234</v>
      </c>
      <c r="CY227" t="s">
        <v>234</v>
      </c>
      <c r="CZ227" t="s">
        <v>234</v>
      </c>
      <c r="DA227" t="s">
        <v>234</v>
      </c>
      <c r="DB227" t="s">
        <v>234</v>
      </c>
      <c r="DC227" t="s">
        <v>234</v>
      </c>
      <c r="DD227" t="s">
        <v>234</v>
      </c>
      <c r="DE227" t="s">
        <v>234</v>
      </c>
      <c r="DF227" t="s">
        <v>234</v>
      </c>
      <c r="DG227" t="s">
        <v>234</v>
      </c>
      <c r="DH227" t="s">
        <v>234</v>
      </c>
      <c r="DI227" t="s">
        <v>234</v>
      </c>
      <c r="DJ227" t="s">
        <v>234</v>
      </c>
      <c r="DK227" t="s">
        <v>234</v>
      </c>
      <c r="DL227" t="s">
        <v>3932</v>
      </c>
      <c r="DM227">
        <v>1</v>
      </c>
      <c r="DN227">
        <v>0</v>
      </c>
      <c r="DO227">
        <v>0</v>
      </c>
      <c r="DP227">
        <v>0</v>
      </c>
      <c r="DQ227">
        <v>0</v>
      </c>
      <c r="DR227">
        <v>1</v>
      </c>
      <c r="DS227">
        <v>0</v>
      </c>
      <c r="DT227">
        <v>0</v>
      </c>
      <c r="DU227" t="s">
        <v>1655</v>
      </c>
      <c r="DV227">
        <v>15</v>
      </c>
      <c r="DW227" t="s">
        <v>3819</v>
      </c>
      <c r="DX227" t="s">
        <v>234</v>
      </c>
      <c r="DY227" t="s">
        <v>234</v>
      </c>
      <c r="DZ227" t="s">
        <v>234</v>
      </c>
      <c r="EA227" s="99">
        <v>15</v>
      </c>
      <c r="EB227" t="s">
        <v>1445</v>
      </c>
      <c r="EC227" t="s">
        <v>234</v>
      </c>
      <c r="ED227" t="s">
        <v>234</v>
      </c>
      <c r="EE227" t="s">
        <v>234</v>
      </c>
      <c r="EF227" t="s">
        <v>234</v>
      </c>
      <c r="EG227" t="s">
        <v>234</v>
      </c>
      <c r="EH227" t="s">
        <v>234</v>
      </c>
      <c r="EI227" t="s">
        <v>234</v>
      </c>
      <c r="EJ227" t="s">
        <v>234</v>
      </c>
      <c r="EK227" s="252" t="s">
        <v>234</v>
      </c>
      <c r="EL227" t="s">
        <v>234</v>
      </c>
      <c r="EM227" t="s">
        <v>234</v>
      </c>
      <c r="EN227" t="s">
        <v>234</v>
      </c>
      <c r="EO227" t="s">
        <v>234</v>
      </c>
      <c r="EP227" t="s">
        <v>234</v>
      </c>
      <c r="EQ227" s="252" t="s">
        <v>234</v>
      </c>
      <c r="ER227" t="s">
        <v>234</v>
      </c>
      <c r="ES227" t="s">
        <v>234</v>
      </c>
      <c r="ET227" t="s">
        <v>234</v>
      </c>
      <c r="EU227" t="s">
        <v>234</v>
      </c>
      <c r="EV227" t="s">
        <v>234</v>
      </c>
      <c r="EW227" t="s">
        <v>234</v>
      </c>
      <c r="EX227" t="s">
        <v>234</v>
      </c>
      <c r="EY227" t="s">
        <v>234</v>
      </c>
      <c r="EZ227" t="s">
        <v>1655</v>
      </c>
      <c r="FA227" t="s">
        <v>234</v>
      </c>
      <c r="FB227">
        <v>10</v>
      </c>
      <c r="FC227" t="s">
        <v>234</v>
      </c>
      <c r="FD227" t="s">
        <v>234</v>
      </c>
      <c r="FE227" t="s">
        <v>234</v>
      </c>
      <c r="FF227" t="s">
        <v>234</v>
      </c>
      <c r="FG227" t="s">
        <v>234</v>
      </c>
      <c r="FH227" t="s">
        <v>234</v>
      </c>
      <c r="FI227" t="s">
        <v>1655</v>
      </c>
      <c r="FJ227" t="s">
        <v>259</v>
      </c>
      <c r="FK227" s="99">
        <v>10</v>
      </c>
      <c r="FL227" t="s">
        <v>1445</v>
      </c>
      <c r="FM227" t="s">
        <v>234</v>
      </c>
      <c r="FN227" t="s">
        <v>234</v>
      </c>
      <c r="FO227" t="s">
        <v>234</v>
      </c>
      <c r="FP227" t="s">
        <v>234</v>
      </c>
      <c r="FQ227" t="s">
        <v>234</v>
      </c>
      <c r="FR227" t="s">
        <v>234</v>
      </c>
      <c r="FS227" t="s">
        <v>234</v>
      </c>
      <c r="FT227" t="s">
        <v>234</v>
      </c>
      <c r="FU227" t="s">
        <v>234</v>
      </c>
      <c r="FV227" t="s">
        <v>234</v>
      </c>
      <c r="FW227" t="s">
        <v>234</v>
      </c>
      <c r="FX227" t="s">
        <v>234</v>
      </c>
      <c r="FY227" t="s">
        <v>234</v>
      </c>
      <c r="FZ227" t="s">
        <v>234</v>
      </c>
      <c r="GA227" t="s">
        <v>234</v>
      </c>
      <c r="GB227" t="s">
        <v>234</v>
      </c>
      <c r="GC227" t="s">
        <v>234</v>
      </c>
      <c r="GD227" t="s">
        <v>234</v>
      </c>
      <c r="GE227" t="s">
        <v>234</v>
      </c>
      <c r="GF227" t="s">
        <v>234</v>
      </c>
      <c r="GG227" t="s">
        <v>234</v>
      </c>
      <c r="GH227" t="s">
        <v>234</v>
      </c>
      <c r="GI227" t="s">
        <v>234</v>
      </c>
      <c r="GJ227" t="s">
        <v>234</v>
      </c>
      <c r="GK227" t="s">
        <v>1445</v>
      </c>
      <c r="GL227" t="s">
        <v>1445</v>
      </c>
      <c r="GM227" t="s">
        <v>1655</v>
      </c>
      <c r="GN227" t="s">
        <v>441</v>
      </c>
      <c r="GO227" t="s">
        <v>305</v>
      </c>
      <c r="GP227" t="s">
        <v>2151</v>
      </c>
      <c r="GQ227" t="s">
        <v>305</v>
      </c>
      <c r="GR227" t="s">
        <v>1445</v>
      </c>
      <c r="GS227" t="s">
        <v>234</v>
      </c>
      <c r="GT227" t="s">
        <v>234</v>
      </c>
      <c r="GU227" t="s">
        <v>234</v>
      </c>
      <c r="GV227" t="s">
        <v>234</v>
      </c>
      <c r="GW227" t="s">
        <v>234</v>
      </c>
      <c r="GX227" t="s">
        <v>234</v>
      </c>
      <c r="GY227" t="s">
        <v>234</v>
      </c>
      <c r="GZ227" t="s">
        <v>234</v>
      </c>
      <c r="HA227" t="s">
        <v>3798</v>
      </c>
      <c r="HB227">
        <v>0</v>
      </c>
      <c r="HC227">
        <v>1</v>
      </c>
      <c r="HD227">
        <v>1</v>
      </c>
      <c r="HE227">
        <v>1</v>
      </c>
      <c r="HF227">
        <v>0</v>
      </c>
      <c r="HG227">
        <v>0</v>
      </c>
      <c r="HH227">
        <v>0</v>
      </c>
      <c r="HI227">
        <v>0</v>
      </c>
      <c r="HJ227" t="s">
        <v>234</v>
      </c>
      <c r="HK227" t="s">
        <v>1655</v>
      </c>
      <c r="HL227" t="s">
        <v>234</v>
      </c>
      <c r="HM227" t="s">
        <v>303</v>
      </c>
      <c r="HN227">
        <v>0</v>
      </c>
      <c r="HO227">
        <v>1</v>
      </c>
      <c r="HP227">
        <v>0</v>
      </c>
      <c r="HQ227" t="s">
        <v>234</v>
      </c>
      <c r="HR227" t="s">
        <v>234</v>
      </c>
      <c r="HS227" t="s">
        <v>234</v>
      </c>
      <c r="HT227" t="s">
        <v>234</v>
      </c>
      <c r="HU227" t="s">
        <v>234</v>
      </c>
      <c r="HV227" t="s">
        <v>234</v>
      </c>
      <c r="HW227" t="s">
        <v>234</v>
      </c>
      <c r="HX227" t="s">
        <v>234</v>
      </c>
      <c r="HY227" t="s">
        <v>234</v>
      </c>
      <c r="HZ227" t="s">
        <v>234</v>
      </c>
      <c r="IA227" t="s">
        <v>234</v>
      </c>
      <c r="IB227" t="s">
        <v>234</v>
      </c>
      <c r="IC227" t="s">
        <v>234</v>
      </c>
      <c r="ID227" t="s">
        <v>234</v>
      </c>
      <c r="IE227" t="s">
        <v>234</v>
      </c>
      <c r="IF227" t="s">
        <v>234</v>
      </c>
      <c r="IG227" t="s">
        <v>234</v>
      </c>
      <c r="IH227" t="s">
        <v>234</v>
      </c>
      <c r="II227" t="s">
        <v>234</v>
      </c>
      <c r="IJ227" t="s">
        <v>234</v>
      </c>
      <c r="IK227" t="s">
        <v>234</v>
      </c>
      <c r="IL227" t="s">
        <v>234</v>
      </c>
      <c r="IM227" t="s">
        <v>234</v>
      </c>
      <c r="IN227" t="s">
        <v>234</v>
      </c>
      <c r="IO227" t="s">
        <v>234</v>
      </c>
      <c r="IP227" t="s">
        <v>234</v>
      </c>
      <c r="IQ227" t="s">
        <v>234</v>
      </c>
      <c r="IR227" t="s">
        <v>234</v>
      </c>
      <c r="IS227" t="s">
        <v>234</v>
      </c>
      <c r="IT227" t="s">
        <v>234</v>
      </c>
      <c r="IU227" t="s">
        <v>234</v>
      </c>
      <c r="IV227" t="s">
        <v>234</v>
      </c>
      <c r="IW227" t="s">
        <v>234</v>
      </c>
      <c r="IX227" t="s">
        <v>234</v>
      </c>
      <c r="IY227" t="s">
        <v>234</v>
      </c>
      <c r="IZ227" t="s">
        <v>234</v>
      </c>
      <c r="JA227" t="s">
        <v>234</v>
      </c>
      <c r="JB227" t="s">
        <v>234</v>
      </c>
      <c r="JC227" t="s">
        <v>234</v>
      </c>
      <c r="JD227" t="s">
        <v>234</v>
      </c>
      <c r="JE227" t="s">
        <v>234</v>
      </c>
      <c r="JF227" t="s">
        <v>234</v>
      </c>
      <c r="JG227" t="s">
        <v>234</v>
      </c>
      <c r="JH227" t="s">
        <v>234</v>
      </c>
      <c r="JI227" t="s">
        <v>234</v>
      </c>
      <c r="JJ227" t="s">
        <v>234</v>
      </c>
      <c r="JK227" t="s">
        <v>234</v>
      </c>
      <c r="JL227" t="s">
        <v>234</v>
      </c>
      <c r="JM227" t="s">
        <v>234</v>
      </c>
      <c r="JN227" t="s">
        <v>234</v>
      </c>
      <c r="JO227" t="s">
        <v>234</v>
      </c>
      <c r="JP227" t="s">
        <v>234</v>
      </c>
      <c r="JQ227" t="s">
        <v>234</v>
      </c>
      <c r="JR227" t="s">
        <v>234</v>
      </c>
      <c r="JS227" t="s">
        <v>234</v>
      </c>
      <c r="JT227" t="s">
        <v>234</v>
      </c>
      <c r="JU227" t="s">
        <v>234</v>
      </c>
      <c r="JV227" t="s">
        <v>234</v>
      </c>
      <c r="JW227" t="s">
        <v>234</v>
      </c>
      <c r="JX227" t="s">
        <v>234</v>
      </c>
    </row>
    <row r="228" spans="1:284" x14ac:dyDescent="0.35">
      <c r="A228" t="s">
        <v>4341</v>
      </c>
      <c r="B228" s="268">
        <v>44621</v>
      </c>
      <c r="C228" t="s">
        <v>451</v>
      </c>
      <c r="D228" t="s">
        <v>450</v>
      </c>
      <c r="E228" t="s">
        <v>4303</v>
      </c>
      <c r="F228" t="s">
        <v>441</v>
      </c>
      <c r="G228" t="s">
        <v>2151</v>
      </c>
      <c r="H228" t="s">
        <v>4305</v>
      </c>
      <c r="I228" t="s">
        <v>246</v>
      </c>
      <c r="J228" t="s">
        <v>4307</v>
      </c>
      <c r="K228" t="s">
        <v>247</v>
      </c>
      <c r="L228" t="s">
        <v>284</v>
      </c>
      <c r="M228" t="s">
        <v>250</v>
      </c>
      <c r="N228" t="s">
        <v>234</v>
      </c>
      <c r="O228" t="s">
        <v>234</v>
      </c>
      <c r="P228" t="s">
        <v>285</v>
      </c>
      <c r="Q228" t="s">
        <v>234</v>
      </c>
      <c r="R228" t="s">
        <v>318</v>
      </c>
      <c r="S228">
        <v>1</v>
      </c>
      <c r="T228">
        <v>0</v>
      </c>
      <c r="U228">
        <v>0</v>
      </c>
      <c r="V228">
        <v>0</v>
      </c>
      <c r="W228">
        <v>0</v>
      </c>
      <c r="X228">
        <v>0</v>
      </c>
      <c r="Y228">
        <v>0</v>
      </c>
      <c r="Z228">
        <v>0</v>
      </c>
      <c r="AA228" t="s">
        <v>309</v>
      </c>
      <c r="AB228" t="s">
        <v>750</v>
      </c>
      <c r="AC228" t="s">
        <v>3880</v>
      </c>
      <c r="AD228">
        <v>1</v>
      </c>
      <c r="AE228">
        <v>0</v>
      </c>
      <c r="AF228">
        <v>0</v>
      </c>
      <c r="AG228">
        <v>0</v>
      </c>
      <c r="AH228">
        <v>1</v>
      </c>
      <c r="AI228">
        <v>0</v>
      </c>
      <c r="AJ228">
        <v>0</v>
      </c>
      <c r="AK228">
        <v>0</v>
      </c>
      <c r="AL228">
        <v>0</v>
      </c>
      <c r="AM228">
        <v>0</v>
      </c>
      <c r="AN228" t="s">
        <v>234</v>
      </c>
      <c r="AO228" t="s">
        <v>288</v>
      </c>
      <c r="AP228" t="s">
        <v>289</v>
      </c>
      <c r="AQ228" t="s">
        <v>4019</v>
      </c>
      <c r="AR228">
        <v>1</v>
      </c>
      <c r="AS228">
        <v>1</v>
      </c>
      <c r="AT228">
        <v>0</v>
      </c>
      <c r="AU228">
        <v>1</v>
      </c>
      <c r="AV228">
        <v>0</v>
      </c>
      <c r="AW228">
        <v>0</v>
      </c>
      <c r="AX228">
        <v>0</v>
      </c>
      <c r="AY228">
        <v>0</v>
      </c>
      <c r="AZ228" t="s">
        <v>1500</v>
      </c>
      <c r="BA228">
        <v>550</v>
      </c>
      <c r="BB228">
        <v>275</v>
      </c>
      <c r="BC228" t="s">
        <v>1655</v>
      </c>
      <c r="BD228">
        <v>475</v>
      </c>
      <c r="BE228" s="252">
        <v>182.692307692307</v>
      </c>
      <c r="BF228" t="s">
        <v>1655</v>
      </c>
      <c r="BG228" t="s">
        <v>234</v>
      </c>
      <c r="BH228" s="252" t="s">
        <v>234</v>
      </c>
      <c r="BI228" t="s">
        <v>234</v>
      </c>
      <c r="BJ228">
        <v>500</v>
      </c>
      <c r="BK228" s="252">
        <v>172.413793103448</v>
      </c>
      <c r="BL228" t="s">
        <v>1655</v>
      </c>
      <c r="BM228" t="s">
        <v>234</v>
      </c>
      <c r="BN228" s="252" t="s">
        <v>234</v>
      </c>
      <c r="BO228" t="s">
        <v>234</v>
      </c>
      <c r="BP228" t="s">
        <v>234</v>
      </c>
      <c r="BQ228" s="252" t="s">
        <v>234</v>
      </c>
      <c r="BR228" t="s">
        <v>234</v>
      </c>
      <c r="BS228" t="s">
        <v>234</v>
      </c>
      <c r="BT228" t="s">
        <v>234</v>
      </c>
      <c r="BU228" t="s">
        <v>234</v>
      </c>
      <c r="BV228" t="s">
        <v>234</v>
      </c>
      <c r="BW228" t="s">
        <v>234</v>
      </c>
      <c r="BX228" t="s">
        <v>234</v>
      </c>
      <c r="BY228" t="s">
        <v>234</v>
      </c>
      <c r="BZ228" t="s">
        <v>234</v>
      </c>
      <c r="CA228" t="s">
        <v>234</v>
      </c>
      <c r="CB228" t="s">
        <v>234</v>
      </c>
      <c r="CC228" t="s">
        <v>234</v>
      </c>
      <c r="CD228" t="s">
        <v>234</v>
      </c>
      <c r="CE228" t="s">
        <v>1445</v>
      </c>
      <c r="CF228" t="s">
        <v>234</v>
      </c>
      <c r="CG228" t="s">
        <v>234</v>
      </c>
      <c r="CH228" t="s">
        <v>234</v>
      </c>
      <c r="CI228" t="s">
        <v>234</v>
      </c>
      <c r="CJ228" t="s">
        <v>234</v>
      </c>
      <c r="CK228" t="s">
        <v>234</v>
      </c>
      <c r="CL228" t="s">
        <v>234</v>
      </c>
      <c r="CM228" t="s">
        <v>234</v>
      </c>
      <c r="CN228" t="s">
        <v>234</v>
      </c>
      <c r="CO228" t="s">
        <v>234</v>
      </c>
      <c r="CP228" t="s">
        <v>234</v>
      </c>
      <c r="CQ228" t="s">
        <v>234</v>
      </c>
      <c r="CR228" t="s">
        <v>234</v>
      </c>
      <c r="CS228" t="s">
        <v>234</v>
      </c>
      <c r="CT228" t="s">
        <v>234</v>
      </c>
      <c r="CU228" t="s">
        <v>234</v>
      </c>
      <c r="CV228" t="s">
        <v>234</v>
      </c>
      <c r="CW228" t="s">
        <v>234</v>
      </c>
      <c r="CX228" t="s">
        <v>234</v>
      </c>
      <c r="CY228" t="s">
        <v>234</v>
      </c>
      <c r="CZ228" t="s">
        <v>234</v>
      </c>
      <c r="DA228" t="s">
        <v>234</v>
      </c>
      <c r="DB228" t="s">
        <v>234</v>
      </c>
      <c r="DC228" t="s">
        <v>234</v>
      </c>
      <c r="DD228" t="s">
        <v>234</v>
      </c>
      <c r="DE228" t="s">
        <v>1445</v>
      </c>
      <c r="DF228" t="s">
        <v>1445</v>
      </c>
      <c r="DG228" t="s">
        <v>1655</v>
      </c>
      <c r="DH228" t="s">
        <v>441</v>
      </c>
      <c r="DI228" t="s">
        <v>305</v>
      </c>
      <c r="DJ228" t="s">
        <v>2151</v>
      </c>
      <c r="DK228" t="s">
        <v>305</v>
      </c>
      <c r="DL228" t="s">
        <v>234</v>
      </c>
      <c r="DM228" t="s">
        <v>234</v>
      </c>
      <c r="DN228" t="s">
        <v>234</v>
      </c>
      <c r="DO228" t="s">
        <v>234</v>
      </c>
      <c r="DP228" t="s">
        <v>234</v>
      </c>
      <c r="DQ228" t="s">
        <v>234</v>
      </c>
      <c r="DR228" t="s">
        <v>234</v>
      </c>
      <c r="DS228" t="s">
        <v>234</v>
      </c>
      <c r="DT228" t="s">
        <v>234</v>
      </c>
      <c r="DU228" t="s">
        <v>234</v>
      </c>
      <c r="DV228" t="s">
        <v>234</v>
      </c>
      <c r="DW228" t="s">
        <v>234</v>
      </c>
      <c r="DX228" t="s">
        <v>234</v>
      </c>
      <c r="DY228" t="s">
        <v>234</v>
      </c>
      <c r="DZ228" t="s">
        <v>234</v>
      </c>
      <c r="EA228" t="s">
        <v>234</v>
      </c>
      <c r="EB228" t="s">
        <v>234</v>
      </c>
      <c r="EC228" t="s">
        <v>234</v>
      </c>
      <c r="ED228" t="s">
        <v>234</v>
      </c>
      <c r="EE228" t="s">
        <v>234</v>
      </c>
      <c r="EF228" t="s">
        <v>234</v>
      </c>
      <c r="EG228" t="s">
        <v>234</v>
      </c>
      <c r="EH228" t="s">
        <v>234</v>
      </c>
      <c r="EI228" t="s">
        <v>234</v>
      </c>
      <c r="EJ228" t="s">
        <v>234</v>
      </c>
      <c r="EK228" s="252" t="s">
        <v>234</v>
      </c>
      <c r="EL228" t="s">
        <v>234</v>
      </c>
      <c r="EM228" t="s">
        <v>234</v>
      </c>
      <c r="EN228" t="s">
        <v>234</v>
      </c>
      <c r="EO228" t="s">
        <v>234</v>
      </c>
      <c r="EP228" t="s">
        <v>234</v>
      </c>
      <c r="EQ228" s="252" t="s">
        <v>234</v>
      </c>
      <c r="ER228" t="s">
        <v>234</v>
      </c>
      <c r="ES228" t="s">
        <v>234</v>
      </c>
      <c r="ET228" t="s">
        <v>234</v>
      </c>
      <c r="EU228" t="s">
        <v>234</v>
      </c>
      <c r="EV228" t="s">
        <v>234</v>
      </c>
      <c r="EW228" t="s">
        <v>234</v>
      </c>
      <c r="EX228" t="s">
        <v>234</v>
      </c>
      <c r="EY228" t="s">
        <v>234</v>
      </c>
      <c r="EZ228" t="s">
        <v>234</v>
      </c>
      <c r="FA228" t="s">
        <v>234</v>
      </c>
      <c r="FB228" t="s">
        <v>234</v>
      </c>
      <c r="FC228" t="s">
        <v>234</v>
      </c>
      <c r="FD228" t="s">
        <v>234</v>
      </c>
      <c r="FE228" t="s">
        <v>234</v>
      </c>
      <c r="FF228" t="s">
        <v>234</v>
      </c>
      <c r="FG228" t="s">
        <v>234</v>
      </c>
      <c r="FH228" t="s">
        <v>234</v>
      </c>
      <c r="FI228" t="s">
        <v>234</v>
      </c>
      <c r="FJ228" t="s">
        <v>234</v>
      </c>
      <c r="FK228" t="s">
        <v>234</v>
      </c>
      <c r="FL228" t="s">
        <v>234</v>
      </c>
      <c r="FM228" t="s">
        <v>234</v>
      </c>
      <c r="FN228" t="s">
        <v>234</v>
      </c>
      <c r="FO228" t="s">
        <v>234</v>
      </c>
      <c r="FP228" t="s">
        <v>234</v>
      </c>
      <c r="FQ228" t="s">
        <v>234</v>
      </c>
      <c r="FR228" t="s">
        <v>234</v>
      </c>
      <c r="FS228" t="s">
        <v>234</v>
      </c>
      <c r="FT228" t="s">
        <v>234</v>
      </c>
      <c r="FU228" t="s">
        <v>234</v>
      </c>
      <c r="FV228" t="s">
        <v>234</v>
      </c>
      <c r="FW228" t="s">
        <v>234</v>
      </c>
      <c r="FX228" t="s">
        <v>234</v>
      </c>
      <c r="FY228" t="s">
        <v>234</v>
      </c>
      <c r="FZ228" t="s">
        <v>234</v>
      </c>
      <c r="GA228" t="s">
        <v>234</v>
      </c>
      <c r="GB228" t="s">
        <v>234</v>
      </c>
      <c r="GC228" t="s">
        <v>234</v>
      </c>
      <c r="GD228" t="s">
        <v>234</v>
      </c>
      <c r="GE228" t="s">
        <v>234</v>
      </c>
      <c r="GF228" t="s">
        <v>234</v>
      </c>
      <c r="GG228" t="s">
        <v>234</v>
      </c>
      <c r="GH228" t="s">
        <v>234</v>
      </c>
      <c r="GI228" t="s">
        <v>234</v>
      </c>
      <c r="GJ228" t="s">
        <v>234</v>
      </c>
      <c r="GK228" t="s">
        <v>234</v>
      </c>
      <c r="GL228" t="s">
        <v>234</v>
      </c>
      <c r="GM228" t="s">
        <v>234</v>
      </c>
      <c r="GN228" t="s">
        <v>234</v>
      </c>
      <c r="GO228" t="s">
        <v>234</v>
      </c>
      <c r="GP228" t="s">
        <v>234</v>
      </c>
      <c r="GQ228" t="s">
        <v>234</v>
      </c>
      <c r="GR228" t="s">
        <v>1445</v>
      </c>
      <c r="GS228" t="s">
        <v>234</v>
      </c>
      <c r="GT228" t="s">
        <v>234</v>
      </c>
      <c r="GU228" t="s">
        <v>234</v>
      </c>
      <c r="GV228" t="s">
        <v>234</v>
      </c>
      <c r="GW228" t="s">
        <v>234</v>
      </c>
      <c r="GX228" t="s">
        <v>234</v>
      </c>
      <c r="GY228" t="s">
        <v>234</v>
      </c>
      <c r="GZ228" t="s">
        <v>234</v>
      </c>
      <c r="HA228" t="s">
        <v>3928</v>
      </c>
      <c r="HB228">
        <v>0</v>
      </c>
      <c r="HC228">
        <v>1</v>
      </c>
      <c r="HD228">
        <v>1</v>
      </c>
      <c r="HE228">
        <v>1</v>
      </c>
      <c r="HF228">
        <v>0</v>
      </c>
      <c r="HG228">
        <v>0</v>
      </c>
      <c r="HH228">
        <v>0</v>
      </c>
      <c r="HI228">
        <v>0</v>
      </c>
      <c r="HJ228" t="s">
        <v>234</v>
      </c>
      <c r="HK228" t="s">
        <v>1655</v>
      </c>
      <c r="HL228" t="s">
        <v>234</v>
      </c>
      <c r="HM228" t="s">
        <v>309</v>
      </c>
      <c r="HN228">
        <v>1</v>
      </c>
      <c r="HO228">
        <v>0</v>
      </c>
      <c r="HP228">
        <v>0</v>
      </c>
      <c r="HQ228" t="s">
        <v>234</v>
      </c>
      <c r="HR228" t="s">
        <v>234</v>
      </c>
      <c r="HS228" t="s">
        <v>234</v>
      </c>
      <c r="HT228" t="s">
        <v>234</v>
      </c>
      <c r="HU228" t="s">
        <v>234</v>
      </c>
      <c r="HV228" t="s">
        <v>234</v>
      </c>
      <c r="HW228" t="s">
        <v>234</v>
      </c>
      <c r="HX228" t="s">
        <v>234</v>
      </c>
      <c r="HY228" t="s">
        <v>234</v>
      </c>
      <c r="HZ228" t="s">
        <v>234</v>
      </c>
      <c r="IA228" t="s">
        <v>234</v>
      </c>
      <c r="IB228" t="s">
        <v>234</v>
      </c>
      <c r="IC228" t="s">
        <v>234</v>
      </c>
      <c r="ID228" t="s">
        <v>234</v>
      </c>
      <c r="IE228" t="s">
        <v>234</v>
      </c>
      <c r="IF228" t="s">
        <v>234</v>
      </c>
      <c r="IG228" t="s">
        <v>234</v>
      </c>
      <c r="IH228" t="s">
        <v>234</v>
      </c>
      <c r="II228" t="s">
        <v>234</v>
      </c>
      <c r="IJ228" t="s">
        <v>234</v>
      </c>
      <c r="IK228" t="s">
        <v>234</v>
      </c>
      <c r="IL228" t="s">
        <v>234</v>
      </c>
      <c r="IM228" t="s">
        <v>234</v>
      </c>
      <c r="IN228" t="s">
        <v>234</v>
      </c>
      <c r="IO228" t="s">
        <v>234</v>
      </c>
      <c r="IP228" t="s">
        <v>234</v>
      </c>
      <c r="IQ228" t="s">
        <v>234</v>
      </c>
      <c r="IR228" t="s">
        <v>234</v>
      </c>
      <c r="IS228" t="s">
        <v>234</v>
      </c>
      <c r="IT228" t="s">
        <v>234</v>
      </c>
      <c r="IU228" t="s">
        <v>234</v>
      </c>
      <c r="IV228" t="s">
        <v>234</v>
      </c>
      <c r="IW228" t="s">
        <v>234</v>
      </c>
      <c r="IX228" t="s">
        <v>234</v>
      </c>
      <c r="IY228" t="s">
        <v>234</v>
      </c>
      <c r="IZ228" t="s">
        <v>234</v>
      </c>
      <c r="JA228" t="s">
        <v>234</v>
      </c>
      <c r="JB228" t="s">
        <v>234</v>
      </c>
      <c r="JC228" t="s">
        <v>234</v>
      </c>
      <c r="JD228" t="s">
        <v>234</v>
      </c>
      <c r="JE228" t="s">
        <v>234</v>
      </c>
      <c r="JF228" t="s">
        <v>234</v>
      </c>
      <c r="JG228" t="s">
        <v>234</v>
      </c>
      <c r="JH228" t="s">
        <v>234</v>
      </c>
      <c r="JI228" t="s">
        <v>234</v>
      </c>
      <c r="JJ228" t="s">
        <v>234</v>
      </c>
      <c r="JK228" t="s">
        <v>234</v>
      </c>
      <c r="JL228" t="s">
        <v>234</v>
      </c>
      <c r="JM228" t="s">
        <v>234</v>
      </c>
      <c r="JN228" t="s">
        <v>234</v>
      </c>
      <c r="JO228" t="s">
        <v>234</v>
      </c>
      <c r="JP228" t="s">
        <v>234</v>
      </c>
      <c r="JQ228" t="s">
        <v>234</v>
      </c>
      <c r="JR228" t="s">
        <v>234</v>
      </c>
      <c r="JS228" t="s">
        <v>234</v>
      </c>
      <c r="JT228" t="s">
        <v>234</v>
      </c>
      <c r="JU228" t="s">
        <v>234</v>
      </c>
      <c r="JV228" t="s">
        <v>234</v>
      </c>
      <c r="JW228" t="s">
        <v>234</v>
      </c>
      <c r="JX228" t="s">
        <v>234</v>
      </c>
    </row>
    <row r="229" spans="1:284" x14ac:dyDescent="0.35">
      <c r="A229" t="s">
        <v>4344</v>
      </c>
      <c r="B229" s="268">
        <v>44621</v>
      </c>
      <c r="C229" t="s">
        <v>451</v>
      </c>
      <c r="D229" t="s">
        <v>450</v>
      </c>
      <c r="E229" t="s">
        <v>4303</v>
      </c>
      <c r="F229" t="s">
        <v>441</v>
      </c>
      <c r="G229" t="s">
        <v>2151</v>
      </c>
      <c r="H229" t="s">
        <v>4305</v>
      </c>
      <c r="I229" t="s">
        <v>246</v>
      </c>
      <c r="J229" t="s">
        <v>4307</v>
      </c>
      <c r="K229" t="s">
        <v>247</v>
      </c>
      <c r="L229" t="s">
        <v>284</v>
      </c>
      <c r="M229" t="s">
        <v>250</v>
      </c>
      <c r="N229" t="s">
        <v>234</v>
      </c>
      <c r="O229" t="s">
        <v>234</v>
      </c>
      <c r="P229" t="s">
        <v>316</v>
      </c>
      <c r="Q229" t="s">
        <v>234</v>
      </c>
      <c r="R229" t="s">
        <v>318</v>
      </c>
      <c r="S229">
        <v>1</v>
      </c>
      <c r="T229">
        <v>0</v>
      </c>
      <c r="U229">
        <v>0</v>
      </c>
      <c r="V229">
        <v>0</v>
      </c>
      <c r="W229">
        <v>0</v>
      </c>
      <c r="X229">
        <v>0</v>
      </c>
      <c r="Y229">
        <v>0</v>
      </c>
      <c r="Z229">
        <v>0</v>
      </c>
      <c r="AA229" t="s">
        <v>309</v>
      </c>
      <c r="AB229" t="s">
        <v>750</v>
      </c>
      <c r="AC229" t="s">
        <v>3880</v>
      </c>
      <c r="AD229">
        <v>1</v>
      </c>
      <c r="AE229">
        <v>0</v>
      </c>
      <c r="AF229">
        <v>0</v>
      </c>
      <c r="AG229">
        <v>0</v>
      </c>
      <c r="AH229">
        <v>1</v>
      </c>
      <c r="AI229">
        <v>0</v>
      </c>
      <c r="AJ229">
        <v>0</v>
      </c>
      <c r="AK229">
        <v>0</v>
      </c>
      <c r="AL229">
        <v>0</v>
      </c>
      <c r="AM229">
        <v>0</v>
      </c>
      <c r="AN229" t="s">
        <v>234</v>
      </c>
      <c r="AO229" t="s">
        <v>304</v>
      </c>
      <c r="AP229" t="s">
        <v>311</v>
      </c>
      <c r="AQ229" t="s">
        <v>4342</v>
      </c>
      <c r="AR229">
        <v>0</v>
      </c>
      <c r="AS229">
        <v>0</v>
      </c>
      <c r="AT229">
        <v>1</v>
      </c>
      <c r="AU229">
        <v>0</v>
      </c>
      <c r="AV229">
        <v>0</v>
      </c>
      <c r="AW229">
        <v>0</v>
      </c>
      <c r="AX229">
        <v>1</v>
      </c>
      <c r="AY229">
        <v>0</v>
      </c>
      <c r="AZ229" t="s">
        <v>1500</v>
      </c>
      <c r="BA229" t="s">
        <v>234</v>
      </c>
      <c r="BB229" t="s">
        <v>234</v>
      </c>
      <c r="BC229" t="s">
        <v>234</v>
      </c>
      <c r="BD229" t="s">
        <v>234</v>
      </c>
      <c r="BE229" s="252" t="s">
        <v>234</v>
      </c>
      <c r="BF229" t="s">
        <v>234</v>
      </c>
      <c r="BG229">
        <v>200</v>
      </c>
      <c r="BH229" s="252">
        <v>86.956521739130395</v>
      </c>
      <c r="BI229" t="s">
        <v>1445</v>
      </c>
      <c r="BJ229" t="s">
        <v>234</v>
      </c>
      <c r="BK229" s="252" t="s">
        <v>234</v>
      </c>
      <c r="BL229" t="s">
        <v>234</v>
      </c>
      <c r="BM229" t="s">
        <v>234</v>
      </c>
      <c r="BN229" s="252" t="s">
        <v>234</v>
      </c>
      <c r="BO229" t="s">
        <v>234</v>
      </c>
      <c r="BP229" t="s">
        <v>234</v>
      </c>
      <c r="BQ229" s="252" t="s">
        <v>234</v>
      </c>
      <c r="BR229" t="s">
        <v>234</v>
      </c>
      <c r="BS229" t="s">
        <v>1507</v>
      </c>
      <c r="BT229" t="s">
        <v>1445</v>
      </c>
      <c r="BU229" t="s">
        <v>234</v>
      </c>
      <c r="BV229" t="s">
        <v>234</v>
      </c>
      <c r="BW229" t="s">
        <v>342</v>
      </c>
      <c r="BX229" t="s">
        <v>342</v>
      </c>
      <c r="BY229" t="s">
        <v>414</v>
      </c>
      <c r="BZ229">
        <v>591</v>
      </c>
      <c r="CA229">
        <v>200</v>
      </c>
      <c r="CB229" t="s">
        <v>4343</v>
      </c>
      <c r="CC229" s="252">
        <v>1280.87986463621</v>
      </c>
      <c r="CD229" t="s">
        <v>1445</v>
      </c>
      <c r="CE229" t="s">
        <v>1445</v>
      </c>
      <c r="CF229" t="s">
        <v>234</v>
      </c>
      <c r="CG229" t="s">
        <v>234</v>
      </c>
      <c r="CH229" t="s">
        <v>234</v>
      </c>
      <c r="CI229" t="s">
        <v>234</v>
      </c>
      <c r="CJ229" t="s">
        <v>234</v>
      </c>
      <c r="CK229" t="s">
        <v>234</v>
      </c>
      <c r="CL229" t="s">
        <v>234</v>
      </c>
      <c r="CM229" t="s">
        <v>234</v>
      </c>
      <c r="CN229" t="s">
        <v>234</v>
      </c>
      <c r="CO229" t="s">
        <v>234</v>
      </c>
      <c r="CP229" t="s">
        <v>234</v>
      </c>
      <c r="CQ229" t="s">
        <v>234</v>
      </c>
      <c r="CR229" t="s">
        <v>234</v>
      </c>
      <c r="CS229" t="s">
        <v>234</v>
      </c>
      <c r="CT229" t="s">
        <v>234</v>
      </c>
      <c r="CU229" t="s">
        <v>234</v>
      </c>
      <c r="CV229" t="s">
        <v>234</v>
      </c>
      <c r="CW229" t="s">
        <v>234</v>
      </c>
      <c r="CX229" t="s">
        <v>234</v>
      </c>
      <c r="CY229" t="s">
        <v>234</v>
      </c>
      <c r="CZ229" t="s">
        <v>234</v>
      </c>
      <c r="DA229" t="s">
        <v>234</v>
      </c>
      <c r="DB229" t="s">
        <v>234</v>
      </c>
      <c r="DC229" t="s">
        <v>234</v>
      </c>
      <c r="DD229" t="s">
        <v>234</v>
      </c>
      <c r="DE229" t="s">
        <v>1445</v>
      </c>
      <c r="DF229" t="s">
        <v>1445</v>
      </c>
      <c r="DG229" t="s">
        <v>1655</v>
      </c>
      <c r="DH229" t="s">
        <v>441</v>
      </c>
      <c r="DI229" t="s">
        <v>305</v>
      </c>
      <c r="DJ229" t="s">
        <v>2151</v>
      </c>
      <c r="DK229" t="s">
        <v>305</v>
      </c>
      <c r="DL229" t="s">
        <v>234</v>
      </c>
      <c r="DM229" t="s">
        <v>234</v>
      </c>
      <c r="DN229" t="s">
        <v>234</v>
      </c>
      <c r="DO229" t="s">
        <v>234</v>
      </c>
      <c r="DP229" t="s">
        <v>234</v>
      </c>
      <c r="DQ229" t="s">
        <v>234</v>
      </c>
      <c r="DR229" t="s">
        <v>234</v>
      </c>
      <c r="DS229" t="s">
        <v>234</v>
      </c>
      <c r="DT229" t="s">
        <v>234</v>
      </c>
      <c r="DU229" t="s">
        <v>234</v>
      </c>
      <c r="DV229" t="s">
        <v>234</v>
      </c>
      <c r="DW229" t="s">
        <v>234</v>
      </c>
      <c r="DX229" t="s">
        <v>234</v>
      </c>
      <c r="DY229" t="s">
        <v>234</v>
      </c>
      <c r="DZ229" t="s">
        <v>234</v>
      </c>
      <c r="EA229" t="s">
        <v>234</v>
      </c>
      <c r="EB229" t="s">
        <v>234</v>
      </c>
      <c r="EC229" t="s">
        <v>234</v>
      </c>
      <c r="ED229" t="s">
        <v>234</v>
      </c>
      <c r="EE229" t="s">
        <v>234</v>
      </c>
      <c r="EF229" t="s">
        <v>234</v>
      </c>
      <c r="EG229" t="s">
        <v>234</v>
      </c>
      <c r="EH229" t="s">
        <v>234</v>
      </c>
      <c r="EI229" t="s">
        <v>234</v>
      </c>
      <c r="EJ229" t="s">
        <v>234</v>
      </c>
      <c r="EK229" s="252" t="s">
        <v>234</v>
      </c>
      <c r="EL229" t="s">
        <v>234</v>
      </c>
      <c r="EM229" t="s">
        <v>234</v>
      </c>
      <c r="EN229" t="s">
        <v>234</v>
      </c>
      <c r="EO229" t="s">
        <v>234</v>
      </c>
      <c r="EP229" t="s">
        <v>234</v>
      </c>
      <c r="EQ229" s="252" t="s">
        <v>234</v>
      </c>
      <c r="ER229" t="s">
        <v>234</v>
      </c>
      <c r="ES229" t="s">
        <v>234</v>
      </c>
      <c r="ET229" t="s">
        <v>234</v>
      </c>
      <c r="EU229" t="s">
        <v>234</v>
      </c>
      <c r="EV229" t="s">
        <v>234</v>
      </c>
      <c r="EW229" t="s">
        <v>234</v>
      </c>
      <c r="EX229" t="s">
        <v>234</v>
      </c>
      <c r="EY229" t="s">
        <v>234</v>
      </c>
      <c r="EZ229" t="s">
        <v>234</v>
      </c>
      <c r="FA229" t="s">
        <v>234</v>
      </c>
      <c r="FB229" t="s">
        <v>234</v>
      </c>
      <c r="FC229" t="s">
        <v>234</v>
      </c>
      <c r="FD229" t="s">
        <v>234</v>
      </c>
      <c r="FE229" t="s">
        <v>234</v>
      </c>
      <c r="FF229" t="s">
        <v>234</v>
      </c>
      <c r="FG229" t="s">
        <v>234</v>
      </c>
      <c r="FH229" t="s">
        <v>234</v>
      </c>
      <c r="FI229" t="s">
        <v>234</v>
      </c>
      <c r="FJ229" t="s">
        <v>234</v>
      </c>
      <c r="FK229" t="s">
        <v>234</v>
      </c>
      <c r="FL229" t="s">
        <v>234</v>
      </c>
      <c r="FM229" t="s">
        <v>234</v>
      </c>
      <c r="FN229" t="s">
        <v>234</v>
      </c>
      <c r="FO229" t="s">
        <v>234</v>
      </c>
      <c r="FP229" t="s">
        <v>234</v>
      </c>
      <c r="FQ229" t="s">
        <v>234</v>
      </c>
      <c r="FR229" t="s">
        <v>234</v>
      </c>
      <c r="FS229" t="s">
        <v>234</v>
      </c>
      <c r="FT229" t="s">
        <v>234</v>
      </c>
      <c r="FU229" t="s">
        <v>234</v>
      </c>
      <c r="FV229" t="s">
        <v>234</v>
      </c>
      <c r="FW229" t="s">
        <v>234</v>
      </c>
      <c r="FX229" t="s">
        <v>234</v>
      </c>
      <c r="FY229" t="s">
        <v>234</v>
      </c>
      <c r="FZ229" t="s">
        <v>234</v>
      </c>
      <c r="GA229" t="s">
        <v>234</v>
      </c>
      <c r="GB229" t="s">
        <v>234</v>
      </c>
      <c r="GC229" t="s">
        <v>234</v>
      </c>
      <c r="GD229" t="s">
        <v>234</v>
      </c>
      <c r="GE229" t="s">
        <v>234</v>
      </c>
      <c r="GF229" t="s">
        <v>234</v>
      </c>
      <c r="GG229" t="s">
        <v>234</v>
      </c>
      <c r="GH229" t="s">
        <v>234</v>
      </c>
      <c r="GI229" t="s">
        <v>234</v>
      </c>
      <c r="GJ229" t="s">
        <v>234</v>
      </c>
      <c r="GK229" t="s">
        <v>234</v>
      </c>
      <c r="GL229" t="s">
        <v>234</v>
      </c>
      <c r="GM229" t="s">
        <v>234</v>
      </c>
      <c r="GN229" t="s">
        <v>234</v>
      </c>
      <c r="GO229" t="s">
        <v>234</v>
      </c>
      <c r="GP229" t="s">
        <v>234</v>
      </c>
      <c r="GQ229" t="s">
        <v>234</v>
      </c>
      <c r="GR229" t="s">
        <v>1445</v>
      </c>
      <c r="GS229" t="s">
        <v>234</v>
      </c>
      <c r="GT229" t="s">
        <v>234</v>
      </c>
      <c r="GU229" t="s">
        <v>234</v>
      </c>
      <c r="GV229" t="s">
        <v>234</v>
      </c>
      <c r="GW229" t="s">
        <v>234</v>
      </c>
      <c r="GX229" t="s">
        <v>234</v>
      </c>
      <c r="GY229" t="s">
        <v>234</v>
      </c>
      <c r="GZ229" t="s">
        <v>234</v>
      </c>
      <c r="HA229" t="s">
        <v>3798</v>
      </c>
      <c r="HB229">
        <v>0</v>
      </c>
      <c r="HC229">
        <v>1</v>
      </c>
      <c r="HD229">
        <v>1</v>
      </c>
      <c r="HE229">
        <v>1</v>
      </c>
      <c r="HF229">
        <v>0</v>
      </c>
      <c r="HG229">
        <v>0</v>
      </c>
      <c r="HH229">
        <v>0</v>
      </c>
      <c r="HI229">
        <v>0</v>
      </c>
      <c r="HJ229" t="s">
        <v>234</v>
      </c>
      <c r="HK229" t="s">
        <v>1655</v>
      </c>
      <c r="HL229" t="s">
        <v>234</v>
      </c>
      <c r="HM229" t="s">
        <v>309</v>
      </c>
      <c r="HN229">
        <v>1</v>
      </c>
      <c r="HO229">
        <v>0</v>
      </c>
      <c r="HP229">
        <v>0</v>
      </c>
      <c r="HQ229" t="s">
        <v>234</v>
      </c>
      <c r="HR229" t="s">
        <v>234</v>
      </c>
      <c r="HS229" t="s">
        <v>234</v>
      </c>
      <c r="HT229" t="s">
        <v>234</v>
      </c>
      <c r="HU229" t="s">
        <v>234</v>
      </c>
      <c r="HV229" t="s">
        <v>234</v>
      </c>
      <c r="HW229" t="s">
        <v>234</v>
      </c>
      <c r="HX229" t="s">
        <v>234</v>
      </c>
      <c r="HY229" t="s">
        <v>234</v>
      </c>
      <c r="HZ229" t="s">
        <v>234</v>
      </c>
      <c r="IA229" t="s">
        <v>234</v>
      </c>
      <c r="IB229" t="s">
        <v>234</v>
      </c>
      <c r="IC229" t="s">
        <v>234</v>
      </c>
      <c r="ID229" t="s">
        <v>234</v>
      </c>
      <c r="IE229" t="s">
        <v>234</v>
      </c>
      <c r="IF229" t="s">
        <v>234</v>
      </c>
      <c r="IG229" t="s">
        <v>234</v>
      </c>
      <c r="IH229" t="s">
        <v>234</v>
      </c>
      <c r="II229" t="s">
        <v>234</v>
      </c>
      <c r="IJ229" t="s">
        <v>234</v>
      </c>
      <c r="IK229" t="s">
        <v>234</v>
      </c>
      <c r="IL229" t="s">
        <v>234</v>
      </c>
      <c r="IM229" t="s">
        <v>234</v>
      </c>
      <c r="IN229" t="s">
        <v>234</v>
      </c>
      <c r="IO229" t="s">
        <v>234</v>
      </c>
      <c r="IP229" t="s">
        <v>234</v>
      </c>
      <c r="IQ229" t="s">
        <v>234</v>
      </c>
      <c r="IR229" t="s">
        <v>234</v>
      </c>
      <c r="IS229" t="s">
        <v>234</v>
      </c>
      <c r="IT229" t="s">
        <v>234</v>
      </c>
      <c r="IU229" t="s">
        <v>234</v>
      </c>
      <c r="IV229" t="s">
        <v>234</v>
      </c>
      <c r="IW229" t="s">
        <v>234</v>
      </c>
      <c r="IX229" t="s">
        <v>234</v>
      </c>
      <c r="IY229" t="s">
        <v>234</v>
      </c>
      <c r="IZ229" t="s">
        <v>234</v>
      </c>
      <c r="JA229" t="s">
        <v>234</v>
      </c>
      <c r="JB229" t="s">
        <v>234</v>
      </c>
      <c r="JC229" t="s">
        <v>234</v>
      </c>
      <c r="JD229" t="s">
        <v>234</v>
      </c>
      <c r="JE229" t="s">
        <v>234</v>
      </c>
      <c r="JF229" t="s">
        <v>234</v>
      </c>
      <c r="JG229" t="s">
        <v>234</v>
      </c>
      <c r="JH229" t="s">
        <v>234</v>
      </c>
      <c r="JI229" t="s">
        <v>234</v>
      </c>
      <c r="JJ229" t="s">
        <v>234</v>
      </c>
      <c r="JK229" t="s">
        <v>234</v>
      </c>
      <c r="JL229" t="s">
        <v>234</v>
      </c>
      <c r="JM229" t="s">
        <v>234</v>
      </c>
      <c r="JN229" t="s">
        <v>234</v>
      </c>
      <c r="JO229" t="s">
        <v>234</v>
      </c>
      <c r="JP229" t="s">
        <v>234</v>
      </c>
      <c r="JQ229" t="s">
        <v>234</v>
      </c>
      <c r="JR229" t="s">
        <v>234</v>
      </c>
      <c r="JS229" t="s">
        <v>234</v>
      </c>
      <c r="JT229" t="s">
        <v>234</v>
      </c>
      <c r="JU229" t="s">
        <v>234</v>
      </c>
      <c r="JV229" t="s">
        <v>234</v>
      </c>
      <c r="JW229" t="s">
        <v>234</v>
      </c>
      <c r="JX229" t="s">
        <v>234</v>
      </c>
    </row>
    <row r="230" spans="1:284" x14ac:dyDescent="0.35">
      <c r="A230" t="s">
        <v>4346</v>
      </c>
      <c r="B230" s="268">
        <v>44621</v>
      </c>
      <c r="C230" t="s">
        <v>451</v>
      </c>
      <c r="D230" t="s">
        <v>450</v>
      </c>
      <c r="E230" t="s">
        <v>4303</v>
      </c>
      <c r="F230" t="s">
        <v>441</v>
      </c>
      <c r="G230" t="s">
        <v>2151</v>
      </c>
      <c r="H230" t="s">
        <v>4305</v>
      </c>
      <c r="I230" t="s">
        <v>246</v>
      </c>
      <c r="J230" t="s">
        <v>4307</v>
      </c>
      <c r="K230" t="s">
        <v>247</v>
      </c>
      <c r="L230" t="s">
        <v>248</v>
      </c>
      <c r="M230" t="s">
        <v>274</v>
      </c>
      <c r="N230" t="s">
        <v>234</v>
      </c>
      <c r="O230" t="s">
        <v>234</v>
      </c>
      <c r="P230" t="s">
        <v>234</v>
      </c>
      <c r="Q230" t="s">
        <v>234</v>
      </c>
      <c r="R230" t="s">
        <v>234</v>
      </c>
      <c r="S230" t="s">
        <v>234</v>
      </c>
      <c r="T230" t="s">
        <v>234</v>
      </c>
      <c r="U230" t="s">
        <v>234</v>
      </c>
      <c r="V230" t="s">
        <v>234</v>
      </c>
      <c r="W230" t="s">
        <v>234</v>
      </c>
      <c r="X230" t="s">
        <v>234</v>
      </c>
      <c r="Y230" t="s">
        <v>234</v>
      </c>
      <c r="Z230" t="s">
        <v>234</v>
      </c>
      <c r="AA230" t="s">
        <v>234</v>
      </c>
      <c r="AB230" t="s">
        <v>234</v>
      </c>
      <c r="AC230" t="s">
        <v>234</v>
      </c>
      <c r="AD230" t="s">
        <v>234</v>
      </c>
      <c r="AE230" t="s">
        <v>234</v>
      </c>
      <c r="AF230" t="s">
        <v>234</v>
      </c>
      <c r="AG230" t="s">
        <v>234</v>
      </c>
      <c r="AH230" t="s">
        <v>234</v>
      </c>
      <c r="AI230" t="s">
        <v>234</v>
      </c>
      <c r="AJ230" t="s">
        <v>234</v>
      </c>
      <c r="AK230" t="s">
        <v>234</v>
      </c>
      <c r="AL230" t="s">
        <v>234</v>
      </c>
      <c r="AM230" t="s">
        <v>234</v>
      </c>
      <c r="AN230" t="s">
        <v>234</v>
      </c>
      <c r="AO230" t="s">
        <v>234</v>
      </c>
      <c r="AP230" t="s">
        <v>234</v>
      </c>
      <c r="AQ230" t="s">
        <v>234</v>
      </c>
      <c r="AR230" t="s">
        <v>234</v>
      </c>
      <c r="AS230" t="s">
        <v>234</v>
      </c>
      <c r="AT230" t="s">
        <v>234</v>
      </c>
      <c r="AU230" t="s">
        <v>234</v>
      </c>
      <c r="AV230" t="s">
        <v>234</v>
      </c>
      <c r="AW230" t="s">
        <v>234</v>
      </c>
      <c r="AX230" t="s">
        <v>234</v>
      </c>
      <c r="AY230" t="s">
        <v>234</v>
      </c>
      <c r="AZ230" t="s">
        <v>234</v>
      </c>
      <c r="BA230" t="s">
        <v>234</v>
      </c>
      <c r="BB230" t="s">
        <v>234</v>
      </c>
      <c r="BC230" t="s">
        <v>234</v>
      </c>
      <c r="BD230" t="s">
        <v>234</v>
      </c>
      <c r="BE230" s="252" t="s">
        <v>234</v>
      </c>
      <c r="BF230" t="s">
        <v>234</v>
      </c>
      <c r="BG230" t="s">
        <v>234</v>
      </c>
      <c r="BH230" s="252" t="s">
        <v>234</v>
      </c>
      <c r="BI230" t="s">
        <v>234</v>
      </c>
      <c r="BJ230" t="s">
        <v>234</v>
      </c>
      <c r="BK230" s="252" t="s">
        <v>234</v>
      </c>
      <c r="BL230" t="s">
        <v>234</v>
      </c>
      <c r="BM230" t="s">
        <v>234</v>
      </c>
      <c r="BN230" s="252" t="s">
        <v>234</v>
      </c>
      <c r="BO230" t="s">
        <v>234</v>
      </c>
      <c r="BP230" t="s">
        <v>234</v>
      </c>
      <c r="BQ230" s="252" t="s">
        <v>234</v>
      </c>
      <c r="BR230" t="s">
        <v>234</v>
      </c>
      <c r="BS230" t="s">
        <v>234</v>
      </c>
      <c r="BT230" t="s">
        <v>234</v>
      </c>
      <c r="BU230" t="s">
        <v>234</v>
      </c>
      <c r="BV230" t="s">
        <v>234</v>
      </c>
      <c r="BW230" t="s">
        <v>234</v>
      </c>
      <c r="BX230" t="s">
        <v>234</v>
      </c>
      <c r="BY230" t="s">
        <v>234</v>
      </c>
      <c r="BZ230" t="s">
        <v>234</v>
      </c>
      <c r="CA230" t="s">
        <v>234</v>
      </c>
      <c r="CB230" t="s">
        <v>234</v>
      </c>
      <c r="CC230" t="s">
        <v>234</v>
      </c>
      <c r="CD230" t="s">
        <v>234</v>
      </c>
      <c r="CE230" t="s">
        <v>234</v>
      </c>
      <c r="CF230" t="s">
        <v>234</v>
      </c>
      <c r="CG230" t="s">
        <v>234</v>
      </c>
      <c r="CH230" t="s">
        <v>234</v>
      </c>
      <c r="CI230" t="s">
        <v>234</v>
      </c>
      <c r="CJ230" t="s">
        <v>234</v>
      </c>
      <c r="CK230" t="s">
        <v>234</v>
      </c>
      <c r="CL230" t="s">
        <v>234</v>
      </c>
      <c r="CM230" t="s">
        <v>234</v>
      </c>
      <c r="CN230" t="s">
        <v>234</v>
      </c>
      <c r="CO230" t="s">
        <v>234</v>
      </c>
      <c r="CP230" t="s">
        <v>234</v>
      </c>
      <c r="CQ230" t="s">
        <v>234</v>
      </c>
      <c r="CR230" t="s">
        <v>234</v>
      </c>
      <c r="CS230" t="s">
        <v>234</v>
      </c>
      <c r="CT230" t="s">
        <v>234</v>
      </c>
      <c r="CU230" t="s">
        <v>234</v>
      </c>
      <c r="CV230" t="s">
        <v>234</v>
      </c>
      <c r="CW230" t="s">
        <v>234</v>
      </c>
      <c r="CX230" t="s">
        <v>234</v>
      </c>
      <c r="CY230" t="s">
        <v>234</v>
      </c>
      <c r="CZ230" t="s">
        <v>234</v>
      </c>
      <c r="DA230" t="s">
        <v>234</v>
      </c>
      <c r="DB230" t="s">
        <v>234</v>
      </c>
      <c r="DC230" t="s">
        <v>234</v>
      </c>
      <c r="DD230" t="s">
        <v>234</v>
      </c>
      <c r="DE230" t="s">
        <v>234</v>
      </c>
      <c r="DF230" t="s">
        <v>234</v>
      </c>
      <c r="DG230" t="s">
        <v>234</v>
      </c>
      <c r="DH230" t="s">
        <v>234</v>
      </c>
      <c r="DI230" t="s">
        <v>234</v>
      </c>
      <c r="DJ230" t="s">
        <v>234</v>
      </c>
      <c r="DK230" t="s">
        <v>234</v>
      </c>
      <c r="DL230" t="s">
        <v>234</v>
      </c>
      <c r="DM230" t="s">
        <v>234</v>
      </c>
      <c r="DN230" t="s">
        <v>234</v>
      </c>
      <c r="DO230" t="s">
        <v>234</v>
      </c>
      <c r="DP230" t="s">
        <v>234</v>
      </c>
      <c r="DQ230" t="s">
        <v>234</v>
      </c>
      <c r="DR230" t="s">
        <v>234</v>
      </c>
      <c r="DS230" t="s">
        <v>234</v>
      </c>
      <c r="DT230" t="s">
        <v>234</v>
      </c>
      <c r="DU230" t="s">
        <v>234</v>
      </c>
      <c r="DV230" t="s">
        <v>234</v>
      </c>
      <c r="DW230" t="s">
        <v>234</v>
      </c>
      <c r="DX230" t="s">
        <v>234</v>
      </c>
      <c r="DY230" t="s">
        <v>234</v>
      </c>
      <c r="DZ230" t="s">
        <v>234</v>
      </c>
      <c r="EA230" t="s">
        <v>234</v>
      </c>
      <c r="EB230" t="s">
        <v>234</v>
      </c>
      <c r="EC230" t="s">
        <v>234</v>
      </c>
      <c r="ED230" t="s">
        <v>234</v>
      </c>
      <c r="EE230" t="s">
        <v>234</v>
      </c>
      <c r="EF230" t="s">
        <v>234</v>
      </c>
      <c r="EG230" t="s">
        <v>234</v>
      </c>
      <c r="EH230" t="s">
        <v>234</v>
      </c>
      <c r="EI230" t="s">
        <v>234</v>
      </c>
      <c r="EJ230" t="s">
        <v>234</v>
      </c>
      <c r="EK230" s="252" t="s">
        <v>234</v>
      </c>
      <c r="EL230" t="s">
        <v>234</v>
      </c>
      <c r="EM230" t="s">
        <v>234</v>
      </c>
      <c r="EN230" t="s">
        <v>234</v>
      </c>
      <c r="EO230" t="s">
        <v>234</v>
      </c>
      <c r="EP230" t="s">
        <v>234</v>
      </c>
      <c r="EQ230" s="252" t="s">
        <v>234</v>
      </c>
      <c r="ER230" t="s">
        <v>234</v>
      </c>
      <c r="ES230" t="s">
        <v>234</v>
      </c>
      <c r="ET230" t="s">
        <v>234</v>
      </c>
      <c r="EU230" t="s">
        <v>234</v>
      </c>
      <c r="EV230" t="s">
        <v>234</v>
      </c>
      <c r="EW230" t="s">
        <v>234</v>
      </c>
      <c r="EX230" t="s">
        <v>234</v>
      </c>
      <c r="EY230" t="s">
        <v>234</v>
      </c>
      <c r="EZ230" t="s">
        <v>234</v>
      </c>
      <c r="FA230" t="s">
        <v>234</v>
      </c>
      <c r="FB230" t="s">
        <v>234</v>
      </c>
      <c r="FC230" t="s">
        <v>234</v>
      </c>
      <c r="FD230" t="s">
        <v>234</v>
      </c>
      <c r="FE230" t="s">
        <v>234</v>
      </c>
      <c r="FF230" t="s">
        <v>234</v>
      </c>
      <c r="FG230" t="s">
        <v>234</v>
      </c>
      <c r="FH230" t="s">
        <v>234</v>
      </c>
      <c r="FI230" t="s">
        <v>234</v>
      </c>
      <c r="FJ230" t="s">
        <v>234</v>
      </c>
      <c r="FK230" t="s">
        <v>234</v>
      </c>
      <c r="FL230" t="s">
        <v>234</v>
      </c>
      <c r="FM230" t="s">
        <v>234</v>
      </c>
      <c r="FN230" t="s">
        <v>234</v>
      </c>
      <c r="FO230" t="s">
        <v>234</v>
      </c>
      <c r="FP230" t="s">
        <v>234</v>
      </c>
      <c r="FQ230" t="s">
        <v>234</v>
      </c>
      <c r="FR230" t="s">
        <v>234</v>
      </c>
      <c r="FS230" t="s">
        <v>234</v>
      </c>
      <c r="FT230" t="s">
        <v>234</v>
      </c>
      <c r="FU230" t="s">
        <v>234</v>
      </c>
      <c r="FV230" t="s">
        <v>234</v>
      </c>
      <c r="FW230" t="s">
        <v>234</v>
      </c>
      <c r="FX230" t="s">
        <v>234</v>
      </c>
      <c r="FY230" t="s">
        <v>234</v>
      </c>
      <c r="FZ230" t="s">
        <v>234</v>
      </c>
      <c r="GA230" t="s">
        <v>234</v>
      </c>
      <c r="GB230" t="s">
        <v>234</v>
      </c>
      <c r="GC230" t="s">
        <v>234</v>
      </c>
      <c r="GD230" t="s">
        <v>234</v>
      </c>
      <c r="GE230" t="s">
        <v>234</v>
      </c>
      <c r="GF230" t="s">
        <v>234</v>
      </c>
      <c r="GG230" t="s">
        <v>234</v>
      </c>
      <c r="GH230" t="s">
        <v>234</v>
      </c>
      <c r="GI230" t="s">
        <v>234</v>
      </c>
      <c r="GJ230" t="s">
        <v>234</v>
      </c>
      <c r="GK230" t="s">
        <v>234</v>
      </c>
      <c r="GL230" t="s">
        <v>234</v>
      </c>
      <c r="GM230" t="s">
        <v>234</v>
      </c>
      <c r="GN230" t="s">
        <v>234</v>
      </c>
      <c r="GO230" t="s">
        <v>234</v>
      </c>
      <c r="GP230" t="s">
        <v>234</v>
      </c>
      <c r="GQ230" t="s">
        <v>234</v>
      </c>
      <c r="GR230" t="s">
        <v>234</v>
      </c>
      <c r="GS230" t="s">
        <v>234</v>
      </c>
      <c r="GT230" t="s">
        <v>234</v>
      </c>
      <c r="GU230" t="s">
        <v>234</v>
      </c>
      <c r="GV230" t="s">
        <v>234</v>
      </c>
      <c r="GW230" t="s">
        <v>234</v>
      </c>
      <c r="GX230" t="s">
        <v>234</v>
      </c>
      <c r="GY230" t="s">
        <v>234</v>
      </c>
      <c r="GZ230" t="s">
        <v>234</v>
      </c>
      <c r="HA230" t="s">
        <v>234</v>
      </c>
      <c r="HB230" t="s">
        <v>234</v>
      </c>
      <c r="HC230" t="s">
        <v>234</v>
      </c>
      <c r="HD230" t="s">
        <v>234</v>
      </c>
      <c r="HE230" t="s">
        <v>234</v>
      </c>
      <c r="HF230" t="s">
        <v>234</v>
      </c>
      <c r="HG230" t="s">
        <v>234</v>
      </c>
      <c r="HH230" t="s">
        <v>234</v>
      </c>
      <c r="HI230" t="s">
        <v>234</v>
      </c>
      <c r="HJ230" t="s">
        <v>234</v>
      </c>
      <c r="HK230" t="s">
        <v>234</v>
      </c>
      <c r="HL230" t="s">
        <v>234</v>
      </c>
      <c r="HM230" t="s">
        <v>234</v>
      </c>
      <c r="HN230" t="s">
        <v>234</v>
      </c>
      <c r="HO230" t="s">
        <v>234</v>
      </c>
      <c r="HP230" t="s">
        <v>234</v>
      </c>
      <c r="HQ230" t="s">
        <v>1655</v>
      </c>
      <c r="HR230" t="s">
        <v>1713</v>
      </c>
      <c r="HS230" t="s">
        <v>430</v>
      </c>
      <c r="HT230" t="s">
        <v>234</v>
      </c>
      <c r="HU230" t="s">
        <v>431</v>
      </c>
      <c r="HV230" t="s">
        <v>432</v>
      </c>
      <c r="HW230" t="s">
        <v>432</v>
      </c>
      <c r="HX230" t="s">
        <v>279</v>
      </c>
      <c r="HY230" t="s">
        <v>234</v>
      </c>
      <c r="HZ230" t="s">
        <v>352</v>
      </c>
      <c r="IA230" t="s">
        <v>258</v>
      </c>
      <c r="IB230" t="s">
        <v>258</v>
      </c>
      <c r="IC230" t="s">
        <v>3810</v>
      </c>
      <c r="ID230" t="s">
        <v>234</v>
      </c>
      <c r="IE230" t="s">
        <v>234</v>
      </c>
      <c r="IF230" t="s">
        <v>234</v>
      </c>
      <c r="IG230" t="s">
        <v>234</v>
      </c>
      <c r="IH230" t="s">
        <v>234</v>
      </c>
      <c r="II230">
        <v>5</v>
      </c>
      <c r="IJ230" t="s">
        <v>4139</v>
      </c>
      <c r="IK230" t="s">
        <v>234</v>
      </c>
      <c r="IL230" t="s">
        <v>259</v>
      </c>
      <c r="IM230" s="99">
        <v>1</v>
      </c>
      <c r="IN230" t="s">
        <v>249</v>
      </c>
      <c r="IO230" t="s">
        <v>234</v>
      </c>
      <c r="IP230" t="s">
        <v>249</v>
      </c>
      <c r="IQ230" t="s">
        <v>4345</v>
      </c>
      <c r="IR230">
        <v>0</v>
      </c>
      <c r="IS230">
        <v>0</v>
      </c>
      <c r="IT230">
        <v>0</v>
      </c>
      <c r="IU230">
        <v>0</v>
      </c>
      <c r="IV230">
        <v>1</v>
      </c>
      <c r="IW230">
        <v>0</v>
      </c>
      <c r="IX230">
        <v>1</v>
      </c>
      <c r="IY230">
        <v>0</v>
      </c>
      <c r="IZ230">
        <v>0</v>
      </c>
      <c r="JA230">
        <v>0</v>
      </c>
      <c r="JB230">
        <v>0</v>
      </c>
      <c r="JC230">
        <v>0</v>
      </c>
      <c r="JD230" t="s">
        <v>234</v>
      </c>
      <c r="JE230" t="s">
        <v>261</v>
      </c>
      <c r="JF230" t="s">
        <v>234</v>
      </c>
      <c r="JG230" t="s">
        <v>234</v>
      </c>
      <c r="JH230" t="s">
        <v>234</v>
      </c>
      <c r="JI230" t="s">
        <v>234</v>
      </c>
      <c r="JJ230" t="s">
        <v>234</v>
      </c>
      <c r="JK230" t="s">
        <v>234</v>
      </c>
      <c r="JL230" t="s">
        <v>234</v>
      </c>
      <c r="JM230" t="s">
        <v>234</v>
      </c>
      <c r="JN230" t="s">
        <v>234</v>
      </c>
      <c r="JO230" t="s">
        <v>234</v>
      </c>
      <c r="JP230" t="s">
        <v>234</v>
      </c>
      <c r="JQ230" t="s">
        <v>234</v>
      </c>
      <c r="JR230" t="s">
        <v>234</v>
      </c>
      <c r="JS230" t="s">
        <v>234</v>
      </c>
      <c r="JT230" t="s">
        <v>234</v>
      </c>
      <c r="JU230" t="s">
        <v>234</v>
      </c>
      <c r="JV230" t="s">
        <v>234</v>
      </c>
      <c r="JW230" t="s">
        <v>234</v>
      </c>
      <c r="JX230" t="s">
        <v>234</v>
      </c>
    </row>
    <row r="231" spans="1:284" x14ac:dyDescent="0.35">
      <c r="A231" t="s">
        <v>4347</v>
      </c>
      <c r="B231" s="268">
        <v>44621</v>
      </c>
      <c r="C231" t="s">
        <v>451</v>
      </c>
      <c r="D231" t="s">
        <v>450</v>
      </c>
      <c r="E231" t="s">
        <v>4303</v>
      </c>
      <c r="F231" t="s">
        <v>441</v>
      </c>
      <c r="G231" t="s">
        <v>2151</v>
      </c>
      <c r="H231" t="s">
        <v>4305</v>
      </c>
      <c r="I231" t="s">
        <v>246</v>
      </c>
      <c r="J231" t="s">
        <v>4307</v>
      </c>
      <c r="K231" t="s">
        <v>247</v>
      </c>
      <c r="L231" t="s">
        <v>284</v>
      </c>
      <c r="M231" t="s">
        <v>250</v>
      </c>
      <c r="N231" t="s">
        <v>234</v>
      </c>
      <c r="O231" t="s">
        <v>234</v>
      </c>
      <c r="P231" t="s">
        <v>316</v>
      </c>
      <c r="Q231" t="s">
        <v>234</v>
      </c>
      <c r="R231" t="s">
        <v>302</v>
      </c>
      <c r="S231">
        <v>0</v>
      </c>
      <c r="T231">
        <v>1</v>
      </c>
      <c r="U231">
        <v>0</v>
      </c>
      <c r="V231">
        <v>0</v>
      </c>
      <c r="W231">
        <v>0</v>
      </c>
      <c r="X231">
        <v>0</v>
      </c>
      <c r="Y231">
        <v>0</v>
      </c>
      <c r="Z231">
        <v>0</v>
      </c>
      <c r="AA231" t="s">
        <v>303</v>
      </c>
      <c r="AB231" t="s">
        <v>752</v>
      </c>
      <c r="AC231" t="s">
        <v>287</v>
      </c>
      <c r="AD231">
        <v>1</v>
      </c>
      <c r="AE231">
        <v>0</v>
      </c>
      <c r="AF231">
        <v>0</v>
      </c>
      <c r="AG231">
        <v>0</v>
      </c>
      <c r="AH231">
        <v>0</v>
      </c>
      <c r="AI231">
        <v>0</v>
      </c>
      <c r="AJ231">
        <v>0</v>
      </c>
      <c r="AK231">
        <v>0</v>
      </c>
      <c r="AL231">
        <v>0</v>
      </c>
      <c r="AM231">
        <v>0</v>
      </c>
      <c r="AN231" t="s">
        <v>234</v>
      </c>
      <c r="AO231" t="s">
        <v>288</v>
      </c>
      <c r="AP231" t="s">
        <v>311</v>
      </c>
      <c r="AQ231" t="s">
        <v>234</v>
      </c>
      <c r="AR231" t="s">
        <v>234</v>
      </c>
      <c r="AS231" t="s">
        <v>234</v>
      </c>
      <c r="AT231" t="s">
        <v>234</v>
      </c>
      <c r="AU231" t="s">
        <v>234</v>
      </c>
      <c r="AV231" t="s">
        <v>234</v>
      </c>
      <c r="AW231" t="s">
        <v>234</v>
      </c>
      <c r="AX231" t="s">
        <v>234</v>
      </c>
      <c r="AY231" t="s">
        <v>234</v>
      </c>
      <c r="AZ231" t="s">
        <v>234</v>
      </c>
      <c r="BA231" t="s">
        <v>234</v>
      </c>
      <c r="BB231" t="s">
        <v>234</v>
      </c>
      <c r="BC231" t="s">
        <v>234</v>
      </c>
      <c r="BD231" t="s">
        <v>234</v>
      </c>
      <c r="BE231" s="252" t="s">
        <v>234</v>
      </c>
      <c r="BF231" t="s">
        <v>234</v>
      </c>
      <c r="BG231" t="s">
        <v>234</v>
      </c>
      <c r="BH231" s="252" t="s">
        <v>234</v>
      </c>
      <c r="BI231" t="s">
        <v>234</v>
      </c>
      <c r="BJ231" t="s">
        <v>234</v>
      </c>
      <c r="BK231" s="252" t="s">
        <v>234</v>
      </c>
      <c r="BL231" t="s">
        <v>234</v>
      </c>
      <c r="BM231" t="s">
        <v>234</v>
      </c>
      <c r="BN231" s="252" t="s">
        <v>234</v>
      </c>
      <c r="BO231" t="s">
        <v>234</v>
      </c>
      <c r="BP231" t="s">
        <v>234</v>
      </c>
      <c r="BQ231" s="252" t="s">
        <v>234</v>
      </c>
      <c r="BR231" t="s">
        <v>234</v>
      </c>
      <c r="BS231" t="s">
        <v>234</v>
      </c>
      <c r="BT231" t="s">
        <v>234</v>
      </c>
      <c r="BU231" t="s">
        <v>234</v>
      </c>
      <c r="BV231" t="s">
        <v>234</v>
      </c>
      <c r="BW231" t="s">
        <v>234</v>
      </c>
      <c r="BX231" t="s">
        <v>234</v>
      </c>
      <c r="BY231" t="s">
        <v>234</v>
      </c>
      <c r="BZ231" t="s">
        <v>234</v>
      </c>
      <c r="CA231" t="s">
        <v>234</v>
      </c>
      <c r="CB231" t="s">
        <v>234</v>
      </c>
      <c r="CC231" t="s">
        <v>234</v>
      </c>
      <c r="CD231" t="s">
        <v>234</v>
      </c>
      <c r="CE231" t="s">
        <v>234</v>
      </c>
      <c r="CF231" t="s">
        <v>234</v>
      </c>
      <c r="CG231" t="s">
        <v>234</v>
      </c>
      <c r="CH231" t="s">
        <v>234</v>
      </c>
      <c r="CI231" t="s">
        <v>234</v>
      </c>
      <c r="CJ231" t="s">
        <v>234</v>
      </c>
      <c r="CK231" t="s">
        <v>234</v>
      </c>
      <c r="CL231" t="s">
        <v>234</v>
      </c>
      <c r="CM231" t="s">
        <v>234</v>
      </c>
      <c r="CN231" t="s">
        <v>234</v>
      </c>
      <c r="CO231" t="s">
        <v>234</v>
      </c>
      <c r="CP231" t="s">
        <v>234</v>
      </c>
      <c r="CQ231" t="s">
        <v>234</v>
      </c>
      <c r="CR231" t="s">
        <v>234</v>
      </c>
      <c r="CS231" t="s">
        <v>234</v>
      </c>
      <c r="CT231" t="s">
        <v>234</v>
      </c>
      <c r="CU231" t="s">
        <v>234</v>
      </c>
      <c r="CV231" t="s">
        <v>234</v>
      </c>
      <c r="CW231" t="s">
        <v>234</v>
      </c>
      <c r="CX231" t="s">
        <v>234</v>
      </c>
      <c r="CY231" t="s">
        <v>234</v>
      </c>
      <c r="CZ231" t="s">
        <v>234</v>
      </c>
      <c r="DA231" t="s">
        <v>234</v>
      </c>
      <c r="DB231" t="s">
        <v>234</v>
      </c>
      <c r="DC231" t="s">
        <v>234</v>
      </c>
      <c r="DD231" t="s">
        <v>234</v>
      </c>
      <c r="DE231" t="s">
        <v>234</v>
      </c>
      <c r="DF231" t="s">
        <v>234</v>
      </c>
      <c r="DG231" t="s">
        <v>234</v>
      </c>
      <c r="DH231" t="s">
        <v>234</v>
      </c>
      <c r="DI231" t="s">
        <v>234</v>
      </c>
      <c r="DJ231" t="s">
        <v>234</v>
      </c>
      <c r="DK231" t="s">
        <v>234</v>
      </c>
      <c r="DL231" t="s">
        <v>3932</v>
      </c>
      <c r="DM231">
        <v>1</v>
      </c>
      <c r="DN231">
        <v>0</v>
      </c>
      <c r="DO231">
        <v>0</v>
      </c>
      <c r="DP231">
        <v>0</v>
      </c>
      <c r="DQ231">
        <v>0</v>
      </c>
      <c r="DR231">
        <v>1</v>
      </c>
      <c r="DS231">
        <v>0</v>
      </c>
      <c r="DT231">
        <v>0</v>
      </c>
      <c r="DU231" t="s">
        <v>1655</v>
      </c>
      <c r="DV231">
        <v>15</v>
      </c>
      <c r="DW231" t="s">
        <v>3819</v>
      </c>
      <c r="DX231" t="s">
        <v>234</v>
      </c>
      <c r="DY231" t="s">
        <v>234</v>
      </c>
      <c r="DZ231" t="s">
        <v>234</v>
      </c>
      <c r="EA231" s="99">
        <v>15</v>
      </c>
      <c r="EB231" t="s">
        <v>1445</v>
      </c>
      <c r="EC231" t="s">
        <v>234</v>
      </c>
      <c r="ED231" t="s">
        <v>234</v>
      </c>
      <c r="EE231" t="s">
        <v>234</v>
      </c>
      <c r="EF231" t="s">
        <v>234</v>
      </c>
      <c r="EG231" t="s">
        <v>234</v>
      </c>
      <c r="EH231" t="s">
        <v>234</v>
      </c>
      <c r="EI231" t="s">
        <v>234</v>
      </c>
      <c r="EJ231" t="s">
        <v>234</v>
      </c>
      <c r="EK231" s="252" t="s">
        <v>234</v>
      </c>
      <c r="EL231" t="s">
        <v>234</v>
      </c>
      <c r="EM231" t="s">
        <v>234</v>
      </c>
      <c r="EN231" t="s">
        <v>234</v>
      </c>
      <c r="EO231" t="s">
        <v>234</v>
      </c>
      <c r="EP231" t="s">
        <v>234</v>
      </c>
      <c r="EQ231" s="252" t="s">
        <v>234</v>
      </c>
      <c r="ER231" t="s">
        <v>234</v>
      </c>
      <c r="ES231" t="s">
        <v>234</v>
      </c>
      <c r="ET231" t="s">
        <v>234</v>
      </c>
      <c r="EU231" t="s">
        <v>234</v>
      </c>
      <c r="EV231" t="s">
        <v>234</v>
      </c>
      <c r="EW231" t="s">
        <v>234</v>
      </c>
      <c r="EX231" t="s">
        <v>234</v>
      </c>
      <c r="EY231" t="s">
        <v>234</v>
      </c>
      <c r="EZ231" t="s">
        <v>1655</v>
      </c>
      <c r="FA231" t="s">
        <v>234</v>
      </c>
      <c r="FB231">
        <v>25</v>
      </c>
      <c r="FC231" t="s">
        <v>234</v>
      </c>
      <c r="FD231" t="s">
        <v>234</v>
      </c>
      <c r="FE231" t="s">
        <v>234</v>
      </c>
      <c r="FF231" t="s">
        <v>234</v>
      </c>
      <c r="FG231" t="s">
        <v>234</v>
      </c>
      <c r="FH231" t="s">
        <v>234</v>
      </c>
      <c r="FI231" t="s">
        <v>1655</v>
      </c>
      <c r="FJ231" t="s">
        <v>259</v>
      </c>
      <c r="FK231" s="99">
        <v>25</v>
      </c>
      <c r="FL231" t="s">
        <v>1445</v>
      </c>
      <c r="FM231" t="s">
        <v>234</v>
      </c>
      <c r="FN231" t="s">
        <v>234</v>
      </c>
      <c r="FO231" t="s">
        <v>234</v>
      </c>
      <c r="FP231" t="s">
        <v>234</v>
      </c>
      <c r="FQ231" t="s">
        <v>234</v>
      </c>
      <c r="FR231" t="s">
        <v>234</v>
      </c>
      <c r="FS231" t="s">
        <v>234</v>
      </c>
      <c r="FT231" t="s">
        <v>234</v>
      </c>
      <c r="FU231" t="s">
        <v>234</v>
      </c>
      <c r="FV231" t="s">
        <v>234</v>
      </c>
      <c r="FW231" t="s">
        <v>234</v>
      </c>
      <c r="FX231" t="s">
        <v>234</v>
      </c>
      <c r="FY231" t="s">
        <v>234</v>
      </c>
      <c r="FZ231" t="s">
        <v>234</v>
      </c>
      <c r="GA231" t="s">
        <v>234</v>
      </c>
      <c r="GB231" t="s">
        <v>234</v>
      </c>
      <c r="GC231" t="s">
        <v>234</v>
      </c>
      <c r="GD231" t="s">
        <v>234</v>
      </c>
      <c r="GE231" t="s">
        <v>234</v>
      </c>
      <c r="GF231" t="s">
        <v>234</v>
      </c>
      <c r="GG231" t="s">
        <v>234</v>
      </c>
      <c r="GH231" t="s">
        <v>234</v>
      </c>
      <c r="GI231" t="s">
        <v>234</v>
      </c>
      <c r="GJ231" t="s">
        <v>234</v>
      </c>
      <c r="GK231" t="s">
        <v>1445</v>
      </c>
      <c r="GL231" t="s">
        <v>1445</v>
      </c>
      <c r="GM231" t="s">
        <v>1655</v>
      </c>
      <c r="GN231" t="s">
        <v>441</v>
      </c>
      <c r="GO231" t="s">
        <v>305</v>
      </c>
      <c r="GP231" t="s">
        <v>2151</v>
      </c>
      <c r="GQ231" t="s">
        <v>305</v>
      </c>
      <c r="GR231" t="s">
        <v>1445</v>
      </c>
      <c r="GS231" t="s">
        <v>234</v>
      </c>
      <c r="GT231" t="s">
        <v>234</v>
      </c>
      <c r="GU231" t="s">
        <v>234</v>
      </c>
      <c r="GV231" t="s">
        <v>234</v>
      </c>
      <c r="GW231" t="s">
        <v>234</v>
      </c>
      <c r="GX231" t="s">
        <v>234</v>
      </c>
      <c r="GY231" t="s">
        <v>234</v>
      </c>
      <c r="GZ231" t="s">
        <v>234</v>
      </c>
      <c r="HA231" t="s">
        <v>4299</v>
      </c>
      <c r="HB231">
        <v>0</v>
      </c>
      <c r="HC231">
        <v>1</v>
      </c>
      <c r="HD231">
        <v>1</v>
      </c>
      <c r="HE231">
        <v>1</v>
      </c>
      <c r="HF231">
        <v>0</v>
      </c>
      <c r="HG231">
        <v>0</v>
      </c>
      <c r="HH231">
        <v>0</v>
      </c>
      <c r="HI231">
        <v>0</v>
      </c>
      <c r="HJ231" t="s">
        <v>234</v>
      </c>
      <c r="HK231" t="s">
        <v>1655</v>
      </c>
      <c r="HL231" t="s">
        <v>234</v>
      </c>
      <c r="HM231" t="s">
        <v>303</v>
      </c>
      <c r="HN231">
        <v>0</v>
      </c>
      <c r="HO231">
        <v>1</v>
      </c>
      <c r="HP231">
        <v>0</v>
      </c>
      <c r="HQ231" t="s">
        <v>234</v>
      </c>
      <c r="HR231" t="s">
        <v>234</v>
      </c>
      <c r="HS231" t="s">
        <v>234</v>
      </c>
      <c r="HT231" t="s">
        <v>234</v>
      </c>
      <c r="HU231" t="s">
        <v>234</v>
      </c>
      <c r="HV231" t="s">
        <v>234</v>
      </c>
      <c r="HW231" t="s">
        <v>234</v>
      </c>
      <c r="HX231" t="s">
        <v>234</v>
      </c>
      <c r="HY231" t="s">
        <v>234</v>
      </c>
      <c r="HZ231" t="s">
        <v>234</v>
      </c>
      <c r="IA231" t="s">
        <v>234</v>
      </c>
      <c r="IB231" t="s">
        <v>234</v>
      </c>
      <c r="IC231" t="s">
        <v>234</v>
      </c>
      <c r="ID231" t="s">
        <v>234</v>
      </c>
      <c r="IE231" t="s">
        <v>234</v>
      </c>
      <c r="IF231" t="s">
        <v>234</v>
      </c>
      <c r="IG231" t="s">
        <v>234</v>
      </c>
      <c r="IH231" t="s">
        <v>234</v>
      </c>
      <c r="II231" t="s">
        <v>234</v>
      </c>
      <c r="IJ231" t="s">
        <v>234</v>
      </c>
      <c r="IK231" t="s">
        <v>234</v>
      </c>
      <c r="IL231" t="s">
        <v>234</v>
      </c>
      <c r="IM231" t="s">
        <v>234</v>
      </c>
      <c r="IN231" t="s">
        <v>234</v>
      </c>
      <c r="IO231" t="s">
        <v>234</v>
      </c>
      <c r="IP231" t="s">
        <v>234</v>
      </c>
      <c r="IQ231" t="s">
        <v>234</v>
      </c>
      <c r="IR231" t="s">
        <v>234</v>
      </c>
      <c r="IS231" t="s">
        <v>234</v>
      </c>
      <c r="IT231" t="s">
        <v>234</v>
      </c>
      <c r="IU231" t="s">
        <v>234</v>
      </c>
      <c r="IV231" t="s">
        <v>234</v>
      </c>
      <c r="IW231" t="s">
        <v>234</v>
      </c>
      <c r="IX231" t="s">
        <v>234</v>
      </c>
      <c r="IY231" t="s">
        <v>234</v>
      </c>
      <c r="IZ231" t="s">
        <v>234</v>
      </c>
      <c r="JA231" t="s">
        <v>234</v>
      </c>
      <c r="JB231" t="s">
        <v>234</v>
      </c>
      <c r="JC231" t="s">
        <v>234</v>
      </c>
      <c r="JD231" t="s">
        <v>234</v>
      </c>
      <c r="JE231" t="s">
        <v>234</v>
      </c>
      <c r="JF231" t="s">
        <v>234</v>
      </c>
      <c r="JG231" t="s">
        <v>234</v>
      </c>
      <c r="JH231" t="s">
        <v>234</v>
      </c>
      <c r="JI231" t="s">
        <v>234</v>
      </c>
      <c r="JJ231" t="s">
        <v>234</v>
      </c>
      <c r="JK231" t="s">
        <v>234</v>
      </c>
      <c r="JL231" t="s">
        <v>234</v>
      </c>
      <c r="JM231" t="s">
        <v>234</v>
      </c>
      <c r="JN231" t="s">
        <v>234</v>
      </c>
      <c r="JO231" t="s">
        <v>234</v>
      </c>
      <c r="JP231" t="s">
        <v>234</v>
      </c>
      <c r="JQ231" t="s">
        <v>234</v>
      </c>
      <c r="JR231" t="s">
        <v>234</v>
      </c>
      <c r="JS231" t="s">
        <v>234</v>
      </c>
      <c r="JT231" t="s">
        <v>234</v>
      </c>
      <c r="JU231" t="s">
        <v>234</v>
      </c>
      <c r="JV231" t="s">
        <v>234</v>
      </c>
      <c r="JW231" t="s">
        <v>234</v>
      </c>
      <c r="JX231" t="s">
        <v>234</v>
      </c>
    </row>
    <row r="232" spans="1:284" x14ac:dyDescent="0.35">
      <c r="A232" t="s">
        <v>4349</v>
      </c>
      <c r="B232" s="268">
        <v>44621</v>
      </c>
      <c r="C232" t="s">
        <v>451</v>
      </c>
      <c r="D232" t="s">
        <v>450</v>
      </c>
      <c r="E232" t="s">
        <v>4303</v>
      </c>
      <c r="F232" t="s">
        <v>441</v>
      </c>
      <c r="G232" t="s">
        <v>2151</v>
      </c>
      <c r="H232" t="s">
        <v>4305</v>
      </c>
      <c r="I232" t="s">
        <v>246</v>
      </c>
      <c r="J232" t="s">
        <v>4307</v>
      </c>
      <c r="K232" t="s">
        <v>247</v>
      </c>
      <c r="L232" t="s">
        <v>284</v>
      </c>
      <c r="M232" t="s">
        <v>250</v>
      </c>
      <c r="N232" t="s">
        <v>234</v>
      </c>
      <c r="O232" t="s">
        <v>234</v>
      </c>
      <c r="P232" t="s">
        <v>285</v>
      </c>
      <c r="Q232" t="s">
        <v>234</v>
      </c>
      <c r="R232" t="s">
        <v>302</v>
      </c>
      <c r="S232">
        <v>0</v>
      </c>
      <c r="T232">
        <v>1</v>
      </c>
      <c r="U232">
        <v>0</v>
      </c>
      <c r="V232">
        <v>0</v>
      </c>
      <c r="W232">
        <v>0</v>
      </c>
      <c r="X232">
        <v>0</v>
      </c>
      <c r="Y232">
        <v>0</v>
      </c>
      <c r="Z232">
        <v>0</v>
      </c>
      <c r="AA232" t="s">
        <v>303</v>
      </c>
      <c r="AB232" t="s">
        <v>752</v>
      </c>
      <c r="AC232" t="s">
        <v>3880</v>
      </c>
      <c r="AD232">
        <v>1</v>
      </c>
      <c r="AE232">
        <v>0</v>
      </c>
      <c r="AF232">
        <v>0</v>
      </c>
      <c r="AG232">
        <v>0</v>
      </c>
      <c r="AH232">
        <v>1</v>
      </c>
      <c r="AI232">
        <v>0</v>
      </c>
      <c r="AJ232">
        <v>0</v>
      </c>
      <c r="AK232">
        <v>0</v>
      </c>
      <c r="AL232">
        <v>0</v>
      </c>
      <c r="AM232">
        <v>0</v>
      </c>
      <c r="AN232" t="s">
        <v>234</v>
      </c>
      <c r="AO232" t="s">
        <v>317</v>
      </c>
      <c r="AP232" t="s">
        <v>289</v>
      </c>
      <c r="AQ232" t="s">
        <v>234</v>
      </c>
      <c r="AR232" t="s">
        <v>234</v>
      </c>
      <c r="AS232" t="s">
        <v>234</v>
      </c>
      <c r="AT232" t="s">
        <v>234</v>
      </c>
      <c r="AU232" t="s">
        <v>234</v>
      </c>
      <c r="AV232" t="s">
        <v>234</v>
      </c>
      <c r="AW232" t="s">
        <v>234</v>
      </c>
      <c r="AX232" t="s">
        <v>234</v>
      </c>
      <c r="AY232" t="s">
        <v>234</v>
      </c>
      <c r="AZ232" t="s">
        <v>234</v>
      </c>
      <c r="BA232" t="s">
        <v>234</v>
      </c>
      <c r="BB232" t="s">
        <v>234</v>
      </c>
      <c r="BC232" t="s">
        <v>234</v>
      </c>
      <c r="BD232" t="s">
        <v>234</v>
      </c>
      <c r="BE232" s="252" t="s">
        <v>234</v>
      </c>
      <c r="BF232" t="s">
        <v>234</v>
      </c>
      <c r="BG232" t="s">
        <v>234</v>
      </c>
      <c r="BH232" s="252" t="s">
        <v>234</v>
      </c>
      <c r="BI232" t="s">
        <v>234</v>
      </c>
      <c r="BJ232" t="s">
        <v>234</v>
      </c>
      <c r="BK232" s="252" t="s">
        <v>234</v>
      </c>
      <c r="BL232" t="s">
        <v>234</v>
      </c>
      <c r="BM232" t="s">
        <v>234</v>
      </c>
      <c r="BN232" s="252" t="s">
        <v>234</v>
      </c>
      <c r="BO232" t="s">
        <v>234</v>
      </c>
      <c r="BP232" t="s">
        <v>234</v>
      </c>
      <c r="BQ232" s="252" t="s">
        <v>234</v>
      </c>
      <c r="BR232" t="s">
        <v>234</v>
      </c>
      <c r="BS232" t="s">
        <v>234</v>
      </c>
      <c r="BT232" t="s">
        <v>234</v>
      </c>
      <c r="BU232" t="s">
        <v>234</v>
      </c>
      <c r="BV232" t="s">
        <v>234</v>
      </c>
      <c r="BW232" t="s">
        <v>234</v>
      </c>
      <c r="BX232" t="s">
        <v>234</v>
      </c>
      <c r="BY232" t="s">
        <v>234</v>
      </c>
      <c r="BZ232" t="s">
        <v>234</v>
      </c>
      <c r="CA232" t="s">
        <v>234</v>
      </c>
      <c r="CB232" t="s">
        <v>234</v>
      </c>
      <c r="CC232" t="s">
        <v>234</v>
      </c>
      <c r="CD232" t="s">
        <v>234</v>
      </c>
      <c r="CE232" t="s">
        <v>234</v>
      </c>
      <c r="CF232" t="s">
        <v>234</v>
      </c>
      <c r="CG232" t="s">
        <v>234</v>
      </c>
      <c r="CH232" t="s">
        <v>234</v>
      </c>
      <c r="CI232" t="s">
        <v>234</v>
      </c>
      <c r="CJ232" t="s">
        <v>234</v>
      </c>
      <c r="CK232" t="s">
        <v>234</v>
      </c>
      <c r="CL232" t="s">
        <v>234</v>
      </c>
      <c r="CM232" t="s">
        <v>234</v>
      </c>
      <c r="CN232" t="s">
        <v>234</v>
      </c>
      <c r="CO232" t="s">
        <v>234</v>
      </c>
      <c r="CP232" t="s">
        <v>234</v>
      </c>
      <c r="CQ232" t="s">
        <v>234</v>
      </c>
      <c r="CR232" t="s">
        <v>234</v>
      </c>
      <c r="CS232" t="s">
        <v>234</v>
      </c>
      <c r="CT232" t="s">
        <v>234</v>
      </c>
      <c r="CU232" t="s">
        <v>234</v>
      </c>
      <c r="CV232" t="s">
        <v>234</v>
      </c>
      <c r="CW232" t="s">
        <v>234</v>
      </c>
      <c r="CX232" t="s">
        <v>234</v>
      </c>
      <c r="CY232" t="s">
        <v>234</v>
      </c>
      <c r="CZ232" t="s">
        <v>234</v>
      </c>
      <c r="DA232" t="s">
        <v>234</v>
      </c>
      <c r="DB232" t="s">
        <v>234</v>
      </c>
      <c r="DC232" t="s">
        <v>234</v>
      </c>
      <c r="DD232" t="s">
        <v>234</v>
      </c>
      <c r="DE232" t="s">
        <v>234</v>
      </c>
      <c r="DF232" t="s">
        <v>234</v>
      </c>
      <c r="DG232" t="s">
        <v>234</v>
      </c>
      <c r="DH232" t="s">
        <v>234</v>
      </c>
      <c r="DI232" t="s">
        <v>234</v>
      </c>
      <c r="DJ232" t="s">
        <v>234</v>
      </c>
      <c r="DK232" t="s">
        <v>234</v>
      </c>
      <c r="DL232" t="s">
        <v>4082</v>
      </c>
      <c r="DM232">
        <v>0</v>
      </c>
      <c r="DN232">
        <v>1</v>
      </c>
      <c r="DO232">
        <v>1</v>
      </c>
      <c r="DP232">
        <v>1</v>
      </c>
      <c r="DQ232">
        <v>1</v>
      </c>
      <c r="DR232">
        <v>0</v>
      </c>
      <c r="DS232">
        <v>1</v>
      </c>
      <c r="DT232">
        <v>0</v>
      </c>
      <c r="DU232" t="s">
        <v>234</v>
      </c>
      <c r="DV232" t="s">
        <v>234</v>
      </c>
      <c r="DW232" t="s">
        <v>234</v>
      </c>
      <c r="DX232" t="s">
        <v>234</v>
      </c>
      <c r="DY232" t="s">
        <v>234</v>
      </c>
      <c r="DZ232" t="s">
        <v>234</v>
      </c>
      <c r="EA232" t="s">
        <v>234</v>
      </c>
      <c r="EB232" t="s">
        <v>234</v>
      </c>
      <c r="EC232">
        <v>25</v>
      </c>
      <c r="ED232" t="s">
        <v>1655</v>
      </c>
      <c r="EE232">
        <v>25</v>
      </c>
      <c r="EF232" t="s">
        <v>1655</v>
      </c>
      <c r="EG232" t="s">
        <v>1655</v>
      </c>
      <c r="EH232">
        <v>25</v>
      </c>
      <c r="EI232" t="s">
        <v>234</v>
      </c>
      <c r="EJ232" t="s">
        <v>234</v>
      </c>
      <c r="EK232" s="252">
        <v>25</v>
      </c>
      <c r="EL232" t="s">
        <v>1445</v>
      </c>
      <c r="EM232" t="s">
        <v>1445</v>
      </c>
      <c r="EN232" t="s">
        <v>234</v>
      </c>
      <c r="EO232">
        <v>150</v>
      </c>
      <c r="EP232">
        <v>125</v>
      </c>
      <c r="EQ232" s="252">
        <v>70.8333333333333</v>
      </c>
      <c r="ER232" t="s">
        <v>1655</v>
      </c>
      <c r="ES232" t="s">
        <v>1655</v>
      </c>
      <c r="ET232">
        <v>100</v>
      </c>
      <c r="EU232" t="s">
        <v>234</v>
      </c>
      <c r="EV232" t="s">
        <v>234</v>
      </c>
      <c r="EW232" t="s">
        <v>234</v>
      </c>
      <c r="EX232" s="99">
        <v>100</v>
      </c>
      <c r="EY232" t="s">
        <v>1655</v>
      </c>
      <c r="EZ232" t="s">
        <v>234</v>
      </c>
      <c r="FA232" t="s">
        <v>234</v>
      </c>
      <c r="FB232" t="s">
        <v>234</v>
      </c>
      <c r="FC232" t="s">
        <v>234</v>
      </c>
      <c r="FD232" t="s">
        <v>234</v>
      </c>
      <c r="FE232" t="s">
        <v>234</v>
      </c>
      <c r="FF232" t="s">
        <v>234</v>
      </c>
      <c r="FG232" t="s">
        <v>234</v>
      </c>
      <c r="FH232" t="s">
        <v>234</v>
      </c>
      <c r="FI232" t="s">
        <v>234</v>
      </c>
      <c r="FJ232" t="s">
        <v>234</v>
      </c>
      <c r="FK232" t="s">
        <v>234</v>
      </c>
      <c r="FL232" t="s">
        <v>1655</v>
      </c>
      <c r="FM232" t="s">
        <v>1528</v>
      </c>
      <c r="FN232">
        <v>0</v>
      </c>
      <c r="FO232">
        <v>0</v>
      </c>
      <c r="FP232">
        <v>0</v>
      </c>
      <c r="FQ232">
        <v>1</v>
      </c>
      <c r="FR232">
        <v>0</v>
      </c>
      <c r="FS232">
        <v>0</v>
      </c>
      <c r="FT232">
        <v>0</v>
      </c>
      <c r="FU232">
        <v>0</v>
      </c>
      <c r="FV232">
        <v>0</v>
      </c>
      <c r="FW232">
        <v>0</v>
      </c>
      <c r="FX232">
        <v>0</v>
      </c>
      <c r="FY232">
        <v>0</v>
      </c>
      <c r="FZ232">
        <v>0</v>
      </c>
      <c r="GA232" t="s">
        <v>234</v>
      </c>
      <c r="GB232" t="s">
        <v>4348</v>
      </c>
      <c r="GC232">
        <v>0</v>
      </c>
      <c r="GD232">
        <v>0</v>
      </c>
      <c r="GE232">
        <v>1</v>
      </c>
      <c r="GF232">
        <v>0</v>
      </c>
      <c r="GG232">
        <v>1</v>
      </c>
      <c r="GH232">
        <v>0</v>
      </c>
      <c r="GI232">
        <v>0</v>
      </c>
      <c r="GJ232">
        <v>0</v>
      </c>
      <c r="GK232" t="s">
        <v>1445</v>
      </c>
      <c r="GL232" t="s">
        <v>1445</v>
      </c>
      <c r="GM232" t="s">
        <v>1655</v>
      </c>
      <c r="GN232" t="s">
        <v>441</v>
      </c>
      <c r="GO232" t="s">
        <v>305</v>
      </c>
      <c r="GP232" t="s">
        <v>2151</v>
      </c>
      <c r="GQ232" t="s">
        <v>305</v>
      </c>
      <c r="GR232" t="s">
        <v>1445</v>
      </c>
      <c r="GS232" t="s">
        <v>234</v>
      </c>
      <c r="GT232" t="s">
        <v>234</v>
      </c>
      <c r="GU232" t="s">
        <v>234</v>
      </c>
      <c r="GV232" t="s">
        <v>234</v>
      </c>
      <c r="GW232" t="s">
        <v>234</v>
      </c>
      <c r="GX232" t="s">
        <v>234</v>
      </c>
      <c r="GY232" t="s">
        <v>234</v>
      </c>
      <c r="GZ232" t="s">
        <v>234</v>
      </c>
      <c r="HA232" t="s">
        <v>3928</v>
      </c>
      <c r="HB232">
        <v>0</v>
      </c>
      <c r="HC232">
        <v>1</v>
      </c>
      <c r="HD232">
        <v>1</v>
      </c>
      <c r="HE232">
        <v>1</v>
      </c>
      <c r="HF232">
        <v>0</v>
      </c>
      <c r="HG232">
        <v>0</v>
      </c>
      <c r="HH232">
        <v>0</v>
      </c>
      <c r="HI232">
        <v>0</v>
      </c>
      <c r="HJ232" t="s">
        <v>234</v>
      </c>
      <c r="HK232" t="s">
        <v>1655</v>
      </c>
      <c r="HL232" t="s">
        <v>234</v>
      </c>
      <c r="HM232" t="s">
        <v>303</v>
      </c>
      <c r="HN232">
        <v>0</v>
      </c>
      <c r="HO232">
        <v>1</v>
      </c>
      <c r="HP232">
        <v>0</v>
      </c>
      <c r="HQ232" t="s">
        <v>234</v>
      </c>
      <c r="HR232" t="s">
        <v>234</v>
      </c>
      <c r="HS232" t="s">
        <v>234</v>
      </c>
      <c r="HT232" t="s">
        <v>234</v>
      </c>
      <c r="HU232" t="s">
        <v>234</v>
      </c>
      <c r="HV232" t="s">
        <v>234</v>
      </c>
      <c r="HW232" t="s">
        <v>234</v>
      </c>
      <c r="HX232" t="s">
        <v>234</v>
      </c>
      <c r="HY232" t="s">
        <v>234</v>
      </c>
      <c r="HZ232" t="s">
        <v>234</v>
      </c>
      <c r="IA232" t="s">
        <v>234</v>
      </c>
      <c r="IB232" t="s">
        <v>234</v>
      </c>
      <c r="IC232" t="s">
        <v>234</v>
      </c>
      <c r="ID232" t="s">
        <v>234</v>
      </c>
      <c r="IE232" t="s">
        <v>234</v>
      </c>
      <c r="IF232" t="s">
        <v>234</v>
      </c>
      <c r="IG232" t="s">
        <v>234</v>
      </c>
      <c r="IH232" t="s">
        <v>234</v>
      </c>
      <c r="II232" t="s">
        <v>234</v>
      </c>
      <c r="IJ232" t="s">
        <v>234</v>
      </c>
      <c r="IK232" t="s">
        <v>234</v>
      </c>
      <c r="IL232" t="s">
        <v>234</v>
      </c>
      <c r="IM232" t="s">
        <v>234</v>
      </c>
      <c r="IN232" t="s">
        <v>234</v>
      </c>
      <c r="IO232" t="s">
        <v>234</v>
      </c>
      <c r="IP232" t="s">
        <v>234</v>
      </c>
      <c r="IQ232" t="s">
        <v>234</v>
      </c>
      <c r="IR232" t="s">
        <v>234</v>
      </c>
      <c r="IS232" t="s">
        <v>234</v>
      </c>
      <c r="IT232" t="s">
        <v>234</v>
      </c>
      <c r="IU232" t="s">
        <v>234</v>
      </c>
      <c r="IV232" t="s">
        <v>234</v>
      </c>
      <c r="IW232" t="s">
        <v>234</v>
      </c>
      <c r="IX232" t="s">
        <v>234</v>
      </c>
      <c r="IY232" t="s">
        <v>234</v>
      </c>
      <c r="IZ232" t="s">
        <v>234</v>
      </c>
      <c r="JA232" t="s">
        <v>234</v>
      </c>
      <c r="JB232" t="s">
        <v>234</v>
      </c>
      <c r="JC232" t="s">
        <v>234</v>
      </c>
      <c r="JD232" t="s">
        <v>234</v>
      </c>
      <c r="JE232" t="s">
        <v>234</v>
      </c>
      <c r="JF232" t="s">
        <v>234</v>
      </c>
      <c r="JG232" t="s">
        <v>234</v>
      </c>
      <c r="JH232" t="s">
        <v>234</v>
      </c>
      <c r="JI232" t="s">
        <v>234</v>
      </c>
      <c r="JJ232" t="s">
        <v>234</v>
      </c>
      <c r="JK232" t="s">
        <v>234</v>
      </c>
      <c r="JL232" t="s">
        <v>234</v>
      </c>
      <c r="JM232" t="s">
        <v>234</v>
      </c>
      <c r="JN232" t="s">
        <v>234</v>
      </c>
      <c r="JO232" t="s">
        <v>234</v>
      </c>
      <c r="JP232" t="s">
        <v>234</v>
      </c>
      <c r="JQ232" t="s">
        <v>234</v>
      </c>
      <c r="JR232" t="s">
        <v>234</v>
      </c>
      <c r="JS232" t="s">
        <v>234</v>
      </c>
      <c r="JT232" t="s">
        <v>234</v>
      </c>
      <c r="JU232" t="s">
        <v>234</v>
      </c>
      <c r="JV232" t="s">
        <v>234</v>
      </c>
      <c r="JW232" t="s">
        <v>234</v>
      </c>
      <c r="JX232" t="s">
        <v>234</v>
      </c>
    </row>
    <row r="233" spans="1:284" x14ac:dyDescent="0.35">
      <c r="A233" t="s">
        <v>4350</v>
      </c>
      <c r="B233" s="268">
        <v>44621</v>
      </c>
      <c r="C233" t="s">
        <v>451</v>
      </c>
      <c r="D233" t="s">
        <v>450</v>
      </c>
      <c r="E233" t="s">
        <v>4303</v>
      </c>
      <c r="F233" t="s">
        <v>441</v>
      </c>
      <c r="G233" t="s">
        <v>2151</v>
      </c>
      <c r="H233" t="s">
        <v>4305</v>
      </c>
      <c r="I233" t="s">
        <v>246</v>
      </c>
      <c r="J233" t="s">
        <v>4307</v>
      </c>
      <c r="K233" t="s">
        <v>247</v>
      </c>
      <c r="L233" t="s">
        <v>284</v>
      </c>
      <c r="M233" t="s">
        <v>250</v>
      </c>
      <c r="N233" t="s">
        <v>234</v>
      </c>
      <c r="O233" t="s">
        <v>234</v>
      </c>
      <c r="P233" t="s">
        <v>285</v>
      </c>
      <c r="Q233" t="s">
        <v>234</v>
      </c>
      <c r="R233" t="s">
        <v>3875</v>
      </c>
      <c r="S233">
        <v>1</v>
      </c>
      <c r="T233">
        <v>1</v>
      </c>
      <c r="U233">
        <v>0</v>
      </c>
      <c r="V233">
        <v>0</v>
      </c>
      <c r="W233">
        <v>0</v>
      </c>
      <c r="X233">
        <v>0</v>
      </c>
      <c r="Y233">
        <v>0</v>
      </c>
      <c r="Z233">
        <v>0</v>
      </c>
      <c r="AA233" t="s">
        <v>309</v>
      </c>
      <c r="AB233" t="s">
        <v>750</v>
      </c>
      <c r="AC233" t="s">
        <v>3880</v>
      </c>
      <c r="AD233">
        <v>1</v>
      </c>
      <c r="AE233">
        <v>0</v>
      </c>
      <c r="AF233">
        <v>0</v>
      </c>
      <c r="AG233">
        <v>0</v>
      </c>
      <c r="AH233">
        <v>1</v>
      </c>
      <c r="AI233">
        <v>0</v>
      </c>
      <c r="AJ233">
        <v>0</v>
      </c>
      <c r="AK233">
        <v>0</v>
      </c>
      <c r="AL233">
        <v>0</v>
      </c>
      <c r="AM233">
        <v>0</v>
      </c>
      <c r="AN233" t="s">
        <v>234</v>
      </c>
      <c r="AO233" t="s">
        <v>304</v>
      </c>
      <c r="AP233" t="s">
        <v>289</v>
      </c>
      <c r="AQ233" t="s">
        <v>4213</v>
      </c>
      <c r="AR233">
        <v>0</v>
      </c>
      <c r="AS233">
        <v>0</v>
      </c>
      <c r="AT233">
        <v>0</v>
      </c>
      <c r="AU233">
        <v>0</v>
      </c>
      <c r="AV233">
        <v>1</v>
      </c>
      <c r="AW233">
        <v>1</v>
      </c>
      <c r="AX233">
        <v>0</v>
      </c>
      <c r="AY233">
        <v>0</v>
      </c>
      <c r="AZ233" t="s">
        <v>1500</v>
      </c>
      <c r="BA233" t="s">
        <v>234</v>
      </c>
      <c r="BB233" t="s">
        <v>234</v>
      </c>
      <c r="BC233" t="s">
        <v>234</v>
      </c>
      <c r="BD233" t="s">
        <v>234</v>
      </c>
      <c r="BE233" s="252" t="s">
        <v>234</v>
      </c>
      <c r="BF233" t="s">
        <v>234</v>
      </c>
      <c r="BG233" t="s">
        <v>234</v>
      </c>
      <c r="BH233" s="252" t="s">
        <v>234</v>
      </c>
      <c r="BI233" t="s">
        <v>234</v>
      </c>
      <c r="BJ233" t="s">
        <v>234</v>
      </c>
      <c r="BK233" s="252" t="s">
        <v>234</v>
      </c>
      <c r="BL233" t="s">
        <v>234</v>
      </c>
      <c r="BM233">
        <v>500</v>
      </c>
      <c r="BN233" s="252">
        <v>208.333333333333</v>
      </c>
      <c r="BO233" t="s">
        <v>1445</v>
      </c>
      <c r="BP233">
        <v>600</v>
      </c>
      <c r="BQ233" s="252">
        <v>250</v>
      </c>
      <c r="BR233" t="s">
        <v>1445</v>
      </c>
      <c r="BS233" t="s">
        <v>234</v>
      </c>
      <c r="BT233" t="s">
        <v>234</v>
      </c>
      <c r="BU233" t="s">
        <v>234</v>
      </c>
      <c r="BV233" t="s">
        <v>234</v>
      </c>
      <c r="BW233" t="s">
        <v>234</v>
      </c>
      <c r="BX233" t="s">
        <v>234</v>
      </c>
      <c r="BY233" t="s">
        <v>234</v>
      </c>
      <c r="BZ233" t="s">
        <v>234</v>
      </c>
      <c r="CA233" t="s">
        <v>234</v>
      </c>
      <c r="CB233" t="s">
        <v>234</v>
      </c>
      <c r="CC233" t="s">
        <v>234</v>
      </c>
      <c r="CD233" t="s">
        <v>234</v>
      </c>
      <c r="CE233" t="s">
        <v>1655</v>
      </c>
      <c r="CF233" t="s">
        <v>1545</v>
      </c>
      <c r="CG233">
        <v>0</v>
      </c>
      <c r="CH233">
        <v>0</v>
      </c>
      <c r="CI233">
        <v>0</v>
      </c>
      <c r="CJ233">
        <v>0</v>
      </c>
      <c r="CK233">
        <v>0</v>
      </c>
      <c r="CL233">
        <v>0</v>
      </c>
      <c r="CM233">
        <v>0</v>
      </c>
      <c r="CN233">
        <v>0</v>
      </c>
      <c r="CO233">
        <v>0</v>
      </c>
      <c r="CP233">
        <v>0</v>
      </c>
      <c r="CQ233">
        <v>1</v>
      </c>
      <c r="CR233">
        <v>0</v>
      </c>
      <c r="CS233">
        <v>0</v>
      </c>
      <c r="CT233">
        <v>0</v>
      </c>
      <c r="CU233" t="s">
        <v>234</v>
      </c>
      <c r="CV233" t="s">
        <v>4213</v>
      </c>
      <c r="CW233">
        <v>0</v>
      </c>
      <c r="CX233">
        <v>0</v>
      </c>
      <c r="CY233">
        <v>0</v>
      </c>
      <c r="CZ233">
        <v>0</v>
      </c>
      <c r="DA233">
        <v>1</v>
      </c>
      <c r="DB233">
        <v>1</v>
      </c>
      <c r="DC233">
        <v>0</v>
      </c>
      <c r="DD233">
        <v>0</v>
      </c>
      <c r="DE233" t="s">
        <v>1445</v>
      </c>
      <c r="DF233" t="s">
        <v>1445</v>
      </c>
      <c r="DG233" t="s">
        <v>1655</v>
      </c>
      <c r="DH233" t="s">
        <v>441</v>
      </c>
      <c r="DI233" t="s">
        <v>305</v>
      </c>
      <c r="DJ233" t="s">
        <v>2151</v>
      </c>
      <c r="DK233" t="s">
        <v>305</v>
      </c>
      <c r="DL233" t="s">
        <v>1127</v>
      </c>
      <c r="DM233">
        <v>0</v>
      </c>
      <c r="DN233">
        <v>0</v>
      </c>
      <c r="DO233">
        <v>0</v>
      </c>
      <c r="DP233">
        <v>0</v>
      </c>
      <c r="DQ233">
        <v>0</v>
      </c>
      <c r="DR233">
        <v>1</v>
      </c>
      <c r="DS233">
        <v>0</v>
      </c>
      <c r="DT233">
        <v>0</v>
      </c>
      <c r="DU233" t="s">
        <v>234</v>
      </c>
      <c r="DV233" t="s">
        <v>234</v>
      </c>
      <c r="DW233" t="s">
        <v>234</v>
      </c>
      <c r="DX233" t="s">
        <v>234</v>
      </c>
      <c r="DY233" t="s">
        <v>234</v>
      </c>
      <c r="DZ233" t="s">
        <v>234</v>
      </c>
      <c r="EA233" t="s">
        <v>234</v>
      </c>
      <c r="EB233" t="s">
        <v>234</v>
      </c>
      <c r="EC233" t="s">
        <v>234</v>
      </c>
      <c r="ED233" t="s">
        <v>234</v>
      </c>
      <c r="EE233" t="s">
        <v>234</v>
      </c>
      <c r="EF233" t="s">
        <v>234</v>
      </c>
      <c r="EG233" t="s">
        <v>234</v>
      </c>
      <c r="EH233" t="s">
        <v>234</v>
      </c>
      <c r="EI233" t="s">
        <v>234</v>
      </c>
      <c r="EJ233" t="s">
        <v>234</v>
      </c>
      <c r="EK233" s="252" t="s">
        <v>234</v>
      </c>
      <c r="EL233" t="s">
        <v>234</v>
      </c>
      <c r="EM233" t="s">
        <v>234</v>
      </c>
      <c r="EN233" t="s">
        <v>234</v>
      </c>
      <c r="EO233" t="s">
        <v>234</v>
      </c>
      <c r="EP233" t="s">
        <v>234</v>
      </c>
      <c r="EQ233" s="252" t="s">
        <v>234</v>
      </c>
      <c r="ER233" t="s">
        <v>234</v>
      </c>
      <c r="ES233" t="s">
        <v>234</v>
      </c>
      <c r="ET233" t="s">
        <v>234</v>
      </c>
      <c r="EU233" t="s">
        <v>234</v>
      </c>
      <c r="EV233" t="s">
        <v>234</v>
      </c>
      <c r="EW233" t="s">
        <v>234</v>
      </c>
      <c r="EX233" t="s">
        <v>234</v>
      </c>
      <c r="EY233" t="s">
        <v>234</v>
      </c>
      <c r="EZ233" t="s">
        <v>1655</v>
      </c>
      <c r="FA233" t="s">
        <v>234</v>
      </c>
      <c r="FB233">
        <v>25</v>
      </c>
      <c r="FC233" t="s">
        <v>234</v>
      </c>
      <c r="FD233" t="s">
        <v>234</v>
      </c>
      <c r="FE233" t="s">
        <v>234</v>
      </c>
      <c r="FF233" t="s">
        <v>234</v>
      </c>
      <c r="FG233" t="s">
        <v>234</v>
      </c>
      <c r="FH233" t="s">
        <v>234</v>
      </c>
      <c r="FI233" t="s">
        <v>1655</v>
      </c>
      <c r="FJ233" t="s">
        <v>259</v>
      </c>
      <c r="FK233" s="99">
        <v>25</v>
      </c>
      <c r="FL233" t="s">
        <v>1655</v>
      </c>
      <c r="FM233" t="s">
        <v>1555</v>
      </c>
      <c r="FN233">
        <v>0</v>
      </c>
      <c r="FO233">
        <v>0</v>
      </c>
      <c r="FP233">
        <v>0</v>
      </c>
      <c r="FQ233">
        <v>0</v>
      </c>
      <c r="FR233">
        <v>0</v>
      </c>
      <c r="FS233">
        <v>0</v>
      </c>
      <c r="FT233">
        <v>0</v>
      </c>
      <c r="FU233">
        <v>0</v>
      </c>
      <c r="FV233">
        <v>0</v>
      </c>
      <c r="FW233">
        <v>1</v>
      </c>
      <c r="FX233">
        <v>0</v>
      </c>
      <c r="FY233">
        <v>0</v>
      </c>
      <c r="FZ233">
        <v>0</v>
      </c>
      <c r="GA233" t="s">
        <v>234</v>
      </c>
      <c r="GB233" t="s">
        <v>1127</v>
      </c>
      <c r="GC233">
        <v>0</v>
      </c>
      <c r="GD233">
        <v>0</v>
      </c>
      <c r="GE233">
        <v>0</v>
      </c>
      <c r="GF233">
        <v>0</v>
      </c>
      <c r="GG233">
        <v>0</v>
      </c>
      <c r="GH233">
        <v>1</v>
      </c>
      <c r="GI233">
        <v>0</v>
      </c>
      <c r="GJ233">
        <v>0</v>
      </c>
      <c r="GK233" t="s">
        <v>1445</v>
      </c>
      <c r="GL233" t="s">
        <v>1445</v>
      </c>
      <c r="GM233" t="s">
        <v>1655</v>
      </c>
      <c r="GN233" t="s">
        <v>441</v>
      </c>
      <c r="GO233" t="s">
        <v>305</v>
      </c>
      <c r="GP233" t="s">
        <v>2151</v>
      </c>
      <c r="GQ233" t="s">
        <v>305</v>
      </c>
      <c r="GR233" t="s">
        <v>1445</v>
      </c>
      <c r="GS233" t="s">
        <v>234</v>
      </c>
      <c r="GT233" t="s">
        <v>234</v>
      </c>
      <c r="GU233" t="s">
        <v>234</v>
      </c>
      <c r="GV233" t="s">
        <v>234</v>
      </c>
      <c r="GW233" t="s">
        <v>234</v>
      </c>
      <c r="GX233" t="s">
        <v>234</v>
      </c>
      <c r="GY233" t="s">
        <v>234</v>
      </c>
      <c r="GZ233" t="s">
        <v>234</v>
      </c>
      <c r="HA233" t="s">
        <v>3798</v>
      </c>
      <c r="HB233">
        <v>0</v>
      </c>
      <c r="HC233">
        <v>1</v>
      </c>
      <c r="HD233">
        <v>1</v>
      </c>
      <c r="HE233">
        <v>1</v>
      </c>
      <c r="HF233">
        <v>0</v>
      </c>
      <c r="HG233">
        <v>0</v>
      </c>
      <c r="HH233">
        <v>0</v>
      </c>
      <c r="HI233">
        <v>0</v>
      </c>
      <c r="HJ233" t="s">
        <v>234</v>
      </c>
      <c r="HK233" t="s">
        <v>1655</v>
      </c>
      <c r="HL233" t="s">
        <v>234</v>
      </c>
      <c r="HM233" t="s">
        <v>303</v>
      </c>
      <c r="HN233">
        <v>0</v>
      </c>
      <c r="HO233">
        <v>1</v>
      </c>
      <c r="HP233">
        <v>0</v>
      </c>
      <c r="HQ233" t="s">
        <v>234</v>
      </c>
      <c r="HR233" t="s">
        <v>234</v>
      </c>
      <c r="HS233" t="s">
        <v>234</v>
      </c>
      <c r="HT233" t="s">
        <v>234</v>
      </c>
      <c r="HU233" t="s">
        <v>234</v>
      </c>
      <c r="HV233" t="s">
        <v>234</v>
      </c>
      <c r="HW233" t="s">
        <v>234</v>
      </c>
      <c r="HX233" t="s">
        <v>234</v>
      </c>
      <c r="HY233" t="s">
        <v>234</v>
      </c>
      <c r="HZ233" t="s">
        <v>234</v>
      </c>
      <c r="IA233" t="s">
        <v>234</v>
      </c>
      <c r="IB233" t="s">
        <v>234</v>
      </c>
      <c r="IC233" t="s">
        <v>234</v>
      </c>
      <c r="ID233" t="s">
        <v>234</v>
      </c>
      <c r="IE233" t="s">
        <v>234</v>
      </c>
      <c r="IF233" t="s">
        <v>234</v>
      </c>
      <c r="IG233" t="s">
        <v>234</v>
      </c>
      <c r="IH233" t="s">
        <v>234</v>
      </c>
      <c r="II233" t="s">
        <v>234</v>
      </c>
      <c r="IJ233" t="s">
        <v>234</v>
      </c>
      <c r="IK233" t="s">
        <v>234</v>
      </c>
      <c r="IL233" t="s">
        <v>234</v>
      </c>
      <c r="IM233" t="s">
        <v>234</v>
      </c>
      <c r="IN233" t="s">
        <v>234</v>
      </c>
      <c r="IO233" t="s">
        <v>234</v>
      </c>
      <c r="IP233" t="s">
        <v>234</v>
      </c>
      <c r="IQ233" t="s">
        <v>234</v>
      </c>
      <c r="IR233" t="s">
        <v>234</v>
      </c>
      <c r="IS233" t="s">
        <v>234</v>
      </c>
      <c r="IT233" t="s">
        <v>234</v>
      </c>
      <c r="IU233" t="s">
        <v>234</v>
      </c>
      <c r="IV233" t="s">
        <v>234</v>
      </c>
      <c r="IW233" t="s">
        <v>234</v>
      </c>
      <c r="IX233" t="s">
        <v>234</v>
      </c>
      <c r="IY233" t="s">
        <v>234</v>
      </c>
      <c r="IZ233" t="s">
        <v>234</v>
      </c>
      <c r="JA233" t="s">
        <v>234</v>
      </c>
      <c r="JB233" t="s">
        <v>234</v>
      </c>
      <c r="JC233" t="s">
        <v>234</v>
      </c>
      <c r="JD233" t="s">
        <v>234</v>
      </c>
      <c r="JE233" t="s">
        <v>234</v>
      </c>
      <c r="JF233" t="s">
        <v>234</v>
      </c>
      <c r="JG233" t="s">
        <v>234</v>
      </c>
      <c r="JH233" t="s">
        <v>234</v>
      </c>
      <c r="JI233" t="s">
        <v>234</v>
      </c>
      <c r="JJ233" t="s">
        <v>234</v>
      </c>
      <c r="JK233" t="s">
        <v>234</v>
      </c>
      <c r="JL233" t="s">
        <v>234</v>
      </c>
      <c r="JM233" t="s">
        <v>234</v>
      </c>
      <c r="JN233" t="s">
        <v>234</v>
      </c>
      <c r="JO233" t="s">
        <v>234</v>
      </c>
      <c r="JP233" t="s">
        <v>234</v>
      </c>
      <c r="JQ233" t="s">
        <v>234</v>
      </c>
      <c r="JR233" t="s">
        <v>234</v>
      </c>
      <c r="JS233" t="s">
        <v>234</v>
      </c>
      <c r="JT233" t="s">
        <v>234</v>
      </c>
      <c r="JU233" t="s">
        <v>234</v>
      </c>
      <c r="JV233" t="s">
        <v>234</v>
      </c>
      <c r="JW233" t="s">
        <v>234</v>
      </c>
      <c r="JX233" t="s">
        <v>234</v>
      </c>
    </row>
    <row r="234" spans="1:284" x14ac:dyDescent="0.35">
      <c r="A234" t="s">
        <v>4351</v>
      </c>
      <c r="B234" s="268">
        <v>44621</v>
      </c>
      <c r="C234" t="s">
        <v>451</v>
      </c>
      <c r="D234" t="s">
        <v>450</v>
      </c>
      <c r="E234" t="s">
        <v>4303</v>
      </c>
      <c r="F234" t="s">
        <v>441</v>
      </c>
      <c r="G234" t="s">
        <v>2151</v>
      </c>
      <c r="H234" t="s">
        <v>4305</v>
      </c>
      <c r="I234" t="s">
        <v>246</v>
      </c>
      <c r="J234" t="s">
        <v>4307</v>
      </c>
      <c r="K234" t="s">
        <v>247</v>
      </c>
      <c r="L234" t="s">
        <v>284</v>
      </c>
      <c r="M234" t="s">
        <v>250</v>
      </c>
      <c r="N234" t="s">
        <v>234</v>
      </c>
      <c r="O234" t="s">
        <v>234</v>
      </c>
      <c r="P234" t="s">
        <v>316</v>
      </c>
      <c r="Q234" t="s">
        <v>234</v>
      </c>
      <c r="R234" t="s">
        <v>318</v>
      </c>
      <c r="S234">
        <v>1</v>
      </c>
      <c r="T234">
        <v>0</v>
      </c>
      <c r="U234">
        <v>0</v>
      </c>
      <c r="V234">
        <v>0</v>
      </c>
      <c r="W234">
        <v>0</v>
      </c>
      <c r="X234">
        <v>0</v>
      </c>
      <c r="Y234">
        <v>0</v>
      </c>
      <c r="Z234">
        <v>0</v>
      </c>
      <c r="AA234" t="s">
        <v>309</v>
      </c>
      <c r="AB234" t="s">
        <v>750</v>
      </c>
      <c r="AC234" t="s">
        <v>3880</v>
      </c>
      <c r="AD234">
        <v>1</v>
      </c>
      <c r="AE234">
        <v>0</v>
      </c>
      <c r="AF234">
        <v>0</v>
      </c>
      <c r="AG234">
        <v>0</v>
      </c>
      <c r="AH234">
        <v>1</v>
      </c>
      <c r="AI234">
        <v>0</v>
      </c>
      <c r="AJ234">
        <v>0</v>
      </c>
      <c r="AK234">
        <v>0</v>
      </c>
      <c r="AL234">
        <v>0</v>
      </c>
      <c r="AM234">
        <v>0</v>
      </c>
      <c r="AN234" t="s">
        <v>234</v>
      </c>
      <c r="AO234" t="s">
        <v>288</v>
      </c>
      <c r="AP234" t="s">
        <v>289</v>
      </c>
      <c r="AQ234" t="s">
        <v>4213</v>
      </c>
      <c r="AR234">
        <v>0</v>
      </c>
      <c r="AS234">
        <v>0</v>
      </c>
      <c r="AT234">
        <v>0</v>
      </c>
      <c r="AU234">
        <v>0</v>
      </c>
      <c r="AV234">
        <v>1</v>
      </c>
      <c r="AW234">
        <v>1</v>
      </c>
      <c r="AX234">
        <v>0</v>
      </c>
      <c r="AY234">
        <v>0</v>
      </c>
      <c r="AZ234" t="s">
        <v>1500</v>
      </c>
      <c r="BA234" t="s">
        <v>234</v>
      </c>
      <c r="BB234" t="s">
        <v>234</v>
      </c>
      <c r="BC234" t="s">
        <v>234</v>
      </c>
      <c r="BD234" t="s">
        <v>234</v>
      </c>
      <c r="BE234" s="252" t="s">
        <v>234</v>
      </c>
      <c r="BF234" t="s">
        <v>234</v>
      </c>
      <c r="BG234" t="s">
        <v>234</v>
      </c>
      <c r="BH234" s="252" t="s">
        <v>234</v>
      </c>
      <c r="BI234" t="s">
        <v>234</v>
      </c>
      <c r="BJ234" t="s">
        <v>234</v>
      </c>
      <c r="BK234" s="252" t="s">
        <v>234</v>
      </c>
      <c r="BL234" t="s">
        <v>234</v>
      </c>
      <c r="BM234">
        <v>550</v>
      </c>
      <c r="BN234" s="252">
        <v>229.166666666666</v>
      </c>
      <c r="BO234" t="s">
        <v>1445</v>
      </c>
      <c r="BP234">
        <v>600</v>
      </c>
      <c r="BQ234" s="252">
        <v>250</v>
      </c>
      <c r="BR234" t="s">
        <v>1445</v>
      </c>
      <c r="BS234" t="s">
        <v>234</v>
      </c>
      <c r="BT234" t="s">
        <v>234</v>
      </c>
      <c r="BU234" t="s">
        <v>234</v>
      </c>
      <c r="BV234" t="s">
        <v>234</v>
      </c>
      <c r="BW234" t="s">
        <v>234</v>
      </c>
      <c r="BX234" t="s">
        <v>234</v>
      </c>
      <c r="BY234" t="s">
        <v>234</v>
      </c>
      <c r="BZ234" t="s">
        <v>234</v>
      </c>
      <c r="CA234" t="s">
        <v>234</v>
      </c>
      <c r="CB234" t="s">
        <v>234</v>
      </c>
      <c r="CC234" t="s">
        <v>234</v>
      </c>
      <c r="CD234" t="s">
        <v>234</v>
      </c>
      <c r="CE234" t="s">
        <v>1445</v>
      </c>
      <c r="CF234" t="s">
        <v>234</v>
      </c>
      <c r="CG234" t="s">
        <v>234</v>
      </c>
      <c r="CH234" t="s">
        <v>234</v>
      </c>
      <c r="CI234" t="s">
        <v>234</v>
      </c>
      <c r="CJ234" t="s">
        <v>234</v>
      </c>
      <c r="CK234" t="s">
        <v>234</v>
      </c>
      <c r="CL234" t="s">
        <v>234</v>
      </c>
      <c r="CM234" t="s">
        <v>234</v>
      </c>
      <c r="CN234" t="s">
        <v>234</v>
      </c>
      <c r="CO234" t="s">
        <v>234</v>
      </c>
      <c r="CP234" t="s">
        <v>234</v>
      </c>
      <c r="CQ234" t="s">
        <v>234</v>
      </c>
      <c r="CR234" t="s">
        <v>234</v>
      </c>
      <c r="CS234" t="s">
        <v>234</v>
      </c>
      <c r="CT234" t="s">
        <v>234</v>
      </c>
      <c r="CU234" t="s">
        <v>234</v>
      </c>
      <c r="CV234" t="s">
        <v>234</v>
      </c>
      <c r="CW234" t="s">
        <v>234</v>
      </c>
      <c r="CX234" t="s">
        <v>234</v>
      </c>
      <c r="CY234" t="s">
        <v>234</v>
      </c>
      <c r="CZ234" t="s">
        <v>234</v>
      </c>
      <c r="DA234" t="s">
        <v>234</v>
      </c>
      <c r="DB234" t="s">
        <v>234</v>
      </c>
      <c r="DC234" t="s">
        <v>234</v>
      </c>
      <c r="DD234" t="s">
        <v>234</v>
      </c>
      <c r="DE234" t="s">
        <v>1445</v>
      </c>
      <c r="DF234" t="s">
        <v>1445</v>
      </c>
      <c r="DG234" t="s">
        <v>1655</v>
      </c>
      <c r="DH234" t="s">
        <v>441</v>
      </c>
      <c r="DI234" t="s">
        <v>305</v>
      </c>
      <c r="DJ234" t="s">
        <v>2151</v>
      </c>
      <c r="DK234" t="s">
        <v>305</v>
      </c>
      <c r="DL234" t="s">
        <v>234</v>
      </c>
      <c r="DM234" t="s">
        <v>234</v>
      </c>
      <c r="DN234" t="s">
        <v>234</v>
      </c>
      <c r="DO234" t="s">
        <v>234</v>
      </c>
      <c r="DP234" t="s">
        <v>234</v>
      </c>
      <c r="DQ234" t="s">
        <v>234</v>
      </c>
      <c r="DR234" t="s">
        <v>234</v>
      </c>
      <c r="DS234" t="s">
        <v>234</v>
      </c>
      <c r="DT234" t="s">
        <v>234</v>
      </c>
      <c r="DU234" t="s">
        <v>234</v>
      </c>
      <c r="DV234" t="s">
        <v>234</v>
      </c>
      <c r="DW234" t="s">
        <v>234</v>
      </c>
      <c r="DX234" t="s">
        <v>234</v>
      </c>
      <c r="DY234" t="s">
        <v>234</v>
      </c>
      <c r="DZ234" t="s">
        <v>234</v>
      </c>
      <c r="EA234" t="s">
        <v>234</v>
      </c>
      <c r="EB234" t="s">
        <v>234</v>
      </c>
      <c r="EC234" t="s">
        <v>234</v>
      </c>
      <c r="ED234" t="s">
        <v>234</v>
      </c>
      <c r="EE234" t="s">
        <v>234</v>
      </c>
      <c r="EF234" t="s">
        <v>234</v>
      </c>
      <c r="EG234" t="s">
        <v>234</v>
      </c>
      <c r="EH234" t="s">
        <v>234</v>
      </c>
      <c r="EI234" t="s">
        <v>234</v>
      </c>
      <c r="EJ234" t="s">
        <v>234</v>
      </c>
      <c r="EK234" s="252" t="s">
        <v>234</v>
      </c>
      <c r="EL234" t="s">
        <v>234</v>
      </c>
      <c r="EM234" t="s">
        <v>234</v>
      </c>
      <c r="EN234" t="s">
        <v>234</v>
      </c>
      <c r="EO234" t="s">
        <v>234</v>
      </c>
      <c r="EP234" t="s">
        <v>234</v>
      </c>
      <c r="EQ234" s="252" t="s">
        <v>234</v>
      </c>
      <c r="ER234" t="s">
        <v>234</v>
      </c>
      <c r="ES234" t="s">
        <v>234</v>
      </c>
      <c r="ET234" t="s">
        <v>234</v>
      </c>
      <c r="EU234" t="s">
        <v>234</v>
      </c>
      <c r="EV234" t="s">
        <v>234</v>
      </c>
      <c r="EW234" t="s">
        <v>234</v>
      </c>
      <c r="EX234" t="s">
        <v>234</v>
      </c>
      <c r="EY234" t="s">
        <v>234</v>
      </c>
      <c r="EZ234" t="s">
        <v>234</v>
      </c>
      <c r="FA234" t="s">
        <v>234</v>
      </c>
      <c r="FB234" t="s">
        <v>234</v>
      </c>
      <c r="FC234" t="s">
        <v>234</v>
      </c>
      <c r="FD234" t="s">
        <v>234</v>
      </c>
      <c r="FE234" t="s">
        <v>234</v>
      </c>
      <c r="FF234" t="s">
        <v>234</v>
      </c>
      <c r="FG234" t="s">
        <v>234</v>
      </c>
      <c r="FH234" t="s">
        <v>234</v>
      </c>
      <c r="FI234" t="s">
        <v>234</v>
      </c>
      <c r="FJ234" t="s">
        <v>234</v>
      </c>
      <c r="FK234" t="s">
        <v>234</v>
      </c>
      <c r="FL234" t="s">
        <v>234</v>
      </c>
      <c r="FM234" t="s">
        <v>234</v>
      </c>
      <c r="FN234" t="s">
        <v>234</v>
      </c>
      <c r="FO234" t="s">
        <v>234</v>
      </c>
      <c r="FP234" t="s">
        <v>234</v>
      </c>
      <c r="FQ234" t="s">
        <v>234</v>
      </c>
      <c r="FR234" t="s">
        <v>234</v>
      </c>
      <c r="FS234" t="s">
        <v>234</v>
      </c>
      <c r="FT234" t="s">
        <v>234</v>
      </c>
      <c r="FU234" t="s">
        <v>234</v>
      </c>
      <c r="FV234" t="s">
        <v>234</v>
      </c>
      <c r="FW234" t="s">
        <v>234</v>
      </c>
      <c r="FX234" t="s">
        <v>234</v>
      </c>
      <c r="FY234" t="s">
        <v>234</v>
      </c>
      <c r="FZ234" t="s">
        <v>234</v>
      </c>
      <c r="GA234" t="s">
        <v>234</v>
      </c>
      <c r="GB234" t="s">
        <v>234</v>
      </c>
      <c r="GC234" t="s">
        <v>234</v>
      </c>
      <c r="GD234" t="s">
        <v>234</v>
      </c>
      <c r="GE234" t="s">
        <v>234</v>
      </c>
      <c r="GF234" t="s">
        <v>234</v>
      </c>
      <c r="GG234" t="s">
        <v>234</v>
      </c>
      <c r="GH234" t="s">
        <v>234</v>
      </c>
      <c r="GI234" t="s">
        <v>234</v>
      </c>
      <c r="GJ234" t="s">
        <v>234</v>
      </c>
      <c r="GK234" t="s">
        <v>234</v>
      </c>
      <c r="GL234" t="s">
        <v>234</v>
      </c>
      <c r="GM234" t="s">
        <v>234</v>
      </c>
      <c r="GN234" t="s">
        <v>234</v>
      </c>
      <c r="GO234" t="s">
        <v>234</v>
      </c>
      <c r="GP234" t="s">
        <v>234</v>
      </c>
      <c r="GQ234" t="s">
        <v>234</v>
      </c>
      <c r="GR234" t="s">
        <v>1445</v>
      </c>
      <c r="GS234" t="s">
        <v>234</v>
      </c>
      <c r="GT234" t="s">
        <v>234</v>
      </c>
      <c r="GU234" t="s">
        <v>234</v>
      </c>
      <c r="GV234" t="s">
        <v>234</v>
      </c>
      <c r="GW234" t="s">
        <v>234</v>
      </c>
      <c r="GX234" t="s">
        <v>234</v>
      </c>
      <c r="GY234" t="s">
        <v>234</v>
      </c>
      <c r="GZ234" t="s">
        <v>234</v>
      </c>
      <c r="HA234" t="s">
        <v>3979</v>
      </c>
      <c r="HB234">
        <v>0</v>
      </c>
      <c r="HC234">
        <v>1</v>
      </c>
      <c r="HD234">
        <v>1</v>
      </c>
      <c r="HE234">
        <v>0</v>
      </c>
      <c r="HF234">
        <v>0</v>
      </c>
      <c r="HG234">
        <v>0</v>
      </c>
      <c r="HH234">
        <v>0</v>
      </c>
      <c r="HI234">
        <v>0</v>
      </c>
      <c r="HJ234" t="s">
        <v>234</v>
      </c>
      <c r="HK234" t="s">
        <v>1445</v>
      </c>
      <c r="HL234" t="s">
        <v>234</v>
      </c>
      <c r="HM234" t="s">
        <v>234</v>
      </c>
      <c r="HN234" t="s">
        <v>234</v>
      </c>
      <c r="HO234" t="s">
        <v>234</v>
      </c>
      <c r="HP234" t="s">
        <v>234</v>
      </c>
      <c r="HQ234" t="s">
        <v>234</v>
      </c>
      <c r="HR234" t="s">
        <v>234</v>
      </c>
      <c r="HS234" t="s">
        <v>234</v>
      </c>
      <c r="HT234" t="s">
        <v>234</v>
      </c>
      <c r="HU234" t="s">
        <v>234</v>
      </c>
      <c r="HV234" t="s">
        <v>234</v>
      </c>
      <c r="HW234" t="s">
        <v>234</v>
      </c>
      <c r="HX234" t="s">
        <v>234</v>
      </c>
      <c r="HY234" t="s">
        <v>234</v>
      </c>
      <c r="HZ234" t="s">
        <v>234</v>
      </c>
      <c r="IA234" t="s">
        <v>234</v>
      </c>
      <c r="IB234" t="s">
        <v>234</v>
      </c>
      <c r="IC234" t="s">
        <v>234</v>
      </c>
      <c r="ID234" t="s">
        <v>234</v>
      </c>
      <c r="IE234" t="s">
        <v>234</v>
      </c>
      <c r="IF234" t="s">
        <v>234</v>
      </c>
      <c r="IG234" t="s">
        <v>234</v>
      </c>
      <c r="IH234" t="s">
        <v>234</v>
      </c>
      <c r="II234" t="s">
        <v>234</v>
      </c>
      <c r="IJ234" t="s">
        <v>234</v>
      </c>
      <c r="IK234" t="s">
        <v>234</v>
      </c>
      <c r="IL234" t="s">
        <v>234</v>
      </c>
      <c r="IM234" t="s">
        <v>234</v>
      </c>
      <c r="IN234" t="s">
        <v>234</v>
      </c>
      <c r="IO234" t="s">
        <v>234</v>
      </c>
      <c r="IP234" t="s">
        <v>234</v>
      </c>
      <c r="IQ234" t="s">
        <v>234</v>
      </c>
      <c r="IR234" t="s">
        <v>234</v>
      </c>
      <c r="IS234" t="s">
        <v>234</v>
      </c>
      <c r="IT234" t="s">
        <v>234</v>
      </c>
      <c r="IU234" t="s">
        <v>234</v>
      </c>
      <c r="IV234" t="s">
        <v>234</v>
      </c>
      <c r="IW234" t="s">
        <v>234</v>
      </c>
      <c r="IX234" t="s">
        <v>234</v>
      </c>
      <c r="IY234" t="s">
        <v>234</v>
      </c>
      <c r="IZ234" t="s">
        <v>234</v>
      </c>
      <c r="JA234" t="s">
        <v>234</v>
      </c>
      <c r="JB234" t="s">
        <v>234</v>
      </c>
      <c r="JC234" t="s">
        <v>234</v>
      </c>
      <c r="JD234" t="s">
        <v>234</v>
      </c>
      <c r="JE234" t="s">
        <v>234</v>
      </c>
      <c r="JF234" t="s">
        <v>234</v>
      </c>
      <c r="JG234" t="s">
        <v>234</v>
      </c>
      <c r="JH234" t="s">
        <v>234</v>
      </c>
      <c r="JI234" t="s">
        <v>234</v>
      </c>
      <c r="JJ234" t="s">
        <v>234</v>
      </c>
      <c r="JK234" t="s">
        <v>234</v>
      </c>
      <c r="JL234" t="s">
        <v>234</v>
      </c>
      <c r="JM234" t="s">
        <v>234</v>
      </c>
      <c r="JN234" t="s">
        <v>234</v>
      </c>
      <c r="JO234" t="s">
        <v>234</v>
      </c>
      <c r="JP234" t="s">
        <v>234</v>
      </c>
      <c r="JQ234" t="s">
        <v>234</v>
      </c>
      <c r="JR234" t="s">
        <v>234</v>
      </c>
      <c r="JS234" t="s">
        <v>234</v>
      </c>
      <c r="JT234" t="s">
        <v>234</v>
      </c>
      <c r="JU234" t="s">
        <v>234</v>
      </c>
      <c r="JV234" t="s">
        <v>234</v>
      </c>
      <c r="JW234" t="s">
        <v>234</v>
      </c>
      <c r="JX234" t="s">
        <v>234</v>
      </c>
    </row>
    <row r="235" spans="1:284" x14ac:dyDescent="0.35">
      <c r="A235" t="s">
        <v>4352</v>
      </c>
      <c r="B235" s="268">
        <v>44621</v>
      </c>
      <c r="C235" t="s">
        <v>451</v>
      </c>
      <c r="D235" t="s">
        <v>450</v>
      </c>
      <c r="E235" t="s">
        <v>4303</v>
      </c>
      <c r="F235" t="s">
        <v>441</v>
      </c>
      <c r="G235" t="s">
        <v>2151</v>
      </c>
      <c r="H235" t="s">
        <v>4305</v>
      </c>
      <c r="I235" t="s">
        <v>246</v>
      </c>
      <c r="J235" t="s">
        <v>4307</v>
      </c>
      <c r="K235" t="s">
        <v>247</v>
      </c>
      <c r="L235" t="s">
        <v>284</v>
      </c>
      <c r="M235" t="s">
        <v>250</v>
      </c>
      <c r="N235" t="s">
        <v>234</v>
      </c>
      <c r="O235" t="s">
        <v>234</v>
      </c>
      <c r="P235" t="s">
        <v>316</v>
      </c>
      <c r="Q235" t="s">
        <v>234</v>
      </c>
      <c r="R235" t="s">
        <v>318</v>
      </c>
      <c r="S235">
        <v>1</v>
      </c>
      <c r="T235">
        <v>0</v>
      </c>
      <c r="U235">
        <v>0</v>
      </c>
      <c r="V235">
        <v>0</v>
      </c>
      <c r="W235">
        <v>0</v>
      </c>
      <c r="X235">
        <v>0</v>
      </c>
      <c r="Y235">
        <v>0</v>
      </c>
      <c r="Z235">
        <v>0</v>
      </c>
      <c r="AA235" t="s">
        <v>309</v>
      </c>
      <c r="AB235" t="s">
        <v>750</v>
      </c>
      <c r="AC235" t="s">
        <v>3880</v>
      </c>
      <c r="AD235">
        <v>1</v>
      </c>
      <c r="AE235">
        <v>0</v>
      </c>
      <c r="AF235">
        <v>0</v>
      </c>
      <c r="AG235">
        <v>0</v>
      </c>
      <c r="AH235">
        <v>1</v>
      </c>
      <c r="AI235">
        <v>0</v>
      </c>
      <c r="AJ235">
        <v>0</v>
      </c>
      <c r="AK235">
        <v>0</v>
      </c>
      <c r="AL235">
        <v>0</v>
      </c>
      <c r="AM235">
        <v>0</v>
      </c>
      <c r="AN235" t="s">
        <v>234</v>
      </c>
      <c r="AO235" t="s">
        <v>288</v>
      </c>
      <c r="AP235" t="s">
        <v>289</v>
      </c>
      <c r="AQ235" t="s">
        <v>1470</v>
      </c>
      <c r="AR235">
        <v>0</v>
      </c>
      <c r="AS235">
        <v>0</v>
      </c>
      <c r="AT235">
        <v>0</v>
      </c>
      <c r="AU235">
        <v>0</v>
      </c>
      <c r="AV235">
        <v>0</v>
      </c>
      <c r="AW235">
        <v>1</v>
      </c>
      <c r="AX235">
        <v>0</v>
      </c>
      <c r="AY235">
        <v>0</v>
      </c>
      <c r="AZ235" t="s">
        <v>1500</v>
      </c>
      <c r="BA235" t="s">
        <v>234</v>
      </c>
      <c r="BB235" t="s">
        <v>234</v>
      </c>
      <c r="BC235" t="s">
        <v>234</v>
      </c>
      <c r="BD235" t="s">
        <v>234</v>
      </c>
      <c r="BE235" s="252" t="s">
        <v>234</v>
      </c>
      <c r="BF235" t="s">
        <v>234</v>
      </c>
      <c r="BG235" t="s">
        <v>234</v>
      </c>
      <c r="BH235" s="252" t="s">
        <v>234</v>
      </c>
      <c r="BI235" t="s">
        <v>234</v>
      </c>
      <c r="BJ235" t="s">
        <v>234</v>
      </c>
      <c r="BK235" s="252" t="s">
        <v>234</v>
      </c>
      <c r="BL235" t="s">
        <v>234</v>
      </c>
      <c r="BM235" t="s">
        <v>234</v>
      </c>
      <c r="BN235" s="252" t="s">
        <v>234</v>
      </c>
      <c r="BO235" t="s">
        <v>234</v>
      </c>
      <c r="BP235">
        <v>500</v>
      </c>
      <c r="BQ235" s="252">
        <v>208.333333333333</v>
      </c>
      <c r="BR235" t="s">
        <v>1445</v>
      </c>
      <c r="BS235" t="s">
        <v>234</v>
      </c>
      <c r="BT235" t="s">
        <v>234</v>
      </c>
      <c r="BU235" t="s">
        <v>234</v>
      </c>
      <c r="BV235" t="s">
        <v>234</v>
      </c>
      <c r="BW235" t="s">
        <v>234</v>
      </c>
      <c r="BX235" t="s">
        <v>234</v>
      </c>
      <c r="BY235" t="s">
        <v>234</v>
      </c>
      <c r="BZ235" t="s">
        <v>234</v>
      </c>
      <c r="CA235" t="s">
        <v>234</v>
      </c>
      <c r="CB235" t="s">
        <v>234</v>
      </c>
      <c r="CC235" t="s">
        <v>234</v>
      </c>
      <c r="CD235" t="s">
        <v>234</v>
      </c>
      <c r="CE235" t="s">
        <v>1445</v>
      </c>
      <c r="CF235" t="s">
        <v>234</v>
      </c>
      <c r="CG235" t="s">
        <v>234</v>
      </c>
      <c r="CH235" t="s">
        <v>234</v>
      </c>
      <c r="CI235" t="s">
        <v>234</v>
      </c>
      <c r="CJ235" t="s">
        <v>234</v>
      </c>
      <c r="CK235" t="s">
        <v>234</v>
      </c>
      <c r="CL235" t="s">
        <v>234</v>
      </c>
      <c r="CM235" t="s">
        <v>234</v>
      </c>
      <c r="CN235" t="s">
        <v>234</v>
      </c>
      <c r="CO235" t="s">
        <v>234</v>
      </c>
      <c r="CP235" t="s">
        <v>234</v>
      </c>
      <c r="CQ235" t="s">
        <v>234</v>
      </c>
      <c r="CR235" t="s">
        <v>234</v>
      </c>
      <c r="CS235" t="s">
        <v>234</v>
      </c>
      <c r="CT235" t="s">
        <v>234</v>
      </c>
      <c r="CU235" t="s">
        <v>234</v>
      </c>
      <c r="CV235" t="s">
        <v>234</v>
      </c>
      <c r="CW235" t="s">
        <v>234</v>
      </c>
      <c r="CX235" t="s">
        <v>234</v>
      </c>
      <c r="CY235" t="s">
        <v>234</v>
      </c>
      <c r="CZ235" t="s">
        <v>234</v>
      </c>
      <c r="DA235" t="s">
        <v>234</v>
      </c>
      <c r="DB235" t="s">
        <v>234</v>
      </c>
      <c r="DC235" t="s">
        <v>234</v>
      </c>
      <c r="DD235" t="s">
        <v>234</v>
      </c>
      <c r="DE235" t="s">
        <v>1445</v>
      </c>
      <c r="DF235" t="s">
        <v>1445</v>
      </c>
      <c r="DG235" t="s">
        <v>1655</v>
      </c>
      <c r="DH235" t="s">
        <v>441</v>
      </c>
      <c r="DI235" t="s">
        <v>305</v>
      </c>
      <c r="DJ235" t="s">
        <v>2151</v>
      </c>
      <c r="DK235" t="s">
        <v>305</v>
      </c>
      <c r="DL235" t="s">
        <v>234</v>
      </c>
      <c r="DM235" t="s">
        <v>234</v>
      </c>
      <c r="DN235" t="s">
        <v>234</v>
      </c>
      <c r="DO235" t="s">
        <v>234</v>
      </c>
      <c r="DP235" t="s">
        <v>234</v>
      </c>
      <c r="DQ235" t="s">
        <v>234</v>
      </c>
      <c r="DR235" t="s">
        <v>234</v>
      </c>
      <c r="DS235" t="s">
        <v>234</v>
      </c>
      <c r="DT235" t="s">
        <v>234</v>
      </c>
      <c r="DU235" t="s">
        <v>234</v>
      </c>
      <c r="DV235" t="s">
        <v>234</v>
      </c>
      <c r="DW235" t="s">
        <v>234</v>
      </c>
      <c r="DX235" t="s">
        <v>234</v>
      </c>
      <c r="DY235" t="s">
        <v>234</v>
      </c>
      <c r="DZ235" t="s">
        <v>234</v>
      </c>
      <c r="EA235" t="s">
        <v>234</v>
      </c>
      <c r="EB235" t="s">
        <v>234</v>
      </c>
      <c r="EC235" t="s">
        <v>234</v>
      </c>
      <c r="ED235" t="s">
        <v>234</v>
      </c>
      <c r="EE235" t="s">
        <v>234</v>
      </c>
      <c r="EF235" t="s">
        <v>234</v>
      </c>
      <c r="EG235" t="s">
        <v>234</v>
      </c>
      <c r="EH235" t="s">
        <v>234</v>
      </c>
      <c r="EI235" t="s">
        <v>234</v>
      </c>
      <c r="EJ235" t="s">
        <v>234</v>
      </c>
      <c r="EK235" s="252" t="s">
        <v>234</v>
      </c>
      <c r="EL235" t="s">
        <v>234</v>
      </c>
      <c r="EM235" t="s">
        <v>234</v>
      </c>
      <c r="EN235" t="s">
        <v>234</v>
      </c>
      <c r="EO235" t="s">
        <v>234</v>
      </c>
      <c r="EP235" t="s">
        <v>234</v>
      </c>
      <c r="EQ235" s="252" t="s">
        <v>234</v>
      </c>
      <c r="ER235" t="s">
        <v>234</v>
      </c>
      <c r="ES235" t="s">
        <v>234</v>
      </c>
      <c r="ET235" t="s">
        <v>234</v>
      </c>
      <c r="EU235" t="s">
        <v>234</v>
      </c>
      <c r="EV235" t="s">
        <v>234</v>
      </c>
      <c r="EW235" t="s">
        <v>234</v>
      </c>
      <c r="EX235" t="s">
        <v>234</v>
      </c>
      <c r="EY235" t="s">
        <v>234</v>
      </c>
      <c r="EZ235" t="s">
        <v>234</v>
      </c>
      <c r="FA235" t="s">
        <v>234</v>
      </c>
      <c r="FB235" t="s">
        <v>234</v>
      </c>
      <c r="FC235" t="s">
        <v>234</v>
      </c>
      <c r="FD235" t="s">
        <v>234</v>
      </c>
      <c r="FE235" t="s">
        <v>234</v>
      </c>
      <c r="FF235" t="s">
        <v>234</v>
      </c>
      <c r="FG235" t="s">
        <v>234</v>
      </c>
      <c r="FH235" t="s">
        <v>234</v>
      </c>
      <c r="FI235" t="s">
        <v>234</v>
      </c>
      <c r="FJ235" t="s">
        <v>234</v>
      </c>
      <c r="FK235" t="s">
        <v>234</v>
      </c>
      <c r="FL235" t="s">
        <v>234</v>
      </c>
      <c r="FM235" t="s">
        <v>234</v>
      </c>
      <c r="FN235" t="s">
        <v>234</v>
      </c>
      <c r="FO235" t="s">
        <v>234</v>
      </c>
      <c r="FP235" t="s">
        <v>234</v>
      </c>
      <c r="FQ235" t="s">
        <v>234</v>
      </c>
      <c r="FR235" t="s">
        <v>234</v>
      </c>
      <c r="FS235" t="s">
        <v>234</v>
      </c>
      <c r="FT235" t="s">
        <v>234</v>
      </c>
      <c r="FU235" t="s">
        <v>234</v>
      </c>
      <c r="FV235" t="s">
        <v>234</v>
      </c>
      <c r="FW235" t="s">
        <v>234</v>
      </c>
      <c r="FX235" t="s">
        <v>234</v>
      </c>
      <c r="FY235" t="s">
        <v>234</v>
      </c>
      <c r="FZ235" t="s">
        <v>234</v>
      </c>
      <c r="GA235" t="s">
        <v>234</v>
      </c>
      <c r="GB235" t="s">
        <v>234</v>
      </c>
      <c r="GC235" t="s">
        <v>234</v>
      </c>
      <c r="GD235" t="s">
        <v>234</v>
      </c>
      <c r="GE235" t="s">
        <v>234</v>
      </c>
      <c r="GF235" t="s">
        <v>234</v>
      </c>
      <c r="GG235" t="s">
        <v>234</v>
      </c>
      <c r="GH235" t="s">
        <v>234</v>
      </c>
      <c r="GI235" t="s">
        <v>234</v>
      </c>
      <c r="GJ235" t="s">
        <v>234</v>
      </c>
      <c r="GK235" t="s">
        <v>234</v>
      </c>
      <c r="GL235" t="s">
        <v>234</v>
      </c>
      <c r="GM235" t="s">
        <v>234</v>
      </c>
      <c r="GN235" t="s">
        <v>234</v>
      </c>
      <c r="GO235" t="s">
        <v>234</v>
      </c>
      <c r="GP235" t="s">
        <v>234</v>
      </c>
      <c r="GQ235" t="s">
        <v>234</v>
      </c>
      <c r="GR235" t="s">
        <v>1445</v>
      </c>
      <c r="GS235" t="s">
        <v>234</v>
      </c>
      <c r="GT235" t="s">
        <v>234</v>
      </c>
      <c r="GU235" t="s">
        <v>234</v>
      </c>
      <c r="GV235" t="s">
        <v>234</v>
      </c>
      <c r="GW235" t="s">
        <v>234</v>
      </c>
      <c r="GX235" t="s">
        <v>234</v>
      </c>
      <c r="GY235" t="s">
        <v>234</v>
      </c>
      <c r="GZ235" t="s">
        <v>234</v>
      </c>
      <c r="HA235" t="s">
        <v>3923</v>
      </c>
      <c r="HB235">
        <v>0</v>
      </c>
      <c r="HC235">
        <v>1</v>
      </c>
      <c r="HD235">
        <v>1</v>
      </c>
      <c r="HE235">
        <v>0</v>
      </c>
      <c r="HF235">
        <v>0</v>
      </c>
      <c r="HG235">
        <v>0</v>
      </c>
      <c r="HH235">
        <v>0</v>
      </c>
      <c r="HI235">
        <v>0</v>
      </c>
      <c r="HJ235" t="s">
        <v>234</v>
      </c>
      <c r="HK235" t="s">
        <v>1445</v>
      </c>
      <c r="HL235" t="s">
        <v>234</v>
      </c>
      <c r="HM235" t="s">
        <v>234</v>
      </c>
      <c r="HN235" t="s">
        <v>234</v>
      </c>
      <c r="HO235" t="s">
        <v>234</v>
      </c>
      <c r="HP235" t="s">
        <v>234</v>
      </c>
      <c r="HQ235" t="s">
        <v>234</v>
      </c>
      <c r="HR235" t="s">
        <v>234</v>
      </c>
      <c r="HS235" t="s">
        <v>234</v>
      </c>
      <c r="HT235" t="s">
        <v>234</v>
      </c>
      <c r="HU235" t="s">
        <v>234</v>
      </c>
      <c r="HV235" t="s">
        <v>234</v>
      </c>
      <c r="HW235" t="s">
        <v>234</v>
      </c>
      <c r="HX235" t="s">
        <v>234</v>
      </c>
      <c r="HY235" t="s">
        <v>234</v>
      </c>
      <c r="HZ235" t="s">
        <v>234</v>
      </c>
      <c r="IA235" t="s">
        <v>234</v>
      </c>
      <c r="IB235" t="s">
        <v>234</v>
      </c>
      <c r="IC235" t="s">
        <v>234</v>
      </c>
      <c r="ID235" t="s">
        <v>234</v>
      </c>
      <c r="IE235" t="s">
        <v>234</v>
      </c>
      <c r="IF235" t="s">
        <v>234</v>
      </c>
      <c r="IG235" t="s">
        <v>234</v>
      </c>
      <c r="IH235" t="s">
        <v>234</v>
      </c>
      <c r="II235" t="s">
        <v>234</v>
      </c>
      <c r="IJ235" t="s">
        <v>234</v>
      </c>
      <c r="IK235" t="s">
        <v>234</v>
      </c>
      <c r="IL235" t="s">
        <v>234</v>
      </c>
      <c r="IM235" t="s">
        <v>234</v>
      </c>
      <c r="IN235" t="s">
        <v>234</v>
      </c>
      <c r="IO235" t="s">
        <v>234</v>
      </c>
      <c r="IP235" t="s">
        <v>234</v>
      </c>
      <c r="IQ235" t="s">
        <v>234</v>
      </c>
      <c r="IR235" t="s">
        <v>234</v>
      </c>
      <c r="IS235" t="s">
        <v>234</v>
      </c>
      <c r="IT235" t="s">
        <v>234</v>
      </c>
      <c r="IU235" t="s">
        <v>234</v>
      </c>
      <c r="IV235" t="s">
        <v>234</v>
      </c>
      <c r="IW235" t="s">
        <v>234</v>
      </c>
      <c r="IX235" t="s">
        <v>234</v>
      </c>
      <c r="IY235" t="s">
        <v>234</v>
      </c>
      <c r="IZ235" t="s">
        <v>234</v>
      </c>
      <c r="JA235" t="s">
        <v>234</v>
      </c>
      <c r="JB235" t="s">
        <v>234</v>
      </c>
      <c r="JC235" t="s">
        <v>234</v>
      </c>
      <c r="JD235" t="s">
        <v>234</v>
      </c>
      <c r="JE235" t="s">
        <v>234</v>
      </c>
      <c r="JF235" t="s">
        <v>234</v>
      </c>
      <c r="JG235" t="s">
        <v>234</v>
      </c>
      <c r="JH235" t="s">
        <v>234</v>
      </c>
      <c r="JI235" t="s">
        <v>234</v>
      </c>
      <c r="JJ235" t="s">
        <v>234</v>
      </c>
      <c r="JK235" t="s">
        <v>234</v>
      </c>
      <c r="JL235" t="s">
        <v>234</v>
      </c>
      <c r="JM235" t="s">
        <v>234</v>
      </c>
      <c r="JN235" t="s">
        <v>234</v>
      </c>
      <c r="JO235" t="s">
        <v>234</v>
      </c>
      <c r="JP235" t="s">
        <v>234</v>
      </c>
      <c r="JQ235" t="s">
        <v>234</v>
      </c>
      <c r="JR235" t="s">
        <v>234</v>
      </c>
      <c r="JS235" t="s">
        <v>234</v>
      </c>
      <c r="JT235" t="s">
        <v>234</v>
      </c>
      <c r="JU235" t="s">
        <v>234</v>
      </c>
      <c r="JV235" t="s">
        <v>234</v>
      </c>
      <c r="JW235" t="s">
        <v>234</v>
      </c>
      <c r="JX235" t="s">
        <v>234</v>
      </c>
    </row>
    <row r="236" spans="1:284" x14ac:dyDescent="0.35">
      <c r="A236" t="s">
        <v>4354</v>
      </c>
      <c r="B236" s="268">
        <v>44621</v>
      </c>
      <c r="C236" t="s">
        <v>451</v>
      </c>
      <c r="D236" t="s">
        <v>450</v>
      </c>
      <c r="E236" t="s">
        <v>4303</v>
      </c>
      <c r="F236" t="s">
        <v>441</v>
      </c>
      <c r="G236" t="s">
        <v>2151</v>
      </c>
      <c r="H236" t="s">
        <v>4305</v>
      </c>
      <c r="I236" t="s">
        <v>246</v>
      </c>
      <c r="J236" t="s">
        <v>4307</v>
      </c>
      <c r="K236" t="s">
        <v>247</v>
      </c>
      <c r="L236" t="s">
        <v>284</v>
      </c>
      <c r="M236" t="s">
        <v>250</v>
      </c>
      <c r="N236" t="s">
        <v>234</v>
      </c>
      <c r="O236" t="s">
        <v>234</v>
      </c>
      <c r="P236" t="s">
        <v>285</v>
      </c>
      <c r="Q236" t="s">
        <v>234</v>
      </c>
      <c r="R236" t="s">
        <v>318</v>
      </c>
      <c r="S236">
        <v>1</v>
      </c>
      <c r="T236">
        <v>0</v>
      </c>
      <c r="U236">
        <v>0</v>
      </c>
      <c r="V236">
        <v>0</v>
      </c>
      <c r="W236">
        <v>0</v>
      </c>
      <c r="X236">
        <v>0</v>
      </c>
      <c r="Y236">
        <v>0</v>
      </c>
      <c r="Z236">
        <v>0</v>
      </c>
      <c r="AA236" t="s">
        <v>309</v>
      </c>
      <c r="AB236" t="s">
        <v>750</v>
      </c>
      <c r="AC236" t="s">
        <v>3880</v>
      </c>
      <c r="AD236">
        <v>1</v>
      </c>
      <c r="AE236">
        <v>0</v>
      </c>
      <c r="AF236">
        <v>0</v>
      </c>
      <c r="AG236">
        <v>0</v>
      </c>
      <c r="AH236">
        <v>1</v>
      </c>
      <c r="AI236">
        <v>0</v>
      </c>
      <c r="AJ236">
        <v>0</v>
      </c>
      <c r="AK236">
        <v>0</v>
      </c>
      <c r="AL236">
        <v>0</v>
      </c>
      <c r="AM236">
        <v>0</v>
      </c>
      <c r="AN236" t="s">
        <v>234</v>
      </c>
      <c r="AO236" t="s">
        <v>304</v>
      </c>
      <c r="AP236" t="s">
        <v>289</v>
      </c>
      <c r="AQ236" t="s">
        <v>4353</v>
      </c>
      <c r="AR236">
        <v>0</v>
      </c>
      <c r="AS236">
        <v>0</v>
      </c>
      <c r="AT236">
        <v>0</v>
      </c>
      <c r="AU236">
        <v>0</v>
      </c>
      <c r="AV236">
        <v>1</v>
      </c>
      <c r="AW236">
        <v>1</v>
      </c>
      <c r="AX236">
        <v>0</v>
      </c>
      <c r="AY236">
        <v>0</v>
      </c>
      <c r="AZ236" t="s">
        <v>1500</v>
      </c>
      <c r="BA236" t="s">
        <v>234</v>
      </c>
      <c r="BB236" t="s">
        <v>234</v>
      </c>
      <c r="BC236" t="s">
        <v>234</v>
      </c>
      <c r="BD236" t="s">
        <v>234</v>
      </c>
      <c r="BE236" s="252" t="s">
        <v>234</v>
      </c>
      <c r="BF236" t="s">
        <v>234</v>
      </c>
      <c r="BG236" t="s">
        <v>234</v>
      </c>
      <c r="BH236" s="252" t="s">
        <v>234</v>
      </c>
      <c r="BI236" t="s">
        <v>234</v>
      </c>
      <c r="BJ236" t="s">
        <v>234</v>
      </c>
      <c r="BK236" s="252" t="s">
        <v>234</v>
      </c>
      <c r="BL236" t="s">
        <v>234</v>
      </c>
      <c r="BM236">
        <v>550</v>
      </c>
      <c r="BN236" s="252">
        <v>229.166666666666</v>
      </c>
      <c r="BO236" t="s">
        <v>1445</v>
      </c>
      <c r="BP236">
        <v>600</v>
      </c>
      <c r="BQ236" s="252">
        <v>250</v>
      </c>
      <c r="BR236" t="s">
        <v>1445</v>
      </c>
      <c r="BS236" t="s">
        <v>234</v>
      </c>
      <c r="BT236" t="s">
        <v>234</v>
      </c>
      <c r="BU236" t="s">
        <v>234</v>
      </c>
      <c r="BV236" t="s">
        <v>234</v>
      </c>
      <c r="BW236" t="s">
        <v>234</v>
      </c>
      <c r="BX236" t="s">
        <v>234</v>
      </c>
      <c r="BY236" t="s">
        <v>234</v>
      </c>
      <c r="BZ236" t="s">
        <v>234</v>
      </c>
      <c r="CA236" t="s">
        <v>234</v>
      </c>
      <c r="CB236" t="s">
        <v>234</v>
      </c>
      <c r="CC236" t="s">
        <v>234</v>
      </c>
      <c r="CD236" t="s">
        <v>234</v>
      </c>
      <c r="CE236" t="s">
        <v>1655</v>
      </c>
      <c r="CF236" t="s">
        <v>3973</v>
      </c>
      <c r="CG236">
        <v>0</v>
      </c>
      <c r="CH236">
        <v>0</v>
      </c>
      <c r="CI236">
        <v>0</v>
      </c>
      <c r="CJ236">
        <v>0</v>
      </c>
      <c r="CK236">
        <v>1</v>
      </c>
      <c r="CL236">
        <v>1</v>
      </c>
      <c r="CM236">
        <v>0</v>
      </c>
      <c r="CN236">
        <v>0</v>
      </c>
      <c r="CO236">
        <v>0</v>
      </c>
      <c r="CP236">
        <v>0</v>
      </c>
      <c r="CQ236">
        <v>0</v>
      </c>
      <c r="CR236">
        <v>0</v>
      </c>
      <c r="CS236">
        <v>0</v>
      </c>
      <c r="CT236">
        <v>0</v>
      </c>
      <c r="CU236" t="s">
        <v>234</v>
      </c>
      <c r="CV236" t="s">
        <v>4213</v>
      </c>
      <c r="CW236">
        <v>0</v>
      </c>
      <c r="CX236">
        <v>0</v>
      </c>
      <c r="CY236">
        <v>0</v>
      </c>
      <c r="CZ236">
        <v>0</v>
      </c>
      <c r="DA236">
        <v>1</v>
      </c>
      <c r="DB236">
        <v>1</v>
      </c>
      <c r="DC236">
        <v>0</v>
      </c>
      <c r="DD236">
        <v>0</v>
      </c>
      <c r="DE236" t="s">
        <v>1655</v>
      </c>
      <c r="DF236" t="s">
        <v>1445</v>
      </c>
      <c r="DG236" t="s">
        <v>1655</v>
      </c>
      <c r="DH236" t="s">
        <v>441</v>
      </c>
      <c r="DI236" t="s">
        <v>305</v>
      </c>
      <c r="DJ236" t="s">
        <v>2151</v>
      </c>
      <c r="DK236" t="s">
        <v>305</v>
      </c>
      <c r="DL236" t="s">
        <v>234</v>
      </c>
      <c r="DM236" t="s">
        <v>234</v>
      </c>
      <c r="DN236" t="s">
        <v>234</v>
      </c>
      <c r="DO236" t="s">
        <v>234</v>
      </c>
      <c r="DP236" t="s">
        <v>234</v>
      </c>
      <c r="DQ236" t="s">
        <v>234</v>
      </c>
      <c r="DR236" t="s">
        <v>234</v>
      </c>
      <c r="DS236" t="s">
        <v>234</v>
      </c>
      <c r="DT236" t="s">
        <v>234</v>
      </c>
      <c r="DU236" t="s">
        <v>234</v>
      </c>
      <c r="DV236" t="s">
        <v>234</v>
      </c>
      <c r="DW236" t="s">
        <v>234</v>
      </c>
      <c r="DX236" t="s">
        <v>234</v>
      </c>
      <c r="DY236" t="s">
        <v>234</v>
      </c>
      <c r="DZ236" t="s">
        <v>234</v>
      </c>
      <c r="EA236" t="s">
        <v>234</v>
      </c>
      <c r="EB236" t="s">
        <v>234</v>
      </c>
      <c r="EC236" t="s">
        <v>234</v>
      </c>
      <c r="ED236" t="s">
        <v>234</v>
      </c>
      <c r="EE236" t="s">
        <v>234</v>
      </c>
      <c r="EF236" t="s">
        <v>234</v>
      </c>
      <c r="EG236" t="s">
        <v>234</v>
      </c>
      <c r="EH236" t="s">
        <v>234</v>
      </c>
      <c r="EI236" t="s">
        <v>234</v>
      </c>
      <c r="EJ236" t="s">
        <v>234</v>
      </c>
      <c r="EK236" s="252" t="s">
        <v>234</v>
      </c>
      <c r="EL236" t="s">
        <v>234</v>
      </c>
      <c r="EM236" t="s">
        <v>234</v>
      </c>
      <c r="EN236" t="s">
        <v>234</v>
      </c>
      <c r="EO236" t="s">
        <v>234</v>
      </c>
      <c r="EP236" t="s">
        <v>234</v>
      </c>
      <c r="EQ236" s="252" t="s">
        <v>234</v>
      </c>
      <c r="ER236" t="s">
        <v>234</v>
      </c>
      <c r="ES236" t="s">
        <v>234</v>
      </c>
      <c r="ET236" t="s">
        <v>234</v>
      </c>
      <c r="EU236" t="s">
        <v>234</v>
      </c>
      <c r="EV236" t="s">
        <v>234</v>
      </c>
      <c r="EW236" t="s">
        <v>234</v>
      </c>
      <c r="EX236" t="s">
        <v>234</v>
      </c>
      <c r="EY236" t="s">
        <v>234</v>
      </c>
      <c r="EZ236" t="s">
        <v>234</v>
      </c>
      <c r="FA236" t="s">
        <v>234</v>
      </c>
      <c r="FB236" t="s">
        <v>234</v>
      </c>
      <c r="FC236" t="s">
        <v>234</v>
      </c>
      <c r="FD236" t="s">
        <v>234</v>
      </c>
      <c r="FE236" t="s">
        <v>234</v>
      </c>
      <c r="FF236" t="s">
        <v>234</v>
      </c>
      <c r="FG236" t="s">
        <v>234</v>
      </c>
      <c r="FH236" t="s">
        <v>234</v>
      </c>
      <c r="FI236" t="s">
        <v>234</v>
      </c>
      <c r="FJ236" t="s">
        <v>234</v>
      </c>
      <c r="FK236" t="s">
        <v>234</v>
      </c>
      <c r="FL236" t="s">
        <v>234</v>
      </c>
      <c r="FM236" t="s">
        <v>234</v>
      </c>
      <c r="FN236" t="s">
        <v>234</v>
      </c>
      <c r="FO236" t="s">
        <v>234</v>
      </c>
      <c r="FP236" t="s">
        <v>234</v>
      </c>
      <c r="FQ236" t="s">
        <v>234</v>
      </c>
      <c r="FR236" t="s">
        <v>234</v>
      </c>
      <c r="FS236" t="s">
        <v>234</v>
      </c>
      <c r="FT236" t="s">
        <v>234</v>
      </c>
      <c r="FU236" t="s">
        <v>234</v>
      </c>
      <c r="FV236" t="s">
        <v>234</v>
      </c>
      <c r="FW236" t="s">
        <v>234</v>
      </c>
      <c r="FX236" t="s">
        <v>234</v>
      </c>
      <c r="FY236" t="s">
        <v>234</v>
      </c>
      <c r="FZ236" t="s">
        <v>234</v>
      </c>
      <c r="GA236" t="s">
        <v>234</v>
      </c>
      <c r="GB236" t="s">
        <v>234</v>
      </c>
      <c r="GC236" t="s">
        <v>234</v>
      </c>
      <c r="GD236" t="s">
        <v>234</v>
      </c>
      <c r="GE236" t="s">
        <v>234</v>
      </c>
      <c r="GF236" t="s">
        <v>234</v>
      </c>
      <c r="GG236" t="s">
        <v>234</v>
      </c>
      <c r="GH236" t="s">
        <v>234</v>
      </c>
      <c r="GI236" t="s">
        <v>234</v>
      </c>
      <c r="GJ236" t="s">
        <v>234</v>
      </c>
      <c r="GK236" t="s">
        <v>234</v>
      </c>
      <c r="GL236" t="s">
        <v>234</v>
      </c>
      <c r="GM236" t="s">
        <v>234</v>
      </c>
      <c r="GN236" t="s">
        <v>234</v>
      </c>
      <c r="GO236" t="s">
        <v>234</v>
      </c>
      <c r="GP236" t="s">
        <v>234</v>
      </c>
      <c r="GQ236" t="s">
        <v>234</v>
      </c>
      <c r="GR236" t="s">
        <v>1445</v>
      </c>
      <c r="GS236" t="s">
        <v>234</v>
      </c>
      <c r="GT236" t="s">
        <v>234</v>
      </c>
      <c r="GU236" t="s">
        <v>234</v>
      </c>
      <c r="GV236" t="s">
        <v>234</v>
      </c>
      <c r="GW236" t="s">
        <v>234</v>
      </c>
      <c r="GX236" t="s">
        <v>234</v>
      </c>
      <c r="GY236" t="s">
        <v>234</v>
      </c>
      <c r="GZ236" t="s">
        <v>234</v>
      </c>
      <c r="HA236" t="s">
        <v>4240</v>
      </c>
      <c r="HB236">
        <v>0</v>
      </c>
      <c r="HC236">
        <v>1</v>
      </c>
      <c r="HD236">
        <v>0</v>
      </c>
      <c r="HE236">
        <v>1</v>
      </c>
      <c r="HF236">
        <v>0</v>
      </c>
      <c r="HG236">
        <v>0</v>
      </c>
      <c r="HH236">
        <v>0</v>
      </c>
      <c r="HI236">
        <v>0</v>
      </c>
      <c r="HJ236" t="s">
        <v>234</v>
      </c>
      <c r="HK236" t="s">
        <v>1445</v>
      </c>
      <c r="HL236" t="s">
        <v>234</v>
      </c>
      <c r="HM236" t="s">
        <v>234</v>
      </c>
      <c r="HN236" t="s">
        <v>234</v>
      </c>
      <c r="HO236" t="s">
        <v>234</v>
      </c>
      <c r="HP236" t="s">
        <v>234</v>
      </c>
      <c r="HQ236" t="s">
        <v>234</v>
      </c>
      <c r="HR236" t="s">
        <v>234</v>
      </c>
      <c r="HS236" t="s">
        <v>234</v>
      </c>
      <c r="HT236" t="s">
        <v>234</v>
      </c>
      <c r="HU236" t="s">
        <v>234</v>
      </c>
      <c r="HV236" t="s">
        <v>234</v>
      </c>
      <c r="HW236" t="s">
        <v>234</v>
      </c>
      <c r="HX236" t="s">
        <v>234</v>
      </c>
      <c r="HY236" t="s">
        <v>234</v>
      </c>
      <c r="HZ236" t="s">
        <v>234</v>
      </c>
      <c r="IA236" t="s">
        <v>234</v>
      </c>
      <c r="IB236" t="s">
        <v>234</v>
      </c>
      <c r="IC236" t="s">
        <v>234</v>
      </c>
      <c r="ID236" t="s">
        <v>234</v>
      </c>
      <c r="IE236" t="s">
        <v>234</v>
      </c>
      <c r="IF236" t="s">
        <v>234</v>
      </c>
      <c r="IG236" t="s">
        <v>234</v>
      </c>
      <c r="IH236" t="s">
        <v>234</v>
      </c>
      <c r="II236" t="s">
        <v>234</v>
      </c>
      <c r="IJ236" t="s">
        <v>234</v>
      </c>
      <c r="IK236" t="s">
        <v>234</v>
      </c>
      <c r="IL236" t="s">
        <v>234</v>
      </c>
      <c r="IM236" t="s">
        <v>234</v>
      </c>
      <c r="IN236" t="s">
        <v>234</v>
      </c>
      <c r="IO236" t="s">
        <v>234</v>
      </c>
      <c r="IP236" t="s">
        <v>234</v>
      </c>
      <c r="IQ236" t="s">
        <v>234</v>
      </c>
      <c r="IR236" t="s">
        <v>234</v>
      </c>
      <c r="IS236" t="s">
        <v>234</v>
      </c>
      <c r="IT236" t="s">
        <v>234</v>
      </c>
      <c r="IU236" t="s">
        <v>234</v>
      </c>
      <c r="IV236" t="s">
        <v>234</v>
      </c>
      <c r="IW236" t="s">
        <v>234</v>
      </c>
      <c r="IX236" t="s">
        <v>234</v>
      </c>
      <c r="IY236" t="s">
        <v>234</v>
      </c>
      <c r="IZ236" t="s">
        <v>234</v>
      </c>
      <c r="JA236" t="s">
        <v>234</v>
      </c>
      <c r="JB236" t="s">
        <v>234</v>
      </c>
      <c r="JC236" t="s">
        <v>234</v>
      </c>
      <c r="JD236" t="s">
        <v>234</v>
      </c>
      <c r="JE236" t="s">
        <v>234</v>
      </c>
      <c r="JF236" t="s">
        <v>234</v>
      </c>
      <c r="JG236" t="s">
        <v>234</v>
      </c>
      <c r="JH236" t="s">
        <v>234</v>
      </c>
      <c r="JI236" t="s">
        <v>234</v>
      </c>
      <c r="JJ236" t="s">
        <v>234</v>
      </c>
      <c r="JK236" t="s">
        <v>234</v>
      </c>
      <c r="JL236" t="s">
        <v>234</v>
      </c>
      <c r="JM236" t="s">
        <v>234</v>
      </c>
      <c r="JN236" t="s">
        <v>234</v>
      </c>
      <c r="JO236" t="s">
        <v>234</v>
      </c>
      <c r="JP236" t="s">
        <v>234</v>
      </c>
      <c r="JQ236" t="s">
        <v>234</v>
      </c>
      <c r="JR236" t="s">
        <v>234</v>
      </c>
      <c r="JS236" t="s">
        <v>234</v>
      </c>
      <c r="JT236" t="s">
        <v>234</v>
      </c>
      <c r="JU236" t="s">
        <v>234</v>
      </c>
      <c r="JV236" t="s">
        <v>234</v>
      </c>
      <c r="JW236" t="s">
        <v>234</v>
      </c>
      <c r="JX236" t="s">
        <v>234</v>
      </c>
    </row>
    <row r="237" spans="1:284" x14ac:dyDescent="0.35">
      <c r="A237" t="s">
        <v>4356</v>
      </c>
      <c r="B237" s="268">
        <v>44621</v>
      </c>
      <c r="C237" t="s">
        <v>451</v>
      </c>
      <c r="D237" t="s">
        <v>450</v>
      </c>
      <c r="E237" t="s">
        <v>4303</v>
      </c>
      <c r="F237" t="s">
        <v>441</v>
      </c>
      <c r="G237" t="s">
        <v>2151</v>
      </c>
      <c r="H237" t="s">
        <v>4305</v>
      </c>
      <c r="I237" t="s">
        <v>246</v>
      </c>
      <c r="J237" t="s">
        <v>4307</v>
      </c>
      <c r="K237" t="s">
        <v>247</v>
      </c>
      <c r="L237" t="s">
        <v>284</v>
      </c>
      <c r="M237" t="s">
        <v>250</v>
      </c>
      <c r="N237" t="s">
        <v>234</v>
      </c>
      <c r="O237" t="s">
        <v>234</v>
      </c>
      <c r="P237" t="s">
        <v>285</v>
      </c>
      <c r="Q237" t="s">
        <v>234</v>
      </c>
      <c r="R237" t="s">
        <v>3875</v>
      </c>
      <c r="S237">
        <v>1</v>
      </c>
      <c r="T237">
        <v>1</v>
      </c>
      <c r="U237">
        <v>0</v>
      </c>
      <c r="V237">
        <v>0</v>
      </c>
      <c r="W237">
        <v>0</v>
      </c>
      <c r="X237">
        <v>0</v>
      </c>
      <c r="Y237">
        <v>0</v>
      </c>
      <c r="Z237">
        <v>0</v>
      </c>
      <c r="AA237" t="s">
        <v>309</v>
      </c>
      <c r="AB237" t="s">
        <v>750</v>
      </c>
      <c r="AC237" t="s">
        <v>3880</v>
      </c>
      <c r="AD237">
        <v>1</v>
      </c>
      <c r="AE237">
        <v>0</v>
      </c>
      <c r="AF237">
        <v>0</v>
      </c>
      <c r="AG237">
        <v>0</v>
      </c>
      <c r="AH237">
        <v>1</v>
      </c>
      <c r="AI237">
        <v>0</v>
      </c>
      <c r="AJ237">
        <v>0</v>
      </c>
      <c r="AK237">
        <v>0</v>
      </c>
      <c r="AL237">
        <v>0</v>
      </c>
      <c r="AM237">
        <v>0</v>
      </c>
      <c r="AN237" t="s">
        <v>234</v>
      </c>
      <c r="AO237" t="s">
        <v>317</v>
      </c>
      <c r="AP237" t="s">
        <v>289</v>
      </c>
      <c r="AQ237" t="s">
        <v>1472</v>
      </c>
      <c r="AR237">
        <v>0</v>
      </c>
      <c r="AS237">
        <v>0</v>
      </c>
      <c r="AT237">
        <v>0</v>
      </c>
      <c r="AU237">
        <v>0</v>
      </c>
      <c r="AV237">
        <v>0</v>
      </c>
      <c r="AW237">
        <v>0</v>
      </c>
      <c r="AX237">
        <v>1</v>
      </c>
      <c r="AY237">
        <v>0</v>
      </c>
      <c r="AZ237" t="s">
        <v>234</v>
      </c>
      <c r="BA237" t="s">
        <v>234</v>
      </c>
      <c r="BB237" t="s">
        <v>234</v>
      </c>
      <c r="BC237" t="s">
        <v>234</v>
      </c>
      <c r="BD237" t="s">
        <v>234</v>
      </c>
      <c r="BE237" s="252" t="s">
        <v>234</v>
      </c>
      <c r="BF237" t="s">
        <v>234</v>
      </c>
      <c r="BG237" t="s">
        <v>234</v>
      </c>
      <c r="BH237" s="252" t="s">
        <v>234</v>
      </c>
      <c r="BI237" t="s">
        <v>234</v>
      </c>
      <c r="BJ237" t="s">
        <v>234</v>
      </c>
      <c r="BK237" s="252" t="s">
        <v>234</v>
      </c>
      <c r="BL237" t="s">
        <v>234</v>
      </c>
      <c r="BM237" t="s">
        <v>234</v>
      </c>
      <c r="BN237" s="252" t="s">
        <v>234</v>
      </c>
      <c r="BO237" t="s">
        <v>234</v>
      </c>
      <c r="BP237" t="s">
        <v>234</v>
      </c>
      <c r="BQ237" s="252" t="s">
        <v>234</v>
      </c>
      <c r="BR237" t="s">
        <v>234</v>
      </c>
      <c r="BS237" t="s">
        <v>1507</v>
      </c>
      <c r="BT237" t="s">
        <v>1445</v>
      </c>
      <c r="BU237" t="s">
        <v>234</v>
      </c>
      <c r="BV237" t="s">
        <v>234</v>
      </c>
      <c r="BW237" t="s">
        <v>342</v>
      </c>
      <c r="BX237" t="s">
        <v>342</v>
      </c>
      <c r="BY237" t="s">
        <v>414</v>
      </c>
      <c r="BZ237">
        <v>591</v>
      </c>
      <c r="CA237">
        <v>200</v>
      </c>
      <c r="CB237" t="s">
        <v>4343</v>
      </c>
      <c r="CC237" s="252">
        <v>1280.87986463621</v>
      </c>
      <c r="CD237" t="s">
        <v>1445</v>
      </c>
      <c r="CE237" t="s">
        <v>1655</v>
      </c>
      <c r="CF237" t="s">
        <v>3891</v>
      </c>
      <c r="CG237">
        <v>0</v>
      </c>
      <c r="CH237">
        <v>0</v>
      </c>
      <c r="CI237">
        <v>0</v>
      </c>
      <c r="CJ237">
        <v>0</v>
      </c>
      <c r="CK237">
        <v>1</v>
      </c>
      <c r="CL237">
        <v>1</v>
      </c>
      <c r="CM237">
        <v>0</v>
      </c>
      <c r="CN237">
        <v>0</v>
      </c>
      <c r="CO237">
        <v>0</v>
      </c>
      <c r="CP237">
        <v>0</v>
      </c>
      <c r="CQ237">
        <v>0</v>
      </c>
      <c r="CR237">
        <v>0</v>
      </c>
      <c r="CS237">
        <v>0</v>
      </c>
      <c r="CT237">
        <v>0</v>
      </c>
      <c r="CU237" t="s">
        <v>234</v>
      </c>
      <c r="CV237" t="s">
        <v>1472</v>
      </c>
      <c r="CW237">
        <v>0</v>
      </c>
      <c r="CX237">
        <v>0</v>
      </c>
      <c r="CY237">
        <v>0</v>
      </c>
      <c r="CZ237">
        <v>0</v>
      </c>
      <c r="DA237">
        <v>0</v>
      </c>
      <c r="DB237">
        <v>0</v>
      </c>
      <c r="DC237">
        <v>1</v>
      </c>
      <c r="DD237">
        <v>0</v>
      </c>
      <c r="DE237" t="s">
        <v>1445</v>
      </c>
      <c r="DF237" t="s">
        <v>1445</v>
      </c>
      <c r="DG237" t="s">
        <v>1655</v>
      </c>
      <c r="DH237" t="s">
        <v>441</v>
      </c>
      <c r="DI237" t="s">
        <v>305</v>
      </c>
      <c r="DJ237" t="s">
        <v>2151</v>
      </c>
      <c r="DK237" t="s">
        <v>305</v>
      </c>
      <c r="DL237" t="s">
        <v>3932</v>
      </c>
      <c r="DM237">
        <v>1</v>
      </c>
      <c r="DN237">
        <v>0</v>
      </c>
      <c r="DO237">
        <v>0</v>
      </c>
      <c r="DP237">
        <v>0</v>
      </c>
      <c r="DQ237">
        <v>0</v>
      </c>
      <c r="DR237">
        <v>1</v>
      </c>
      <c r="DS237">
        <v>0</v>
      </c>
      <c r="DT237">
        <v>0</v>
      </c>
      <c r="DU237" t="s">
        <v>1655</v>
      </c>
      <c r="DV237">
        <v>30</v>
      </c>
      <c r="DW237" t="s">
        <v>3898</v>
      </c>
      <c r="DX237" t="s">
        <v>234</v>
      </c>
      <c r="DY237" t="s">
        <v>234</v>
      </c>
      <c r="DZ237" t="s">
        <v>234</v>
      </c>
      <c r="EA237" s="99">
        <v>30</v>
      </c>
      <c r="EB237" t="s">
        <v>1445</v>
      </c>
      <c r="EC237" t="s">
        <v>234</v>
      </c>
      <c r="ED237" t="s">
        <v>234</v>
      </c>
      <c r="EE237" t="s">
        <v>234</v>
      </c>
      <c r="EF237" t="s">
        <v>234</v>
      </c>
      <c r="EG237" t="s">
        <v>234</v>
      </c>
      <c r="EH237" t="s">
        <v>234</v>
      </c>
      <c r="EI237" t="s">
        <v>234</v>
      </c>
      <c r="EJ237" t="s">
        <v>234</v>
      </c>
      <c r="EK237" s="252" t="s">
        <v>234</v>
      </c>
      <c r="EL237" t="s">
        <v>234</v>
      </c>
      <c r="EM237" t="s">
        <v>234</v>
      </c>
      <c r="EN237" t="s">
        <v>234</v>
      </c>
      <c r="EO237" t="s">
        <v>234</v>
      </c>
      <c r="EP237" t="s">
        <v>234</v>
      </c>
      <c r="EQ237" s="252" t="s">
        <v>234</v>
      </c>
      <c r="ER237" t="s">
        <v>234</v>
      </c>
      <c r="ES237" t="s">
        <v>234</v>
      </c>
      <c r="ET237" t="s">
        <v>234</v>
      </c>
      <c r="EU237" t="s">
        <v>234</v>
      </c>
      <c r="EV237" t="s">
        <v>234</v>
      </c>
      <c r="EW237" t="s">
        <v>234</v>
      </c>
      <c r="EX237" t="s">
        <v>234</v>
      </c>
      <c r="EY237" t="s">
        <v>234</v>
      </c>
      <c r="EZ237" t="s">
        <v>1655</v>
      </c>
      <c r="FA237" t="s">
        <v>234</v>
      </c>
      <c r="FB237">
        <v>10</v>
      </c>
      <c r="FC237" t="s">
        <v>234</v>
      </c>
      <c r="FD237" t="s">
        <v>234</v>
      </c>
      <c r="FE237" t="s">
        <v>234</v>
      </c>
      <c r="FF237" t="s">
        <v>234</v>
      </c>
      <c r="FG237" t="s">
        <v>234</v>
      </c>
      <c r="FH237" t="s">
        <v>234</v>
      </c>
      <c r="FI237" t="s">
        <v>1655</v>
      </c>
      <c r="FJ237" t="s">
        <v>259</v>
      </c>
      <c r="FK237" s="99">
        <v>10</v>
      </c>
      <c r="FL237" t="s">
        <v>1655</v>
      </c>
      <c r="FM237" t="s">
        <v>4355</v>
      </c>
      <c r="FN237">
        <v>0</v>
      </c>
      <c r="FO237">
        <v>0</v>
      </c>
      <c r="FP237">
        <v>0</v>
      </c>
      <c r="FQ237">
        <v>1</v>
      </c>
      <c r="FR237">
        <v>1</v>
      </c>
      <c r="FS237">
        <v>0</v>
      </c>
      <c r="FT237">
        <v>1</v>
      </c>
      <c r="FU237">
        <v>0</v>
      </c>
      <c r="FV237">
        <v>0</v>
      </c>
      <c r="FW237">
        <v>0</v>
      </c>
      <c r="FX237">
        <v>0</v>
      </c>
      <c r="FY237">
        <v>0</v>
      </c>
      <c r="FZ237">
        <v>0</v>
      </c>
      <c r="GA237" t="s">
        <v>234</v>
      </c>
      <c r="GB237" t="s">
        <v>3932</v>
      </c>
      <c r="GC237">
        <v>1</v>
      </c>
      <c r="GD237">
        <v>0</v>
      </c>
      <c r="GE237">
        <v>0</v>
      </c>
      <c r="GF237">
        <v>0</v>
      </c>
      <c r="GG237">
        <v>0</v>
      </c>
      <c r="GH237">
        <v>1</v>
      </c>
      <c r="GI237">
        <v>0</v>
      </c>
      <c r="GJ237">
        <v>0</v>
      </c>
      <c r="GK237" t="s">
        <v>1655</v>
      </c>
      <c r="GL237" t="s">
        <v>1445</v>
      </c>
      <c r="GM237" t="s">
        <v>1655</v>
      </c>
      <c r="GN237" t="s">
        <v>441</v>
      </c>
      <c r="GO237" t="s">
        <v>305</v>
      </c>
      <c r="GP237" t="s">
        <v>2151</v>
      </c>
      <c r="GQ237" t="s">
        <v>305</v>
      </c>
      <c r="GR237" t="s">
        <v>1445</v>
      </c>
      <c r="GS237" t="s">
        <v>234</v>
      </c>
      <c r="GT237" t="s">
        <v>234</v>
      </c>
      <c r="GU237" t="s">
        <v>234</v>
      </c>
      <c r="GV237" t="s">
        <v>234</v>
      </c>
      <c r="GW237" t="s">
        <v>234</v>
      </c>
      <c r="GX237" t="s">
        <v>234</v>
      </c>
      <c r="GY237" t="s">
        <v>234</v>
      </c>
      <c r="GZ237" t="s">
        <v>234</v>
      </c>
      <c r="HA237" t="s">
        <v>3928</v>
      </c>
      <c r="HB237">
        <v>0</v>
      </c>
      <c r="HC237">
        <v>1</v>
      </c>
      <c r="HD237">
        <v>1</v>
      </c>
      <c r="HE237">
        <v>1</v>
      </c>
      <c r="HF237">
        <v>0</v>
      </c>
      <c r="HG237">
        <v>0</v>
      </c>
      <c r="HH237">
        <v>0</v>
      </c>
      <c r="HI237">
        <v>0</v>
      </c>
      <c r="HJ237" t="s">
        <v>234</v>
      </c>
      <c r="HK237" t="s">
        <v>1655</v>
      </c>
      <c r="HL237" t="s">
        <v>234</v>
      </c>
      <c r="HM237" t="s">
        <v>3878</v>
      </c>
      <c r="HN237">
        <v>1</v>
      </c>
      <c r="HO237">
        <v>1</v>
      </c>
      <c r="HP237">
        <v>0</v>
      </c>
      <c r="HQ237" t="s">
        <v>234</v>
      </c>
      <c r="HR237" t="s">
        <v>234</v>
      </c>
      <c r="HS237" t="s">
        <v>234</v>
      </c>
      <c r="HT237" t="s">
        <v>234</v>
      </c>
      <c r="HU237" t="s">
        <v>234</v>
      </c>
      <c r="HV237" t="s">
        <v>234</v>
      </c>
      <c r="HW237" t="s">
        <v>234</v>
      </c>
      <c r="HX237" t="s">
        <v>234</v>
      </c>
      <c r="HY237" t="s">
        <v>234</v>
      </c>
      <c r="HZ237" t="s">
        <v>234</v>
      </c>
      <c r="IA237" t="s">
        <v>234</v>
      </c>
      <c r="IB237" t="s">
        <v>234</v>
      </c>
      <c r="IC237" t="s">
        <v>234</v>
      </c>
      <c r="ID237" t="s">
        <v>234</v>
      </c>
      <c r="IE237" t="s">
        <v>234</v>
      </c>
      <c r="IF237" t="s">
        <v>234</v>
      </c>
      <c r="IG237" t="s">
        <v>234</v>
      </c>
      <c r="IH237" t="s">
        <v>234</v>
      </c>
      <c r="II237" t="s">
        <v>234</v>
      </c>
      <c r="IJ237" t="s">
        <v>234</v>
      </c>
      <c r="IK237" t="s">
        <v>234</v>
      </c>
      <c r="IL237" t="s">
        <v>234</v>
      </c>
      <c r="IM237" t="s">
        <v>234</v>
      </c>
      <c r="IN237" t="s">
        <v>234</v>
      </c>
      <c r="IO237" t="s">
        <v>234</v>
      </c>
      <c r="IP237" t="s">
        <v>234</v>
      </c>
      <c r="IQ237" t="s">
        <v>234</v>
      </c>
      <c r="IR237" t="s">
        <v>234</v>
      </c>
      <c r="IS237" t="s">
        <v>234</v>
      </c>
      <c r="IT237" t="s">
        <v>234</v>
      </c>
      <c r="IU237" t="s">
        <v>234</v>
      </c>
      <c r="IV237" t="s">
        <v>234</v>
      </c>
      <c r="IW237" t="s">
        <v>234</v>
      </c>
      <c r="IX237" t="s">
        <v>234</v>
      </c>
      <c r="IY237" t="s">
        <v>234</v>
      </c>
      <c r="IZ237" t="s">
        <v>234</v>
      </c>
      <c r="JA237" t="s">
        <v>234</v>
      </c>
      <c r="JB237" t="s">
        <v>234</v>
      </c>
      <c r="JC237" t="s">
        <v>234</v>
      </c>
      <c r="JD237" t="s">
        <v>234</v>
      </c>
      <c r="JE237" t="s">
        <v>234</v>
      </c>
      <c r="JF237" t="s">
        <v>234</v>
      </c>
      <c r="JG237" t="s">
        <v>234</v>
      </c>
      <c r="JH237" t="s">
        <v>234</v>
      </c>
      <c r="JI237" t="s">
        <v>234</v>
      </c>
      <c r="JJ237" t="s">
        <v>234</v>
      </c>
      <c r="JK237" t="s">
        <v>234</v>
      </c>
      <c r="JL237" t="s">
        <v>234</v>
      </c>
      <c r="JM237" t="s">
        <v>234</v>
      </c>
      <c r="JN237" t="s">
        <v>234</v>
      </c>
      <c r="JO237" t="s">
        <v>234</v>
      </c>
      <c r="JP237" t="s">
        <v>234</v>
      </c>
      <c r="JQ237" t="s">
        <v>234</v>
      </c>
      <c r="JR237" t="s">
        <v>234</v>
      </c>
      <c r="JS237" t="s">
        <v>234</v>
      </c>
      <c r="JT237" t="s">
        <v>234</v>
      </c>
      <c r="JU237" t="s">
        <v>234</v>
      </c>
      <c r="JV237" t="s">
        <v>234</v>
      </c>
      <c r="JW237" t="s">
        <v>234</v>
      </c>
      <c r="JX237" t="s">
        <v>234</v>
      </c>
    </row>
    <row r="238" spans="1:284" x14ac:dyDescent="0.35">
      <c r="A238" t="s">
        <v>4359</v>
      </c>
      <c r="B238" s="268">
        <v>44621</v>
      </c>
      <c r="C238" t="s">
        <v>451</v>
      </c>
      <c r="D238" t="s">
        <v>450</v>
      </c>
      <c r="E238" t="s">
        <v>4303</v>
      </c>
      <c r="F238" t="s">
        <v>441</v>
      </c>
      <c r="G238" t="s">
        <v>2151</v>
      </c>
      <c r="H238" t="s">
        <v>4305</v>
      </c>
      <c r="I238" t="s">
        <v>246</v>
      </c>
      <c r="J238" t="s">
        <v>4307</v>
      </c>
      <c r="K238" t="s">
        <v>247</v>
      </c>
      <c r="L238" t="s">
        <v>284</v>
      </c>
      <c r="M238" t="s">
        <v>250</v>
      </c>
      <c r="N238" t="s">
        <v>234</v>
      </c>
      <c r="O238" t="s">
        <v>234</v>
      </c>
      <c r="P238" t="s">
        <v>285</v>
      </c>
      <c r="Q238" t="s">
        <v>234</v>
      </c>
      <c r="R238" t="s">
        <v>4357</v>
      </c>
      <c r="S238">
        <v>1</v>
      </c>
      <c r="T238">
        <v>1</v>
      </c>
      <c r="U238">
        <v>0</v>
      </c>
      <c r="V238">
        <v>0</v>
      </c>
      <c r="W238">
        <v>0</v>
      </c>
      <c r="X238">
        <v>0</v>
      </c>
      <c r="Y238">
        <v>0</v>
      </c>
      <c r="Z238">
        <v>0</v>
      </c>
      <c r="AA238" t="s">
        <v>303</v>
      </c>
      <c r="AB238" t="s">
        <v>752</v>
      </c>
      <c r="AC238" t="s">
        <v>3880</v>
      </c>
      <c r="AD238">
        <v>1</v>
      </c>
      <c r="AE238">
        <v>0</v>
      </c>
      <c r="AF238">
        <v>0</v>
      </c>
      <c r="AG238">
        <v>0</v>
      </c>
      <c r="AH238">
        <v>1</v>
      </c>
      <c r="AI238">
        <v>0</v>
      </c>
      <c r="AJ238">
        <v>0</v>
      </c>
      <c r="AK238">
        <v>0</v>
      </c>
      <c r="AL238">
        <v>0</v>
      </c>
      <c r="AM238">
        <v>0</v>
      </c>
      <c r="AN238" t="s">
        <v>234</v>
      </c>
      <c r="AO238" t="s">
        <v>304</v>
      </c>
      <c r="AP238" t="s">
        <v>311</v>
      </c>
      <c r="AQ238" t="s">
        <v>1472</v>
      </c>
      <c r="AR238">
        <v>0</v>
      </c>
      <c r="AS238">
        <v>0</v>
      </c>
      <c r="AT238">
        <v>0</v>
      </c>
      <c r="AU238">
        <v>0</v>
      </c>
      <c r="AV238">
        <v>0</v>
      </c>
      <c r="AW238">
        <v>0</v>
      </c>
      <c r="AX238">
        <v>1</v>
      </c>
      <c r="AY238">
        <v>0</v>
      </c>
      <c r="AZ238" t="s">
        <v>234</v>
      </c>
      <c r="BA238" t="s">
        <v>234</v>
      </c>
      <c r="BB238" t="s">
        <v>234</v>
      </c>
      <c r="BC238" t="s">
        <v>234</v>
      </c>
      <c r="BD238" t="s">
        <v>234</v>
      </c>
      <c r="BE238" s="252" t="s">
        <v>234</v>
      </c>
      <c r="BF238" t="s">
        <v>234</v>
      </c>
      <c r="BG238" t="s">
        <v>234</v>
      </c>
      <c r="BH238" s="252" t="s">
        <v>234</v>
      </c>
      <c r="BI238" t="s">
        <v>234</v>
      </c>
      <c r="BJ238" t="s">
        <v>234</v>
      </c>
      <c r="BK238" s="252" t="s">
        <v>234</v>
      </c>
      <c r="BL238" t="s">
        <v>234</v>
      </c>
      <c r="BM238" t="s">
        <v>234</v>
      </c>
      <c r="BN238" s="252" t="s">
        <v>234</v>
      </c>
      <c r="BO238" t="s">
        <v>234</v>
      </c>
      <c r="BP238" t="s">
        <v>234</v>
      </c>
      <c r="BQ238" s="252" t="s">
        <v>234</v>
      </c>
      <c r="BR238" t="s">
        <v>234</v>
      </c>
      <c r="BS238" t="s">
        <v>1507</v>
      </c>
      <c r="BT238" t="s">
        <v>1445</v>
      </c>
      <c r="BU238" t="s">
        <v>234</v>
      </c>
      <c r="BV238" t="s">
        <v>234</v>
      </c>
      <c r="BW238" t="s">
        <v>342</v>
      </c>
      <c r="BX238" t="s">
        <v>342</v>
      </c>
      <c r="BY238" t="s">
        <v>414</v>
      </c>
      <c r="BZ238">
        <v>591</v>
      </c>
      <c r="CA238">
        <v>200</v>
      </c>
      <c r="CB238" t="s">
        <v>4343</v>
      </c>
      <c r="CC238" s="252">
        <v>1280.87986463621</v>
      </c>
      <c r="CD238" t="s">
        <v>1445</v>
      </c>
      <c r="CE238" t="s">
        <v>1655</v>
      </c>
      <c r="CF238" t="s">
        <v>1531</v>
      </c>
      <c r="CG238">
        <v>0</v>
      </c>
      <c r="CH238">
        <v>0</v>
      </c>
      <c r="CI238">
        <v>0</v>
      </c>
      <c r="CJ238">
        <v>0</v>
      </c>
      <c r="CK238">
        <v>0</v>
      </c>
      <c r="CL238">
        <v>1</v>
      </c>
      <c r="CM238">
        <v>0</v>
      </c>
      <c r="CN238">
        <v>0</v>
      </c>
      <c r="CO238">
        <v>0</v>
      </c>
      <c r="CP238">
        <v>0</v>
      </c>
      <c r="CQ238">
        <v>0</v>
      </c>
      <c r="CR238">
        <v>0</v>
      </c>
      <c r="CS238">
        <v>0</v>
      </c>
      <c r="CT238">
        <v>0</v>
      </c>
      <c r="CU238" t="s">
        <v>234</v>
      </c>
      <c r="CV238" t="s">
        <v>1472</v>
      </c>
      <c r="CW238">
        <v>0</v>
      </c>
      <c r="CX238">
        <v>0</v>
      </c>
      <c r="CY238">
        <v>0</v>
      </c>
      <c r="CZ238">
        <v>0</v>
      </c>
      <c r="DA238">
        <v>0</v>
      </c>
      <c r="DB238">
        <v>0</v>
      </c>
      <c r="DC238">
        <v>1</v>
      </c>
      <c r="DD238">
        <v>0</v>
      </c>
      <c r="DE238" t="s">
        <v>1655</v>
      </c>
      <c r="DF238" t="s">
        <v>1445</v>
      </c>
      <c r="DG238" t="s">
        <v>1655</v>
      </c>
      <c r="DH238" t="s">
        <v>441</v>
      </c>
      <c r="DI238" t="s">
        <v>305</v>
      </c>
      <c r="DJ238" t="s">
        <v>2151</v>
      </c>
      <c r="DK238" t="s">
        <v>305</v>
      </c>
      <c r="DL238" t="s">
        <v>4358</v>
      </c>
      <c r="DM238">
        <v>1</v>
      </c>
      <c r="DN238">
        <v>1</v>
      </c>
      <c r="DO238">
        <v>0</v>
      </c>
      <c r="DP238">
        <v>0</v>
      </c>
      <c r="DQ238">
        <v>0</v>
      </c>
      <c r="DR238">
        <v>1</v>
      </c>
      <c r="DS238">
        <v>0</v>
      </c>
      <c r="DT238">
        <v>0</v>
      </c>
      <c r="DU238" t="s">
        <v>1655</v>
      </c>
      <c r="DV238">
        <v>20</v>
      </c>
      <c r="DW238" t="s">
        <v>3920</v>
      </c>
      <c r="DX238" t="s">
        <v>234</v>
      </c>
      <c r="DY238" t="s">
        <v>234</v>
      </c>
      <c r="DZ238" t="s">
        <v>234</v>
      </c>
      <c r="EA238" s="99">
        <v>20</v>
      </c>
      <c r="EB238" t="s">
        <v>1445</v>
      </c>
      <c r="EC238">
        <v>25</v>
      </c>
      <c r="ED238" t="s">
        <v>1655</v>
      </c>
      <c r="EE238" t="s">
        <v>234</v>
      </c>
      <c r="EF238" t="s">
        <v>234</v>
      </c>
      <c r="EG238" t="s">
        <v>234</v>
      </c>
      <c r="EH238" t="s">
        <v>234</v>
      </c>
      <c r="EI238" t="s">
        <v>234</v>
      </c>
      <c r="EJ238" t="s">
        <v>234</v>
      </c>
      <c r="EK238" s="252" t="s">
        <v>234</v>
      </c>
      <c r="EL238" t="s">
        <v>234</v>
      </c>
      <c r="EM238" t="s">
        <v>234</v>
      </c>
      <c r="EN238" t="s">
        <v>234</v>
      </c>
      <c r="EO238" t="s">
        <v>234</v>
      </c>
      <c r="EP238" t="s">
        <v>234</v>
      </c>
      <c r="EQ238" s="252" t="s">
        <v>234</v>
      </c>
      <c r="ER238" t="s">
        <v>234</v>
      </c>
      <c r="ES238" t="s">
        <v>234</v>
      </c>
      <c r="ET238" t="s">
        <v>234</v>
      </c>
      <c r="EU238" t="s">
        <v>234</v>
      </c>
      <c r="EV238" t="s">
        <v>234</v>
      </c>
      <c r="EW238" t="s">
        <v>234</v>
      </c>
      <c r="EX238" t="s">
        <v>234</v>
      </c>
      <c r="EY238" t="s">
        <v>234</v>
      </c>
      <c r="EZ238" t="s">
        <v>1655</v>
      </c>
      <c r="FA238" t="s">
        <v>234</v>
      </c>
      <c r="FB238">
        <v>10</v>
      </c>
      <c r="FC238" t="s">
        <v>234</v>
      </c>
      <c r="FD238" t="s">
        <v>234</v>
      </c>
      <c r="FE238" t="s">
        <v>234</v>
      </c>
      <c r="FF238" t="s">
        <v>234</v>
      </c>
      <c r="FG238" t="s">
        <v>234</v>
      </c>
      <c r="FH238" t="s">
        <v>234</v>
      </c>
      <c r="FI238" t="s">
        <v>1655</v>
      </c>
      <c r="FJ238" t="s">
        <v>259</v>
      </c>
      <c r="FK238" s="99">
        <v>10</v>
      </c>
      <c r="FL238" t="s">
        <v>1655</v>
      </c>
      <c r="FM238" t="s">
        <v>3973</v>
      </c>
      <c r="FN238">
        <v>0</v>
      </c>
      <c r="FO238">
        <v>0</v>
      </c>
      <c r="FP238">
        <v>0</v>
      </c>
      <c r="FQ238">
        <v>1</v>
      </c>
      <c r="FR238">
        <v>1</v>
      </c>
      <c r="FS238">
        <v>0</v>
      </c>
      <c r="FT238">
        <v>0</v>
      </c>
      <c r="FU238">
        <v>0</v>
      </c>
      <c r="FV238">
        <v>0</v>
      </c>
      <c r="FW238">
        <v>0</v>
      </c>
      <c r="FX238">
        <v>0</v>
      </c>
      <c r="FY238">
        <v>0</v>
      </c>
      <c r="FZ238">
        <v>0</v>
      </c>
      <c r="GA238" t="s">
        <v>234</v>
      </c>
      <c r="GB238" t="s">
        <v>3932</v>
      </c>
      <c r="GC238">
        <v>1</v>
      </c>
      <c r="GD238">
        <v>0</v>
      </c>
      <c r="GE238">
        <v>0</v>
      </c>
      <c r="GF238">
        <v>0</v>
      </c>
      <c r="GG238">
        <v>0</v>
      </c>
      <c r="GH238">
        <v>1</v>
      </c>
      <c r="GI238">
        <v>0</v>
      </c>
      <c r="GJ238">
        <v>0</v>
      </c>
      <c r="GK238" t="s">
        <v>1445</v>
      </c>
      <c r="GL238" t="s">
        <v>1445</v>
      </c>
      <c r="GM238" t="s">
        <v>1655</v>
      </c>
      <c r="GN238" t="s">
        <v>441</v>
      </c>
      <c r="GO238" t="s">
        <v>305</v>
      </c>
      <c r="GP238" t="s">
        <v>2151</v>
      </c>
      <c r="GQ238" t="s">
        <v>305</v>
      </c>
      <c r="GR238" t="s">
        <v>1445</v>
      </c>
      <c r="GS238" t="s">
        <v>234</v>
      </c>
      <c r="GT238" t="s">
        <v>234</v>
      </c>
      <c r="GU238" t="s">
        <v>234</v>
      </c>
      <c r="GV238" t="s">
        <v>234</v>
      </c>
      <c r="GW238" t="s">
        <v>234</v>
      </c>
      <c r="GX238" t="s">
        <v>234</v>
      </c>
      <c r="GY238" t="s">
        <v>234</v>
      </c>
      <c r="GZ238" t="s">
        <v>234</v>
      </c>
      <c r="HA238" t="s">
        <v>4209</v>
      </c>
      <c r="HB238">
        <v>0</v>
      </c>
      <c r="HC238">
        <v>0</v>
      </c>
      <c r="HD238">
        <v>1</v>
      </c>
      <c r="HE238">
        <v>1</v>
      </c>
      <c r="HF238">
        <v>0</v>
      </c>
      <c r="HG238">
        <v>0</v>
      </c>
      <c r="HH238">
        <v>0</v>
      </c>
      <c r="HI238">
        <v>0</v>
      </c>
      <c r="HJ238" t="s">
        <v>234</v>
      </c>
      <c r="HK238" t="s">
        <v>1655</v>
      </c>
      <c r="HL238" t="s">
        <v>234</v>
      </c>
      <c r="HM238" t="s">
        <v>3878</v>
      </c>
      <c r="HN238">
        <v>1</v>
      </c>
      <c r="HO238">
        <v>1</v>
      </c>
      <c r="HP238">
        <v>0</v>
      </c>
      <c r="HQ238" t="s">
        <v>234</v>
      </c>
      <c r="HR238" t="s">
        <v>234</v>
      </c>
      <c r="HS238" t="s">
        <v>234</v>
      </c>
      <c r="HT238" t="s">
        <v>234</v>
      </c>
      <c r="HU238" t="s">
        <v>234</v>
      </c>
      <c r="HV238" t="s">
        <v>234</v>
      </c>
      <c r="HW238" t="s">
        <v>234</v>
      </c>
      <c r="HX238" t="s">
        <v>234</v>
      </c>
      <c r="HY238" t="s">
        <v>234</v>
      </c>
      <c r="HZ238" t="s">
        <v>234</v>
      </c>
      <c r="IA238" t="s">
        <v>234</v>
      </c>
      <c r="IB238" t="s">
        <v>234</v>
      </c>
      <c r="IC238" t="s">
        <v>234</v>
      </c>
      <c r="ID238" t="s">
        <v>234</v>
      </c>
      <c r="IE238" t="s">
        <v>234</v>
      </c>
      <c r="IF238" t="s">
        <v>234</v>
      </c>
      <c r="IG238" t="s">
        <v>234</v>
      </c>
      <c r="IH238" t="s">
        <v>234</v>
      </c>
      <c r="II238" t="s">
        <v>234</v>
      </c>
      <c r="IJ238" t="s">
        <v>234</v>
      </c>
      <c r="IK238" t="s">
        <v>234</v>
      </c>
      <c r="IL238" t="s">
        <v>234</v>
      </c>
      <c r="IM238" t="s">
        <v>234</v>
      </c>
      <c r="IN238" t="s">
        <v>234</v>
      </c>
      <c r="IO238" t="s">
        <v>234</v>
      </c>
      <c r="IP238" t="s">
        <v>234</v>
      </c>
      <c r="IQ238" t="s">
        <v>234</v>
      </c>
      <c r="IR238" t="s">
        <v>234</v>
      </c>
      <c r="IS238" t="s">
        <v>234</v>
      </c>
      <c r="IT238" t="s">
        <v>234</v>
      </c>
      <c r="IU238" t="s">
        <v>234</v>
      </c>
      <c r="IV238" t="s">
        <v>234</v>
      </c>
      <c r="IW238" t="s">
        <v>234</v>
      </c>
      <c r="IX238" t="s">
        <v>234</v>
      </c>
      <c r="IY238" t="s">
        <v>234</v>
      </c>
      <c r="IZ238" t="s">
        <v>234</v>
      </c>
      <c r="JA238" t="s">
        <v>234</v>
      </c>
      <c r="JB238" t="s">
        <v>234</v>
      </c>
      <c r="JC238" t="s">
        <v>234</v>
      </c>
      <c r="JD238" t="s">
        <v>234</v>
      </c>
      <c r="JE238" t="s">
        <v>234</v>
      </c>
      <c r="JF238" t="s">
        <v>234</v>
      </c>
      <c r="JG238" t="s">
        <v>234</v>
      </c>
      <c r="JH238" t="s">
        <v>234</v>
      </c>
      <c r="JI238" t="s">
        <v>234</v>
      </c>
      <c r="JJ238" t="s">
        <v>234</v>
      </c>
      <c r="JK238" t="s">
        <v>234</v>
      </c>
      <c r="JL238" t="s">
        <v>234</v>
      </c>
      <c r="JM238" t="s">
        <v>234</v>
      </c>
      <c r="JN238" t="s">
        <v>234</v>
      </c>
      <c r="JO238" t="s">
        <v>234</v>
      </c>
      <c r="JP238" t="s">
        <v>234</v>
      </c>
      <c r="JQ238" t="s">
        <v>234</v>
      </c>
      <c r="JR238" t="s">
        <v>234</v>
      </c>
      <c r="JS238" t="s">
        <v>234</v>
      </c>
      <c r="JT238" t="s">
        <v>234</v>
      </c>
      <c r="JU238" t="s">
        <v>234</v>
      </c>
      <c r="JV238" t="s">
        <v>234</v>
      </c>
      <c r="JW238" t="s">
        <v>234</v>
      </c>
      <c r="JX238" t="s">
        <v>234</v>
      </c>
    </row>
    <row r="239" spans="1:284" x14ac:dyDescent="0.35">
      <c r="A239" t="s">
        <v>4360</v>
      </c>
      <c r="B239" s="268">
        <v>44621</v>
      </c>
      <c r="C239" t="s">
        <v>451</v>
      </c>
      <c r="D239" t="s">
        <v>450</v>
      </c>
      <c r="E239" t="s">
        <v>4303</v>
      </c>
      <c r="F239" t="s">
        <v>441</v>
      </c>
      <c r="G239" t="s">
        <v>2151</v>
      </c>
      <c r="H239" t="s">
        <v>4305</v>
      </c>
      <c r="I239" t="s">
        <v>246</v>
      </c>
      <c r="J239" t="s">
        <v>4307</v>
      </c>
      <c r="K239" t="s">
        <v>247</v>
      </c>
      <c r="L239" t="s">
        <v>284</v>
      </c>
      <c r="M239" t="s">
        <v>250</v>
      </c>
      <c r="N239" t="s">
        <v>234</v>
      </c>
      <c r="O239" t="s">
        <v>234</v>
      </c>
      <c r="P239" t="s">
        <v>316</v>
      </c>
      <c r="Q239" t="s">
        <v>234</v>
      </c>
      <c r="R239" t="s">
        <v>318</v>
      </c>
      <c r="S239">
        <v>1</v>
      </c>
      <c r="T239">
        <v>0</v>
      </c>
      <c r="U239">
        <v>0</v>
      </c>
      <c r="V239">
        <v>0</v>
      </c>
      <c r="W239">
        <v>0</v>
      </c>
      <c r="X239">
        <v>0</v>
      </c>
      <c r="Y239">
        <v>0</v>
      </c>
      <c r="Z239">
        <v>0</v>
      </c>
      <c r="AA239" t="s">
        <v>309</v>
      </c>
      <c r="AB239" t="s">
        <v>750</v>
      </c>
      <c r="AC239" t="s">
        <v>287</v>
      </c>
      <c r="AD239">
        <v>1</v>
      </c>
      <c r="AE239">
        <v>0</v>
      </c>
      <c r="AF239">
        <v>0</v>
      </c>
      <c r="AG239">
        <v>0</v>
      </c>
      <c r="AH239">
        <v>0</v>
      </c>
      <c r="AI239">
        <v>0</v>
      </c>
      <c r="AJ239">
        <v>0</v>
      </c>
      <c r="AK239">
        <v>0</v>
      </c>
      <c r="AL239">
        <v>0</v>
      </c>
      <c r="AM239">
        <v>0</v>
      </c>
      <c r="AN239" t="s">
        <v>234</v>
      </c>
      <c r="AO239" t="s">
        <v>288</v>
      </c>
      <c r="AP239" t="s">
        <v>289</v>
      </c>
      <c r="AQ239" t="s">
        <v>1468</v>
      </c>
      <c r="AR239">
        <v>0</v>
      </c>
      <c r="AS239">
        <v>0</v>
      </c>
      <c r="AT239">
        <v>0</v>
      </c>
      <c r="AU239">
        <v>0</v>
      </c>
      <c r="AV239">
        <v>1</v>
      </c>
      <c r="AW239">
        <v>0</v>
      </c>
      <c r="AX239">
        <v>0</v>
      </c>
      <c r="AY239">
        <v>0</v>
      </c>
      <c r="AZ239" t="s">
        <v>1500</v>
      </c>
      <c r="BA239" t="s">
        <v>234</v>
      </c>
      <c r="BB239" t="s">
        <v>234</v>
      </c>
      <c r="BC239" t="s">
        <v>234</v>
      </c>
      <c r="BD239" t="s">
        <v>234</v>
      </c>
      <c r="BE239" s="252" t="s">
        <v>234</v>
      </c>
      <c r="BF239" t="s">
        <v>234</v>
      </c>
      <c r="BG239" t="s">
        <v>234</v>
      </c>
      <c r="BH239" s="252" t="s">
        <v>234</v>
      </c>
      <c r="BI239" t="s">
        <v>234</v>
      </c>
      <c r="BJ239" t="s">
        <v>234</v>
      </c>
      <c r="BK239" s="252" t="s">
        <v>234</v>
      </c>
      <c r="BL239" t="s">
        <v>234</v>
      </c>
      <c r="BM239">
        <v>600</v>
      </c>
      <c r="BN239" s="252">
        <v>250</v>
      </c>
      <c r="BO239" t="s">
        <v>1445</v>
      </c>
      <c r="BP239" t="s">
        <v>234</v>
      </c>
      <c r="BQ239" s="252" t="s">
        <v>234</v>
      </c>
      <c r="BR239" t="s">
        <v>234</v>
      </c>
      <c r="BS239" t="s">
        <v>234</v>
      </c>
      <c r="BT239" t="s">
        <v>234</v>
      </c>
      <c r="BU239" t="s">
        <v>234</v>
      </c>
      <c r="BV239" t="s">
        <v>234</v>
      </c>
      <c r="BW239" t="s">
        <v>234</v>
      </c>
      <c r="BX239" t="s">
        <v>234</v>
      </c>
      <c r="BY239" t="s">
        <v>234</v>
      </c>
      <c r="BZ239" t="s">
        <v>234</v>
      </c>
      <c r="CA239" t="s">
        <v>234</v>
      </c>
      <c r="CB239" t="s">
        <v>234</v>
      </c>
      <c r="CC239" t="s">
        <v>234</v>
      </c>
      <c r="CD239" t="s">
        <v>234</v>
      </c>
      <c r="CE239" t="s">
        <v>1445</v>
      </c>
      <c r="CF239" t="s">
        <v>234</v>
      </c>
      <c r="CG239" t="s">
        <v>234</v>
      </c>
      <c r="CH239" t="s">
        <v>234</v>
      </c>
      <c r="CI239" t="s">
        <v>234</v>
      </c>
      <c r="CJ239" t="s">
        <v>234</v>
      </c>
      <c r="CK239" t="s">
        <v>234</v>
      </c>
      <c r="CL239" t="s">
        <v>234</v>
      </c>
      <c r="CM239" t="s">
        <v>234</v>
      </c>
      <c r="CN239" t="s">
        <v>234</v>
      </c>
      <c r="CO239" t="s">
        <v>234</v>
      </c>
      <c r="CP239" t="s">
        <v>234</v>
      </c>
      <c r="CQ239" t="s">
        <v>234</v>
      </c>
      <c r="CR239" t="s">
        <v>234</v>
      </c>
      <c r="CS239" t="s">
        <v>234</v>
      </c>
      <c r="CT239" t="s">
        <v>234</v>
      </c>
      <c r="CU239" t="s">
        <v>234</v>
      </c>
      <c r="CV239" t="s">
        <v>234</v>
      </c>
      <c r="CW239" t="s">
        <v>234</v>
      </c>
      <c r="CX239" t="s">
        <v>234</v>
      </c>
      <c r="CY239" t="s">
        <v>234</v>
      </c>
      <c r="CZ239" t="s">
        <v>234</v>
      </c>
      <c r="DA239" t="s">
        <v>234</v>
      </c>
      <c r="DB239" t="s">
        <v>234</v>
      </c>
      <c r="DC239" t="s">
        <v>234</v>
      </c>
      <c r="DD239" t="s">
        <v>234</v>
      </c>
      <c r="DE239" t="s">
        <v>1445</v>
      </c>
      <c r="DF239" t="s">
        <v>1445</v>
      </c>
      <c r="DG239" t="s">
        <v>1655</v>
      </c>
      <c r="DH239" t="s">
        <v>441</v>
      </c>
      <c r="DI239" t="s">
        <v>305</v>
      </c>
      <c r="DJ239" t="s">
        <v>2151</v>
      </c>
      <c r="DK239" t="s">
        <v>305</v>
      </c>
      <c r="DL239" t="s">
        <v>234</v>
      </c>
      <c r="DM239" t="s">
        <v>234</v>
      </c>
      <c r="DN239" t="s">
        <v>234</v>
      </c>
      <c r="DO239" t="s">
        <v>234</v>
      </c>
      <c r="DP239" t="s">
        <v>234</v>
      </c>
      <c r="DQ239" t="s">
        <v>234</v>
      </c>
      <c r="DR239" t="s">
        <v>234</v>
      </c>
      <c r="DS239" t="s">
        <v>234</v>
      </c>
      <c r="DT239" t="s">
        <v>234</v>
      </c>
      <c r="DU239" t="s">
        <v>234</v>
      </c>
      <c r="DV239" t="s">
        <v>234</v>
      </c>
      <c r="DW239" t="s">
        <v>234</v>
      </c>
      <c r="DX239" t="s">
        <v>234</v>
      </c>
      <c r="DY239" t="s">
        <v>234</v>
      </c>
      <c r="DZ239" t="s">
        <v>234</v>
      </c>
      <c r="EA239" t="s">
        <v>234</v>
      </c>
      <c r="EB239" t="s">
        <v>234</v>
      </c>
      <c r="EC239" t="s">
        <v>234</v>
      </c>
      <c r="ED239" t="s">
        <v>234</v>
      </c>
      <c r="EE239" t="s">
        <v>234</v>
      </c>
      <c r="EF239" t="s">
        <v>234</v>
      </c>
      <c r="EG239" t="s">
        <v>234</v>
      </c>
      <c r="EH239" t="s">
        <v>234</v>
      </c>
      <c r="EI239" t="s">
        <v>234</v>
      </c>
      <c r="EJ239" t="s">
        <v>234</v>
      </c>
      <c r="EK239" s="252" t="s">
        <v>234</v>
      </c>
      <c r="EL239" t="s">
        <v>234</v>
      </c>
      <c r="EM239" t="s">
        <v>234</v>
      </c>
      <c r="EN239" t="s">
        <v>234</v>
      </c>
      <c r="EO239" t="s">
        <v>234</v>
      </c>
      <c r="EP239" t="s">
        <v>234</v>
      </c>
      <c r="EQ239" s="252" t="s">
        <v>234</v>
      </c>
      <c r="ER239" t="s">
        <v>234</v>
      </c>
      <c r="ES239" t="s">
        <v>234</v>
      </c>
      <c r="ET239" t="s">
        <v>234</v>
      </c>
      <c r="EU239" t="s">
        <v>234</v>
      </c>
      <c r="EV239" t="s">
        <v>234</v>
      </c>
      <c r="EW239" t="s">
        <v>234</v>
      </c>
      <c r="EX239" t="s">
        <v>234</v>
      </c>
      <c r="EY239" t="s">
        <v>234</v>
      </c>
      <c r="EZ239" t="s">
        <v>234</v>
      </c>
      <c r="FA239" t="s">
        <v>234</v>
      </c>
      <c r="FB239" t="s">
        <v>234</v>
      </c>
      <c r="FC239" t="s">
        <v>234</v>
      </c>
      <c r="FD239" t="s">
        <v>234</v>
      </c>
      <c r="FE239" t="s">
        <v>234</v>
      </c>
      <c r="FF239" t="s">
        <v>234</v>
      </c>
      <c r="FG239" t="s">
        <v>234</v>
      </c>
      <c r="FH239" t="s">
        <v>234</v>
      </c>
      <c r="FI239" t="s">
        <v>234</v>
      </c>
      <c r="FJ239" t="s">
        <v>234</v>
      </c>
      <c r="FK239" t="s">
        <v>234</v>
      </c>
      <c r="FL239" t="s">
        <v>234</v>
      </c>
      <c r="FM239" t="s">
        <v>234</v>
      </c>
      <c r="FN239" t="s">
        <v>234</v>
      </c>
      <c r="FO239" t="s">
        <v>234</v>
      </c>
      <c r="FP239" t="s">
        <v>234</v>
      </c>
      <c r="FQ239" t="s">
        <v>234</v>
      </c>
      <c r="FR239" t="s">
        <v>234</v>
      </c>
      <c r="FS239" t="s">
        <v>234</v>
      </c>
      <c r="FT239" t="s">
        <v>234</v>
      </c>
      <c r="FU239" t="s">
        <v>234</v>
      </c>
      <c r="FV239" t="s">
        <v>234</v>
      </c>
      <c r="FW239" t="s">
        <v>234</v>
      </c>
      <c r="FX239" t="s">
        <v>234</v>
      </c>
      <c r="FY239" t="s">
        <v>234</v>
      </c>
      <c r="FZ239" t="s">
        <v>234</v>
      </c>
      <c r="GA239" t="s">
        <v>234</v>
      </c>
      <c r="GB239" t="s">
        <v>234</v>
      </c>
      <c r="GC239" t="s">
        <v>234</v>
      </c>
      <c r="GD239" t="s">
        <v>234</v>
      </c>
      <c r="GE239" t="s">
        <v>234</v>
      </c>
      <c r="GF239" t="s">
        <v>234</v>
      </c>
      <c r="GG239" t="s">
        <v>234</v>
      </c>
      <c r="GH239" t="s">
        <v>234</v>
      </c>
      <c r="GI239" t="s">
        <v>234</v>
      </c>
      <c r="GJ239" t="s">
        <v>234</v>
      </c>
      <c r="GK239" t="s">
        <v>234</v>
      </c>
      <c r="GL239" t="s">
        <v>234</v>
      </c>
      <c r="GM239" t="s">
        <v>234</v>
      </c>
      <c r="GN239" t="s">
        <v>234</v>
      </c>
      <c r="GO239" t="s">
        <v>234</v>
      </c>
      <c r="GP239" t="s">
        <v>234</v>
      </c>
      <c r="GQ239" t="s">
        <v>234</v>
      </c>
      <c r="GR239" t="s">
        <v>1445</v>
      </c>
      <c r="GS239" t="s">
        <v>234</v>
      </c>
      <c r="GT239" t="s">
        <v>234</v>
      </c>
      <c r="GU239" t="s">
        <v>234</v>
      </c>
      <c r="GV239" t="s">
        <v>234</v>
      </c>
      <c r="GW239" t="s">
        <v>234</v>
      </c>
      <c r="GX239" t="s">
        <v>234</v>
      </c>
      <c r="GY239" t="s">
        <v>234</v>
      </c>
      <c r="GZ239" t="s">
        <v>234</v>
      </c>
      <c r="HA239" t="s">
        <v>3798</v>
      </c>
      <c r="HB239">
        <v>0</v>
      </c>
      <c r="HC239">
        <v>1</v>
      </c>
      <c r="HD239">
        <v>1</v>
      </c>
      <c r="HE239">
        <v>1</v>
      </c>
      <c r="HF239">
        <v>0</v>
      </c>
      <c r="HG239">
        <v>0</v>
      </c>
      <c r="HH239">
        <v>0</v>
      </c>
      <c r="HI239">
        <v>0</v>
      </c>
      <c r="HJ239" t="s">
        <v>234</v>
      </c>
      <c r="HK239" t="s">
        <v>1445</v>
      </c>
      <c r="HL239" t="s">
        <v>234</v>
      </c>
      <c r="HM239" t="s">
        <v>234</v>
      </c>
      <c r="HN239" t="s">
        <v>234</v>
      </c>
      <c r="HO239" t="s">
        <v>234</v>
      </c>
      <c r="HP239" t="s">
        <v>234</v>
      </c>
      <c r="HQ239" t="s">
        <v>234</v>
      </c>
      <c r="HR239" t="s">
        <v>234</v>
      </c>
      <c r="HS239" t="s">
        <v>234</v>
      </c>
      <c r="HT239" t="s">
        <v>234</v>
      </c>
      <c r="HU239" t="s">
        <v>234</v>
      </c>
      <c r="HV239" t="s">
        <v>234</v>
      </c>
      <c r="HW239" t="s">
        <v>234</v>
      </c>
      <c r="HX239" t="s">
        <v>234</v>
      </c>
      <c r="HY239" t="s">
        <v>234</v>
      </c>
      <c r="HZ239" t="s">
        <v>234</v>
      </c>
      <c r="IA239" t="s">
        <v>234</v>
      </c>
      <c r="IB239" t="s">
        <v>234</v>
      </c>
      <c r="IC239" t="s">
        <v>234</v>
      </c>
      <c r="ID239" t="s">
        <v>234</v>
      </c>
      <c r="IE239" t="s">
        <v>234</v>
      </c>
      <c r="IF239" t="s">
        <v>234</v>
      </c>
      <c r="IG239" t="s">
        <v>234</v>
      </c>
      <c r="IH239" t="s">
        <v>234</v>
      </c>
      <c r="II239" t="s">
        <v>234</v>
      </c>
      <c r="IJ239" t="s">
        <v>234</v>
      </c>
      <c r="IK239" t="s">
        <v>234</v>
      </c>
      <c r="IL239" t="s">
        <v>234</v>
      </c>
      <c r="IM239" t="s">
        <v>234</v>
      </c>
      <c r="IN239" t="s">
        <v>234</v>
      </c>
      <c r="IO239" t="s">
        <v>234</v>
      </c>
      <c r="IP239" t="s">
        <v>234</v>
      </c>
      <c r="IQ239" t="s">
        <v>234</v>
      </c>
      <c r="IR239" t="s">
        <v>234</v>
      </c>
      <c r="IS239" t="s">
        <v>234</v>
      </c>
      <c r="IT239" t="s">
        <v>234</v>
      </c>
      <c r="IU239" t="s">
        <v>234</v>
      </c>
      <c r="IV239" t="s">
        <v>234</v>
      </c>
      <c r="IW239" t="s">
        <v>234</v>
      </c>
      <c r="IX239" t="s">
        <v>234</v>
      </c>
      <c r="IY239" t="s">
        <v>234</v>
      </c>
      <c r="IZ239" t="s">
        <v>234</v>
      </c>
      <c r="JA239" t="s">
        <v>234</v>
      </c>
      <c r="JB239" t="s">
        <v>234</v>
      </c>
      <c r="JC239" t="s">
        <v>234</v>
      </c>
      <c r="JD239" t="s">
        <v>234</v>
      </c>
      <c r="JE239" t="s">
        <v>234</v>
      </c>
      <c r="JF239" t="s">
        <v>234</v>
      </c>
      <c r="JG239" t="s">
        <v>234</v>
      </c>
      <c r="JH239" t="s">
        <v>234</v>
      </c>
      <c r="JI239" t="s">
        <v>234</v>
      </c>
      <c r="JJ239" t="s">
        <v>234</v>
      </c>
      <c r="JK239" t="s">
        <v>234</v>
      </c>
      <c r="JL239" t="s">
        <v>234</v>
      </c>
      <c r="JM239" t="s">
        <v>234</v>
      </c>
      <c r="JN239" t="s">
        <v>234</v>
      </c>
      <c r="JO239" t="s">
        <v>234</v>
      </c>
      <c r="JP239" t="s">
        <v>234</v>
      </c>
      <c r="JQ239" t="s">
        <v>234</v>
      </c>
      <c r="JR239" t="s">
        <v>234</v>
      </c>
      <c r="JS239" t="s">
        <v>234</v>
      </c>
      <c r="JT239" t="s">
        <v>234</v>
      </c>
      <c r="JU239" t="s">
        <v>234</v>
      </c>
      <c r="JV239" t="s">
        <v>234</v>
      </c>
      <c r="JW239" t="s">
        <v>234</v>
      </c>
      <c r="JX239" t="s">
        <v>234</v>
      </c>
    </row>
    <row r="240" spans="1:284" x14ac:dyDescent="0.35">
      <c r="A240" t="s">
        <v>4362</v>
      </c>
      <c r="B240" s="268">
        <v>44621</v>
      </c>
      <c r="C240" t="s">
        <v>451</v>
      </c>
      <c r="D240" t="s">
        <v>450</v>
      </c>
      <c r="E240" t="s">
        <v>4303</v>
      </c>
      <c r="F240" t="s">
        <v>441</v>
      </c>
      <c r="G240" t="s">
        <v>2151</v>
      </c>
      <c r="H240" t="s">
        <v>4305</v>
      </c>
      <c r="I240" t="s">
        <v>246</v>
      </c>
      <c r="J240" t="s">
        <v>4307</v>
      </c>
      <c r="K240" t="s">
        <v>247</v>
      </c>
      <c r="L240" t="s">
        <v>284</v>
      </c>
      <c r="M240" t="s">
        <v>274</v>
      </c>
      <c r="N240" t="s">
        <v>234</v>
      </c>
      <c r="O240" t="s">
        <v>234</v>
      </c>
      <c r="P240" t="s">
        <v>285</v>
      </c>
      <c r="Q240" t="s">
        <v>234</v>
      </c>
      <c r="R240" t="s">
        <v>4357</v>
      </c>
      <c r="S240">
        <v>1</v>
      </c>
      <c r="T240">
        <v>1</v>
      </c>
      <c r="U240">
        <v>0</v>
      </c>
      <c r="V240">
        <v>0</v>
      </c>
      <c r="W240">
        <v>0</v>
      </c>
      <c r="X240">
        <v>0</v>
      </c>
      <c r="Y240">
        <v>0</v>
      </c>
      <c r="Z240">
        <v>0</v>
      </c>
      <c r="AA240" t="s">
        <v>303</v>
      </c>
      <c r="AB240" t="s">
        <v>752</v>
      </c>
      <c r="AC240" t="s">
        <v>3880</v>
      </c>
      <c r="AD240">
        <v>1</v>
      </c>
      <c r="AE240">
        <v>0</v>
      </c>
      <c r="AF240">
        <v>0</v>
      </c>
      <c r="AG240">
        <v>0</v>
      </c>
      <c r="AH240">
        <v>1</v>
      </c>
      <c r="AI240">
        <v>0</v>
      </c>
      <c r="AJ240">
        <v>0</v>
      </c>
      <c r="AK240">
        <v>0</v>
      </c>
      <c r="AL240">
        <v>0</v>
      </c>
      <c r="AM240">
        <v>0</v>
      </c>
      <c r="AN240" t="s">
        <v>234</v>
      </c>
      <c r="AO240" t="s">
        <v>304</v>
      </c>
      <c r="AP240" t="s">
        <v>311</v>
      </c>
      <c r="AQ240" t="s">
        <v>1409</v>
      </c>
      <c r="AR240">
        <v>0</v>
      </c>
      <c r="AS240">
        <v>0</v>
      </c>
      <c r="AT240">
        <v>0</v>
      </c>
      <c r="AU240">
        <v>0</v>
      </c>
      <c r="AV240">
        <v>0</v>
      </c>
      <c r="AW240">
        <v>0</v>
      </c>
      <c r="AX240">
        <v>0</v>
      </c>
      <c r="AY240">
        <v>1</v>
      </c>
      <c r="AZ240" t="s">
        <v>234</v>
      </c>
      <c r="BA240" t="s">
        <v>234</v>
      </c>
      <c r="BB240" t="s">
        <v>234</v>
      </c>
      <c r="BC240" t="s">
        <v>234</v>
      </c>
      <c r="BD240" t="s">
        <v>234</v>
      </c>
      <c r="BE240" s="252" t="s">
        <v>234</v>
      </c>
      <c r="BF240" t="s">
        <v>234</v>
      </c>
      <c r="BG240" t="s">
        <v>234</v>
      </c>
      <c r="BH240" s="252" t="s">
        <v>234</v>
      </c>
      <c r="BI240" t="s">
        <v>234</v>
      </c>
      <c r="BJ240" t="s">
        <v>234</v>
      </c>
      <c r="BK240" s="252" t="s">
        <v>234</v>
      </c>
      <c r="BL240" t="s">
        <v>234</v>
      </c>
      <c r="BM240" t="s">
        <v>234</v>
      </c>
      <c r="BN240" s="252" t="s">
        <v>234</v>
      </c>
      <c r="BO240" t="s">
        <v>234</v>
      </c>
      <c r="BP240" t="s">
        <v>234</v>
      </c>
      <c r="BQ240" s="252" t="s">
        <v>234</v>
      </c>
      <c r="BR240" t="s">
        <v>234</v>
      </c>
      <c r="BS240" t="s">
        <v>234</v>
      </c>
      <c r="BT240" t="s">
        <v>234</v>
      </c>
      <c r="BU240" t="s">
        <v>234</v>
      </c>
      <c r="BV240" t="s">
        <v>234</v>
      </c>
      <c r="BW240" t="s">
        <v>234</v>
      </c>
      <c r="BX240" t="s">
        <v>234</v>
      </c>
      <c r="BY240" t="s">
        <v>234</v>
      </c>
      <c r="BZ240" t="s">
        <v>234</v>
      </c>
      <c r="CA240" t="s">
        <v>234</v>
      </c>
      <c r="CB240" t="s">
        <v>234</v>
      </c>
      <c r="CC240" t="s">
        <v>234</v>
      </c>
      <c r="CD240" t="s">
        <v>234</v>
      </c>
      <c r="CE240" t="s">
        <v>1445</v>
      </c>
      <c r="CF240" t="s">
        <v>234</v>
      </c>
      <c r="CG240" t="s">
        <v>234</v>
      </c>
      <c r="CH240" t="s">
        <v>234</v>
      </c>
      <c r="CI240" t="s">
        <v>234</v>
      </c>
      <c r="CJ240" t="s">
        <v>234</v>
      </c>
      <c r="CK240" t="s">
        <v>234</v>
      </c>
      <c r="CL240" t="s">
        <v>234</v>
      </c>
      <c r="CM240" t="s">
        <v>234</v>
      </c>
      <c r="CN240" t="s">
        <v>234</v>
      </c>
      <c r="CO240" t="s">
        <v>234</v>
      </c>
      <c r="CP240" t="s">
        <v>234</v>
      </c>
      <c r="CQ240" t="s">
        <v>234</v>
      </c>
      <c r="CR240" t="s">
        <v>234</v>
      </c>
      <c r="CS240" t="s">
        <v>234</v>
      </c>
      <c r="CT240" t="s">
        <v>234</v>
      </c>
      <c r="CU240" t="s">
        <v>234</v>
      </c>
      <c r="CV240" t="s">
        <v>234</v>
      </c>
      <c r="CW240" t="s">
        <v>234</v>
      </c>
      <c r="CX240" t="s">
        <v>234</v>
      </c>
      <c r="CY240" t="s">
        <v>234</v>
      </c>
      <c r="CZ240" t="s">
        <v>234</v>
      </c>
      <c r="DA240" t="s">
        <v>234</v>
      </c>
      <c r="DB240" t="s">
        <v>234</v>
      </c>
      <c r="DC240" t="s">
        <v>234</v>
      </c>
      <c r="DD240" t="s">
        <v>234</v>
      </c>
      <c r="DE240" t="s">
        <v>1445</v>
      </c>
      <c r="DF240" t="s">
        <v>1445</v>
      </c>
      <c r="DG240" t="s">
        <v>1445</v>
      </c>
      <c r="DH240" t="s">
        <v>234</v>
      </c>
      <c r="DI240" t="s">
        <v>314</v>
      </c>
      <c r="DJ240" t="s">
        <v>234</v>
      </c>
      <c r="DK240" t="s">
        <v>314</v>
      </c>
      <c r="DL240" t="s">
        <v>1047</v>
      </c>
      <c r="DM240">
        <v>0</v>
      </c>
      <c r="DN240">
        <v>0</v>
      </c>
      <c r="DO240">
        <v>0</v>
      </c>
      <c r="DP240">
        <v>1</v>
      </c>
      <c r="DQ240">
        <v>0</v>
      </c>
      <c r="DR240">
        <v>0</v>
      </c>
      <c r="DS240">
        <v>0</v>
      </c>
      <c r="DT240">
        <v>0</v>
      </c>
      <c r="DU240" t="s">
        <v>234</v>
      </c>
      <c r="DV240" t="s">
        <v>234</v>
      </c>
      <c r="DW240" t="s">
        <v>234</v>
      </c>
      <c r="DX240" t="s">
        <v>234</v>
      </c>
      <c r="DY240" t="s">
        <v>234</v>
      </c>
      <c r="DZ240" t="s">
        <v>234</v>
      </c>
      <c r="EA240" t="s">
        <v>234</v>
      </c>
      <c r="EB240" t="s">
        <v>234</v>
      </c>
      <c r="EC240" t="s">
        <v>234</v>
      </c>
      <c r="ED240" t="s">
        <v>234</v>
      </c>
      <c r="EE240">
        <v>25</v>
      </c>
      <c r="EF240" t="s">
        <v>1655</v>
      </c>
      <c r="EG240" t="s">
        <v>234</v>
      </c>
      <c r="EH240" t="s">
        <v>234</v>
      </c>
      <c r="EI240" t="s">
        <v>234</v>
      </c>
      <c r="EJ240" t="s">
        <v>234</v>
      </c>
      <c r="EK240" s="252" t="s">
        <v>234</v>
      </c>
      <c r="EL240" t="s">
        <v>234</v>
      </c>
      <c r="EM240" t="s">
        <v>234</v>
      </c>
      <c r="EN240" t="s">
        <v>234</v>
      </c>
      <c r="EO240" t="s">
        <v>234</v>
      </c>
      <c r="EP240" t="s">
        <v>234</v>
      </c>
      <c r="EQ240" s="252" t="s">
        <v>234</v>
      </c>
      <c r="ER240" t="s">
        <v>234</v>
      </c>
      <c r="ES240" t="s">
        <v>234</v>
      </c>
      <c r="ET240" t="s">
        <v>234</v>
      </c>
      <c r="EU240" t="s">
        <v>234</v>
      </c>
      <c r="EV240" t="s">
        <v>234</v>
      </c>
      <c r="EW240" t="s">
        <v>234</v>
      </c>
      <c r="EX240" t="s">
        <v>234</v>
      </c>
      <c r="EY240" t="s">
        <v>234</v>
      </c>
      <c r="EZ240" t="s">
        <v>234</v>
      </c>
      <c r="FA240" t="s">
        <v>234</v>
      </c>
      <c r="FB240" t="s">
        <v>234</v>
      </c>
      <c r="FC240" t="s">
        <v>234</v>
      </c>
      <c r="FD240" t="s">
        <v>234</v>
      </c>
      <c r="FE240" t="s">
        <v>234</v>
      </c>
      <c r="FF240" t="s">
        <v>234</v>
      </c>
      <c r="FG240" t="s">
        <v>234</v>
      </c>
      <c r="FH240" t="s">
        <v>234</v>
      </c>
      <c r="FI240" t="s">
        <v>234</v>
      </c>
      <c r="FJ240" t="s">
        <v>234</v>
      </c>
      <c r="FK240" t="s">
        <v>234</v>
      </c>
      <c r="FL240" t="s">
        <v>1655</v>
      </c>
      <c r="FM240" t="s">
        <v>4361</v>
      </c>
      <c r="FN240">
        <v>0</v>
      </c>
      <c r="FO240">
        <v>1</v>
      </c>
      <c r="FP240">
        <v>0</v>
      </c>
      <c r="FQ240">
        <v>0</v>
      </c>
      <c r="FR240">
        <v>0</v>
      </c>
      <c r="FS240">
        <v>0</v>
      </c>
      <c r="FT240">
        <v>0</v>
      </c>
      <c r="FU240">
        <v>0</v>
      </c>
      <c r="FV240">
        <v>0</v>
      </c>
      <c r="FW240">
        <v>1</v>
      </c>
      <c r="FX240">
        <v>0</v>
      </c>
      <c r="FY240">
        <v>0</v>
      </c>
      <c r="FZ240">
        <v>0</v>
      </c>
      <c r="GA240" t="s">
        <v>234</v>
      </c>
      <c r="GB240" t="s">
        <v>1047</v>
      </c>
      <c r="GC240">
        <v>0</v>
      </c>
      <c r="GD240">
        <v>0</v>
      </c>
      <c r="GE240">
        <v>0</v>
      </c>
      <c r="GF240">
        <v>1</v>
      </c>
      <c r="GG240">
        <v>0</v>
      </c>
      <c r="GH240">
        <v>0</v>
      </c>
      <c r="GI240">
        <v>0</v>
      </c>
      <c r="GJ240">
        <v>0</v>
      </c>
      <c r="GK240" t="s">
        <v>1445</v>
      </c>
      <c r="GL240" t="s">
        <v>1445</v>
      </c>
      <c r="GM240" t="s">
        <v>1445</v>
      </c>
      <c r="GN240" t="s">
        <v>234</v>
      </c>
      <c r="GO240" t="s">
        <v>314</v>
      </c>
      <c r="GP240" t="s">
        <v>234</v>
      </c>
      <c r="GQ240" t="s">
        <v>314</v>
      </c>
      <c r="GR240" t="s">
        <v>1445</v>
      </c>
      <c r="GS240" t="s">
        <v>234</v>
      </c>
      <c r="GT240" t="s">
        <v>234</v>
      </c>
      <c r="GU240" t="s">
        <v>234</v>
      </c>
      <c r="GV240" t="s">
        <v>234</v>
      </c>
      <c r="GW240" t="s">
        <v>234</v>
      </c>
      <c r="GX240" t="s">
        <v>234</v>
      </c>
      <c r="GY240" t="s">
        <v>234</v>
      </c>
      <c r="GZ240" t="s">
        <v>234</v>
      </c>
      <c r="HA240" t="s">
        <v>3798</v>
      </c>
      <c r="HB240">
        <v>0</v>
      </c>
      <c r="HC240">
        <v>1</v>
      </c>
      <c r="HD240">
        <v>1</v>
      </c>
      <c r="HE240">
        <v>1</v>
      </c>
      <c r="HF240">
        <v>0</v>
      </c>
      <c r="HG240">
        <v>0</v>
      </c>
      <c r="HH240">
        <v>0</v>
      </c>
      <c r="HI240">
        <v>0</v>
      </c>
      <c r="HJ240" t="s">
        <v>234</v>
      </c>
      <c r="HK240" t="s">
        <v>1655</v>
      </c>
      <c r="HL240" t="s">
        <v>234</v>
      </c>
      <c r="HM240" t="s">
        <v>3878</v>
      </c>
      <c r="HN240">
        <v>1</v>
      </c>
      <c r="HO240">
        <v>1</v>
      </c>
      <c r="HP240">
        <v>0</v>
      </c>
      <c r="HQ240" t="s">
        <v>234</v>
      </c>
      <c r="HR240" t="s">
        <v>234</v>
      </c>
      <c r="HS240" t="s">
        <v>234</v>
      </c>
      <c r="HT240" t="s">
        <v>234</v>
      </c>
      <c r="HU240" t="s">
        <v>234</v>
      </c>
      <c r="HV240" t="s">
        <v>234</v>
      </c>
      <c r="HW240" t="s">
        <v>234</v>
      </c>
      <c r="HX240" t="s">
        <v>234</v>
      </c>
      <c r="HY240" t="s">
        <v>234</v>
      </c>
      <c r="HZ240" t="s">
        <v>234</v>
      </c>
      <c r="IA240" t="s">
        <v>234</v>
      </c>
      <c r="IB240" t="s">
        <v>234</v>
      </c>
      <c r="IC240" t="s">
        <v>234</v>
      </c>
      <c r="ID240" t="s">
        <v>234</v>
      </c>
      <c r="IE240" t="s">
        <v>234</v>
      </c>
      <c r="IF240" t="s">
        <v>234</v>
      </c>
      <c r="IG240" t="s">
        <v>234</v>
      </c>
      <c r="IH240" t="s">
        <v>234</v>
      </c>
      <c r="II240" t="s">
        <v>234</v>
      </c>
      <c r="IJ240" t="s">
        <v>234</v>
      </c>
      <c r="IK240" t="s">
        <v>234</v>
      </c>
      <c r="IL240" t="s">
        <v>234</v>
      </c>
      <c r="IM240" t="s">
        <v>234</v>
      </c>
      <c r="IN240" t="s">
        <v>234</v>
      </c>
      <c r="IO240" t="s">
        <v>234</v>
      </c>
      <c r="IP240" t="s">
        <v>234</v>
      </c>
      <c r="IQ240" t="s">
        <v>234</v>
      </c>
      <c r="IR240" t="s">
        <v>234</v>
      </c>
      <c r="IS240" t="s">
        <v>234</v>
      </c>
      <c r="IT240" t="s">
        <v>234</v>
      </c>
      <c r="IU240" t="s">
        <v>234</v>
      </c>
      <c r="IV240" t="s">
        <v>234</v>
      </c>
      <c r="IW240" t="s">
        <v>234</v>
      </c>
      <c r="IX240" t="s">
        <v>234</v>
      </c>
      <c r="IY240" t="s">
        <v>234</v>
      </c>
      <c r="IZ240" t="s">
        <v>234</v>
      </c>
      <c r="JA240" t="s">
        <v>234</v>
      </c>
      <c r="JB240" t="s">
        <v>234</v>
      </c>
      <c r="JC240" t="s">
        <v>234</v>
      </c>
      <c r="JD240" t="s">
        <v>234</v>
      </c>
      <c r="JE240" t="s">
        <v>234</v>
      </c>
      <c r="JF240" t="s">
        <v>234</v>
      </c>
      <c r="JG240" t="s">
        <v>234</v>
      </c>
      <c r="JH240" t="s">
        <v>234</v>
      </c>
      <c r="JI240" t="s">
        <v>234</v>
      </c>
      <c r="JJ240" t="s">
        <v>234</v>
      </c>
      <c r="JK240" t="s">
        <v>234</v>
      </c>
      <c r="JL240" t="s">
        <v>234</v>
      </c>
      <c r="JM240" t="s">
        <v>234</v>
      </c>
      <c r="JN240" t="s">
        <v>234</v>
      </c>
      <c r="JO240" t="s">
        <v>234</v>
      </c>
      <c r="JP240" t="s">
        <v>234</v>
      </c>
      <c r="JQ240" t="s">
        <v>234</v>
      </c>
      <c r="JR240" t="s">
        <v>234</v>
      </c>
      <c r="JS240" t="s">
        <v>234</v>
      </c>
      <c r="JT240" t="s">
        <v>234</v>
      </c>
      <c r="JU240" t="s">
        <v>234</v>
      </c>
      <c r="JV240" t="s">
        <v>234</v>
      </c>
      <c r="JW240" t="s">
        <v>234</v>
      </c>
      <c r="JX240" t="s">
        <v>234</v>
      </c>
    </row>
    <row r="241" spans="1:284" x14ac:dyDescent="0.35">
      <c r="A241" t="s">
        <v>4364</v>
      </c>
      <c r="B241" s="268">
        <v>44621</v>
      </c>
      <c r="C241" t="s">
        <v>451</v>
      </c>
      <c r="D241" t="s">
        <v>450</v>
      </c>
      <c r="E241" t="s">
        <v>4303</v>
      </c>
      <c r="F241" t="s">
        <v>441</v>
      </c>
      <c r="G241" t="s">
        <v>2151</v>
      </c>
      <c r="H241" t="s">
        <v>4305</v>
      </c>
      <c r="I241" t="s">
        <v>246</v>
      </c>
      <c r="J241" t="s">
        <v>4307</v>
      </c>
      <c r="K241" t="s">
        <v>247</v>
      </c>
      <c r="L241" t="s">
        <v>284</v>
      </c>
      <c r="M241" t="s">
        <v>274</v>
      </c>
      <c r="N241" t="s">
        <v>234</v>
      </c>
      <c r="O241" t="s">
        <v>234</v>
      </c>
      <c r="P241" t="s">
        <v>308</v>
      </c>
      <c r="Q241" t="s">
        <v>234</v>
      </c>
      <c r="R241" t="s">
        <v>3875</v>
      </c>
      <c r="S241">
        <v>1</v>
      </c>
      <c r="T241">
        <v>1</v>
      </c>
      <c r="U241">
        <v>0</v>
      </c>
      <c r="V241">
        <v>0</v>
      </c>
      <c r="W241">
        <v>0</v>
      </c>
      <c r="X241">
        <v>0</v>
      </c>
      <c r="Y241">
        <v>0</v>
      </c>
      <c r="Z241">
        <v>0</v>
      </c>
      <c r="AA241" t="s">
        <v>309</v>
      </c>
      <c r="AB241" t="s">
        <v>750</v>
      </c>
      <c r="AC241" t="s">
        <v>3880</v>
      </c>
      <c r="AD241">
        <v>1</v>
      </c>
      <c r="AE241">
        <v>0</v>
      </c>
      <c r="AF241">
        <v>0</v>
      </c>
      <c r="AG241">
        <v>0</v>
      </c>
      <c r="AH241">
        <v>1</v>
      </c>
      <c r="AI241">
        <v>0</v>
      </c>
      <c r="AJ241">
        <v>0</v>
      </c>
      <c r="AK241">
        <v>0</v>
      </c>
      <c r="AL241">
        <v>0</v>
      </c>
      <c r="AM241">
        <v>0</v>
      </c>
      <c r="AN241" t="s">
        <v>234</v>
      </c>
      <c r="AO241" t="s">
        <v>288</v>
      </c>
      <c r="AP241" t="s">
        <v>311</v>
      </c>
      <c r="AQ241" t="s">
        <v>4363</v>
      </c>
      <c r="AR241">
        <v>1</v>
      </c>
      <c r="AS241">
        <v>1</v>
      </c>
      <c r="AT241">
        <v>0</v>
      </c>
      <c r="AU241">
        <v>1</v>
      </c>
      <c r="AV241">
        <v>1</v>
      </c>
      <c r="AW241">
        <v>1</v>
      </c>
      <c r="AX241">
        <v>1</v>
      </c>
      <c r="AY241">
        <v>0</v>
      </c>
      <c r="AZ241" t="s">
        <v>1500</v>
      </c>
      <c r="BA241">
        <v>500</v>
      </c>
      <c r="BB241">
        <v>250</v>
      </c>
      <c r="BC241" t="s">
        <v>1655</v>
      </c>
      <c r="BD241">
        <v>500</v>
      </c>
      <c r="BE241" s="252">
        <v>192.30769230769201</v>
      </c>
      <c r="BF241" t="s">
        <v>1655</v>
      </c>
      <c r="BG241" t="s">
        <v>234</v>
      </c>
      <c r="BH241" s="252" t="s">
        <v>234</v>
      </c>
      <c r="BI241" t="s">
        <v>234</v>
      </c>
      <c r="BJ241">
        <v>500</v>
      </c>
      <c r="BK241" s="252">
        <v>172.413793103448</v>
      </c>
      <c r="BL241" t="s">
        <v>1655</v>
      </c>
      <c r="BM241">
        <v>550</v>
      </c>
      <c r="BN241" s="252">
        <v>229.166666666666</v>
      </c>
      <c r="BO241" t="s">
        <v>1445</v>
      </c>
      <c r="BP241">
        <v>650</v>
      </c>
      <c r="BQ241" s="252">
        <v>270.83333333333297</v>
      </c>
      <c r="BR241" t="s">
        <v>1445</v>
      </c>
      <c r="BS241" t="s">
        <v>1507</v>
      </c>
      <c r="BT241" t="s">
        <v>1445</v>
      </c>
      <c r="BU241" t="s">
        <v>234</v>
      </c>
      <c r="BV241" t="s">
        <v>234</v>
      </c>
      <c r="BW241" t="s">
        <v>342</v>
      </c>
      <c r="BX241" t="s">
        <v>342</v>
      </c>
      <c r="BY241" t="s">
        <v>414</v>
      </c>
      <c r="BZ241">
        <v>591</v>
      </c>
      <c r="CA241">
        <v>200</v>
      </c>
      <c r="CB241" t="s">
        <v>4343</v>
      </c>
      <c r="CC241" s="252">
        <v>1280.87986463621</v>
      </c>
      <c r="CD241" t="s">
        <v>1445</v>
      </c>
      <c r="CE241" t="s">
        <v>1655</v>
      </c>
      <c r="CF241" t="s">
        <v>1536</v>
      </c>
      <c r="CG241">
        <v>0</v>
      </c>
      <c r="CH241">
        <v>0</v>
      </c>
      <c r="CI241">
        <v>0</v>
      </c>
      <c r="CJ241">
        <v>0</v>
      </c>
      <c r="CK241">
        <v>0</v>
      </c>
      <c r="CL241">
        <v>0</v>
      </c>
      <c r="CM241">
        <v>0</v>
      </c>
      <c r="CN241">
        <v>1</v>
      </c>
      <c r="CO241">
        <v>0</v>
      </c>
      <c r="CP241">
        <v>0</v>
      </c>
      <c r="CQ241">
        <v>0</v>
      </c>
      <c r="CR241">
        <v>0</v>
      </c>
      <c r="CS241">
        <v>0</v>
      </c>
      <c r="CT241">
        <v>0</v>
      </c>
      <c r="CU241" t="s">
        <v>234</v>
      </c>
      <c r="CV241" t="s">
        <v>1460</v>
      </c>
      <c r="CW241">
        <v>0</v>
      </c>
      <c r="CX241">
        <v>1</v>
      </c>
      <c r="CY241">
        <v>0</v>
      </c>
      <c r="CZ241">
        <v>0</v>
      </c>
      <c r="DA241">
        <v>0</v>
      </c>
      <c r="DB241">
        <v>0</v>
      </c>
      <c r="DC241">
        <v>0</v>
      </c>
      <c r="DD241">
        <v>0</v>
      </c>
      <c r="DE241" t="s">
        <v>1655</v>
      </c>
      <c r="DF241" t="s">
        <v>1445</v>
      </c>
      <c r="DG241" t="s">
        <v>1655</v>
      </c>
      <c r="DH241" t="s">
        <v>441</v>
      </c>
      <c r="DI241" t="s">
        <v>305</v>
      </c>
      <c r="DJ241" t="s">
        <v>2151</v>
      </c>
      <c r="DK241" t="s">
        <v>305</v>
      </c>
      <c r="DL241" t="s">
        <v>3813</v>
      </c>
      <c r="DM241">
        <v>1</v>
      </c>
      <c r="DN241">
        <v>1</v>
      </c>
      <c r="DO241">
        <v>1</v>
      </c>
      <c r="DP241">
        <v>1</v>
      </c>
      <c r="DQ241">
        <v>1</v>
      </c>
      <c r="DR241">
        <v>1</v>
      </c>
      <c r="DS241">
        <v>1</v>
      </c>
      <c r="DT241">
        <v>0</v>
      </c>
      <c r="DU241" t="s">
        <v>1655</v>
      </c>
      <c r="DV241">
        <v>15</v>
      </c>
      <c r="DW241" t="s">
        <v>3819</v>
      </c>
      <c r="DX241" t="s">
        <v>234</v>
      </c>
      <c r="DY241" t="s">
        <v>234</v>
      </c>
      <c r="DZ241" t="s">
        <v>234</v>
      </c>
      <c r="EA241" s="99">
        <v>15</v>
      </c>
      <c r="EB241" t="s">
        <v>1445</v>
      </c>
      <c r="EC241">
        <v>25</v>
      </c>
      <c r="ED241" t="s">
        <v>1655</v>
      </c>
      <c r="EE241">
        <v>40</v>
      </c>
      <c r="EF241" t="s">
        <v>1655</v>
      </c>
      <c r="EG241" t="s">
        <v>1655</v>
      </c>
      <c r="EH241">
        <v>35</v>
      </c>
      <c r="EI241" t="s">
        <v>234</v>
      </c>
      <c r="EJ241" t="s">
        <v>234</v>
      </c>
      <c r="EK241" s="252">
        <v>35</v>
      </c>
      <c r="EL241" t="s">
        <v>1445</v>
      </c>
      <c r="EM241" t="s">
        <v>1445</v>
      </c>
      <c r="EN241" t="s">
        <v>234</v>
      </c>
      <c r="EO241">
        <v>150</v>
      </c>
      <c r="EP241">
        <v>125</v>
      </c>
      <c r="EQ241" s="252">
        <v>70.8333333333333</v>
      </c>
      <c r="ER241" t="s">
        <v>1655</v>
      </c>
      <c r="ES241" t="s">
        <v>1655</v>
      </c>
      <c r="ET241">
        <v>125</v>
      </c>
      <c r="EU241" t="s">
        <v>234</v>
      </c>
      <c r="EV241" t="s">
        <v>234</v>
      </c>
      <c r="EW241" t="s">
        <v>234</v>
      </c>
      <c r="EX241" s="99">
        <v>125</v>
      </c>
      <c r="EY241" t="s">
        <v>1655</v>
      </c>
      <c r="EZ241" t="s">
        <v>1655</v>
      </c>
      <c r="FA241" t="s">
        <v>234</v>
      </c>
      <c r="FB241">
        <v>10</v>
      </c>
      <c r="FC241" t="s">
        <v>234</v>
      </c>
      <c r="FD241" t="s">
        <v>234</v>
      </c>
      <c r="FE241" t="s">
        <v>234</v>
      </c>
      <c r="FF241" t="s">
        <v>234</v>
      </c>
      <c r="FG241" t="s">
        <v>234</v>
      </c>
      <c r="FH241" t="s">
        <v>234</v>
      </c>
      <c r="FI241" t="s">
        <v>1655</v>
      </c>
      <c r="FJ241" t="s">
        <v>259</v>
      </c>
      <c r="FK241" s="99">
        <v>10</v>
      </c>
      <c r="FL241" t="s">
        <v>1445</v>
      </c>
      <c r="FM241" t="s">
        <v>234</v>
      </c>
      <c r="FN241" t="s">
        <v>234</v>
      </c>
      <c r="FO241" t="s">
        <v>234</v>
      </c>
      <c r="FP241" t="s">
        <v>234</v>
      </c>
      <c r="FQ241" t="s">
        <v>234</v>
      </c>
      <c r="FR241" t="s">
        <v>234</v>
      </c>
      <c r="FS241" t="s">
        <v>234</v>
      </c>
      <c r="FT241" t="s">
        <v>234</v>
      </c>
      <c r="FU241" t="s">
        <v>234</v>
      </c>
      <c r="FV241" t="s">
        <v>234</v>
      </c>
      <c r="FW241" t="s">
        <v>234</v>
      </c>
      <c r="FX241" t="s">
        <v>234</v>
      </c>
      <c r="FY241" t="s">
        <v>234</v>
      </c>
      <c r="FZ241" t="s">
        <v>234</v>
      </c>
      <c r="GA241" t="s">
        <v>234</v>
      </c>
      <c r="GB241" t="s">
        <v>234</v>
      </c>
      <c r="GC241" t="s">
        <v>234</v>
      </c>
      <c r="GD241" t="s">
        <v>234</v>
      </c>
      <c r="GE241" t="s">
        <v>234</v>
      </c>
      <c r="GF241" t="s">
        <v>234</v>
      </c>
      <c r="GG241" t="s">
        <v>234</v>
      </c>
      <c r="GH241" t="s">
        <v>234</v>
      </c>
      <c r="GI241" t="s">
        <v>234</v>
      </c>
      <c r="GJ241" t="s">
        <v>234</v>
      </c>
      <c r="GK241" t="s">
        <v>1655</v>
      </c>
      <c r="GL241" t="s">
        <v>1445</v>
      </c>
      <c r="GM241" t="s">
        <v>1655</v>
      </c>
      <c r="GN241" t="s">
        <v>441</v>
      </c>
      <c r="GO241" t="s">
        <v>305</v>
      </c>
      <c r="GP241" t="s">
        <v>2151</v>
      </c>
      <c r="GQ241" t="s">
        <v>305</v>
      </c>
      <c r="GR241" t="s">
        <v>1445</v>
      </c>
      <c r="GS241" t="s">
        <v>234</v>
      </c>
      <c r="GT241" t="s">
        <v>234</v>
      </c>
      <c r="GU241" t="s">
        <v>234</v>
      </c>
      <c r="GV241" t="s">
        <v>234</v>
      </c>
      <c r="GW241" t="s">
        <v>234</v>
      </c>
      <c r="GX241" t="s">
        <v>234</v>
      </c>
      <c r="GY241" t="s">
        <v>234</v>
      </c>
      <c r="GZ241" t="s">
        <v>234</v>
      </c>
      <c r="HA241" t="s">
        <v>1586</v>
      </c>
      <c r="HB241">
        <v>0</v>
      </c>
      <c r="HC241">
        <v>0</v>
      </c>
      <c r="HD241">
        <v>1</v>
      </c>
      <c r="HE241">
        <v>0</v>
      </c>
      <c r="HF241">
        <v>0</v>
      </c>
      <c r="HG241">
        <v>0</v>
      </c>
      <c r="HH241">
        <v>0</v>
      </c>
      <c r="HI241">
        <v>0</v>
      </c>
      <c r="HJ241" t="s">
        <v>234</v>
      </c>
      <c r="HK241" t="s">
        <v>1655</v>
      </c>
      <c r="HL241" t="s">
        <v>234</v>
      </c>
      <c r="HM241" t="s">
        <v>3878</v>
      </c>
      <c r="HN241">
        <v>1</v>
      </c>
      <c r="HO241">
        <v>1</v>
      </c>
      <c r="HP241">
        <v>0</v>
      </c>
      <c r="HQ241" t="s">
        <v>234</v>
      </c>
      <c r="HR241" t="s">
        <v>234</v>
      </c>
      <c r="HS241" t="s">
        <v>234</v>
      </c>
      <c r="HT241" t="s">
        <v>234</v>
      </c>
      <c r="HU241" t="s">
        <v>234</v>
      </c>
      <c r="HV241" t="s">
        <v>234</v>
      </c>
      <c r="HW241" t="s">
        <v>234</v>
      </c>
      <c r="HX241" t="s">
        <v>234</v>
      </c>
      <c r="HY241" t="s">
        <v>234</v>
      </c>
      <c r="HZ241" t="s">
        <v>234</v>
      </c>
      <c r="IA241" t="s">
        <v>234</v>
      </c>
      <c r="IB241" t="s">
        <v>234</v>
      </c>
      <c r="IC241" t="s">
        <v>234</v>
      </c>
      <c r="ID241" t="s">
        <v>234</v>
      </c>
      <c r="IE241" t="s">
        <v>234</v>
      </c>
      <c r="IF241" t="s">
        <v>234</v>
      </c>
      <c r="IG241" t="s">
        <v>234</v>
      </c>
      <c r="IH241" t="s">
        <v>234</v>
      </c>
      <c r="II241" t="s">
        <v>234</v>
      </c>
      <c r="IJ241" t="s">
        <v>234</v>
      </c>
      <c r="IK241" t="s">
        <v>234</v>
      </c>
      <c r="IL241" t="s">
        <v>234</v>
      </c>
      <c r="IM241" t="s">
        <v>234</v>
      </c>
      <c r="IN241" t="s">
        <v>234</v>
      </c>
      <c r="IO241" t="s">
        <v>234</v>
      </c>
      <c r="IP241" t="s">
        <v>234</v>
      </c>
      <c r="IQ241" t="s">
        <v>234</v>
      </c>
      <c r="IR241" t="s">
        <v>234</v>
      </c>
      <c r="IS241" t="s">
        <v>234</v>
      </c>
      <c r="IT241" t="s">
        <v>234</v>
      </c>
      <c r="IU241" t="s">
        <v>234</v>
      </c>
      <c r="IV241" t="s">
        <v>234</v>
      </c>
      <c r="IW241" t="s">
        <v>234</v>
      </c>
      <c r="IX241" t="s">
        <v>234</v>
      </c>
      <c r="IY241" t="s">
        <v>234</v>
      </c>
      <c r="IZ241" t="s">
        <v>234</v>
      </c>
      <c r="JA241" t="s">
        <v>234</v>
      </c>
      <c r="JB241" t="s">
        <v>234</v>
      </c>
      <c r="JC241" t="s">
        <v>234</v>
      </c>
      <c r="JD241" t="s">
        <v>234</v>
      </c>
      <c r="JE241" t="s">
        <v>234</v>
      </c>
      <c r="JF241" t="s">
        <v>234</v>
      </c>
      <c r="JG241" t="s">
        <v>234</v>
      </c>
      <c r="JH241" t="s">
        <v>234</v>
      </c>
      <c r="JI241" t="s">
        <v>234</v>
      </c>
      <c r="JJ241" t="s">
        <v>234</v>
      </c>
      <c r="JK241" t="s">
        <v>234</v>
      </c>
      <c r="JL241" t="s">
        <v>234</v>
      </c>
      <c r="JM241" t="s">
        <v>234</v>
      </c>
      <c r="JN241" t="s">
        <v>234</v>
      </c>
      <c r="JO241" t="s">
        <v>234</v>
      </c>
      <c r="JP241" t="s">
        <v>234</v>
      </c>
      <c r="JQ241" t="s">
        <v>234</v>
      </c>
      <c r="JR241" t="s">
        <v>234</v>
      </c>
      <c r="JS241" t="s">
        <v>234</v>
      </c>
      <c r="JT241" t="s">
        <v>234</v>
      </c>
      <c r="JU241" t="s">
        <v>234</v>
      </c>
      <c r="JV241" t="s">
        <v>234</v>
      </c>
      <c r="JW241" t="s">
        <v>234</v>
      </c>
      <c r="JX241" t="s">
        <v>234</v>
      </c>
    </row>
    <row r="242" spans="1:284" x14ac:dyDescent="0.35">
      <c r="A242" t="s">
        <v>4365</v>
      </c>
      <c r="B242" s="268">
        <v>44621</v>
      </c>
      <c r="C242" t="s">
        <v>451</v>
      </c>
      <c r="D242" t="s">
        <v>450</v>
      </c>
      <c r="E242" t="s">
        <v>4303</v>
      </c>
      <c r="F242" t="s">
        <v>441</v>
      </c>
      <c r="G242" t="s">
        <v>2151</v>
      </c>
      <c r="H242" t="s">
        <v>4305</v>
      </c>
      <c r="I242" t="s">
        <v>246</v>
      </c>
      <c r="J242" t="s">
        <v>4307</v>
      </c>
      <c r="K242" t="s">
        <v>247</v>
      </c>
      <c r="L242" t="s">
        <v>284</v>
      </c>
      <c r="M242" t="s">
        <v>274</v>
      </c>
      <c r="N242" t="s">
        <v>234</v>
      </c>
      <c r="O242" t="s">
        <v>234</v>
      </c>
      <c r="P242" t="s">
        <v>308</v>
      </c>
      <c r="Q242" t="s">
        <v>234</v>
      </c>
      <c r="R242" t="s">
        <v>302</v>
      </c>
      <c r="S242">
        <v>0</v>
      </c>
      <c r="T242">
        <v>1</v>
      </c>
      <c r="U242">
        <v>0</v>
      </c>
      <c r="V242">
        <v>0</v>
      </c>
      <c r="W242">
        <v>0</v>
      </c>
      <c r="X242">
        <v>0</v>
      </c>
      <c r="Y242">
        <v>0</v>
      </c>
      <c r="Z242">
        <v>0</v>
      </c>
      <c r="AA242" t="s">
        <v>303</v>
      </c>
      <c r="AB242" t="s">
        <v>752</v>
      </c>
      <c r="AC242" t="s">
        <v>287</v>
      </c>
      <c r="AD242">
        <v>1</v>
      </c>
      <c r="AE242">
        <v>0</v>
      </c>
      <c r="AF242">
        <v>0</v>
      </c>
      <c r="AG242">
        <v>0</v>
      </c>
      <c r="AH242">
        <v>0</v>
      </c>
      <c r="AI242">
        <v>0</v>
      </c>
      <c r="AJ242">
        <v>0</v>
      </c>
      <c r="AK242">
        <v>0</v>
      </c>
      <c r="AL242">
        <v>0</v>
      </c>
      <c r="AM242">
        <v>0</v>
      </c>
      <c r="AN242" t="s">
        <v>234</v>
      </c>
      <c r="AO242" t="s">
        <v>288</v>
      </c>
      <c r="AP242" t="s">
        <v>289</v>
      </c>
      <c r="AQ242" t="s">
        <v>234</v>
      </c>
      <c r="AR242" t="s">
        <v>234</v>
      </c>
      <c r="AS242" t="s">
        <v>234</v>
      </c>
      <c r="AT242" t="s">
        <v>234</v>
      </c>
      <c r="AU242" t="s">
        <v>234</v>
      </c>
      <c r="AV242" t="s">
        <v>234</v>
      </c>
      <c r="AW242" t="s">
        <v>234</v>
      </c>
      <c r="AX242" t="s">
        <v>234</v>
      </c>
      <c r="AY242" t="s">
        <v>234</v>
      </c>
      <c r="AZ242" t="s">
        <v>234</v>
      </c>
      <c r="BA242" t="s">
        <v>234</v>
      </c>
      <c r="BB242" t="s">
        <v>234</v>
      </c>
      <c r="BC242" t="s">
        <v>234</v>
      </c>
      <c r="BD242" t="s">
        <v>234</v>
      </c>
      <c r="BE242" s="252" t="s">
        <v>234</v>
      </c>
      <c r="BF242" t="s">
        <v>234</v>
      </c>
      <c r="BG242" t="s">
        <v>234</v>
      </c>
      <c r="BH242" s="252" t="s">
        <v>234</v>
      </c>
      <c r="BI242" t="s">
        <v>234</v>
      </c>
      <c r="BJ242" t="s">
        <v>234</v>
      </c>
      <c r="BK242" s="252" t="s">
        <v>234</v>
      </c>
      <c r="BL242" t="s">
        <v>234</v>
      </c>
      <c r="BM242" t="s">
        <v>234</v>
      </c>
      <c r="BN242" s="252" t="s">
        <v>234</v>
      </c>
      <c r="BO242" t="s">
        <v>234</v>
      </c>
      <c r="BP242" t="s">
        <v>234</v>
      </c>
      <c r="BQ242" s="252" t="s">
        <v>234</v>
      </c>
      <c r="BR242" t="s">
        <v>234</v>
      </c>
      <c r="BS242" t="s">
        <v>234</v>
      </c>
      <c r="BT242" t="s">
        <v>234</v>
      </c>
      <c r="BU242" t="s">
        <v>234</v>
      </c>
      <c r="BV242" t="s">
        <v>234</v>
      </c>
      <c r="BW242" t="s">
        <v>234</v>
      </c>
      <c r="BX242" t="s">
        <v>234</v>
      </c>
      <c r="BY242" t="s">
        <v>234</v>
      </c>
      <c r="BZ242" t="s">
        <v>234</v>
      </c>
      <c r="CA242" t="s">
        <v>234</v>
      </c>
      <c r="CB242" t="s">
        <v>234</v>
      </c>
      <c r="CC242" t="s">
        <v>234</v>
      </c>
      <c r="CD242" t="s">
        <v>234</v>
      </c>
      <c r="CE242" t="s">
        <v>234</v>
      </c>
      <c r="CF242" t="s">
        <v>234</v>
      </c>
      <c r="CG242" t="s">
        <v>234</v>
      </c>
      <c r="CH242" t="s">
        <v>234</v>
      </c>
      <c r="CI242" t="s">
        <v>234</v>
      </c>
      <c r="CJ242" t="s">
        <v>234</v>
      </c>
      <c r="CK242" t="s">
        <v>234</v>
      </c>
      <c r="CL242" t="s">
        <v>234</v>
      </c>
      <c r="CM242" t="s">
        <v>234</v>
      </c>
      <c r="CN242" t="s">
        <v>234</v>
      </c>
      <c r="CO242" t="s">
        <v>234</v>
      </c>
      <c r="CP242" t="s">
        <v>234</v>
      </c>
      <c r="CQ242" t="s">
        <v>234</v>
      </c>
      <c r="CR242" t="s">
        <v>234</v>
      </c>
      <c r="CS242" t="s">
        <v>234</v>
      </c>
      <c r="CT242" t="s">
        <v>234</v>
      </c>
      <c r="CU242" t="s">
        <v>234</v>
      </c>
      <c r="CV242" t="s">
        <v>234</v>
      </c>
      <c r="CW242" t="s">
        <v>234</v>
      </c>
      <c r="CX242" t="s">
        <v>234</v>
      </c>
      <c r="CY242" t="s">
        <v>234</v>
      </c>
      <c r="CZ242" t="s">
        <v>234</v>
      </c>
      <c r="DA242" t="s">
        <v>234</v>
      </c>
      <c r="DB242" t="s">
        <v>234</v>
      </c>
      <c r="DC242" t="s">
        <v>234</v>
      </c>
      <c r="DD242" t="s">
        <v>234</v>
      </c>
      <c r="DE242" t="s">
        <v>234</v>
      </c>
      <c r="DF242" t="s">
        <v>234</v>
      </c>
      <c r="DG242" t="s">
        <v>234</v>
      </c>
      <c r="DH242" t="s">
        <v>234</v>
      </c>
      <c r="DI242" t="s">
        <v>234</v>
      </c>
      <c r="DJ242" t="s">
        <v>234</v>
      </c>
      <c r="DK242" t="s">
        <v>234</v>
      </c>
      <c r="DL242" t="s">
        <v>4082</v>
      </c>
      <c r="DM242">
        <v>0</v>
      </c>
      <c r="DN242">
        <v>1</v>
      </c>
      <c r="DO242">
        <v>1</v>
      </c>
      <c r="DP242">
        <v>1</v>
      </c>
      <c r="DQ242">
        <v>1</v>
      </c>
      <c r="DR242">
        <v>0</v>
      </c>
      <c r="DS242">
        <v>1</v>
      </c>
      <c r="DT242">
        <v>0</v>
      </c>
      <c r="DU242" t="s">
        <v>234</v>
      </c>
      <c r="DV242" t="s">
        <v>234</v>
      </c>
      <c r="DW242" t="s">
        <v>234</v>
      </c>
      <c r="DX242" t="s">
        <v>234</v>
      </c>
      <c r="DY242" t="s">
        <v>234</v>
      </c>
      <c r="DZ242" t="s">
        <v>234</v>
      </c>
      <c r="EA242" t="s">
        <v>234</v>
      </c>
      <c r="EB242" t="s">
        <v>234</v>
      </c>
      <c r="EC242">
        <v>25</v>
      </c>
      <c r="ED242" t="s">
        <v>1655</v>
      </c>
      <c r="EE242">
        <v>40</v>
      </c>
      <c r="EF242" t="s">
        <v>1655</v>
      </c>
      <c r="EG242" t="s">
        <v>1655</v>
      </c>
      <c r="EH242">
        <v>30</v>
      </c>
      <c r="EI242" t="s">
        <v>234</v>
      </c>
      <c r="EJ242" t="s">
        <v>234</v>
      </c>
      <c r="EK242" s="252">
        <v>30</v>
      </c>
      <c r="EL242" t="s">
        <v>1445</v>
      </c>
      <c r="EM242" t="s">
        <v>1445</v>
      </c>
      <c r="EN242" t="s">
        <v>234</v>
      </c>
      <c r="EO242">
        <v>150</v>
      </c>
      <c r="EP242">
        <v>125</v>
      </c>
      <c r="EQ242" s="252">
        <v>70.8333333333333</v>
      </c>
      <c r="ER242" t="s">
        <v>1655</v>
      </c>
      <c r="ES242" t="s">
        <v>1655</v>
      </c>
      <c r="ET242">
        <v>125</v>
      </c>
      <c r="EU242" t="s">
        <v>234</v>
      </c>
      <c r="EV242" t="s">
        <v>234</v>
      </c>
      <c r="EW242" t="s">
        <v>234</v>
      </c>
      <c r="EX242" s="99">
        <v>125</v>
      </c>
      <c r="EY242" t="s">
        <v>1655</v>
      </c>
      <c r="EZ242" t="s">
        <v>234</v>
      </c>
      <c r="FA242" t="s">
        <v>234</v>
      </c>
      <c r="FB242" t="s">
        <v>234</v>
      </c>
      <c r="FC242" t="s">
        <v>234</v>
      </c>
      <c r="FD242" t="s">
        <v>234</v>
      </c>
      <c r="FE242" t="s">
        <v>234</v>
      </c>
      <c r="FF242" t="s">
        <v>234</v>
      </c>
      <c r="FG242" t="s">
        <v>234</v>
      </c>
      <c r="FH242" t="s">
        <v>234</v>
      </c>
      <c r="FI242" t="s">
        <v>234</v>
      </c>
      <c r="FJ242" t="s">
        <v>234</v>
      </c>
      <c r="FK242" t="s">
        <v>234</v>
      </c>
      <c r="FL242" t="s">
        <v>1445</v>
      </c>
      <c r="FM242" t="s">
        <v>234</v>
      </c>
      <c r="FN242" t="s">
        <v>234</v>
      </c>
      <c r="FO242" t="s">
        <v>234</v>
      </c>
      <c r="FP242" t="s">
        <v>234</v>
      </c>
      <c r="FQ242" t="s">
        <v>234</v>
      </c>
      <c r="FR242" t="s">
        <v>234</v>
      </c>
      <c r="FS242" t="s">
        <v>234</v>
      </c>
      <c r="FT242" t="s">
        <v>234</v>
      </c>
      <c r="FU242" t="s">
        <v>234</v>
      </c>
      <c r="FV242" t="s">
        <v>234</v>
      </c>
      <c r="FW242" t="s">
        <v>234</v>
      </c>
      <c r="FX242" t="s">
        <v>234</v>
      </c>
      <c r="FY242" t="s">
        <v>234</v>
      </c>
      <c r="FZ242" t="s">
        <v>234</v>
      </c>
      <c r="GA242" t="s">
        <v>234</v>
      </c>
      <c r="GB242" t="s">
        <v>234</v>
      </c>
      <c r="GC242" t="s">
        <v>234</v>
      </c>
      <c r="GD242" t="s">
        <v>234</v>
      </c>
      <c r="GE242" t="s">
        <v>234</v>
      </c>
      <c r="GF242" t="s">
        <v>234</v>
      </c>
      <c r="GG242" t="s">
        <v>234</v>
      </c>
      <c r="GH242" t="s">
        <v>234</v>
      </c>
      <c r="GI242" t="s">
        <v>234</v>
      </c>
      <c r="GJ242" t="s">
        <v>234</v>
      </c>
      <c r="GK242" t="s">
        <v>1655</v>
      </c>
      <c r="GL242" t="s">
        <v>1445</v>
      </c>
      <c r="GM242" t="s">
        <v>1655</v>
      </c>
      <c r="GN242" t="s">
        <v>441</v>
      </c>
      <c r="GO242" t="s">
        <v>305</v>
      </c>
      <c r="GP242" t="s">
        <v>2151</v>
      </c>
      <c r="GQ242" t="s">
        <v>305</v>
      </c>
      <c r="GR242" t="s">
        <v>1445</v>
      </c>
      <c r="GS242" t="s">
        <v>234</v>
      </c>
      <c r="GT242" t="s">
        <v>234</v>
      </c>
      <c r="GU242" t="s">
        <v>234</v>
      </c>
      <c r="GV242" t="s">
        <v>234</v>
      </c>
      <c r="GW242" t="s">
        <v>234</v>
      </c>
      <c r="GX242" t="s">
        <v>234</v>
      </c>
      <c r="GY242" t="s">
        <v>234</v>
      </c>
      <c r="GZ242" t="s">
        <v>234</v>
      </c>
      <c r="HA242" t="s">
        <v>3979</v>
      </c>
      <c r="HB242">
        <v>0</v>
      </c>
      <c r="HC242">
        <v>1</v>
      </c>
      <c r="HD242">
        <v>1</v>
      </c>
      <c r="HE242">
        <v>0</v>
      </c>
      <c r="HF242">
        <v>0</v>
      </c>
      <c r="HG242">
        <v>0</v>
      </c>
      <c r="HH242">
        <v>0</v>
      </c>
      <c r="HI242">
        <v>0</v>
      </c>
      <c r="HJ242" t="s">
        <v>234</v>
      </c>
      <c r="HK242" t="s">
        <v>1655</v>
      </c>
      <c r="HL242" t="s">
        <v>234</v>
      </c>
      <c r="HM242" t="s">
        <v>303</v>
      </c>
      <c r="HN242">
        <v>0</v>
      </c>
      <c r="HO242">
        <v>1</v>
      </c>
      <c r="HP242">
        <v>0</v>
      </c>
      <c r="HQ242" t="s">
        <v>234</v>
      </c>
      <c r="HR242" t="s">
        <v>234</v>
      </c>
      <c r="HS242" t="s">
        <v>234</v>
      </c>
      <c r="HT242" t="s">
        <v>234</v>
      </c>
      <c r="HU242" t="s">
        <v>234</v>
      </c>
      <c r="HV242" t="s">
        <v>234</v>
      </c>
      <c r="HW242" t="s">
        <v>234</v>
      </c>
      <c r="HX242" t="s">
        <v>234</v>
      </c>
      <c r="HY242" t="s">
        <v>234</v>
      </c>
      <c r="HZ242" t="s">
        <v>234</v>
      </c>
      <c r="IA242" t="s">
        <v>234</v>
      </c>
      <c r="IB242" t="s">
        <v>234</v>
      </c>
      <c r="IC242" t="s">
        <v>234</v>
      </c>
      <c r="ID242" t="s">
        <v>234</v>
      </c>
      <c r="IE242" t="s">
        <v>234</v>
      </c>
      <c r="IF242" t="s">
        <v>234</v>
      </c>
      <c r="IG242" t="s">
        <v>234</v>
      </c>
      <c r="IH242" t="s">
        <v>234</v>
      </c>
      <c r="II242" t="s">
        <v>234</v>
      </c>
      <c r="IJ242" t="s">
        <v>234</v>
      </c>
      <c r="IK242" t="s">
        <v>234</v>
      </c>
      <c r="IL242" t="s">
        <v>234</v>
      </c>
      <c r="IM242" t="s">
        <v>234</v>
      </c>
      <c r="IN242" t="s">
        <v>234</v>
      </c>
      <c r="IO242" t="s">
        <v>234</v>
      </c>
      <c r="IP242" t="s">
        <v>234</v>
      </c>
      <c r="IQ242" t="s">
        <v>234</v>
      </c>
      <c r="IR242" t="s">
        <v>234</v>
      </c>
      <c r="IS242" t="s">
        <v>234</v>
      </c>
      <c r="IT242" t="s">
        <v>234</v>
      </c>
      <c r="IU242" t="s">
        <v>234</v>
      </c>
      <c r="IV242" t="s">
        <v>234</v>
      </c>
      <c r="IW242" t="s">
        <v>234</v>
      </c>
      <c r="IX242" t="s">
        <v>234</v>
      </c>
      <c r="IY242" t="s">
        <v>234</v>
      </c>
      <c r="IZ242" t="s">
        <v>234</v>
      </c>
      <c r="JA242" t="s">
        <v>234</v>
      </c>
      <c r="JB242" t="s">
        <v>234</v>
      </c>
      <c r="JC242" t="s">
        <v>234</v>
      </c>
      <c r="JD242" t="s">
        <v>234</v>
      </c>
      <c r="JE242" t="s">
        <v>234</v>
      </c>
      <c r="JF242" t="s">
        <v>234</v>
      </c>
      <c r="JG242" t="s">
        <v>234</v>
      </c>
      <c r="JH242" t="s">
        <v>234</v>
      </c>
      <c r="JI242" t="s">
        <v>234</v>
      </c>
      <c r="JJ242" t="s">
        <v>234</v>
      </c>
      <c r="JK242" t="s">
        <v>234</v>
      </c>
      <c r="JL242" t="s">
        <v>234</v>
      </c>
      <c r="JM242" t="s">
        <v>234</v>
      </c>
      <c r="JN242" t="s">
        <v>234</v>
      </c>
      <c r="JO242" t="s">
        <v>234</v>
      </c>
      <c r="JP242" t="s">
        <v>234</v>
      </c>
      <c r="JQ242" t="s">
        <v>234</v>
      </c>
      <c r="JR242" t="s">
        <v>234</v>
      </c>
      <c r="JS242" t="s">
        <v>234</v>
      </c>
      <c r="JT242" t="s">
        <v>234</v>
      </c>
      <c r="JU242" t="s">
        <v>234</v>
      </c>
      <c r="JV242" t="s">
        <v>234</v>
      </c>
      <c r="JW242" t="s">
        <v>234</v>
      </c>
      <c r="JX242" t="s">
        <v>234</v>
      </c>
    </row>
    <row r="243" spans="1:284" x14ac:dyDescent="0.35">
      <c r="A243" t="s">
        <v>4367</v>
      </c>
      <c r="B243" s="268">
        <v>44621</v>
      </c>
      <c r="C243" t="s">
        <v>451</v>
      </c>
      <c r="D243" t="s">
        <v>450</v>
      </c>
      <c r="E243" t="s">
        <v>4303</v>
      </c>
      <c r="F243" t="s">
        <v>441</v>
      </c>
      <c r="G243" t="s">
        <v>2151</v>
      </c>
      <c r="H243" t="s">
        <v>4305</v>
      </c>
      <c r="I243" t="s">
        <v>246</v>
      </c>
      <c r="J243" t="s">
        <v>4307</v>
      </c>
      <c r="K243" t="s">
        <v>247</v>
      </c>
      <c r="L243" t="s">
        <v>284</v>
      </c>
      <c r="M243" t="s">
        <v>250</v>
      </c>
      <c r="N243" t="s">
        <v>234</v>
      </c>
      <c r="O243" t="s">
        <v>234</v>
      </c>
      <c r="P243" t="s">
        <v>308</v>
      </c>
      <c r="Q243" t="s">
        <v>234</v>
      </c>
      <c r="R243" t="s">
        <v>302</v>
      </c>
      <c r="S243">
        <v>0</v>
      </c>
      <c r="T243">
        <v>1</v>
      </c>
      <c r="U243">
        <v>0</v>
      </c>
      <c r="V243">
        <v>0</v>
      </c>
      <c r="W243">
        <v>0</v>
      </c>
      <c r="X243">
        <v>0</v>
      </c>
      <c r="Y243">
        <v>0</v>
      </c>
      <c r="Z243">
        <v>0</v>
      </c>
      <c r="AA243" t="s">
        <v>303</v>
      </c>
      <c r="AB243" t="s">
        <v>752</v>
      </c>
      <c r="AC243" t="s">
        <v>3880</v>
      </c>
      <c r="AD243">
        <v>1</v>
      </c>
      <c r="AE243">
        <v>0</v>
      </c>
      <c r="AF243">
        <v>0</v>
      </c>
      <c r="AG243">
        <v>0</v>
      </c>
      <c r="AH243">
        <v>1</v>
      </c>
      <c r="AI243">
        <v>0</v>
      </c>
      <c r="AJ243">
        <v>0</v>
      </c>
      <c r="AK243">
        <v>0</v>
      </c>
      <c r="AL243">
        <v>0</v>
      </c>
      <c r="AM243">
        <v>0</v>
      </c>
      <c r="AN243" t="s">
        <v>234</v>
      </c>
      <c r="AO243" t="s">
        <v>317</v>
      </c>
      <c r="AP243" t="s">
        <v>311</v>
      </c>
      <c r="AQ243" t="s">
        <v>234</v>
      </c>
      <c r="AR243" t="s">
        <v>234</v>
      </c>
      <c r="AS243" t="s">
        <v>234</v>
      </c>
      <c r="AT243" t="s">
        <v>234</v>
      </c>
      <c r="AU243" t="s">
        <v>234</v>
      </c>
      <c r="AV243" t="s">
        <v>234</v>
      </c>
      <c r="AW243" t="s">
        <v>234</v>
      </c>
      <c r="AX243" t="s">
        <v>234</v>
      </c>
      <c r="AY243" t="s">
        <v>234</v>
      </c>
      <c r="AZ243" t="s">
        <v>234</v>
      </c>
      <c r="BA243" t="s">
        <v>234</v>
      </c>
      <c r="BB243" t="s">
        <v>234</v>
      </c>
      <c r="BC243" t="s">
        <v>234</v>
      </c>
      <c r="BD243" t="s">
        <v>234</v>
      </c>
      <c r="BE243" s="252" t="s">
        <v>234</v>
      </c>
      <c r="BF243" t="s">
        <v>234</v>
      </c>
      <c r="BG243" t="s">
        <v>234</v>
      </c>
      <c r="BH243" s="252" t="s">
        <v>234</v>
      </c>
      <c r="BI243" t="s">
        <v>234</v>
      </c>
      <c r="BJ243" t="s">
        <v>234</v>
      </c>
      <c r="BK243" s="252" t="s">
        <v>234</v>
      </c>
      <c r="BL243" t="s">
        <v>234</v>
      </c>
      <c r="BM243" t="s">
        <v>234</v>
      </c>
      <c r="BN243" s="252" t="s">
        <v>234</v>
      </c>
      <c r="BO243" t="s">
        <v>234</v>
      </c>
      <c r="BP243" t="s">
        <v>234</v>
      </c>
      <c r="BQ243" s="252" t="s">
        <v>234</v>
      </c>
      <c r="BR243" t="s">
        <v>234</v>
      </c>
      <c r="BS243" t="s">
        <v>234</v>
      </c>
      <c r="BT243" t="s">
        <v>234</v>
      </c>
      <c r="BU243" t="s">
        <v>234</v>
      </c>
      <c r="BV243" t="s">
        <v>234</v>
      </c>
      <c r="BW243" t="s">
        <v>234</v>
      </c>
      <c r="BX243" t="s">
        <v>234</v>
      </c>
      <c r="BY243" t="s">
        <v>234</v>
      </c>
      <c r="BZ243" t="s">
        <v>234</v>
      </c>
      <c r="CA243" t="s">
        <v>234</v>
      </c>
      <c r="CB243" t="s">
        <v>234</v>
      </c>
      <c r="CC243" t="s">
        <v>234</v>
      </c>
      <c r="CD243" t="s">
        <v>234</v>
      </c>
      <c r="CE243" t="s">
        <v>234</v>
      </c>
      <c r="CF243" t="s">
        <v>234</v>
      </c>
      <c r="CG243" t="s">
        <v>234</v>
      </c>
      <c r="CH243" t="s">
        <v>234</v>
      </c>
      <c r="CI243" t="s">
        <v>234</v>
      </c>
      <c r="CJ243" t="s">
        <v>234</v>
      </c>
      <c r="CK243" t="s">
        <v>234</v>
      </c>
      <c r="CL243" t="s">
        <v>234</v>
      </c>
      <c r="CM243" t="s">
        <v>234</v>
      </c>
      <c r="CN243" t="s">
        <v>234</v>
      </c>
      <c r="CO243" t="s">
        <v>234</v>
      </c>
      <c r="CP243" t="s">
        <v>234</v>
      </c>
      <c r="CQ243" t="s">
        <v>234</v>
      </c>
      <c r="CR243" t="s">
        <v>234</v>
      </c>
      <c r="CS243" t="s">
        <v>234</v>
      </c>
      <c r="CT243" t="s">
        <v>234</v>
      </c>
      <c r="CU243" t="s">
        <v>234</v>
      </c>
      <c r="CV243" t="s">
        <v>234</v>
      </c>
      <c r="CW243" t="s">
        <v>234</v>
      </c>
      <c r="CX243" t="s">
        <v>234</v>
      </c>
      <c r="CY243" t="s">
        <v>234</v>
      </c>
      <c r="CZ243" t="s">
        <v>234</v>
      </c>
      <c r="DA243" t="s">
        <v>234</v>
      </c>
      <c r="DB243" t="s">
        <v>234</v>
      </c>
      <c r="DC243" t="s">
        <v>234</v>
      </c>
      <c r="DD243" t="s">
        <v>234</v>
      </c>
      <c r="DE243" t="s">
        <v>234</v>
      </c>
      <c r="DF243" t="s">
        <v>234</v>
      </c>
      <c r="DG243" t="s">
        <v>234</v>
      </c>
      <c r="DH243" t="s">
        <v>234</v>
      </c>
      <c r="DI243" t="s">
        <v>234</v>
      </c>
      <c r="DJ243" t="s">
        <v>234</v>
      </c>
      <c r="DK243" t="s">
        <v>234</v>
      </c>
      <c r="DL243" t="s">
        <v>4366</v>
      </c>
      <c r="DM243">
        <v>0</v>
      </c>
      <c r="DN243">
        <v>1</v>
      </c>
      <c r="DO243">
        <v>1</v>
      </c>
      <c r="DP243">
        <v>1</v>
      </c>
      <c r="DQ243">
        <v>1</v>
      </c>
      <c r="DR243">
        <v>0</v>
      </c>
      <c r="DS243">
        <v>0</v>
      </c>
      <c r="DT243">
        <v>0</v>
      </c>
      <c r="DU243" t="s">
        <v>234</v>
      </c>
      <c r="DV243" t="s">
        <v>234</v>
      </c>
      <c r="DW243" t="s">
        <v>234</v>
      </c>
      <c r="DX243" t="s">
        <v>234</v>
      </c>
      <c r="DY243" t="s">
        <v>234</v>
      </c>
      <c r="DZ243" t="s">
        <v>234</v>
      </c>
      <c r="EA243" t="s">
        <v>234</v>
      </c>
      <c r="EB243" t="s">
        <v>234</v>
      </c>
      <c r="EC243">
        <v>25</v>
      </c>
      <c r="ED243" t="s">
        <v>1655</v>
      </c>
      <c r="EE243">
        <v>25</v>
      </c>
      <c r="EF243" t="s">
        <v>1655</v>
      </c>
      <c r="EG243" t="s">
        <v>234</v>
      </c>
      <c r="EH243" t="s">
        <v>234</v>
      </c>
      <c r="EI243" t="s">
        <v>234</v>
      </c>
      <c r="EJ243" t="s">
        <v>234</v>
      </c>
      <c r="EK243" s="252" t="s">
        <v>234</v>
      </c>
      <c r="EL243" t="s">
        <v>234</v>
      </c>
      <c r="EM243" t="s">
        <v>1445</v>
      </c>
      <c r="EN243" t="s">
        <v>234</v>
      </c>
      <c r="EO243">
        <v>150</v>
      </c>
      <c r="EP243">
        <v>150</v>
      </c>
      <c r="EQ243" s="252">
        <v>85</v>
      </c>
      <c r="ER243" t="s">
        <v>1655</v>
      </c>
      <c r="ES243" t="s">
        <v>1655</v>
      </c>
      <c r="ET243">
        <v>100</v>
      </c>
      <c r="EU243" t="s">
        <v>234</v>
      </c>
      <c r="EV243" t="s">
        <v>234</v>
      </c>
      <c r="EW243" t="s">
        <v>234</v>
      </c>
      <c r="EX243" s="99">
        <v>100</v>
      </c>
      <c r="EY243" t="s">
        <v>1655</v>
      </c>
      <c r="EZ243" t="s">
        <v>234</v>
      </c>
      <c r="FA243" t="s">
        <v>234</v>
      </c>
      <c r="FB243" t="s">
        <v>234</v>
      </c>
      <c r="FC243" t="s">
        <v>234</v>
      </c>
      <c r="FD243" t="s">
        <v>234</v>
      </c>
      <c r="FE243" t="s">
        <v>234</v>
      </c>
      <c r="FF243" t="s">
        <v>234</v>
      </c>
      <c r="FG243" t="s">
        <v>234</v>
      </c>
      <c r="FH243" t="s">
        <v>234</v>
      </c>
      <c r="FI243" t="s">
        <v>234</v>
      </c>
      <c r="FJ243" t="s">
        <v>234</v>
      </c>
      <c r="FK243" t="s">
        <v>234</v>
      </c>
      <c r="FL243" t="s">
        <v>1655</v>
      </c>
      <c r="FM243" t="s">
        <v>4320</v>
      </c>
      <c r="FN243">
        <v>0</v>
      </c>
      <c r="FO243">
        <v>1</v>
      </c>
      <c r="FP243">
        <v>0</v>
      </c>
      <c r="FQ243">
        <v>1</v>
      </c>
      <c r="FR243">
        <v>0</v>
      </c>
      <c r="FS243">
        <v>0</v>
      </c>
      <c r="FT243">
        <v>1</v>
      </c>
      <c r="FU243">
        <v>0</v>
      </c>
      <c r="FV243">
        <v>0</v>
      </c>
      <c r="FW243">
        <v>0</v>
      </c>
      <c r="FX243">
        <v>0</v>
      </c>
      <c r="FY243">
        <v>0</v>
      </c>
      <c r="FZ243">
        <v>0</v>
      </c>
      <c r="GA243" t="s">
        <v>234</v>
      </c>
      <c r="GB243" t="s">
        <v>4366</v>
      </c>
      <c r="GC243">
        <v>0</v>
      </c>
      <c r="GD243">
        <v>1</v>
      </c>
      <c r="GE243">
        <v>1</v>
      </c>
      <c r="GF243">
        <v>1</v>
      </c>
      <c r="GG243">
        <v>1</v>
      </c>
      <c r="GH243">
        <v>0</v>
      </c>
      <c r="GI243">
        <v>0</v>
      </c>
      <c r="GJ243">
        <v>0</v>
      </c>
      <c r="GK243" t="s">
        <v>1655</v>
      </c>
      <c r="GL243" t="s">
        <v>1655</v>
      </c>
      <c r="GM243" t="s">
        <v>1655</v>
      </c>
      <c r="GN243" t="s">
        <v>239</v>
      </c>
      <c r="GO243" t="s">
        <v>314</v>
      </c>
      <c r="GP243" t="s">
        <v>294</v>
      </c>
      <c r="GQ243" t="s">
        <v>314</v>
      </c>
      <c r="GR243" t="s">
        <v>1445</v>
      </c>
      <c r="GS243" t="s">
        <v>234</v>
      </c>
      <c r="GT243" t="s">
        <v>234</v>
      </c>
      <c r="GU243" t="s">
        <v>234</v>
      </c>
      <c r="GV243" t="s">
        <v>234</v>
      </c>
      <c r="GW243" t="s">
        <v>234</v>
      </c>
      <c r="GX243" t="s">
        <v>234</v>
      </c>
      <c r="GY243" t="s">
        <v>234</v>
      </c>
      <c r="GZ243" t="s">
        <v>234</v>
      </c>
      <c r="HA243" t="s">
        <v>3798</v>
      </c>
      <c r="HB243">
        <v>0</v>
      </c>
      <c r="HC243">
        <v>1</v>
      </c>
      <c r="HD243">
        <v>1</v>
      </c>
      <c r="HE243">
        <v>1</v>
      </c>
      <c r="HF243">
        <v>0</v>
      </c>
      <c r="HG243">
        <v>0</v>
      </c>
      <c r="HH243">
        <v>0</v>
      </c>
      <c r="HI243">
        <v>0</v>
      </c>
      <c r="HJ243" t="s">
        <v>234</v>
      </c>
      <c r="HK243" t="s">
        <v>1655</v>
      </c>
      <c r="HL243" t="s">
        <v>234</v>
      </c>
      <c r="HM243" t="s">
        <v>303</v>
      </c>
      <c r="HN243">
        <v>0</v>
      </c>
      <c r="HO243">
        <v>1</v>
      </c>
      <c r="HP243">
        <v>0</v>
      </c>
      <c r="HQ243" t="s">
        <v>234</v>
      </c>
      <c r="HR243" t="s">
        <v>234</v>
      </c>
      <c r="HS243" t="s">
        <v>234</v>
      </c>
      <c r="HT243" t="s">
        <v>234</v>
      </c>
      <c r="HU243" t="s">
        <v>234</v>
      </c>
      <c r="HV243" t="s">
        <v>234</v>
      </c>
      <c r="HW243" t="s">
        <v>234</v>
      </c>
      <c r="HX243" t="s">
        <v>234</v>
      </c>
      <c r="HY243" t="s">
        <v>234</v>
      </c>
      <c r="HZ243" t="s">
        <v>234</v>
      </c>
      <c r="IA243" t="s">
        <v>234</v>
      </c>
      <c r="IB243" t="s">
        <v>234</v>
      </c>
      <c r="IC243" t="s">
        <v>234</v>
      </c>
      <c r="ID243" t="s">
        <v>234</v>
      </c>
      <c r="IE243" t="s">
        <v>234</v>
      </c>
      <c r="IF243" t="s">
        <v>234</v>
      </c>
      <c r="IG243" t="s">
        <v>234</v>
      </c>
      <c r="IH243" t="s">
        <v>234</v>
      </c>
      <c r="II243" t="s">
        <v>234</v>
      </c>
      <c r="IJ243" t="s">
        <v>234</v>
      </c>
      <c r="IK243" t="s">
        <v>234</v>
      </c>
      <c r="IL243" t="s">
        <v>234</v>
      </c>
      <c r="IM243" t="s">
        <v>234</v>
      </c>
      <c r="IN243" t="s">
        <v>234</v>
      </c>
      <c r="IO243" t="s">
        <v>234</v>
      </c>
      <c r="IP243" t="s">
        <v>234</v>
      </c>
      <c r="IQ243" t="s">
        <v>234</v>
      </c>
      <c r="IR243" t="s">
        <v>234</v>
      </c>
      <c r="IS243" t="s">
        <v>234</v>
      </c>
      <c r="IT243" t="s">
        <v>234</v>
      </c>
      <c r="IU243" t="s">
        <v>234</v>
      </c>
      <c r="IV243" t="s">
        <v>234</v>
      </c>
      <c r="IW243" t="s">
        <v>234</v>
      </c>
      <c r="IX243" t="s">
        <v>234</v>
      </c>
      <c r="IY243" t="s">
        <v>234</v>
      </c>
      <c r="IZ243" t="s">
        <v>234</v>
      </c>
      <c r="JA243" t="s">
        <v>234</v>
      </c>
      <c r="JB243" t="s">
        <v>234</v>
      </c>
      <c r="JC243" t="s">
        <v>234</v>
      </c>
      <c r="JD243" t="s">
        <v>234</v>
      </c>
      <c r="JE243" t="s">
        <v>234</v>
      </c>
      <c r="JF243" t="s">
        <v>234</v>
      </c>
      <c r="JG243" t="s">
        <v>234</v>
      </c>
      <c r="JH243" t="s">
        <v>234</v>
      </c>
      <c r="JI243" t="s">
        <v>234</v>
      </c>
      <c r="JJ243" t="s">
        <v>234</v>
      </c>
      <c r="JK243" t="s">
        <v>234</v>
      </c>
      <c r="JL243" t="s">
        <v>234</v>
      </c>
      <c r="JM243" t="s">
        <v>234</v>
      </c>
      <c r="JN243" t="s">
        <v>234</v>
      </c>
      <c r="JO243" t="s">
        <v>234</v>
      </c>
      <c r="JP243" t="s">
        <v>234</v>
      </c>
      <c r="JQ243" t="s">
        <v>234</v>
      </c>
      <c r="JR243" t="s">
        <v>234</v>
      </c>
      <c r="JS243" t="s">
        <v>234</v>
      </c>
      <c r="JT243" t="s">
        <v>234</v>
      </c>
      <c r="JU243" t="s">
        <v>234</v>
      </c>
      <c r="JV243" t="s">
        <v>234</v>
      </c>
      <c r="JW243" t="s">
        <v>234</v>
      </c>
      <c r="JX243" t="s">
        <v>234</v>
      </c>
    </row>
    <row r="244" spans="1:284" x14ac:dyDescent="0.35">
      <c r="A244" t="s">
        <v>4370</v>
      </c>
      <c r="B244" s="268">
        <v>44624</v>
      </c>
      <c r="C244" t="s">
        <v>236</v>
      </c>
      <c r="D244" t="s">
        <v>235</v>
      </c>
      <c r="E244" t="s">
        <v>4368</v>
      </c>
      <c r="F244" t="s">
        <v>601</v>
      </c>
      <c r="G244" t="s">
        <v>1987</v>
      </c>
      <c r="H244" t="s">
        <v>3317</v>
      </c>
      <c r="I244" t="s">
        <v>3404</v>
      </c>
      <c r="J244" t="s">
        <v>3405</v>
      </c>
      <c r="K244" t="s">
        <v>247</v>
      </c>
      <c r="L244" t="s">
        <v>284</v>
      </c>
      <c r="M244" t="s">
        <v>250</v>
      </c>
      <c r="N244" t="s">
        <v>234</v>
      </c>
      <c r="O244" t="s">
        <v>234</v>
      </c>
      <c r="P244" t="s">
        <v>308</v>
      </c>
      <c r="Q244" t="s">
        <v>234</v>
      </c>
      <c r="R244" t="s">
        <v>318</v>
      </c>
      <c r="S244">
        <v>1</v>
      </c>
      <c r="T244">
        <v>0</v>
      </c>
      <c r="U244">
        <v>0</v>
      </c>
      <c r="V244">
        <v>0</v>
      </c>
      <c r="W244">
        <v>0</v>
      </c>
      <c r="X244">
        <v>0</v>
      </c>
      <c r="Y244">
        <v>0</v>
      </c>
      <c r="Z244">
        <v>0</v>
      </c>
      <c r="AA244" t="s">
        <v>309</v>
      </c>
      <c r="AB244" t="s">
        <v>750</v>
      </c>
      <c r="AC244" t="s">
        <v>287</v>
      </c>
      <c r="AD244">
        <v>1</v>
      </c>
      <c r="AE244">
        <v>0</v>
      </c>
      <c r="AF244">
        <v>0</v>
      </c>
      <c r="AG244">
        <v>0</v>
      </c>
      <c r="AH244">
        <v>0</v>
      </c>
      <c r="AI244">
        <v>0</v>
      </c>
      <c r="AJ244">
        <v>0</v>
      </c>
      <c r="AK244">
        <v>0</v>
      </c>
      <c r="AL244">
        <v>0</v>
      </c>
      <c r="AM244">
        <v>0</v>
      </c>
      <c r="AN244" t="s">
        <v>234</v>
      </c>
      <c r="AO244" t="s">
        <v>304</v>
      </c>
      <c r="AP244" t="s">
        <v>348</v>
      </c>
      <c r="AQ244" t="s">
        <v>3807</v>
      </c>
      <c r="AR244">
        <v>1</v>
      </c>
      <c r="AS244">
        <v>1</v>
      </c>
      <c r="AT244">
        <v>1</v>
      </c>
      <c r="AU244">
        <v>1</v>
      </c>
      <c r="AV244">
        <v>1</v>
      </c>
      <c r="AW244">
        <v>0</v>
      </c>
      <c r="AX244">
        <v>1</v>
      </c>
      <c r="AY244">
        <v>0</v>
      </c>
      <c r="AZ244" t="s">
        <v>1500</v>
      </c>
      <c r="BA244">
        <v>250</v>
      </c>
      <c r="BB244">
        <v>125</v>
      </c>
      <c r="BC244" t="s">
        <v>1655</v>
      </c>
      <c r="BD244">
        <v>400</v>
      </c>
      <c r="BE244" s="252">
        <v>153.84615384615299</v>
      </c>
      <c r="BF244" t="s">
        <v>1655</v>
      </c>
      <c r="BG244">
        <v>250</v>
      </c>
      <c r="BH244" s="252">
        <v>108.695652173913</v>
      </c>
      <c r="BI244" t="s">
        <v>1655</v>
      </c>
      <c r="BJ244">
        <v>400</v>
      </c>
      <c r="BK244" s="252">
        <v>137.93103448275801</v>
      </c>
      <c r="BL244" t="s">
        <v>1655</v>
      </c>
      <c r="BM244">
        <v>700</v>
      </c>
      <c r="BN244" s="252">
        <v>291.666666666666</v>
      </c>
      <c r="BO244" t="s">
        <v>1445</v>
      </c>
      <c r="BP244" t="s">
        <v>234</v>
      </c>
      <c r="BQ244" s="252" t="s">
        <v>234</v>
      </c>
      <c r="BR244" t="s">
        <v>234</v>
      </c>
      <c r="BS244" t="s">
        <v>1504</v>
      </c>
      <c r="BT244" t="s">
        <v>1655</v>
      </c>
      <c r="BU244">
        <v>1100</v>
      </c>
      <c r="BV244" t="s">
        <v>234</v>
      </c>
      <c r="BW244" t="s">
        <v>234</v>
      </c>
      <c r="BX244" t="s">
        <v>234</v>
      </c>
      <c r="BY244" t="s">
        <v>234</v>
      </c>
      <c r="BZ244" t="s">
        <v>234</v>
      </c>
      <c r="CA244" t="s">
        <v>234</v>
      </c>
      <c r="CB244" t="s">
        <v>259</v>
      </c>
      <c r="CC244">
        <v>1100</v>
      </c>
      <c r="CD244" t="s">
        <v>1655</v>
      </c>
      <c r="CE244" t="s">
        <v>1655</v>
      </c>
      <c r="CF244" t="s">
        <v>1545</v>
      </c>
      <c r="CG244">
        <v>0</v>
      </c>
      <c r="CH244">
        <v>0</v>
      </c>
      <c r="CI244">
        <v>0</v>
      </c>
      <c r="CJ244">
        <v>0</v>
      </c>
      <c r="CK244">
        <v>0</v>
      </c>
      <c r="CL244">
        <v>0</v>
      </c>
      <c r="CM244">
        <v>0</v>
      </c>
      <c r="CN244">
        <v>0</v>
      </c>
      <c r="CO244">
        <v>0</v>
      </c>
      <c r="CP244">
        <v>0</v>
      </c>
      <c r="CQ244">
        <v>1</v>
      </c>
      <c r="CR244">
        <v>0</v>
      </c>
      <c r="CS244">
        <v>0</v>
      </c>
      <c r="CT244">
        <v>0</v>
      </c>
      <c r="CU244" t="s">
        <v>234</v>
      </c>
      <c r="CV244" t="s">
        <v>4369</v>
      </c>
      <c r="CW244">
        <v>0</v>
      </c>
      <c r="CX244">
        <v>1</v>
      </c>
      <c r="CY244">
        <v>0</v>
      </c>
      <c r="CZ244">
        <v>1</v>
      </c>
      <c r="DA244">
        <v>1</v>
      </c>
      <c r="DB244">
        <v>0</v>
      </c>
      <c r="DC244">
        <v>1</v>
      </c>
      <c r="DD244">
        <v>0</v>
      </c>
      <c r="DE244" t="s">
        <v>1445</v>
      </c>
      <c r="DF244" t="s">
        <v>1655</v>
      </c>
      <c r="DG244" t="s">
        <v>1655</v>
      </c>
      <c r="DH244" t="s">
        <v>239</v>
      </c>
      <c r="DI244" t="s">
        <v>314</v>
      </c>
      <c r="DJ244" t="s">
        <v>294</v>
      </c>
      <c r="DK244" t="s">
        <v>314</v>
      </c>
      <c r="DL244" t="s">
        <v>234</v>
      </c>
      <c r="DM244" t="s">
        <v>234</v>
      </c>
      <c r="DN244" t="s">
        <v>234</v>
      </c>
      <c r="DO244" t="s">
        <v>234</v>
      </c>
      <c r="DP244" t="s">
        <v>234</v>
      </c>
      <c r="DQ244" t="s">
        <v>234</v>
      </c>
      <c r="DR244" t="s">
        <v>234</v>
      </c>
      <c r="DS244" t="s">
        <v>234</v>
      </c>
      <c r="DT244" t="s">
        <v>234</v>
      </c>
      <c r="DU244" t="s">
        <v>234</v>
      </c>
      <c r="DV244" t="s">
        <v>234</v>
      </c>
      <c r="DW244" t="s">
        <v>234</v>
      </c>
      <c r="DX244" t="s">
        <v>234</v>
      </c>
      <c r="DY244" t="s">
        <v>234</v>
      </c>
      <c r="DZ244" t="s">
        <v>234</v>
      </c>
      <c r="EA244" t="s">
        <v>234</v>
      </c>
      <c r="EB244" t="s">
        <v>234</v>
      </c>
      <c r="EC244" t="s">
        <v>234</v>
      </c>
      <c r="ED244" t="s">
        <v>234</v>
      </c>
      <c r="EE244" t="s">
        <v>234</v>
      </c>
      <c r="EF244" t="s">
        <v>234</v>
      </c>
      <c r="EG244" t="s">
        <v>234</v>
      </c>
      <c r="EH244" t="s">
        <v>234</v>
      </c>
      <c r="EI244" t="s">
        <v>234</v>
      </c>
      <c r="EJ244" t="s">
        <v>234</v>
      </c>
      <c r="EK244" s="252" t="s">
        <v>234</v>
      </c>
      <c r="EL244" t="s">
        <v>234</v>
      </c>
      <c r="EM244" t="s">
        <v>234</v>
      </c>
      <c r="EN244" t="s">
        <v>234</v>
      </c>
      <c r="EO244" t="s">
        <v>234</v>
      </c>
      <c r="EP244" t="s">
        <v>234</v>
      </c>
      <c r="EQ244" s="252" t="s">
        <v>234</v>
      </c>
      <c r="ER244" t="s">
        <v>234</v>
      </c>
      <c r="ES244" t="s">
        <v>234</v>
      </c>
      <c r="ET244" t="s">
        <v>234</v>
      </c>
      <c r="EU244" t="s">
        <v>234</v>
      </c>
      <c r="EV244" t="s">
        <v>234</v>
      </c>
      <c r="EW244" t="s">
        <v>234</v>
      </c>
      <c r="EX244" t="s">
        <v>234</v>
      </c>
      <c r="EY244" t="s">
        <v>234</v>
      </c>
      <c r="EZ244" t="s">
        <v>234</v>
      </c>
      <c r="FA244" t="s">
        <v>234</v>
      </c>
      <c r="FB244" t="s">
        <v>234</v>
      </c>
      <c r="FC244" t="s">
        <v>234</v>
      </c>
      <c r="FD244" t="s">
        <v>234</v>
      </c>
      <c r="FE244" t="s">
        <v>234</v>
      </c>
      <c r="FF244" t="s">
        <v>234</v>
      </c>
      <c r="FG244" t="s">
        <v>234</v>
      </c>
      <c r="FH244" t="s">
        <v>234</v>
      </c>
      <c r="FI244" t="s">
        <v>234</v>
      </c>
      <c r="FJ244" t="s">
        <v>234</v>
      </c>
      <c r="FK244" t="s">
        <v>234</v>
      </c>
      <c r="FL244" t="s">
        <v>234</v>
      </c>
      <c r="FM244" t="s">
        <v>234</v>
      </c>
      <c r="FN244" t="s">
        <v>234</v>
      </c>
      <c r="FO244" t="s">
        <v>234</v>
      </c>
      <c r="FP244" t="s">
        <v>234</v>
      </c>
      <c r="FQ244" t="s">
        <v>234</v>
      </c>
      <c r="FR244" t="s">
        <v>234</v>
      </c>
      <c r="FS244" t="s">
        <v>234</v>
      </c>
      <c r="FT244" t="s">
        <v>234</v>
      </c>
      <c r="FU244" t="s">
        <v>234</v>
      </c>
      <c r="FV244" t="s">
        <v>234</v>
      </c>
      <c r="FW244" t="s">
        <v>234</v>
      </c>
      <c r="FX244" t="s">
        <v>234</v>
      </c>
      <c r="FY244" t="s">
        <v>234</v>
      </c>
      <c r="FZ244" t="s">
        <v>234</v>
      </c>
      <c r="GA244" t="s">
        <v>234</v>
      </c>
      <c r="GB244" t="s">
        <v>234</v>
      </c>
      <c r="GC244" t="s">
        <v>234</v>
      </c>
      <c r="GD244" t="s">
        <v>234</v>
      </c>
      <c r="GE244" t="s">
        <v>234</v>
      </c>
      <c r="GF244" t="s">
        <v>234</v>
      </c>
      <c r="GG244" t="s">
        <v>234</v>
      </c>
      <c r="GH244" t="s">
        <v>234</v>
      </c>
      <c r="GI244" t="s">
        <v>234</v>
      </c>
      <c r="GJ244" t="s">
        <v>234</v>
      </c>
      <c r="GK244" t="s">
        <v>234</v>
      </c>
      <c r="GL244" t="s">
        <v>234</v>
      </c>
      <c r="GM244" t="s">
        <v>234</v>
      </c>
      <c r="GN244" t="s">
        <v>234</v>
      </c>
      <c r="GO244" t="s">
        <v>234</v>
      </c>
      <c r="GP244" t="s">
        <v>234</v>
      </c>
      <c r="GQ244" t="s">
        <v>234</v>
      </c>
      <c r="GR244" t="s">
        <v>1445</v>
      </c>
      <c r="GS244" t="s">
        <v>234</v>
      </c>
      <c r="GT244" t="s">
        <v>234</v>
      </c>
      <c r="GU244" t="s">
        <v>234</v>
      </c>
      <c r="GV244" t="s">
        <v>234</v>
      </c>
      <c r="GW244" t="s">
        <v>234</v>
      </c>
      <c r="GX244" t="s">
        <v>234</v>
      </c>
      <c r="GY244" t="s">
        <v>234</v>
      </c>
      <c r="GZ244" t="s">
        <v>234</v>
      </c>
      <c r="HA244" t="s">
        <v>1586</v>
      </c>
      <c r="HB244">
        <v>0</v>
      </c>
      <c r="HC244">
        <v>0</v>
      </c>
      <c r="HD244">
        <v>1</v>
      </c>
      <c r="HE244">
        <v>0</v>
      </c>
      <c r="HF244">
        <v>0</v>
      </c>
      <c r="HG244">
        <v>0</v>
      </c>
      <c r="HH244">
        <v>0</v>
      </c>
      <c r="HI244">
        <v>0</v>
      </c>
      <c r="HJ244" t="s">
        <v>234</v>
      </c>
      <c r="HK244" t="s">
        <v>1655</v>
      </c>
      <c r="HL244" t="s">
        <v>234</v>
      </c>
      <c r="HM244" t="s">
        <v>309</v>
      </c>
      <c r="HN244">
        <v>1</v>
      </c>
      <c r="HO244">
        <v>0</v>
      </c>
      <c r="HP244">
        <v>0</v>
      </c>
      <c r="HQ244" t="s">
        <v>234</v>
      </c>
      <c r="HR244" t="s">
        <v>234</v>
      </c>
      <c r="HS244" t="s">
        <v>234</v>
      </c>
      <c r="HT244" t="s">
        <v>234</v>
      </c>
      <c r="HU244" t="s">
        <v>234</v>
      </c>
      <c r="HV244" t="s">
        <v>234</v>
      </c>
      <c r="HW244" t="s">
        <v>234</v>
      </c>
      <c r="HX244" t="s">
        <v>234</v>
      </c>
      <c r="HY244" t="s">
        <v>234</v>
      </c>
      <c r="HZ244" t="s">
        <v>234</v>
      </c>
      <c r="IA244" t="s">
        <v>234</v>
      </c>
      <c r="IB244" t="s">
        <v>234</v>
      </c>
      <c r="IC244" t="s">
        <v>234</v>
      </c>
      <c r="ID244" t="s">
        <v>234</v>
      </c>
      <c r="IE244" t="s">
        <v>234</v>
      </c>
      <c r="IF244" t="s">
        <v>234</v>
      </c>
      <c r="IG244" t="s">
        <v>234</v>
      </c>
      <c r="IH244" t="s">
        <v>234</v>
      </c>
      <c r="II244" t="s">
        <v>234</v>
      </c>
      <c r="IJ244" t="s">
        <v>234</v>
      </c>
      <c r="IK244" t="s">
        <v>234</v>
      </c>
      <c r="IL244" t="s">
        <v>234</v>
      </c>
      <c r="IM244" t="s">
        <v>234</v>
      </c>
      <c r="IN244" t="s">
        <v>234</v>
      </c>
      <c r="IO244" t="s">
        <v>234</v>
      </c>
      <c r="IP244" t="s">
        <v>234</v>
      </c>
      <c r="IQ244" t="s">
        <v>234</v>
      </c>
      <c r="IR244" t="s">
        <v>234</v>
      </c>
      <c r="IS244" t="s">
        <v>234</v>
      </c>
      <c r="IT244" t="s">
        <v>234</v>
      </c>
      <c r="IU244" t="s">
        <v>234</v>
      </c>
      <c r="IV244" t="s">
        <v>234</v>
      </c>
      <c r="IW244" t="s">
        <v>234</v>
      </c>
      <c r="IX244" t="s">
        <v>234</v>
      </c>
      <c r="IY244" t="s">
        <v>234</v>
      </c>
      <c r="IZ244" t="s">
        <v>234</v>
      </c>
      <c r="JA244" t="s">
        <v>234</v>
      </c>
      <c r="JB244" t="s">
        <v>234</v>
      </c>
      <c r="JC244" t="s">
        <v>234</v>
      </c>
      <c r="JD244" t="s">
        <v>234</v>
      </c>
      <c r="JE244" t="s">
        <v>234</v>
      </c>
      <c r="JF244" t="s">
        <v>234</v>
      </c>
      <c r="JG244" t="s">
        <v>234</v>
      </c>
      <c r="JH244" t="s">
        <v>234</v>
      </c>
      <c r="JI244" t="s">
        <v>234</v>
      </c>
      <c r="JJ244" t="s">
        <v>234</v>
      </c>
      <c r="JK244" t="s">
        <v>234</v>
      </c>
      <c r="JL244" t="s">
        <v>234</v>
      </c>
      <c r="JM244" t="s">
        <v>234</v>
      </c>
      <c r="JN244" t="s">
        <v>234</v>
      </c>
      <c r="JO244" t="s">
        <v>234</v>
      </c>
      <c r="JP244" t="s">
        <v>234</v>
      </c>
      <c r="JQ244" t="s">
        <v>234</v>
      </c>
      <c r="JR244" t="s">
        <v>234</v>
      </c>
      <c r="JS244" t="s">
        <v>234</v>
      </c>
      <c r="JT244" t="s">
        <v>234</v>
      </c>
      <c r="JU244" t="s">
        <v>234</v>
      </c>
      <c r="JV244" t="s">
        <v>234</v>
      </c>
      <c r="JW244" t="s">
        <v>234</v>
      </c>
      <c r="JX244" t="s">
        <v>234</v>
      </c>
    </row>
    <row r="245" spans="1:284" x14ac:dyDescent="0.35">
      <c r="A245" t="s">
        <v>4371</v>
      </c>
      <c r="B245" s="268">
        <v>44624</v>
      </c>
      <c r="C245" t="s">
        <v>236</v>
      </c>
      <c r="D245" t="s">
        <v>235</v>
      </c>
      <c r="E245" t="s">
        <v>4368</v>
      </c>
      <c r="F245" t="s">
        <v>601</v>
      </c>
      <c r="G245" t="s">
        <v>1987</v>
      </c>
      <c r="H245" t="s">
        <v>3317</v>
      </c>
      <c r="I245" t="s">
        <v>3404</v>
      </c>
      <c r="J245" t="s">
        <v>3405</v>
      </c>
      <c r="K245" t="s">
        <v>247</v>
      </c>
      <c r="L245" t="s">
        <v>284</v>
      </c>
      <c r="M245" t="s">
        <v>274</v>
      </c>
      <c r="N245" t="s">
        <v>234</v>
      </c>
      <c r="O245" t="s">
        <v>234</v>
      </c>
      <c r="P245" t="s">
        <v>285</v>
      </c>
      <c r="Q245" t="s">
        <v>234</v>
      </c>
      <c r="R245" t="s">
        <v>318</v>
      </c>
      <c r="S245">
        <v>1</v>
      </c>
      <c r="T245">
        <v>0</v>
      </c>
      <c r="U245">
        <v>0</v>
      </c>
      <c r="V245">
        <v>0</v>
      </c>
      <c r="W245">
        <v>0</v>
      </c>
      <c r="X245">
        <v>0</v>
      </c>
      <c r="Y245">
        <v>0</v>
      </c>
      <c r="Z245">
        <v>0</v>
      </c>
      <c r="AA245" t="s">
        <v>309</v>
      </c>
      <c r="AB245" t="s">
        <v>750</v>
      </c>
      <c r="AC245" t="s">
        <v>287</v>
      </c>
      <c r="AD245">
        <v>1</v>
      </c>
      <c r="AE245">
        <v>0</v>
      </c>
      <c r="AF245">
        <v>0</v>
      </c>
      <c r="AG245">
        <v>0</v>
      </c>
      <c r="AH245">
        <v>0</v>
      </c>
      <c r="AI245">
        <v>0</v>
      </c>
      <c r="AJ245">
        <v>0</v>
      </c>
      <c r="AK245">
        <v>0</v>
      </c>
      <c r="AL245">
        <v>0</v>
      </c>
      <c r="AM245">
        <v>0</v>
      </c>
      <c r="AN245" t="s">
        <v>234</v>
      </c>
      <c r="AO245" t="s">
        <v>348</v>
      </c>
      <c r="AP245" t="s">
        <v>348</v>
      </c>
      <c r="AQ245" t="s">
        <v>3807</v>
      </c>
      <c r="AR245">
        <v>1</v>
      </c>
      <c r="AS245">
        <v>1</v>
      </c>
      <c r="AT245">
        <v>1</v>
      </c>
      <c r="AU245">
        <v>1</v>
      </c>
      <c r="AV245">
        <v>1</v>
      </c>
      <c r="AW245">
        <v>0</v>
      </c>
      <c r="AX245">
        <v>1</v>
      </c>
      <c r="AY245">
        <v>0</v>
      </c>
      <c r="AZ245" t="s">
        <v>1500</v>
      </c>
      <c r="BA245">
        <v>250</v>
      </c>
      <c r="BB245">
        <v>125</v>
      </c>
      <c r="BC245" t="s">
        <v>1655</v>
      </c>
      <c r="BD245">
        <v>400</v>
      </c>
      <c r="BE245" s="252">
        <v>153.84615384615299</v>
      </c>
      <c r="BF245" t="s">
        <v>1655</v>
      </c>
      <c r="BG245">
        <v>250</v>
      </c>
      <c r="BH245" s="252">
        <v>108.695652173913</v>
      </c>
      <c r="BI245" t="s">
        <v>1655</v>
      </c>
      <c r="BJ245">
        <v>400</v>
      </c>
      <c r="BK245" s="252">
        <v>137.93103448275801</v>
      </c>
      <c r="BL245" t="s">
        <v>1655</v>
      </c>
      <c r="BM245">
        <v>700</v>
      </c>
      <c r="BN245" s="252">
        <v>291.666666666666</v>
      </c>
      <c r="BO245" t="s">
        <v>1445</v>
      </c>
      <c r="BP245" t="s">
        <v>234</v>
      </c>
      <c r="BQ245" s="252" t="s">
        <v>234</v>
      </c>
      <c r="BR245" t="s">
        <v>234</v>
      </c>
      <c r="BS245" t="s">
        <v>1504</v>
      </c>
      <c r="BT245" t="s">
        <v>1655</v>
      </c>
      <c r="BU245">
        <v>1100</v>
      </c>
      <c r="BV245" t="s">
        <v>234</v>
      </c>
      <c r="BW245" t="s">
        <v>234</v>
      </c>
      <c r="BX245" t="s">
        <v>234</v>
      </c>
      <c r="BY245" t="s">
        <v>234</v>
      </c>
      <c r="BZ245" t="s">
        <v>234</v>
      </c>
      <c r="CA245" t="s">
        <v>234</v>
      </c>
      <c r="CB245" t="s">
        <v>259</v>
      </c>
      <c r="CC245">
        <v>1100</v>
      </c>
      <c r="CD245" t="s">
        <v>1655</v>
      </c>
      <c r="CE245" t="s">
        <v>1655</v>
      </c>
      <c r="CF245" t="s">
        <v>1545</v>
      </c>
      <c r="CG245">
        <v>0</v>
      </c>
      <c r="CH245">
        <v>0</v>
      </c>
      <c r="CI245">
        <v>0</v>
      </c>
      <c r="CJ245">
        <v>0</v>
      </c>
      <c r="CK245">
        <v>0</v>
      </c>
      <c r="CL245">
        <v>0</v>
      </c>
      <c r="CM245">
        <v>0</v>
      </c>
      <c r="CN245">
        <v>0</v>
      </c>
      <c r="CO245">
        <v>0</v>
      </c>
      <c r="CP245">
        <v>0</v>
      </c>
      <c r="CQ245">
        <v>1</v>
      </c>
      <c r="CR245">
        <v>0</v>
      </c>
      <c r="CS245">
        <v>0</v>
      </c>
      <c r="CT245">
        <v>0</v>
      </c>
      <c r="CU245" t="s">
        <v>234</v>
      </c>
      <c r="CV245" t="s">
        <v>3972</v>
      </c>
      <c r="CW245">
        <v>1</v>
      </c>
      <c r="CX245">
        <v>1</v>
      </c>
      <c r="CY245">
        <v>0</v>
      </c>
      <c r="CZ245">
        <v>1</v>
      </c>
      <c r="DA245">
        <v>0</v>
      </c>
      <c r="DB245">
        <v>0</v>
      </c>
      <c r="DC245">
        <v>1</v>
      </c>
      <c r="DD245">
        <v>0</v>
      </c>
      <c r="DE245" t="s">
        <v>1445</v>
      </c>
      <c r="DF245" t="s">
        <v>1655</v>
      </c>
      <c r="DG245" t="s">
        <v>1655</v>
      </c>
      <c r="DH245" t="s">
        <v>239</v>
      </c>
      <c r="DI245" t="s">
        <v>314</v>
      </c>
      <c r="DJ245" t="s">
        <v>294</v>
      </c>
      <c r="DK245" t="s">
        <v>314</v>
      </c>
      <c r="DL245" t="s">
        <v>234</v>
      </c>
      <c r="DM245" t="s">
        <v>234</v>
      </c>
      <c r="DN245" t="s">
        <v>234</v>
      </c>
      <c r="DO245" t="s">
        <v>234</v>
      </c>
      <c r="DP245" t="s">
        <v>234</v>
      </c>
      <c r="DQ245" t="s">
        <v>234</v>
      </c>
      <c r="DR245" t="s">
        <v>234</v>
      </c>
      <c r="DS245" t="s">
        <v>234</v>
      </c>
      <c r="DT245" t="s">
        <v>234</v>
      </c>
      <c r="DU245" t="s">
        <v>234</v>
      </c>
      <c r="DV245" t="s">
        <v>234</v>
      </c>
      <c r="DW245" t="s">
        <v>234</v>
      </c>
      <c r="DX245" t="s">
        <v>234</v>
      </c>
      <c r="DY245" t="s">
        <v>234</v>
      </c>
      <c r="DZ245" t="s">
        <v>234</v>
      </c>
      <c r="EA245" t="s">
        <v>234</v>
      </c>
      <c r="EB245" t="s">
        <v>234</v>
      </c>
      <c r="EC245" t="s">
        <v>234</v>
      </c>
      <c r="ED245" t="s">
        <v>234</v>
      </c>
      <c r="EE245" t="s">
        <v>234</v>
      </c>
      <c r="EF245" t="s">
        <v>234</v>
      </c>
      <c r="EG245" t="s">
        <v>234</v>
      </c>
      <c r="EH245" t="s">
        <v>234</v>
      </c>
      <c r="EI245" t="s">
        <v>234</v>
      </c>
      <c r="EJ245" t="s">
        <v>234</v>
      </c>
      <c r="EK245" s="252" t="s">
        <v>234</v>
      </c>
      <c r="EL245" t="s">
        <v>234</v>
      </c>
      <c r="EM245" t="s">
        <v>234</v>
      </c>
      <c r="EN245" t="s">
        <v>234</v>
      </c>
      <c r="EO245" t="s">
        <v>234</v>
      </c>
      <c r="EP245" t="s">
        <v>234</v>
      </c>
      <c r="EQ245" s="252" t="s">
        <v>234</v>
      </c>
      <c r="ER245" t="s">
        <v>234</v>
      </c>
      <c r="ES245" t="s">
        <v>234</v>
      </c>
      <c r="ET245" t="s">
        <v>234</v>
      </c>
      <c r="EU245" t="s">
        <v>234</v>
      </c>
      <c r="EV245" t="s">
        <v>234</v>
      </c>
      <c r="EW245" t="s">
        <v>234</v>
      </c>
      <c r="EX245" t="s">
        <v>234</v>
      </c>
      <c r="EY245" t="s">
        <v>234</v>
      </c>
      <c r="EZ245" t="s">
        <v>234</v>
      </c>
      <c r="FA245" t="s">
        <v>234</v>
      </c>
      <c r="FB245" t="s">
        <v>234</v>
      </c>
      <c r="FC245" t="s">
        <v>234</v>
      </c>
      <c r="FD245" t="s">
        <v>234</v>
      </c>
      <c r="FE245" t="s">
        <v>234</v>
      </c>
      <c r="FF245" t="s">
        <v>234</v>
      </c>
      <c r="FG245" t="s">
        <v>234</v>
      </c>
      <c r="FH245" t="s">
        <v>234</v>
      </c>
      <c r="FI245" t="s">
        <v>234</v>
      </c>
      <c r="FJ245" t="s">
        <v>234</v>
      </c>
      <c r="FK245" t="s">
        <v>234</v>
      </c>
      <c r="FL245" t="s">
        <v>234</v>
      </c>
      <c r="FM245" t="s">
        <v>234</v>
      </c>
      <c r="FN245" t="s">
        <v>234</v>
      </c>
      <c r="FO245" t="s">
        <v>234</v>
      </c>
      <c r="FP245" t="s">
        <v>234</v>
      </c>
      <c r="FQ245" t="s">
        <v>234</v>
      </c>
      <c r="FR245" t="s">
        <v>234</v>
      </c>
      <c r="FS245" t="s">
        <v>234</v>
      </c>
      <c r="FT245" t="s">
        <v>234</v>
      </c>
      <c r="FU245" t="s">
        <v>234</v>
      </c>
      <c r="FV245" t="s">
        <v>234</v>
      </c>
      <c r="FW245" t="s">
        <v>234</v>
      </c>
      <c r="FX245" t="s">
        <v>234</v>
      </c>
      <c r="FY245" t="s">
        <v>234</v>
      </c>
      <c r="FZ245" t="s">
        <v>234</v>
      </c>
      <c r="GA245" t="s">
        <v>234</v>
      </c>
      <c r="GB245" t="s">
        <v>234</v>
      </c>
      <c r="GC245" t="s">
        <v>234</v>
      </c>
      <c r="GD245" t="s">
        <v>234</v>
      </c>
      <c r="GE245" t="s">
        <v>234</v>
      </c>
      <c r="GF245" t="s">
        <v>234</v>
      </c>
      <c r="GG245" t="s">
        <v>234</v>
      </c>
      <c r="GH245" t="s">
        <v>234</v>
      </c>
      <c r="GI245" t="s">
        <v>234</v>
      </c>
      <c r="GJ245" t="s">
        <v>234</v>
      </c>
      <c r="GK245" t="s">
        <v>234</v>
      </c>
      <c r="GL245" t="s">
        <v>234</v>
      </c>
      <c r="GM245" t="s">
        <v>234</v>
      </c>
      <c r="GN245" t="s">
        <v>234</v>
      </c>
      <c r="GO245" t="s">
        <v>234</v>
      </c>
      <c r="GP245" t="s">
        <v>234</v>
      </c>
      <c r="GQ245" t="s">
        <v>234</v>
      </c>
      <c r="GR245" t="s">
        <v>1445</v>
      </c>
      <c r="GS245" t="s">
        <v>234</v>
      </c>
      <c r="GT245" t="s">
        <v>234</v>
      </c>
      <c r="GU245" t="s">
        <v>234</v>
      </c>
      <c r="GV245" t="s">
        <v>234</v>
      </c>
      <c r="GW245" t="s">
        <v>234</v>
      </c>
      <c r="GX245" t="s">
        <v>234</v>
      </c>
      <c r="GY245" t="s">
        <v>234</v>
      </c>
      <c r="GZ245" t="s">
        <v>234</v>
      </c>
      <c r="HA245" t="s">
        <v>1586</v>
      </c>
      <c r="HB245">
        <v>0</v>
      </c>
      <c r="HC245">
        <v>0</v>
      </c>
      <c r="HD245">
        <v>1</v>
      </c>
      <c r="HE245">
        <v>0</v>
      </c>
      <c r="HF245">
        <v>0</v>
      </c>
      <c r="HG245">
        <v>0</v>
      </c>
      <c r="HH245">
        <v>0</v>
      </c>
      <c r="HI245">
        <v>0</v>
      </c>
      <c r="HJ245" t="s">
        <v>234</v>
      </c>
      <c r="HK245" t="s">
        <v>1655</v>
      </c>
      <c r="HL245" t="s">
        <v>234</v>
      </c>
      <c r="HM245" t="s">
        <v>309</v>
      </c>
      <c r="HN245">
        <v>1</v>
      </c>
      <c r="HO245">
        <v>0</v>
      </c>
      <c r="HP245">
        <v>0</v>
      </c>
      <c r="HQ245" t="s">
        <v>234</v>
      </c>
      <c r="HR245" t="s">
        <v>234</v>
      </c>
      <c r="HS245" t="s">
        <v>234</v>
      </c>
      <c r="HT245" t="s">
        <v>234</v>
      </c>
      <c r="HU245" t="s">
        <v>234</v>
      </c>
      <c r="HV245" t="s">
        <v>234</v>
      </c>
      <c r="HW245" t="s">
        <v>234</v>
      </c>
      <c r="HX245" t="s">
        <v>234</v>
      </c>
      <c r="HY245" t="s">
        <v>234</v>
      </c>
      <c r="HZ245" t="s">
        <v>234</v>
      </c>
      <c r="IA245" t="s">
        <v>234</v>
      </c>
      <c r="IB245" t="s">
        <v>234</v>
      </c>
      <c r="IC245" t="s">
        <v>234</v>
      </c>
      <c r="ID245" t="s">
        <v>234</v>
      </c>
      <c r="IE245" t="s">
        <v>234</v>
      </c>
      <c r="IF245" t="s">
        <v>234</v>
      </c>
      <c r="IG245" t="s">
        <v>234</v>
      </c>
      <c r="IH245" t="s">
        <v>234</v>
      </c>
      <c r="II245" t="s">
        <v>234</v>
      </c>
      <c r="IJ245" t="s">
        <v>234</v>
      </c>
      <c r="IK245" t="s">
        <v>234</v>
      </c>
      <c r="IL245" t="s">
        <v>234</v>
      </c>
      <c r="IM245" t="s">
        <v>234</v>
      </c>
      <c r="IN245" t="s">
        <v>234</v>
      </c>
      <c r="IO245" t="s">
        <v>234</v>
      </c>
      <c r="IP245" t="s">
        <v>234</v>
      </c>
      <c r="IQ245" t="s">
        <v>234</v>
      </c>
      <c r="IR245" t="s">
        <v>234</v>
      </c>
      <c r="IS245" t="s">
        <v>234</v>
      </c>
      <c r="IT245" t="s">
        <v>234</v>
      </c>
      <c r="IU245" t="s">
        <v>234</v>
      </c>
      <c r="IV245" t="s">
        <v>234</v>
      </c>
      <c r="IW245" t="s">
        <v>234</v>
      </c>
      <c r="IX245" t="s">
        <v>234</v>
      </c>
      <c r="IY245" t="s">
        <v>234</v>
      </c>
      <c r="IZ245" t="s">
        <v>234</v>
      </c>
      <c r="JA245" t="s">
        <v>234</v>
      </c>
      <c r="JB245" t="s">
        <v>234</v>
      </c>
      <c r="JC245" t="s">
        <v>234</v>
      </c>
      <c r="JD245" t="s">
        <v>234</v>
      </c>
      <c r="JE245" t="s">
        <v>234</v>
      </c>
      <c r="JF245" t="s">
        <v>234</v>
      </c>
      <c r="JG245" t="s">
        <v>234</v>
      </c>
      <c r="JH245" t="s">
        <v>234</v>
      </c>
      <c r="JI245" t="s">
        <v>234</v>
      </c>
      <c r="JJ245" t="s">
        <v>234</v>
      </c>
      <c r="JK245" t="s">
        <v>234</v>
      </c>
      <c r="JL245" t="s">
        <v>234</v>
      </c>
      <c r="JM245" t="s">
        <v>234</v>
      </c>
      <c r="JN245" t="s">
        <v>234</v>
      </c>
      <c r="JO245" t="s">
        <v>234</v>
      </c>
      <c r="JP245" t="s">
        <v>234</v>
      </c>
      <c r="JQ245" t="s">
        <v>234</v>
      </c>
      <c r="JR245" t="s">
        <v>234</v>
      </c>
      <c r="JS245" t="s">
        <v>234</v>
      </c>
      <c r="JT245" t="s">
        <v>234</v>
      </c>
      <c r="JU245" t="s">
        <v>234</v>
      </c>
      <c r="JV245" t="s">
        <v>234</v>
      </c>
      <c r="JW245" t="s">
        <v>234</v>
      </c>
      <c r="JX245" t="s">
        <v>234</v>
      </c>
    </row>
    <row r="246" spans="1:284" x14ac:dyDescent="0.35">
      <c r="A246" t="s">
        <v>4373</v>
      </c>
      <c r="B246" s="268">
        <v>44624</v>
      </c>
      <c r="C246" t="s">
        <v>236</v>
      </c>
      <c r="D246" t="s">
        <v>235</v>
      </c>
      <c r="E246" t="s">
        <v>4372</v>
      </c>
      <c r="F246" t="s">
        <v>601</v>
      </c>
      <c r="G246" t="s">
        <v>1987</v>
      </c>
      <c r="H246" t="s">
        <v>3317</v>
      </c>
      <c r="I246" t="s">
        <v>3404</v>
      </c>
      <c r="J246" t="s">
        <v>3405</v>
      </c>
      <c r="K246" t="s">
        <v>247</v>
      </c>
      <c r="L246" t="s">
        <v>284</v>
      </c>
      <c r="M246" t="s">
        <v>250</v>
      </c>
      <c r="N246" t="s">
        <v>234</v>
      </c>
      <c r="O246" t="s">
        <v>234</v>
      </c>
      <c r="P246" t="s">
        <v>285</v>
      </c>
      <c r="Q246" t="s">
        <v>234</v>
      </c>
      <c r="R246" t="s">
        <v>318</v>
      </c>
      <c r="S246">
        <v>1</v>
      </c>
      <c r="T246">
        <v>0</v>
      </c>
      <c r="U246">
        <v>0</v>
      </c>
      <c r="V246">
        <v>0</v>
      </c>
      <c r="W246">
        <v>0</v>
      </c>
      <c r="X246">
        <v>0</v>
      </c>
      <c r="Y246">
        <v>0</v>
      </c>
      <c r="Z246">
        <v>0</v>
      </c>
      <c r="AA246" t="s">
        <v>309</v>
      </c>
      <c r="AB246" t="s">
        <v>750</v>
      </c>
      <c r="AC246" t="s">
        <v>287</v>
      </c>
      <c r="AD246">
        <v>1</v>
      </c>
      <c r="AE246">
        <v>0</v>
      </c>
      <c r="AF246">
        <v>0</v>
      </c>
      <c r="AG246">
        <v>0</v>
      </c>
      <c r="AH246">
        <v>0</v>
      </c>
      <c r="AI246">
        <v>0</v>
      </c>
      <c r="AJ246">
        <v>0</v>
      </c>
      <c r="AK246">
        <v>0</v>
      </c>
      <c r="AL246">
        <v>0</v>
      </c>
      <c r="AM246">
        <v>0</v>
      </c>
      <c r="AN246" t="s">
        <v>234</v>
      </c>
      <c r="AO246" t="s">
        <v>304</v>
      </c>
      <c r="AP246" t="s">
        <v>393</v>
      </c>
      <c r="AQ246" t="s">
        <v>3944</v>
      </c>
      <c r="AR246">
        <v>1</v>
      </c>
      <c r="AS246">
        <v>1</v>
      </c>
      <c r="AT246">
        <v>1</v>
      </c>
      <c r="AU246">
        <v>1</v>
      </c>
      <c r="AV246">
        <v>1</v>
      </c>
      <c r="AW246">
        <v>1</v>
      </c>
      <c r="AX246">
        <v>1</v>
      </c>
      <c r="AY246">
        <v>0</v>
      </c>
      <c r="AZ246" t="s">
        <v>1500</v>
      </c>
      <c r="BA246">
        <v>250</v>
      </c>
      <c r="BB246">
        <v>125</v>
      </c>
      <c r="BC246" t="s">
        <v>1655</v>
      </c>
      <c r="BD246">
        <v>400</v>
      </c>
      <c r="BE246" s="252">
        <v>153.84615384615299</v>
      </c>
      <c r="BF246" t="s">
        <v>1655</v>
      </c>
      <c r="BG246">
        <v>250</v>
      </c>
      <c r="BH246" s="252">
        <v>108.695652173913</v>
      </c>
      <c r="BI246" t="s">
        <v>1655</v>
      </c>
      <c r="BJ246">
        <v>400</v>
      </c>
      <c r="BK246" s="252">
        <v>137.93103448275801</v>
      </c>
      <c r="BL246" t="s">
        <v>1655</v>
      </c>
      <c r="BM246">
        <v>700</v>
      </c>
      <c r="BN246" s="252">
        <v>291.666666666666</v>
      </c>
      <c r="BO246" t="s">
        <v>1445</v>
      </c>
      <c r="BP246">
        <v>650</v>
      </c>
      <c r="BQ246" s="252">
        <v>270.83333333333297</v>
      </c>
      <c r="BR246" t="s">
        <v>1445</v>
      </c>
      <c r="BS246" t="s">
        <v>1504</v>
      </c>
      <c r="BT246" t="s">
        <v>1655</v>
      </c>
      <c r="BU246">
        <v>1100</v>
      </c>
      <c r="BV246" t="s">
        <v>234</v>
      </c>
      <c r="BW246" t="s">
        <v>234</v>
      </c>
      <c r="BX246" t="s">
        <v>234</v>
      </c>
      <c r="BY246" t="s">
        <v>234</v>
      </c>
      <c r="BZ246" t="s">
        <v>234</v>
      </c>
      <c r="CA246" t="s">
        <v>234</v>
      </c>
      <c r="CB246" t="s">
        <v>259</v>
      </c>
      <c r="CC246">
        <v>1100</v>
      </c>
      <c r="CD246" t="s">
        <v>1655</v>
      </c>
      <c r="CE246" t="s">
        <v>1655</v>
      </c>
      <c r="CF246" t="s">
        <v>1545</v>
      </c>
      <c r="CG246">
        <v>0</v>
      </c>
      <c r="CH246">
        <v>0</v>
      </c>
      <c r="CI246">
        <v>0</v>
      </c>
      <c r="CJ246">
        <v>0</v>
      </c>
      <c r="CK246">
        <v>0</v>
      </c>
      <c r="CL246">
        <v>0</v>
      </c>
      <c r="CM246">
        <v>0</v>
      </c>
      <c r="CN246">
        <v>0</v>
      </c>
      <c r="CO246">
        <v>0</v>
      </c>
      <c r="CP246">
        <v>0</v>
      </c>
      <c r="CQ246">
        <v>1</v>
      </c>
      <c r="CR246">
        <v>0</v>
      </c>
      <c r="CS246">
        <v>0</v>
      </c>
      <c r="CT246">
        <v>0</v>
      </c>
      <c r="CU246" t="s">
        <v>234</v>
      </c>
      <c r="CV246" t="s">
        <v>4255</v>
      </c>
      <c r="CW246">
        <v>0</v>
      </c>
      <c r="CX246">
        <v>1</v>
      </c>
      <c r="CY246">
        <v>0</v>
      </c>
      <c r="CZ246">
        <v>0</v>
      </c>
      <c r="DA246">
        <v>1</v>
      </c>
      <c r="DB246">
        <v>0</v>
      </c>
      <c r="DC246">
        <v>1</v>
      </c>
      <c r="DD246">
        <v>0</v>
      </c>
      <c r="DE246" t="s">
        <v>1445</v>
      </c>
      <c r="DF246" t="s">
        <v>1655</v>
      </c>
      <c r="DG246" t="s">
        <v>1655</v>
      </c>
      <c r="DH246" t="s">
        <v>239</v>
      </c>
      <c r="DI246" t="s">
        <v>314</v>
      </c>
      <c r="DJ246" t="s">
        <v>240</v>
      </c>
      <c r="DK246" t="s">
        <v>314</v>
      </c>
      <c r="DL246" t="s">
        <v>234</v>
      </c>
      <c r="DM246" t="s">
        <v>234</v>
      </c>
      <c r="DN246" t="s">
        <v>234</v>
      </c>
      <c r="DO246" t="s">
        <v>234</v>
      </c>
      <c r="DP246" t="s">
        <v>234</v>
      </c>
      <c r="DQ246" t="s">
        <v>234</v>
      </c>
      <c r="DR246" t="s">
        <v>234</v>
      </c>
      <c r="DS246" t="s">
        <v>234</v>
      </c>
      <c r="DT246" t="s">
        <v>234</v>
      </c>
      <c r="DU246" t="s">
        <v>234</v>
      </c>
      <c r="DV246" t="s">
        <v>234</v>
      </c>
      <c r="DW246" t="s">
        <v>234</v>
      </c>
      <c r="DX246" t="s">
        <v>234</v>
      </c>
      <c r="DY246" t="s">
        <v>234</v>
      </c>
      <c r="DZ246" t="s">
        <v>234</v>
      </c>
      <c r="EA246" t="s">
        <v>234</v>
      </c>
      <c r="EB246" t="s">
        <v>234</v>
      </c>
      <c r="EC246" t="s">
        <v>234</v>
      </c>
      <c r="ED246" t="s">
        <v>234</v>
      </c>
      <c r="EE246" t="s">
        <v>234</v>
      </c>
      <c r="EF246" t="s">
        <v>234</v>
      </c>
      <c r="EG246" t="s">
        <v>234</v>
      </c>
      <c r="EH246" t="s">
        <v>234</v>
      </c>
      <c r="EI246" t="s">
        <v>234</v>
      </c>
      <c r="EJ246" t="s">
        <v>234</v>
      </c>
      <c r="EK246" s="252" t="s">
        <v>234</v>
      </c>
      <c r="EL246" t="s">
        <v>234</v>
      </c>
      <c r="EM246" t="s">
        <v>234</v>
      </c>
      <c r="EN246" t="s">
        <v>234</v>
      </c>
      <c r="EO246" t="s">
        <v>234</v>
      </c>
      <c r="EP246" t="s">
        <v>234</v>
      </c>
      <c r="EQ246" s="252" t="s">
        <v>234</v>
      </c>
      <c r="ER246" t="s">
        <v>234</v>
      </c>
      <c r="ES246" t="s">
        <v>234</v>
      </c>
      <c r="ET246" t="s">
        <v>234</v>
      </c>
      <c r="EU246" t="s">
        <v>234</v>
      </c>
      <c r="EV246" t="s">
        <v>234</v>
      </c>
      <c r="EW246" t="s">
        <v>234</v>
      </c>
      <c r="EX246" t="s">
        <v>234</v>
      </c>
      <c r="EY246" t="s">
        <v>234</v>
      </c>
      <c r="EZ246" t="s">
        <v>234</v>
      </c>
      <c r="FA246" t="s">
        <v>234</v>
      </c>
      <c r="FB246" t="s">
        <v>234</v>
      </c>
      <c r="FC246" t="s">
        <v>234</v>
      </c>
      <c r="FD246" t="s">
        <v>234</v>
      </c>
      <c r="FE246" t="s">
        <v>234</v>
      </c>
      <c r="FF246" t="s">
        <v>234</v>
      </c>
      <c r="FG246" t="s">
        <v>234</v>
      </c>
      <c r="FH246" t="s">
        <v>234</v>
      </c>
      <c r="FI246" t="s">
        <v>234</v>
      </c>
      <c r="FJ246" t="s">
        <v>234</v>
      </c>
      <c r="FK246" t="s">
        <v>234</v>
      </c>
      <c r="FL246" t="s">
        <v>234</v>
      </c>
      <c r="FM246" t="s">
        <v>234</v>
      </c>
      <c r="FN246" t="s">
        <v>234</v>
      </c>
      <c r="FO246" t="s">
        <v>234</v>
      </c>
      <c r="FP246" t="s">
        <v>234</v>
      </c>
      <c r="FQ246" t="s">
        <v>234</v>
      </c>
      <c r="FR246" t="s">
        <v>234</v>
      </c>
      <c r="FS246" t="s">
        <v>234</v>
      </c>
      <c r="FT246" t="s">
        <v>234</v>
      </c>
      <c r="FU246" t="s">
        <v>234</v>
      </c>
      <c r="FV246" t="s">
        <v>234</v>
      </c>
      <c r="FW246" t="s">
        <v>234</v>
      </c>
      <c r="FX246" t="s">
        <v>234</v>
      </c>
      <c r="FY246" t="s">
        <v>234</v>
      </c>
      <c r="FZ246" t="s">
        <v>234</v>
      </c>
      <c r="GA246" t="s">
        <v>234</v>
      </c>
      <c r="GB246" t="s">
        <v>234</v>
      </c>
      <c r="GC246" t="s">
        <v>234</v>
      </c>
      <c r="GD246" t="s">
        <v>234</v>
      </c>
      <c r="GE246" t="s">
        <v>234</v>
      </c>
      <c r="GF246" t="s">
        <v>234</v>
      </c>
      <c r="GG246" t="s">
        <v>234</v>
      </c>
      <c r="GH246" t="s">
        <v>234</v>
      </c>
      <c r="GI246" t="s">
        <v>234</v>
      </c>
      <c r="GJ246" t="s">
        <v>234</v>
      </c>
      <c r="GK246" t="s">
        <v>234</v>
      </c>
      <c r="GL246" t="s">
        <v>234</v>
      </c>
      <c r="GM246" t="s">
        <v>234</v>
      </c>
      <c r="GN246" t="s">
        <v>234</v>
      </c>
      <c r="GO246" t="s">
        <v>234</v>
      </c>
      <c r="GP246" t="s">
        <v>234</v>
      </c>
      <c r="GQ246" t="s">
        <v>234</v>
      </c>
      <c r="GR246" t="s">
        <v>1445</v>
      </c>
      <c r="GS246" t="s">
        <v>234</v>
      </c>
      <c r="GT246" t="s">
        <v>234</v>
      </c>
      <c r="GU246" t="s">
        <v>234</v>
      </c>
      <c r="GV246" t="s">
        <v>234</v>
      </c>
      <c r="GW246" t="s">
        <v>234</v>
      </c>
      <c r="GX246" t="s">
        <v>234</v>
      </c>
      <c r="GY246" t="s">
        <v>234</v>
      </c>
      <c r="GZ246" t="s">
        <v>234</v>
      </c>
      <c r="HA246" t="s">
        <v>1586</v>
      </c>
      <c r="HB246">
        <v>0</v>
      </c>
      <c r="HC246">
        <v>0</v>
      </c>
      <c r="HD246">
        <v>1</v>
      </c>
      <c r="HE246">
        <v>0</v>
      </c>
      <c r="HF246">
        <v>0</v>
      </c>
      <c r="HG246">
        <v>0</v>
      </c>
      <c r="HH246">
        <v>0</v>
      </c>
      <c r="HI246">
        <v>0</v>
      </c>
      <c r="HJ246" t="s">
        <v>234</v>
      </c>
      <c r="HK246" t="s">
        <v>1655</v>
      </c>
      <c r="HL246" t="s">
        <v>234</v>
      </c>
      <c r="HM246" t="s">
        <v>309</v>
      </c>
      <c r="HN246">
        <v>1</v>
      </c>
      <c r="HO246">
        <v>0</v>
      </c>
      <c r="HP246">
        <v>0</v>
      </c>
      <c r="HQ246" t="s">
        <v>234</v>
      </c>
      <c r="HR246" t="s">
        <v>234</v>
      </c>
      <c r="HS246" t="s">
        <v>234</v>
      </c>
      <c r="HT246" t="s">
        <v>234</v>
      </c>
      <c r="HU246" t="s">
        <v>234</v>
      </c>
      <c r="HV246" t="s">
        <v>234</v>
      </c>
      <c r="HW246" t="s">
        <v>234</v>
      </c>
      <c r="HX246" t="s">
        <v>234</v>
      </c>
      <c r="HY246" t="s">
        <v>234</v>
      </c>
      <c r="HZ246" t="s">
        <v>234</v>
      </c>
      <c r="IA246" t="s">
        <v>234</v>
      </c>
      <c r="IB246" t="s">
        <v>234</v>
      </c>
      <c r="IC246" t="s">
        <v>234</v>
      </c>
      <c r="ID246" t="s">
        <v>234</v>
      </c>
      <c r="IE246" t="s">
        <v>234</v>
      </c>
      <c r="IF246" t="s">
        <v>234</v>
      </c>
      <c r="IG246" t="s">
        <v>234</v>
      </c>
      <c r="IH246" t="s">
        <v>234</v>
      </c>
      <c r="II246" t="s">
        <v>234</v>
      </c>
      <c r="IJ246" t="s">
        <v>234</v>
      </c>
      <c r="IK246" t="s">
        <v>234</v>
      </c>
      <c r="IL246" t="s">
        <v>234</v>
      </c>
      <c r="IM246" t="s">
        <v>234</v>
      </c>
      <c r="IN246" t="s">
        <v>234</v>
      </c>
      <c r="IO246" t="s">
        <v>234</v>
      </c>
      <c r="IP246" t="s">
        <v>234</v>
      </c>
      <c r="IQ246" t="s">
        <v>234</v>
      </c>
      <c r="IR246" t="s">
        <v>234</v>
      </c>
      <c r="IS246" t="s">
        <v>234</v>
      </c>
      <c r="IT246" t="s">
        <v>234</v>
      </c>
      <c r="IU246" t="s">
        <v>234</v>
      </c>
      <c r="IV246" t="s">
        <v>234</v>
      </c>
      <c r="IW246" t="s">
        <v>234</v>
      </c>
      <c r="IX246" t="s">
        <v>234</v>
      </c>
      <c r="IY246" t="s">
        <v>234</v>
      </c>
      <c r="IZ246" t="s">
        <v>234</v>
      </c>
      <c r="JA246" t="s">
        <v>234</v>
      </c>
      <c r="JB246" t="s">
        <v>234</v>
      </c>
      <c r="JC246" t="s">
        <v>234</v>
      </c>
      <c r="JD246" t="s">
        <v>234</v>
      </c>
      <c r="JE246" t="s">
        <v>234</v>
      </c>
      <c r="JF246" t="s">
        <v>234</v>
      </c>
      <c r="JG246" t="s">
        <v>234</v>
      </c>
      <c r="JH246" t="s">
        <v>234</v>
      </c>
      <c r="JI246" t="s">
        <v>234</v>
      </c>
      <c r="JJ246" t="s">
        <v>234</v>
      </c>
      <c r="JK246" t="s">
        <v>234</v>
      </c>
      <c r="JL246" t="s">
        <v>234</v>
      </c>
      <c r="JM246" t="s">
        <v>234</v>
      </c>
      <c r="JN246" t="s">
        <v>234</v>
      </c>
      <c r="JO246" t="s">
        <v>234</v>
      </c>
      <c r="JP246" t="s">
        <v>234</v>
      </c>
      <c r="JQ246" t="s">
        <v>234</v>
      </c>
      <c r="JR246" t="s">
        <v>234</v>
      </c>
      <c r="JS246" t="s">
        <v>234</v>
      </c>
      <c r="JT246" t="s">
        <v>234</v>
      </c>
      <c r="JU246" t="s">
        <v>234</v>
      </c>
      <c r="JV246" t="s">
        <v>234</v>
      </c>
      <c r="JW246" t="s">
        <v>234</v>
      </c>
      <c r="JX246" t="s">
        <v>234</v>
      </c>
    </row>
    <row r="247" spans="1:284" x14ac:dyDescent="0.35">
      <c r="A247" t="s">
        <v>4375</v>
      </c>
      <c r="B247" s="268">
        <v>44624</v>
      </c>
      <c r="C247" t="s">
        <v>236</v>
      </c>
      <c r="D247" t="s">
        <v>235</v>
      </c>
      <c r="E247" t="s">
        <v>4368</v>
      </c>
      <c r="F247" t="s">
        <v>601</v>
      </c>
      <c r="G247" t="s">
        <v>1987</v>
      </c>
      <c r="H247" t="s">
        <v>3317</v>
      </c>
      <c r="I247" t="s">
        <v>3404</v>
      </c>
      <c r="J247" t="s">
        <v>3405</v>
      </c>
      <c r="K247" t="s">
        <v>247</v>
      </c>
      <c r="L247" t="s">
        <v>284</v>
      </c>
      <c r="M247" t="s">
        <v>250</v>
      </c>
      <c r="N247" t="s">
        <v>234</v>
      </c>
      <c r="O247" t="s">
        <v>234</v>
      </c>
      <c r="P247" t="s">
        <v>285</v>
      </c>
      <c r="Q247" t="s">
        <v>234</v>
      </c>
      <c r="R247" t="s">
        <v>318</v>
      </c>
      <c r="S247">
        <v>1</v>
      </c>
      <c r="T247">
        <v>0</v>
      </c>
      <c r="U247">
        <v>0</v>
      </c>
      <c r="V247">
        <v>0</v>
      </c>
      <c r="W247">
        <v>0</v>
      </c>
      <c r="X247">
        <v>0</v>
      </c>
      <c r="Y247">
        <v>0</v>
      </c>
      <c r="Z247">
        <v>0</v>
      </c>
      <c r="AA247" t="s">
        <v>309</v>
      </c>
      <c r="AB247" t="s">
        <v>750</v>
      </c>
      <c r="AC247" t="s">
        <v>287</v>
      </c>
      <c r="AD247">
        <v>1</v>
      </c>
      <c r="AE247">
        <v>0</v>
      </c>
      <c r="AF247">
        <v>0</v>
      </c>
      <c r="AG247">
        <v>0</v>
      </c>
      <c r="AH247">
        <v>0</v>
      </c>
      <c r="AI247">
        <v>0</v>
      </c>
      <c r="AJ247">
        <v>0</v>
      </c>
      <c r="AK247">
        <v>0</v>
      </c>
      <c r="AL247">
        <v>0</v>
      </c>
      <c r="AM247">
        <v>0</v>
      </c>
      <c r="AN247" t="s">
        <v>234</v>
      </c>
      <c r="AO247" t="s">
        <v>348</v>
      </c>
      <c r="AP247" t="s">
        <v>393</v>
      </c>
      <c r="AQ247" t="s">
        <v>3944</v>
      </c>
      <c r="AR247">
        <v>1</v>
      </c>
      <c r="AS247">
        <v>1</v>
      </c>
      <c r="AT247">
        <v>1</v>
      </c>
      <c r="AU247">
        <v>1</v>
      </c>
      <c r="AV247">
        <v>1</v>
      </c>
      <c r="AW247">
        <v>1</v>
      </c>
      <c r="AX247">
        <v>1</v>
      </c>
      <c r="AY247">
        <v>0</v>
      </c>
      <c r="AZ247" t="s">
        <v>1500</v>
      </c>
      <c r="BA247">
        <v>250</v>
      </c>
      <c r="BB247">
        <v>125</v>
      </c>
      <c r="BC247" t="s">
        <v>1655</v>
      </c>
      <c r="BD247">
        <v>400</v>
      </c>
      <c r="BE247" s="252">
        <v>153.84615384615299</v>
      </c>
      <c r="BF247" t="s">
        <v>1655</v>
      </c>
      <c r="BG247">
        <v>250</v>
      </c>
      <c r="BH247" s="252">
        <v>108.695652173913</v>
      </c>
      <c r="BI247" t="s">
        <v>1655</v>
      </c>
      <c r="BJ247">
        <v>400</v>
      </c>
      <c r="BK247" s="252">
        <v>137.93103448275801</v>
      </c>
      <c r="BL247" t="s">
        <v>1655</v>
      </c>
      <c r="BM247">
        <v>700</v>
      </c>
      <c r="BN247" s="252">
        <v>291.666666666666</v>
      </c>
      <c r="BO247" t="s">
        <v>1445</v>
      </c>
      <c r="BP247">
        <v>650</v>
      </c>
      <c r="BQ247" s="252">
        <v>270.83333333333297</v>
      </c>
      <c r="BR247" t="s">
        <v>1445</v>
      </c>
      <c r="BS247" t="s">
        <v>1504</v>
      </c>
      <c r="BT247" t="s">
        <v>1655</v>
      </c>
      <c r="BU247">
        <v>1100</v>
      </c>
      <c r="BV247" t="s">
        <v>234</v>
      </c>
      <c r="BW247" t="s">
        <v>234</v>
      </c>
      <c r="BX247" t="s">
        <v>234</v>
      </c>
      <c r="BY247" t="s">
        <v>234</v>
      </c>
      <c r="BZ247" t="s">
        <v>234</v>
      </c>
      <c r="CA247" t="s">
        <v>234</v>
      </c>
      <c r="CB247" t="s">
        <v>259</v>
      </c>
      <c r="CC247">
        <v>1100</v>
      </c>
      <c r="CD247" t="s">
        <v>1655</v>
      </c>
      <c r="CE247" t="s">
        <v>1655</v>
      </c>
      <c r="CF247" t="s">
        <v>1545</v>
      </c>
      <c r="CG247">
        <v>0</v>
      </c>
      <c r="CH247">
        <v>0</v>
      </c>
      <c r="CI247">
        <v>0</v>
      </c>
      <c r="CJ247">
        <v>0</v>
      </c>
      <c r="CK247">
        <v>0</v>
      </c>
      <c r="CL247">
        <v>0</v>
      </c>
      <c r="CM247">
        <v>0</v>
      </c>
      <c r="CN247">
        <v>0</v>
      </c>
      <c r="CO247">
        <v>0</v>
      </c>
      <c r="CP247">
        <v>0</v>
      </c>
      <c r="CQ247">
        <v>1</v>
      </c>
      <c r="CR247">
        <v>0</v>
      </c>
      <c r="CS247">
        <v>0</v>
      </c>
      <c r="CT247">
        <v>0</v>
      </c>
      <c r="CU247" t="s">
        <v>234</v>
      </c>
      <c r="CV247" t="s">
        <v>4374</v>
      </c>
      <c r="CW247">
        <v>1</v>
      </c>
      <c r="CX247">
        <v>1</v>
      </c>
      <c r="CY247">
        <v>0</v>
      </c>
      <c r="CZ247">
        <v>0</v>
      </c>
      <c r="DA247">
        <v>1</v>
      </c>
      <c r="DB247">
        <v>0</v>
      </c>
      <c r="DC247">
        <v>1</v>
      </c>
      <c r="DD247">
        <v>0</v>
      </c>
      <c r="DE247" t="s">
        <v>1445</v>
      </c>
      <c r="DF247" t="s">
        <v>1655</v>
      </c>
      <c r="DG247" t="s">
        <v>1655</v>
      </c>
      <c r="DH247" t="s">
        <v>239</v>
      </c>
      <c r="DI247" t="s">
        <v>314</v>
      </c>
      <c r="DJ247" t="s">
        <v>240</v>
      </c>
      <c r="DK247" t="s">
        <v>314</v>
      </c>
      <c r="DL247" t="s">
        <v>234</v>
      </c>
      <c r="DM247" t="s">
        <v>234</v>
      </c>
      <c r="DN247" t="s">
        <v>234</v>
      </c>
      <c r="DO247" t="s">
        <v>234</v>
      </c>
      <c r="DP247" t="s">
        <v>234</v>
      </c>
      <c r="DQ247" t="s">
        <v>234</v>
      </c>
      <c r="DR247" t="s">
        <v>234</v>
      </c>
      <c r="DS247" t="s">
        <v>234</v>
      </c>
      <c r="DT247" t="s">
        <v>234</v>
      </c>
      <c r="DU247" t="s">
        <v>234</v>
      </c>
      <c r="DV247" t="s">
        <v>234</v>
      </c>
      <c r="DW247" t="s">
        <v>234</v>
      </c>
      <c r="DX247" t="s">
        <v>234</v>
      </c>
      <c r="DY247" t="s">
        <v>234</v>
      </c>
      <c r="DZ247" t="s">
        <v>234</v>
      </c>
      <c r="EA247" t="s">
        <v>234</v>
      </c>
      <c r="EB247" t="s">
        <v>234</v>
      </c>
      <c r="EC247" t="s">
        <v>234</v>
      </c>
      <c r="ED247" t="s">
        <v>234</v>
      </c>
      <c r="EE247" t="s">
        <v>234</v>
      </c>
      <c r="EF247" t="s">
        <v>234</v>
      </c>
      <c r="EG247" t="s">
        <v>234</v>
      </c>
      <c r="EH247" t="s">
        <v>234</v>
      </c>
      <c r="EI247" t="s">
        <v>234</v>
      </c>
      <c r="EJ247" t="s">
        <v>234</v>
      </c>
      <c r="EK247" s="252" t="s">
        <v>234</v>
      </c>
      <c r="EL247" t="s">
        <v>234</v>
      </c>
      <c r="EM247" t="s">
        <v>234</v>
      </c>
      <c r="EN247" t="s">
        <v>234</v>
      </c>
      <c r="EO247" t="s">
        <v>234</v>
      </c>
      <c r="EP247" t="s">
        <v>234</v>
      </c>
      <c r="EQ247" s="252" t="s">
        <v>234</v>
      </c>
      <c r="ER247" t="s">
        <v>234</v>
      </c>
      <c r="ES247" t="s">
        <v>234</v>
      </c>
      <c r="ET247" t="s">
        <v>234</v>
      </c>
      <c r="EU247" t="s">
        <v>234</v>
      </c>
      <c r="EV247" t="s">
        <v>234</v>
      </c>
      <c r="EW247" t="s">
        <v>234</v>
      </c>
      <c r="EX247" t="s">
        <v>234</v>
      </c>
      <c r="EY247" t="s">
        <v>234</v>
      </c>
      <c r="EZ247" t="s">
        <v>234</v>
      </c>
      <c r="FA247" t="s">
        <v>234</v>
      </c>
      <c r="FB247" t="s">
        <v>234</v>
      </c>
      <c r="FC247" t="s">
        <v>234</v>
      </c>
      <c r="FD247" t="s">
        <v>234</v>
      </c>
      <c r="FE247" t="s">
        <v>234</v>
      </c>
      <c r="FF247" t="s">
        <v>234</v>
      </c>
      <c r="FG247" t="s">
        <v>234</v>
      </c>
      <c r="FH247" t="s">
        <v>234</v>
      </c>
      <c r="FI247" t="s">
        <v>234</v>
      </c>
      <c r="FJ247" t="s">
        <v>234</v>
      </c>
      <c r="FK247" t="s">
        <v>234</v>
      </c>
      <c r="FL247" t="s">
        <v>234</v>
      </c>
      <c r="FM247" t="s">
        <v>234</v>
      </c>
      <c r="FN247" t="s">
        <v>234</v>
      </c>
      <c r="FO247" t="s">
        <v>234</v>
      </c>
      <c r="FP247" t="s">
        <v>234</v>
      </c>
      <c r="FQ247" t="s">
        <v>234</v>
      </c>
      <c r="FR247" t="s">
        <v>234</v>
      </c>
      <c r="FS247" t="s">
        <v>234</v>
      </c>
      <c r="FT247" t="s">
        <v>234</v>
      </c>
      <c r="FU247" t="s">
        <v>234</v>
      </c>
      <c r="FV247" t="s">
        <v>234</v>
      </c>
      <c r="FW247" t="s">
        <v>234</v>
      </c>
      <c r="FX247" t="s">
        <v>234</v>
      </c>
      <c r="FY247" t="s">
        <v>234</v>
      </c>
      <c r="FZ247" t="s">
        <v>234</v>
      </c>
      <c r="GA247" t="s">
        <v>234</v>
      </c>
      <c r="GB247" t="s">
        <v>234</v>
      </c>
      <c r="GC247" t="s">
        <v>234</v>
      </c>
      <c r="GD247" t="s">
        <v>234</v>
      </c>
      <c r="GE247" t="s">
        <v>234</v>
      </c>
      <c r="GF247" t="s">
        <v>234</v>
      </c>
      <c r="GG247" t="s">
        <v>234</v>
      </c>
      <c r="GH247" t="s">
        <v>234</v>
      </c>
      <c r="GI247" t="s">
        <v>234</v>
      </c>
      <c r="GJ247" t="s">
        <v>234</v>
      </c>
      <c r="GK247" t="s">
        <v>234</v>
      </c>
      <c r="GL247" t="s">
        <v>234</v>
      </c>
      <c r="GM247" t="s">
        <v>234</v>
      </c>
      <c r="GN247" t="s">
        <v>234</v>
      </c>
      <c r="GO247" t="s">
        <v>234</v>
      </c>
      <c r="GP247" t="s">
        <v>234</v>
      </c>
      <c r="GQ247" t="s">
        <v>234</v>
      </c>
      <c r="GR247" t="s">
        <v>1445</v>
      </c>
      <c r="GS247" t="s">
        <v>234</v>
      </c>
      <c r="GT247" t="s">
        <v>234</v>
      </c>
      <c r="GU247" t="s">
        <v>234</v>
      </c>
      <c r="GV247" t="s">
        <v>234</v>
      </c>
      <c r="GW247" t="s">
        <v>234</v>
      </c>
      <c r="GX247" t="s">
        <v>234</v>
      </c>
      <c r="GY247" t="s">
        <v>234</v>
      </c>
      <c r="GZ247" t="s">
        <v>234</v>
      </c>
      <c r="HA247" t="s">
        <v>1586</v>
      </c>
      <c r="HB247">
        <v>0</v>
      </c>
      <c r="HC247">
        <v>0</v>
      </c>
      <c r="HD247">
        <v>1</v>
      </c>
      <c r="HE247">
        <v>0</v>
      </c>
      <c r="HF247">
        <v>0</v>
      </c>
      <c r="HG247">
        <v>0</v>
      </c>
      <c r="HH247">
        <v>0</v>
      </c>
      <c r="HI247">
        <v>0</v>
      </c>
      <c r="HJ247" t="s">
        <v>234</v>
      </c>
      <c r="HK247" t="s">
        <v>1655</v>
      </c>
      <c r="HL247" t="s">
        <v>234</v>
      </c>
      <c r="HM247" t="s">
        <v>309</v>
      </c>
      <c r="HN247">
        <v>1</v>
      </c>
      <c r="HO247">
        <v>0</v>
      </c>
      <c r="HP247">
        <v>0</v>
      </c>
      <c r="HQ247" t="s">
        <v>234</v>
      </c>
      <c r="HR247" t="s">
        <v>234</v>
      </c>
      <c r="HS247" t="s">
        <v>234</v>
      </c>
      <c r="HT247" t="s">
        <v>234</v>
      </c>
      <c r="HU247" t="s">
        <v>234</v>
      </c>
      <c r="HV247" t="s">
        <v>234</v>
      </c>
      <c r="HW247" t="s">
        <v>234</v>
      </c>
      <c r="HX247" t="s">
        <v>234</v>
      </c>
      <c r="HY247" t="s">
        <v>234</v>
      </c>
      <c r="HZ247" t="s">
        <v>234</v>
      </c>
      <c r="IA247" t="s">
        <v>234</v>
      </c>
      <c r="IB247" t="s">
        <v>234</v>
      </c>
      <c r="IC247" t="s">
        <v>234</v>
      </c>
      <c r="ID247" t="s">
        <v>234</v>
      </c>
      <c r="IE247" t="s">
        <v>234</v>
      </c>
      <c r="IF247" t="s">
        <v>234</v>
      </c>
      <c r="IG247" t="s">
        <v>234</v>
      </c>
      <c r="IH247" t="s">
        <v>234</v>
      </c>
      <c r="II247" t="s">
        <v>234</v>
      </c>
      <c r="IJ247" t="s">
        <v>234</v>
      </c>
      <c r="IK247" t="s">
        <v>234</v>
      </c>
      <c r="IL247" t="s">
        <v>234</v>
      </c>
      <c r="IM247" t="s">
        <v>234</v>
      </c>
      <c r="IN247" t="s">
        <v>234</v>
      </c>
      <c r="IO247" t="s">
        <v>234</v>
      </c>
      <c r="IP247" t="s">
        <v>234</v>
      </c>
      <c r="IQ247" t="s">
        <v>234</v>
      </c>
      <c r="IR247" t="s">
        <v>234</v>
      </c>
      <c r="IS247" t="s">
        <v>234</v>
      </c>
      <c r="IT247" t="s">
        <v>234</v>
      </c>
      <c r="IU247" t="s">
        <v>234</v>
      </c>
      <c r="IV247" t="s">
        <v>234</v>
      </c>
      <c r="IW247" t="s">
        <v>234</v>
      </c>
      <c r="IX247" t="s">
        <v>234</v>
      </c>
      <c r="IY247" t="s">
        <v>234</v>
      </c>
      <c r="IZ247" t="s">
        <v>234</v>
      </c>
      <c r="JA247" t="s">
        <v>234</v>
      </c>
      <c r="JB247" t="s">
        <v>234</v>
      </c>
      <c r="JC247" t="s">
        <v>234</v>
      </c>
      <c r="JD247" t="s">
        <v>234</v>
      </c>
      <c r="JE247" t="s">
        <v>234</v>
      </c>
      <c r="JF247" t="s">
        <v>234</v>
      </c>
      <c r="JG247" t="s">
        <v>234</v>
      </c>
      <c r="JH247" t="s">
        <v>234</v>
      </c>
      <c r="JI247" t="s">
        <v>234</v>
      </c>
      <c r="JJ247" t="s">
        <v>234</v>
      </c>
      <c r="JK247" t="s">
        <v>234</v>
      </c>
      <c r="JL247" t="s">
        <v>234</v>
      </c>
      <c r="JM247" t="s">
        <v>234</v>
      </c>
      <c r="JN247" t="s">
        <v>234</v>
      </c>
      <c r="JO247" t="s">
        <v>234</v>
      </c>
      <c r="JP247" t="s">
        <v>234</v>
      </c>
      <c r="JQ247" t="s">
        <v>234</v>
      </c>
      <c r="JR247" t="s">
        <v>234</v>
      </c>
      <c r="JS247" t="s">
        <v>234</v>
      </c>
      <c r="JT247" t="s">
        <v>234</v>
      </c>
      <c r="JU247" t="s">
        <v>234</v>
      </c>
      <c r="JV247" t="s">
        <v>234</v>
      </c>
      <c r="JW247" t="s">
        <v>234</v>
      </c>
      <c r="JX247" t="s">
        <v>234</v>
      </c>
    </row>
    <row r="248" spans="1:284" x14ac:dyDescent="0.35">
      <c r="A248" t="s">
        <v>4377</v>
      </c>
      <c r="B248" s="268">
        <v>44624</v>
      </c>
      <c r="C248" t="s">
        <v>236</v>
      </c>
      <c r="D248" t="s">
        <v>235</v>
      </c>
      <c r="E248" t="s">
        <v>4368</v>
      </c>
      <c r="F248" t="s">
        <v>601</v>
      </c>
      <c r="G248" t="s">
        <v>1987</v>
      </c>
      <c r="H248" t="s">
        <v>3317</v>
      </c>
      <c r="I248" t="s">
        <v>3404</v>
      </c>
      <c r="J248" t="s">
        <v>3405</v>
      </c>
      <c r="K248" t="s">
        <v>247</v>
      </c>
      <c r="L248" t="s">
        <v>284</v>
      </c>
      <c r="M248" t="s">
        <v>250</v>
      </c>
      <c r="N248" t="s">
        <v>234</v>
      </c>
      <c r="O248" t="s">
        <v>234</v>
      </c>
      <c r="P248" t="s">
        <v>285</v>
      </c>
      <c r="Q248" t="s">
        <v>234</v>
      </c>
      <c r="R248" t="s">
        <v>302</v>
      </c>
      <c r="S248">
        <v>0</v>
      </c>
      <c r="T248">
        <v>1</v>
      </c>
      <c r="U248">
        <v>0</v>
      </c>
      <c r="V248">
        <v>0</v>
      </c>
      <c r="W248">
        <v>0</v>
      </c>
      <c r="X248">
        <v>0</v>
      </c>
      <c r="Y248">
        <v>0</v>
      </c>
      <c r="Z248">
        <v>0</v>
      </c>
      <c r="AA248" t="s">
        <v>303</v>
      </c>
      <c r="AB248" t="s">
        <v>752</v>
      </c>
      <c r="AC248" t="s">
        <v>287</v>
      </c>
      <c r="AD248">
        <v>1</v>
      </c>
      <c r="AE248">
        <v>0</v>
      </c>
      <c r="AF248">
        <v>0</v>
      </c>
      <c r="AG248">
        <v>0</v>
      </c>
      <c r="AH248">
        <v>0</v>
      </c>
      <c r="AI248">
        <v>0</v>
      </c>
      <c r="AJ248">
        <v>0</v>
      </c>
      <c r="AK248">
        <v>0</v>
      </c>
      <c r="AL248">
        <v>0</v>
      </c>
      <c r="AM248">
        <v>0</v>
      </c>
      <c r="AN248" t="s">
        <v>234</v>
      </c>
      <c r="AO248" t="s">
        <v>304</v>
      </c>
      <c r="AP248" t="s">
        <v>348</v>
      </c>
      <c r="AQ248" t="s">
        <v>234</v>
      </c>
      <c r="AR248" t="s">
        <v>234</v>
      </c>
      <c r="AS248" t="s">
        <v>234</v>
      </c>
      <c r="AT248" t="s">
        <v>234</v>
      </c>
      <c r="AU248" t="s">
        <v>234</v>
      </c>
      <c r="AV248" t="s">
        <v>234</v>
      </c>
      <c r="AW248" t="s">
        <v>234</v>
      </c>
      <c r="AX248" t="s">
        <v>234</v>
      </c>
      <c r="AY248" t="s">
        <v>234</v>
      </c>
      <c r="AZ248" t="s">
        <v>234</v>
      </c>
      <c r="BA248" t="s">
        <v>234</v>
      </c>
      <c r="BB248" t="s">
        <v>234</v>
      </c>
      <c r="BC248" t="s">
        <v>234</v>
      </c>
      <c r="BD248" t="s">
        <v>234</v>
      </c>
      <c r="BE248" s="252" t="s">
        <v>234</v>
      </c>
      <c r="BF248" t="s">
        <v>234</v>
      </c>
      <c r="BG248" t="s">
        <v>234</v>
      </c>
      <c r="BH248" s="252" t="s">
        <v>234</v>
      </c>
      <c r="BI248" t="s">
        <v>234</v>
      </c>
      <c r="BJ248" t="s">
        <v>234</v>
      </c>
      <c r="BK248" s="252" t="s">
        <v>234</v>
      </c>
      <c r="BL248" t="s">
        <v>234</v>
      </c>
      <c r="BM248" t="s">
        <v>234</v>
      </c>
      <c r="BN248" s="252" t="s">
        <v>234</v>
      </c>
      <c r="BO248" t="s">
        <v>234</v>
      </c>
      <c r="BP248" t="s">
        <v>234</v>
      </c>
      <c r="BQ248" s="252" t="s">
        <v>234</v>
      </c>
      <c r="BR248" t="s">
        <v>234</v>
      </c>
      <c r="BS248" t="s">
        <v>234</v>
      </c>
      <c r="BT248" t="s">
        <v>234</v>
      </c>
      <c r="BU248" t="s">
        <v>234</v>
      </c>
      <c r="BV248" t="s">
        <v>234</v>
      </c>
      <c r="BW248" t="s">
        <v>234</v>
      </c>
      <c r="BX248" t="s">
        <v>234</v>
      </c>
      <c r="BY248" t="s">
        <v>234</v>
      </c>
      <c r="BZ248" t="s">
        <v>234</v>
      </c>
      <c r="CA248" t="s">
        <v>234</v>
      </c>
      <c r="CB248" t="s">
        <v>234</v>
      </c>
      <c r="CC248" t="s">
        <v>234</v>
      </c>
      <c r="CD248" t="s">
        <v>234</v>
      </c>
      <c r="CE248" t="s">
        <v>234</v>
      </c>
      <c r="CF248" t="s">
        <v>234</v>
      </c>
      <c r="CG248" t="s">
        <v>234</v>
      </c>
      <c r="CH248" t="s">
        <v>234</v>
      </c>
      <c r="CI248" t="s">
        <v>234</v>
      </c>
      <c r="CJ248" t="s">
        <v>234</v>
      </c>
      <c r="CK248" t="s">
        <v>234</v>
      </c>
      <c r="CL248" t="s">
        <v>234</v>
      </c>
      <c r="CM248" t="s">
        <v>234</v>
      </c>
      <c r="CN248" t="s">
        <v>234</v>
      </c>
      <c r="CO248" t="s">
        <v>234</v>
      </c>
      <c r="CP248" t="s">
        <v>234</v>
      </c>
      <c r="CQ248" t="s">
        <v>234</v>
      </c>
      <c r="CR248" t="s">
        <v>234</v>
      </c>
      <c r="CS248" t="s">
        <v>234</v>
      </c>
      <c r="CT248" t="s">
        <v>234</v>
      </c>
      <c r="CU248" t="s">
        <v>234</v>
      </c>
      <c r="CV248" t="s">
        <v>234</v>
      </c>
      <c r="CW248" t="s">
        <v>234</v>
      </c>
      <c r="CX248" t="s">
        <v>234</v>
      </c>
      <c r="CY248" t="s">
        <v>234</v>
      </c>
      <c r="CZ248" t="s">
        <v>234</v>
      </c>
      <c r="DA248" t="s">
        <v>234</v>
      </c>
      <c r="DB248" t="s">
        <v>234</v>
      </c>
      <c r="DC248" t="s">
        <v>234</v>
      </c>
      <c r="DD248" t="s">
        <v>234</v>
      </c>
      <c r="DE248" t="s">
        <v>234</v>
      </c>
      <c r="DF248" t="s">
        <v>234</v>
      </c>
      <c r="DG248" t="s">
        <v>234</v>
      </c>
      <c r="DH248" t="s">
        <v>234</v>
      </c>
      <c r="DI248" t="s">
        <v>234</v>
      </c>
      <c r="DJ248" t="s">
        <v>234</v>
      </c>
      <c r="DK248" t="s">
        <v>234</v>
      </c>
      <c r="DL248" t="s">
        <v>4030</v>
      </c>
      <c r="DM248">
        <v>1</v>
      </c>
      <c r="DN248">
        <v>1</v>
      </c>
      <c r="DO248">
        <v>1</v>
      </c>
      <c r="DP248">
        <v>1</v>
      </c>
      <c r="DQ248">
        <v>1</v>
      </c>
      <c r="DR248">
        <v>1</v>
      </c>
      <c r="DS248">
        <v>1</v>
      </c>
      <c r="DT248">
        <v>0</v>
      </c>
      <c r="DU248" t="s">
        <v>1655</v>
      </c>
      <c r="DV248">
        <v>35</v>
      </c>
      <c r="DW248" t="s">
        <v>3897</v>
      </c>
      <c r="DX248" t="s">
        <v>234</v>
      </c>
      <c r="DY248" t="s">
        <v>234</v>
      </c>
      <c r="DZ248" t="s">
        <v>234</v>
      </c>
      <c r="EA248" s="99">
        <v>35</v>
      </c>
      <c r="EB248" t="s">
        <v>1445</v>
      </c>
      <c r="EC248">
        <v>25</v>
      </c>
      <c r="ED248" t="s">
        <v>1445</v>
      </c>
      <c r="EE248">
        <v>20</v>
      </c>
      <c r="EF248" t="s">
        <v>1445</v>
      </c>
      <c r="EG248" t="s">
        <v>1655</v>
      </c>
      <c r="EH248">
        <v>25</v>
      </c>
      <c r="EI248" t="s">
        <v>234</v>
      </c>
      <c r="EJ248" t="s">
        <v>234</v>
      </c>
      <c r="EK248" s="252">
        <v>25</v>
      </c>
      <c r="EL248" t="s">
        <v>1445</v>
      </c>
      <c r="EM248" t="s">
        <v>1655</v>
      </c>
      <c r="EN248">
        <v>125</v>
      </c>
      <c r="EO248" t="s">
        <v>234</v>
      </c>
      <c r="EP248" t="s">
        <v>234</v>
      </c>
      <c r="EQ248" s="252">
        <v>125</v>
      </c>
      <c r="ER248" t="s">
        <v>1445</v>
      </c>
      <c r="ES248" t="s">
        <v>1655</v>
      </c>
      <c r="ET248">
        <v>100</v>
      </c>
      <c r="EU248" t="s">
        <v>234</v>
      </c>
      <c r="EV248" t="s">
        <v>234</v>
      </c>
      <c r="EW248" t="s">
        <v>234</v>
      </c>
      <c r="EX248" s="99">
        <v>100</v>
      </c>
      <c r="EY248" t="s">
        <v>1445</v>
      </c>
      <c r="EZ248" t="s">
        <v>1655</v>
      </c>
      <c r="FA248" t="s">
        <v>234</v>
      </c>
      <c r="FB248">
        <v>25</v>
      </c>
      <c r="FC248" t="s">
        <v>234</v>
      </c>
      <c r="FD248" t="s">
        <v>234</v>
      </c>
      <c r="FE248" t="s">
        <v>234</v>
      </c>
      <c r="FF248" t="s">
        <v>234</v>
      </c>
      <c r="FG248" t="s">
        <v>234</v>
      </c>
      <c r="FH248" t="s">
        <v>234</v>
      </c>
      <c r="FI248" t="s">
        <v>1445</v>
      </c>
      <c r="FJ248" t="s">
        <v>259</v>
      </c>
      <c r="FK248" s="99">
        <v>25</v>
      </c>
      <c r="FL248" t="s">
        <v>1655</v>
      </c>
      <c r="FM248" t="s">
        <v>1555</v>
      </c>
      <c r="FN248">
        <v>0</v>
      </c>
      <c r="FO248">
        <v>0</v>
      </c>
      <c r="FP248">
        <v>0</v>
      </c>
      <c r="FQ248">
        <v>0</v>
      </c>
      <c r="FR248">
        <v>0</v>
      </c>
      <c r="FS248">
        <v>0</v>
      </c>
      <c r="FT248">
        <v>0</v>
      </c>
      <c r="FU248">
        <v>0</v>
      </c>
      <c r="FV248">
        <v>0</v>
      </c>
      <c r="FW248">
        <v>1</v>
      </c>
      <c r="FX248">
        <v>0</v>
      </c>
      <c r="FY248">
        <v>0</v>
      </c>
      <c r="FZ248">
        <v>0</v>
      </c>
      <c r="GA248" t="s">
        <v>234</v>
      </c>
      <c r="GB248" t="s">
        <v>4376</v>
      </c>
      <c r="GC248">
        <v>1</v>
      </c>
      <c r="GD248">
        <v>0</v>
      </c>
      <c r="GE248">
        <v>1</v>
      </c>
      <c r="GF248">
        <v>1</v>
      </c>
      <c r="GG248">
        <v>1</v>
      </c>
      <c r="GH248">
        <v>1</v>
      </c>
      <c r="GI248">
        <v>0</v>
      </c>
      <c r="GJ248">
        <v>0</v>
      </c>
      <c r="GK248" t="s">
        <v>1445</v>
      </c>
      <c r="GL248" t="s">
        <v>1655</v>
      </c>
      <c r="GM248" t="s">
        <v>1655</v>
      </c>
      <c r="GN248" t="s">
        <v>239</v>
      </c>
      <c r="GO248" t="s">
        <v>314</v>
      </c>
      <c r="GP248" t="s">
        <v>294</v>
      </c>
      <c r="GQ248" t="s">
        <v>314</v>
      </c>
      <c r="GR248" t="s">
        <v>1445</v>
      </c>
      <c r="GS248" t="s">
        <v>234</v>
      </c>
      <c r="GT248" t="s">
        <v>234</v>
      </c>
      <c r="GU248" t="s">
        <v>234</v>
      </c>
      <c r="GV248" t="s">
        <v>234</v>
      </c>
      <c r="GW248" t="s">
        <v>234</v>
      </c>
      <c r="GX248" t="s">
        <v>234</v>
      </c>
      <c r="GY248" t="s">
        <v>234</v>
      </c>
      <c r="GZ248" t="s">
        <v>234</v>
      </c>
      <c r="HA248" t="s">
        <v>1586</v>
      </c>
      <c r="HB248">
        <v>0</v>
      </c>
      <c r="HC248">
        <v>0</v>
      </c>
      <c r="HD248">
        <v>1</v>
      </c>
      <c r="HE248">
        <v>0</v>
      </c>
      <c r="HF248">
        <v>0</v>
      </c>
      <c r="HG248">
        <v>0</v>
      </c>
      <c r="HH248">
        <v>0</v>
      </c>
      <c r="HI248">
        <v>0</v>
      </c>
      <c r="HJ248" t="s">
        <v>234</v>
      </c>
      <c r="HK248" t="s">
        <v>1655</v>
      </c>
      <c r="HL248" t="s">
        <v>234</v>
      </c>
      <c r="HM248" t="s">
        <v>303</v>
      </c>
      <c r="HN248">
        <v>0</v>
      </c>
      <c r="HO248">
        <v>1</v>
      </c>
      <c r="HP248">
        <v>0</v>
      </c>
      <c r="HQ248" t="s">
        <v>234</v>
      </c>
      <c r="HR248" t="s">
        <v>234</v>
      </c>
      <c r="HS248" t="s">
        <v>234</v>
      </c>
      <c r="HT248" t="s">
        <v>234</v>
      </c>
      <c r="HU248" t="s">
        <v>234</v>
      </c>
      <c r="HV248" t="s">
        <v>234</v>
      </c>
      <c r="HW248" t="s">
        <v>234</v>
      </c>
      <c r="HX248" t="s">
        <v>234</v>
      </c>
      <c r="HY248" t="s">
        <v>234</v>
      </c>
      <c r="HZ248" t="s">
        <v>234</v>
      </c>
      <c r="IA248" t="s">
        <v>234</v>
      </c>
      <c r="IB248" t="s">
        <v>234</v>
      </c>
      <c r="IC248" t="s">
        <v>234</v>
      </c>
      <c r="ID248" t="s">
        <v>234</v>
      </c>
      <c r="IE248" t="s">
        <v>234</v>
      </c>
      <c r="IF248" t="s">
        <v>234</v>
      </c>
      <c r="IG248" t="s">
        <v>234</v>
      </c>
      <c r="IH248" t="s">
        <v>234</v>
      </c>
      <c r="II248" t="s">
        <v>234</v>
      </c>
      <c r="IJ248" t="s">
        <v>234</v>
      </c>
      <c r="IK248" t="s">
        <v>234</v>
      </c>
      <c r="IL248" t="s">
        <v>234</v>
      </c>
      <c r="IM248" t="s">
        <v>234</v>
      </c>
      <c r="IN248" t="s">
        <v>234</v>
      </c>
      <c r="IO248" t="s">
        <v>234</v>
      </c>
      <c r="IP248" t="s">
        <v>234</v>
      </c>
      <c r="IQ248" t="s">
        <v>234</v>
      </c>
      <c r="IR248" t="s">
        <v>234</v>
      </c>
      <c r="IS248" t="s">
        <v>234</v>
      </c>
      <c r="IT248" t="s">
        <v>234</v>
      </c>
      <c r="IU248" t="s">
        <v>234</v>
      </c>
      <c r="IV248" t="s">
        <v>234</v>
      </c>
      <c r="IW248" t="s">
        <v>234</v>
      </c>
      <c r="IX248" t="s">
        <v>234</v>
      </c>
      <c r="IY248" t="s">
        <v>234</v>
      </c>
      <c r="IZ248" t="s">
        <v>234</v>
      </c>
      <c r="JA248" t="s">
        <v>234</v>
      </c>
      <c r="JB248" t="s">
        <v>234</v>
      </c>
      <c r="JC248" t="s">
        <v>234</v>
      </c>
      <c r="JD248" t="s">
        <v>234</v>
      </c>
      <c r="JE248" t="s">
        <v>234</v>
      </c>
      <c r="JF248" t="s">
        <v>234</v>
      </c>
      <c r="JG248" t="s">
        <v>234</v>
      </c>
      <c r="JH248" t="s">
        <v>234</v>
      </c>
      <c r="JI248" t="s">
        <v>234</v>
      </c>
      <c r="JJ248" t="s">
        <v>234</v>
      </c>
      <c r="JK248" t="s">
        <v>234</v>
      </c>
      <c r="JL248" t="s">
        <v>234</v>
      </c>
      <c r="JM248" t="s">
        <v>234</v>
      </c>
      <c r="JN248" t="s">
        <v>234</v>
      </c>
      <c r="JO248" t="s">
        <v>234</v>
      </c>
      <c r="JP248" t="s">
        <v>234</v>
      </c>
      <c r="JQ248" t="s">
        <v>234</v>
      </c>
      <c r="JR248" t="s">
        <v>234</v>
      </c>
      <c r="JS248" t="s">
        <v>234</v>
      </c>
      <c r="JT248" t="s">
        <v>234</v>
      </c>
      <c r="JU248" t="s">
        <v>234</v>
      </c>
      <c r="JV248" t="s">
        <v>234</v>
      </c>
      <c r="JW248" t="s">
        <v>234</v>
      </c>
      <c r="JX248" t="s">
        <v>234</v>
      </c>
    </row>
    <row r="249" spans="1:284" x14ac:dyDescent="0.35">
      <c r="A249" t="s">
        <v>4379</v>
      </c>
      <c r="B249" s="268">
        <v>44624</v>
      </c>
      <c r="C249" t="s">
        <v>236</v>
      </c>
      <c r="D249" t="s">
        <v>235</v>
      </c>
      <c r="E249" t="s">
        <v>4368</v>
      </c>
      <c r="F249" t="s">
        <v>601</v>
      </c>
      <c r="G249" t="s">
        <v>1987</v>
      </c>
      <c r="H249" t="s">
        <v>3317</v>
      </c>
      <c r="I249" t="s">
        <v>3404</v>
      </c>
      <c r="J249" t="s">
        <v>3405</v>
      </c>
      <c r="K249" t="s">
        <v>247</v>
      </c>
      <c r="L249" t="s">
        <v>284</v>
      </c>
      <c r="M249" t="s">
        <v>250</v>
      </c>
      <c r="N249" t="s">
        <v>234</v>
      </c>
      <c r="O249" t="s">
        <v>234</v>
      </c>
      <c r="P249" t="s">
        <v>285</v>
      </c>
      <c r="Q249" t="s">
        <v>234</v>
      </c>
      <c r="R249" t="s">
        <v>302</v>
      </c>
      <c r="S249">
        <v>0</v>
      </c>
      <c r="T249">
        <v>1</v>
      </c>
      <c r="U249">
        <v>0</v>
      </c>
      <c r="V249">
        <v>0</v>
      </c>
      <c r="W249">
        <v>0</v>
      </c>
      <c r="X249">
        <v>0</v>
      </c>
      <c r="Y249">
        <v>0</v>
      </c>
      <c r="Z249">
        <v>0</v>
      </c>
      <c r="AA249" t="s">
        <v>303</v>
      </c>
      <c r="AB249" t="s">
        <v>752</v>
      </c>
      <c r="AC249" t="s">
        <v>287</v>
      </c>
      <c r="AD249">
        <v>1</v>
      </c>
      <c r="AE249">
        <v>0</v>
      </c>
      <c r="AF249">
        <v>0</v>
      </c>
      <c r="AG249">
        <v>0</v>
      </c>
      <c r="AH249">
        <v>0</v>
      </c>
      <c r="AI249">
        <v>0</v>
      </c>
      <c r="AJ249">
        <v>0</v>
      </c>
      <c r="AK249">
        <v>0</v>
      </c>
      <c r="AL249">
        <v>0</v>
      </c>
      <c r="AM249">
        <v>0</v>
      </c>
      <c r="AN249" t="s">
        <v>234</v>
      </c>
      <c r="AO249" t="s">
        <v>304</v>
      </c>
      <c r="AP249" t="s">
        <v>393</v>
      </c>
      <c r="AQ249" t="s">
        <v>234</v>
      </c>
      <c r="AR249" t="s">
        <v>234</v>
      </c>
      <c r="AS249" t="s">
        <v>234</v>
      </c>
      <c r="AT249" t="s">
        <v>234</v>
      </c>
      <c r="AU249" t="s">
        <v>234</v>
      </c>
      <c r="AV249" t="s">
        <v>234</v>
      </c>
      <c r="AW249" t="s">
        <v>234</v>
      </c>
      <c r="AX249" t="s">
        <v>234</v>
      </c>
      <c r="AY249" t="s">
        <v>234</v>
      </c>
      <c r="AZ249" t="s">
        <v>234</v>
      </c>
      <c r="BA249" t="s">
        <v>234</v>
      </c>
      <c r="BB249" t="s">
        <v>234</v>
      </c>
      <c r="BC249" t="s">
        <v>234</v>
      </c>
      <c r="BD249" t="s">
        <v>234</v>
      </c>
      <c r="BE249" s="252" t="s">
        <v>234</v>
      </c>
      <c r="BF249" t="s">
        <v>234</v>
      </c>
      <c r="BG249" t="s">
        <v>234</v>
      </c>
      <c r="BH249" s="252" t="s">
        <v>234</v>
      </c>
      <c r="BI249" t="s">
        <v>234</v>
      </c>
      <c r="BJ249" t="s">
        <v>234</v>
      </c>
      <c r="BK249" s="252" t="s">
        <v>234</v>
      </c>
      <c r="BL249" t="s">
        <v>234</v>
      </c>
      <c r="BM249" t="s">
        <v>234</v>
      </c>
      <c r="BN249" s="252" t="s">
        <v>234</v>
      </c>
      <c r="BO249" t="s">
        <v>234</v>
      </c>
      <c r="BP249" t="s">
        <v>234</v>
      </c>
      <c r="BQ249" s="252" t="s">
        <v>234</v>
      </c>
      <c r="BR249" t="s">
        <v>234</v>
      </c>
      <c r="BS249" t="s">
        <v>234</v>
      </c>
      <c r="BT249" t="s">
        <v>234</v>
      </c>
      <c r="BU249" t="s">
        <v>234</v>
      </c>
      <c r="BV249" t="s">
        <v>234</v>
      </c>
      <c r="BW249" t="s">
        <v>234</v>
      </c>
      <c r="BX249" t="s">
        <v>234</v>
      </c>
      <c r="BY249" t="s">
        <v>234</v>
      </c>
      <c r="BZ249" t="s">
        <v>234</v>
      </c>
      <c r="CA249" t="s">
        <v>234</v>
      </c>
      <c r="CB249" t="s">
        <v>234</v>
      </c>
      <c r="CC249" t="s">
        <v>234</v>
      </c>
      <c r="CD249" t="s">
        <v>234</v>
      </c>
      <c r="CE249" t="s">
        <v>234</v>
      </c>
      <c r="CF249" t="s">
        <v>234</v>
      </c>
      <c r="CG249" t="s">
        <v>234</v>
      </c>
      <c r="CH249" t="s">
        <v>234</v>
      </c>
      <c r="CI249" t="s">
        <v>234</v>
      </c>
      <c r="CJ249" t="s">
        <v>234</v>
      </c>
      <c r="CK249" t="s">
        <v>234</v>
      </c>
      <c r="CL249" t="s">
        <v>234</v>
      </c>
      <c r="CM249" t="s">
        <v>234</v>
      </c>
      <c r="CN249" t="s">
        <v>234</v>
      </c>
      <c r="CO249" t="s">
        <v>234</v>
      </c>
      <c r="CP249" t="s">
        <v>234</v>
      </c>
      <c r="CQ249" t="s">
        <v>234</v>
      </c>
      <c r="CR249" t="s">
        <v>234</v>
      </c>
      <c r="CS249" t="s">
        <v>234</v>
      </c>
      <c r="CT249" t="s">
        <v>234</v>
      </c>
      <c r="CU249" t="s">
        <v>234</v>
      </c>
      <c r="CV249" t="s">
        <v>234</v>
      </c>
      <c r="CW249" t="s">
        <v>234</v>
      </c>
      <c r="CX249" t="s">
        <v>234</v>
      </c>
      <c r="CY249" t="s">
        <v>234</v>
      </c>
      <c r="CZ249" t="s">
        <v>234</v>
      </c>
      <c r="DA249" t="s">
        <v>234</v>
      </c>
      <c r="DB249" t="s">
        <v>234</v>
      </c>
      <c r="DC249" t="s">
        <v>234</v>
      </c>
      <c r="DD249" t="s">
        <v>234</v>
      </c>
      <c r="DE249" t="s">
        <v>234</v>
      </c>
      <c r="DF249" t="s">
        <v>234</v>
      </c>
      <c r="DG249" t="s">
        <v>234</v>
      </c>
      <c r="DH249" t="s">
        <v>234</v>
      </c>
      <c r="DI249" t="s">
        <v>234</v>
      </c>
      <c r="DJ249" t="s">
        <v>234</v>
      </c>
      <c r="DK249" t="s">
        <v>234</v>
      </c>
      <c r="DL249" t="s">
        <v>4291</v>
      </c>
      <c r="DM249">
        <v>1</v>
      </c>
      <c r="DN249">
        <v>1</v>
      </c>
      <c r="DO249">
        <v>1</v>
      </c>
      <c r="DP249">
        <v>1</v>
      </c>
      <c r="DQ249">
        <v>1</v>
      </c>
      <c r="DR249">
        <v>0</v>
      </c>
      <c r="DS249">
        <v>1</v>
      </c>
      <c r="DT249">
        <v>0</v>
      </c>
      <c r="DU249" t="s">
        <v>1655</v>
      </c>
      <c r="DV249">
        <v>35</v>
      </c>
      <c r="DW249" t="s">
        <v>3897</v>
      </c>
      <c r="DX249" t="s">
        <v>234</v>
      </c>
      <c r="DY249" t="s">
        <v>234</v>
      </c>
      <c r="DZ249" t="s">
        <v>234</v>
      </c>
      <c r="EA249" s="99">
        <v>35</v>
      </c>
      <c r="EB249" t="s">
        <v>1445</v>
      </c>
      <c r="EC249">
        <v>25</v>
      </c>
      <c r="ED249" t="s">
        <v>1445</v>
      </c>
      <c r="EE249">
        <v>20</v>
      </c>
      <c r="EF249" t="s">
        <v>1445</v>
      </c>
      <c r="EG249" t="s">
        <v>1655</v>
      </c>
      <c r="EH249">
        <v>25</v>
      </c>
      <c r="EI249" t="s">
        <v>234</v>
      </c>
      <c r="EJ249" t="s">
        <v>234</v>
      </c>
      <c r="EK249" s="252">
        <v>25</v>
      </c>
      <c r="EL249" t="s">
        <v>1445</v>
      </c>
      <c r="EM249" t="s">
        <v>1655</v>
      </c>
      <c r="EN249">
        <v>125</v>
      </c>
      <c r="EO249" t="s">
        <v>234</v>
      </c>
      <c r="EP249" t="s">
        <v>234</v>
      </c>
      <c r="EQ249" s="252">
        <v>125</v>
      </c>
      <c r="ER249" t="s">
        <v>1445</v>
      </c>
      <c r="ES249" t="s">
        <v>1655</v>
      </c>
      <c r="ET249">
        <v>100</v>
      </c>
      <c r="EU249" t="s">
        <v>234</v>
      </c>
      <c r="EV249" t="s">
        <v>234</v>
      </c>
      <c r="EW249" t="s">
        <v>234</v>
      </c>
      <c r="EX249" s="99">
        <v>100</v>
      </c>
      <c r="EY249" t="s">
        <v>1445</v>
      </c>
      <c r="EZ249" t="s">
        <v>234</v>
      </c>
      <c r="FA249" t="s">
        <v>234</v>
      </c>
      <c r="FB249" t="s">
        <v>234</v>
      </c>
      <c r="FC249" t="s">
        <v>234</v>
      </c>
      <c r="FD249" t="s">
        <v>234</v>
      </c>
      <c r="FE249" t="s">
        <v>234</v>
      </c>
      <c r="FF249" t="s">
        <v>234</v>
      </c>
      <c r="FG249" t="s">
        <v>234</v>
      </c>
      <c r="FH249" t="s">
        <v>234</v>
      </c>
      <c r="FI249" t="s">
        <v>234</v>
      </c>
      <c r="FJ249" t="s">
        <v>234</v>
      </c>
      <c r="FK249" t="s">
        <v>234</v>
      </c>
      <c r="FL249" t="s">
        <v>1655</v>
      </c>
      <c r="FM249" t="s">
        <v>1555</v>
      </c>
      <c r="FN249">
        <v>0</v>
      </c>
      <c r="FO249">
        <v>0</v>
      </c>
      <c r="FP249">
        <v>0</v>
      </c>
      <c r="FQ249">
        <v>0</v>
      </c>
      <c r="FR249">
        <v>0</v>
      </c>
      <c r="FS249">
        <v>0</v>
      </c>
      <c r="FT249">
        <v>0</v>
      </c>
      <c r="FU249">
        <v>0</v>
      </c>
      <c r="FV249">
        <v>0</v>
      </c>
      <c r="FW249">
        <v>1</v>
      </c>
      <c r="FX249">
        <v>0</v>
      </c>
      <c r="FY249">
        <v>0</v>
      </c>
      <c r="FZ249">
        <v>0</v>
      </c>
      <c r="GA249" t="s">
        <v>234</v>
      </c>
      <c r="GB249" t="s">
        <v>4378</v>
      </c>
      <c r="GC249">
        <v>1</v>
      </c>
      <c r="GD249">
        <v>0</v>
      </c>
      <c r="GE249">
        <v>1</v>
      </c>
      <c r="GF249">
        <v>1</v>
      </c>
      <c r="GG249">
        <v>1</v>
      </c>
      <c r="GH249">
        <v>0</v>
      </c>
      <c r="GI249">
        <v>1</v>
      </c>
      <c r="GJ249">
        <v>0</v>
      </c>
      <c r="GK249" t="s">
        <v>1445</v>
      </c>
      <c r="GL249" t="s">
        <v>1655</v>
      </c>
      <c r="GM249" t="s">
        <v>1655</v>
      </c>
      <c r="GN249" t="s">
        <v>239</v>
      </c>
      <c r="GO249" t="s">
        <v>314</v>
      </c>
      <c r="GP249" t="s">
        <v>240</v>
      </c>
      <c r="GQ249" t="s">
        <v>314</v>
      </c>
      <c r="GR249" t="s">
        <v>1445</v>
      </c>
      <c r="GS249" t="s">
        <v>234</v>
      </c>
      <c r="GT249" t="s">
        <v>234</v>
      </c>
      <c r="GU249" t="s">
        <v>234</v>
      </c>
      <c r="GV249" t="s">
        <v>234</v>
      </c>
      <c r="GW249" t="s">
        <v>234</v>
      </c>
      <c r="GX249" t="s">
        <v>234</v>
      </c>
      <c r="GY249" t="s">
        <v>234</v>
      </c>
      <c r="GZ249" t="s">
        <v>234</v>
      </c>
      <c r="HA249" t="s">
        <v>1586</v>
      </c>
      <c r="HB249">
        <v>0</v>
      </c>
      <c r="HC249">
        <v>0</v>
      </c>
      <c r="HD249">
        <v>1</v>
      </c>
      <c r="HE249">
        <v>0</v>
      </c>
      <c r="HF249">
        <v>0</v>
      </c>
      <c r="HG249">
        <v>0</v>
      </c>
      <c r="HH249">
        <v>0</v>
      </c>
      <c r="HI249">
        <v>0</v>
      </c>
      <c r="HJ249" t="s">
        <v>234</v>
      </c>
      <c r="HK249" t="s">
        <v>1655</v>
      </c>
      <c r="HL249" t="s">
        <v>234</v>
      </c>
      <c r="HM249" t="s">
        <v>303</v>
      </c>
      <c r="HN249">
        <v>0</v>
      </c>
      <c r="HO249">
        <v>1</v>
      </c>
      <c r="HP249">
        <v>0</v>
      </c>
      <c r="HQ249" t="s">
        <v>234</v>
      </c>
      <c r="HR249" t="s">
        <v>234</v>
      </c>
      <c r="HS249" t="s">
        <v>234</v>
      </c>
      <c r="HT249" t="s">
        <v>234</v>
      </c>
      <c r="HU249" t="s">
        <v>234</v>
      </c>
      <c r="HV249" t="s">
        <v>234</v>
      </c>
      <c r="HW249" t="s">
        <v>234</v>
      </c>
      <c r="HX249" t="s">
        <v>234</v>
      </c>
      <c r="HY249" t="s">
        <v>234</v>
      </c>
      <c r="HZ249" t="s">
        <v>234</v>
      </c>
      <c r="IA249" t="s">
        <v>234</v>
      </c>
      <c r="IB249" t="s">
        <v>234</v>
      </c>
      <c r="IC249" t="s">
        <v>234</v>
      </c>
      <c r="ID249" t="s">
        <v>234</v>
      </c>
      <c r="IE249" t="s">
        <v>234</v>
      </c>
      <c r="IF249" t="s">
        <v>234</v>
      </c>
      <c r="IG249" t="s">
        <v>234</v>
      </c>
      <c r="IH249" t="s">
        <v>234</v>
      </c>
      <c r="II249" t="s">
        <v>234</v>
      </c>
      <c r="IJ249" t="s">
        <v>234</v>
      </c>
      <c r="IK249" t="s">
        <v>234</v>
      </c>
      <c r="IL249" t="s">
        <v>234</v>
      </c>
      <c r="IM249" t="s">
        <v>234</v>
      </c>
      <c r="IN249" t="s">
        <v>234</v>
      </c>
      <c r="IO249" t="s">
        <v>234</v>
      </c>
      <c r="IP249" t="s">
        <v>234</v>
      </c>
      <c r="IQ249" t="s">
        <v>234</v>
      </c>
      <c r="IR249" t="s">
        <v>234</v>
      </c>
      <c r="IS249" t="s">
        <v>234</v>
      </c>
      <c r="IT249" t="s">
        <v>234</v>
      </c>
      <c r="IU249" t="s">
        <v>234</v>
      </c>
      <c r="IV249" t="s">
        <v>234</v>
      </c>
      <c r="IW249" t="s">
        <v>234</v>
      </c>
      <c r="IX249" t="s">
        <v>234</v>
      </c>
      <c r="IY249" t="s">
        <v>234</v>
      </c>
      <c r="IZ249" t="s">
        <v>234</v>
      </c>
      <c r="JA249" t="s">
        <v>234</v>
      </c>
      <c r="JB249" t="s">
        <v>234</v>
      </c>
      <c r="JC249" t="s">
        <v>234</v>
      </c>
      <c r="JD249" t="s">
        <v>234</v>
      </c>
      <c r="JE249" t="s">
        <v>234</v>
      </c>
      <c r="JF249" t="s">
        <v>234</v>
      </c>
      <c r="JG249" t="s">
        <v>234</v>
      </c>
      <c r="JH249" t="s">
        <v>234</v>
      </c>
      <c r="JI249" t="s">
        <v>234</v>
      </c>
      <c r="JJ249" t="s">
        <v>234</v>
      </c>
      <c r="JK249" t="s">
        <v>234</v>
      </c>
      <c r="JL249" t="s">
        <v>234</v>
      </c>
      <c r="JM249" t="s">
        <v>234</v>
      </c>
      <c r="JN249" t="s">
        <v>234</v>
      </c>
      <c r="JO249" t="s">
        <v>234</v>
      </c>
      <c r="JP249" t="s">
        <v>234</v>
      </c>
      <c r="JQ249" t="s">
        <v>234</v>
      </c>
      <c r="JR249" t="s">
        <v>234</v>
      </c>
      <c r="JS249" t="s">
        <v>234</v>
      </c>
      <c r="JT249" t="s">
        <v>234</v>
      </c>
      <c r="JU249" t="s">
        <v>234</v>
      </c>
      <c r="JV249" t="s">
        <v>234</v>
      </c>
      <c r="JW249" t="s">
        <v>234</v>
      </c>
      <c r="JX249" t="s">
        <v>234</v>
      </c>
    </row>
    <row r="250" spans="1:284" x14ac:dyDescent="0.35">
      <c r="A250" t="s">
        <v>4381</v>
      </c>
      <c r="B250" s="268">
        <v>44616</v>
      </c>
      <c r="C250" t="s">
        <v>438</v>
      </c>
      <c r="D250" t="s">
        <v>437</v>
      </c>
      <c r="E250" t="s">
        <v>495</v>
      </c>
      <c r="F250" t="s">
        <v>441</v>
      </c>
      <c r="G250" t="s">
        <v>486</v>
      </c>
      <c r="H250" t="s">
        <v>490</v>
      </c>
      <c r="I250" t="s">
        <v>491</v>
      </c>
      <c r="J250" t="s">
        <v>492</v>
      </c>
      <c r="K250" t="s">
        <v>247</v>
      </c>
      <c r="L250" t="s">
        <v>284</v>
      </c>
      <c r="M250" t="s">
        <v>250</v>
      </c>
      <c r="N250" t="s">
        <v>234</v>
      </c>
      <c r="O250" t="s">
        <v>234</v>
      </c>
      <c r="P250" t="s">
        <v>285</v>
      </c>
      <c r="Q250" t="s">
        <v>234</v>
      </c>
      <c r="R250" t="s">
        <v>318</v>
      </c>
      <c r="S250">
        <v>1</v>
      </c>
      <c r="T250">
        <v>0</v>
      </c>
      <c r="U250">
        <v>0</v>
      </c>
      <c r="V250">
        <v>0</v>
      </c>
      <c r="W250">
        <v>0</v>
      </c>
      <c r="X250">
        <v>0</v>
      </c>
      <c r="Y250">
        <v>0</v>
      </c>
      <c r="Z250">
        <v>0</v>
      </c>
      <c r="AA250" t="s">
        <v>309</v>
      </c>
      <c r="AB250" t="s">
        <v>750</v>
      </c>
      <c r="AC250" t="s">
        <v>287</v>
      </c>
      <c r="AD250">
        <v>1</v>
      </c>
      <c r="AE250">
        <v>0</v>
      </c>
      <c r="AF250">
        <v>0</v>
      </c>
      <c r="AG250">
        <v>0</v>
      </c>
      <c r="AH250">
        <v>0</v>
      </c>
      <c r="AI250">
        <v>0</v>
      </c>
      <c r="AJ250">
        <v>0</v>
      </c>
      <c r="AK250">
        <v>0</v>
      </c>
      <c r="AL250">
        <v>0</v>
      </c>
      <c r="AM250">
        <v>0</v>
      </c>
      <c r="AN250" t="s">
        <v>234</v>
      </c>
      <c r="AO250" t="s">
        <v>288</v>
      </c>
      <c r="AP250" t="s">
        <v>289</v>
      </c>
      <c r="AQ250" t="s">
        <v>3795</v>
      </c>
      <c r="AR250">
        <v>1</v>
      </c>
      <c r="AS250">
        <v>1</v>
      </c>
      <c r="AT250">
        <v>1</v>
      </c>
      <c r="AU250">
        <v>1</v>
      </c>
      <c r="AV250">
        <v>0</v>
      </c>
      <c r="AW250">
        <v>0</v>
      </c>
      <c r="AX250">
        <v>0</v>
      </c>
      <c r="AY250">
        <v>0</v>
      </c>
      <c r="AZ250" t="s">
        <v>1500</v>
      </c>
      <c r="BA250">
        <v>300</v>
      </c>
      <c r="BB250">
        <v>150</v>
      </c>
      <c r="BC250" t="s">
        <v>1655</v>
      </c>
      <c r="BD250">
        <v>390</v>
      </c>
      <c r="BE250" s="252">
        <v>150</v>
      </c>
      <c r="BF250" t="s">
        <v>1655</v>
      </c>
      <c r="BG250">
        <v>270</v>
      </c>
      <c r="BH250" s="252">
        <v>117.39130434782599</v>
      </c>
      <c r="BI250" t="s">
        <v>1655</v>
      </c>
      <c r="BJ250">
        <v>390</v>
      </c>
      <c r="BK250" s="252">
        <v>134.482758620689</v>
      </c>
      <c r="BL250" t="s">
        <v>1655</v>
      </c>
      <c r="BM250" t="s">
        <v>234</v>
      </c>
      <c r="BN250" s="252" t="s">
        <v>234</v>
      </c>
      <c r="BO250" t="s">
        <v>234</v>
      </c>
      <c r="BP250" t="s">
        <v>234</v>
      </c>
      <c r="BQ250" s="252" t="s">
        <v>234</v>
      </c>
      <c r="BR250" t="s">
        <v>234</v>
      </c>
      <c r="BS250" t="s">
        <v>234</v>
      </c>
      <c r="BT250" t="s">
        <v>234</v>
      </c>
      <c r="BU250" t="s">
        <v>234</v>
      </c>
      <c r="BV250" t="s">
        <v>234</v>
      </c>
      <c r="BW250" t="s">
        <v>234</v>
      </c>
      <c r="BX250" t="s">
        <v>234</v>
      </c>
      <c r="BY250" t="s">
        <v>234</v>
      </c>
      <c r="BZ250" t="s">
        <v>234</v>
      </c>
      <c r="CA250" t="s">
        <v>234</v>
      </c>
      <c r="CB250" t="s">
        <v>234</v>
      </c>
      <c r="CC250" t="s">
        <v>234</v>
      </c>
      <c r="CD250" t="s">
        <v>234</v>
      </c>
      <c r="CE250" t="s">
        <v>1655</v>
      </c>
      <c r="CF250" t="s">
        <v>4380</v>
      </c>
      <c r="CG250">
        <v>0</v>
      </c>
      <c r="CH250">
        <v>1</v>
      </c>
      <c r="CI250">
        <v>0</v>
      </c>
      <c r="CJ250">
        <v>0</v>
      </c>
      <c r="CK250">
        <v>1</v>
      </c>
      <c r="CL250">
        <v>1</v>
      </c>
      <c r="CM250">
        <v>0</v>
      </c>
      <c r="CN250">
        <v>0</v>
      </c>
      <c r="CO250">
        <v>0</v>
      </c>
      <c r="CP250">
        <v>0</v>
      </c>
      <c r="CQ250">
        <v>0</v>
      </c>
      <c r="CR250">
        <v>0</v>
      </c>
      <c r="CS250">
        <v>0</v>
      </c>
      <c r="CT250">
        <v>0</v>
      </c>
      <c r="CU250" t="s">
        <v>234</v>
      </c>
      <c r="CV250" t="s">
        <v>3795</v>
      </c>
      <c r="CW250">
        <v>1</v>
      </c>
      <c r="CX250">
        <v>1</v>
      </c>
      <c r="CY250">
        <v>1</v>
      </c>
      <c r="CZ250">
        <v>1</v>
      </c>
      <c r="DA250">
        <v>0</v>
      </c>
      <c r="DB250">
        <v>0</v>
      </c>
      <c r="DC250">
        <v>0</v>
      </c>
      <c r="DD250">
        <v>0</v>
      </c>
      <c r="DE250" t="s">
        <v>1445</v>
      </c>
      <c r="DF250" t="s">
        <v>1445</v>
      </c>
      <c r="DG250" t="s">
        <v>1655</v>
      </c>
      <c r="DH250" t="s">
        <v>441</v>
      </c>
      <c r="DI250" t="s">
        <v>305</v>
      </c>
      <c r="DJ250" t="s">
        <v>486</v>
      </c>
      <c r="DK250" t="s">
        <v>305</v>
      </c>
      <c r="DL250" t="s">
        <v>234</v>
      </c>
      <c r="DM250" t="s">
        <v>234</v>
      </c>
      <c r="DN250" t="s">
        <v>234</v>
      </c>
      <c r="DO250" t="s">
        <v>234</v>
      </c>
      <c r="DP250" t="s">
        <v>234</v>
      </c>
      <c r="DQ250" t="s">
        <v>234</v>
      </c>
      <c r="DR250" t="s">
        <v>234</v>
      </c>
      <c r="DS250" t="s">
        <v>234</v>
      </c>
      <c r="DT250" t="s">
        <v>234</v>
      </c>
      <c r="DU250" t="s">
        <v>234</v>
      </c>
      <c r="DV250" t="s">
        <v>234</v>
      </c>
      <c r="DW250" t="s">
        <v>234</v>
      </c>
      <c r="DX250" t="s">
        <v>234</v>
      </c>
      <c r="DY250" t="s">
        <v>234</v>
      </c>
      <c r="DZ250" t="s">
        <v>234</v>
      </c>
      <c r="EA250" t="s">
        <v>234</v>
      </c>
      <c r="EB250" t="s">
        <v>234</v>
      </c>
      <c r="EC250" t="s">
        <v>234</v>
      </c>
      <c r="ED250" t="s">
        <v>234</v>
      </c>
      <c r="EE250" t="s">
        <v>234</v>
      </c>
      <c r="EF250" t="s">
        <v>234</v>
      </c>
      <c r="EG250" t="s">
        <v>234</v>
      </c>
      <c r="EH250" t="s">
        <v>234</v>
      </c>
      <c r="EI250" t="s">
        <v>234</v>
      </c>
      <c r="EJ250" t="s">
        <v>234</v>
      </c>
      <c r="EK250" s="252" t="s">
        <v>234</v>
      </c>
      <c r="EL250" t="s">
        <v>234</v>
      </c>
      <c r="EM250" t="s">
        <v>234</v>
      </c>
      <c r="EN250" t="s">
        <v>234</v>
      </c>
      <c r="EO250" t="s">
        <v>234</v>
      </c>
      <c r="EP250" t="s">
        <v>234</v>
      </c>
      <c r="EQ250" s="252" t="s">
        <v>234</v>
      </c>
      <c r="ER250" t="s">
        <v>234</v>
      </c>
      <c r="ES250" t="s">
        <v>234</v>
      </c>
      <c r="ET250" t="s">
        <v>234</v>
      </c>
      <c r="EU250" t="s">
        <v>234</v>
      </c>
      <c r="EV250" t="s">
        <v>234</v>
      </c>
      <c r="EW250" t="s">
        <v>234</v>
      </c>
      <c r="EX250" t="s">
        <v>234</v>
      </c>
      <c r="EY250" t="s">
        <v>234</v>
      </c>
      <c r="EZ250" t="s">
        <v>234</v>
      </c>
      <c r="FA250" t="s">
        <v>234</v>
      </c>
      <c r="FB250" t="s">
        <v>234</v>
      </c>
      <c r="FC250" t="s">
        <v>234</v>
      </c>
      <c r="FD250" t="s">
        <v>234</v>
      </c>
      <c r="FE250" t="s">
        <v>234</v>
      </c>
      <c r="FF250" t="s">
        <v>234</v>
      </c>
      <c r="FG250" t="s">
        <v>234</v>
      </c>
      <c r="FH250" t="s">
        <v>234</v>
      </c>
      <c r="FI250" t="s">
        <v>234</v>
      </c>
      <c r="FJ250" t="s">
        <v>234</v>
      </c>
      <c r="FK250" t="s">
        <v>234</v>
      </c>
      <c r="FL250" t="s">
        <v>234</v>
      </c>
      <c r="FM250" t="s">
        <v>234</v>
      </c>
      <c r="FN250" t="s">
        <v>234</v>
      </c>
      <c r="FO250" t="s">
        <v>234</v>
      </c>
      <c r="FP250" t="s">
        <v>234</v>
      </c>
      <c r="FQ250" t="s">
        <v>234</v>
      </c>
      <c r="FR250" t="s">
        <v>234</v>
      </c>
      <c r="FS250" t="s">
        <v>234</v>
      </c>
      <c r="FT250" t="s">
        <v>234</v>
      </c>
      <c r="FU250" t="s">
        <v>234</v>
      </c>
      <c r="FV250" t="s">
        <v>234</v>
      </c>
      <c r="FW250" t="s">
        <v>234</v>
      </c>
      <c r="FX250" t="s">
        <v>234</v>
      </c>
      <c r="FY250" t="s">
        <v>234</v>
      </c>
      <c r="FZ250" t="s">
        <v>234</v>
      </c>
      <c r="GA250" t="s">
        <v>234</v>
      </c>
      <c r="GB250" t="s">
        <v>234</v>
      </c>
      <c r="GC250" t="s">
        <v>234</v>
      </c>
      <c r="GD250" t="s">
        <v>234</v>
      </c>
      <c r="GE250" t="s">
        <v>234</v>
      </c>
      <c r="GF250" t="s">
        <v>234</v>
      </c>
      <c r="GG250" t="s">
        <v>234</v>
      </c>
      <c r="GH250" t="s">
        <v>234</v>
      </c>
      <c r="GI250" t="s">
        <v>234</v>
      </c>
      <c r="GJ250" t="s">
        <v>234</v>
      </c>
      <c r="GK250" t="s">
        <v>234</v>
      </c>
      <c r="GL250" t="s">
        <v>234</v>
      </c>
      <c r="GM250" t="s">
        <v>234</v>
      </c>
      <c r="GN250" t="s">
        <v>234</v>
      </c>
      <c r="GO250" t="s">
        <v>234</v>
      </c>
      <c r="GP250" t="s">
        <v>234</v>
      </c>
      <c r="GQ250" t="s">
        <v>234</v>
      </c>
      <c r="GR250" t="s">
        <v>1445</v>
      </c>
      <c r="GS250" t="s">
        <v>234</v>
      </c>
      <c r="GT250" t="s">
        <v>234</v>
      </c>
      <c r="GU250" t="s">
        <v>234</v>
      </c>
      <c r="GV250" t="s">
        <v>234</v>
      </c>
      <c r="GW250" t="s">
        <v>234</v>
      </c>
      <c r="GX250" t="s">
        <v>234</v>
      </c>
      <c r="GY250" t="s">
        <v>234</v>
      </c>
      <c r="GZ250" t="s">
        <v>234</v>
      </c>
      <c r="HA250" t="s">
        <v>3798</v>
      </c>
      <c r="HB250">
        <v>0</v>
      </c>
      <c r="HC250">
        <v>1</v>
      </c>
      <c r="HD250">
        <v>1</v>
      </c>
      <c r="HE250">
        <v>1</v>
      </c>
      <c r="HF250">
        <v>0</v>
      </c>
      <c r="HG250">
        <v>0</v>
      </c>
      <c r="HH250">
        <v>0</v>
      </c>
      <c r="HI250">
        <v>0</v>
      </c>
      <c r="HJ250" t="s">
        <v>234</v>
      </c>
      <c r="HK250" t="s">
        <v>1445</v>
      </c>
      <c r="HL250" t="s">
        <v>234</v>
      </c>
      <c r="HM250" t="s">
        <v>234</v>
      </c>
      <c r="HN250" t="s">
        <v>234</v>
      </c>
      <c r="HO250" t="s">
        <v>234</v>
      </c>
      <c r="HP250" t="s">
        <v>234</v>
      </c>
      <c r="HQ250" t="s">
        <v>234</v>
      </c>
      <c r="HR250" t="s">
        <v>234</v>
      </c>
      <c r="HS250" t="s">
        <v>234</v>
      </c>
      <c r="HT250" t="s">
        <v>234</v>
      </c>
      <c r="HU250" t="s">
        <v>234</v>
      </c>
      <c r="HV250" t="s">
        <v>234</v>
      </c>
      <c r="HW250" t="s">
        <v>234</v>
      </c>
      <c r="HX250" t="s">
        <v>234</v>
      </c>
      <c r="HY250" t="s">
        <v>234</v>
      </c>
      <c r="HZ250" t="s">
        <v>234</v>
      </c>
      <c r="IA250" t="s">
        <v>234</v>
      </c>
      <c r="IB250" t="s">
        <v>234</v>
      </c>
      <c r="IC250" t="s">
        <v>234</v>
      </c>
      <c r="ID250" t="s">
        <v>234</v>
      </c>
      <c r="IE250" t="s">
        <v>234</v>
      </c>
      <c r="IF250" t="s">
        <v>234</v>
      </c>
      <c r="IG250" t="s">
        <v>234</v>
      </c>
      <c r="IH250" t="s">
        <v>234</v>
      </c>
      <c r="II250" t="s">
        <v>234</v>
      </c>
      <c r="IJ250" t="s">
        <v>234</v>
      </c>
      <c r="IK250" t="s">
        <v>234</v>
      </c>
      <c r="IL250" t="s">
        <v>234</v>
      </c>
      <c r="IM250" t="s">
        <v>234</v>
      </c>
      <c r="IN250" t="s">
        <v>234</v>
      </c>
      <c r="IO250" t="s">
        <v>234</v>
      </c>
      <c r="IP250" t="s">
        <v>234</v>
      </c>
      <c r="IQ250" t="s">
        <v>234</v>
      </c>
      <c r="IR250" t="s">
        <v>234</v>
      </c>
      <c r="IS250" t="s">
        <v>234</v>
      </c>
      <c r="IT250" t="s">
        <v>234</v>
      </c>
      <c r="IU250" t="s">
        <v>234</v>
      </c>
      <c r="IV250" t="s">
        <v>234</v>
      </c>
      <c r="IW250" t="s">
        <v>234</v>
      </c>
      <c r="IX250" t="s">
        <v>234</v>
      </c>
      <c r="IY250" t="s">
        <v>234</v>
      </c>
      <c r="IZ250" t="s">
        <v>234</v>
      </c>
      <c r="JA250" t="s">
        <v>234</v>
      </c>
      <c r="JB250" t="s">
        <v>234</v>
      </c>
      <c r="JC250" t="s">
        <v>234</v>
      </c>
      <c r="JD250" t="s">
        <v>234</v>
      </c>
      <c r="JE250" t="s">
        <v>234</v>
      </c>
      <c r="JF250" t="s">
        <v>234</v>
      </c>
      <c r="JG250" t="s">
        <v>234</v>
      </c>
      <c r="JH250" t="s">
        <v>234</v>
      </c>
      <c r="JI250" t="s">
        <v>234</v>
      </c>
      <c r="JJ250" t="s">
        <v>234</v>
      </c>
      <c r="JK250" t="s">
        <v>234</v>
      </c>
      <c r="JL250" t="s">
        <v>234</v>
      </c>
      <c r="JM250" t="s">
        <v>234</v>
      </c>
      <c r="JN250" t="s">
        <v>234</v>
      </c>
      <c r="JO250" t="s">
        <v>234</v>
      </c>
      <c r="JP250" t="s">
        <v>234</v>
      </c>
      <c r="JQ250" t="s">
        <v>234</v>
      </c>
      <c r="JR250" t="s">
        <v>234</v>
      </c>
      <c r="JS250" t="s">
        <v>234</v>
      </c>
      <c r="JT250" t="s">
        <v>234</v>
      </c>
      <c r="JU250" t="s">
        <v>234</v>
      </c>
      <c r="JV250" t="s">
        <v>234</v>
      </c>
      <c r="JW250" t="s">
        <v>234</v>
      </c>
      <c r="JX250" t="s">
        <v>234</v>
      </c>
    </row>
    <row r="251" spans="1:284" x14ac:dyDescent="0.35">
      <c r="A251" t="s">
        <v>4384</v>
      </c>
      <c r="B251" s="268">
        <v>44616</v>
      </c>
      <c r="C251" t="s">
        <v>438</v>
      </c>
      <c r="D251" t="s">
        <v>437</v>
      </c>
      <c r="E251" t="s">
        <v>495</v>
      </c>
      <c r="F251" t="s">
        <v>441</v>
      </c>
      <c r="G251" t="s">
        <v>486</v>
      </c>
      <c r="H251" t="s">
        <v>490</v>
      </c>
      <c r="I251" t="s">
        <v>491</v>
      </c>
      <c r="J251" t="s">
        <v>492</v>
      </c>
      <c r="K251" t="s">
        <v>247</v>
      </c>
      <c r="L251" t="s">
        <v>284</v>
      </c>
      <c r="M251" t="s">
        <v>250</v>
      </c>
      <c r="N251" t="s">
        <v>234</v>
      </c>
      <c r="O251" t="s">
        <v>234</v>
      </c>
      <c r="P251" t="s">
        <v>308</v>
      </c>
      <c r="Q251" t="s">
        <v>234</v>
      </c>
      <c r="R251" t="s">
        <v>318</v>
      </c>
      <c r="S251">
        <v>1</v>
      </c>
      <c r="T251">
        <v>0</v>
      </c>
      <c r="U251">
        <v>0</v>
      </c>
      <c r="V251">
        <v>0</v>
      </c>
      <c r="W251">
        <v>0</v>
      </c>
      <c r="X251">
        <v>0</v>
      </c>
      <c r="Y251">
        <v>0</v>
      </c>
      <c r="Z251">
        <v>0</v>
      </c>
      <c r="AA251" t="s">
        <v>309</v>
      </c>
      <c r="AB251" t="s">
        <v>750</v>
      </c>
      <c r="AC251" t="s">
        <v>287</v>
      </c>
      <c r="AD251">
        <v>1</v>
      </c>
      <c r="AE251">
        <v>0</v>
      </c>
      <c r="AF251">
        <v>0</v>
      </c>
      <c r="AG251">
        <v>0</v>
      </c>
      <c r="AH251">
        <v>0</v>
      </c>
      <c r="AI251">
        <v>0</v>
      </c>
      <c r="AJ251">
        <v>0</v>
      </c>
      <c r="AK251">
        <v>0</v>
      </c>
      <c r="AL251">
        <v>0</v>
      </c>
      <c r="AM251">
        <v>0</v>
      </c>
      <c r="AN251" t="s">
        <v>234</v>
      </c>
      <c r="AO251" t="s">
        <v>288</v>
      </c>
      <c r="AP251" t="s">
        <v>289</v>
      </c>
      <c r="AQ251" t="s">
        <v>4382</v>
      </c>
      <c r="AR251">
        <v>1</v>
      </c>
      <c r="AS251">
        <v>1</v>
      </c>
      <c r="AT251">
        <v>1</v>
      </c>
      <c r="AU251">
        <v>1</v>
      </c>
      <c r="AV251">
        <v>1</v>
      </c>
      <c r="AW251">
        <v>1</v>
      </c>
      <c r="AX251">
        <v>0</v>
      </c>
      <c r="AY251">
        <v>0</v>
      </c>
      <c r="AZ251" t="s">
        <v>1500</v>
      </c>
      <c r="BA251">
        <v>300</v>
      </c>
      <c r="BB251">
        <v>150</v>
      </c>
      <c r="BC251" t="s">
        <v>1655</v>
      </c>
      <c r="BD251">
        <v>390</v>
      </c>
      <c r="BE251" s="252">
        <v>150</v>
      </c>
      <c r="BF251" t="s">
        <v>1655</v>
      </c>
      <c r="BG251">
        <v>370</v>
      </c>
      <c r="BH251" s="252">
        <v>160.869565217391</v>
      </c>
      <c r="BI251" t="s">
        <v>1655</v>
      </c>
      <c r="BJ251">
        <v>390</v>
      </c>
      <c r="BK251" s="252">
        <v>134.482758620689</v>
      </c>
      <c r="BL251" t="s">
        <v>1655</v>
      </c>
      <c r="BM251">
        <v>600</v>
      </c>
      <c r="BN251" s="252">
        <v>250</v>
      </c>
      <c r="BO251" t="s">
        <v>1655</v>
      </c>
      <c r="BP251">
        <v>750</v>
      </c>
      <c r="BQ251" s="252">
        <v>312.5</v>
      </c>
      <c r="BR251" t="s">
        <v>1445</v>
      </c>
      <c r="BS251" t="s">
        <v>234</v>
      </c>
      <c r="BT251" t="s">
        <v>234</v>
      </c>
      <c r="BU251" t="s">
        <v>234</v>
      </c>
      <c r="BV251" t="s">
        <v>234</v>
      </c>
      <c r="BW251" t="s">
        <v>234</v>
      </c>
      <c r="BX251" t="s">
        <v>234</v>
      </c>
      <c r="BY251" t="s">
        <v>234</v>
      </c>
      <c r="BZ251" t="s">
        <v>234</v>
      </c>
      <c r="CA251" t="s">
        <v>234</v>
      </c>
      <c r="CB251" t="s">
        <v>234</v>
      </c>
      <c r="CC251" t="s">
        <v>234</v>
      </c>
      <c r="CD251" t="s">
        <v>234</v>
      </c>
      <c r="CE251" t="s">
        <v>1445</v>
      </c>
      <c r="CF251" t="s">
        <v>234</v>
      </c>
      <c r="CG251" t="s">
        <v>234</v>
      </c>
      <c r="CH251" t="s">
        <v>234</v>
      </c>
      <c r="CI251" t="s">
        <v>234</v>
      </c>
      <c r="CJ251" t="s">
        <v>234</v>
      </c>
      <c r="CK251" t="s">
        <v>234</v>
      </c>
      <c r="CL251" t="s">
        <v>234</v>
      </c>
      <c r="CM251" t="s">
        <v>234</v>
      </c>
      <c r="CN251" t="s">
        <v>234</v>
      </c>
      <c r="CO251" t="s">
        <v>234</v>
      </c>
      <c r="CP251" t="s">
        <v>234</v>
      </c>
      <c r="CQ251" t="s">
        <v>234</v>
      </c>
      <c r="CR251" t="s">
        <v>234</v>
      </c>
      <c r="CS251" t="s">
        <v>234</v>
      </c>
      <c r="CT251" t="s">
        <v>234</v>
      </c>
      <c r="CU251" t="s">
        <v>234</v>
      </c>
      <c r="CV251" t="s">
        <v>234</v>
      </c>
      <c r="CW251" t="s">
        <v>234</v>
      </c>
      <c r="CX251" t="s">
        <v>234</v>
      </c>
      <c r="CY251" t="s">
        <v>234</v>
      </c>
      <c r="CZ251" t="s">
        <v>234</v>
      </c>
      <c r="DA251" t="s">
        <v>234</v>
      </c>
      <c r="DB251" t="s">
        <v>234</v>
      </c>
      <c r="DC251" t="s">
        <v>234</v>
      </c>
      <c r="DD251" t="s">
        <v>234</v>
      </c>
      <c r="DE251" t="s">
        <v>1655</v>
      </c>
      <c r="DF251" t="s">
        <v>1445</v>
      </c>
      <c r="DG251" t="s">
        <v>1655</v>
      </c>
      <c r="DH251" t="s">
        <v>441</v>
      </c>
      <c r="DI251" t="s">
        <v>305</v>
      </c>
      <c r="DJ251" t="s">
        <v>486</v>
      </c>
      <c r="DK251" t="s">
        <v>305</v>
      </c>
      <c r="DL251" t="s">
        <v>234</v>
      </c>
      <c r="DM251" t="s">
        <v>234</v>
      </c>
      <c r="DN251" t="s">
        <v>234</v>
      </c>
      <c r="DO251" t="s">
        <v>234</v>
      </c>
      <c r="DP251" t="s">
        <v>234</v>
      </c>
      <c r="DQ251" t="s">
        <v>234</v>
      </c>
      <c r="DR251" t="s">
        <v>234</v>
      </c>
      <c r="DS251" t="s">
        <v>234</v>
      </c>
      <c r="DT251" t="s">
        <v>234</v>
      </c>
      <c r="DU251" t="s">
        <v>234</v>
      </c>
      <c r="DV251" t="s">
        <v>234</v>
      </c>
      <c r="DW251" t="s">
        <v>234</v>
      </c>
      <c r="DX251" t="s">
        <v>234</v>
      </c>
      <c r="DY251" t="s">
        <v>234</v>
      </c>
      <c r="DZ251" t="s">
        <v>234</v>
      </c>
      <c r="EA251" t="s">
        <v>234</v>
      </c>
      <c r="EB251" t="s">
        <v>234</v>
      </c>
      <c r="EC251" t="s">
        <v>234</v>
      </c>
      <c r="ED251" t="s">
        <v>234</v>
      </c>
      <c r="EE251" t="s">
        <v>234</v>
      </c>
      <c r="EF251" t="s">
        <v>234</v>
      </c>
      <c r="EG251" t="s">
        <v>234</v>
      </c>
      <c r="EH251" t="s">
        <v>234</v>
      </c>
      <c r="EI251" t="s">
        <v>234</v>
      </c>
      <c r="EJ251" t="s">
        <v>234</v>
      </c>
      <c r="EK251" s="252" t="s">
        <v>234</v>
      </c>
      <c r="EL251" t="s">
        <v>234</v>
      </c>
      <c r="EM251" t="s">
        <v>234</v>
      </c>
      <c r="EN251" t="s">
        <v>234</v>
      </c>
      <c r="EO251" t="s">
        <v>234</v>
      </c>
      <c r="EP251" t="s">
        <v>234</v>
      </c>
      <c r="EQ251" s="252" t="s">
        <v>234</v>
      </c>
      <c r="ER251" t="s">
        <v>234</v>
      </c>
      <c r="ES251" t="s">
        <v>234</v>
      </c>
      <c r="ET251" t="s">
        <v>234</v>
      </c>
      <c r="EU251" t="s">
        <v>234</v>
      </c>
      <c r="EV251" t="s">
        <v>234</v>
      </c>
      <c r="EW251" t="s">
        <v>234</v>
      </c>
      <c r="EX251" t="s">
        <v>234</v>
      </c>
      <c r="EY251" t="s">
        <v>234</v>
      </c>
      <c r="EZ251" t="s">
        <v>234</v>
      </c>
      <c r="FA251" t="s">
        <v>234</v>
      </c>
      <c r="FB251" t="s">
        <v>234</v>
      </c>
      <c r="FC251" t="s">
        <v>234</v>
      </c>
      <c r="FD251" t="s">
        <v>234</v>
      </c>
      <c r="FE251" t="s">
        <v>234</v>
      </c>
      <c r="FF251" t="s">
        <v>234</v>
      </c>
      <c r="FG251" t="s">
        <v>234</v>
      </c>
      <c r="FH251" t="s">
        <v>234</v>
      </c>
      <c r="FI251" t="s">
        <v>234</v>
      </c>
      <c r="FJ251" t="s">
        <v>234</v>
      </c>
      <c r="FK251" t="s">
        <v>234</v>
      </c>
      <c r="FL251" t="s">
        <v>234</v>
      </c>
      <c r="FM251" t="s">
        <v>234</v>
      </c>
      <c r="FN251" t="s">
        <v>234</v>
      </c>
      <c r="FO251" t="s">
        <v>234</v>
      </c>
      <c r="FP251" t="s">
        <v>234</v>
      </c>
      <c r="FQ251" t="s">
        <v>234</v>
      </c>
      <c r="FR251" t="s">
        <v>234</v>
      </c>
      <c r="FS251" t="s">
        <v>234</v>
      </c>
      <c r="FT251" t="s">
        <v>234</v>
      </c>
      <c r="FU251" t="s">
        <v>234</v>
      </c>
      <c r="FV251" t="s">
        <v>234</v>
      </c>
      <c r="FW251" t="s">
        <v>234</v>
      </c>
      <c r="FX251" t="s">
        <v>234</v>
      </c>
      <c r="FY251" t="s">
        <v>234</v>
      </c>
      <c r="FZ251" t="s">
        <v>234</v>
      </c>
      <c r="GA251" t="s">
        <v>234</v>
      </c>
      <c r="GB251" t="s">
        <v>234</v>
      </c>
      <c r="GC251" t="s">
        <v>234</v>
      </c>
      <c r="GD251" t="s">
        <v>234</v>
      </c>
      <c r="GE251" t="s">
        <v>234</v>
      </c>
      <c r="GF251" t="s">
        <v>234</v>
      </c>
      <c r="GG251" t="s">
        <v>234</v>
      </c>
      <c r="GH251" t="s">
        <v>234</v>
      </c>
      <c r="GI251" t="s">
        <v>234</v>
      </c>
      <c r="GJ251" t="s">
        <v>234</v>
      </c>
      <c r="GK251" t="s">
        <v>234</v>
      </c>
      <c r="GL251" t="s">
        <v>234</v>
      </c>
      <c r="GM251" t="s">
        <v>234</v>
      </c>
      <c r="GN251" t="s">
        <v>234</v>
      </c>
      <c r="GO251" t="s">
        <v>234</v>
      </c>
      <c r="GP251" t="s">
        <v>234</v>
      </c>
      <c r="GQ251" t="s">
        <v>234</v>
      </c>
      <c r="GR251" t="s">
        <v>1445</v>
      </c>
      <c r="GS251" t="s">
        <v>234</v>
      </c>
      <c r="GT251" t="s">
        <v>234</v>
      </c>
      <c r="GU251" t="s">
        <v>234</v>
      </c>
      <c r="GV251" t="s">
        <v>234</v>
      </c>
      <c r="GW251" t="s">
        <v>234</v>
      </c>
      <c r="GX251" t="s">
        <v>234</v>
      </c>
      <c r="GY251" t="s">
        <v>234</v>
      </c>
      <c r="GZ251" t="s">
        <v>234</v>
      </c>
      <c r="HA251" t="s">
        <v>3798</v>
      </c>
      <c r="HB251">
        <v>0</v>
      </c>
      <c r="HC251">
        <v>1</v>
      </c>
      <c r="HD251">
        <v>1</v>
      </c>
      <c r="HE251">
        <v>1</v>
      </c>
      <c r="HF251">
        <v>0</v>
      </c>
      <c r="HG251">
        <v>0</v>
      </c>
      <c r="HH251">
        <v>0</v>
      </c>
      <c r="HI251">
        <v>0</v>
      </c>
      <c r="HJ251" t="s">
        <v>234</v>
      </c>
      <c r="HK251" t="s">
        <v>1445</v>
      </c>
      <c r="HL251" t="s">
        <v>234</v>
      </c>
      <c r="HM251" t="s">
        <v>234</v>
      </c>
      <c r="HN251" t="s">
        <v>234</v>
      </c>
      <c r="HO251" t="s">
        <v>234</v>
      </c>
      <c r="HP251" t="s">
        <v>234</v>
      </c>
      <c r="HQ251" t="s">
        <v>234</v>
      </c>
      <c r="HR251" t="s">
        <v>234</v>
      </c>
      <c r="HS251" t="s">
        <v>234</v>
      </c>
      <c r="HT251" t="s">
        <v>234</v>
      </c>
      <c r="HU251" t="s">
        <v>234</v>
      </c>
      <c r="HV251" t="s">
        <v>234</v>
      </c>
      <c r="HW251" t="s">
        <v>234</v>
      </c>
      <c r="HX251" t="s">
        <v>234</v>
      </c>
      <c r="HY251" t="s">
        <v>234</v>
      </c>
      <c r="HZ251" t="s">
        <v>234</v>
      </c>
      <c r="IA251" t="s">
        <v>234</v>
      </c>
      <c r="IB251" t="s">
        <v>234</v>
      </c>
      <c r="IC251" t="s">
        <v>234</v>
      </c>
      <c r="ID251" t="s">
        <v>234</v>
      </c>
      <c r="IE251" t="s">
        <v>234</v>
      </c>
      <c r="IF251" t="s">
        <v>234</v>
      </c>
      <c r="IG251" t="s">
        <v>234</v>
      </c>
      <c r="IH251" t="s">
        <v>234</v>
      </c>
      <c r="II251" t="s">
        <v>234</v>
      </c>
      <c r="IJ251" t="s">
        <v>234</v>
      </c>
      <c r="IK251" t="s">
        <v>234</v>
      </c>
      <c r="IL251" t="s">
        <v>234</v>
      </c>
      <c r="IM251" t="s">
        <v>234</v>
      </c>
      <c r="IN251" t="s">
        <v>234</v>
      </c>
      <c r="IO251" t="s">
        <v>234</v>
      </c>
      <c r="IP251" t="s">
        <v>234</v>
      </c>
      <c r="IQ251" t="s">
        <v>234</v>
      </c>
      <c r="IR251" t="s">
        <v>234</v>
      </c>
      <c r="IS251" t="s">
        <v>234</v>
      </c>
      <c r="IT251" t="s">
        <v>234</v>
      </c>
      <c r="IU251" t="s">
        <v>234</v>
      </c>
      <c r="IV251" t="s">
        <v>234</v>
      </c>
      <c r="IW251" t="s">
        <v>234</v>
      </c>
      <c r="IX251" t="s">
        <v>234</v>
      </c>
      <c r="IY251" t="s">
        <v>234</v>
      </c>
      <c r="IZ251" t="s">
        <v>234</v>
      </c>
      <c r="JA251" t="s">
        <v>234</v>
      </c>
      <c r="JB251" t="s">
        <v>234</v>
      </c>
      <c r="JC251" t="s">
        <v>234</v>
      </c>
      <c r="JD251" t="s">
        <v>234</v>
      </c>
      <c r="JE251" t="s">
        <v>234</v>
      </c>
      <c r="JF251" t="s">
        <v>234</v>
      </c>
      <c r="JG251" t="s">
        <v>234</v>
      </c>
      <c r="JH251" t="s">
        <v>234</v>
      </c>
      <c r="JI251" t="s">
        <v>234</v>
      </c>
      <c r="JJ251" t="s">
        <v>234</v>
      </c>
      <c r="JK251" t="s">
        <v>234</v>
      </c>
      <c r="JL251" t="s">
        <v>234</v>
      </c>
      <c r="JM251" t="s">
        <v>234</v>
      </c>
      <c r="JN251" t="s">
        <v>234</v>
      </c>
      <c r="JO251" t="s">
        <v>234</v>
      </c>
      <c r="JP251" t="s">
        <v>234</v>
      </c>
      <c r="JQ251" t="s">
        <v>234</v>
      </c>
      <c r="JR251" t="s">
        <v>234</v>
      </c>
      <c r="JS251" t="s">
        <v>234</v>
      </c>
      <c r="JT251" t="s">
        <v>234</v>
      </c>
      <c r="JU251" t="s">
        <v>234</v>
      </c>
      <c r="JV251" t="s">
        <v>234</v>
      </c>
      <c r="JW251" t="s">
        <v>234</v>
      </c>
      <c r="JX251" t="s">
        <v>234</v>
      </c>
    </row>
    <row r="252" spans="1:284" x14ac:dyDescent="0.35">
      <c r="A252" t="s">
        <v>4385</v>
      </c>
      <c r="B252" s="268">
        <v>44616</v>
      </c>
      <c r="C252" t="s">
        <v>438</v>
      </c>
      <c r="D252" t="s">
        <v>437</v>
      </c>
      <c r="E252" t="s">
        <v>495</v>
      </c>
      <c r="F252" t="s">
        <v>441</v>
      </c>
      <c r="G252" t="s">
        <v>486</v>
      </c>
      <c r="H252" t="s">
        <v>490</v>
      </c>
      <c r="I252" t="s">
        <v>491</v>
      </c>
      <c r="J252" t="s">
        <v>492</v>
      </c>
      <c r="K252" t="s">
        <v>247</v>
      </c>
      <c r="L252" t="s">
        <v>248</v>
      </c>
      <c r="M252" t="s">
        <v>250</v>
      </c>
      <c r="N252" t="s">
        <v>234</v>
      </c>
      <c r="O252" t="s">
        <v>234</v>
      </c>
      <c r="P252" t="s">
        <v>234</v>
      </c>
      <c r="Q252" t="s">
        <v>234</v>
      </c>
      <c r="R252" t="s">
        <v>234</v>
      </c>
      <c r="S252" t="s">
        <v>234</v>
      </c>
      <c r="T252" t="s">
        <v>234</v>
      </c>
      <c r="U252" t="s">
        <v>234</v>
      </c>
      <c r="V252" t="s">
        <v>234</v>
      </c>
      <c r="W252" t="s">
        <v>234</v>
      </c>
      <c r="X252" t="s">
        <v>234</v>
      </c>
      <c r="Y252" t="s">
        <v>234</v>
      </c>
      <c r="Z252" t="s">
        <v>234</v>
      </c>
      <c r="AA252" t="s">
        <v>234</v>
      </c>
      <c r="AB252" t="s">
        <v>234</v>
      </c>
      <c r="AC252" t="s">
        <v>234</v>
      </c>
      <c r="AD252" t="s">
        <v>234</v>
      </c>
      <c r="AE252" t="s">
        <v>234</v>
      </c>
      <c r="AF252" t="s">
        <v>234</v>
      </c>
      <c r="AG252" t="s">
        <v>234</v>
      </c>
      <c r="AH252" t="s">
        <v>234</v>
      </c>
      <c r="AI252" t="s">
        <v>234</v>
      </c>
      <c r="AJ252" t="s">
        <v>234</v>
      </c>
      <c r="AK252" t="s">
        <v>234</v>
      </c>
      <c r="AL252" t="s">
        <v>234</v>
      </c>
      <c r="AM252" t="s">
        <v>234</v>
      </c>
      <c r="AN252" t="s">
        <v>234</v>
      </c>
      <c r="AO252" t="s">
        <v>234</v>
      </c>
      <c r="AP252" t="s">
        <v>234</v>
      </c>
      <c r="AQ252" t="s">
        <v>234</v>
      </c>
      <c r="AR252" t="s">
        <v>234</v>
      </c>
      <c r="AS252" t="s">
        <v>234</v>
      </c>
      <c r="AT252" t="s">
        <v>234</v>
      </c>
      <c r="AU252" t="s">
        <v>234</v>
      </c>
      <c r="AV252" t="s">
        <v>234</v>
      </c>
      <c r="AW252" t="s">
        <v>234</v>
      </c>
      <c r="AX252" t="s">
        <v>234</v>
      </c>
      <c r="AY252" t="s">
        <v>234</v>
      </c>
      <c r="AZ252" t="s">
        <v>234</v>
      </c>
      <c r="BA252" t="s">
        <v>234</v>
      </c>
      <c r="BB252" t="s">
        <v>234</v>
      </c>
      <c r="BC252" t="s">
        <v>234</v>
      </c>
      <c r="BD252" t="s">
        <v>234</v>
      </c>
      <c r="BE252" s="252" t="s">
        <v>234</v>
      </c>
      <c r="BF252" t="s">
        <v>234</v>
      </c>
      <c r="BG252" t="s">
        <v>234</v>
      </c>
      <c r="BH252" s="252" t="s">
        <v>234</v>
      </c>
      <c r="BI252" t="s">
        <v>234</v>
      </c>
      <c r="BJ252" t="s">
        <v>234</v>
      </c>
      <c r="BK252" s="252" t="s">
        <v>234</v>
      </c>
      <c r="BL252" t="s">
        <v>234</v>
      </c>
      <c r="BM252" t="s">
        <v>234</v>
      </c>
      <c r="BN252" s="252" t="s">
        <v>234</v>
      </c>
      <c r="BO252" t="s">
        <v>234</v>
      </c>
      <c r="BP252" t="s">
        <v>234</v>
      </c>
      <c r="BQ252" s="252" t="s">
        <v>234</v>
      </c>
      <c r="BR252" t="s">
        <v>234</v>
      </c>
      <c r="BS252" t="s">
        <v>234</v>
      </c>
      <c r="BT252" t="s">
        <v>234</v>
      </c>
      <c r="BU252" t="s">
        <v>234</v>
      </c>
      <c r="BV252" t="s">
        <v>234</v>
      </c>
      <c r="BW252" t="s">
        <v>234</v>
      </c>
      <c r="BX252" t="s">
        <v>234</v>
      </c>
      <c r="BY252" t="s">
        <v>234</v>
      </c>
      <c r="BZ252" t="s">
        <v>234</v>
      </c>
      <c r="CA252" t="s">
        <v>234</v>
      </c>
      <c r="CB252" t="s">
        <v>234</v>
      </c>
      <c r="CC252" t="s">
        <v>234</v>
      </c>
      <c r="CD252" t="s">
        <v>234</v>
      </c>
      <c r="CE252" t="s">
        <v>234</v>
      </c>
      <c r="CF252" t="s">
        <v>234</v>
      </c>
      <c r="CG252" t="s">
        <v>234</v>
      </c>
      <c r="CH252" t="s">
        <v>234</v>
      </c>
      <c r="CI252" t="s">
        <v>234</v>
      </c>
      <c r="CJ252" t="s">
        <v>234</v>
      </c>
      <c r="CK252" t="s">
        <v>234</v>
      </c>
      <c r="CL252" t="s">
        <v>234</v>
      </c>
      <c r="CM252" t="s">
        <v>234</v>
      </c>
      <c r="CN252" t="s">
        <v>234</v>
      </c>
      <c r="CO252" t="s">
        <v>234</v>
      </c>
      <c r="CP252" t="s">
        <v>234</v>
      </c>
      <c r="CQ252" t="s">
        <v>234</v>
      </c>
      <c r="CR252" t="s">
        <v>234</v>
      </c>
      <c r="CS252" t="s">
        <v>234</v>
      </c>
      <c r="CT252" t="s">
        <v>234</v>
      </c>
      <c r="CU252" t="s">
        <v>234</v>
      </c>
      <c r="CV252" t="s">
        <v>234</v>
      </c>
      <c r="CW252" t="s">
        <v>234</v>
      </c>
      <c r="CX252" t="s">
        <v>234</v>
      </c>
      <c r="CY252" t="s">
        <v>234</v>
      </c>
      <c r="CZ252" t="s">
        <v>234</v>
      </c>
      <c r="DA252" t="s">
        <v>234</v>
      </c>
      <c r="DB252" t="s">
        <v>234</v>
      </c>
      <c r="DC252" t="s">
        <v>234</v>
      </c>
      <c r="DD252" t="s">
        <v>234</v>
      </c>
      <c r="DE252" t="s">
        <v>234</v>
      </c>
      <c r="DF252" t="s">
        <v>234</v>
      </c>
      <c r="DG252" t="s">
        <v>234</v>
      </c>
      <c r="DH252" t="s">
        <v>234</v>
      </c>
      <c r="DI252" t="s">
        <v>234</v>
      </c>
      <c r="DJ252" t="s">
        <v>234</v>
      </c>
      <c r="DK252" t="s">
        <v>234</v>
      </c>
      <c r="DL252" t="s">
        <v>234</v>
      </c>
      <c r="DM252" t="s">
        <v>234</v>
      </c>
      <c r="DN252" t="s">
        <v>234</v>
      </c>
      <c r="DO252" t="s">
        <v>234</v>
      </c>
      <c r="DP252" t="s">
        <v>234</v>
      </c>
      <c r="DQ252" t="s">
        <v>234</v>
      </c>
      <c r="DR252" t="s">
        <v>234</v>
      </c>
      <c r="DS252" t="s">
        <v>234</v>
      </c>
      <c r="DT252" t="s">
        <v>234</v>
      </c>
      <c r="DU252" t="s">
        <v>234</v>
      </c>
      <c r="DV252" t="s">
        <v>234</v>
      </c>
      <c r="DW252" t="s">
        <v>234</v>
      </c>
      <c r="DX252" t="s">
        <v>234</v>
      </c>
      <c r="DY252" t="s">
        <v>234</v>
      </c>
      <c r="DZ252" t="s">
        <v>234</v>
      </c>
      <c r="EA252" t="s">
        <v>234</v>
      </c>
      <c r="EB252" t="s">
        <v>234</v>
      </c>
      <c r="EC252" t="s">
        <v>234</v>
      </c>
      <c r="ED252" t="s">
        <v>234</v>
      </c>
      <c r="EE252" t="s">
        <v>234</v>
      </c>
      <c r="EF252" t="s">
        <v>234</v>
      </c>
      <c r="EG252" t="s">
        <v>234</v>
      </c>
      <c r="EH252" t="s">
        <v>234</v>
      </c>
      <c r="EI252" t="s">
        <v>234</v>
      </c>
      <c r="EJ252" t="s">
        <v>234</v>
      </c>
      <c r="EK252" s="252" t="s">
        <v>234</v>
      </c>
      <c r="EL252" t="s">
        <v>234</v>
      </c>
      <c r="EM252" t="s">
        <v>234</v>
      </c>
      <c r="EN252" t="s">
        <v>234</v>
      </c>
      <c r="EO252" t="s">
        <v>234</v>
      </c>
      <c r="EP252" t="s">
        <v>234</v>
      </c>
      <c r="EQ252" s="252" t="s">
        <v>234</v>
      </c>
      <c r="ER252" t="s">
        <v>234</v>
      </c>
      <c r="ES252" t="s">
        <v>234</v>
      </c>
      <c r="ET252" t="s">
        <v>234</v>
      </c>
      <c r="EU252" t="s">
        <v>234</v>
      </c>
      <c r="EV252" t="s">
        <v>234</v>
      </c>
      <c r="EW252" t="s">
        <v>234</v>
      </c>
      <c r="EX252" t="s">
        <v>234</v>
      </c>
      <c r="EY252" t="s">
        <v>234</v>
      </c>
      <c r="EZ252" t="s">
        <v>234</v>
      </c>
      <c r="FA252" t="s">
        <v>234</v>
      </c>
      <c r="FB252" t="s">
        <v>234</v>
      </c>
      <c r="FC252" t="s">
        <v>234</v>
      </c>
      <c r="FD252" t="s">
        <v>234</v>
      </c>
      <c r="FE252" t="s">
        <v>234</v>
      </c>
      <c r="FF252" t="s">
        <v>234</v>
      </c>
      <c r="FG252" t="s">
        <v>234</v>
      </c>
      <c r="FH252" t="s">
        <v>234</v>
      </c>
      <c r="FI252" t="s">
        <v>234</v>
      </c>
      <c r="FJ252" t="s">
        <v>234</v>
      </c>
      <c r="FK252" t="s">
        <v>234</v>
      </c>
      <c r="FL252" t="s">
        <v>234</v>
      </c>
      <c r="FM252" t="s">
        <v>234</v>
      </c>
      <c r="FN252" t="s">
        <v>234</v>
      </c>
      <c r="FO252" t="s">
        <v>234</v>
      </c>
      <c r="FP252" t="s">
        <v>234</v>
      </c>
      <c r="FQ252" t="s">
        <v>234</v>
      </c>
      <c r="FR252" t="s">
        <v>234</v>
      </c>
      <c r="FS252" t="s">
        <v>234</v>
      </c>
      <c r="FT252" t="s">
        <v>234</v>
      </c>
      <c r="FU252" t="s">
        <v>234</v>
      </c>
      <c r="FV252" t="s">
        <v>234</v>
      </c>
      <c r="FW252" t="s">
        <v>234</v>
      </c>
      <c r="FX252" t="s">
        <v>234</v>
      </c>
      <c r="FY252" t="s">
        <v>234</v>
      </c>
      <c r="FZ252" t="s">
        <v>234</v>
      </c>
      <c r="GA252" t="s">
        <v>234</v>
      </c>
      <c r="GB252" t="s">
        <v>234</v>
      </c>
      <c r="GC252" t="s">
        <v>234</v>
      </c>
      <c r="GD252" t="s">
        <v>234</v>
      </c>
      <c r="GE252" t="s">
        <v>234</v>
      </c>
      <c r="GF252" t="s">
        <v>234</v>
      </c>
      <c r="GG252" t="s">
        <v>234</v>
      </c>
      <c r="GH252" t="s">
        <v>234</v>
      </c>
      <c r="GI252" t="s">
        <v>234</v>
      </c>
      <c r="GJ252" t="s">
        <v>234</v>
      </c>
      <c r="GK252" t="s">
        <v>234</v>
      </c>
      <c r="GL252" t="s">
        <v>234</v>
      </c>
      <c r="GM252" t="s">
        <v>234</v>
      </c>
      <c r="GN252" t="s">
        <v>234</v>
      </c>
      <c r="GO252" t="s">
        <v>234</v>
      </c>
      <c r="GP252" t="s">
        <v>234</v>
      </c>
      <c r="GQ252" t="s">
        <v>234</v>
      </c>
      <c r="GR252" t="s">
        <v>234</v>
      </c>
      <c r="GS252" t="s">
        <v>234</v>
      </c>
      <c r="GT252" t="s">
        <v>234</v>
      </c>
      <c r="GU252" t="s">
        <v>234</v>
      </c>
      <c r="GV252" t="s">
        <v>234</v>
      </c>
      <c r="GW252" t="s">
        <v>234</v>
      </c>
      <c r="GX252" t="s">
        <v>234</v>
      </c>
      <c r="GY252" t="s">
        <v>234</v>
      </c>
      <c r="GZ252" t="s">
        <v>234</v>
      </c>
      <c r="HA252" t="s">
        <v>234</v>
      </c>
      <c r="HB252" t="s">
        <v>234</v>
      </c>
      <c r="HC252" t="s">
        <v>234</v>
      </c>
      <c r="HD252" t="s">
        <v>234</v>
      </c>
      <c r="HE252" t="s">
        <v>234</v>
      </c>
      <c r="HF252" t="s">
        <v>234</v>
      </c>
      <c r="HG252" t="s">
        <v>234</v>
      </c>
      <c r="HH252" t="s">
        <v>234</v>
      </c>
      <c r="HI252" t="s">
        <v>234</v>
      </c>
      <c r="HJ252" t="s">
        <v>234</v>
      </c>
      <c r="HK252" t="s">
        <v>234</v>
      </c>
      <c r="HL252" t="s">
        <v>234</v>
      </c>
      <c r="HM252" t="s">
        <v>234</v>
      </c>
      <c r="HN252" t="s">
        <v>234</v>
      </c>
      <c r="HO252" t="s">
        <v>234</v>
      </c>
      <c r="HP252" t="s">
        <v>234</v>
      </c>
      <c r="HQ252" t="s">
        <v>1655</v>
      </c>
      <c r="HR252" t="s">
        <v>1713</v>
      </c>
      <c r="HS252" t="s">
        <v>276</v>
      </c>
      <c r="HT252" t="s">
        <v>234</v>
      </c>
      <c r="HU252" t="s">
        <v>277</v>
      </c>
      <c r="HV252" t="s">
        <v>278</v>
      </c>
      <c r="HW252" t="s">
        <v>278</v>
      </c>
      <c r="HX252" t="s">
        <v>255</v>
      </c>
      <c r="HY252" t="s">
        <v>234</v>
      </c>
      <c r="HZ252" t="s">
        <v>256</v>
      </c>
      <c r="IA252" t="s">
        <v>258</v>
      </c>
      <c r="IB252" t="s">
        <v>258</v>
      </c>
      <c r="IC252" t="s">
        <v>3810</v>
      </c>
      <c r="ID252" t="s">
        <v>234</v>
      </c>
      <c r="IE252" t="s">
        <v>234</v>
      </c>
      <c r="IF252" t="s">
        <v>234</v>
      </c>
      <c r="IG252" t="s">
        <v>234</v>
      </c>
      <c r="IH252" t="s">
        <v>234</v>
      </c>
      <c r="II252">
        <v>0</v>
      </c>
      <c r="IJ252">
        <v>0</v>
      </c>
      <c r="IK252" t="s">
        <v>234</v>
      </c>
      <c r="IL252" t="s">
        <v>259</v>
      </c>
      <c r="IM252" s="99">
        <v>0</v>
      </c>
      <c r="IN252" t="s">
        <v>261</v>
      </c>
      <c r="IO252" t="s">
        <v>280</v>
      </c>
      <c r="IP252" t="s">
        <v>249</v>
      </c>
      <c r="IQ252" t="s">
        <v>1724</v>
      </c>
      <c r="IR252">
        <v>0</v>
      </c>
      <c r="IS252">
        <v>0</v>
      </c>
      <c r="IT252">
        <v>0</v>
      </c>
      <c r="IU252">
        <v>0</v>
      </c>
      <c r="IV252">
        <v>1</v>
      </c>
      <c r="IW252">
        <v>0</v>
      </c>
      <c r="IX252">
        <v>0</v>
      </c>
      <c r="IY252">
        <v>0</v>
      </c>
      <c r="IZ252">
        <v>0</v>
      </c>
      <c r="JA252">
        <v>0</v>
      </c>
      <c r="JB252">
        <v>0</v>
      </c>
      <c r="JC252">
        <v>0</v>
      </c>
      <c r="JD252" t="s">
        <v>234</v>
      </c>
      <c r="JE252" t="s">
        <v>261</v>
      </c>
      <c r="JF252" t="s">
        <v>234</v>
      </c>
      <c r="JG252" t="s">
        <v>234</v>
      </c>
      <c r="JH252" t="s">
        <v>234</v>
      </c>
      <c r="JI252" t="s">
        <v>234</v>
      </c>
      <c r="JJ252" t="s">
        <v>234</v>
      </c>
      <c r="JK252" t="s">
        <v>234</v>
      </c>
      <c r="JL252" t="s">
        <v>234</v>
      </c>
      <c r="JM252" t="s">
        <v>234</v>
      </c>
      <c r="JN252" t="s">
        <v>234</v>
      </c>
      <c r="JO252" t="s">
        <v>234</v>
      </c>
      <c r="JP252" t="s">
        <v>234</v>
      </c>
      <c r="JQ252" t="s">
        <v>234</v>
      </c>
      <c r="JR252" t="s">
        <v>234</v>
      </c>
      <c r="JS252" t="s">
        <v>234</v>
      </c>
      <c r="JT252" t="s">
        <v>234</v>
      </c>
      <c r="JU252" t="s">
        <v>234</v>
      </c>
      <c r="JV252" t="s">
        <v>234</v>
      </c>
      <c r="JW252" t="s">
        <v>234</v>
      </c>
      <c r="JX252" t="s">
        <v>234</v>
      </c>
    </row>
    <row r="253" spans="1:284" x14ac:dyDescent="0.35">
      <c r="A253" t="s">
        <v>4386</v>
      </c>
      <c r="B253" s="268">
        <v>44616</v>
      </c>
      <c r="C253" t="s">
        <v>438</v>
      </c>
      <c r="D253" t="s">
        <v>437</v>
      </c>
      <c r="E253" t="s">
        <v>495</v>
      </c>
      <c r="F253" t="s">
        <v>441</v>
      </c>
      <c r="G253" t="s">
        <v>486</v>
      </c>
      <c r="H253" t="s">
        <v>490</v>
      </c>
      <c r="I253" t="s">
        <v>491</v>
      </c>
      <c r="J253" t="s">
        <v>492</v>
      </c>
      <c r="K253" t="s">
        <v>247</v>
      </c>
      <c r="L253" t="s">
        <v>248</v>
      </c>
      <c r="M253" t="s">
        <v>274</v>
      </c>
      <c r="N253" t="s">
        <v>234</v>
      </c>
      <c r="O253" t="s">
        <v>234</v>
      </c>
      <c r="P253" t="s">
        <v>234</v>
      </c>
      <c r="Q253" t="s">
        <v>234</v>
      </c>
      <c r="R253" t="s">
        <v>234</v>
      </c>
      <c r="S253" t="s">
        <v>234</v>
      </c>
      <c r="T253" t="s">
        <v>234</v>
      </c>
      <c r="U253" t="s">
        <v>234</v>
      </c>
      <c r="V253" t="s">
        <v>234</v>
      </c>
      <c r="W253" t="s">
        <v>234</v>
      </c>
      <c r="X253" t="s">
        <v>234</v>
      </c>
      <c r="Y253" t="s">
        <v>234</v>
      </c>
      <c r="Z253" t="s">
        <v>234</v>
      </c>
      <c r="AA253" t="s">
        <v>234</v>
      </c>
      <c r="AB253" t="s">
        <v>234</v>
      </c>
      <c r="AC253" t="s">
        <v>234</v>
      </c>
      <c r="AD253" t="s">
        <v>234</v>
      </c>
      <c r="AE253" t="s">
        <v>234</v>
      </c>
      <c r="AF253" t="s">
        <v>234</v>
      </c>
      <c r="AG253" t="s">
        <v>234</v>
      </c>
      <c r="AH253" t="s">
        <v>234</v>
      </c>
      <c r="AI253" t="s">
        <v>234</v>
      </c>
      <c r="AJ253" t="s">
        <v>234</v>
      </c>
      <c r="AK253" t="s">
        <v>234</v>
      </c>
      <c r="AL253" t="s">
        <v>234</v>
      </c>
      <c r="AM253" t="s">
        <v>234</v>
      </c>
      <c r="AN253" t="s">
        <v>234</v>
      </c>
      <c r="AO253" t="s">
        <v>234</v>
      </c>
      <c r="AP253" t="s">
        <v>234</v>
      </c>
      <c r="AQ253" t="s">
        <v>234</v>
      </c>
      <c r="AR253" t="s">
        <v>234</v>
      </c>
      <c r="AS253" t="s">
        <v>234</v>
      </c>
      <c r="AT253" t="s">
        <v>234</v>
      </c>
      <c r="AU253" t="s">
        <v>234</v>
      </c>
      <c r="AV253" t="s">
        <v>234</v>
      </c>
      <c r="AW253" t="s">
        <v>234</v>
      </c>
      <c r="AX253" t="s">
        <v>234</v>
      </c>
      <c r="AY253" t="s">
        <v>234</v>
      </c>
      <c r="AZ253" t="s">
        <v>234</v>
      </c>
      <c r="BA253" t="s">
        <v>234</v>
      </c>
      <c r="BB253" t="s">
        <v>234</v>
      </c>
      <c r="BC253" t="s">
        <v>234</v>
      </c>
      <c r="BD253" t="s">
        <v>234</v>
      </c>
      <c r="BE253" s="252" t="s">
        <v>234</v>
      </c>
      <c r="BF253" t="s">
        <v>234</v>
      </c>
      <c r="BG253" t="s">
        <v>234</v>
      </c>
      <c r="BH253" s="252" t="s">
        <v>234</v>
      </c>
      <c r="BI253" t="s">
        <v>234</v>
      </c>
      <c r="BJ253" t="s">
        <v>234</v>
      </c>
      <c r="BK253" s="252" t="s">
        <v>234</v>
      </c>
      <c r="BL253" t="s">
        <v>234</v>
      </c>
      <c r="BM253" t="s">
        <v>234</v>
      </c>
      <c r="BN253" s="252" t="s">
        <v>234</v>
      </c>
      <c r="BO253" t="s">
        <v>234</v>
      </c>
      <c r="BP253" t="s">
        <v>234</v>
      </c>
      <c r="BQ253" s="252" t="s">
        <v>234</v>
      </c>
      <c r="BR253" t="s">
        <v>234</v>
      </c>
      <c r="BS253" t="s">
        <v>234</v>
      </c>
      <c r="BT253" t="s">
        <v>234</v>
      </c>
      <c r="BU253" t="s">
        <v>234</v>
      </c>
      <c r="BV253" t="s">
        <v>234</v>
      </c>
      <c r="BW253" t="s">
        <v>234</v>
      </c>
      <c r="BX253" t="s">
        <v>234</v>
      </c>
      <c r="BY253" t="s">
        <v>234</v>
      </c>
      <c r="BZ253" t="s">
        <v>234</v>
      </c>
      <c r="CA253" t="s">
        <v>234</v>
      </c>
      <c r="CB253" t="s">
        <v>234</v>
      </c>
      <c r="CC253" t="s">
        <v>234</v>
      </c>
      <c r="CD253" t="s">
        <v>234</v>
      </c>
      <c r="CE253" t="s">
        <v>234</v>
      </c>
      <c r="CF253" t="s">
        <v>234</v>
      </c>
      <c r="CG253" t="s">
        <v>234</v>
      </c>
      <c r="CH253" t="s">
        <v>234</v>
      </c>
      <c r="CI253" t="s">
        <v>234</v>
      </c>
      <c r="CJ253" t="s">
        <v>234</v>
      </c>
      <c r="CK253" t="s">
        <v>234</v>
      </c>
      <c r="CL253" t="s">
        <v>234</v>
      </c>
      <c r="CM253" t="s">
        <v>234</v>
      </c>
      <c r="CN253" t="s">
        <v>234</v>
      </c>
      <c r="CO253" t="s">
        <v>234</v>
      </c>
      <c r="CP253" t="s">
        <v>234</v>
      </c>
      <c r="CQ253" t="s">
        <v>234</v>
      </c>
      <c r="CR253" t="s">
        <v>234</v>
      </c>
      <c r="CS253" t="s">
        <v>234</v>
      </c>
      <c r="CT253" t="s">
        <v>234</v>
      </c>
      <c r="CU253" t="s">
        <v>234</v>
      </c>
      <c r="CV253" t="s">
        <v>234</v>
      </c>
      <c r="CW253" t="s">
        <v>234</v>
      </c>
      <c r="CX253" t="s">
        <v>234</v>
      </c>
      <c r="CY253" t="s">
        <v>234</v>
      </c>
      <c r="CZ253" t="s">
        <v>234</v>
      </c>
      <c r="DA253" t="s">
        <v>234</v>
      </c>
      <c r="DB253" t="s">
        <v>234</v>
      </c>
      <c r="DC253" t="s">
        <v>234</v>
      </c>
      <c r="DD253" t="s">
        <v>234</v>
      </c>
      <c r="DE253" t="s">
        <v>234</v>
      </c>
      <c r="DF253" t="s">
        <v>234</v>
      </c>
      <c r="DG253" t="s">
        <v>234</v>
      </c>
      <c r="DH253" t="s">
        <v>234</v>
      </c>
      <c r="DI253" t="s">
        <v>234</v>
      </c>
      <c r="DJ253" t="s">
        <v>234</v>
      </c>
      <c r="DK253" t="s">
        <v>234</v>
      </c>
      <c r="DL253" t="s">
        <v>234</v>
      </c>
      <c r="DM253" t="s">
        <v>234</v>
      </c>
      <c r="DN253" t="s">
        <v>234</v>
      </c>
      <c r="DO253" t="s">
        <v>234</v>
      </c>
      <c r="DP253" t="s">
        <v>234</v>
      </c>
      <c r="DQ253" t="s">
        <v>234</v>
      </c>
      <c r="DR253" t="s">
        <v>234</v>
      </c>
      <c r="DS253" t="s">
        <v>234</v>
      </c>
      <c r="DT253" t="s">
        <v>234</v>
      </c>
      <c r="DU253" t="s">
        <v>234</v>
      </c>
      <c r="DV253" t="s">
        <v>234</v>
      </c>
      <c r="DW253" t="s">
        <v>234</v>
      </c>
      <c r="DX253" t="s">
        <v>234</v>
      </c>
      <c r="DY253" t="s">
        <v>234</v>
      </c>
      <c r="DZ253" t="s">
        <v>234</v>
      </c>
      <c r="EA253" t="s">
        <v>234</v>
      </c>
      <c r="EB253" t="s">
        <v>234</v>
      </c>
      <c r="EC253" t="s">
        <v>234</v>
      </c>
      <c r="ED253" t="s">
        <v>234</v>
      </c>
      <c r="EE253" t="s">
        <v>234</v>
      </c>
      <c r="EF253" t="s">
        <v>234</v>
      </c>
      <c r="EG253" t="s">
        <v>234</v>
      </c>
      <c r="EH253" t="s">
        <v>234</v>
      </c>
      <c r="EI253" t="s">
        <v>234</v>
      </c>
      <c r="EJ253" t="s">
        <v>234</v>
      </c>
      <c r="EK253" s="252" t="s">
        <v>234</v>
      </c>
      <c r="EL253" t="s">
        <v>234</v>
      </c>
      <c r="EM253" t="s">
        <v>234</v>
      </c>
      <c r="EN253" t="s">
        <v>234</v>
      </c>
      <c r="EO253" t="s">
        <v>234</v>
      </c>
      <c r="EP253" t="s">
        <v>234</v>
      </c>
      <c r="EQ253" s="252" t="s">
        <v>234</v>
      </c>
      <c r="ER253" t="s">
        <v>234</v>
      </c>
      <c r="ES253" t="s">
        <v>234</v>
      </c>
      <c r="ET253" t="s">
        <v>234</v>
      </c>
      <c r="EU253" t="s">
        <v>234</v>
      </c>
      <c r="EV253" t="s">
        <v>234</v>
      </c>
      <c r="EW253" t="s">
        <v>234</v>
      </c>
      <c r="EX253" t="s">
        <v>234</v>
      </c>
      <c r="EY253" t="s">
        <v>234</v>
      </c>
      <c r="EZ253" t="s">
        <v>234</v>
      </c>
      <c r="FA253" t="s">
        <v>234</v>
      </c>
      <c r="FB253" t="s">
        <v>234</v>
      </c>
      <c r="FC253" t="s">
        <v>234</v>
      </c>
      <c r="FD253" t="s">
        <v>234</v>
      </c>
      <c r="FE253" t="s">
        <v>234</v>
      </c>
      <c r="FF253" t="s">
        <v>234</v>
      </c>
      <c r="FG253" t="s">
        <v>234</v>
      </c>
      <c r="FH253" t="s">
        <v>234</v>
      </c>
      <c r="FI253" t="s">
        <v>234</v>
      </c>
      <c r="FJ253" t="s">
        <v>234</v>
      </c>
      <c r="FK253" t="s">
        <v>234</v>
      </c>
      <c r="FL253" t="s">
        <v>234</v>
      </c>
      <c r="FM253" t="s">
        <v>234</v>
      </c>
      <c r="FN253" t="s">
        <v>234</v>
      </c>
      <c r="FO253" t="s">
        <v>234</v>
      </c>
      <c r="FP253" t="s">
        <v>234</v>
      </c>
      <c r="FQ253" t="s">
        <v>234</v>
      </c>
      <c r="FR253" t="s">
        <v>234</v>
      </c>
      <c r="FS253" t="s">
        <v>234</v>
      </c>
      <c r="FT253" t="s">
        <v>234</v>
      </c>
      <c r="FU253" t="s">
        <v>234</v>
      </c>
      <c r="FV253" t="s">
        <v>234</v>
      </c>
      <c r="FW253" t="s">
        <v>234</v>
      </c>
      <c r="FX253" t="s">
        <v>234</v>
      </c>
      <c r="FY253" t="s">
        <v>234</v>
      </c>
      <c r="FZ253" t="s">
        <v>234</v>
      </c>
      <c r="GA253" t="s">
        <v>234</v>
      </c>
      <c r="GB253" t="s">
        <v>234</v>
      </c>
      <c r="GC253" t="s">
        <v>234</v>
      </c>
      <c r="GD253" t="s">
        <v>234</v>
      </c>
      <c r="GE253" t="s">
        <v>234</v>
      </c>
      <c r="GF253" t="s">
        <v>234</v>
      </c>
      <c r="GG253" t="s">
        <v>234</v>
      </c>
      <c r="GH253" t="s">
        <v>234</v>
      </c>
      <c r="GI253" t="s">
        <v>234</v>
      </c>
      <c r="GJ253" t="s">
        <v>234</v>
      </c>
      <c r="GK253" t="s">
        <v>234</v>
      </c>
      <c r="GL253" t="s">
        <v>234</v>
      </c>
      <c r="GM253" t="s">
        <v>234</v>
      </c>
      <c r="GN253" t="s">
        <v>234</v>
      </c>
      <c r="GO253" t="s">
        <v>234</v>
      </c>
      <c r="GP253" t="s">
        <v>234</v>
      </c>
      <c r="GQ253" t="s">
        <v>234</v>
      </c>
      <c r="GR253" t="s">
        <v>234</v>
      </c>
      <c r="GS253" t="s">
        <v>234</v>
      </c>
      <c r="GT253" t="s">
        <v>234</v>
      </c>
      <c r="GU253" t="s">
        <v>234</v>
      </c>
      <c r="GV253" t="s">
        <v>234</v>
      </c>
      <c r="GW253" t="s">
        <v>234</v>
      </c>
      <c r="GX253" t="s">
        <v>234</v>
      </c>
      <c r="GY253" t="s">
        <v>234</v>
      </c>
      <c r="GZ253" t="s">
        <v>234</v>
      </c>
      <c r="HA253" t="s">
        <v>234</v>
      </c>
      <c r="HB253" t="s">
        <v>234</v>
      </c>
      <c r="HC253" t="s">
        <v>234</v>
      </c>
      <c r="HD253" t="s">
        <v>234</v>
      </c>
      <c r="HE253" t="s">
        <v>234</v>
      </c>
      <c r="HF253" t="s">
        <v>234</v>
      </c>
      <c r="HG253" t="s">
        <v>234</v>
      </c>
      <c r="HH253" t="s">
        <v>234</v>
      </c>
      <c r="HI253" t="s">
        <v>234</v>
      </c>
      <c r="HJ253" t="s">
        <v>234</v>
      </c>
      <c r="HK253" t="s">
        <v>234</v>
      </c>
      <c r="HL253" t="s">
        <v>234</v>
      </c>
      <c r="HM253" t="s">
        <v>234</v>
      </c>
      <c r="HN253" t="s">
        <v>234</v>
      </c>
      <c r="HO253" t="s">
        <v>234</v>
      </c>
      <c r="HP253" t="s">
        <v>234</v>
      </c>
      <c r="HQ253" t="s">
        <v>1655</v>
      </c>
      <c r="HR253" t="s">
        <v>1715</v>
      </c>
      <c r="HS253" t="s">
        <v>234</v>
      </c>
      <c r="HT253" t="s">
        <v>234</v>
      </c>
      <c r="HU253" t="s">
        <v>234</v>
      </c>
      <c r="HV253" t="s">
        <v>234</v>
      </c>
      <c r="HW253" t="s">
        <v>234</v>
      </c>
      <c r="HX253" t="s">
        <v>234</v>
      </c>
      <c r="HY253" t="s">
        <v>234</v>
      </c>
      <c r="HZ253" t="s">
        <v>234</v>
      </c>
      <c r="IA253" t="s">
        <v>234</v>
      </c>
      <c r="IB253" t="s">
        <v>234</v>
      </c>
      <c r="IC253" t="s">
        <v>234</v>
      </c>
      <c r="ID253" t="s">
        <v>234</v>
      </c>
      <c r="IE253" t="s">
        <v>234</v>
      </c>
      <c r="IF253" t="s">
        <v>234</v>
      </c>
      <c r="IG253" t="s">
        <v>234</v>
      </c>
      <c r="IH253" t="s">
        <v>234</v>
      </c>
      <c r="II253" t="s">
        <v>234</v>
      </c>
      <c r="IJ253" t="s">
        <v>234</v>
      </c>
      <c r="IK253" t="s">
        <v>234</v>
      </c>
      <c r="IL253" t="s">
        <v>234</v>
      </c>
      <c r="IM253" t="s">
        <v>234</v>
      </c>
      <c r="IN253" t="s">
        <v>234</v>
      </c>
      <c r="IO253" t="s">
        <v>234</v>
      </c>
      <c r="IP253" t="s">
        <v>234</v>
      </c>
      <c r="IQ253" t="s">
        <v>234</v>
      </c>
      <c r="IR253" t="s">
        <v>234</v>
      </c>
      <c r="IS253" t="s">
        <v>234</v>
      </c>
      <c r="IT253" t="s">
        <v>234</v>
      </c>
      <c r="IU253" t="s">
        <v>234</v>
      </c>
      <c r="IV253" t="s">
        <v>234</v>
      </c>
      <c r="IW253" t="s">
        <v>234</v>
      </c>
      <c r="IX253" t="s">
        <v>234</v>
      </c>
      <c r="IY253" t="s">
        <v>234</v>
      </c>
      <c r="IZ253" t="s">
        <v>234</v>
      </c>
      <c r="JA253" t="s">
        <v>234</v>
      </c>
      <c r="JB253" t="s">
        <v>234</v>
      </c>
      <c r="JC253" t="s">
        <v>234</v>
      </c>
      <c r="JD253" t="s">
        <v>234</v>
      </c>
      <c r="JE253" t="s">
        <v>249</v>
      </c>
      <c r="JF253" t="s">
        <v>1559</v>
      </c>
      <c r="JG253">
        <v>0</v>
      </c>
      <c r="JH253">
        <v>1</v>
      </c>
      <c r="JI253">
        <v>0</v>
      </c>
      <c r="JJ253" t="s">
        <v>234</v>
      </c>
      <c r="JK253" t="s">
        <v>1563</v>
      </c>
      <c r="JL253">
        <v>1</v>
      </c>
      <c r="JM253">
        <v>0</v>
      </c>
      <c r="JN253">
        <v>0</v>
      </c>
      <c r="JO253">
        <v>0</v>
      </c>
      <c r="JP253">
        <v>0</v>
      </c>
      <c r="JQ253">
        <v>0</v>
      </c>
      <c r="JR253" t="s">
        <v>234</v>
      </c>
      <c r="JS253" t="s">
        <v>234</v>
      </c>
      <c r="JT253" t="s">
        <v>234</v>
      </c>
      <c r="JU253" t="s">
        <v>234</v>
      </c>
      <c r="JV253" t="s">
        <v>234</v>
      </c>
      <c r="JW253" t="s">
        <v>234</v>
      </c>
      <c r="JX253" t="s">
        <v>234</v>
      </c>
    </row>
    <row r="254" spans="1:284" x14ac:dyDescent="0.35">
      <c r="A254" t="s">
        <v>4387</v>
      </c>
      <c r="B254" s="268">
        <v>44616</v>
      </c>
      <c r="C254" t="s">
        <v>438</v>
      </c>
      <c r="D254" t="s">
        <v>437</v>
      </c>
      <c r="E254" t="s">
        <v>495</v>
      </c>
      <c r="F254" t="s">
        <v>441</v>
      </c>
      <c r="G254" t="s">
        <v>486</v>
      </c>
      <c r="H254" t="s">
        <v>490</v>
      </c>
      <c r="I254" t="s">
        <v>491</v>
      </c>
      <c r="J254" t="s">
        <v>492</v>
      </c>
      <c r="K254" t="s">
        <v>247</v>
      </c>
      <c r="L254" t="s">
        <v>284</v>
      </c>
      <c r="M254" t="s">
        <v>250</v>
      </c>
      <c r="N254" t="s">
        <v>234</v>
      </c>
      <c r="O254" t="s">
        <v>234</v>
      </c>
      <c r="P254" t="s">
        <v>285</v>
      </c>
      <c r="Q254" t="s">
        <v>234</v>
      </c>
      <c r="R254" t="s">
        <v>302</v>
      </c>
      <c r="S254">
        <v>0</v>
      </c>
      <c r="T254">
        <v>1</v>
      </c>
      <c r="U254">
        <v>0</v>
      </c>
      <c r="V254">
        <v>0</v>
      </c>
      <c r="W254">
        <v>0</v>
      </c>
      <c r="X254">
        <v>0</v>
      </c>
      <c r="Y254">
        <v>0</v>
      </c>
      <c r="Z254">
        <v>0</v>
      </c>
      <c r="AA254" t="s">
        <v>303</v>
      </c>
      <c r="AB254" t="s">
        <v>752</v>
      </c>
      <c r="AC254" t="s">
        <v>287</v>
      </c>
      <c r="AD254">
        <v>1</v>
      </c>
      <c r="AE254">
        <v>0</v>
      </c>
      <c r="AF254">
        <v>0</v>
      </c>
      <c r="AG254">
        <v>0</v>
      </c>
      <c r="AH254">
        <v>0</v>
      </c>
      <c r="AI254">
        <v>0</v>
      </c>
      <c r="AJ254">
        <v>0</v>
      </c>
      <c r="AK254">
        <v>0</v>
      </c>
      <c r="AL254">
        <v>0</v>
      </c>
      <c r="AM254">
        <v>0</v>
      </c>
      <c r="AN254" t="s">
        <v>234</v>
      </c>
      <c r="AO254" t="s">
        <v>288</v>
      </c>
      <c r="AP254" t="s">
        <v>289</v>
      </c>
      <c r="AQ254" t="s">
        <v>234</v>
      </c>
      <c r="AR254" t="s">
        <v>234</v>
      </c>
      <c r="AS254" t="s">
        <v>234</v>
      </c>
      <c r="AT254" t="s">
        <v>234</v>
      </c>
      <c r="AU254" t="s">
        <v>234</v>
      </c>
      <c r="AV254" t="s">
        <v>234</v>
      </c>
      <c r="AW254" t="s">
        <v>234</v>
      </c>
      <c r="AX254" t="s">
        <v>234</v>
      </c>
      <c r="AY254" t="s">
        <v>234</v>
      </c>
      <c r="AZ254" t="s">
        <v>234</v>
      </c>
      <c r="BA254" t="s">
        <v>234</v>
      </c>
      <c r="BB254" t="s">
        <v>234</v>
      </c>
      <c r="BC254" t="s">
        <v>234</v>
      </c>
      <c r="BD254" t="s">
        <v>234</v>
      </c>
      <c r="BE254" s="252" t="s">
        <v>234</v>
      </c>
      <c r="BF254" t="s">
        <v>234</v>
      </c>
      <c r="BG254" t="s">
        <v>234</v>
      </c>
      <c r="BH254" s="252" t="s">
        <v>234</v>
      </c>
      <c r="BI254" t="s">
        <v>234</v>
      </c>
      <c r="BJ254" t="s">
        <v>234</v>
      </c>
      <c r="BK254" s="252" t="s">
        <v>234</v>
      </c>
      <c r="BL254" t="s">
        <v>234</v>
      </c>
      <c r="BM254" t="s">
        <v>234</v>
      </c>
      <c r="BN254" s="252" t="s">
        <v>234</v>
      </c>
      <c r="BO254" t="s">
        <v>234</v>
      </c>
      <c r="BP254" t="s">
        <v>234</v>
      </c>
      <c r="BQ254" s="252" t="s">
        <v>234</v>
      </c>
      <c r="BR254" t="s">
        <v>234</v>
      </c>
      <c r="BS254" t="s">
        <v>234</v>
      </c>
      <c r="BT254" t="s">
        <v>234</v>
      </c>
      <c r="BU254" t="s">
        <v>234</v>
      </c>
      <c r="BV254" t="s">
        <v>234</v>
      </c>
      <c r="BW254" t="s">
        <v>234</v>
      </c>
      <c r="BX254" t="s">
        <v>234</v>
      </c>
      <c r="BY254" t="s">
        <v>234</v>
      </c>
      <c r="BZ254" t="s">
        <v>234</v>
      </c>
      <c r="CA254" t="s">
        <v>234</v>
      </c>
      <c r="CB254" t="s">
        <v>234</v>
      </c>
      <c r="CC254" t="s">
        <v>234</v>
      </c>
      <c r="CD254" t="s">
        <v>234</v>
      </c>
      <c r="CE254" t="s">
        <v>234</v>
      </c>
      <c r="CF254" t="s">
        <v>234</v>
      </c>
      <c r="CG254" t="s">
        <v>234</v>
      </c>
      <c r="CH254" t="s">
        <v>234</v>
      </c>
      <c r="CI254" t="s">
        <v>234</v>
      </c>
      <c r="CJ254" t="s">
        <v>234</v>
      </c>
      <c r="CK254" t="s">
        <v>234</v>
      </c>
      <c r="CL254" t="s">
        <v>234</v>
      </c>
      <c r="CM254" t="s">
        <v>234</v>
      </c>
      <c r="CN254" t="s">
        <v>234</v>
      </c>
      <c r="CO254" t="s">
        <v>234</v>
      </c>
      <c r="CP254" t="s">
        <v>234</v>
      </c>
      <c r="CQ254" t="s">
        <v>234</v>
      </c>
      <c r="CR254" t="s">
        <v>234</v>
      </c>
      <c r="CS254" t="s">
        <v>234</v>
      </c>
      <c r="CT254" t="s">
        <v>234</v>
      </c>
      <c r="CU254" t="s">
        <v>234</v>
      </c>
      <c r="CV254" t="s">
        <v>234</v>
      </c>
      <c r="CW254" t="s">
        <v>234</v>
      </c>
      <c r="CX254" t="s">
        <v>234</v>
      </c>
      <c r="CY254" t="s">
        <v>234</v>
      </c>
      <c r="CZ254" t="s">
        <v>234</v>
      </c>
      <c r="DA254" t="s">
        <v>234</v>
      </c>
      <c r="DB254" t="s">
        <v>234</v>
      </c>
      <c r="DC254" t="s">
        <v>234</v>
      </c>
      <c r="DD254" t="s">
        <v>234</v>
      </c>
      <c r="DE254" t="s">
        <v>234</v>
      </c>
      <c r="DF254" t="s">
        <v>234</v>
      </c>
      <c r="DG254" t="s">
        <v>234</v>
      </c>
      <c r="DH254" t="s">
        <v>234</v>
      </c>
      <c r="DI254" t="s">
        <v>234</v>
      </c>
      <c r="DJ254" t="s">
        <v>234</v>
      </c>
      <c r="DK254" t="s">
        <v>234</v>
      </c>
      <c r="DL254" t="s">
        <v>4082</v>
      </c>
      <c r="DM254">
        <v>0</v>
      </c>
      <c r="DN254">
        <v>1</v>
      </c>
      <c r="DO254">
        <v>1</v>
      </c>
      <c r="DP254">
        <v>1</v>
      </c>
      <c r="DQ254">
        <v>1</v>
      </c>
      <c r="DR254">
        <v>0</v>
      </c>
      <c r="DS254">
        <v>1</v>
      </c>
      <c r="DT254">
        <v>0</v>
      </c>
      <c r="DU254" t="s">
        <v>234</v>
      </c>
      <c r="DV254" t="s">
        <v>234</v>
      </c>
      <c r="DW254" t="s">
        <v>234</v>
      </c>
      <c r="DX254" t="s">
        <v>234</v>
      </c>
      <c r="DY254" t="s">
        <v>234</v>
      </c>
      <c r="DZ254" t="s">
        <v>234</v>
      </c>
      <c r="EA254" t="s">
        <v>234</v>
      </c>
      <c r="EB254" t="s">
        <v>234</v>
      </c>
      <c r="EC254">
        <v>25</v>
      </c>
      <c r="ED254" t="s">
        <v>1655</v>
      </c>
      <c r="EE254">
        <v>50</v>
      </c>
      <c r="EF254" t="s">
        <v>1655</v>
      </c>
      <c r="EG254" t="s">
        <v>1655</v>
      </c>
      <c r="EH254">
        <v>25</v>
      </c>
      <c r="EI254" t="s">
        <v>234</v>
      </c>
      <c r="EJ254" t="s">
        <v>234</v>
      </c>
      <c r="EK254" s="252">
        <v>25</v>
      </c>
      <c r="EL254" t="s">
        <v>1655</v>
      </c>
      <c r="EM254" t="s">
        <v>1655</v>
      </c>
      <c r="EN254">
        <v>150</v>
      </c>
      <c r="EO254" t="s">
        <v>234</v>
      </c>
      <c r="EP254" t="s">
        <v>234</v>
      </c>
      <c r="EQ254" s="252">
        <v>150</v>
      </c>
      <c r="ER254" t="s">
        <v>1655</v>
      </c>
      <c r="ES254" t="s">
        <v>1655</v>
      </c>
      <c r="ET254">
        <v>100</v>
      </c>
      <c r="EU254" t="s">
        <v>234</v>
      </c>
      <c r="EV254" t="s">
        <v>234</v>
      </c>
      <c r="EW254" t="s">
        <v>234</v>
      </c>
      <c r="EX254" s="99">
        <v>100</v>
      </c>
      <c r="EY254" t="s">
        <v>1655</v>
      </c>
      <c r="EZ254" t="s">
        <v>234</v>
      </c>
      <c r="FA254" t="s">
        <v>234</v>
      </c>
      <c r="FB254" t="s">
        <v>234</v>
      </c>
      <c r="FC254" t="s">
        <v>234</v>
      </c>
      <c r="FD254" t="s">
        <v>234</v>
      </c>
      <c r="FE254" t="s">
        <v>234</v>
      </c>
      <c r="FF254" t="s">
        <v>234</v>
      </c>
      <c r="FG254" t="s">
        <v>234</v>
      </c>
      <c r="FH254" t="s">
        <v>234</v>
      </c>
      <c r="FI254" t="s">
        <v>234</v>
      </c>
      <c r="FJ254" t="s">
        <v>234</v>
      </c>
      <c r="FK254" t="s">
        <v>234</v>
      </c>
      <c r="FL254" t="s">
        <v>1445</v>
      </c>
      <c r="FM254" t="s">
        <v>234</v>
      </c>
      <c r="FN254" t="s">
        <v>234</v>
      </c>
      <c r="FO254" t="s">
        <v>234</v>
      </c>
      <c r="FP254" t="s">
        <v>234</v>
      </c>
      <c r="FQ254" t="s">
        <v>234</v>
      </c>
      <c r="FR254" t="s">
        <v>234</v>
      </c>
      <c r="FS254" t="s">
        <v>234</v>
      </c>
      <c r="FT254" t="s">
        <v>234</v>
      </c>
      <c r="FU254" t="s">
        <v>234</v>
      </c>
      <c r="FV254" t="s">
        <v>234</v>
      </c>
      <c r="FW254" t="s">
        <v>234</v>
      </c>
      <c r="FX254" t="s">
        <v>234</v>
      </c>
      <c r="FY254" t="s">
        <v>234</v>
      </c>
      <c r="FZ254" t="s">
        <v>234</v>
      </c>
      <c r="GA254" t="s">
        <v>234</v>
      </c>
      <c r="GB254" t="s">
        <v>234</v>
      </c>
      <c r="GC254" t="s">
        <v>234</v>
      </c>
      <c r="GD254" t="s">
        <v>234</v>
      </c>
      <c r="GE254" t="s">
        <v>234</v>
      </c>
      <c r="GF254" t="s">
        <v>234</v>
      </c>
      <c r="GG254" t="s">
        <v>234</v>
      </c>
      <c r="GH254" t="s">
        <v>234</v>
      </c>
      <c r="GI254" t="s">
        <v>234</v>
      </c>
      <c r="GJ254" t="s">
        <v>234</v>
      </c>
      <c r="GK254" t="s">
        <v>1445</v>
      </c>
      <c r="GL254" t="s">
        <v>1445</v>
      </c>
      <c r="GM254" t="s">
        <v>1655</v>
      </c>
      <c r="GN254" t="s">
        <v>441</v>
      </c>
      <c r="GO254" t="s">
        <v>305</v>
      </c>
      <c r="GP254" t="s">
        <v>486</v>
      </c>
      <c r="GQ254" t="s">
        <v>305</v>
      </c>
      <c r="GR254" t="s">
        <v>1445</v>
      </c>
      <c r="GS254" t="s">
        <v>234</v>
      </c>
      <c r="GT254" t="s">
        <v>234</v>
      </c>
      <c r="GU254" t="s">
        <v>234</v>
      </c>
      <c r="GV254" t="s">
        <v>234</v>
      </c>
      <c r="GW254" t="s">
        <v>234</v>
      </c>
      <c r="GX254" t="s">
        <v>234</v>
      </c>
      <c r="GY254" t="s">
        <v>234</v>
      </c>
      <c r="GZ254" t="s">
        <v>234</v>
      </c>
      <c r="HA254" t="s">
        <v>4209</v>
      </c>
      <c r="HB254">
        <v>0</v>
      </c>
      <c r="HC254">
        <v>0</v>
      </c>
      <c r="HD254">
        <v>1</v>
      </c>
      <c r="HE254">
        <v>1</v>
      </c>
      <c r="HF254">
        <v>0</v>
      </c>
      <c r="HG254">
        <v>0</v>
      </c>
      <c r="HH254">
        <v>0</v>
      </c>
      <c r="HI254">
        <v>0</v>
      </c>
      <c r="HJ254" t="s">
        <v>234</v>
      </c>
      <c r="HK254" t="s">
        <v>1445</v>
      </c>
      <c r="HL254" t="s">
        <v>234</v>
      </c>
      <c r="HM254" t="s">
        <v>234</v>
      </c>
      <c r="HN254" t="s">
        <v>234</v>
      </c>
      <c r="HO254" t="s">
        <v>234</v>
      </c>
      <c r="HP254" t="s">
        <v>234</v>
      </c>
      <c r="HQ254" t="s">
        <v>234</v>
      </c>
      <c r="HR254" t="s">
        <v>234</v>
      </c>
      <c r="HS254" t="s">
        <v>234</v>
      </c>
      <c r="HT254" t="s">
        <v>234</v>
      </c>
      <c r="HU254" t="s">
        <v>234</v>
      </c>
      <c r="HV254" t="s">
        <v>234</v>
      </c>
      <c r="HW254" t="s">
        <v>234</v>
      </c>
      <c r="HX254" t="s">
        <v>234</v>
      </c>
      <c r="HY254" t="s">
        <v>234</v>
      </c>
      <c r="HZ254" t="s">
        <v>234</v>
      </c>
      <c r="IA254" t="s">
        <v>234</v>
      </c>
      <c r="IB254" t="s">
        <v>234</v>
      </c>
      <c r="IC254" t="s">
        <v>234</v>
      </c>
      <c r="ID254" t="s">
        <v>234</v>
      </c>
      <c r="IE254" t="s">
        <v>234</v>
      </c>
      <c r="IF254" t="s">
        <v>234</v>
      </c>
      <c r="IG254" t="s">
        <v>234</v>
      </c>
      <c r="IH254" t="s">
        <v>234</v>
      </c>
      <c r="II254" t="s">
        <v>234</v>
      </c>
      <c r="IJ254" t="s">
        <v>234</v>
      </c>
      <c r="IK254" t="s">
        <v>234</v>
      </c>
      <c r="IL254" t="s">
        <v>234</v>
      </c>
      <c r="IM254" t="s">
        <v>234</v>
      </c>
      <c r="IN254" t="s">
        <v>234</v>
      </c>
      <c r="IO254" t="s">
        <v>234</v>
      </c>
      <c r="IP254" t="s">
        <v>234</v>
      </c>
      <c r="IQ254" t="s">
        <v>234</v>
      </c>
      <c r="IR254" t="s">
        <v>234</v>
      </c>
      <c r="IS254" t="s">
        <v>234</v>
      </c>
      <c r="IT254" t="s">
        <v>234</v>
      </c>
      <c r="IU254" t="s">
        <v>234</v>
      </c>
      <c r="IV254" t="s">
        <v>234</v>
      </c>
      <c r="IW254" t="s">
        <v>234</v>
      </c>
      <c r="IX254" t="s">
        <v>234</v>
      </c>
      <c r="IY254" t="s">
        <v>234</v>
      </c>
      <c r="IZ254" t="s">
        <v>234</v>
      </c>
      <c r="JA254" t="s">
        <v>234</v>
      </c>
      <c r="JB254" t="s">
        <v>234</v>
      </c>
      <c r="JC254" t="s">
        <v>234</v>
      </c>
      <c r="JD254" t="s">
        <v>234</v>
      </c>
      <c r="JE254" t="s">
        <v>234</v>
      </c>
      <c r="JF254" t="s">
        <v>234</v>
      </c>
      <c r="JG254" t="s">
        <v>234</v>
      </c>
      <c r="JH254" t="s">
        <v>234</v>
      </c>
      <c r="JI254" t="s">
        <v>234</v>
      </c>
      <c r="JJ254" t="s">
        <v>234</v>
      </c>
      <c r="JK254" t="s">
        <v>234</v>
      </c>
      <c r="JL254" t="s">
        <v>234</v>
      </c>
      <c r="JM254" t="s">
        <v>234</v>
      </c>
      <c r="JN254" t="s">
        <v>234</v>
      </c>
      <c r="JO254" t="s">
        <v>234</v>
      </c>
      <c r="JP254" t="s">
        <v>234</v>
      </c>
      <c r="JQ254" t="s">
        <v>234</v>
      </c>
      <c r="JR254" t="s">
        <v>234</v>
      </c>
      <c r="JS254" t="s">
        <v>234</v>
      </c>
      <c r="JT254" t="s">
        <v>234</v>
      </c>
      <c r="JU254" t="s">
        <v>234</v>
      </c>
      <c r="JV254" t="s">
        <v>234</v>
      </c>
      <c r="JW254" t="s">
        <v>234</v>
      </c>
      <c r="JX254" t="s">
        <v>234</v>
      </c>
    </row>
    <row r="255" spans="1:284" x14ac:dyDescent="0.35">
      <c r="A255" t="s">
        <v>4388</v>
      </c>
      <c r="B255" s="268">
        <v>44616</v>
      </c>
      <c r="C255" t="s">
        <v>438</v>
      </c>
      <c r="D255" t="s">
        <v>437</v>
      </c>
      <c r="E255" t="s">
        <v>495</v>
      </c>
      <c r="F255" t="s">
        <v>441</v>
      </c>
      <c r="G255" t="s">
        <v>486</v>
      </c>
      <c r="H255" t="s">
        <v>490</v>
      </c>
      <c r="I255" t="s">
        <v>491</v>
      </c>
      <c r="J255" t="s">
        <v>492</v>
      </c>
      <c r="K255" t="s">
        <v>247</v>
      </c>
      <c r="L255" t="s">
        <v>284</v>
      </c>
      <c r="M255" t="s">
        <v>274</v>
      </c>
      <c r="N255" t="s">
        <v>234</v>
      </c>
      <c r="O255" t="s">
        <v>234</v>
      </c>
      <c r="P255" t="s">
        <v>285</v>
      </c>
      <c r="Q255" t="s">
        <v>234</v>
      </c>
      <c r="R255" t="s">
        <v>302</v>
      </c>
      <c r="S255">
        <v>0</v>
      </c>
      <c r="T255">
        <v>1</v>
      </c>
      <c r="U255">
        <v>0</v>
      </c>
      <c r="V255">
        <v>0</v>
      </c>
      <c r="W255">
        <v>0</v>
      </c>
      <c r="X255">
        <v>0</v>
      </c>
      <c r="Y255">
        <v>0</v>
      </c>
      <c r="Z255">
        <v>0</v>
      </c>
      <c r="AA255" t="s">
        <v>303</v>
      </c>
      <c r="AB255" t="s">
        <v>752</v>
      </c>
      <c r="AC255" t="s">
        <v>287</v>
      </c>
      <c r="AD255">
        <v>1</v>
      </c>
      <c r="AE255">
        <v>0</v>
      </c>
      <c r="AF255">
        <v>0</v>
      </c>
      <c r="AG255">
        <v>0</v>
      </c>
      <c r="AH255">
        <v>0</v>
      </c>
      <c r="AI255">
        <v>0</v>
      </c>
      <c r="AJ255">
        <v>0</v>
      </c>
      <c r="AK255">
        <v>0</v>
      </c>
      <c r="AL255">
        <v>0</v>
      </c>
      <c r="AM255">
        <v>0</v>
      </c>
      <c r="AN255" t="s">
        <v>234</v>
      </c>
      <c r="AO255" t="s">
        <v>288</v>
      </c>
      <c r="AP255" t="s">
        <v>289</v>
      </c>
      <c r="AQ255" t="s">
        <v>234</v>
      </c>
      <c r="AR255" t="s">
        <v>234</v>
      </c>
      <c r="AS255" t="s">
        <v>234</v>
      </c>
      <c r="AT255" t="s">
        <v>234</v>
      </c>
      <c r="AU255" t="s">
        <v>234</v>
      </c>
      <c r="AV255" t="s">
        <v>234</v>
      </c>
      <c r="AW255" t="s">
        <v>234</v>
      </c>
      <c r="AX255" t="s">
        <v>234</v>
      </c>
      <c r="AY255" t="s">
        <v>234</v>
      </c>
      <c r="AZ255" t="s">
        <v>234</v>
      </c>
      <c r="BA255" t="s">
        <v>234</v>
      </c>
      <c r="BB255" t="s">
        <v>234</v>
      </c>
      <c r="BC255" t="s">
        <v>234</v>
      </c>
      <c r="BD255" t="s">
        <v>234</v>
      </c>
      <c r="BE255" s="252" t="s">
        <v>234</v>
      </c>
      <c r="BF255" t="s">
        <v>234</v>
      </c>
      <c r="BG255" t="s">
        <v>234</v>
      </c>
      <c r="BH255" s="252" t="s">
        <v>234</v>
      </c>
      <c r="BI255" t="s">
        <v>234</v>
      </c>
      <c r="BJ255" t="s">
        <v>234</v>
      </c>
      <c r="BK255" s="252" t="s">
        <v>234</v>
      </c>
      <c r="BL255" t="s">
        <v>234</v>
      </c>
      <c r="BM255" t="s">
        <v>234</v>
      </c>
      <c r="BN255" s="252" t="s">
        <v>234</v>
      </c>
      <c r="BO255" t="s">
        <v>234</v>
      </c>
      <c r="BP255" t="s">
        <v>234</v>
      </c>
      <c r="BQ255" s="252" t="s">
        <v>234</v>
      </c>
      <c r="BR255" t="s">
        <v>234</v>
      </c>
      <c r="BS255" t="s">
        <v>234</v>
      </c>
      <c r="BT255" t="s">
        <v>234</v>
      </c>
      <c r="BU255" t="s">
        <v>234</v>
      </c>
      <c r="BV255" t="s">
        <v>234</v>
      </c>
      <c r="BW255" t="s">
        <v>234</v>
      </c>
      <c r="BX255" t="s">
        <v>234</v>
      </c>
      <c r="BY255" t="s">
        <v>234</v>
      </c>
      <c r="BZ255" t="s">
        <v>234</v>
      </c>
      <c r="CA255" t="s">
        <v>234</v>
      </c>
      <c r="CB255" t="s">
        <v>234</v>
      </c>
      <c r="CC255" t="s">
        <v>234</v>
      </c>
      <c r="CD255" t="s">
        <v>234</v>
      </c>
      <c r="CE255" t="s">
        <v>234</v>
      </c>
      <c r="CF255" t="s">
        <v>234</v>
      </c>
      <c r="CG255" t="s">
        <v>234</v>
      </c>
      <c r="CH255" t="s">
        <v>234</v>
      </c>
      <c r="CI255" t="s">
        <v>234</v>
      </c>
      <c r="CJ255" t="s">
        <v>234</v>
      </c>
      <c r="CK255" t="s">
        <v>234</v>
      </c>
      <c r="CL255" t="s">
        <v>234</v>
      </c>
      <c r="CM255" t="s">
        <v>234</v>
      </c>
      <c r="CN255" t="s">
        <v>234</v>
      </c>
      <c r="CO255" t="s">
        <v>234</v>
      </c>
      <c r="CP255" t="s">
        <v>234</v>
      </c>
      <c r="CQ255" t="s">
        <v>234</v>
      </c>
      <c r="CR255" t="s">
        <v>234</v>
      </c>
      <c r="CS255" t="s">
        <v>234</v>
      </c>
      <c r="CT255" t="s">
        <v>234</v>
      </c>
      <c r="CU255" t="s">
        <v>234</v>
      </c>
      <c r="CV255" t="s">
        <v>234</v>
      </c>
      <c r="CW255" t="s">
        <v>234</v>
      </c>
      <c r="CX255" t="s">
        <v>234</v>
      </c>
      <c r="CY255" t="s">
        <v>234</v>
      </c>
      <c r="CZ255" t="s">
        <v>234</v>
      </c>
      <c r="DA255" t="s">
        <v>234</v>
      </c>
      <c r="DB255" t="s">
        <v>234</v>
      </c>
      <c r="DC255" t="s">
        <v>234</v>
      </c>
      <c r="DD255" t="s">
        <v>234</v>
      </c>
      <c r="DE255" t="s">
        <v>234</v>
      </c>
      <c r="DF255" t="s">
        <v>234</v>
      </c>
      <c r="DG255" t="s">
        <v>234</v>
      </c>
      <c r="DH255" t="s">
        <v>234</v>
      </c>
      <c r="DI255" t="s">
        <v>234</v>
      </c>
      <c r="DJ255" t="s">
        <v>234</v>
      </c>
      <c r="DK255" t="s">
        <v>234</v>
      </c>
      <c r="DL255" t="s">
        <v>4245</v>
      </c>
      <c r="DM255">
        <v>1</v>
      </c>
      <c r="DN255">
        <v>0</v>
      </c>
      <c r="DO255">
        <v>0</v>
      </c>
      <c r="DP255">
        <v>0</v>
      </c>
      <c r="DQ255">
        <v>0</v>
      </c>
      <c r="DR255">
        <v>1</v>
      </c>
      <c r="DS255">
        <v>0</v>
      </c>
      <c r="DT255">
        <v>0</v>
      </c>
      <c r="DU255" t="s">
        <v>1655</v>
      </c>
      <c r="DV255">
        <v>50</v>
      </c>
      <c r="DW255" t="s">
        <v>3814</v>
      </c>
      <c r="DX255" t="s">
        <v>234</v>
      </c>
      <c r="DY255" t="s">
        <v>234</v>
      </c>
      <c r="DZ255" t="s">
        <v>234</v>
      </c>
      <c r="EA255" s="99">
        <v>50</v>
      </c>
      <c r="EB255" t="s">
        <v>1655</v>
      </c>
      <c r="EC255" t="s">
        <v>234</v>
      </c>
      <c r="ED255" t="s">
        <v>234</v>
      </c>
      <c r="EE255" t="s">
        <v>234</v>
      </c>
      <c r="EF255" t="s">
        <v>234</v>
      </c>
      <c r="EG255" t="s">
        <v>234</v>
      </c>
      <c r="EH255" t="s">
        <v>234</v>
      </c>
      <c r="EI255" t="s">
        <v>234</v>
      </c>
      <c r="EJ255" t="s">
        <v>234</v>
      </c>
      <c r="EK255" s="252" t="s">
        <v>234</v>
      </c>
      <c r="EL255" t="s">
        <v>234</v>
      </c>
      <c r="EM255" t="s">
        <v>234</v>
      </c>
      <c r="EN255" t="s">
        <v>234</v>
      </c>
      <c r="EO255" t="s">
        <v>234</v>
      </c>
      <c r="EP255" t="s">
        <v>234</v>
      </c>
      <c r="EQ255" s="252" t="s">
        <v>234</v>
      </c>
      <c r="ER255" t="s">
        <v>234</v>
      </c>
      <c r="ES255" t="s">
        <v>234</v>
      </c>
      <c r="ET255" t="s">
        <v>234</v>
      </c>
      <c r="EU255" t="s">
        <v>234</v>
      </c>
      <c r="EV255" t="s">
        <v>234</v>
      </c>
      <c r="EW255" t="s">
        <v>234</v>
      </c>
      <c r="EX255" t="s">
        <v>234</v>
      </c>
      <c r="EY255" t="s">
        <v>234</v>
      </c>
      <c r="EZ255" t="s">
        <v>1655</v>
      </c>
      <c r="FA255" t="s">
        <v>234</v>
      </c>
      <c r="FB255">
        <v>25</v>
      </c>
      <c r="FC255" t="s">
        <v>234</v>
      </c>
      <c r="FD255" t="s">
        <v>234</v>
      </c>
      <c r="FE255" t="s">
        <v>234</v>
      </c>
      <c r="FF255" t="s">
        <v>234</v>
      </c>
      <c r="FG255" t="s">
        <v>234</v>
      </c>
      <c r="FH255" t="s">
        <v>234</v>
      </c>
      <c r="FI255" t="s">
        <v>1655</v>
      </c>
      <c r="FJ255" t="s">
        <v>259</v>
      </c>
      <c r="FK255" s="99">
        <v>25</v>
      </c>
      <c r="FL255" t="s">
        <v>1445</v>
      </c>
      <c r="FM255" t="s">
        <v>234</v>
      </c>
      <c r="FN255" t="s">
        <v>234</v>
      </c>
      <c r="FO255" t="s">
        <v>234</v>
      </c>
      <c r="FP255" t="s">
        <v>234</v>
      </c>
      <c r="FQ255" t="s">
        <v>234</v>
      </c>
      <c r="FR255" t="s">
        <v>234</v>
      </c>
      <c r="FS255" t="s">
        <v>234</v>
      </c>
      <c r="FT255" t="s">
        <v>234</v>
      </c>
      <c r="FU255" t="s">
        <v>234</v>
      </c>
      <c r="FV255" t="s">
        <v>234</v>
      </c>
      <c r="FW255" t="s">
        <v>234</v>
      </c>
      <c r="FX255" t="s">
        <v>234</v>
      </c>
      <c r="FY255" t="s">
        <v>234</v>
      </c>
      <c r="FZ255" t="s">
        <v>234</v>
      </c>
      <c r="GA255" t="s">
        <v>234</v>
      </c>
      <c r="GB255" t="s">
        <v>234</v>
      </c>
      <c r="GC255" t="s">
        <v>234</v>
      </c>
      <c r="GD255" t="s">
        <v>234</v>
      </c>
      <c r="GE255" t="s">
        <v>234</v>
      </c>
      <c r="GF255" t="s">
        <v>234</v>
      </c>
      <c r="GG255" t="s">
        <v>234</v>
      </c>
      <c r="GH255" t="s">
        <v>234</v>
      </c>
      <c r="GI255" t="s">
        <v>234</v>
      </c>
      <c r="GJ255" t="s">
        <v>234</v>
      </c>
      <c r="GK255" t="s">
        <v>1445</v>
      </c>
      <c r="GL255" t="s">
        <v>1655</v>
      </c>
      <c r="GM255" t="s">
        <v>1655</v>
      </c>
      <c r="GN255" t="s">
        <v>441</v>
      </c>
      <c r="GO255" t="s">
        <v>305</v>
      </c>
      <c r="GP255" t="s">
        <v>486</v>
      </c>
      <c r="GQ255" t="s">
        <v>305</v>
      </c>
      <c r="GR255" t="s">
        <v>1445</v>
      </c>
      <c r="GS255" t="s">
        <v>234</v>
      </c>
      <c r="GT255" t="s">
        <v>234</v>
      </c>
      <c r="GU255" t="s">
        <v>234</v>
      </c>
      <c r="GV255" t="s">
        <v>234</v>
      </c>
      <c r="GW255" t="s">
        <v>234</v>
      </c>
      <c r="GX255" t="s">
        <v>234</v>
      </c>
      <c r="GY255" t="s">
        <v>234</v>
      </c>
      <c r="GZ255" t="s">
        <v>234</v>
      </c>
      <c r="HA255" t="s">
        <v>3928</v>
      </c>
      <c r="HB255">
        <v>0</v>
      </c>
      <c r="HC255">
        <v>1</v>
      </c>
      <c r="HD255">
        <v>1</v>
      </c>
      <c r="HE255">
        <v>1</v>
      </c>
      <c r="HF255">
        <v>0</v>
      </c>
      <c r="HG255">
        <v>0</v>
      </c>
      <c r="HH255">
        <v>0</v>
      </c>
      <c r="HI255">
        <v>0</v>
      </c>
      <c r="HJ255" t="s">
        <v>234</v>
      </c>
      <c r="HK255" t="s">
        <v>1445</v>
      </c>
      <c r="HL255" t="s">
        <v>234</v>
      </c>
      <c r="HM255" t="s">
        <v>234</v>
      </c>
      <c r="HN255" t="s">
        <v>234</v>
      </c>
      <c r="HO255" t="s">
        <v>234</v>
      </c>
      <c r="HP255" t="s">
        <v>234</v>
      </c>
      <c r="HQ255" t="s">
        <v>234</v>
      </c>
      <c r="HR255" t="s">
        <v>234</v>
      </c>
      <c r="HS255" t="s">
        <v>234</v>
      </c>
      <c r="HT255" t="s">
        <v>234</v>
      </c>
      <c r="HU255" t="s">
        <v>234</v>
      </c>
      <c r="HV255" t="s">
        <v>234</v>
      </c>
      <c r="HW255" t="s">
        <v>234</v>
      </c>
      <c r="HX255" t="s">
        <v>234</v>
      </c>
      <c r="HY255" t="s">
        <v>234</v>
      </c>
      <c r="HZ255" t="s">
        <v>234</v>
      </c>
      <c r="IA255" t="s">
        <v>234</v>
      </c>
      <c r="IB255" t="s">
        <v>234</v>
      </c>
      <c r="IC255" t="s">
        <v>234</v>
      </c>
      <c r="ID255" t="s">
        <v>234</v>
      </c>
      <c r="IE255" t="s">
        <v>234</v>
      </c>
      <c r="IF255" t="s">
        <v>234</v>
      </c>
      <c r="IG255" t="s">
        <v>234</v>
      </c>
      <c r="IH255" t="s">
        <v>234</v>
      </c>
      <c r="II255" t="s">
        <v>234</v>
      </c>
      <c r="IJ255" t="s">
        <v>234</v>
      </c>
      <c r="IK255" t="s">
        <v>234</v>
      </c>
      <c r="IL255" t="s">
        <v>234</v>
      </c>
      <c r="IM255" t="s">
        <v>234</v>
      </c>
      <c r="IN255" t="s">
        <v>234</v>
      </c>
      <c r="IO255" t="s">
        <v>234</v>
      </c>
      <c r="IP255" t="s">
        <v>234</v>
      </c>
      <c r="IQ255" t="s">
        <v>234</v>
      </c>
      <c r="IR255" t="s">
        <v>234</v>
      </c>
      <c r="IS255" t="s">
        <v>234</v>
      </c>
      <c r="IT255" t="s">
        <v>234</v>
      </c>
      <c r="IU255" t="s">
        <v>234</v>
      </c>
      <c r="IV255" t="s">
        <v>234</v>
      </c>
      <c r="IW255" t="s">
        <v>234</v>
      </c>
      <c r="IX255" t="s">
        <v>234</v>
      </c>
      <c r="IY255" t="s">
        <v>234</v>
      </c>
      <c r="IZ255" t="s">
        <v>234</v>
      </c>
      <c r="JA255" t="s">
        <v>234</v>
      </c>
      <c r="JB255" t="s">
        <v>234</v>
      </c>
      <c r="JC255" t="s">
        <v>234</v>
      </c>
      <c r="JD255" t="s">
        <v>234</v>
      </c>
      <c r="JE255" t="s">
        <v>234</v>
      </c>
      <c r="JF255" t="s">
        <v>234</v>
      </c>
      <c r="JG255" t="s">
        <v>234</v>
      </c>
      <c r="JH255" t="s">
        <v>234</v>
      </c>
      <c r="JI255" t="s">
        <v>234</v>
      </c>
      <c r="JJ255" t="s">
        <v>234</v>
      </c>
      <c r="JK255" t="s">
        <v>234</v>
      </c>
      <c r="JL255" t="s">
        <v>234</v>
      </c>
      <c r="JM255" t="s">
        <v>234</v>
      </c>
      <c r="JN255" t="s">
        <v>234</v>
      </c>
      <c r="JO255" t="s">
        <v>234</v>
      </c>
      <c r="JP255" t="s">
        <v>234</v>
      </c>
      <c r="JQ255" t="s">
        <v>234</v>
      </c>
      <c r="JR255" t="s">
        <v>234</v>
      </c>
      <c r="JS255" t="s">
        <v>234</v>
      </c>
      <c r="JT255" t="s">
        <v>234</v>
      </c>
      <c r="JU255" t="s">
        <v>234</v>
      </c>
      <c r="JV255" t="s">
        <v>234</v>
      </c>
      <c r="JW255" t="s">
        <v>234</v>
      </c>
      <c r="JX255" t="s">
        <v>234</v>
      </c>
    </row>
    <row r="256" spans="1:284" x14ac:dyDescent="0.35">
      <c r="A256" t="s">
        <v>4390</v>
      </c>
      <c r="B256" s="268">
        <v>44616</v>
      </c>
      <c r="C256" t="s">
        <v>438</v>
      </c>
      <c r="D256" t="s">
        <v>437</v>
      </c>
      <c r="E256" t="s">
        <v>484</v>
      </c>
      <c r="F256" t="s">
        <v>441</v>
      </c>
      <c r="G256" t="s">
        <v>486</v>
      </c>
      <c r="H256" t="s">
        <v>490</v>
      </c>
      <c r="I256" t="s">
        <v>491</v>
      </c>
      <c r="J256" t="s">
        <v>492</v>
      </c>
      <c r="K256" t="s">
        <v>247</v>
      </c>
      <c r="L256" t="s">
        <v>284</v>
      </c>
      <c r="M256" t="s">
        <v>250</v>
      </c>
      <c r="N256" t="s">
        <v>234</v>
      </c>
      <c r="O256" t="s">
        <v>234</v>
      </c>
      <c r="P256" t="s">
        <v>285</v>
      </c>
      <c r="Q256" t="s">
        <v>234</v>
      </c>
      <c r="R256" t="s">
        <v>318</v>
      </c>
      <c r="S256">
        <v>1</v>
      </c>
      <c r="T256">
        <v>0</v>
      </c>
      <c r="U256">
        <v>0</v>
      </c>
      <c r="V256">
        <v>0</v>
      </c>
      <c r="W256">
        <v>0</v>
      </c>
      <c r="X256">
        <v>0</v>
      </c>
      <c r="Y256">
        <v>0</v>
      </c>
      <c r="Z256">
        <v>0</v>
      </c>
      <c r="AA256" t="s">
        <v>309</v>
      </c>
      <c r="AB256" t="s">
        <v>750</v>
      </c>
      <c r="AC256" t="s">
        <v>287</v>
      </c>
      <c r="AD256">
        <v>1</v>
      </c>
      <c r="AE256">
        <v>0</v>
      </c>
      <c r="AF256">
        <v>0</v>
      </c>
      <c r="AG256">
        <v>0</v>
      </c>
      <c r="AH256">
        <v>0</v>
      </c>
      <c r="AI256">
        <v>0</v>
      </c>
      <c r="AJ256">
        <v>0</v>
      </c>
      <c r="AK256">
        <v>0</v>
      </c>
      <c r="AL256">
        <v>0</v>
      </c>
      <c r="AM256">
        <v>0</v>
      </c>
      <c r="AN256" t="s">
        <v>234</v>
      </c>
      <c r="AO256" t="s">
        <v>288</v>
      </c>
      <c r="AP256" t="s">
        <v>311</v>
      </c>
      <c r="AQ256" t="s">
        <v>3851</v>
      </c>
      <c r="AR256">
        <v>1</v>
      </c>
      <c r="AS256">
        <v>1</v>
      </c>
      <c r="AT256">
        <v>1</v>
      </c>
      <c r="AU256">
        <v>1</v>
      </c>
      <c r="AV256">
        <v>0</v>
      </c>
      <c r="AW256">
        <v>0</v>
      </c>
      <c r="AX256">
        <v>1</v>
      </c>
      <c r="AY256">
        <v>0</v>
      </c>
      <c r="AZ256" t="s">
        <v>1500</v>
      </c>
      <c r="BA256">
        <v>600</v>
      </c>
      <c r="BB256">
        <v>300</v>
      </c>
      <c r="BC256" t="s">
        <v>1655</v>
      </c>
      <c r="BD256">
        <v>390</v>
      </c>
      <c r="BE256" s="252">
        <v>150</v>
      </c>
      <c r="BF256" t="s">
        <v>1655</v>
      </c>
      <c r="BG256">
        <v>390</v>
      </c>
      <c r="BH256" s="252">
        <v>169.565217391304</v>
      </c>
      <c r="BI256" t="s">
        <v>1655</v>
      </c>
      <c r="BJ256">
        <v>390</v>
      </c>
      <c r="BK256" s="252">
        <v>134.482758620689</v>
      </c>
      <c r="BL256" t="s">
        <v>1655</v>
      </c>
      <c r="BM256" t="s">
        <v>234</v>
      </c>
      <c r="BN256" s="252" t="s">
        <v>234</v>
      </c>
      <c r="BO256" t="s">
        <v>234</v>
      </c>
      <c r="BP256" t="s">
        <v>234</v>
      </c>
      <c r="BQ256" s="252" t="s">
        <v>234</v>
      </c>
      <c r="BR256" t="s">
        <v>234</v>
      </c>
      <c r="BS256" t="s">
        <v>1507</v>
      </c>
      <c r="BT256" t="s">
        <v>1655</v>
      </c>
      <c r="BU256">
        <v>1200</v>
      </c>
      <c r="BV256" t="s">
        <v>234</v>
      </c>
      <c r="BW256" t="s">
        <v>234</v>
      </c>
      <c r="BX256" t="s">
        <v>234</v>
      </c>
      <c r="BY256" t="s">
        <v>234</v>
      </c>
      <c r="BZ256" t="s">
        <v>234</v>
      </c>
      <c r="CA256" t="s">
        <v>234</v>
      </c>
      <c r="CB256" t="s">
        <v>259</v>
      </c>
      <c r="CC256">
        <v>1200</v>
      </c>
      <c r="CD256" t="s">
        <v>1655</v>
      </c>
      <c r="CE256" t="s">
        <v>1655</v>
      </c>
      <c r="CF256" t="s">
        <v>1519</v>
      </c>
      <c r="CG256">
        <v>0</v>
      </c>
      <c r="CH256">
        <v>1</v>
      </c>
      <c r="CI256">
        <v>0</v>
      </c>
      <c r="CJ256">
        <v>0</v>
      </c>
      <c r="CK256">
        <v>0</v>
      </c>
      <c r="CL256">
        <v>0</v>
      </c>
      <c r="CM256">
        <v>0</v>
      </c>
      <c r="CN256">
        <v>0</v>
      </c>
      <c r="CO256">
        <v>0</v>
      </c>
      <c r="CP256">
        <v>0</v>
      </c>
      <c r="CQ256">
        <v>0</v>
      </c>
      <c r="CR256">
        <v>0</v>
      </c>
      <c r="CS256">
        <v>0</v>
      </c>
      <c r="CT256">
        <v>0</v>
      </c>
      <c r="CU256" t="s">
        <v>234</v>
      </c>
      <c r="CV256" t="s">
        <v>1463</v>
      </c>
      <c r="CW256">
        <v>0</v>
      </c>
      <c r="CX256">
        <v>0</v>
      </c>
      <c r="CY256">
        <v>1</v>
      </c>
      <c r="CZ256">
        <v>0</v>
      </c>
      <c r="DA256">
        <v>0</v>
      </c>
      <c r="DB256">
        <v>0</v>
      </c>
      <c r="DC256">
        <v>0</v>
      </c>
      <c r="DD256">
        <v>0</v>
      </c>
      <c r="DE256" t="s">
        <v>1655</v>
      </c>
      <c r="DF256" t="s">
        <v>1445</v>
      </c>
      <c r="DG256" t="s">
        <v>1655</v>
      </c>
      <c r="DH256" t="s">
        <v>441</v>
      </c>
      <c r="DI256" t="s">
        <v>305</v>
      </c>
      <c r="DJ256" t="s">
        <v>486</v>
      </c>
      <c r="DK256" t="s">
        <v>305</v>
      </c>
      <c r="DL256" t="s">
        <v>234</v>
      </c>
      <c r="DM256" t="s">
        <v>234</v>
      </c>
      <c r="DN256" t="s">
        <v>234</v>
      </c>
      <c r="DO256" t="s">
        <v>234</v>
      </c>
      <c r="DP256" t="s">
        <v>234</v>
      </c>
      <c r="DQ256" t="s">
        <v>234</v>
      </c>
      <c r="DR256" t="s">
        <v>234</v>
      </c>
      <c r="DS256" t="s">
        <v>234</v>
      </c>
      <c r="DT256" t="s">
        <v>234</v>
      </c>
      <c r="DU256" t="s">
        <v>234</v>
      </c>
      <c r="DV256" t="s">
        <v>234</v>
      </c>
      <c r="DW256" t="s">
        <v>234</v>
      </c>
      <c r="DX256" t="s">
        <v>234</v>
      </c>
      <c r="DY256" t="s">
        <v>234</v>
      </c>
      <c r="DZ256" t="s">
        <v>234</v>
      </c>
      <c r="EA256" t="s">
        <v>234</v>
      </c>
      <c r="EB256" t="s">
        <v>234</v>
      </c>
      <c r="EC256" t="s">
        <v>234</v>
      </c>
      <c r="ED256" t="s">
        <v>234</v>
      </c>
      <c r="EE256" t="s">
        <v>234</v>
      </c>
      <c r="EF256" t="s">
        <v>234</v>
      </c>
      <c r="EG256" t="s">
        <v>234</v>
      </c>
      <c r="EH256" t="s">
        <v>234</v>
      </c>
      <c r="EI256" t="s">
        <v>234</v>
      </c>
      <c r="EJ256" t="s">
        <v>234</v>
      </c>
      <c r="EK256" s="252" t="s">
        <v>234</v>
      </c>
      <c r="EL256" t="s">
        <v>234</v>
      </c>
      <c r="EM256" t="s">
        <v>234</v>
      </c>
      <c r="EN256" t="s">
        <v>234</v>
      </c>
      <c r="EO256" t="s">
        <v>234</v>
      </c>
      <c r="EP256" t="s">
        <v>234</v>
      </c>
      <c r="EQ256" s="252" t="s">
        <v>234</v>
      </c>
      <c r="ER256" t="s">
        <v>234</v>
      </c>
      <c r="ES256" t="s">
        <v>234</v>
      </c>
      <c r="ET256" t="s">
        <v>234</v>
      </c>
      <c r="EU256" t="s">
        <v>234</v>
      </c>
      <c r="EV256" t="s">
        <v>234</v>
      </c>
      <c r="EW256" t="s">
        <v>234</v>
      </c>
      <c r="EX256" t="s">
        <v>234</v>
      </c>
      <c r="EY256" t="s">
        <v>234</v>
      </c>
      <c r="EZ256" t="s">
        <v>234</v>
      </c>
      <c r="FA256" t="s">
        <v>234</v>
      </c>
      <c r="FB256" t="s">
        <v>234</v>
      </c>
      <c r="FC256" t="s">
        <v>234</v>
      </c>
      <c r="FD256" t="s">
        <v>234</v>
      </c>
      <c r="FE256" t="s">
        <v>234</v>
      </c>
      <c r="FF256" t="s">
        <v>234</v>
      </c>
      <c r="FG256" t="s">
        <v>234</v>
      </c>
      <c r="FH256" t="s">
        <v>234</v>
      </c>
      <c r="FI256" t="s">
        <v>234</v>
      </c>
      <c r="FJ256" t="s">
        <v>234</v>
      </c>
      <c r="FK256" t="s">
        <v>234</v>
      </c>
      <c r="FL256" t="s">
        <v>234</v>
      </c>
      <c r="FM256" t="s">
        <v>234</v>
      </c>
      <c r="FN256" t="s">
        <v>234</v>
      </c>
      <c r="FO256" t="s">
        <v>234</v>
      </c>
      <c r="FP256" t="s">
        <v>234</v>
      </c>
      <c r="FQ256" t="s">
        <v>234</v>
      </c>
      <c r="FR256" t="s">
        <v>234</v>
      </c>
      <c r="FS256" t="s">
        <v>234</v>
      </c>
      <c r="FT256" t="s">
        <v>234</v>
      </c>
      <c r="FU256" t="s">
        <v>234</v>
      </c>
      <c r="FV256" t="s">
        <v>234</v>
      </c>
      <c r="FW256" t="s">
        <v>234</v>
      </c>
      <c r="FX256" t="s">
        <v>234</v>
      </c>
      <c r="FY256" t="s">
        <v>234</v>
      </c>
      <c r="FZ256" t="s">
        <v>234</v>
      </c>
      <c r="GA256" t="s">
        <v>234</v>
      </c>
      <c r="GB256" t="s">
        <v>234</v>
      </c>
      <c r="GC256" t="s">
        <v>234</v>
      </c>
      <c r="GD256" t="s">
        <v>234</v>
      </c>
      <c r="GE256" t="s">
        <v>234</v>
      </c>
      <c r="GF256" t="s">
        <v>234</v>
      </c>
      <c r="GG256" t="s">
        <v>234</v>
      </c>
      <c r="GH256" t="s">
        <v>234</v>
      </c>
      <c r="GI256" t="s">
        <v>234</v>
      </c>
      <c r="GJ256" t="s">
        <v>234</v>
      </c>
      <c r="GK256" t="s">
        <v>234</v>
      </c>
      <c r="GL256" t="s">
        <v>234</v>
      </c>
      <c r="GM256" t="s">
        <v>234</v>
      </c>
      <c r="GN256" t="s">
        <v>234</v>
      </c>
      <c r="GO256" t="s">
        <v>234</v>
      </c>
      <c r="GP256" t="s">
        <v>234</v>
      </c>
      <c r="GQ256" t="s">
        <v>234</v>
      </c>
      <c r="GR256" t="s">
        <v>1655</v>
      </c>
      <c r="GS256" t="s">
        <v>1575</v>
      </c>
      <c r="GT256">
        <v>0</v>
      </c>
      <c r="GU256">
        <v>0</v>
      </c>
      <c r="GV256">
        <v>1</v>
      </c>
      <c r="GW256">
        <v>0</v>
      </c>
      <c r="GX256">
        <v>0</v>
      </c>
      <c r="GY256">
        <v>0</v>
      </c>
      <c r="GZ256" t="s">
        <v>234</v>
      </c>
      <c r="HA256" t="s">
        <v>1586</v>
      </c>
      <c r="HB256">
        <v>0</v>
      </c>
      <c r="HC256">
        <v>0</v>
      </c>
      <c r="HD256">
        <v>1</v>
      </c>
      <c r="HE256">
        <v>0</v>
      </c>
      <c r="HF256">
        <v>0</v>
      </c>
      <c r="HG256">
        <v>0</v>
      </c>
      <c r="HH256">
        <v>0</v>
      </c>
      <c r="HI256">
        <v>0</v>
      </c>
      <c r="HJ256" t="s">
        <v>234</v>
      </c>
      <c r="HK256" t="s">
        <v>1655</v>
      </c>
      <c r="HL256" t="s">
        <v>234</v>
      </c>
      <c r="HM256" t="s">
        <v>309</v>
      </c>
      <c r="HN256">
        <v>1</v>
      </c>
      <c r="HO256">
        <v>0</v>
      </c>
      <c r="HP256">
        <v>0</v>
      </c>
      <c r="HQ256" t="s">
        <v>234</v>
      </c>
      <c r="HR256" t="s">
        <v>234</v>
      </c>
      <c r="HS256" t="s">
        <v>234</v>
      </c>
      <c r="HT256" t="s">
        <v>234</v>
      </c>
      <c r="HU256" t="s">
        <v>234</v>
      </c>
      <c r="HV256" t="s">
        <v>234</v>
      </c>
      <c r="HW256" t="s">
        <v>234</v>
      </c>
      <c r="HX256" t="s">
        <v>234</v>
      </c>
      <c r="HY256" t="s">
        <v>234</v>
      </c>
      <c r="HZ256" t="s">
        <v>234</v>
      </c>
      <c r="IA256" t="s">
        <v>234</v>
      </c>
      <c r="IB256" t="s">
        <v>234</v>
      </c>
      <c r="IC256" t="s">
        <v>234</v>
      </c>
      <c r="ID256" t="s">
        <v>234</v>
      </c>
      <c r="IE256" t="s">
        <v>234</v>
      </c>
      <c r="IF256" t="s">
        <v>234</v>
      </c>
      <c r="IG256" t="s">
        <v>234</v>
      </c>
      <c r="IH256" t="s">
        <v>234</v>
      </c>
      <c r="II256" t="s">
        <v>234</v>
      </c>
      <c r="IJ256" t="s">
        <v>234</v>
      </c>
      <c r="IK256" t="s">
        <v>234</v>
      </c>
      <c r="IL256" t="s">
        <v>234</v>
      </c>
      <c r="IM256" t="s">
        <v>234</v>
      </c>
      <c r="IN256" t="s">
        <v>234</v>
      </c>
      <c r="IO256" t="s">
        <v>234</v>
      </c>
      <c r="IP256" t="s">
        <v>234</v>
      </c>
      <c r="IQ256" t="s">
        <v>234</v>
      </c>
      <c r="IR256" t="s">
        <v>234</v>
      </c>
      <c r="IS256" t="s">
        <v>234</v>
      </c>
      <c r="IT256" t="s">
        <v>234</v>
      </c>
      <c r="IU256" t="s">
        <v>234</v>
      </c>
      <c r="IV256" t="s">
        <v>234</v>
      </c>
      <c r="IW256" t="s">
        <v>234</v>
      </c>
      <c r="IX256" t="s">
        <v>234</v>
      </c>
      <c r="IY256" t="s">
        <v>234</v>
      </c>
      <c r="IZ256" t="s">
        <v>234</v>
      </c>
      <c r="JA256" t="s">
        <v>234</v>
      </c>
      <c r="JB256" t="s">
        <v>234</v>
      </c>
      <c r="JC256" t="s">
        <v>234</v>
      </c>
      <c r="JD256" t="s">
        <v>234</v>
      </c>
      <c r="JE256" t="s">
        <v>234</v>
      </c>
      <c r="JF256" t="s">
        <v>234</v>
      </c>
      <c r="JG256" t="s">
        <v>234</v>
      </c>
      <c r="JH256" t="s">
        <v>234</v>
      </c>
      <c r="JI256" t="s">
        <v>234</v>
      </c>
      <c r="JJ256" t="s">
        <v>234</v>
      </c>
      <c r="JK256" t="s">
        <v>234</v>
      </c>
      <c r="JL256" t="s">
        <v>234</v>
      </c>
      <c r="JM256" t="s">
        <v>234</v>
      </c>
      <c r="JN256" t="s">
        <v>234</v>
      </c>
      <c r="JO256" t="s">
        <v>234</v>
      </c>
      <c r="JP256" t="s">
        <v>234</v>
      </c>
      <c r="JQ256" t="s">
        <v>234</v>
      </c>
      <c r="JR256" t="s">
        <v>234</v>
      </c>
      <c r="JS256" t="s">
        <v>234</v>
      </c>
      <c r="JT256" t="s">
        <v>234</v>
      </c>
      <c r="JU256" t="s">
        <v>234</v>
      </c>
      <c r="JV256" t="s">
        <v>234</v>
      </c>
      <c r="JW256" t="s">
        <v>234</v>
      </c>
      <c r="JX256" t="s">
        <v>3443</v>
      </c>
    </row>
    <row r="257" spans="1:284" x14ac:dyDescent="0.35">
      <c r="A257" t="s">
        <v>4391</v>
      </c>
      <c r="B257" s="268">
        <v>44616</v>
      </c>
      <c r="C257" t="s">
        <v>438</v>
      </c>
      <c r="D257" t="s">
        <v>437</v>
      </c>
      <c r="E257" t="s">
        <v>484</v>
      </c>
      <c r="F257" t="s">
        <v>441</v>
      </c>
      <c r="G257" t="s">
        <v>486</v>
      </c>
      <c r="H257" t="s">
        <v>490</v>
      </c>
      <c r="I257" t="s">
        <v>491</v>
      </c>
      <c r="J257" t="s">
        <v>492</v>
      </c>
      <c r="K257" t="s">
        <v>247</v>
      </c>
      <c r="L257" t="s">
        <v>284</v>
      </c>
      <c r="M257" t="s">
        <v>250</v>
      </c>
      <c r="N257" t="s">
        <v>234</v>
      </c>
      <c r="O257" t="s">
        <v>234</v>
      </c>
      <c r="P257" t="s">
        <v>285</v>
      </c>
      <c r="Q257" t="s">
        <v>234</v>
      </c>
      <c r="R257" t="s">
        <v>302</v>
      </c>
      <c r="S257">
        <v>0</v>
      </c>
      <c r="T257">
        <v>1</v>
      </c>
      <c r="U257">
        <v>0</v>
      </c>
      <c r="V257">
        <v>0</v>
      </c>
      <c r="W257">
        <v>0</v>
      </c>
      <c r="X257">
        <v>0</v>
      </c>
      <c r="Y257">
        <v>0</v>
      </c>
      <c r="Z257">
        <v>0</v>
      </c>
      <c r="AA257" t="s">
        <v>303</v>
      </c>
      <c r="AB257" t="s">
        <v>752</v>
      </c>
      <c r="AC257" t="s">
        <v>287</v>
      </c>
      <c r="AD257">
        <v>1</v>
      </c>
      <c r="AE257">
        <v>0</v>
      </c>
      <c r="AF257">
        <v>0</v>
      </c>
      <c r="AG257">
        <v>0</v>
      </c>
      <c r="AH257">
        <v>0</v>
      </c>
      <c r="AI257">
        <v>0</v>
      </c>
      <c r="AJ257">
        <v>0</v>
      </c>
      <c r="AK257">
        <v>0</v>
      </c>
      <c r="AL257">
        <v>0</v>
      </c>
      <c r="AM257">
        <v>0</v>
      </c>
      <c r="AN257" t="s">
        <v>234</v>
      </c>
      <c r="AO257" t="s">
        <v>288</v>
      </c>
      <c r="AP257" t="s">
        <v>289</v>
      </c>
      <c r="AQ257" t="s">
        <v>234</v>
      </c>
      <c r="AR257" t="s">
        <v>234</v>
      </c>
      <c r="AS257" t="s">
        <v>234</v>
      </c>
      <c r="AT257" t="s">
        <v>234</v>
      </c>
      <c r="AU257" t="s">
        <v>234</v>
      </c>
      <c r="AV257" t="s">
        <v>234</v>
      </c>
      <c r="AW257" t="s">
        <v>234</v>
      </c>
      <c r="AX257" t="s">
        <v>234</v>
      </c>
      <c r="AY257" t="s">
        <v>234</v>
      </c>
      <c r="AZ257" t="s">
        <v>234</v>
      </c>
      <c r="BA257" t="s">
        <v>234</v>
      </c>
      <c r="BB257" t="s">
        <v>234</v>
      </c>
      <c r="BC257" t="s">
        <v>234</v>
      </c>
      <c r="BD257" t="s">
        <v>234</v>
      </c>
      <c r="BE257" s="252" t="s">
        <v>234</v>
      </c>
      <c r="BF257" t="s">
        <v>234</v>
      </c>
      <c r="BG257" t="s">
        <v>234</v>
      </c>
      <c r="BH257" s="252" t="s">
        <v>234</v>
      </c>
      <c r="BI257" t="s">
        <v>234</v>
      </c>
      <c r="BJ257" t="s">
        <v>234</v>
      </c>
      <c r="BK257" s="252" t="s">
        <v>234</v>
      </c>
      <c r="BL257" t="s">
        <v>234</v>
      </c>
      <c r="BM257" t="s">
        <v>234</v>
      </c>
      <c r="BN257" s="252" t="s">
        <v>234</v>
      </c>
      <c r="BO257" t="s">
        <v>234</v>
      </c>
      <c r="BP257" t="s">
        <v>234</v>
      </c>
      <c r="BQ257" s="252" t="s">
        <v>234</v>
      </c>
      <c r="BR257" t="s">
        <v>234</v>
      </c>
      <c r="BS257" t="s">
        <v>234</v>
      </c>
      <c r="BT257" t="s">
        <v>234</v>
      </c>
      <c r="BU257" t="s">
        <v>234</v>
      </c>
      <c r="BV257" t="s">
        <v>234</v>
      </c>
      <c r="BW257" t="s">
        <v>234</v>
      </c>
      <c r="BX257" t="s">
        <v>234</v>
      </c>
      <c r="BY257" t="s">
        <v>234</v>
      </c>
      <c r="BZ257" t="s">
        <v>234</v>
      </c>
      <c r="CA257" t="s">
        <v>234</v>
      </c>
      <c r="CB257" t="s">
        <v>234</v>
      </c>
      <c r="CC257" t="s">
        <v>234</v>
      </c>
      <c r="CD257" t="s">
        <v>234</v>
      </c>
      <c r="CE257" t="s">
        <v>234</v>
      </c>
      <c r="CF257" t="s">
        <v>234</v>
      </c>
      <c r="CG257" t="s">
        <v>234</v>
      </c>
      <c r="CH257" t="s">
        <v>234</v>
      </c>
      <c r="CI257" t="s">
        <v>234</v>
      </c>
      <c r="CJ257" t="s">
        <v>234</v>
      </c>
      <c r="CK257" t="s">
        <v>234</v>
      </c>
      <c r="CL257" t="s">
        <v>234</v>
      </c>
      <c r="CM257" t="s">
        <v>234</v>
      </c>
      <c r="CN257" t="s">
        <v>234</v>
      </c>
      <c r="CO257" t="s">
        <v>234</v>
      </c>
      <c r="CP257" t="s">
        <v>234</v>
      </c>
      <c r="CQ257" t="s">
        <v>234</v>
      </c>
      <c r="CR257" t="s">
        <v>234</v>
      </c>
      <c r="CS257" t="s">
        <v>234</v>
      </c>
      <c r="CT257" t="s">
        <v>234</v>
      </c>
      <c r="CU257" t="s">
        <v>234</v>
      </c>
      <c r="CV257" t="s">
        <v>234</v>
      </c>
      <c r="CW257" t="s">
        <v>234</v>
      </c>
      <c r="CX257" t="s">
        <v>234</v>
      </c>
      <c r="CY257" t="s">
        <v>234</v>
      </c>
      <c r="CZ257" t="s">
        <v>234</v>
      </c>
      <c r="DA257" t="s">
        <v>234</v>
      </c>
      <c r="DB257" t="s">
        <v>234</v>
      </c>
      <c r="DC257" t="s">
        <v>234</v>
      </c>
      <c r="DD257" t="s">
        <v>234</v>
      </c>
      <c r="DE257" t="s">
        <v>234</v>
      </c>
      <c r="DF257" t="s">
        <v>234</v>
      </c>
      <c r="DG257" t="s">
        <v>234</v>
      </c>
      <c r="DH257" t="s">
        <v>234</v>
      </c>
      <c r="DI257" t="s">
        <v>234</v>
      </c>
      <c r="DJ257" t="s">
        <v>234</v>
      </c>
      <c r="DK257" t="s">
        <v>234</v>
      </c>
      <c r="DL257" t="s">
        <v>4082</v>
      </c>
      <c r="DM257">
        <v>0</v>
      </c>
      <c r="DN257">
        <v>1</v>
      </c>
      <c r="DO257">
        <v>1</v>
      </c>
      <c r="DP257">
        <v>1</v>
      </c>
      <c r="DQ257">
        <v>1</v>
      </c>
      <c r="DR257">
        <v>0</v>
      </c>
      <c r="DS257">
        <v>1</v>
      </c>
      <c r="DT257">
        <v>0</v>
      </c>
      <c r="DU257" t="s">
        <v>234</v>
      </c>
      <c r="DV257" t="s">
        <v>234</v>
      </c>
      <c r="DW257" t="s">
        <v>234</v>
      </c>
      <c r="DX257" t="s">
        <v>234</v>
      </c>
      <c r="DY257" t="s">
        <v>234</v>
      </c>
      <c r="DZ257" t="s">
        <v>234</v>
      </c>
      <c r="EA257" t="s">
        <v>234</v>
      </c>
      <c r="EB257" t="s">
        <v>234</v>
      </c>
      <c r="EC257">
        <v>25</v>
      </c>
      <c r="ED257" t="s">
        <v>1655</v>
      </c>
      <c r="EE257">
        <v>50</v>
      </c>
      <c r="EF257" t="s">
        <v>1655</v>
      </c>
      <c r="EG257" t="s">
        <v>1655</v>
      </c>
      <c r="EH257">
        <v>35</v>
      </c>
      <c r="EI257" t="s">
        <v>234</v>
      </c>
      <c r="EJ257" t="s">
        <v>234</v>
      </c>
      <c r="EK257" s="252">
        <v>35</v>
      </c>
      <c r="EL257" t="s">
        <v>1655</v>
      </c>
      <c r="EM257" t="s">
        <v>1655</v>
      </c>
      <c r="EN257">
        <v>100</v>
      </c>
      <c r="EO257" t="s">
        <v>234</v>
      </c>
      <c r="EP257" t="s">
        <v>234</v>
      </c>
      <c r="EQ257" s="252">
        <v>100</v>
      </c>
      <c r="ER257" t="s">
        <v>1655</v>
      </c>
      <c r="ES257" t="s">
        <v>1655</v>
      </c>
      <c r="ET257">
        <v>100</v>
      </c>
      <c r="EU257" t="s">
        <v>234</v>
      </c>
      <c r="EV257" t="s">
        <v>234</v>
      </c>
      <c r="EW257" t="s">
        <v>234</v>
      </c>
      <c r="EX257" s="99">
        <v>100</v>
      </c>
      <c r="EY257" t="s">
        <v>1655</v>
      </c>
      <c r="EZ257" t="s">
        <v>234</v>
      </c>
      <c r="FA257" t="s">
        <v>234</v>
      </c>
      <c r="FB257" t="s">
        <v>234</v>
      </c>
      <c r="FC257" t="s">
        <v>234</v>
      </c>
      <c r="FD257" t="s">
        <v>234</v>
      </c>
      <c r="FE257" t="s">
        <v>234</v>
      </c>
      <c r="FF257" t="s">
        <v>234</v>
      </c>
      <c r="FG257" t="s">
        <v>234</v>
      </c>
      <c r="FH257" t="s">
        <v>234</v>
      </c>
      <c r="FI257" t="s">
        <v>234</v>
      </c>
      <c r="FJ257" t="s">
        <v>234</v>
      </c>
      <c r="FK257" t="s">
        <v>234</v>
      </c>
      <c r="FL257" t="s">
        <v>1445</v>
      </c>
      <c r="FM257" t="s">
        <v>234</v>
      </c>
      <c r="FN257" t="s">
        <v>234</v>
      </c>
      <c r="FO257" t="s">
        <v>234</v>
      </c>
      <c r="FP257" t="s">
        <v>234</v>
      </c>
      <c r="FQ257" t="s">
        <v>234</v>
      </c>
      <c r="FR257" t="s">
        <v>234</v>
      </c>
      <c r="FS257" t="s">
        <v>234</v>
      </c>
      <c r="FT257" t="s">
        <v>234</v>
      </c>
      <c r="FU257" t="s">
        <v>234</v>
      </c>
      <c r="FV257" t="s">
        <v>234</v>
      </c>
      <c r="FW257" t="s">
        <v>234</v>
      </c>
      <c r="FX257" t="s">
        <v>234</v>
      </c>
      <c r="FY257" t="s">
        <v>234</v>
      </c>
      <c r="FZ257" t="s">
        <v>234</v>
      </c>
      <c r="GA257" t="s">
        <v>234</v>
      </c>
      <c r="GB257" t="s">
        <v>234</v>
      </c>
      <c r="GC257" t="s">
        <v>234</v>
      </c>
      <c r="GD257" t="s">
        <v>234</v>
      </c>
      <c r="GE257" t="s">
        <v>234</v>
      </c>
      <c r="GF257" t="s">
        <v>234</v>
      </c>
      <c r="GG257" t="s">
        <v>234</v>
      </c>
      <c r="GH257" t="s">
        <v>234</v>
      </c>
      <c r="GI257" t="s">
        <v>234</v>
      </c>
      <c r="GJ257" t="s">
        <v>234</v>
      </c>
      <c r="GK257" t="s">
        <v>1445</v>
      </c>
      <c r="GL257" t="s">
        <v>1445</v>
      </c>
      <c r="GM257" t="s">
        <v>1655</v>
      </c>
      <c r="GN257" t="s">
        <v>441</v>
      </c>
      <c r="GO257" t="s">
        <v>305</v>
      </c>
      <c r="GP257" t="s">
        <v>486</v>
      </c>
      <c r="GQ257" t="s">
        <v>305</v>
      </c>
      <c r="GR257" t="s">
        <v>1445</v>
      </c>
      <c r="GS257" t="s">
        <v>234</v>
      </c>
      <c r="GT257" t="s">
        <v>234</v>
      </c>
      <c r="GU257" t="s">
        <v>234</v>
      </c>
      <c r="GV257" t="s">
        <v>234</v>
      </c>
      <c r="GW257" t="s">
        <v>234</v>
      </c>
      <c r="GX257" t="s">
        <v>234</v>
      </c>
      <c r="GY257" t="s">
        <v>234</v>
      </c>
      <c r="GZ257" t="s">
        <v>234</v>
      </c>
      <c r="HA257" t="s">
        <v>269</v>
      </c>
      <c r="HB257">
        <v>0</v>
      </c>
      <c r="HC257">
        <v>0</v>
      </c>
      <c r="HD257">
        <v>0</v>
      </c>
      <c r="HE257">
        <v>0</v>
      </c>
      <c r="HF257">
        <v>0</v>
      </c>
      <c r="HG257">
        <v>0</v>
      </c>
      <c r="HH257">
        <v>0</v>
      </c>
      <c r="HI257">
        <v>1</v>
      </c>
      <c r="HJ257" t="s">
        <v>234</v>
      </c>
      <c r="HK257" t="s">
        <v>269</v>
      </c>
      <c r="HL257" t="s">
        <v>234</v>
      </c>
      <c r="HM257" t="s">
        <v>234</v>
      </c>
      <c r="HN257" t="s">
        <v>234</v>
      </c>
      <c r="HO257" t="s">
        <v>234</v>
      </c>
      <c r="HP257" t="s">
        <v>234</v>
      </c>
      <c r="HQ257" t="s">
        <v>234</v>
      </c>
      <c r="HR257" t="s">
        <v>234</v>
      </c>
      <c r="HS257" t="s">
        <v>234</v>
      </c>
      <c r="HT257" t="s">
        <v>234</v>
      </c>
      <c r="HU257" t="s">
        <v>234</v>
      </c>
      <c r="HV257" t="s">
        <v>234</v>
      </c>
      <c r="HW257" t="s">
        <v>234</v>
      </c>
      <c r="HX257" t="s">
        <v>234</v>
      </c>
      <c r="HY257" t="s">
        <v>234</v>
      </c>
      <c r="HZ257" t="s">
        <v>234</v>
      </c>
      <c r="IA257" t="s">
        <v>234</v>
      </c>
      <c r="IB257" t="s">
        <v>234</v>
      </c>
      <c r="IC257" t="s">
        <v>234</v>
      </c>
      <c r="ID257" t="s">
        <v>234</v>
      </c>
      <c r="IE257" t="s">
        <v>234</v>
      </c>
      <c r="IF257" t="s">
        <v>234</v>
      </c>
      <c r="IG257" t="s">
        <v>234</v>
      </c>
      <c r="IH257" t="s">
        <v>234</v>
      </c>
      <c r="II257" t="s">
        <v>234</v>
      </c>
      <c r="IJ257" t="s">
        <v>234</v>
      </c>
      <c r="IK257" t="s">
        <v>234</v>
      </c>
      <c r="IL257" t="s">
        <v>234</v>
      </c>
      <c r="IM257" t="s">
        <v>234</v>
      </c>
      <c r="IN257" t="s">
        <v>234</v>
      </c>
      <c r="IO257" t="s">
        <v>234</v>
      </c>
      <c r="IP257" t="s">
        <v>234</v>
      </c>
      <c r="IQ257" t="s">
        <v>234</v>
      </c>
      <c r="IR257" t="s">
        <v>234</v>
      </c>
      <c r="IS257" t="s">
        <v>234</v>
      </c>
      <c r="IT257" t="s">
        <v>234</v>
      </c>
      <c r="IU257" t="s">
        <v>234</v>
      </c>
      <c r="IV257" t="s">
        <v>234</v>
      </c>
      <c r="IW257" t="s">
        <v>234</v>
      </c>
      <c r="IX257" t="s">
        <v>234</v>
      </c>
      <c r="IY257" t="s">
        <v>234</v>
      </c>
      <c r="IZ257" t="s">
        <v>234</v>
      </c>
      <c r="JA257" t="s">
        <v>234</v>
      </c>
      <c r="JB257" t="s">
        <v>234</v>
      </c>
      <c r="JC257" t="s">
        <v>234</v>
      </c>
      <c r="JD257" t="s">
        <v>234</v>
      </c>
      <c r="JE257" t="s">
        <v>234</v>
      </c>
      <c r="JF257" t="s">
        <v>234</v>
      </c>
      <c r="JG257" t="s">
        <v>234</v>
      </c>
      <c r="JH257" t="s">
        <v>234</v>
      </c>
      <c r="JI257" t="s">
        <v>234</v>
      </c>
      <c r="JJ257" t="s">
        <v>234</v>
      </c>
      <c r="JK257" t="s">
        <v>234</v>
      </c>
      <c r="JL257" t="s">
        <v>234</v>
      </c>
      <c r="JM257" t="s">
        <v>234</v>
      </c>
      <c r="JN257" t="s">
        <v>234</v>
      </c>
      <c r="JO257" t="s">
        <v>234</v>
      </c>
      <c r="JP257" t="s">
        <v>234</v>
      </c>
      <c r="JQ257" t="s">
        <v>234</v>
      </c>
      <c r="JR257" t="s">
        <v>234</v>
      </c>
      <c r="JS257" t="s">
        <v>234</v>
      </c>
      <c r="JT257" t="s">
        <v>234</v>
      </c>
      <c r="JU257" t="s">
        <v>234</v>
      </c>
      <c r="JV257" t="s">
        <v>234</v>
      </c>
      <c r="JW257" t="s">
        <v>234</v>
      </c>
      <c r="JX257" t="s">
        <v>3443</v>
      </c>
    </row>
    <row r="258" spans="1:284" x14ac:dyDescent="0.35">
      <c r="A258" t="s">
        <v>4394</v>
      </c>
      <c r="B258" s="268">
        <v>44616</v>
      </c>
      <c r="C258" t="s">
        <v>438</v>
      </c>
      <c r="D258" t="s">
        <v>437</v>
      </c>
      <c r="E258" t="s">
        <v>484</v>
      </c>
      <c r="F258" t="s">
        <v>441</v>
      </c>
      <c r="G258" t="s">
        <v>486</v>
      </c>
      <c r="H258" t="s">
        <v>490</v>
      </c>
      <c r="I258" t="s">
        <v>491</v>
      </c>
      <c r="J258" t="s">
        <v>492</v>
      </c>
      <c r="K258" t="s">
        <v>247</v>
      </c>
      <c r="L258" t="s">
        <v>284</v>
      </c>
      <c r="M258" t="s">
        <v>250</v>
      </c>
      <c r="N258" t="s">
        <v>234</v>
      </c>
      <c r="O258" t="s">
        <v>234</v>
      </c>
      <c r="P258" t="s">
        <v>285</v>
      </c>
      <c r="Q258" t="s">
        <v>234</v>
      </c>
      <c r="R258" t="s">
        <v>302</v>
      </c>
      <c r="S258">
        <v>0</v>
      </c>
      <c r="T258">
        <v>1</v>
      </c>
      <c r="U258">
        <v>0</v>
      </c>
      <c r="V258">
        <v>0</v>
      </c>
      <c r="W258">
        <v>0</v>
      </c>
      <c r="X258">
        <v>0</v>
      </c>
      <c r="Y258">
        <v>0</v>
      </c>
      <c r="Z258">
        <v>0</v>
      </c>
      <c r="AA258" t="s">
        <v>303</v>
      </c>
      <c r="AB258" t="s">
        <v>752</v>
      </c>
      <c r="AC258" t="s">
        <v>287</v>
      </c>
      <c r="AD258">
        <v>1</v>
      </c>
      <c r="AE258">
        <v>0</v>
      </c>
      <c r="AF258">
        <v>0</v>
      </c>
      <c r="AG258">
        <v>0</v>
      </c>
      <c r="AH258">
        <v>0</v>
      </c>
      <c r="AI258">
        <v>0</v>
      </c>
      <c r="AJ258">
        <v>0</v>
      </c>
      <c r="AK258">
        <v>0</v>
      </c>
      <c r="AL258">
        <v>0</v>
      </c>
      <c r="AM258">
        <v>0</v>
      </c>
      <c r="AN258" t="s">
        <v>234</v>
      </c>
      <c r="AO258" t="s">
        <v>288</v>
      </c>
      <c r="AP258" t="s">
        <v>289</v>
      </c>
      <c r="AQ258" t="s">
        <v>234</v>
      </c>
      <c r="AR258" t="s">
        <v>234</v>
      </c>
      <c r="AS258" t="s">
        <v>234</v>
      </c>
      <c r="AT258" t="s">
        <v>234</v>
      </c>
      <c r="AU258" t="s">
        <v>234</v>
      </c>
      <c r="AV258" t="s">
        <v>234</v>
      </c>
      <c r="AW258" t="s">
        <v>234</v>
      </c>
      <c r="AX258" t="s">
        <v>234</v>
      </c>
      <c r="AY258" t="s">
        <v>234</v>
      </c>
      <c r="AZ258" t="s">
        <v>234</v>
      </c>
      <c r="BA258" t="s">
        <v>234</v>
      </c>
      <c r="BB258" t="s">
        <v>234</v>
      </c>
      <c r="BC258" t="s">
        <v>234</v>
      </c>
      <c r="BD258" t="s">
        <v>234</v>
      </c>
      <c r="BE258" s="252" t="s">
        <v>234</v>
      </c>
      <c r="BF258" t="s">
        <v>234</v>
      </c>
      <c r="BG258" t="s">
        <v>234</v>
      </c>
      <c r="BH258" s="252" t="s">
        <v>234</v>
      </c>
      <c r="BI258" t="s">
        <v>234</v>
      </c>
      <c r="BJ258" t="s">
        <v>234</v>
      </c>
      <c r="BK258" s="252" t="s">
        <v>234</v>
      </c>
      <c r="BL258" t="s">
        <v>234</v>
      </c>
      <c r="BM258" t="s">
        <v>234</v>
      </c>
      <c r="BN258" s="252" t="s">
        <v>234</v>
      </c>
      <c r="BO258" t="s">
        <v>234</v>
      </c>
      <c r="BP258" t="s">
        <v>234</v>
      </c>
      <c r="BQ258" s="252" t="s">
        <v>234</v>
      </c>
      <c r="BR258" t="s">
        <v>234</v>
      </c>
      <c r="BS258" t="s">
        <v>234</v>
      </c>
      <c r="BT258" t="s">
        <v>234</v>
      </c>
      <c r="BU258" t="s">
        <v>234</v>
      </c>
      <c r="BV258" t="s">
        <v>234</v>
      </c>
      <c r="BW258" t="s">
        <v>234</v>
      </c>
      <c r="BX258" t="s">
        <v>234</v>
      </c>
      <c r="BY258" t="s">
        <v>234</v>
      </c>
      <c r="BZ258" t="s">
        <v>234</v>
      </c>
      <c r="CA258" t="s">
        <v>234</v>
      </c>
      <c r="CB258" t="s">
        <v>234</v>
      </c>
      <c r="CC258" t="s">
        <v>234</v>
      </c>
      <c r="CD258" t="s">
        <v>234</v>
      </c>
      <c r="CE258" t="s">
        <v>234</v>
      </c>
      <c r="CF258" t="s">
        <v>234</v>
      </c>
      <c r="CG258" t="s">
        <v>234</v>
      </c>
      <c r="CH258" t="s">
        <v>234</v>
      </c>
      <c r="CI258" t="s">
        <v>234</v>
      </c>
      <c r="CJ258" t="s">
        <v>234</v>
      </c>
      <c r="CK258" t="s">
        <v>234</v>
      </c>
      <c r="CL258" t="s">
        <v>234</v>
      </c>
      <c r="CM258" t="s">
        <v>234</v>
      </c>
      <c r="CN258" t="s">
        <v>234</v>
      </c>
      <c r="CO258" t="s">
        <v>234</v>
      </c>
      <c r="CP258" t="s">
        <v>234</v>
      </c>
      <c r="CQ258" t="s">
        <v>234</v>
      </c>
      <c r="CR258" t="s">
        <v>234</v>
      </c>
      <c r="CS258" t="s">
        <v>234</v>
      </c>
      <c r="CT258" t="s">
        <v>234</v>
      </c>
      <c r="CU258" t="s">
        <v>234</v>
      </c>
      <c r="CV258" t="s">
        <v>234</v>
      </c>
      <c r="CW258" t="s">
        <v>234</v>
      </c>
      <c r="CX258" t="s">
        <v>234</v>
      </c>
      <c r="CY258" t="s">
        <v>234</v>
      </c>
      <c r="CZ258" t="s">
        <v>234</v>
      </c>
      <c r="DA258" t="s">
        <v>234</v>
      </c>
      <c r="DB258" t="s">
        <v>234</v>
      </c>
      <c r="DC258" t="s">
        <v>234</v>
      </c>
      <c r="DD258" t="s">
        <v>234</v>
      </c>
      <c r="DE258" t="s">
        <v>234</v>
      </c>
      <c r="DF258" t="s">
        <v>234</v>
      </c>
      <c r="DG258" t="s">
        <v>234</v>
      </c>
      <c r="DH258" t="s">
        <v>234</v>
      </c>
      <c r="DI258" t="s">
        <v>234</v>
      </c>
      <c r="DJ258" t="s">
        <v>234</v>
      </c>
      <c r="DK258" t="s">
        <v>234</v>
      </c>
      <c r="DL258" t="s">
        <v>4392</v>
      </c>
      <c r="DM258">
        <v>1</v>
      </c>
      <c r="DN258">
        <v>0</v>
      </c>
      <c r="DO258">
        <v>1</v>
      </c>
      <c r="DP258">
        <v>1</v>
      </c>
      <c r="DQ258">
        <v>1</v>
      </c>
      <c r="DR258">
        <v>0</v>
      </c>
      <c r="DS258">
        <v>1</v>
      </c>
      <c r="DT258">
        <v>0</v>
      </c>
      <c r="DU258" t="s">
        <v>1655</v>
      </c>
      <c r="DV258">
        <v>40</v>
      </c>
      <c r="DW258" t="s">
        <v>3818</v>
      </c>
      <c r="DX258" t="s">
        <v>234</v>
      </c>
      <c r="DY258" t="s">
        <v>234</v>
      </c>
      <c r="DZ258" t="s">
        <v>234</v>
      </c>
      <c r="EA258" s="99">
        <v>40</v>
      </c>
      <c r="EB258" t="s">
        <v>1655</v>
      </c>
      <c r="EC258" t="s">
        <v>234</v>
      </c>
      <c r="ED258" t="s">
        <v>234</v>
      </c>
      <c r="EE258">
        <v>25</v>
      </c>
      <c r="EF258" t="s">
        <v>1655</v>
      </c>
      <c r="EG258" t="s">
        <v>1655</v>
      </c>
      <c r="EH258">
        <v>20</v>
      </c>
      <c r="EI258" t="s">
        <v>234</v>
      </c>
      <c r="EJ258" t="s">
        <v>234</v>
      </c>
      <c r="EK258" s="252">
        <v>20</v>
      </c>
      <c r="EL258" t="s">
        <v>1655</v>
      </c>
      <c r="EM258" t="s">
        <v>1655</v>
      </c>
      <c r="EN258">
        <v>100</v>
      </c>
      <c r="EO258" t="s">
        <v>234</v>
      </c>
      <c r="EP258" t="s">
        <v>234</v>
      </c>
      <c r="EQ258" s="252">
        <v>100</v>
      </c>
      <c r="ER258" t="s">
        <v>1655</v>
      </c>
      <c r="ES258" t="s">
        <v>1655</v>
      </c>
      <c r="ET258">
        <v>100</v>
      </c>
      <c r="EU258" t="s">
        <v>234</v>
      </c>
      <c r="EV258" t="s">
        <v>234</v>
      </c>
      <c r="EW258" t="s">
        <v>234</v>
      </c>
      <c r="EX258" s="99">
        <v>100</v>
      </c>
      <c r="EY258" t="s">
        <v>1655</v>
      </c>
      <c r="EZ258" t="s">
        <v>234</v>
      </c>
      <c r="FA258" t="s">
        <v>234</v>
      </c>
      <c r="FB258" t="s">
        <v>234</v>
      </c>
      <c r="FC258" t="s">
        <v>234</v>
      </c>
      <c r="FD258" t="s">
        <v>234</v>
      </c>
      <c r="FE258" t="s">
        <v>234</v>
      </c>
      <c r="FF258" t="s">
        <v>234</v>
      </c>
      <c r="FG258" t="s">
        <v>234</v>
      </c>
      <c r="FH258" t="s">
        <v>234</v>
      </c>
      <c r="FI258" t="s">
        <v>234</v>
      </c>
      <c r="FJ258" t="s">
        <v>234</v>
      </c>
      <c r="FK258" t="s">
        <v>234</v>
      </c>
      <c r="FL258" t="s">
        <v>1655</v>
      </c>
      <c r="FM258" t="s">
        <v>4393</v>
      </c>
      <c r="FN258">
        <v>0</v>
      </c>
      <c r="FO258">
        <v>1</v>
      </c>
      <c r="FP258">
        <v>0</v>
      </c>
      <c r="FQ258">
        <v>1</v>
      </c>
      <c r="FR258">
        <v>1</v>
      </c>
      <c r="FS258">
        <v>0</v>
      </c>
      <c r="FT258">
        <v>0</v>
      </c>
      <c r="FU258">
        <v>0</v>
      </c>
      <c r="FV258">
        <v>0</v>
      </c>
      <c r="FW258">
        <v>0</v>
      </c>
      <c r="FX258">
        <v>0</v>
      </c>
      <c r="FY258">
        <v>0</v>
      </c>
      <c r="FZ258">
        <v>0</v>
      </c>
      <c r="GA258" t="s">
        <v>234</v>
      </c>
      <c r="GB258" t="s">
        <v>1047</v>
      </c>
      <c r="GC258">
        <v>0</v>
      </c>
      <c r="GD258">
        <v>0</v>
      </c>
      <c r="GE258">
        <v>0</v>
      </c>
      <c r="GF258">
        <v>1</v>
      </c>
      <c r="GG258">
        <v>0</v>
      </c>
      <c r="GH258">
        <v>0</v>
      </c>
      <c r="GI258">
        <v>0</v>
      </c>
      <c r="GJ258">
        <v>0</v>
      </c>
      <c r="GK258" t="s">
        <v>1445</v>
      </c>
      <c r="GL258" t="s">
        <v>1445</v>
      </c>
      <c r="GM258" t="s">
        <v>1655</v>
      </c>
      <c r="GN258" t="s">
        <v>441</v>
      </c>
      <c r="GO258" t="s">
        <v>305</v>
      </c>
      <c r="GP258" t="s">
        <v>486</v>
      </c>
      <c r="GQ258" t="s">
        <v>305</v>
      </c>
      <c r="GR258" t="s">
        <v>1655</v>
      </c>
      <c r="GS258" t="s">
        <v>1575</v>
      </c>
      <c r="GT258">
        <v>0</v>
      </c>
      <c r="GU258">
        <v>0</v>
      </c>
      <c r="GV258">
        <v>1</v>
      </c>
      <c r="GW258">
        <v>0</v>
      </c>
      <c r="GX258">
        <v>0</v>
      </c>
      <c r="GY258">
        <v>0</v>
      </c>
      <c r="GZ258" t="s">
        <v>234</v>
      </c>
      <c r="HA258" t="s">
        <v>3923</v>
      </c>
      <c r="HB258">
        <v>0</v>
      </c>
      <c r="HC258">
        <v>1</v>
      </c>
      <c r="HD258">
        <v>1</v>
      </c>
      <c r="HE258">
        <v>0</v>
      </c>
      <c r="HF258">
        <v>0</v>
      </c>
      <c r="HG258">
        <v>0</v>
      </c>
      <c r="HH258">
        <v>0</v>
      </c>
      <c r="HI258">
        <v>0</v>
      </c>
      <c r="HJ258" t="s">
        <v>234</v>
      </c>
      <c r="HK258" t="s">
        <v>269</v>
      </c>
      <c r="HL258" t="s">
        <v>234</v>
      </c>
      <c r="HM258" t="s">
        <v>234</v>
      </c>
      <c r="HN258" t="s">
        <v>234</v>
      </c>
      <c r="HO258" t="s">
        <v>234</v>
      </c>
      <c r="HP258" t="s">
        <v>234</v>
      </c>
      <c r="HQ258" t="s">
        <v>234</v>
      </c>
      <c r="HR258" t="s">
        <v>234</v>
      </c>
      <c r="HS258" t="s">
        <v>234</v>
      </c>
      <c r="HT258" t="s">
        <v>234</v>
      </c>
      <c r="HU258" t="s">
        <v>234</v>
      </c>
      <c r="HV258" t="s">
        <v>234</v>
      </c>
      <c r="HW258" t="s">
        <v>234</v>
      </c>
      <c r="HX258" t="s">
        <v>234</v>
      </c>
      <c r="HY258" t="s">
        <v>234</v>
      </c>
      <c r="HZ258" t="s">
        <v>234</v>
      </c>
      <c r="IA258" t="s">
        <v>234</v>
      </c>
      <c r="IB258" t="s">
        <v>234</v>
      </c>
      <c r="IC258" t="s">
        <v>234</v>
      </c>
      <c r="ID258" t="s">
        <v>234</v>
      </c>
      <c r="IE258" t="s">
        <v>234</v>
      </c>
      <c r="IF258" t="s">
        <v>234</v>
      </c>
      <c r="IG258" t="s">
        <v>234</v>
      </c>
      <c r="IH258" t="s">
        <v>234</v>
      </c>
      <c r="II258" t="s">
        <v>234</v>
      </c>
      <c r="IJ258" t="s">
        <v>234</v>
      </c>
      <c r="IK258" t="s">
        <v>234</v>
      </c>
      <c r="IL258" t="s">
        <v>234</v>
      </c>
      <c r="IM258" t="s">
        <v>234</v>
      </c>
      <c r="IN258" t="s">
        <v>234</v>
      </c>
      <c r="IO258" t="s">
        <v>234</v>
      </c>
      <c r="IP258" t="s">
        <v>234</v>
      </c>
      <c r="IQ258" t="s">
        <v>234</v>
      </c>
      <c r="IR258" t="s">
        <v>234</v>
      </c>
      <c r="IS258" t="s">
        <v>234</v>
      </c>
      <c r="IT258" t="s">
        <v>234</v>
      </c>
      <c r="IU258" t="s">
        <v>234</v>
      </c>
      <c r="IV258" t="s">
        <v>234</v>
      </c>
      <c r="IW258" t="s">
        <v>234</v>
      </c>
      <c r="IX258" t="s">
        <v>234</v>
      </c>
      <c r="IY258" t="s">
        <v>234</v>
      </c>
      <c r="IZ258" t="s">
        <v>234</v>
      </c>
      <c r="JA258" t="s">
        <v>234</v>
      </c>
      <c r="JB258" t="s">
        <v>234</v>
      </c>
      <c r="JC258" t="s">
        <v>234</v>
      </c>
      <c r="JD258" t="s">
        <v>234</v>
      </c>
      <c r="JE258" t="s">
        <v>234</v>
      </c>
      <c r="JF258" t="s">
        <v>234</v>
      </c>
      <c r="JG258" t="s">
        <v>234</v>
      </c>
      <c r="JH258" t="s">
        <v>234</v>
      </c>
      <c r="JI258" t="s">
        <v>234</v>
      </c>
      <c r="JJ258" t="s">
        <v>234</v>
      </c>
      <c r="JK258" t="s">
        <v>234</v>
      </c>
      <c r="JL258" t="s">
        <v>234</v>
      </c>
      <c r="JM258" t="s">
        <v>234</v>
      </c>
      <c r="JN258" t="s">
        <v>234</v>
      </c>
      <c r="JO258" t="s">
        <v>234</v>
      </c>
      <c r="JP258" t="s">
        <v>234</v>
      </c>
      <c r="JQ258" t="s">
        <v>234</v>
      </c>
      <c r="JR258" t="s">
        <v>234</v>
      </c>
      <c r="JS258" t="s">
        <v>234</v>
      </c>
      <c r="JT258" t="s">
        <v>234</v>
      </c>
      <c r="JU258" t="s">
        <v>234</v>
      </c>
      <c r="JV258" t="s">
        <v>234</v>
      </c>
      <c r="JW258" t="s">
        <v>234</v>
      </c>
      <c r="JX258" t="s">
        <v>3443</v>
      </c>
    </row>
    <row r="259" spans="1:284" x14ac:dyDescent="0.35">
      <c r="A259" t="s">
        <v>4396</v>
      </c>
      <c r="B259" s="268">
        <v>44616</v>
      </c>
      <c r="C259" t="s">
        <v>438</v>
      </c>
      <c r="D259" t="s">
        <v>437</v>
      </c>
      <c r="E259" t="s">
        <v>484</v>
      </c>
      <c r="F259" t="s">
        <v>441</v>
      </c>
      <c r="G259" t="s">
        <v>486</v>
      </c>
      <c r="H259" t="s">
        <v>490</v>
      </c>
      <c r="I259" t="s">
        <v>491</v>
      </c>
      <c r="J259" t="s">
        <v>492</v>
      </c>
      <c r="K259" t="s">
        <v>247</v>
      </c>
      <c r="L259" t="s">
        <v>248</v>
      </c>
      <c r="M259" t="s">
        <v>250</v>
      </c>
      <c r="N259" t="s">
        <v>234</v>
      </c>
      <c r="O259" t="s">
        <v>234</v>
      </c>
      <c r="P259" t="s">
        <v>234</v>
      </c>
      <c r="Q259" t="s">
        <v>234</v>
      </c>
      <c r="R259" t="s">
        <v>234</v>
      </c>
      <c r="S259" t="s">
        <v>234</v>
      </c>
      <c r="T259" t="s">
        <v>234</v>
      </c>
      <c r="U259" t="s">
        <v>234</v>
      </c>
      <c r="V259" t="s">
        <v>234</v>
      </c>
      <c r="W259" t="s">
        <v>234</v>
      </c>
      <c r="X259" t="s">
        <v>234</v>
      </c>
      <c r="Y259" t="s">
        <v>234</v>
      </c>
      <c r="Z259" t="s">
        <v>234</v>
      </c>
      <c r="AA259" t="s">
        <v>234</v>
      </c>
      <c r="AB259" t="s">
        <v>234</v>
      </c>
      <c r="AC259" t="s">
        <v>234</v>
      </c>
      <c r="AD259" t="s">
        <v>234</v>
      </c>
      <c r="AE259" t="s">
        <v>234</v>
      </c>
      <c r="AF259" t="s">
        <v>234</v>
      </c>
      <c r="AG259" t="s">
        <v>234</v>
      </c>
      <c r="AH259" t="s">
        <v>234</v>
      </c>
      <c r="AI259" t="s">
        <v>234</v>
      </c>
      <c r="AJ259" t="s">
        <v>234</v>
      </c>
      <c r="AK259" t="s">
        <v>234</v>
      </c>
      <c r="AL259" t="s">
        <v>234</v>
      </c>
      <c r="AM259" t="s">
        <v>234</v>
      </c>
      <c r="AN259" t="s">
        <v>234</v>
      </c>
      <c r="AO259" t="s">
        <v>234</v>
      </c>
      <c r="AP259" t="s">
        <v>234</v>
      </c>
      <c r="AQ259" t="s">
        <v>234</v>
      </c>
      <c r="AR259" t="s">
        <v>234</v>
      </c>
      <c r="AS259" t="s">
        <v>234</v>
      </c>
      <c r="AT259" t="s">
        <v>234</v>
      </c>
      <c r="AU259" t="s">
        <v>234</v>
      </c>
      <c r="AV259" t="s">
        <v>234</v>
      </c>
      <c r="AW259" t="s">
        <v>234</v>
      </c>
      <c r="AX259" t="s">
        <v>234</v>
      </c>
      <c r="AY259" t="s">
        <v>234</v>
      </c>
      <c r="AZ259" t="s">
        <v>234</v>
      </c>
      <c r="BA259" t="s">
        <v>234</v>
      </c>
      <c r="BB259" t="s">
        <v>234</v>
      </c>
      <c r="BC259" t="s">
        <v>234</v>
      </c>
      <c r="BD259" t="s">
        <v>234</v>
      </c>
      <c r="BE259" s="252" t="s">
        <v>234</v>
      </c>
      <c r="BF259" t="s">
        <v>234</v>
      </c>
      <c r="BG259" t="s">
        <v>234</v>
      </c>
      <c r="BH259" s="252" t="s">
        <v>234</v>
      </c>
      <c r="BI259" t="s">
        <v>234</v>
      </c>
      <c r="BJ259" t="s">
        <v>234</v>
      </c>
      <c r="BK259" s="252" t="s">
        <v>234</v>
      </c>
      <c r="BL259" t="s">
        <v>234</v>
      </c>
      <c r="BM259" t="s">
        <v>234</v>
      </c>
      <c r="BN259" s="252" t="s">
        <v>234</v>
      </c>
      <c r="BO259" t="s">
        <v>234</v>
      </c>
      <c r="BP259" t="s">
        <v>234</v>
      </c>
      <c r="BQ259" s="252" t="s">
        <v>234</v>
      </c>
      <c r="BR259" t="s">
        <v>234</v>
      </c>
      <c r="BS259" t="s">
        <v>234</v>
      </c>
      <c r="BT259" t="s">
        <v>234</v>
      </c>
      <c r="BU259" t="s">
        <v>234</v>
      </c>
      <c r="BV259" t="s">
        <v>234</v>
      </c>
      <c r="BW259" t="s">
        <v>234</v>
      </c>
      <c r="BX259" t="s">
        <v>234</v>
      </c>
      <c r="BY259" t="s">
        <v>234</v>
      </c>
      <c r="BZ259" t="s">
        <v>234</v>
      </c>
      <c r="CA259" t="s">
        <v>234</v>
      </c>
      <c r="CB259" t="s">
        <v>234</v>
      </c>
      <c r="CC259" t="s">
        <v>234</v>
      </c>
      <c r="CD259" t="s">
        <v>234</v>
      </c>
      <c r="CE259" t="s">
        <v>234</v>
      </c>
      <c r="CF259" t="s">
        <v>234</v>
      </c>
      <c r="CG259" t="s">
        <v>234</v>
      </c>
      <c r="CH259" t="s">
        <v>234</v>
      </c>
      <c r="CI259" t="s">
        <v>234</v>
      </c>
      <c r="CJ259" t="s">
        <v>234</v>
      </c>
      <c r="CK259" t="s">
        <v>234</v>
      </c>
      <c r="CL259" t="s">
        <v>234</v>
      </c>
      <c r="CM259" t="s">
        <v>234</v>
      </c>
      <c r="CN259" t="s">
        <v>234</v>
      </c>
      <c r="CO259" t="s">
        <v>234</v>
      </c>
      <c r="CP259" t="s">
        <v>234</v>
      </c>
      <c r="CQ259" t="s">
        <v>234</v>
      </c>
      <c r="CR259" t="s">
        <v>234</v>
      </c>
      <c r="CS259" t="s">
        <v>234</v>
      </c>
      <c r="CT259" t="s">
        <v>234</v>
      </c>
      <c r="CU259" t="s">
        <v>234</v>
      </c>
      <c r="CV259" t="s">
        <v>234</v>
      </c>
      <c r="CW259" t="s">
        <v>234</v>
      </c>
      <c r="CX259" t="s">
        <v>234</v>
      </c>
      <c r="CY259" t="s">
        <v>234</v>
      </c>
      <c r="CZ259" t="s">
        <v>234</v>
      </c>
      <c r="DA259" t="s">
        <v>234</v>
      </c>
      <c r="DB259" t="s">
        <v>234</v>
      </c>
      <c r="DC259" t="s">
        <v>234</v>
      </c>
      <c r="DD259" t="s">
        <v>234</v>
      </c>
      <c r="DE259" t="s">
        <v>234</v>
      </c>
      <c r="DF259" t="s">
        <v>234</v>
      </c>
      <c r="DG259" t="s">
        <v>234</v>
      </c>
      <c r="DH259" t="s">
        <v>234</v>
      </c>
      <c r="DI259" t="s">
        <v>234</v>
      </c>
      <c r="DJ259" t="s">
        <v>234</v>
      </c>
      <c r="DK259" t="s">
        <v>234</v>
      </c>
      <c r="DL259" t="s">
        <v>234</v>
      </c>
      <c r="DM259" t="s">
        <v>234</v>
      </c>
      <c r="DN259" t="s">
        <v>234</v>
      </c>
      <c r="DO259" t="s">
        <v>234</v>
      </c>
      <c r="DP259" t="s">
        <v>234</v>
      </c>
      <c r="DQ259" t="s">
        <v>234</v>
      </c>
      <c r="DR259" t="s">
        <v>234</v>
      </c>
      <c r="DS259" t="s">
        <v>234</v>
      </c>
      <c r="DT259" t="s">
        <v>234</v>
      </c>
      <c r="DU259" t="s">
        <v>234</v>
      </c>
      <c r="DV259" t="s">
        <v>234</v>
      </c>
      <c r="DW259" t="s">
        <v>234</v>
      </c>
      <c r="DX259" t="s">
        <v>234</v>
      </c>
      <c r="DY259" t="s">
        <v>234</v>
      </c>
      <c r="DZ259" t="s">
        <v>234</v>
      </c>
      <c r="EA259" t="s">
        <v>234</v>
      </c>
      <c r="EB259" t="s">
        <v>234</v>
      </c>
      <c r="EC259" t="s">
        <v>234</v>
      </c>
      <c r="ED259" t="s">
        <v>234</v>
      </c>
      <c r="EE259" t="s">
        <v>234</v>
      </c>
      <c r="EF259" t="s">
        <v>234</v>
      </c>
      <c r="EG259" t="s">
        <v>234</v>
      </c>
      <c r="EH259" t="s">
        <v>234</v>
      </c>
      <c r="EI259" t="s">
        <v>234</v>
      </c>
      <c r="EJ259" t="s">
        <v>234</v>
      </c>
      <c r="EK259" s="252" t="s">
        <v>234</v>
      </c>
      <c r="EL259" t="s">
        <v>234</v>
      </c>
      <c r="EM259" t="s">
        <v>234</v>
      </c>
      <c r="EN259" t="s">
        <v>234</v>
      </c>
      <c r="EO259" t="s">
        <v>234</v>
      </c>
      <c r="EP259" t="s">
        <v>234</v>
      </c>
      <c r="EQ259" s="252" t="s">
        <v>234</v>
      </c>
      <c r="ER259" t="s">
        <v>234</v>
      </c>
      <c r="ES259" t="s">
        <v>234</v>
      </c>
      <c r="ET259" t="s">
        <v>234</v>
      </c>
      <c r="EU259" t="s">
        <v>234</v>
      </c>
      <c r="EV259" t="s">
        <v>234</v>
      </c>
      <c r="EW259" t="s">
        <v>234</v>
      </c>
      <c r="EX259" t="s">
        <v>234</v>
      </c>
      <c r="EY259" t="s">
        <v>234</v>
      </c>
      <c r="EZ259" t="s">
        <v>234</v>
      </c>
      <c r="FA259" t="s">
        <v>234</v>
      </c>
      <c r="FB259" t="s">
        <v>234</v>
      </c>
      <c r="FC259" t="s">
        <v>234</v>
      </c>
      <c r="FD259" t="s">
        <v>234</v>
      </c>
      <c r="FE259" t="s">
        <v>234</v>
      </c>
      <c r="FF259" t="s">
        <v>234</v>
      </c>
      <c r="FG259" t="s">
        <v>234</v>
      </c>
      <c r="FH259" t="s">
        <v>234</v>
      </c>
      <c r="FI259" t="s">
        <v>234</v>
      </c>
      <c r="FJ259" t="s">
        <v>234</v>
      </c>
      <c r="FK259" t="s">
        <v>234</v>
      </c>
      <c r="FL259" t="s">
        <v>234</v>
      </c>
      <c r="FM259" t="s">
        <v>234</v>
      </c>
      <c r="FN259" t="s">
        <v>234</v>
      </c>
      <c r="FO259" t="s">
        <v>234</v>
      </c>
      <c r="FP259" t="s">
        <v>234</v>
      </c>
      <c r="FQ259" t="s">
        <v>234</v>
      </c>
      <c r="FR259" t="s">
        <v>234</v>
      </c>
      <c r="FS259" t="s">
        <v>234</v>
      </c>
      <c r="FT259" t="s">
        <v>234</v>
      </c>
      <c r="FU259" t="s">
        <v>234</v>
      </c>
      <c r="FV259" t="s">
        <v>234</v>
      </c>
      <c r="FW259" t="s">
        <v>234</v>
      </c>
      <c r="FX259" t="s">
        <v>234</v>
      </c>
      <c r="FY259" t="s">
        <v>234</v>
      </c>
      <c r="FZ259" t="s">
        <v>234</v>
      </c>
      <c r="GA259" t="s">
        <v>234</v>
      </c>
      <c r="GB259" t="s">
        <v>234</v>
      </c>
      <c r="GC259" t="s">
        <v>234</v>
      </c>
      <c r="GD259" t="s">
        <v>234</v>
      </c>
      <c r="GE259" t="s">
        <v>234</v>
      </c>
      <c r="GF259" t="s">
        <v>234</v>
      </c>
      <c r="GG259" t="s">
        <v>234</v>
      </c>
      <c r="GH259" t="s">
        <v>234</v>
      </c>
      <c r="GI259" t="s">
        <v>234</v>
      </c>
      <c r="GJ259" t="s">
        <v>234</v>
      </c>
      <c r="GK259" t="s">
        <v>234</v>
      </c>
      <c r="GL259" t="s">
        <v>234</v>
      </c>
      <c r="GM259" t="s">
        <v>234</v>
      </c>
      <c r="GN259" t="s">
        <v>234</v>
      </c>
      <c r="GO259" t="s">
        <v>234</v>
      </c>
      <c r="GP259" t="s">
        <v>234</v>
      </c>
      <c r="GQ259" t="s">
        <v>234</v>
      </c>
      <c r="GR259" t="s">
        <v>234</v>
      </c>
      <c r="GS259" t="s">
        <v>234</v>
      </c>
      <c r="GT259" t="s">
        <v>234</v>
      </c>
      <c r="GU259" t="s">
        <v>234</v>
      </c>
      <c r="GV259" t="s">
        <v>234</v>
      </c>
      <c r="GW259" t="s">
        <v>234</v>
      </c>
      <c r="GX259" t="s">
        <v>234</v>
      </c>
      <c r="GY259" t="s">
        <v>234</v>
      </c>
      <c r="GZ259" t="s">
        <v>234</v>
      </c>
      <c r="HA259" t="s">
        <v>234</v>
      </c>
      <c r="HB259" t="s">
        <v>234</v>
      </c>
      <c r="HC259" t="s">
        <v>234</v>
      </c>
      <c r="HD259" t="s">
        <v>234</v>
      </c>
      <c r="HE259" t="s">
        <v>234</v>
      </c>
      <c r="HF259" t="s">
        <v>234</v>
      </c>
      <c r="HG259" t="s">
        <v>234</v>
      </c>
      <c r="HH259" t="s">
        <v>234</v>
      </c>
      <c r="HI259" t="s">
        <v>234</v>
      </c>
      <c r="HJ259" t="s">
        <v>234</v>
      </c>
      <c r="HK259" t="s">
        <v>234</v>
      </c>
      <c r="HL259" t="s">
        <v>234</v>
      </c>
      <c r="HM259" t="s">
        <v>234</v>
      </c>
      <c r="HN259" t="s">
        <v>234</v>
      </c>
      <c r="HO259" t="s">
        <v>234</v>
      </c>
      <c r="HP259" t="s">
        <v>234</v>
      </c>
      <c r="HQ259" t="s">
        <v>1655</v>
      </c>
      <c r="HR259" t="s">
        <v>1713</v>
      </c>
      <c r="HS259" t="s">
        <v>252</v>
      </c>
      <c r="HT259" t="s">
        <v>234</v>
      </c>
      <c r="HU259" t="s">
        <v>253</v>
      </c>
      <c r="HV259" t="s">
        <v>254</v>
      </c>
      <c r="HW259" t="s">
        <v>254</v>
      </c>
      <c r="HX259" t="s">
        <v>279</v>
      </c>
      <c r="HY259" t="s">
        <v>234</v>
      </c>
      <c r="HZ259" t="s">
        <v>256</v>
      </c>
      <c r="IA259" t="s">
        <v>258</v>
      </c>
      <c r="IB259" t="s">
        <v>258</v>
      </c>
      <c r="IC259" t="s">
        <v>3810</v>
      </c>
      <c r="ID259" t="s">
        <v>234</v>
      </c>
      <c r="IE259" t="s">
        <v>234</v>
      </c>
      <c r="IF259" t="s">
        <v>234</v>
      </c>
      <c r="IG259" t="s">
        <v>234</v>
      </c>
      <c r="IH259" t="s">
        <v>234</v>
      </c>
      <c r="II259">
        <v>60</v>
      </c>
      <c r="IJ259" t="s">
        <v>4395</v>
      </c>
      <c r="IK259" t="s">
        <v>234</v>
      </c>
      <c r="IL259" t="s">
        <v>259</v>
      </c>
      <c r="IM259" s="99">
        <v>12</v>
      </c>
      <c r="IN259" t="s">
        <v>249</v>
      </c>
      <c r="IO259" t="s">
        <v>234</v>
      </c>
      <c r="IP259" t="s">
        <v>249</v>
      </c>
      <c r="IQ259" t="s">
        <v>1720</v>
      </c>
      <c r="IR259">
        <v>0</v>
      </c>
      <c r="IS259">
        <v>1</v>
      </c>
      <c r="IT259">
        <v>0</v>
      </c>
      <c r="IU259">
        <v>0</v>
      </c>
      <c r="IV259">
        <v>0</v>
      </c>
      <c r="IW259">
        <v>0</v>
      </c>
      <c r="IX259">
        <v>0</v>
      </c>
      <c r="IY259">
        <v>0</v>
      </c>
      <c r="IZ259">
        <v>0</v>
      </c>
      <c r="JA259">
        <v>0</v>
      </c>
      <c r="JB259">
        <v>0</v>
      </c>
      <c r="JC259">
        <v>0</v>
      </c>
      <c r="JD259" t="s">
        <v>234</v>
      </c>
      <c r="JE259" t="s">
        <v>261</v>
      </c>
      <c r="JF259" t="s">
        <v>234</v>
      </c>
      <c r="JG259" t="s">
        <v>234</v>
      </c>
      <c r="JH259" t="s">
        <v>234</v>
      </c>
      <c r="JI259" t="s">
        <v>234</v>
      </c>
      <c r="JJ259" t="s">
        <v>234</v>
      </c>
      <c r="JK259" t="s">
        <v>234</v>
      </c>
      <c r="JL259" t="s">
        <v>234</v>
      </c>
      <c r="JM259" t="s">
        <v>234</v>
      </c>
      <c r="JN259" t="s">
        <v>234</v>
      </c>
      <c r="JO259" t="s">
        <v>234</v>
      </c>
      <c r="JP259" t="s">
        <v>234</v>
      </c>
      <c r="JQ259" t="s">
        <v>234</v>
      </c>
      <c r="JR259" t="s">
        <v>234</v>
      </c>
      <c r="JS259" t="s">
        <v>234</v>
      </c>
      <c r="JT259" t="s">
        <v>234</v>
      </c>
      <c r="JU259" t="s">
        <v>234</v>
      </c>
      <c r="JV259" t="s">
        <v>234</v>
      </c>
      <c r="JW259" t="s">
        <v>234</v>
      </c>
      <c r="JX259" t="s">
        <v>3443</v>
      </c>
    </row>
    <row r="260" spans="1:284" x14ac:dyDescent="0.35">
      <c r="A260" t="s">
        <v>4398</v>
      </c>
      <c r="B260" s="268">
        <v>44616</v>
      </c>
      <c r="C260" t="s">
        <v>438</v>
      </c>
      <c r="D260" t="s">
        <v>437</v>
      </c>
      <c r="E260" t="s">
        <v>484</v>
      </c>
      <c r="F260" t="s">
        <v>441</v>
      </c>
      <c r="G260" t="s">
        <v>486</v>
      </c>
      <c r="H260" t="s">
        <v>490</v>
      </c>
      <c r="I260" t="s">
        <v>491</v>
      </c>
      <c r="J260" t="s">
        <v>492</v>
      </c>
      <c r="K260" t="s">
        <v>247</v>
      </c>
      <c r="L260" t="s">
        <v>284</v>
      </c>
      <c r="M260" t="s">
        <v>250</v>
      </c>
      <c r="N260" t="s">
        <v>234</v>
      </c>
      <c r="O260" t="s">
        <v>234</v>
      </c>
      <c r="P260" t="s">
        <v>285</v>
      </c>
      <c r="Q260" t="s">
        <v>234</v>
      </c>
      <c r="R260" t="s">
        <v>318</v>
      </c>
      <c r="S260">
        <v>1</v>
      </c>
      <c r="T260">
        <v>0</v>
      </c>
      <c r="U260">
        <v>0</v>
      </c>
      <c r="V260">
        <v>0</v>
      </c>
      <c r="W260">
        <v>0</v>
      </c>
      <c r="X260">
        <v>0</v>
      </c>
      <c r="Y260">
        <v>0</v>
      </c>
      <c r="Z260">
        <v>0</v>
      </c>
      <c r="AA260" t="s">
        <v>309</v>
      </c>
      <c r="AB260" t="s">
        <v>750</v>
      </c>
      <c r="AC260" t="s">
        <v>287</v>
      </c>
      <c r="AD260">
        <v>1</v>
      </c>
      <c r="AE260">
        <v>0</v>
      </c>
      <c r="AF260">
        <v>0</v>
      </c>
      <c r="AG260">
        <v>0</v>
      </c>
      <c r="AH260">
        <v>0</v>
      </c>
      <c r="AI260">
        <v>0</v>
      </c>
      <c r="AJ260">
        <v>0</v>
      </c>
      <c r="AK260">
        <v>0</v>
      </c>
      <c r="AL260">
        <v>0</v>
      </c>
      <c r="AM260">
        <v>0</v>
      </c>
      <c r="AN260" t="s">
        <v>234</v>
      </c>
      <c r="AO260" t="s">
        <v>288</v>
      </c>
      <c r="AP260" t="s">
        <v>289</v>
      </c>
      <c r="AQ260" t="s">
        <v>4397</v>
      </c>
      <c r="AR260">
        <v>1</v>
      </c>
      <c r="AS260">
        <v>1</v>
      </c>
      <c r="AT260">
        <v>1</v>
      </c>
      <c r="AU260">
        <v>1</v>
      </c>
      <c r="AV260">
        <v>0</v>
      </c>
      <c r="AW260">
        <v>0</v>
      </c>
      <c r="AX260">
        <v>1</v>
      </c>
      <c r="AY260">
        <v>0</v>
      </c>
      <c r="AZ260" t="s">
        <v>1500</v>
      </c>
      <c r="BA260">
        <v>750</v>
      </c>
      <c r="BB260">
        <v>375</v>
      </c>
      <c r="BC260" t="s">
        <v>1655</v>
      </c>
      <c r="BD260">
        <v>390</v>
      </c>
      <c r="BE260" s="252">
        <v>150</v>
      </c>
      <c r="BF260" t="s">
        <v>1655</v>
      </c>
      <c r="BG260">
        <v>390</v>
      </c>
      <c r="BH260" s="252">
        <v>169.565217391304</v>
      </c>
      <c r="BI260" t="s">
        <v>1655</v>
      </c>
      <c r="BJ260">
        <v>390</v>
      </c>
      <c r="BK260" s="252">
        <v>134.482758620689</v>
      </c>
      <c r="BL260" t="s">
        <v>1655</v>
      </c>
      <c r="BM260" t="s">
        <v>234</v>
      </c>
      <c r="BN260" s="252" t="s">
        <v>234</v>
      </c>
      <c r="BO260" t="s">
        <v>234</v>
      </c>
      <c r="BP260" t="s">
        <v>234</v>
      </c>
      <c r="BQ260" s="252" t="s">
        <v>234</v>
      </c>
      <c r="BR260" t="s">
        <v>234</v>
      </c>
      <c r="BS260" t="s">
        <v>1507</v>
      </c>
      <c r="BT260" t="s">
        <v>1655</v>
      </c>
      <c r="BU260">
        <v>1200</v>
      </c>
      <c r="BV260" t="s">
        <v>234</v>
      </c>
      <c r="BW260" t="s">
        <v>234</v>
      </c>
      <c r="BX260" t="s">
        <v>234</v>
      </c>
      <c r="BY260" t="s">
        <v>234</v>
      </c>
      <c r="BZ260" t="s">
        <v>234</v>
      </c>
      <c r="CA260" t="s">
        <v>234</v>
      </c>
      <c r="CB260" t="s">
        <v>259</v>
      </c>
      <c r="CC260">
        <v>1200</v>
      </c>
      <c r="CD260" t="s">
        <v>1655</v>
      </c>
      <c r="CE260" t="s">
        <v>1445</v>
      </c>
      <c r="CF260" t="s">
        <v>234</v>
      </c>
      <c r="CG260" t="s">
        <v>234</v>
      </c>
      <c r="CH260" t="s">
        <v>234</v>
      </c>
      <c r="CI260" t="s">
        <v>234</v>
      </c>
      <c r="CJ260" t="s">
        <v>234</v>
      </c>
      <c r="CK260" t="s">
        <v>234</v>
      </c>
      <c r="CL260" t="s">
        <v>234</v>
      </c>
      <c r="CM260" t="s">
        <v>234</v>
      </c>
      <c r="CN260" t="s">
        <v>234</v>
      </c>
      <c r="CO260" t="s">
        <v>234</v>
      </c>
      <c r="CP260" t="s">
        <v>234</v>
      </c>
      <c r="CQ260" t="s">
        <v>234</v>
      </c>
      <c r="CR260" t="s">
        <v>234</v>
      </c>
      <c r="CS260" t="s">
        <v>234</v>
      </c>
      <c r="CT260" t="s">
        <v>234</v>
      </c>
      <c r="CU260" t="s">
        <v>234</v>
      </c>
      <c r="CV260" t="s">
        <v>234</v>
      </c>
      <c r="CW260" t="s">
        <v>234</v>
      </c>
      <c r="CX260" t="s">
        <v>234</v>
      </c>
      <c r="CY260" t="s">
        <v>234</v>
      </c>
      <c r="CZ260" t="s">
        <v>234</v>
      </c>
      <c r="DA260" t="s">
        <v>234</v>
      </c>
      <c r="DB260" t="s">
        <v>234</v>
      </c>
      <c r="DC260" t="s">
        <v>234</v>
      </c>
      <c r="DD260" t="s">
        <v>234</v>
      </c>
      <c r="DE260" t="s">
        <v>1655</v>
      </c>
      <c r="DF260" t="s">
        <v>1445</v>
      </c>
      <c r="DG260" t="s">
        <v>1655</v>
      </c>
      <c r="DH260" t="s">
        <v>441</v>
      </c>
      <c r="DI260" t="s">
        <v>305</v>
      </c>
      <c r="DJ260" t="s">
        <v>486</v>
      </c>
      <c r="DK260" t="s">
        <v>305</v>
      </c>
      <c r="DL260" t="s">
        <v>234</v>
      </c>
      <c r="DM260" t="s">
        <v>234</v>
      </c>
      <c r="DN260" t="s">
        <v>234</v>
      </c>
      <c r="DO260" t="s">
        <v>234</v>
      </c>
      <c r="DP260" t="s">
        <v>234</v>
      </c>
      <c r="DQ260" t="s">
        <v>234</v>
      </c>
      <c r="DR260" t="s">
        <v>234</v>
      </c>
      <c r="DS260" t="s">
        <v>234</v>
      </c>
      <c r="DT260" t="s">
        <v>234</v>
      </c>
      <c r="DU260" t="s">
        <v>234</v>
      </c>
      <c r="DV260" t="s">
        <v>234</v>
      </c>
      <c r="DW260" t="s">
        <v>234</v>
      </c>
      <c r="DX260" t="s">
        <v>234</v>
      </c>
      <c r="DY260" t="s">
        <v>234</v>
      </c>
      <c r="DZ260" t="s">
        <v>234</v>
      </c>
      <c r="EA260" t="s">
        <v>234</v>
      </c>
      <c r="EB260" t="s">
        <v>234</v>
      </c>
      <c r="EC260" t="s">
        <v>234</v>
      </c>
      <c r="ED260" t="s">
        <v>234</v>
      </c>
      <c r="EE260" t="s">
        <v>234</v>
      </c>
      <c r="EF260" t="s">
        <v>234</v>
      </c>
      <c r="EG260" t="s">
        <v>234</v>
      </c>
      <c r="EH260" t="s">
        <v>234</v>
      </c>
      <c r="EI260" t="s">
        <v>234</v>
      </c>
      <c r="EJ260" t="s">
        <v>234</v>
      </c>
      <c r="EK260" s="252" t="s">
        <v>234</v>
      </c>
      <c r="EL260" t="s">
        <v>234</v>
      </c>
      <c r="EM260" t="s">
        <v>234</v>
      </c>
      <c r="EN260" t="s">
        <v>234</v>
      </c>
      <c r="EO260" t="s">
        <v>234</v>
      </c>
      <c r="EP260" t="s">
        <v>234</v>
      </c>
      <c r="EQ260" s="252" t="s">
        <v>234</v>
      </c>
      <c r="ER260" t="s">
        <v>234</v>
      </c>
      <c r="ES260" t="s">
        <v>234</v>
      </c>
      <c r="ET260" t="s">
        <v>234</v>
      </c>
      <c r="EU260" t="s">
        <v>234</v>
      </c>
      <c r="EV260" t="s">
        <v>234</v>
      </c>
      <c r="EW260" t="s">
        <v>234</v>
      </c>
      <c r="EX260" t="s">
        <v>234</v>
      </c>
      <c r="EY260" t="s">
        <v>234</v>
      </c>
      <c r="EZ260" t="s">
        <v>234</v>
      </c>
      <c r="FA260" t="s">
        <v>234</v>
      </c>
      <c r="FB260" t="s">
        <v>234</v>
      </c>
      <c r="FC260" t="s">
        <v>234</v>
      </c>
      <c r="FD260" t="s">
        <v>234</v>
      </c>
      <c r="FE260" t="s">
        <v>234</v>
      </c>
      <c r="FF260" t="s">
        <v>234</v>
      </c>
      <c r="FG260" t="s">
        <v>234</v>
      </c>
      <c r="FH260" t="s">
        <v>234</v>
      </c>
      <c r="FI260" t="s">
        <v>234</v>
      </c>
      <c r="FJ260" t="s">
        <v>234</v>
      </c>
      <c r="FK260" t="s">
        <v>234</v>
      </c>
      <c r="FL260" t="s">
        <v>234</v>
      </c>
      <c r="FM260" t="s">
        <v>234</v>
      </c>
      <c r="FN260" t="s">
        <v>234</v>
      </c>
      <c r="FO260" t="s">
        <v>234</v>
      </c>
      <c r="FP260" t="s">
        <v>234</v>
      </c>
      <c r="FQ260" t="s">
        <v>234</v>
      </c>
      <c r="FR260" t="s">
        <v>234</v>
      </c>
      <c r="FS260" t="s">
        <v>234</v>
      </c>
      <c r="FT260" t="s">
        <v>234</v>
      </c>
      <c r="FU260" t="s">
        <v>234</v>
      </c>
      <c r="FV260" t="s">
        <v>234</v>
      </c>
      <c r="FW260" t="s">
        <v>234</v>
      </c>
      <c r="FX260" t="s">
        <v>234</v>
      </c>
      <c r="FY260" t="s">
        <v>234</v>
      </c>
      <c r="FZ260" t="s">
        <v>234</v>
      </c>
      <c r="GA260" t="s">
        <v>234</v>
      </c>
      <c r="GB260" t="s">
        <v>234</v>
      </c>
      <c r="GC260" t="s">
        <v>234</v>
      </c>
      <c r="GD260" t="s">
        <v>234</v>
      </c>
      <c r="GE260" t="s">
        <v>234</v>
      </c>
      <c r="GF260" t="s">
        <v>234</v>
      </c>
      <c r="GG260" t="s">
        <v>234</v>
      </c>
      <c r="GH260" t="s">
        <v>234</v>
      </c>
      <c r="GI260" t="s">
        <v>234</v>
      </c>
      <c r="GJ260" t="s">
        <v>234</v>
      </c>
      <c r="GK260" t="s">
        <v>234</v>
      </c>
      <c r="GL260" t="s">
        <v>234</v>
      </c>
      <c r="GM260" t="s">
        <v>234</v>
      </c>
      <c r="GN260" t="s">
        <v>234</v>
      </c>
      <c r="GO260" t="s">
        <v>234</v>
      </c>
      <c r="GP260" t="s">
        <v>234</v>
      </c>
      <c r="GQ260" t="s">
        <v>234</v>
      </c>
      <c r="GR260" t="s">
        <v>269</v>
      </c>
      <c r="GS260" t="s">
        <v>234</v>
      </c>
      <c r="GT260" t="s">
        <v>234</v>
      </c>
      <c r="GU260" t="s">
        <v>234</v>
      </c>
      <c r="GV260" t="s">
        <v>234</v>
      </c>
      <c r="GW260" t="s">
        <v>234</v>
      </c>
      <c r="GX260" t="s">
        <v>234</v>
      </c>
      <c r="GY260" t="s">
        <v>234</v>
      </c>
      <c r="GZ260" t="s">
        <v>234</v>
      </c>
      <c r="HA260" t="s">
        <v>4209</v>
      </c>
      <c r="HB260">
        <v>0</v>
      </c>
      <c r="HC260">
        <v>0</v>
      </c>
      <c r="HD260">
        <v>1</v>
      </c>
      <c r="HE260">
        <v>1</v>
      </c>
      <c r="HF260">
        <v>0</v>
      </c>
      <c r="HG260">
        <v>0</v>
      </c>
      <c r="HH260">
        <v>0</v>
      </c>
      <c r="HI260">
        <v>0</v>
      </c>
      <c r="HJ260" t="s">
        <v>234</v>
      </c>
      <c r="HK260" t="s">
        <v>1655</v>
      </c>
      <c r="HL260" t="s">
        <v>234</v>
      </c>
      <c r="HM260" t="s">
        <v>309</v>
      </c>
      <c r="HN260">
        <v>1</v>
      </c>
      <c r="HO260">
        <v>0</v>
      </c>
      <c r="HP260">
        <v>0</v>
      </c>
      <c r="HQ260" t="s">
        <v>234</v>
      </c>
      <c r="HR260" t="s">
        <v>234</v>
      </c>
      <c r="HS260" t="s">
        <v>234</v>
      </c>
      <c r="HT260" t="s">
        <v>234</v>
      </c>
      <c r="HU260" t="s">
        <v>234</v>
      </c>
      <c r="HV260" t="s">
        <v>234</v>
      </c>
      <c r="HW260" t="s">
        <v>234</v>
      </c>
      <c r="HX260" t="s">
        <v>234</v>
      </c>
      <c r="HY260" t="s">
        <v>234</v>
      </c>
      <c r="HZ260" t="s">
        <v>234</v>
      </c>
      <c r="IA260" t="s">
        <v>234</v>
      </c>
      <c r="IB260" t="s">
        <v>234</v>
      </c>
      <c r="IC260" t="s">
        <v>234</v>
      </c>
      <c r="ID260" t="s">
        <v>234</v>
      </c>
      <c r="IE260" t="s">
        <v>234</v>
      </c>
      <c r="IF260" t="s">
        <v>234</v>
      </c>
      <c r="IG260" t="s">
        <v>234</v>
      </c>
      <c r="IH260" t="s">
        <v>234</v>
      </c>
      <c r="II260" t="s">
        <v>234</v>
      </c>
      <c r="IJ260" t="s">
        <v>234</v>
      </c>
      <c r="IK260" t="s">
        <v>234</v>
      </c>
      <c r="IL260" t="s">
        <v>234</v>
      </c>
      <c r="IM260" t="s">
        <v>234</v>
      </c>
      <c r="IN260" t="s">
        <v>234</v>
      </c>
      <c r="IO260" t="s">
        <v>234</v>
      </c>
      <c r="IP260" t="s">
        <v>234</v>
      </c>
      <c r="IQ260" t="s">
        <v>234</v>
      </c>
      <c r="IR260" t="s">
        <v>234</v>
      </c>
      <c r="IS260" t="s">
        <v>234</v>
      </c>
      <c r="IT260" t="s">
        <v>234</v>
      </c>
      <c r="IU260" t="s">
        <v>234</v>
      </c>
      <c r="IV260" t="s">
        <v>234</v>
      </c>
      <c r="IW260" t="s">
        <v>234</v>
      </c>
      <c r="IX260" t="s">
        <v>234</v>
      </c>
      <c r="IY260" t="s">
        <v>234</v>
      </c>
      <c r="IZ260" t="s">
        <v>234</v>
      </c>
      <c r="JA260" t="s">
        <v>234</v>
      </c>
      <c r="JB260" t="s">
        <v>234</v>
      </c>
      <c r="JC260" t="s">
        <v>234</v>
      </c>
      <c r="JD260" t="s">
        <v>234</v>
      </c>
      <c r="JE260" t="s">
        <v>234</v>
      </c>
      <c r="JF260" t="s">
        <v>234</v>
      </c>
      <c r="JG260" t="s">
        <v>234</v>
      </c>
      <c r="JH260" t="s">
        <v>234</v>
      </c>
      <c r="JI260" t="s">
        <v>234</v>
      </c>
      <c r="JJ260" t="s">
        <v>234</v>
      </c>
      <c r="JK260" t="s">
        <v>234</v>
      </c>
      <c r="JL260" t="s">
        <v>234</v>
      </c>
      <c r="JM260" t="s">
        <v>234</v>
      </c>
      <c r="JN260" t="s">
        <v>234</v>
      </c>
      <c r="JO260" t="s">
        <v>234</v>
      </c>
      <c r="JP260" t="s">
        <v>234</v>
      </c>
      <c r="JQ260" t="s">
        <v>234</v>
      </c>
      <c r="JR260" t="s">
        <v>234</v>
      </c>
      <c r="JS260" t="s">
        <v>234</v>
      </c>
      <c r="JT260" t="s">
        <v>234</v>
      </c>
      <c r="JU260" t="s">
        <v>234</v>
      </c>
      <c r="JV260" t="s">
        <v>234</v>
      </c>
      <c r="JW260" t="s">
        <v>234</v>
      </c>
      <c r="JX260" t="s">
        <v>3443</v>
      </c>
    </row>
    <row r="261" spans="1:284" x14ac:dyDescent="0.35">
      <c r="A261" t="s">
        <v>4399</v>
      </c>
      <c r="B261" s="268">
        <v>44616</v>
      </c>
      <c r="C261" t="s">
        <v>438</v>
      </c>
      <c r="D261" t="s">
        <v>437</v>
      </c>
      <c r="E261" t="s">
        <v>484</v>
      </c>
      <c r="F261" t="s">
        <v>441</v>
      </c>
      <c r="G261" t="s">
        <v>486</v>
      </c>
      <c r="H261" t="s">
        <v>490</v>
      </c>
      <c r="I261" t="s">
        <v>491</v>
      </c>
      <c r="J261" t="s">
        <v>492</v>
      </c>
      <c r="K261" t="s">
        <v>247</v>
      </c>
      <c r="L261" t="s">
        <v>248</v>
      </c>
      <c r="M261" t="s">
        <v>274</v>
      </c>
      <c r="N261" t="s">
        <v>234</v>
      </c>
      <c r="O261" t="s">
        <v>234</v>
      </c>
      <c r="P261" t="s">
        <v>234</v>
      </c>
      <c r="Q261" t="s">
        <v>234</v>
      </c>
      <c r="R261" t="s">
        <v>234</v>
      </c>
      <c r="S261" t="s">
        <v>234</v>
      </c>
      <c r="T261" t="s">
        <v>234</v>
      </c>
      <c r="U261" t="s">
        <v>234</v>
      </c>
      <c r="V261" t="s">
        <v>234</v>
      </c>
      <c r="W261" t="s">
        <v>234</v>
      </c>
      <c r="X261" t="s">
        <v>234</v>
      </c>
      <c r="Y261" t="s">
        <v>234</v>
      </c>
      <c r="Z261" t="s">
        <v>234</v>
      </c>
      <c r="AA261" t="s">
        <v>234</v>
      </c>
      <c r="AB261" t="s">
        <v>234</v>
      </c>
      <c r="AC261" t="s">
        <v>234</v>
      </c>
      <c r="AD261" t="s">
        <v>234</v>
      </c>
      <c r="AE261" t="s">
        <v>234</v>
      </c>
      <c r="AF261" t="s">
        <v>234</v>
      </c>
      <c r="AG261" t="s">
        <v>234</v>
      </c>
      <c r="AH261" t="s">
        <v>234</v>
      </c>
      <c r="AI261" t="s">
        <v>234</v>
      </c>
      <c r="AJ261" t="s">
        <v>234</v>
      </c>
      <c r="AK261" t="s">
        <v>234</v>
      </c>
      <c r="AL261" t="s">
        <v>234</v>
      </c>
      <c r="AM261" t="s">
        <v>234</v>
      </c>
      <c r="AN261" t="s">
        <v>234</v>
      </c>
      <c r="AO261" t="s">
        <v>234</v>
      </c>
      <c r="AP261" t="s">
        <v>234</v>
      </c>
      <c r="AQ261" t="s">
        <v>234</v>
      </c>
      <c r="AR261" t="s">
        <v>234</v>
      </c>
      <c r="AS261" t="s">
        <v>234</v>
      </c>
      <c r="AT261" t="s">
        <v>234</v>
      </c>
      <c r="AU261" t="s">
        <v>234</v>
      </c>
      <c r="AV261" t="s">
        <v>234</v>
      </c>
      <c r="AW261" t="s">
        <v>234</v>
      </c>
      <c r="AX261" t="s">
        <v>234</v>
      </c>
      <c r="AY261" t="s">
        <v>234</v>
      </c>
      <c r="AZ261" t="s">
        <v>234</v>
      </c>
      <c r="BA261" t="s">
        <v>234</v>
      </c>
      <c r="BB261" t="s">
        <v>234</v>
      </c>
      <c r="BC261" t="s">
        <v>234</v>
      </c>
      <c r="BD261" t="s">
        <v>234</v>
      </c>
      <c r="BE261" s="252" t="s">
        <v>234</v>
      </c>
      <c r="BF261" t="s">
        <v>234</v>
      </c>
      <c r="BG261" t="s">
        <v>234</v>
      </c>
      <c r="BH261" s="252" t="s">
        <v>234</v>
      </c>
      <c r="BI261" t="s">
        <v>234</v>
      </c>
      <c r="BJ261" t="s">
        <v>234</v>
      </c>
      <c r="BK261" s="252" t="s">
        <v>234</v>
      </c>
      <c r="BL261" t="s">
        <v>234</v>
      </c>
      <c r="BM261" t="s">
        <v>234</v>
      </c>
      <c r="BN261" s="252" t="s">
        <v>234</v>
      </c>
      <c r="BO261" t="s">
        <v>234</v>
      </c>
      <c r="BP261" t="s">
        <v>234</v>
      </c>
      <c r="BQ261" s="252" t="s">
        <v>234</v>
      </c>
      <c r="BR261" t="s">
        <v>234</v>
      </c>
      <c r="BS261" t="s">
        <v>234</v>
      </c>
      <c r="BT261" t="s">
        <v>234</v>
      </c>
      <c r="BU261" t="s">
        <v>234</v>
      </c>
      <c r="BV261" t="s">
        <v>234</v>
      </c>
      <c r="BW261" t="s">
        <v>234</v>
      </c>
      <c r="BX261" t="s">
        <v>234</v>
      </c>
      <c r="BY261" t="s">
        <v>234</v>
      </c>
      <c r="BZ261" t="s">
        <v>234</v>
      </c>
      <c r="CA261" t="s">
        <v>234</v>
      </c>
      <c r="CB261" t="s">
        <v>234</v>
      </c>
      <c r="CC261" t="s">
        <v>234</v>
      </c>
      <c r="CD261" t="s">
        <v>234</v>
      </c>
      <c r="CE261" t="s">
        <v>234</v>
      </c>
      <c r="CF261" t="s">
        <v>234</v>
      </c>
      <c r="CG261" t="s">
        <v>234</v>
      </c>
      <c r="CH261" t="s">
        <v>234</v>
      </c>
      <c r="CI261" t="s">
        <v>234</v>
      </c>
      <c r="CJ261" t="s">
        <v>234</v>
      </c>
      <c r="CK261" t="s">
        <v>234</v>
      </c>
      <c r="CL261" t="s">
        <v>234</v>
      </c>
      <c r="CM261" t="s">
        <v>234</v>
      </c>
      <c r="CN261" t="s">
        <v>234</v>
      </c>
      <c r="CO261" t="s">
        <v>234</v>
      </c>
      <c r="CP261" t="s">
        <v>234</v>
      </c>
      <c r="CQ261" t="s">
        <v>234</v>
      </c>
      <c r="CR261" t="s">
        <v>234</v>
      </c>
      <c r="CS261" t="s">
        <v>234</v>
      </c>
      <c r="CT261" t="s">
        <v>234</v>
      </c>
      <c r="CU261" t="s">
        <v>234</v>
      </c>
      <c r="CV261" t="s">
        <v>234</v>
      </c>
      <c r="CW261" t="s">
        <v>234</v>
      </c>
      <c r="CX261" t="s">
        <v>234</v>
      </c>
      <c r="CY261" t="s">
        <v>234</v>
      </c>
      <c r="CZ261" t="s">
        <v>234</v>
      </c>
      <c r="DA261" t="s">
        <v>234</v>
      </c>
      <c r="DB261" t="s">
        <v>234</v>
      </c>
      <c r="DC261" t="s">
        <v>234</v>
      </c>
      <c r="DD261" t="s">
        <v>234</v>
      </c>
      <c r="DE261" t="s">
        <v>234</v>
      </c>
      <c r="DF261" t="s">
        <v>234</v>
      </c>
      <c r="DG261" t="s">
        <v>234</v>
      </c>
      <c r="DH261" t="s">
        <v>234</v>
      </c>
      <c r="DI261" t="s">
        <v>234</v>
      </c>
      <c r="DJ261" t="s">
        <v>234</v>
      </c>
      <c r="DK261" t="s">
        <v>234</v>
      </c>
      <c r="DL261" t="s">
        <v>234</v>
      </c>
      <c r="DM261" t="s">
        <v>234</v>
      </c>
      <c r="DN261" t="s">
        <v>234</v>
      </c>
      <c r="DO261" t="s">
        <v>234</v>
      </c>
      <c r="DP261" t="s">
        <v>234</v>
      </c>
      <c r="DQ261" t="s">
        <v>234</v>
      </c>
      <c r="DR261" t="s">
        <v>234</v>
      </c>
      <c r="DS261" t="s">
        <v>234</v>
      </c>
      <c r="DT261" t="s">
        <v>234</v>
      </c>
      <c r="DU261" t="s">
        <v>234</v>
      </c>
      <c r="DV261" t="s">
        <v>234</v>
      </c>
      <c r="DW261" t="s">
        <v>234</v>
      </c>
      <c r="DX261" t="s">
        <v>234</v>
      </c>
      <c r="DY261" t="s">
        <v>234</v>
      </c>
      <c r="DZ261" t="s">
        <v>234</v>
      </c>
      <c r="EA261" t="s">
        <v>234</v>
      </c>
      <c r="EB261" t="s">
        <v>234</v>
      </c>
      <c r="EC261" t="s">
        <v>234</v>
      </c>
      <c r="ED261" t="s">
        <v>234</v>
      </c>
      <c r="EE261" t="s">
        <v>234</v>
      </c>
      <c r="EF261" t="s">
        <v>234</v>
      </c>
      <c r="EG261" t="s">
        <v>234</v>
      </c>
      <c r="EH261" t="s">
        <v>234</v>
      </c>
      <c r="EI261" t="s">
        <v>234</v>
      </c>
      <c r="EJ261" t="s">
        <v>234</v>
      </c>
      <c r="EK261" s="252" t="s">
        <v>234</v>
      </c>
      <c r="EL261" t="s">
        <v>234</v>
      </c>
      <c r="EM261" t="s">
        <v>234</v>
      </c>
      <c r="EN261" t="s">
        <v>234</v>
      </c>
      <c r="EO261" t="s">
        <v>234</v>
      </c>
      <c r="EP261" t="s">
        <v>234</v>
      </c>
      <c r="EQ261" s="252" t="s">
        <v>234</v>
      </c>
      <c r="ER261" t="s">
        <v>234</v>
      </c>
      <c r="ES261" t="s">
        <v>234</v>
      </c>
      <c r="ET261" t="s">
        <v>234</v>
      </c>
      <c r="EU261" t="s">
        <v>234</v>
      </c>
      <c r="EV261" t="s">
        <v>234</v>
      </c>
      <c r="EW261" t="s">
        <v>234</v>
      </c>
      <c r="EX261" t="s">
        <v>234</v>
      </c>
      <c r="EY261" t="s">
        <v>234</v>
      </c>
      <c r="EZ261" t="s">
        <v>234</v>
      </c>
      <c r="FA261" t="s">
        <v>234</v>
      </c>
      <c r="FB261" t="s">
        <v>234</v>
      </c>
      <c r="FC261" t="s">
        <v>234</v>
      </c>
      <c r="FD261" t="s">
        <v>234</v>
      </c>
      <c r="FE261" t="s">
        <v>234</v>
      </c>
      <c r="FF261" t="s">
        <v>234</v>
      </c>
      <c r="FG261" t="s">
        <v>234</v>
      </c>
      <c r="FH261" t="s">
        <v>234</v>
      </c>
      <c r="FI261" t="s">
        <v>234</v>
      </c>
      <c r="FJ261" t="s">
        <v>234</v>
      </c>
      <c r="FK261" t="s">
        <v>234</v>
      </c>
      <c r="FL261" t="s">
        <v>234</v>
      </c>
      <c r="FM261" t="s">
        <v>234</v>
      </c>
      <c r="FN261" t="s">
        <v>234</v>
      </c>
      <c r="FO261" t="s">
        <v>234</v>
      </c>
      <c r="FP261" t="s">
        <v>234</v>
      </c>
      <c r="FQ261" t="s">
        <v>234</v>
      </c>
      <c r="FR261" t="s">
        <v>234</v>
      </c>
      <c r="FS261" t="s">
        <v>234</v>
      </c>
      <c r="FT261" t="s">
        <v>234</v>
      </c>
      <c r="FU261" t="s">
        <v>234</v>
      </c>
      <c r="FV261" t="s">
        <v>234</v>
      </c>
      <c r="FW261" t="s">
        <v>234</v>
      </c>
      <c r="FX261" t="s">
        <v>234</v>
      </c>
      <c r="FY261" t="s">
        <v>234</v>
      </c>
      <c r="FZ261" t="s">
        <v>234</v>
      </c>
      <c r="GA261" t="s">
        <v>234</v>
      </c>
      <c r="GB261" t="s">
        <v>234</v>
      </c>
      <c r="GC261" t="s">
        <v>234</v>
      </c>
      <c r="GD261" t="s">
        <v>234</v>
      </c>
      <c r="GE261" t="s">
        <v>234</v>
      </c>
      <c r="GF261" t="s">
        <v>234</v>
      </c>
      <c r="GG261" t="s">
        <v>234</v>
      </c>
      <c r="GH261" t="s">
        <v>234</v>
      </c>
      <c r="GI261" t="s">
        <v>234</v>
      </c>
      <c r="GJ261" t="s">
        <v>234</v>
      </c>
      <c r="GK261" t="s">
        <v>234</v>
      </c>
      <c r="GL261" t="s">
        <v>234</v>
      </c>
      <c r="GM261" t="s">
        <v>234</v>
      </c>
      <c r="GN261" t="s">
        <v>234</v>
      </c>
      <c r="GO261" t="s">
        <v>234</v>
      </c>
      <c r="GP261" t="s">
        <v>234</v>
      </c>
      <c r="GQ261" t="s">
        <v>234</v>
      </c>
      <c r="GR261" t="s">
        <v>234</v>
      </c>
      <c r="GS261" t="s">
        <v>234</v>
      </c>
      <c r="GT261" t="s">
        <v>234</v>
      </c>
      <c r="GU261" t="s">
        <v>234</v>
      </c>
      <c r="GV261" t="s">
        <v>234</v>
      </c>
      <c r="GW261" t="s">
        <v>234</v>
      </c>
      <c r="GX261" t="s">
        <v>234</v>
      </c>
      <c r="GY261" t="s">
        <v>234</v>
      </c>
      <c r="GZ261" t="s">
        <v>234</v>
      </c>
      <c r="HA261" t="s">
        <v>234</v>
      </c>
      <c r="HB261" t="s">
        <v>234</v>
      </c>
      <c r="HC261" t="s">
        <v>234</v>
      </c>
      <c r="HD261" t="s">
        <v>234</v>
      </c>
      <c r="HE261" t="s">
        <v>234</v>
      </c>
      <c r="HF261" t="s">
        <v>234</v>
      </c>
      <c r="HG261" t="s">
        <v>234</v>
      </c>
      <c r="HH261" t="s">
        <v>234</v>
      </c>
      <c r="HI261" t="s">
        <v>234</v>
      </c>
      <c r="HJ261" t="s">
        <v>234</v>
      </c>
      <c r="HK261" t="s">
        <v>234</v>
      </c>
      <c r="HL261" t="s">
        <v>234</v>
      </c>
      <c r="HM261" t="s">
        <v>234</v>
      </c>
      <c r="HN261" t="s">
        <v>234</v>
      </c>
      <c r="HO261" t="s">
        <v>234</v>
      </c>
      <c r="HP261" t="s">
        <v>234</v>
      </c>
      <c r="HQ261" t="s">
        <v>1655</v>
      </c>
      <c r="HR261" t="s">
        <v>1715</v>
      </c>
      <c r="HS261" t="s">
        <v>234</v>
      </c>
      <c r="HT261" t="s">
        <v>234</v>
      </c>
      <c r="HU261" t="s">
        <v>234</v>
      </c>
      <c r="HV261" t="s">
        <v>234</v>
      </c>
      <c r="HW261" t="s">
        <v>234</v>
      </c>
      <c r="HX261" t="s">
        <v>234</v>
      </c>
      <c r="HY261" t="s">
        <v>234</v>
      </c>
      <c r="HZ261" t="s">
        <v>234</v>
      </c>
      <c r="IA261" t="s">
        <v>234</v>
      </c>
      <c r="IB261" t="s">
        <v>234</v>
      </c>
      <c r="IC261" t="s">
        <v>234</v>
      </c>
      <c r="ID261" t="s">
        <v>234</v>
      </c>
      <c r="IE261" t="s">
        <v>234</v>
      </c>
      <c r="IF261" t="s">
        <v>234</v>
      </c>
      <c r="IG261" t="s">
        <v>234</v>
      </c>
      <c r="IH261" t="s">
        <v>234</v>
      </c>
      <c r="II261" t="s">
        <v>234</v>
      </c>
      <c r="IJ261" t="s">
        <v>234</v>
      </c>
      <c r="IK261" t="s">
        <v>234</v>
      </c>
      <c r="IL261" t="s">
        <v>234</v>
      </c>
      <c r="IM261" t="s">
        <v>234</v>
      </c>
      <c r="IN261" t="s">
        <v>234</v>
      </c>
      <c r="IO261" t="s">
        <v>234</v>
      </c>
      <c r="IP261" t="s">
        <v>234</v>
      </c>
      <c r="IQ261" t="s">
        <v>234</v>
      </c>
      <c r="IR261" t="s">
        <v>234</v>
      </c>
      <c r="IS261" t="s">
        <v>234</v>
      </c>
      <c r="IT261" t="s">
        <v>234</v>
      </c>
      <c r="IU261" t="s">
        <v>234</v>
      </c>
      <c r="IV261" t="s">
        <v>234</v>
      </c>
      <c r="IW261" t="s">
        <v>234</v>
      </c>
      <c r="IX261" t="s">
        <v>234</v>
      </c>
      <c r="IY261" t="s">
        <v>234</v>
      </c>
      <c r="IZ261" t="s">
        <v>234</v>
      </c>
      <c r="JA261" t="s">
        <v>234</v>
      </c>
      <c r="JB261" t="s">
        <v>234</v>
      </c>
      <c r="JC261" t="s">
        <v>234</v>
      </c>
      <c r="JD261" t="s">
        <v>234</v>
      </c>
      <c r="JE261" t="s">
        <v>261</v>
      </c>
      <c r="JF261" t="s">
        <v>234</v>
      </c>
      <c r="JG261" t="s">
        <v>234</v>
      </c>
      <c r="JH261" t="s">
        <v>234</v>
      </c>
      <c r="JI261" t="s">
        <v>234</v>
      </c>
      <c r="JJ261" t="s">
        <v>234</v>
      </c>
      <c r="JK261" t="s">
        <v>234</v>
      </c>
      <c r="JL261" t="s">
        <v>234</v>
      </c>
      <c r="JM261" t="s">
        <v>234</v>
      </c>
      <c r="JN261" t="s">
        <v>234</v>
      </c>
      <c r="JO261" t="s">
        <v>234</v>
      </c>
      <c r="JP261" t="s">
        <v>234</v>
      </c>
      <c r="JQ261" t="s">
        <v>234</v>
      </c>
      <c r="JR261" t="s">
        <v>234</v>
      </c>
      <c r="JS261" t="s">
        <v>234</v>
      </c>
      <c r="JT261" t="s">
        <v>234</v>
      </c>
      <c r="JU261" t="s">
        <v>234</v>
      </c>
      <c r="JV261" t="s">
        <v>234</v>
      </c>
      <c r="JW261" t="s">
        <v>234</v>
      </c>
      <c r="JX261" t="s">
        <v>3443</v>
      </c>
    </row>
    <row r="262" spans="1:284" x14ac:dyDescent="0.35">
      <c r="A262" t="s">
        <v>4400</v>
      </c>
      <c r="B262" s="268">
        <v>44616</v>
      </c>
      <c r="C262" t="s">
        <v>438</v>
      </c>
      <c r="D262" t="s">
        <v>437</v>
      </c>
      <c r="E262" t="s">
        <v>484</v>
      </c>
      <c r="F262" t="s">
        <v>441</v>
      </c>
      <c r="G262" t="s">
        <v>486</v>
      </c>
      <c r="H262" t="s">
        <v>490</v>
      </c>
      <c r="I262" t="s">
        <v>491</v>
      </c>
      <c r="J262" t="s">
        <v>492</v>
      </c>
      <c r="K262" t="s">
        <v>247</v>
      </c>
      <c r="L262" t="s">
        <v>248</v>
      </c>
      <c r="M262" t="s">
        <v>250</v>
      </c>
      <c r="N262" t="s">
        <v>234</v>
      </c>
      <c r="O262" t="s">
        <v>234</v>
      </c>
      <c r="P262" t="s">
        <v>234</v>
      </c>
      <c r="Q262" t="s">
        <v>234</v>
      </c>
      <c r="R262" t="s">
        <v>234</v>
      </c>
      <c r="S262" t="s">
        <v>234</v>
      </c>
      <c r="T262" t="s">
        <v>234</v>
      </c>
      <c r="U262" t="s">
        <v>234</v>
      </c>
      <c r="V262" t="s">
        <v>234</v>
      </c>
      <c r="W262" t="s">
        <v>234</v>
      </c>
      <c r="X262" t="s">
        <v>234</v>
      </c>
      <c r="Y262" t="s">
        <v>234</v>
      </c>
      <c r="Z262" t="s">
        <v>234</v>
      </c>
      <c r="AA262" t="s">
        <v>234</v>
      </c>
      <c r="AB262" t="s">
        <v>234</v>
      </c>
      <c r="AC262" t="s">
        <v>234</v>
      </c>
      <c r="AD262" t="s">
        <v>234</v>
      </c>
      <c r="AE262" t="s">
        <v>234</v>
      </c>
      <c r="AF262" t="s">
        <v>234</v>
      </c>
      <c r="AG262" t="s">
        <v>234</v>
      </c>
      <c r="AH262" t="s">
        <v>234</v>
      </c>
      <c r="AI262" t="s">
        <v>234</v>
      </c>
      <c r="AJ262" t="s">
        <v>234</v>
      </c>
      <c r="AK262" t="s">
        <v>234</v>
      </c>
      <c r="AL262" t="s">
        <v>234</v>
      </c>
      <c r="AM262" t="s">
        <v>234</v>
      </c>
      <c r="AN262" t="s">
        <v>234</v>
      </c>
      <c r="AO262" t="s">
        <v>234</v>
      </c>
      <c r="AP262" t="s">
        <v>234</v>
      </c>
      <c r="AQ262" t="s">
        <v>234</v>
      </c>
      <c r="AR262" t="s">
        <v>234</v>
      </c>
      <c r="AS262" t="s">
        <v>234</v>
      </c>
      <c r="AT262" t="s">
        <v>234</v>
      </c>
      <c r="AU262" t="s">
        <v>234</v>
      </c>
      <c r="AV262" t="s">
        <v>234</v>
      </c>
      <c r="AW262" t="s">
        <v>234</v>
      </c>
      <c r="AX262" t="s">
        <v>234</v>
      </c>
      <c r="AY262" t="s">
        <v>234</v>
      </c>
      <c r="AZ262" t="s">
        <v>234</v>
      </c>
      <c r="BA262" t="s">
        <v>234</v>
      </c>
      <c r="BB262" t="s">
        <v>234</v>
      </c>
      <c r="BC262" t="s">
        <v>234</v>
      </c>
      <c r="BD262" t="s">
        <v>234</v>
      </c>
      <c r="BE262" s="252" t="s">
        <v>234</v>
      </c>
      <c r="BF262" t="s">
        <v>234</v>
      </c>
      <c r="BG262" t="s">
        <v>234</v>
      </c>
      <c r="BH262" s="252" t="s">
        <v>234</v>
      </c>
      <c r="BI262" t="s">
        <v>234</v>
      </c>
      <c r="BJ262" t="s">
        <v>234</v>
      </c>
      <c r="BK262" s="252" t="s">
        <v>234</v>
      </c>
      <c r="BL262" t="s">
        <v>234</v>
      </c>
      <c r="BM262" t="s">
        <v>234</v>
      </c>
      <c r="BN262" s="252" t="s">
        <v>234</v>
      </c>
      <c r="BO262" t="s">
        <v>234</v>
      </c>
      <c r="BP262" t="s">
        <v>234</v>
      </c>
      <c r="BQ262" s="252" t="s">
        <v>234</v>
      </c>
      <c r="BR262" t="s">
        <v>234</v>
      </c>
      <c r="BS262" t="s">
        <v>234</v>
      </c>
      <c r="BT262" t="s">
        <v>234</v>
      </c>
      <c r="BU262" t="s">
        <v>234</v>
      </c>
      <c r="BV262" t="s">
        <v>234</v>
      </c>
      <c r="BW262" t="s">
        <v>234</v>
      </c>
      <c r="BX262" t="s">
        <v>234</v>
      </c>
      <c r="BY262" t="s">
        <v>234</v>
      </c>
      <c r="BZ262" t="s">
        <v>234</v>
      </c>
      <c r="CA262" t="s">
        <v>234</v>
      </c>
      <c r="CB262" t="s">
        <v>234</v>
      </c>
      <c r="CC262" t="s">
        <v>234</v>
      </c>
      <c r="CD262" t="s">
        <v>234</v>
      </c>
      <c r="CE262" t="s">
        <v>234</v>
      </c>
      <c r="CF262" t="s">
        <v>234</v>
      </c>
      <c r="CG262" t="s">
        <v>234</v>
      </c>
      <c r="CH262" t="s">
        <v>234</v>
      </c>
      <c r="CI262" t="s">
        <v>234</v>
      </c>
      <c r="CJ262" t="s">
        <v>234</v>
      </c>
      <c r="CK262" t="s">
        <v>234</v>
      </c>
      <c r="CL262" t="s">
        <v>234</v>
      </c>
      <c r="CM262" t="s">
        <v>234</v>
      </c>
      <c r="CN262" t="s">
        <v>234</v>
      </c>
      <c r="CO262" t="s">
        <v>234</v>
      </c>
      <c r="CP262" t="s">
        <v>234</v>
      </c>
      <c r="CQ262" t="s">
        <v>234</v>
      </c>
      <c r="CR262" t="s">
        <v>234</v>
      </c>
      <c r="CS262" t="s">
        <v>234</v>
      </c>
      <c r="CT262" t="s">
        <v>234</v>
      </c>
      <c r="CU262" t="s">
        <v>234</v>
      </c>
      <c r="CV262" t="s">
        <v>234</v>
      </c>
      <c r="CW262" t="s">
        <v>234</v>
      </c>
      <c r="CX262" t="s">
        <v>234</v>
      </c>
      <c r="CY262" t="s">
        <v>234</v>
      </c>
      <c r="CZ262" t="s">
        <v>234</v>
      </c>
      <c r="DA262" t="s">
        <v>234</v>
      </c>
      <c r="DB262" t="s">
        <v>234</v>
      </c>
      <c r="DC262" t="s">
        <v>234</v>
      </c>
      <c r="DD262" t="s">
        <v>234</v>
      </c>
      <c r="DE262" t="s">
        <v>234</v>
      </c>
      <c r="DF262" t="s">
        <v>234</v>
      </c>
      <c r="DG262" t="s">
        <v>234</v>
      </c>
      <c r="DH262" t="s">
        <v>234</v>
      </c>
      <c r="DI262" t="s">
        <v>234</v>
      </c>
      <c r="DJ262" t="s">
        <v>234</v>
      </c>
      <c r="DK262" t="s">
        <v>234</v>
      </c>
      <c r="DL262" t="s">
        <v>234</v>
      </c>
      <c r="DM262" t="s">
        <v>234</v>
      </c>
      <c r="DN262" t="s">
        <v>234</v>
      </c>
      <c r="DO262" t="s">
        <v>234</v>
      </c>
      <c r="DP262" t="s">
        <v>234</v>
      </c>
      <c r="DQ262" t="s">
        <v>234</v>
      </c>
      <c r="DR262" t="s">
        <v>234</v>
      </c>
      <c r="DS262" t="s">
        <v>234</v>
      </c>
      <c r="DT262" t="s">
        <v>234</v>
      </c>
      <c r="DU262" t="s">
        <v>234</v>
      </c>
      <c r="DV262" t="s">
        <v>234</v>
      </c>
      <c r="DW262" t="s">
        <v>234</v>
      </c>
      <c r="DX262" t="s">
        <v>234</v>
      </c>
      <c r="DY262" t="s">
        <v>234</v>
      </c>
      <c r="DZ262" t="s">
        <v>234</v>
      </c>
      <c r="EA262" t="s">
        <v>234</v>
      </c>
      <c r="EB262" t="s">
        <v>234</v>
      </c>
      <c r="EC262" t="s">
        <v>234</v>
      </c>
      <c r="ED262" t="s">
        <v>234</v>
      </c>
      <c r="EE262" t="s">
        <v>234</v>
      </c>
      <c r="EF262" t="s">
        <v>234</v>
      </c>
      <c r="EG262" t="s">
        <v>234</v>
      </c>
      <c r="EH262" t="s">
        <v>234</v>
      </c>
      <c r="EI262" t="s">
        <v>234</v>
      </c>
      <c r="EJ262" t="s">
        <v>234</v>
      </c>
      <c r="EK262" s="252" t="s">
        <v>234</v>
      </c>
      <c r="EL262" t="s">
        <v>234</v>
      </c>
      <c r="EM262" t="s">
        <v>234</v>
      </c>
      <c r="EN262" t="s">
        <v>234</v>
      </c>
      <c r="EO262" t="s">
        <v>234</v>
      </c>
      <c r="EP262" t="s">
        <v>234</v>
      </c>
      <c r="EQ262" s="252" t="s">
        <v>234</v>
      </c>
      <c r="ER262" t="s">
        <v>234</v>
      </c>
      <c r="ES262" t="s">
        <v>234</v>
      </c>
      <c r="ET262" t="s">
        <v>234</v>
      </c>
      <c r="EU262" t="s">
        <v>234</v>
      </c>
      <c r="EV262" t="s">
        <v>234</v>
      </c>
      <c r="EW262" t="s">
        <v>234</v>
      </c>
      <c r="EX262" t="s">
        <v>234</v>
      </c>
      <c r="EY262" t="s">
        <v>234</v>
      </c>
      <c r="EZ262" t="s">
        <v>234</v>
      </c>
      <c r="FA262" t="s">
        <v>234</v>
      </c>
      <c r="FB262" t="s">
        <v>234</v>
      </c>
      <c r="FC262" t="s">
        <v>234</v>
      </c>
      <c r="FD262" t="s">
        <v>234</v>
      </c>
      <c r="FE262" t="s">
        <v>234</v>
      </c>
      <c r="FF262" t="s">
        <v>234</v>
      </c>
      <c r="FG262" t="s">
        <v>234</v>
      </c>
      <c r="FH262" t="s">
        <v>234</v>
      </c>
      <c r="FI262" t="s">
        <v>234</v>
      </c>
      <c r="FJ262" t="s">
        <v>234</v>
      </c>
      <c r="FK262" t="s">
        <v>234</v>
      </c>
      <c r="FL262" t="s">
        <v>234</v>
      </c>
      <c r="FM262" t="s">
        <v>234</v>
      </c>
      <c r="FN262" t="s">
        <v>234</v>
      </c>
      <c r="FO262" t="s">
        <v>234</v>
      </c>
      <c r="FP262" t="s">
        <v>234</v>
      </c>
      <c r="FQ262" t="s">
        <v>234</v>
      </c>
      <c r="FR262" t="s">
        <v>234</v>
      </c>
      <c r="FS262" t="s">
        <v>234</v>
      </c>
      <c r="FT262" t="s">
        <v>234</v>
      </c>
      <c r="FU262" t="s">
        <v>234</v>
      </c>
      <c r="FV262" t="s">
        <v>234</v>
      </c>
      <c r="FW262" t="s">
        <v>234</v>
      </c>
      <c r="FX262" t="s">
        <v>234</v>
      </c>
      <c r="FY262" t="s">
        <v>234</v>
      </c>
      <c r="FZ262" t="s">
        <v>234</v>
      </c>
      <c r="GA262" t="s">
        <v>234</v>
      </c>
      <c r="GB262" t="s">
        <v>234</v>
      </c>
      <c r="GC262" t="s">
        <v>234</v>
      </c>
      <c r="GD262" t="s">
        <v>234</v>
      </c>
      <c r="GE262" t="s">
        <v>234</v>
      </c>
      <c r="GF262" t="s">
        <v>234</v>
      </c>
      <c r="GG262" t="s">
        <v>234</v>
      </c>
      <c r="GH262" t="s">
        <v>234</v>
      </c>
      <c r="GI262" t="s">
        <v>234</v>
      </c>
      <c r="GJ262" t="s">
        <v>234</v>
      </c>
      <c r="GK262" t="s">
        <v>234</v>
      </c>
      <c r="GL262" t="s">
        <v>234</v>
      </c>
      <c r="GM262" t="s">
        <v>234</v>
      </c>
      <c r="GN262" t="s">
        <v>234</v>
      </c>
      <c r="GO262" t="s">
        <v>234</v>
      </c>
      <c r="GP262" t="s">
        <v>234</v>
      </c>
      <c r="GQ262" t="s">
        <v>234</v>
      </c>
      <c r="GR262" t="s">
        <v>234</v>
      </c>
      <c r="GS262" t="s">
        <v>234</v>
      </c>
      <c r="GT262" t="s">
        <v>234</v>
      </c>
      <c r="GU262" t="s">
        <v>234</v>
      </c>
      <c r="GV262" t="s">
        <v>234</v>
      </c>
      <c r="GW262" t="s">
        <v>234</v>
      </c>
      <c r="GX262" t="s">
        <v>234</v>
      </c>
      <c r="GY262" t="s">
        <v>234</v>
      </c>
      <c r="GZ262" t="s">
        <v>234</v>
      </c>
      <c r="HA262" t="s">
        <v>234</v>
      </c>
      <c r="HB262" t="s">
        <v>234</v>
      </c>
      <c r="HC262" t="s">
        <v>234</v>
      </c>
      <c r="HD262" t="s">
        <v>234</v>
      </c>
      <c r="HE262" t="s">
        <v>234</v>
      </c>
      <c r="HF262" t="s">
        <v>234</v>
      </c>
      <c r="HG262" t="s">
        <v>234</v>
      </c>
      <c r="HH262" t="s">
        <v>234</v>
      </c>
      <c r="HI262" t="s">
        <v>234</v>
      </c>
      <c r="HJ262" t="s">
        <v>234</v>
      </c>
      <c r="HK262" t="s">
        <v>234</v>
      </c>
      <c r="HL262" t="s">
        <v>234</v>
      </c>
      <c r="HM262" t="s">
        <v>234</v>
      </c>
      <c r="HN262" t="s">
        <v>234</v>
      </c>
      <c r="HO262" t="s">
        <v>234</v>
      </c>
      <c r="HP262" t="s">
        <v>234</v>
      </c>
      <c r="HQ262" t="s">
        <v>1655</v>
      </c>
      <c r="HR262" t="s">
        <v>1713</v>
      </c>
      <c r="HS262" t="s">
        <v>276</v>
      </c>
      <c r="HT262" t="s">
        <v>234</v>
      </c>
      <c r="HU262" t="s">
        <v>277</v>
      </c>
      <c r="HV262" t="s">
        <v>278</v>
      </c>
      <c r="HW262" t="s">
        <v>278</v>
      </c>
      <c r="HX262" t="s">
        <v>255</v>
      </c>
      <c r="HY262" t="s">
        <v>234</v>
      </c>
      <c r="HZ262" t="s">
        <v>256</v>
      </c>
      <c r="IA262" t="s">
        <v>461</v>
      </c>
      <c r="IB262" t="s">
        <v>461</v>
      </c>
      <c r="IC262" t="s">
        <v>462</v>
      </c>
      <c r="ID262" t="s">
        <v>234</v>
      </c>
      <c r="IE262" t="s">
        <v>234</v>
      </c>
      <c r="IF262" t="s">
        <v>234</v>
      </c>
      <c r="IG262" t="s">
        <v>234</v>
      </c>
      <c r="IH262" t="s">
        <v>234</v>
      </c>
      <c r="II262" t="s">
        <v>234</v>
      </c>
      <c r="IJ262" t="s">
        <v>259</v>
      </c>
      <c r="IK262" t="s">
        <v>234</v>
      </c>
      <c r="IL262" t="s">
        <v>259</v>
      </c>
      <c r="IM262">
        <v>0</v>
      </c>
      <c r="IN262" t="s">
        <v>261</v>
      </c>
      <c r="IO262" t="s">
        <v>280</v>
      </c>
      <c r="IP262" t="s">
        <v>249</v>
      </c>
      <c r="IQ262" t="s">
        <v>269</v>
      </c>
      <c r="IR262">
        <v>0</v>
      </c>
      <c r="IS262">
        <v>0</v>
      </c>
      <c r="IT262">
        <v>0</v>
      </c>
      <c r="IU262">
        <v>0</v>
      </c>
      <c r="IV262">
        <v>0</v>
      </c>
      <c r="IW262">
        <v>0</v>
      </c>
      <c r="IX262">
        <v>0</v>
      </c>
      <c r="IY262">
        <v>0</v>
      </c>
      <c r="IZ262">
        <v>0</v>
      </c>
      <c r="JA262">
        <v>0</v>
      </c>
      <c r="JB262">
        <v>0</v>
      </c>
      <c r="JC262">
        <v>1</v>
      </c>
      <c r="JD262" t="s">
        <v>234</v>
      </c>
      <c r="JE262" t="s">
        <v>249</v>
      </c>
      <c r="JF262" t="s">
        <v>1559</v>
      </c>
      <c r="JG262">
        <v>0</v>
      </c>
      <c r="JH262">
        <v>1</v>
      </c>
      <c r="JI262">
        <v>0</v>
      </c>
      <c r="JJ262" t="s">
        <v>234</v>
      </c>
      <c r="JK262" t="s">
        <v>269</v>
      </c>
      <c r="JL262">
        <v>0</v>
      </c>
      <c r="JM262">
        <v>0</v>
      </c>
      <c r="JN262">
        <v>0</v>
      </c>
      <c r="JO262">
        <v>0</v>
      </c>
      <c r="JP262">
        <v>0</v>
      </c>
      <c r="JQ262">
        <v>1</v>
      </c>
      <c r="JR262" t="s">
        <v>234</v>
      </c>
      <c r="JS262" t="s">
        <v>234</v>
      </c>
      <c r="JT262" t="s">
        <v>234</v>
      </c>
      <c r="JU262" t="s">
        <v>234</v>
      </c>
      <c r="JV262" t="s">
        <v>234</v>
      </c>
      <c r="JW262" t="s">
        <v>234</v>
      </c>
      <c r="JX262" t="s">
        <v>3443</v>
      </c>
    </row>
    <row r="263" spans="1:284" x14ac:dyDescent="0.35">
      <c r="A263" t="s">
        <v>4407</v>
      </c>
      <c r="B263" s="268">
        <v>44624</v>
      </c>
      <c r="C263" t="s">
        <v>1320</v>
      </c>
      <c r="D263" t="s">
        <v>3444</v>
      </c>
      <c r="E263" t="s">
        <v>4401</v>
      </c>
      <c r="F263" t="s">
        <v>600</v>
      </c>
      <c r="G263" t="s">
        <v>1854</v>
      </c>
      <c r="H263" t="s">
        <v>4403</v>
      </c>
      <c r="I263" t="s">
        <v>246</v>
      </c>
      <c r="J263" t="s">
        <v>4405</v>
      </c>
      <c r="K263" t="s">
        <v>366</v>
      </c>
      <c r="L263" t="s">
        <v>284</v>
      </c>
      <c r="M263" t="s">
        <v>274</v>
      </c>
      <c r="N263" t="s">
        <v>234</v>
      </c>
      <c r="O263" t="s">
        <v>234</v>
      </c>
      <c r="P263" t="s">
        <v>308</v>
      </c>
      <c r="Q263" t="s">
        <v>234</v>
      </c>
      <c r="R263" t="s">
        <v>318</v>
      </c>
      <c r="S263">
        <v>1</v>
      </c>
      <c r="T263">
        <v>0</v>
      </c>
      <c r="U263">
        <v>0</v>
      </c>
      <c r="V263">
        <v>0</v>
      </c>
      <c r="W263">
        <v>0</v>
      </c>
      <c r="X263">
        <v>0</v>
      </c>
      <c r="Y263">
        <v>0</v>
      </c>
      <c r="Z263">
        <v>0</v>
      </c>
      <c r="AA263" t="s">
        <v>309</v>
      </c>
      <c r="AB263" t="s">
        <v>750</v>
      </c>
      <c r="AC263" t="s">
        <v>287</v>
      </c>
      <c r="AD263">
        <v>1</v>
      </c>
      <c r="AE263">
        <v>0</v>
      </c>
      <c r="AF263">
        <v>0</v>
      </c>
      <c r="AG263">
        <v>0</v>
      </c>
      <c r="AH263">
        <v>0</v>
      </c>
      <c r="AI263">
        <v>0</v>
      </c>
      <c r="AJ263">
        <v>0</v>
      </c>
      <c r="AK263">
        <v>0</v>
      </c>
      <c r="AL263">
        <v>0</v>
      </c>
      <c r="AM263">
        <v>0</v>
      </c>
      <c r="AN263" t="s">
        <v>234</v>
      </c>
      <c r="AO263" t="s">
        <v>317</v>
      </c>
      <c r="AP263" t="s">
        <v>393</v>
      </c>
      <c r="AQ263" t="s">
        <v>4406</v>
      </c>
      <c r="AR263">
        <v>1</v>
      </c>
      <c r="AS263">
        <v>1</v>
      </c>
      <c r="AT263">
        <v>1</v>
      </c>
      <c r="AU263">
        <v>1</v>
      </c>
      <c r="AV263">
        <v>1</v>
      </c>
      <c r="AW263">
        <v>1</v>
      </c>
      <c r="AX263">
        <v>1</v>
      </c>
      <c r="AY263">
        <v>0</v>
      </c>
      <c r="AZ263" t="s">
        <v>1502</v>
      </c>
      <c r="BA263" t="s">
        <v>234</v>
      </c>
      <c r="BB263" t="s">
        <v>234</v>
      </c>
      <c r="BC263" t="s">
        <v>234</v>
      </c>
      <c r="BD263" t="s">
        <v>234</v>
      </c>
      <c r="BE263" s="252" t="s">
        <v>234</v>
      </c>
      <c r="BF263" t="s">
        <v>234</v>
      </c>
      <c r="BG263" t="s">
        <v>234</v>
      </c>
      <c r="BH263" s="252" t="s">
        <v>234</v>
      </c>
      <c r="BI263" t="s">
        <v>234</v>
      </c>
      <c r="BJ263" t="s">
        <v>234</v>
      </c>
      <c r="BK263" s="252" t="s">
        <v>234</v>
      </c>
      <c r="BL263" t="s">
        <v>234</v>
      </c>
      <c r="BM263" t="s">
        <v>234</v>
      </c>
      <c r="BN263" s="252" t="s">
        <v>234</v>
      </c>
      <c r="BO263" t="s">
        <v>234</v>
      </c>
      <c r="BP263" t="s">
        <v>234</v>
      </c>
      <c r="BQ263" s="252" t="s">
        <v>234</v>
      </c>
      <c r="BR263" t="s">
        <v>234</v>
      </c>
      <c r="BS263" t="s">
        <v>1504</v>
      </c>
      <c r="BT263" t="s">
        <v>1655</v>
      </c>
      <c r="BU263">
        <v>1025</v>
      </c>
      <c r="BV263" t="s">
        <v>234</v>
      </c>
      <c r="BW263" t="s">
        <v>234</v>
      </c>
      <c r="BX263" t="s">
        <v>234</v>
      </c>
      <c r="BY263" t="s">
        <v>234</v>
      </c>
      <c r="BZ263" t="s">
        <v>234</v>
      </c>
      <c r="CA263" t="s">
        <v>234</v>
      </c>
      <c r="CB263" t="s">
        <v>259</v>
      </c>
      <c r="CC263">
        <v>1025</v>
      </c>
      <c r="CD263" t="s">
        <v>1655</v>
      </c>
      <c r="CE263" t="s">
        <v>1655</v>
      </c>
      <c r="CF263" t="s">
        <v>1531</v>
      </c>
      <c r="CG263">
        <v>0</v>
      </c>
      <c r="CH263">
        <v>0</v>
      </c>
      <c r="CI263">
        <v>0</v>
      </c>
      <c r="CJ263">
        <v>0</v>
      </c>
      <c r="CK263">
        <v>0</v>
      </c>
      <c r="CL263">
        <v>1</v>
      </c>
      <c r="CM263">
        <v>0</v>
      </c>
      <c r="CN263">
        <v>0</v>
      </c>
      <c r="CO263">
        <v>0</v>
      </c>
      <c r="CP263">
        <v>0</v>
      </c>
      <c r="CQ263">
        <v>0</v>
      </c>
      <c r="CR263">
        <v>0</v>
      </c>
      <c r="CS263">
        <v>0</v>
      </c>
      <c r="CT263">
        <v>0</v>
      </c>
      <c r="CU263" t="s">
        <v>234</v>
      </c>
      <c r="CV263" t="s">
        <v>3944</v>
      </c>
      <c r="CW263">
        <v>1</v>
      </c>
      <c r="CX263">
        <v>1</v>
      </c>
      <c r="CY263">
        <v>1</v>
      </c>
      <c r="CZ263">
        <v>1</v>
      </c>
      <c r="DA263">
        <v>1</v>
      </c>
      <c r="DB263">
        <v>1</v>
      </c>
      <c r="DC263">
        <v>1</v>
      </c>
      <c r="DD263">
        <v>0</v>
      </c>
      <c r="DE263" t="s">
        <v>1655</v>
      </c>
      <c r="DF263" t="s">
        <v>1445</v>
      </c>
      <c r="DG263" t="s">
        <v>1655</v>
      </c>
      <c r="DH263" t="s">
        <v>266</v>
      </c>
      <c r="DI263" t="s">
        <v>314</v>
      </c>
      <c r="DJ263" t="s">
        <v>267</v>
      </c>
      <c r="DK263" t="s">
        <v>314</v>
      </c>
      <c r="DL263" t="s">
        <v>234</v>
      </c>
      <c r="DM263" t="s">
        <v>234</v>
      </c>
      <c r="DN263" t="s">
        <v>234</v>
      </c>
      <c r="DO263" t="s">
        <v>234</v>
      </c>
      <c r="DP263" t="s">
        <v>234</v>
      </c>
      <c r="DQ263" t="s">
        <v>234</v>
      </c>
      <c r="DR263" t="s">
        <v>234</v>
      </c>
      <c r="DS263" t="s">
        <v>234</v>
      </c>
      <c r="DT263" t="s">
        <v>234</v>
      </c>
      <c r="DU263" t="s">
        <v>234</v>
      </c>
      <c r="DV263" t="s">
        <v>234</v>
      </c>
      <c r="DW263" t="s">
        <v>234</v>
      </c>
      <c r="DX263" t="s">
        <v>234</v>
      </c>
      <c r="DY263" t="s">
        <v>234</v>
      </c>
      <c r="DZ263" t="s">
        <v>234</v>
      </c>
      <c r="EA263" t="s">
        <v>234</v>
      </c>
      <c r="EB263" t="s">
        <v>234</v>
      </c>
      <c r="EC263" t="s">
        <v>234</v>
      </c>
      <c r="ED263" t="s">
        <v>234</v>
      </c>
      <c r="EE263" t="s">
        <v>234</v>
      </c>
      <c r="EF263" t="s">
        <v>234</v>
      </c>
      <c r="EG263" t="s">
        <v>234</v>
      </c>
      <c r="EH263" t="s">
        <v>234</v>
      </c>
      <c r="EI263" t="s">
        <v>234</v>
      </c>
      <c r="EJ263" t="s">
        <v>234</v>
      </c>
      <c r="EK263" s="252" t="s">
        <v>234</v>
      </c>
      <c r="EL263" t="s">
        <v>234</v>
      </c>
      <c r="EM263" t="s">
        <v>234</v>
      </c>
      <c r="EN263" t="s">
        <v>234</v>
      </c>
      <c r="EO263" t="s">
        <v>234</v>
      </c>
      <c r="EP263" t="s">
        <v>234</v>
      </c>
      <c r="EQ263" s="252" t="s">
        <v>234</v>
      </c>
      <c r="ER263" t="s">
        <v>234</v>
      </c>
      <c r="ES263" t="s">
        <v>234</v>
      </c>
      <c r="ET263" t="s">
        <v>234</v>
      </c>
      <c r="EU263" t="s">
        <v>234</v>
      </c>
      <c r="EV263" t="s">
        <v>234</v>
      </c>
      <c r="EW263" t="s">
        <v>234</v>
      </c>
      <c r="EX263" t="s">
        <v>234</v>
      </c>
      <c r="EY263" t="s">
        <v>234</v>
      </c>
      <c r="EZ263" t="s">
        <v>234</v>
      </c>
      <c r="FA263" t="s">
        <v>234</v>
      </c>
      <c r="FB263" t="s">
        <v>234</v>
      </c>
      <c r="FC263" t="s">
        <v>234</v>
      </c>
      <c r="FD263" t="s">
        <v>234</v>
      </c>
      <c r="FE263" t="s">
        <v>234</v>
      </c>
      <c r="FF263" t="s">
        <v>234</v>
      </c>
      <c r="FG263" t="s">
        <v>234</v>
      </c>
      <c r="FH263" t="s">
        <v>234</v>
      </c>
      <c r="FI263" t="s">
        <v>234</v>
      </c>
      <c r="FJ263" t="s">
        <v>234</v>
      </c>
      <c r="FK263" t="s">
        <v>234</v>
      </c>
      <c r="FL263" t="s">
        <v>234</v>
      </c>
      <c r="FM263" t="s">
        <v>234</v>
      </c>
      <c r="FN263" t="s">
        <v>234</v>
      </c>
      <c r="FO263" t="s">
        <v>234</v>
      </c>
      <c r="FP263" t="s">
        <v>234</v>
      </c>
      <c r="FQ263" t="s">
        <v>234</v>
      </c>
      <c r="FR263" t="s">
        <v>234</v>
      </c>
      <c r="FS263" t="s">
        <v>234</v>
      </c>
      <c r="FT263" t="s">
        <v>234</v>
      </c>
      <c r="FU263" t="s">
        <v>234</v>
      </c>
      <c r="FV263" t="s">
        <v>234</v>
      </c>
      <c r="FW263" t="s">
        <v>234</v>
      </c>
      <c r="FX263" t="s">
        <v>234</v>
      </c>
      <c r="FY263" t="s">
        <v>234</v>
      </c>
      <c r="FZ263" t="s">
        <v>234</v>
      </c>
      <c r="GA263" t="s">
        <v>234</v>
      </c>
      <c r="GB263" t="s">
        <v>234</v>
      </c>
      <c r="GC263" t="s">
        <v>234</v>
      </c>
      <c r="GD263" t="s">
        <v>234</v>
      </c>
      <c r="GE263" t="s">
        <v>234</v>
      </c>
      <c r="GF263" t="s">
        <v>234</v>
      </c>
      <c r="GG263" t="s">
        <v>234</v>
      </c>
      <c r="GH263" t="s">
        <v>234</v>
      </c>
      <c r="GI263" t="s">
        <v>234</v>
      </c>
      <c r="GJ263" t="s">
        <v>234</v>
      </c>
      <c r="GK263" t="s">
        <v>234</v>
      </c>
      <c r="GL263" t="s">
        <v>234</v>
      </c>
      <c r="GM263" t="s">
        <v>234</v>
      </c>
      <c r="GN263" t="s">
        <v>234</v>
      </c>
      <c r="GO263" t="s">
        <v>234</v>
      </c>
      <c r="GP263" t="s">
        <v>234</v>
      </c>
      <c r="GQ263" t="s">
        <v>234</v>
      </c>
      <c r="GR263" t="s">
        <v>1655</v>
      </c>
      <c r="GS263" t="s">
        <v>1577</v>
      </c>
      <c r="GT263">
        <v>0</v>
      </c>
      <c r="GU263">
        <v>0</v>
      </c>
      <c r="GV263">
        <v>0</v>
      </c>
      <c r="GW263">
        <v>1</v>
      </c>
      <c r="GX263">
        <v>0</v>
      </c>
      <c r="GY263">
        <v>0</v>
      </c>
      <c r="GZ263" t="s">
        <v>234</v>
      </c>
      <c r="HA263" t="s">
        <v>1451</v>
      </c>
      <c r="HB263">
        <v>0</v>
      </c>
      <c r="HC263">
        <v>1</v>
      </c>
      <c r="HD263">
        <v>0</v>
      </c>
      <c r="HE263">
        <v>0</v>
      </c>
      <c r="HF263">
        <v>0</v>
      </c>
      <c r="HG263">
        <v>0</v>
      </c>
      <c r="HH263">
        <v>0</v>
      </c>
      <c r="HI263">
        <v>0</v>
      </c>
      <c r="HJ263" t="s">
        <v>234</v>
      </c>
      <c r="HK263" t="s">
        <v>1655</v>
      </c>
      <c r="HL263" t="s">
        <v>234</v>
      </c>
      <c r="HM263" t="s">
        <v>309</v>
      </c>
      <c r="HN263">
        <v>1</v>
      </c>
      <c r="HO263">
        <v>0</v>
      </c>
      <c r="HP263">
        <v>0</v>
      </c>
      <c r="HQ263" t="s">
        <v>234</v>
      </c>
      <c r="HR263" t="s">
        <v>234</v>
      </c>
      <c r="HS263" t="s">
        <v>234</v>
      </c>
      <c r="HT263" t="s">
        <v>234</v>
      </c>
      <c r="HU263" t="s">
        <v>234</v>
      </c>
      <c r="HV263" t="s">
        <v>234</v>
      </c>
      <c r="HW263" t="s">
        <v>234</v>
      </c>
      <c r="HX263" t="s">
        <v>234</v>
      </c>
      <c r="HY263" t="s">
        <v>234</v>
      </c>
      <c r="HZ263" t="s">
        <v>234</v>
      </c>
      <c r="IA263" t="s">
        <v>234</v>
      </c>
      <c r="IB263" t="s">
        <v>234</v>
      </c>
      <c r="IC263" t="s">
        <v>234</v>
      </c>
      <c r="ID263" t="s">
        <v>234</v>
      </c>
      <c r="IE263" t="s">
        <v>234</v>
      </c>
      <c r="IF263" t="s">
        <v>234</v>
      </c>
      <c r="IG263" t="s">
        <v>234</v>
      </c>
      <c r="IH263" t="s">
        <v>234</v>
      </c>
      <c r="II263" t="s">
        <v>234</v>
      </c>
      <c r="IJ263" t="s">
        <v>234</v>
      </c>
      <c r="IK263" t="s">
        <v>234</v>
      </c>
      <c r="IL263" t="s">
        <v>234</v>
      </c>
      <c r="IM263" t="s">
        <v>234</v>
      </c>
      <c r="IN263" t="s">
        <v>234</v>
      </c>
      <c r="IO263" t="s">
        <v>234</v>
      </c>
      <c r="IP263" t="s">
        <v>234</v>
      </c>
      <c r="IQ263" t="s">
        <v>234</v>
      </c>
      <c r="IR263" t="s">
        <v>234</v>
      </c>
      <c r="IS263" t="s">
        <v>234</v>
      </c>
      <c r="IT263" t="s">
        <v>234</v>
      </c>
      <c r="IU263" t="s">
        <v>234</v>
      </c>
      <c r="IV263" t="s">
        <v>234</v>
      </c>
      <c r="IW263" t="s">
        <v>234</v>
      </c>
      <c r="IX263" t="s">
        <v>234</v>
      </c>
      <c r="IY263" t="s">
        <v>234</v>
      </c>
      <c r="IZ263" t="s">
        <v>234</v>
      </c>
      <c r="JA263" t="s">
        <v>234</v>
      </c>
      <c r="JB263" t="s">
        <v>234</v>
      </c>
      <c r="JC263" t="s">
        <v>234</v>
      </c>
      <c r="JD263" t="s">
        <v>234</v>
      </c>
      <c r="JE263" t="s">
        <v>234</v>
      </c>
      <c r="JF263" t="s">
        <v>234</v>
      </c>
      <c r="JG263" t="s">
        <v>234</v>
      </c>
      <c r="JH263" t="s">
        <v>234</v>
      </c>
      <c r="JI263" t="s">
        <v>234</v>
      </c>
      <c r="JJ263" t="s">
        <v>234</v>
      </c>
      <c r="JK263" t="s">
        <v>234</v>
      </c>
      <c r="JL263" t="s">
        <v>234</v>
      </c>
      <c r="JM263" t="s">
        <v>234</v>
      </c>
      <c r="JN263" t="s">
        <v>234</v>
      </c>
      <c r="JO263" t="s">
        <v>234</v>
      </c>
      <c r="JP263" t="s">
        <v>234</v>
      </c>
      <c r="JQ263" t="s">
        <v>234</v>
      </c>
      <c r="JR263" t="s">
        <v>234</v>
      </c>
      <c r="JS263" t="s">
        <v>234</v>
      </c>
      <c r="JT263" t="s">
        <v>234</v>
      </c>
      <c r="JU263" t="s">
        <v>234</v>
      </c>
      <c r="JV263" t="s">
        <v>234</v>
      </c>
      <c r="JW263" t="s">
        <v>234</v>
      </c>
      <c r="JX263" t="s">
        <v>234</v>
      </c>
    </row>
    <row r="264" spans="1:284" x14ac:dyDescent="0.35">
      <c r="A264" t="s">
        <v>4409</v>
      </c>
      <c r="B264" s="268">
        <v>44624</v>
      </c>
      <c r="C264" t="s">
        <v>1320</v>
      </c>
      <c r="D264" t="s">
        <v>3444</v>
      </c>
      <c r="E264" t="s">
        <v>4401</v>
      </c>
      <c r="F264" t="s">
        <v>600</v>
      </c>
      <c r="G264" t="s">
        <v>1854</v>
      </c>
      <c r="H264" t="s">
        <v>4403</v>
      </c>
      <c r="I264" t="s">
        <v>246</v>
      </c>
      <c r="J264" t="s">
        <v>4405</v>
      </c>
      <c r="K264" t="s">
        <v>366</v>
      </c>
      <c r="L264" t="s">
        <v>284</v>
      </c>
      <c r="M264" t="s">
        <v>250</v>
      </c>
      <c r="N264" t="s">
        <v>234</v>
      </c>
      <c r="O264" t="s">
        <v>234</v>
      </c>
      <c r="P264" t="s">
        <v>308</v>
      </c>
      <c r="Q264" t="s">
        <v>234</v>
      </c>
      <c r="R264" t="s">
        <v>318</v>
      </c>
      <c r="S264">
        <v>1</v>
      </c>
      <c r="T264">
        <v>0</v>
      </c>
      <c r="U264">
        <v>0</v>
      </c>
      <c r="V264">
        <v>0</v>
      </c>
      <c r="W264">
        <v>0</v>
      </c>
      <c r="X264">
        <v>0</v>
      </c>
      <c r="Y264">
        <v>0</v>
      </c>
      <c r="Z264">
        <v>0</v>
      </c>
      <c r="AA264" t="s">
        <v>309</v>
      </c>
      <c r="AB264" t="s">
        <v>750</v>
      </c>
      <c r="AC264" t="s">
        <v>287</v>
      </c>
      <c r="AD264">
        <v>1</v>
      </c>
      <c r="AE264">
        <v>0</v>
      </c>
      <c r="AF264">
        <v>0</v>
      </c>
      <c r="AG264">
        <v>0</v>
      </c>
      <c r="AH264">
        <v>0</v>
      </c>
      <c r="AI264">
        <v>0</v>
      </c>
      <c r="AJ264">
        <v>0</v>
      </c>
      <c r="AK264">
        <v>0</v>
      </c>
      <c r="AL264">
        <v>0</v>
      </c>
      <c r="AM264">
        <v>0</v>
      </c>
      <c r="AN264" t="s">
        <v>234</v>
      </c>
      <c r="AO264" t="s">
        <v>304</v>
      </c>
      <c r="AP264" t="s">
        <v>311</v>
      </c>
      <c r="AQ264" t="s">
        <v>3944</v>
      </c>
      <c r="AR264">
        <v>1</v>
      </c>
      <c r="AS264">
        <v>1</v>
      </c>
      <c r="AT264">
        <v>1</v>
      </c>
      <c r="AU264">
        <v>1</v>
      </c>
      <c r="AV264">
        <v>1</v>
      </c>
      <c r="AW264">
        <v>1</v>
      </c>
      <c r="AX264">
        <v>1</v>
      </c>
      <c r="AY264">
        <v>0</v>
      </c>
      <c r="AZ264" t="s">
        <v>1502</v>
      </c>
      <c r="BA264" t="s">
        <v>234</v>
      </c>
      <c r="BB264" t="s">
        <v>234</v>
      </c>
      <c r="BC264" t="s">
        <v>234</v>
      </c>
      <c r="BD264" t="s">
        <v>234</v>
      </c>
      <c r="BE264" s="252" t="s">
        <v>234</v>
      </c>
      <c r="BF264" t="s">
        <v>234</v>
      </c>
      <c r="BG264" t="s">
        <v>234</v>
      </c>
      <c r="BH264" s="252" t="s">
        <v>234</v>
      </c>
      <c r="BI264" t="s">
        <v>234</v>
      </c>
      <c r="BJ264" t="s">
        <v>234</v>
      </c>
      <c r="BK264" s="252" t="s">
        <v>234</v>
      </c>
      <c r="BL264" t="s">
        <v>234</v>
      </c>
      <c r="BM264" t="s">
        <v>234</v>
      </c>
      <c r="BN264" s="252" t="s">
        <v>234</v>
      </c>
      <c r="BO264" t="s">
        <v>234</v>
      </c>
      <c r="BP264" t="s">
        <v>234</v>
      </c>
      <c r="BQ264" s="252" t="s">
        <v>234</v>
      </c>
      <c r="BR264" t="s">
        <v>234</v>
      </c>
      <c r="BS264" t="s">
        <v>1504</v>
      </c>
      <c r="BT264" t="s">
        <v>1655</v>
      </c>
      <c r="BU264">
        <v>1100</v>
      </c>
      <c r="BV264" t="s">
        <v>234</v>
      </c>
      <c r="BW264" t="s">
        <v>234</v>
      </c>
      <c r="BX264" t="s">
        <v>234</v>
      </c>
      <c r="BY264" t="s">
        <v>234</v>
      </c>
      <c r="BZ264" t="s">
        <v>234</v>
      </c>
      <c r="CA264" t="s">
        <v>234</v>
      </c>
      <c r="CB264" t="s">
        <v>259</v>
      </c>
      <c r="CC264">
        <v>1100</v>
      </c>
      <c r="CD264" t="s">
        <v>1655</v>
      </c>
      <c r="CE264" t="s">
        <v>1655</v>
      </c>
      <c r="CF264" t="s">
        <v>1531</v>
      </c>
      <c r="CG264">
        <v>0</v>
      </c>
      <c r="CH264">
        <v>0</v>
      </c>
      <c r="CI264">
        <v>0</v>
      </c>
      <c r="CJ264">
        <v>0</v>
      </c>
      <c r="CK264">
        <v>0</v>
      </c>
      <c r="CL264">
        <v>1</v>
      </c>
      <c r="CM264">
        <v>0</v>
      </c>
      <c r="CN264">
        <v>0</v>
      </c>
      <c r="CO264">
        <v>0</v>
      </c>
      <c r="CP264">
        <v>0</v>
      </c>
      <c r="CQ264">
        <v>0</v>
      </c>
      <c r="CR264">
        <v>0</v>
      </c>
      <c r="CS264">
        <v>0</v>
      </c>
      <c r="CT264">
        <v>0</v>
      </c>
      <c r="CU264" t="s">
        <v>234</v>
      </c>
      <c r="CV264" t="s">
        <v>4408</v>
      </c>
      <c r="CW264">
        <v>1</v>
      </c>
      <c r="CX264">
        <v>1</v>
      </c>
      <c r="CY264">
        <v>1</v>
      </c>
      <c r="CZ264">
        <v>1</v>
      </c>
      <c r="DA264">
        <v>1</v>
      </c>
      <c r="DB264">
        <v>0</v>
      </c>
      <c r="DC264">
        <v>0</v>
      </c>
      <c r="DD264">
        <v>0</v>
      </c>
      <c r="DE264" t="s">
        <v>1655</v>
      </c>
      <c r="DF264" t="s">
        <v>1655</v>
      </c>
      <c r="DG264" t="s">
        <v>1655</v>
      </c>
      <c r="DH264" t="s">
        <v>266</v>
      </c>
      <c r="DI264" t="s">
        <v>314</v>
      </c>
      <c r="DJ264" t="s">
        <v>267</v>
      </c>
      <c r="DK264" t="s">
        <v>314</v>
      </c>
      <c r="DL264" t="s">
        <v>234</v>
      </c>
      <c r="DM264" t="s">
        <v>234</v>
      </c>
      <c r="DN264" t="s">
        <v>234</v>
      </c>
      <c r="DO264" t="s">
        <v>234</v>
      </c>
      <c r="DP264" t="s">
        <v>234</v>
      </c>
      <c r="DQ264" t="s">
        <v>234</v>
      </c>
      <c r="DR264" t="s">
        <v>234</v>
      </c>
      <c r="DS264" t="s">
        <v>234</v>
      </c>
      <c r="DT264" t="s">
        <v>234</v>
      </c>
      <c r="DU264" t="s">
        <v>234</v>
      </c>
      <c r="DV264" t="s">
        <v>234</v>
      </c>
      <c r="DW264" t="s">
        <v>234</v>
      </c>
      <c r="DX264" t="s">
        <v>234</v>
      </c>
      <c r="DY264" t="s">
        <v>234</v>
      </c>
      <c r="DZ264" t="s">
        <v>234</v>
      </c>
      <c r="EA264" t="s">
        <v>234</v>
      </c>
      <c r="EB264" t="s">
        <v>234</v>
      </c>
      <c r="EC264" t="s">
        <v>234</v>
      </c>
      <c r="ED264" t="s">
        <v>234</v>
      </c>
      <c r="EE264" t="s">
        <v>234</v>
      </c>
      <c r="EF264" t="s">
        <v>234</v>
      </c>
      <c r="EG264" t="s">
        <v>234</v>
      </c>
      <c r="EH264" t="s">
        <v>234</v>
      </c>
      <c r="EI264" t="s">
        <v>234</v>
      </c>
      <c r="EJ264" t="s">
        <v>234</v>
      </c>
      <c r="EK264" s="252" t="s">
        <v>234</v>
      </c>
      <c r="EL264" t="s">
        <v>234</v>
      </c>
      <c r="EM264" t="s">
        <v>234</v>
      </c>
      <c r="EN264" t="s">
        <v>234</v>
      </c>
      <c r="EO264" t="s">
        <v>234</v>
      </c>
      <c r="EP264" t="s">
        <v>234</v>
      </c>
      <c r="EQ264" s="252" t="s">
        <v>234</v>
      </c>
      <c r="ER264" t="s">
        <v>234</v>
      </c>
      <c r="ES264" t="s">
        <v>234</v>
      </c>
      <c r="ET264" t="s">
        <v>234</v>
      </c>
      <c r="EU264" t="s">
        <v>234</v>
      </c>
      <c r="EV264" t="s">
        <v>234</v>
      </c>
      <c r="EW264" t="s">
        <v>234</v>
      </c>
      <c r="EX264" t="s">
        <v>234</v>
      </c>
      <c r="EY264" t="s">
        <v>234</v>
      </c>
      <c r="EZ264" t="s">
        <v>234</v>
      </c>
      <c r="FA264" t="s">
        <v>234</v>
      </c>
      <c r="FB264" t="s">
        <v>234</v>
      </c>
      <c r="FC264" t="s">
        <v>234</v>
      </c>
      <c r="FD264" t="s">
        <v>234</v>
      </c>
      <c r="FE264" t="s">
        <v>234</v>
      </c>
      <c r="FF264" t="s">
        <v>234</v>
      </c>
      <c r="FG264" t="s">
        <v>234</v>
      </c>
      <c r="FH264" t="s">
        <v>234</v>
      </c>
      <c r="FI264" t="s">
        <v>234</v>
      </c>
      <c r="FJ264" t="s">
        <v>234</v>
      </c>
      <c r="FK264" t="s">
        <v>234</v>
      </c>
      <c r="FL264" t="s">
        <v>234</v>
      </c>
      <c r="FM264" t="s">
        <v>234</v>
      </c>
      <c r="FN264" t="s">
        <v>234</v>
      </c>
      <c r="FO264" t="s">
        <v>234</v>
      </c>
      <c r="FP264" t="s">
        <v>234</v>
      </c>
      <c r="FQ264" t="s">
        <v>234</v>
      </c>
      <c r="FR264" t="s">
        <v>234</v>
      </c>
      <c r="FS264" t="s">
        <v>234</v>
      </c>
      <c r="FT264" t="s">
        <v>234</v>
      </c>
      <c r="FU264" t="s">
        <v>234</v>
      </c>
      <c r="FV264" t="s">
        <v>234</v>
      </c>
      <c r="FW264" t="s">
        <v>234</v>
      </c>
      <c r="FX264" t="s">
        <v>234</v>
      </c>
      <c r="FY264" t="s">
        <v>234</v>
      </c>
      <c r="FZ264" t="s">
        <v>234</v>
      </c>
      <c r="GA264" t="s">
        <v>234</v>
      </c>
      <c r="GB264" t="s">
        <v>234</v>
      </c>
      <c r="GC264" t="s">
        <v>234</v>
      </c>
      <c r="GD264" t="s">
        <v>234</v>
      </c>
      <c r="GE264" t="s">
        <v>234</v>
      </c>
      <c r="GF264" t="s">
        <v>234</v>
      </c>
      <c r="GG264" t="s">
        <v>234</v>
      </c>
      <c r="GH264" t="s">
        <v>234</v>
      </c>
      <c r="GI264" t="s">
        <v>234</v>
      </c>
      <c r="GJ264" t="s">
        <v>234</v>
      </c>
      <c r="GK264" t="s">
        <v>234</v>
      </c>
      <c r="GL264" t="s">
        <v>234</v>
      </c>
      <c r="GM264" t="s">
        <v>234</v>
      </c>
      <c r="GN264" t="s">
        <v>234</v>
      </c>
      <c r="GO264" t="s">
        <v>234</v>
      </c>
      <c r="GP264" t="s">
        <v>234</v>
      </c>
      <c r="GQ264" t="s">
        <v>234</v>
      </c>
      <c r="GR264" t="s">
        <v>1445</v>
      </c>
      <c r="GS264" t="s">
        <v>234</v>
      </c>
      <c r="GT264" t="s">
        <v>234</v>
      </c>
      <c r="GU264" t="s">
        <v>234</v>
      </c>
      <c r="GV264" t="s">
        <v>234</v>
      </c>
      <c r="GW264" t="s">
        <v>234</v>
      </c>
      <c r="GX264" t="s">
        <v>234</v>
      </c>
      <c r="GY264" t="s">
        <v>234</v>
      </c>
      <c r="GZ264" t="s">
        <v>234</v>
      </c>
      <c r="HA264" t="s">
        <v>1586</v>
      </c>
      <c r="HB264">
        <v>0</v>
      </c>
      <c r="HC264">
        <v>0</v>
      </c>
      <c r="HD264">
        <v>1</v>
      </c>
      <c r="HE264">
        <v>0</v>
      </c>
      <c r="HF264">
        <v>0</v>
      </c>
      <c r="HG264">
        <v>0</v>
      </c>
      <c r="HH264">
        <v>0</v>
      </c>
      <c r="HI264">
        <v>0</v>
      </c>
      <c r="HJ264" t="s">
        <v>234</v>
      </c>
      <c r="HK264" t="s">
        <v>1655</v>
      </c>
      <c r="HL264" t="s">
        <v>234</v>
      </c>
      <c r="HM264" t="s">
        <v>309</v>
      </c>
      <c r="HN264">
        <v>1</v>
      </c>
      <c r="HO264">
        <v>0</v>
      </c>
      <c r="HP264">
        <v>0</v>
      </c>
      <c r="HQ264" t="s">
        <v>234</v>
      </c>
      <c r="HR264" t="s">
        <v>234</v>
      </c>
      <c r="HS264" t="s">
        <v>234</v>
      </c>
      <c r="HT264" t="s">
        <v>234</v>
      </c>
      <c r="HU264" t="s">
        <v>234</v>
      </c>
      <c r="HV264" t="s">
        <v>234</v>
      </c>
      <c r="HW264" t="s">
        <v>234</v>
      </c>
      <c r="HX264" t="s">
        <v>234</v>
      </c>
      <c r="HY264" t="s">
        <v>234</v>
      </c>
      <c r="HZ264" t="s">
        <v>234</v>
      </c>
      <c r="IA264" t="s">
        <v>234</v>
      </c>
      <c r="IB264" t="s">
        <v>234</v>
      </c>
      <c r="IC264" t="s">
        <v>234</v>
      </c>
      <c r="ID264" t="s">
        <v>234</v>
      </c>
      <c r="IE264" t="s">
        <v>234</v>
      </c>
      <c r="IF264" t="s">
        <v>234</v>
      </c>
      <c r="IG264" t="s">
        <v>234</v>
      </c>
      <c r="IH264" t="s">
        <v>234</v>
      </c>
      <c r="II264" t="s">
        <v>234</v>
      </c>
      <c r="IJ264" t="s">
        <v>234</v>
      </c>
      <c r="IK264" t="s">
        <v>234</v>
      </c>
      <c r="IL264" t="s">
        <v>234</v>
      </c>
      <c r="IM264" t="s">
        <v>234</v>
      </c>
      <c r="IN264" t="s">
        <v>234</v>
      </c>
      <c r="IO264" t="s">
        <v>234</v>
      </c>
      <c r="IP264" t="s">
        <v>234</v>
      </c>
      <c r="IQ264" t="s">
        <v>234</v>
      </c>
      <c r="IR264" t="s">
        <v>234</v>
      </c>
      <c r="IS264" t="s">
        <v>234</v>
      </c>
      <c r="IT264" t="s">
        <v>234</v>
      </c>
      <c r="IU264" t="s">
        <v>234</v>
      </c>
      <c r="IV264" t="s">
        <v>234</v>
      </c>
      <c r="IW264" t="s">
        <v>234</v>
      </c>
      <c r="IX264" t="s">
        <v>234</v>
      </c>
      <c r="IY264" t="s">
        <v>234</v>
      </c>
      <c r="IZ264" t="s">
        <v>234</v>
      </c>
      <c r="JA264" t="s">
        <v>234</v>
      </c>
      <c r="JB264" t="s">
        <v>234</v>
      </c>
      <c r="JC264" t="s">
        <v>234</v>
      </c>
      <c r="JD264" t="s">
        <v>234</v>
      </c>
      <c r="JE264" t="s">
        <v>234</v>
      </c>
      <c r="JF264" t="s">
        <v>234</v>
      </c>
      <c r="JG264" t="s">
        <v>234</v>
      </c>
      <c r="JH264" t="s">
        <v>234</v>
      </c>
      <c r="JI264" t="s">
        <v>234</v>
      </c>
      <c r="JJ264" t="s">
        <v>234</v>
      </c>
      <c r="JK264" t="s">
        <v>234</v>
      </c>
      <c r="JL264" t="s">
        <v>234</v>
      </c>
      <c r="JM264" t="s">
        <v>234</v>
      </c>
      <c r="JN264" t="s">
        <v>234</v>
      </c>
      <c r="JO264" t="s">
        <v>234</v>
      </c>
      <c r="JP264" t="s">
        <v>234</v>
      </c>
      <c r="JQ264" t="s">
        <v>234</v>
      </c>
      <c r="JR264" t="s">
        <v>234</v>
      </c>
      <c r="JS264" t="s">
        <v>234</v>
      </c>
      <c r="JT264" t="s">
        <v>234</v>
      </c>
      <c r="JU264" t="s">
        <v>234</v>
      </c>
      <c r="JV264" t="s">
        <v>234</v>
      </c>
      <c r="JW264" t="s">
        <v>234</v>
      </c>
      <c r="JX264" t="s">
        <v>234</v>
      </c>
    </row>
    <row r="265" spans="1:284" x14ac:dyDescent="0.35">
      <c r="A265" t="s">
        <v>4410</v>
      </c>
      <c r="B265" s="268">
        <v>44624</v>
      </c>
      <c r="C265" t="s">
        <v>1320</v>
      </c>
      <c r="D265" t="s">
        <v>3444</v>
      </c>
      <c r="E265" t="s">
        <v>4401</v>
      </c>
      <c r="F265" t="s">
        <v>600</v>
      </c>
      <c r="G265" t="s">
        <v>1854</v>
      </c>
      <c r="H265" t="s">
        <v>4403</v>
      </c>
      <c r="I265" t="s">
        <v>246</v>
      </c>
      <c r="J265" t="s">
        <v>4405</v>
      </c>
      <c r="K265" t="s">
        <v>366</v>
      </c>
      <c r="L265" t="s">
        <v>284</v>
      </c>
      <c r="M265" t="s">
        <v>250</v>
      </c>
      <c r="N265" t="s">
        <v>234</v>
      </c>
      <c r="O265" t="s">
        <v>234</v>
      </c>
      <c r="P265" t="s">
        <v>308</v>
      </c>
      <c r="Q265" t="s">
        <v>234</v>
      </c>
      <c r="R265" t="s">
        <v>318</v>
      </c>
      <c r="S265">
        <v>1</v>
      </c>
      <c r="T265">
        <v>0</v>
      </c>
      <c r="U265">
        <v>0</v>
      </c>
      <c r="V265">
        <v>0</v>
      </c>
      <c r="W265">
        <v>0</v>
      </c>
      <c r="X265">
        <v>0</v>
      </c>
      <c r="Y265">
        <v>0</v>
      </c>
      <c r="Z265">
        <v>0</v>
      </c>
      <c r="AA265" t="s">
        <v>309</v>
      </c>
      <c r="AB265" t="s">
        <v>750</v>
      </c>
      <c r="AC265" t="s">
        <v>287</v>
      </c>
      <c r="AD265">
        <v>1</v>
      </c>
      <c r="AE265">
        <v>0</v>
      </c>
      <c r="AF265">
        <v>0</v>
      </c>
      <c r="AG265">
        <v>0</v>
      </c>
      <c r="AH265">
        <v>0</v>
      </c>
      <c r="AI265">
        <v>0</v>
      </c>
      <c r="AJ265">
        <v>0</v>
      </c>
      <c r="AK265">
        <v>0</v>
      </c>
      <c r="AL265">
        <v>0</v>
      </c>
      <c r="AM265">
        <v>0</v>
      </c>
      <c r="AN265" t="s">
        <v>234</v>
      </c>
      <c r="AO265" t="s">
        <v>317</v>
      </c>
      <c r="AP265" t="s">
        <v>311</v>
      </c>
      <c r="AQ265" t="s">
        <v>4406</v>
      </c>
      <c r="AR265">
        <v>1</v>
      </c>
      <c r="AS265">
        <v>1</v>
      </c>
      <c r="AT265">
        <v>1</v>
      </c>
      <c r="AU265">
        <v>1</v>
      </c>
      <c r="AV265">
        <v>1</v>
      </c>
      <c r="AW265">
        <v>1</v>
      </c>
      <c r="AX265">
        <v>1</v>
      </c>
      <c r="AY265">
        <v>0</v>
      </c>
      <c r="AZ265" t="s">
        <v>1500</v>
      </c>
      <c r="BA265">
        <v>250</v>
      </c>
      <c r="BB265">
        <v>125</v>
      </c>
      <c r="BC265" t="s">
        <v>1655</v>
      </c>
      <c r="BD265">
        <v>350</v>
      </c>
      <c r="BE265" s="252">
        <v>134.61538461538399</v>
      </c>
      <c r="BF265" t="s">
        <v>1655</v>
      </c>
      <c r="BG265">
        <v>300</v>
      </c>
      <c r="BH265" s="252">
        <v>130.434782608695</v>
      </c>
      <c r="BI265" t="s">
        <v>1655</v>
      </c>
      <c r="BJ265">
        <v>360</v>
      </c>
      <c r="BK265" s="252">
        <v>124.13793103448199</v>
      </c>
      <c r="BL265" t="s">
        <v>1655</v>
      </c>
      <c r="BM265">
        <v>750</v>
      </c>
      <c r="BN265" s="252">
        <v>312.5</v>
      </c>
      <c r="BO265" t="s">
        <v>1445</v>
      </c>
      <c r="BP265">
        <v>750</v>
      </c>
      <c r="BQ265" s="252">
        <v>312.5</v>
      </c>
      <c r="BR265" t="s">
        <v>1445</v>
      </c>
      <c r="BS265" t="s">
        <v>1504</v>
      </c>
      <c r="BT265" t="s">
        <v>1655</v>
      </c>
      <c r="BU265">
        <v>1200</v>
      </c>
      <c r="BV265" t="s">
        <v>234</v>
      </c>
      <c r="BW265" t="s">
        <v>234</v>
      </c>
      <c r="BX265" t="s">
        <v>234</v>
      </c>
      <c r="BY265" t="s">
        <v>234</v>
      </c>
      <c r="BZ265" t="s">
        <v>234</v>
      </c>
      <c r="CA265" t="s">
        <v>234</v>
      </c>
      <c r="CB265" t="s">
        <v>259</v>
      </c>
      <c r="CC265">
        <v>1200</v>
      </c>
      <c r="CD265" t="s">
        <v>1655</v>
      </c>
      <c r="CE265" t="s">
        <v>1445</v>
      </c>
      <c r="CF265" t="s">
        <v>234</v>
      </c>
      <c r="CG265" t="s">
        <v>234</v>
      </c>
      <c r="CH265" t="s">
        <v>234</v>
      </c>
      <c r="CI265" t="s">
        <v>234</v>
      </c>
      <c r="CJ265" t="s">
        <v>234</v>
      </c>
      <c r="CK265" t="s">
        <v>234</v>
      </c>
      <c r="CL265" t="s">
        <v>234</v>
      </c>
      <c r="CM265" t="s">
        <v>234</v>
      </c>
      <c r="CN265" t="s">
        <v>234</v>
      </c>
      <c r="CO265" t="s">
        <v>234</v>
      </c>
      <c r="CP265" t="s">
        <v>234</v>
      </c>
      <c r="CQ265" t="s">
        <v>234</v>
      </c>
      <c r="CR265" t="s">
        <v>234</v>
      </c>
      <c r="CS265" t="s">
        <v>234</v>
      </c>
      <c r="CT265" t="s">
        <v>234</v>
      </c>
      <c r="CU265" t="s">
        <v>234</v>
      </c>
      <c r="CV265" t="s">
        <v>234</v>
      </c>
      <c r="CW265" t="s">
        <v>234</v>
      </c>
      <c r="CX265" t="s">
        <v>234</v>
      </c>
      <c r="CY265" t="s">
        <v>234</v>
      </c>
      <c r="CZ265" t="s">
        <v>234</v>
      </c>
      <c r="DA265" t="s">
        <v>234</v>
      </c>
      <c r="DB265" t="s">
        <v>234</v>
      </c>
      <c r="DC265" t="s">
        <v>234</v>
      </c>
      <c r="DD265" t="s">
        <v>234</v>
      </c>
      <c r="DE265" t="s">
        <v>1445</v>
      </c>
      <c r="DF265" t="s">
        <v>1655</v>
      </c>
      <c r="DG265" t="s">
        <v>1655</v>
      </c>
      <c r="DH265" t="s">
        <v>600</v>
      </c>
      <c r="DI265" t="s">
        <v>305</v>
      </c>
      <c r="DJ265" t="s">
        <v>1854</v>
      </c>
      <c r="DK265" t="s">
        <v>305</v>
      </c>
      <c r="DL265" t="s">
        <v>234</v>
      </c>
      <c r="DM265" t="s">
        <v>234</v>
      </c>
      <c r="DN265" t="s">
        <v>234</v>
      </c>
      <c r="DO265" t="s">
        <v>234</v>
      </c>
      <c r="DP265" t="s">
        <v>234</v>
      </c>
      <c r="DQ265" t="s">
        <v>234</v>
      </c>
      <c r="DR265" t="s">
        <v>234</v>
      </c>
      <c r="DS265" t="s">
        <v>234</v>
      </c>
      <c r="DT265" t="s">
        <v>234</v>
      </c>
      <c r="DU265" t="s">
        <v>234</v>
      </c>
      <c r="DV265" t="s">
        <v>234</v>
      </c>
      <c r="DW265" t="s">
        <v>234</v>
      </c>
      <c r="DX265" t="s">
        <v>234</v>
      </c>
      <c r="DY265" t="s">
        <v>234</v>
      </c>
      <c r="DZ265" t="s">
        <v>234</v>
      </c>
      <c r="EA265" t="s">
        <v>234</v>
      </c>
      <c r="EB265" t="s">
        <v>234</v>
      </c>
      <c r="EC265" t="s">
        <v>234</v>
      </c>
      <c r="ED265" t="s">
        <v>234</v>
      </c>
      <c r="EE265" t="s">
        <v>234</v>
      </c>
      <c r="EF265" t="s">
        <v>234</v>
      </c>
      <c r="EG265" t="s">
        <v>234</v>
      </c>
      <c r="EH265" t="s">
        <v>234</v>
      </c>
      <c r="EI265" t="s">
        <v>234</v>
      </c>
      <c r="EJ265" t="s">
        <v>234</v>
      </c>
      <c r="EK265" s="252" t="s">
        <v>234</v>
      </c>
      <c r="EL265" t="s">
        <v>234</v>
      </c>
      <c r="EM265" t="s">
        <v>234</v>
      </c>
      <c r="EN265" t="s">
        <v>234</v>
      </c>
      <c r="EO265" t="s">
        <v>234</v>
      </c>
      <c r="EP265" t="s">
        <v>234</v>
      </c>
      <c r="EQ265" s="252" t="s">
        <v>234</v>
      </c>
      <c r="ER265" t="s">
        <v>234</v>
      </c>
      <c r="ES265" t="s">
        <v>234</v>
      </c>
      <c r="ET265" t="s">
        <v>234</v>
      </c>
      <c r="EU265" t="s">
        <v>234</v>
      </c>
      <c r="EV265" t="s">
        <v>234</v>
      </c>
      <c r="EW265" t="s">
        <v>234</v>
      </c>
      <c r="EX265" t="s">
        <v>234</v>
      </c>
      <c r="EY265" t="s">
        <v>234</v>
      </c>
      <c r="EZ265" t="s">
        <v>234</v>
      </c>
      <c r="FA265" t="s">
        <v>234</v>
      </c>
      <c r="FB265" t="s">
        <v>234</v>
      </c>
      <c r="FC265" t="s">
        <v>234</v>
      </c>
      <c r="FD265" t="s">
        <v>234</v>
      </c>
      <c r="FE265" t="s">
        <v>234</v>
      </c>
      <c r="FF265" t="s">
        <v>234</v>
      </c>
      <c r="FG265" t="s">
        <v>234</v>
      </c>
      <c r="FH265" t="s">
        <v>234</v>
      </c>
      <c r="FI265" t="s">
        <v>234</v>
      </c>
      <c r="FJ265" t="s">
        <v>234</v>
      </c>
      <c r="FK265" t="s">
        <v>234</v>
      </c>
      <c r="FL265" t="s">
        <v>234</v>
      </c>
      <c r="FM265" t="s">
        <v>234</v>
      </c>
      <c r="FN265" t="s">
        <v>234</v>
      </c>
      <c r="FO265" t="s">
        <v>234</v>
      </c>
      <c r="FP265" t="s">
        <v>234</v>
      </c>
      <c r="FQ265" t="s">
        <v>234</v>
      </c>
      <c r="FR265" t="s">
        <v>234</v>
      </c>
      <c r="FS265" t="s">
        <v>234</v>
      </c>
      <c r="FT265" t="s">
        <v>234</v>
      </c>
      <c r="FU265" t="s">
        <v>234</v>
      </c>
      <c r="FV265" t="s">
        <v>234</v>
      </c>
      <c r="FW265" t="s">
        <v>234</v>
      </c>
      <c r="FX265" t="s">
        <v>234</v>
      </c>
      <c r="FY265" t="s">
        <v>234</v>
      </c>
      <c r="FZ265" t="s">
        <v>234</v>
      </c>
      <c r="GA265" t="s">
        <v>234</v>
      </c>
      <c r="GB265" t="s">
        <v>234</v>
      </c>
      <c r="GC265" t="s">
        <v>234</v>
      </c>
      <c r="GD265" t="s">
        <v>234</v>
      </c>
      <c r="GE265" t="s">
        <v>234</v>
      </c>
      <c r="GF265" t="s">
        <v>234</v>
      </c>
      <c r="GG265" t="s">
        <v>234</v>
      </c>
      <c r="GH265" t="s">
        <v>234</v>
      </c>
      <c r="GI265" t="s">
        <v>234</v>
      </c>
      <c r="GJ265" t="s">
        <v>234</v>
      </c>
      <c r="GK265" t="s">
        <v>234</v>
      </c>
      <c r="GL265" t="s">
        <v>234</v>
      </c>
      <c r="GM265" t="s">
        <v>234</v>
      </c>
      <c r="GN265" t="s">
        <v>234</v>
      </c>
      <c r="GO265" t="s">
        <v>234</v>
      </c>
      <c r="GP265" t="s">
        <v>234</v>
      </c>
      <c r="GQ265" t="s">
        <v>234</v>
      </c>
      <c r="GR265" t="s">
        <v>1445</v>
      </c>
      <c r="GS265" t="s">
        <v>234</v>
      </c>
      <c r="GT265" t="s">
        <v>234</v>
      </c>
      <c r="GU265" t="s">
        <v>234</v>
      </c>
      <c r="GV265" t="s">
        <v>234</v>
      </c>
      <c r="GW265" t="s">
        <v>234</v>
      </c>
      <c r="GX265" t="s">
        <v>234</v>
      </c>
      <c r="GY265" t="s">
        <v>234</v>
      </c>
      <c r="GZ265" t="s">
        <v>234</v>
      </c>
      <c r="HA265" t="s">
        <v>1586</v>
      </c>
      <c r="HB265">
        <v>0</v>
      </c>
      <c r="HC265">
        <v>0</v>
      </c>
      <c r="HD265">
        <v>1</v>
      </c>
      <c r="HE265">
        <v>0</v>
      </c>
      <c r="HF265">
        <v>0</v>
      </c>
      <c r="HG265">
        <v>0</v>
      </c>
      <c r="HH265">
        <v>0</v>
      </c>
      <c r="HI265">
        <v>0</v>
      </c>
      <c r="HJ265" t="s">
        <v>234</v>
      </c>
      <c r="HK265" t="s">
        <v>1655</v>
      </c>
      <c r="HL265" t="s">
        <v>234</v>
      </c>
      <c r="HM265" t="s">
        <v>309</v>
      </c>
      <c r="HN265">
        <v>1</v>
      </c>
      <c r="HO265">
        <v>0</v>
      </c>
      <c r="HP265">
        <v>0</v>
      </c>
      <c r="HQ265" t="s">
        <v>234</v>
      </c>
      <c r="HR265" t="s">
        <v>234</v>
      </c>
      <c r="HS265" t="s">
        <v>234</v>
      </c>
      <c r="HT265" t="s">
        <v>234</v>
      </c>
      <c r="HU265" t="s">
        <v>234</v>
      </c>
      <c r="HV265" t="s">
        <v>234</v>
      </c>
      <c r="HW265" t="s">
        <v>234</v>
      </c>
      <c r="HX265" t="s">
        <v>234</v>
      </c>
      <c r="HY265" t="s">
        <v>234</v>
      </c>
      <c r="HZ265" t="s">
        <v>234</v>
      </c>
      <c r="IA265" t="s">
        <v>234</v>
      </c>
      <c r="IB265" t="s">
        <v>234</v>
      </c>
      <c r="IC265" t="s">
        <v>234</v>
      </c>
      <c r="ID265" t="s">
        <v>234</v>
      </c>
      <c r="IE265" t="s">
        <v>234</v>
      </c>
      <c r="IF265" t="s">
        <v>234</v>
      </c>
      <c r="IG265" t="s">
        <v>234</v>
      </c>
      <c r="IH265" t="s">
        <v>234</v>
      </c>
      <c r="II265" t="s">
        <v>234</v>
      </c>
      <c r="IJ265" t="s">
        <v>234</v>
      </c>
      <c r="IK265" t="s">
        <v>234</v>
      </c>
      <c r="IL265" t="s">
        <v>234</v>
      </c>
      <c r="IM265" t="s">
        <v>234</v>
      </c>
      <c r="IN265" t="s">
        <v>234</v>
      </c>
      <c r="IO265" t="s">
        <v>234</v>
      </c>
      <c r="IP265" t="s">
        <v>234</v>
      </c>
      <c r="IQ265" t="s">
        <v>234</v>
      </c>
      <c r="IR265" t="s">
        <v>234</v>
      </c>
      <c r="IS265" t="s">
        <v>234</v>
      </c>
      <c r="IT265" t="s">
        <v>234</v>
      </c>
      <c r="IU265" t="s">
        <v>234</v>
      </c>
      <c r="IV265" t="s">
        <v>234</v>
      </c>
      <c r="IW265" t="s">
        <v>234</v>
      </c>
      <c r="IX265" t="s">
        <v>234</v>
      </c>
      <c r="IY265" t="s">
        <v>234</v>
      </c>
      <c r="IZ265" t="s">
        <v>234</v>
      </c>
      <c r="JA265" t="s">
        <v>234</v>
      </c>
      <c r="JB265" t="s">
        <v>234</v>
      </c>
      <c r="JC265" t="s">
        <v>234</v>
      </c>
      <c r="JD265" t="s">
        <v>234</v>
      </c>
      <c r="JE265" t="s">
        <v>234</v>
      </c>
      <c r="JF265" t="s">
        <v>234</v>
      </c>
      <c r="JG265" t="s">
        <v>234</v>
      </c>
      <c r="JH265" t="s">
        <v>234</v>
      </c>
      <c r="JI265" t="s">
        <v>234</v>
      </c>
      <c r="JJ265" t="s">
        <v>234</v>
      </c>
      <c r="JK265" t="s">
        <v>234</v>
      </c>
      <c r="JL265" t="s">
        <v>234</v>
      </c>
      <c r="JM265" t="s">
        <v>234</v>
      </c>
      <c r="JN265" t="s">
        <v>234</v>
      </c>
      <c r="JO265" t="s">
        <v>234</v>
      </c>
      <c r="JP265" t="s">
        <v>234</v>
      </c>
      <c r="JQ265" t="s">
        <v>234</v>
      </c>
      <c r="JR265" t="s">
        <v>234</v>
      </c>
      <c r="JS265" t="s">
        <v>234</v>
      </c>
      <c r="JT265" t="s">
        <v>234</v>
      </c>
      <c r="JU265" t="s">
        <v>234</v>
      </c>
      <c r="JV265" t="s">
        <v>234</v>
      </c>
      <c r="JW265" t="s">
        <v>234</v>
      </c>
      <c r="JX265" t="s">
        <v>234</v>
      </c>
    </row>
    <row r="266" spans="1:284" x14ac:dyDescent="0.35">
      <c r="A266" t="s">
        <v>4413</v>
      </c>
      <c r="B266" s="268">
        <v>44624</v>
      </c>
      <c r="C266" t="s">
        <v>1320</v>
      </c>
      <c r="D266" t="s">
        <v>3444</v>
      </c>
      <c r="E266" t="s">
        <v>4401</v>
      </c>
      <c r="F266" t="s">
        <v>600</v>
      </c>
      <c r="G266" t="s">
        <v>1854</v>
      </c>
      <c r="H266" t="s">
        <v>4403</v>
      </c>
      <c r="I266" t="s">
        <v>246</v>
      </c>
      <c r="J266" t="s">
        <v>4405</v>
      </c>
      <c r="K266" t="s">
        <v>366</v>
      </c>
      <c r="L266" t="s">
        <v>284</v>
      </c>
      <c r="M266" t="s">
        <v>250</v>
      </c>
      <c r="N266" t="s">
        <v>234</v>
      </c>
      <c r="O266" t="s">
        <v>234</v>
      </c>
      <c r="P266" t="s">
        <v>308</v>
      </c>
      <c r="Q266" t="s">
        <v>234</v>
      </c>
      <c r="R266" t="s">
        <v>318</v>
      </c>
      <c r="S266">
        <v>1</v>
      </c>
      <c r="T266">
        <v>0</v>
      </c>
      <c r="U266">
        <v>0</v>
      </c>
      <c r="V266">
        <v>0</v>
      </c>
      <c r="W266">
        <v>0</v>
      </c>
      <c r="X266">
        <v>0</v>
      </c>
      <c r="Y266">
        <v>0</v>
      </c>
      <c r="Z266">
        <v>0</v>
      </c>
      <c r="AA266" t="s">
        <v>309</v>
      </c>
      <c r="AB266" t="s">
        <v>750</v>
      </c>
      <c r="AC266" t="s">
        <v>287</v>
      </c>
      <c r="AD266">
        <v>1</v>
      </c>
      <c r="AE266">
        <v>0</v>
      </c>
      <c r="AF266">
        <v>0</v>
      </c>
      <c r="AG266">
        <v>0</v>
      </c>
      <c r="AH266">
        <v>0</v>
      </c>
      <c r="AI266">
        <v>0</v>
      </c>
      <c r="AJ266">
        <v>0</v>
      </c>
      <c r="AK266">
        <v>0</v>
      </c>
      <c r="AL266">
        <v>0</v>
      </c>
      <c r="AM266">
        <v>0</v>
      </c>
      <c r="AN266" t="s">
        <v>234</v>
      </c>
      <c r="AO266" t="s">
        <v>317</v>
      </c>
      <c r="AP266" t="s">
        <v>311</v>
      </c>
      <c r="AQ266" t="s">
        <v>4411</v>
      </c>
      <c r="AR266">
        <v>1</v>
      </c>
      <c r="AS266">
        <v>1</v>
      </c>
      <c r="AT266">
        <v>1</v>
      </c>
      <c r="AU266">
        <v>1</v>
      </c>
      <c r="AV266">
        <v>1</v>
      </c>
      <c r="AW266">
        <v>1</v>
      </c>
      <c r="AX266">
        <v>1</v>
      </c>
      <c r="AY266">
        <v>0</v>
      </c>
      <c r="AZ266" t="s">
        <v>1500</v>
      </c>
      <c r="BA266">
        <v>300</v>
      </c>
      <c r="BB266">
        <v>150</v>
      </c>
      <c r="BC266" t="s">
        <v>1655</v>
      </c>
      <c r="BD266">
        <v>375</v>
      </c>
      <c r="BE266" s="252">
        <v>144.230769230769</v>
      </c>
      <c r="BF266" t="s">
        <v>1655</v>
      </c>
      <c r="BG266">
        <v>250</v>
      </c>
      <c r="BH266" s="252">
        <v>108.695652173913</v>
      </c>
      <c r="BI266" t="s">
        <v>1655</v>
      </c>
      <c r="BJ266">
        <v>375</v>
      </c>
      <c r="BK266" s="252">
        <v>129.31034482758599</v>
      </c>
      <c r="BL266" t="s">
        <v>1655</v>
      </c>
      <c r="BM266">
        <v>750</v>
      </c>
      <c r="BN266" s="252">
        <v>312.5</v>
      </c>
      <c r="BO266" t="s">
        <v>1655</v>
      </c>
      <c r="BP266">
        <v>750</v>
      </c>
      <c r="BQ266" s="252">
        <v>312.5</v>
      </c>
      <c r="BR266" t="s">
        <v>1655</v>
      </c>
      <c r="BS266" t="s">
        <v>1507</v>
      </c>
      <c r="BT266" t="s">
        <v>1655</v>
      </c>
      <c r="BU266">
        <v>1100</v>
      </c>
      <c r="BV266" t="s">
        <v>234</v>
      </c>
      <c r="BW266" t="s">
        <v>234</v>
      </c>
      <c r="BX266" t="s">
        <v>234</v>
      </c>
      <c r="BY266" t="s">
        <v>234</v>
      </c>
      <c r="BZ266" t="s">
        <v>234</v>
      </c>
      <c r="CA266" t="s">
        <v>234</v>
      </c>
      <c r="CB266" t="s">
        <v>259</v>
      </c>
      <c r="CC266">
        <v>1100</v>
      </c>
      <c r="CD266" t="s">
        <v>1655</v>
      </c>
      <c r="CE266" t="s">
        <v>1655</v>
      </c>
      <c r="CF266" t="s">
        <v>1519</v>
      </c>
      <c r="CG266">
        <v>0</v>
      </c>
      <c r="CH266">
        <v>1</v>
      </c>
      <c r="CI266">
        <v>0</v>
      </c>
      <c r="CJ266">
        <v>0</v>
      </c>
      <c r="CK266">
        <v>0</v>
      </c>
      <c r="CL266">
        <v>0</v>
      </c>
      <c r="CM266">
        <v>0</v>
      </c>
      <c r="CN266">
        <v>0</v>
      </c>
      <c r="CO266">
        <v>0</v>
      </c>
      <c r="CP266">
        <v>0</v>
      </c>
      <c r="CQ266">
        <v>0</v>
      </c>
      <c r="CR266">
        <v>0</v>
      </c>
      <c r="CS266">
        <v>0</v>
      </c>
      <c r="CT266">
        <v>0</v>
      </c>
      <c r="CU266" t="s">
        <v>234</v>
      </c>
      <c r="CV266" t="s">
        <v>4412</v>
      </c>
      <c r="CW266">
        <v>1</v>
      </c>
      <c r="CX266">
        <v>0</v>
      </c>
      <c r="CY266">
        <v>1</v>
      </c>
      <c r="CZ266">
        <v>0</v>
      </c>
      <c r="DA266">
        <v>1</v>
      </c>
      <c r="DB266">
        <v>0</v>
      </c>
      <c r="DC266">
        <v>0</v>
      </c>
      <c r="DD266">
        <v>0</v>
      </c>
      <c r="DE266" t="s">
        <v>1655</v>
      </c>
      <c r="DF266" t="s">
        <v>1655</v>
      </c>
      <c r="DG266" t="s">
        <v>1655</v>
      </c>
      <c r="DH266" t="s">
        <v>1791</v>
      </c>
      <c r="DI266" t="s">
        <v>314</v>
      </c>
      <c r="DJ266" t="s">
        <v>2020</v>
      </c>
      <c r="DK266" t="s">
        <v>314</v>
      </c>
      <c r="DL266" t="s">
        <v>234</v>
      </c>
      <c r="DM266" t="s">
        <v>234</v>
      </c>
      <c r="DN266" t="s">
        <v>234</v>
      </c>
      <c r="DO266" t="s">
        <v>234</v>
      </c>
      <c r="DP266" t="s">
        <v>234</v>
      </c>
      <c r="DQ266" t="s">
        <v>234</v>
      </c>
      <c r="DR266" t="s">
        <v>234</v>
      </c>
      <c r="DS266" t="s">
        <v>234</v>
      </c>
      <c r="DT266" t="s">
        <v>234</v>
      </c>
      <c r="DU266" t="s">
        <v>234</v>
      </c>
      <c r="DV266" t="s">
        <v>234</v>
      </c>
      <c r="DW266" t="s">
        <v>234</v>
      </c>
      <c r="DX266" t="s">
        <v>234</v>
      </c>
      <c r="DY266" t="s">
        <v>234</v>
      </c>
      <c r="DZ266" t="s">
        <v>234</v>
      </c>
      <c r="EA266" t="s">
        <v>234</v>
      </c>
      <c r="EB266" t="s">
        <v>234</v>
      </c>
      <c r="EC266" t="s">
        <v>234</v>
      </c>
      <c r="ED266" t="s">
        <v>234</v>
      </c>
      <c r="EE266" t="s">
        <v>234</v>
      </c>
      <c r="EF266" t="s">
        <v>234</v>
      </c>
      <c r="EG266" t="s">
        <v>234</v>
      </c>
      <c r="EH266" t="s">
        <v>234</v>
      </c>
      <c r="EI266" t="s">
        <v>234</v>
      </c>
      <c r="EJ266" t="s">
        <v>234</v>
      </c>
      <c r="EK266" s="252" t="s">
        <v>234</v>
      </c>
      <c r="EL266" t="s">
        <v>234</v>
      </c>
      <c r="EM266" t="s">
        <v>234</v>
      </c>
      <c r="EN266" t="s">
        <v>234</v>
      </c>
      <c r="EO266" t="s">
        <v>234</v>
      </c>
      <c r="EP266" t="s">
        <v>234</v>
      </c>
      <c r="EQ266" s="252" t="s">
        <v>234</v>
      </c>
      <c r="ER266" t="s">
        <v>234</v>
      </c>
      <c r="ES266" t="s">
        <v>234</v>
      </c>
      <c r="ET266" t="s">
        <v>234</v>
      </c>
      <c r="EU266" t="s">
        <v>234</v>
      </c>
      <c r="EV266" t="s">
        <v>234</v>
      </c>
      <c r="EW266" t="s">
        <v>234</v>
      </c>
      <c r="EX266" t="s">
        <v>234</v>
      </c>
      <c r="EY266" t="s">
        <v>234</v>
      </c>
      <c r="EZ266" t="s">
        <v>234</v>
      </c>
      <c r="FA266" t="s">
        <v>234</v>
      </c>
      <c r="FB266" t="s">
        <v>234</v>
      </c>
      <c r="FC266" t="s">
        <v>234</v>
      </c>
      <c r="FD266" t="s">
        <v>234</v>
      </c>
      <c r="FE266" t="s">
        <v>234</v>
      </c>
      <c r="FF266" t="s">
        <v>234</v>
      </c>
      <c r="FG266" t="s">
        <v>234</v>
      </c>
      <c r="FH266" t="s">
        <v>234</v>
      </c>
      <c r="FI266" t="s">
        <v>234</v>
      </c>
      <c r="FJ266" t="s">
        <v>234</v>
      </c>
      <c r="FK266" t="s">
        <v>234</v>
      </c>
      <c r="FL266" t="s">
        <v>234</v>
      </c>
      <c r="FM266" t="s">
        <v>234</v>
      </c>
      <c r="FN266" t="s">
        <v>234</v>
      </c>
      <c r="FO266" t="s">
        <v>234</v>
      </c>
      <c r="FP266" t="s">
        <v>234</v>
      </c>
      <c r="FQ266" t="s">
        <v>234</v>
      </c>
      <c r="FR266" t="s">
        <v>234</v>
      </c>
      <c r="FS266" t="s">
        <v>234</v>
      </c>
      <c r="FT266" t="s">
        <v>234</v>
      </c>
      <c r="FU266" t="s">
        <v>234</v>
      </c>
      <c r="FV266" t="s">
        <v>234</v>
      </c>
      <c r="FW266" t="s">
        <v>234</v>
      </c>
      <c r="FX266" t="s">
        <v>234</v>
      </c>
      <c r="FY266" t="s">
        <v>234</v>
      </c>
      <c r="FZ266" t="s">
        <v>234</v>
      </c>
      <c r="GA266" t="s">
        <v>234</v>
      </c>
      <c r="GB266" t="s">
        <v>234</v>
      </c>
      <c r="GC266" t="s">
        <v>234</v>
      </c>
      <c r="GD266" t="s">
        <v>234</v>
      </c>
      <c r="GE266" t="s">
        <v>234</v>
      </c>
      <c r="GF266" t="s">
        <v>234</v>
      </c>
      <c r="GG266" t="s">
        <v>234</v>
      </c>
      <c r="GH266" t="s">
        <v>234</v>
      </c>
      <c r="GI266" t="s">
        <v>234</v>
      </c>
      <c r="GJ266" t="s">
        <v>234</v>
      </c>
      <c r="GK266" t="s">
        <v>234</v>
      </c>
      <c r="GL266" t="s">
        <v>234</v>
      </c>
      <c r="GM266" t="s">
        <v>234</v>
      </c>
      <c r="GN266" t="s">
        <v>234</v>
      </c>
      <c r="GO266" t="s">
        <v>234</v>
      </c>
      <c r="GP266" t="s">
        <v>234</v>
      </c>
      <c r="GQ266" t="s">
        <v>234</v>
      </c>
      <c r="GR266" t="s">
        <v>1445</v>
      </c>
      <c r="GS266" t="s">
        <v>234</v>
      </c>
      <c r="GT266" t="s">
        <v>234</v>
      </c>
      <c r="GU266" t="s">
        <v>234</v>
      </c>
      <c r="GV266" t="s">
        <v>234</v>
      </c>
      <c r="GW266" t="s">
        <v>234</v>
      </c>
      <c r="GX266" t="s">
        <v>234</v>
      </c>
      <c r="GY266" t="s">
        <v>234</v>
      </c>
      <c r="GZ266" t="s">
        <v>234</v>
      </c>
      <c r="HA266" t="s">
        <v>1586</v>
      </c>
      <c r="HB266">
        <v>0</v>
      </c>
      <c r="HC266">
        <v>0</v>
      </c>
      <c r="HD266">
        <v>1</v>
      </c>
      <c r="HE266">
        <v>0</v>
      </c>
      <c r="HF266">
        <v>0</v>
      </c>
      <c r="HG266">
        <v>0</v>
      </c>
      <c r="HH266">
        <v>0</v>
      </c>
      <c r="HI266">
        <v>0</v>
      </c>
      <c r="HJ266" t="s">
        <v>234</v>
      </c>
      <c r="HK266" t="s">
        <v>1655</v>
      </c>
      <c r="HL266" t="s">
        <v>234</v>
      </c>
      <c r="HM266" t="s">
        <v>309</v>
      </c>
      <c r="HN266">
        <v>1</v>
      </c>
      <c r="HO266">
        <v>0</v>
      </c>
      <c r="HP266">
        <v>0</v>
      </c>
      <c r="HQ266" t="s">
        <v>234</v>
      </c>
      <c r="HR266" t="s">
        <v>234</v>
      </c>
      <c r="HS266" t="s">
        <v>234</v>
      </c>
      <c r="HT266" t="s">
        <v>234</v>
      </c>
      <c r="HU266" t="s">
        <v>234</v>
      </c>
      <c r="HV266" t="s">
        <v>234</v>
      </c>
      <c r="HW266" t="s">
        <v>234</v>
      </c>
      <c r="HX266" t="s">
        <v>234</v>
      </c>
      <c r="HY266" t="s">
        <v>234</v>
      </c>
      <c r="HZ266" t="s">
        <v>234</v>
      </c>
      <c r="IA266" t="s">
        <v>234</v>
      </c>
      <c r="IB266" t="s">
        <v>234</v>
      </c>
      <c r="IC266" t="s">
        <v>234</v>
      </c>
      <c r="ID266" t="s">
        <v>234</v>
      </c>
      <c r="IE266" t="s">
        <v>234</v>
      </c>
      <c r="IF266" t="s">
        <v>234</v>
      </c>
      <c r="IG266" t="s">
        <v>234</v>
      </c>
      <c r="IH266" t="s">
        <v>234</v>
      </c>
      <c r="II266" t="s">
        <v>234</v>
      </c>
      <c r="IJ266" t="s">
        <v>234</v>
      </c>
      <c r="IK266" t="s">
        <v>234</v>
      </c>
      <c r="IL266" t="s">
        <v>234</v>
      </c>
      <c r="IM266" t="s">
        <v>234</v>
      </c>
      <c r="IN266" t="s">
        <v>234</v>
      </c>
      <c r="IO266" t="s">
        <v>234</v>
      </c>
      <c r="IP266" t="s">
        <v>234</v>
      </c>
      <c r="IQ266" t="s">
        <v>234</v>
      </c>
      <c r="IR266" t="s">
        <v>234</v>
      </c>
      <c r="IS266" t="s">
        <v>234</v>
      </c>
      <c r="IT266" t="s">
        <v>234</v>
      </c>
      <c r="IU266" t="s">
        <v>234</v>
      </c>
      <c r="IV266" t="s">
        <v>234</v>
      </c>
      <c r="IW266" t="s">
        <v>234</v>
      </c>
      <c r="IX266" t="s">
        <v>234</v>
      </c>
      <c r="IY266" t="s">
        <v>234</v>
      </c>
      <c r="IZ266" t="s">
        <v>234</v>
      </c>
      <c r="JA266" t="s">
        <v>234</v>
      </c>
      <c r="JB266" t="s">
        <v>234</v>
      </c>
      <c r="JC266" t="s">
        <v>234</v>
      </c>
      <c r="JD266" t="s">
        <v>234</v>
      </c>
      <c r="JE266" t="s">
        <v>234</v>
      </c>
      <c r="JF266" t="s">
        <v>234</v>
      </c>
      <c r="JG266" t="s">
        <v>234</v>
      </c>
      <c r="JH266" t="s">
        <v>234</v>
      </c>
      <c r="JI266" t="s">
        <v>234</v>
      </c>
      <c r="JJ266" t="s">
        <v>234</v>
      </c>
      <c r="JK266" t="s">
        <v>234</v>
      </c>
      <c r="JL266" t="s">
        <v>234</v>
      </c>
      <c r="JM266" t="s">
        <v>234</v>
      </c>
      <c r="JN266" t="s">
        <v>234</v>
      </c>
      <c r="JO266" t="s">
        <v>234</v>
      </c>
      <c r="JP266" t="s">
        <v>234</v>
      </c>
      <c r="JQ266" t="s">
        <v>234</v>
      </c>
      <c r="JR266" t="s">
        <v>234</v>
      </c>
      <c r="JS266" t="s">
        <v>234</v>
      </c>
      <c r="JT266" t="s">
        <v>234</v>
      </c>
      <c r="JU266" t="s">
        <v>234</v>
      </c>
      <c r="JV266" t="s">
        <v>234</v>
      </c>
      <c r="JW266" t="s">
        <v>234</v>
      </c>
      <c r="JX266" t="s">
        <v>234</v>
      </c>
    </row>
    <row r="267" spans="1:284" x14ac:dyDescent="0.35">
      <c r="A267" t="s">
        <v>4414</v>
      </c>
      <c r="B267" s="268">
        <v>44624</v>
      </c>
      <c r="C267" t="s">
        <v>1320</v>
      </c>
      <c r="D267" t="s">
        <v>3444</v>
      </c>
      <c r="E267" t="s">
        <v>4401</v>
      </c>
      <c r="F267" t="s">
        <v>600</v>
      </c>
      <c r="G267" t="s">
        <v>1854</v>
      </c>
      <c r="H267" t="s">
        <v>4403</v>
      </c>
      <c r="I267" t="s">
        <v>246</v>
      </c>
      <c r="J267" t="s">
        <v>4405</v>
      </c>
      <c r="K267" t="s">
        <v>366</v>
      </c>
      <c r="L267" t="s">
        <v>248</v>
      </c>
      <c r="M267" t="s">
        <v>250</v>
      </c>
      <c r="N267" t="s">
        <v>234</v>
      </c>
      <c r="O267" t="s">
        <v>234</v>
      </c>
      <c r="P267" t="s">
        <v>234</v>
      </c>
      <c r="Q267" t="s">
        <v>234</v>
      </c>
      <c r="R267" t="s">
        <v>234</v>
      </c>
      <c r="S267" t="s">
        <v>234</v>
      </c>
      <c r="T267" t="s">
        <v>234</v>
      </c>
      <c r="U267" t="s">
        <v>234</v>
      </c>
      <c r="V267" t="s">
        <v>234</v>
      </c>
      <c r="W267" t="s">
        <v>234</v>
      </c>
      <c r="X267" t="s">
        <v>234</v>
      </c>
      <c r="Y267" t="s">
        <v>234</v>
      </c>
      <c r="Z267" t="s">
        <v>234</v>
      </c>
      <c r="AA267" t="s">
        <v>234</v>
      </c>
      <c r="AB267" t="s">
        <v>234</v>
      </c>
      <c r="AC267" t="s">
        <v>234</v>
      </c>
      <c r="AD267" t="s">
        <v>234</v>
      </c>
      <c r="AE267" t="s">
        <v>234</v>
      </c>
      <c r="AF267" t="s">
        <v>234</v>
      </c>
      <c r="AG267" t="s">
        <v>234</v>
      </c>
      <c r="AH267" t="s">
        <v>234</v>
      </c>
      <c r="AI267" t="s">
        <v>234</v>
      </c>
      <c r="AJ267" t="s">
        <v>234</v>
      </c>
      <c r="AK267" t="s">
        <v>234</v>
      </c>
      <c r="AL267" t="s">
        <v>234</v>
      </c>
      <c r="AM267" t="s">
        <v>234</v>
      </c>
      <c r="AN267" t="s">
        <v>234</v>
      </c>
      <c r="AO267" t="s">
        <v>234</v>
      </c>
      <c r="AP267" t="s">
        <v>234</v>
      </c>
      <c r="AQ267" t="s">
        <v>234</v>
      </c>
      <c r="AR267" t="s">
        <v>234</v>
      </c>
      <c r="AS267" t="s">
        <v>234</v>
      </c>
      <c r="AT267" t="s">
        <v>234</v>
      </c>
      <c r="AU267" t="s">
        <v>234</v>
      </c>
      <c r="AV267" t="s">
        <v>234</v>
      </c>
      <c r="AW267" t="s">
        <v>234</v>
      </c>
      <c r="AX267" t="s">
        <v>234</v>
      </c>
      <c r="AY267" t="s">
        <v>234</v>
      </c>
      <c r="AZ267" t="s">
        <v>234</v>
      </c>
      <c r="BA267" t="s">
        <v>234</v>
      </c>
      <c r="BB267" t="s">
        <v>234</v>
      </c>
      <c r="BC267" t="s">
        <v>234</v>
      </c>
      <c r="BD267" t="s">
        <v>234</v>
      </c>
      <c r="BE267" s="252" t="s">
        <v>234</v>
      </c>
      <c r="BF267" t="s">
        <v>234</v>
      </c>
      <c r="BG267" t="s">
        <v>234</v>
      </c>
      <c r="BH267" s="252" t="s">
        <v>234</v>
      </c>
      <c r="BI267" t="s">
        <v>234</v>
      </c>
      <c r="BJ267" t="s">
        <v>234</v>
      </c>
      <c r="BK267" s="252" t="s">
        <v>234</v>
      </c>
      <c r="BL267" t="s">
        <v>234</v>
      </c>
      <c r="BM267" t="s">
        <v>234</v>
      </c>
      <c r="BN267" s="252" t="s">
        <v>234</v>
      </c>
      <c r="BO267" t="s">
        <v>234</v>
      </c>
      <c r="BP267" t="s">
        <v>234</v>
      </c>
      <c r="BQ267" s="252" t="s">
        <v>234</v>
      </c>
      <c r="BR267" t="s">
        <v>234</v>
      </c>
      <c r="BS267" t="s">
        <v>234</v>
      </c>
      <c r="BT267" t="s">
        <v>234</v>
      </c>
      <c r="BU267" t="s">
        <v>234</v>
      </c>
      <c r="BV267" t="s">
        <v>234</v>
      </c>
      <c r="BW267" t="s">
        <v>234</v>
      </c>
      <c r="BX267" t="s">
        <v>234</v>
      </c>
      <c r="BY267" t="s">
        <v>234</v>
      </c>
      <c r="BZ267" t="s">
        <v>234</v>
      </c>
      <c r="CA267" t="s">
        <v>234</v>
      </c>
      <c r="CB267" t="s">
        <v>234</v>
      </c>
      <c r="CC267" t="s">
        <v>234</v>
      </c>
      <c r="CD267" t="s">
        <v>234</v>
      </c>
      <c r="CE267" t="s">
        <v>234</v>
      </c>
      <c r="CF267" t="s">
        <v>234</v>
      </c>
      <c r="CG267" t="s">
        <v>234</v>
      </c>
      <c r="CH267" t="s">
        <v>234</v>
      </c>
      <c r="CI267" t="s">
        <v>234</v>
      </c>
      <c r="CJ267" t="s">
        <v>234</v>
      </c>
      <c r="CK267" t="s">
        <v>234</v>
      </c>
      <c r="CL267" t="s">
        <v>234</v>
      </c>
      <c r="CM267" t="s">
        <v>234</v>
      </c>
      <c r="CN267" t="s">
        <v>234</v>
      </c>
      <c r="CO267" t="s">
        <v>234</v>
      </c>
      <c r="CP267" t="s">
        <v>234</v>
      </c>
      <c r="CQ267" t="s">
        <v>234</v>
      </c>
      <c r="CR267" t="s">
        <v>234</v>
      </c>
      <c r="CS267" t="s">
        <v>234</v>
      </c>
      <c r="CT267" t="s">
        <v>234</v>
      </c>
      <c r="CU267" t="s">
        <v>234</v>
      </c>
      <c r="CV267" t="s">
        <v>234</v>
      </c>
      <c r="CW267" t="s">
        <v>234</v>
      </c>
      <c r="CX267" t="s">
        <v>234</v>
      </c>
      <c r="CY267" t="s">
        <v>234</v>
      </c>
      <c r="CZ267" t="s">
        <v>234</v>
      </c>
      <c r="DA267" t="s">
        <v>234</v>
      </c>
      <c r="DB267" t="s">
        <v>234</v>
      </c>
      <c r="DC267" t="s">
        <v>234</v>
      </c>
      <c r="DD267" t="s">
        <v>234</v>
      </c>
      <c r="DE267" t="s">
        <v>234</v>
      </c>
      <c r="DF267" t="s">
        <v>234</v>
      </c>
      <c r="DG267" t="s">
        <v>234</v>
      </c>
      <c r="DH267" t="s">
        <v>234</v>
      </c>
      <c r="DI267" t="s">
        <v>234</v>
      </c>
      <c r="DJ267" t="s">
        <v>234</v>
      </c>
      <c r="DK267" t="s">
        <v>234</v>
      </c>
      <c r="DL267" t="s">
        <v>234</v>
      </c>
      <c r="DM267" t="s">
        <v>234</v>
      </c>
      <c r="DN267" t="s">
        <v>234</v>
      </c>
      <c r="DO267" t="s">
        <v>234</v>
      </c>
      <c r="DP267" t="s">
        <v>234</v>
      </c>
      <c r="DQ267" t="s">
        <v>234</v>
      </c>
      <c r="DR267" t="s">
        <v>234</v>
      </c>
      <c r="DS267" t="s">
        <v>234</v>
      </c>
      <c r="DT267" t="s">
        <v>234</v>
      </c>
      <c r="DU267" t="s">
        <v>234</v>
      </c>
      <c r="DV267" t="s">
        <v>234</v>
      </c>
      <c r="DW267" t="s">
        <v>234</v>
      </c>
      <c r="DX267" t="s">
        <v>234</v>
      </c>
      <c r="DY267" t="s">
        <v>234</v>
      </c>
      <c r="DZ267" t="s">
        <v>234</v>
      </c>
      <c r="EA267" t="s">
        <v>234</v>
      </c>
      <c r="EB267" t="s">
        <v>234</v>
      </c>
      <c r="EC267" t="s">
        <v>234</v>
      </c>
      <c r="ED267" t="s">
        <v>234</v>
      </c>
      <c r="EE267" t="s">
        <v>234</v>
      </c>
      <c r="EF267" t="s">
        <v>234</v>
      </c>
      <c r="EG267" t="s">
        <v>234</v>
      </c>
      <c r="EH267" t="s">
        <v>234</v>
      </c>
      <c r="EI267" t="s">
        <v>234</v>
      </c>
      <c r="EJ267" t="s">
        <v>234</v>
      </c>
      <c r="EK267" s="252" t="s">
        <v>234</v>
      </c>
      <c r="EL267" t="s">
        <v>234</v>
      </c>
      <c r="EM267" t="s">
        <v>234</v>
      </c>
      <c r="EN267" t="s">
        <v>234</v>
      </c>
      <c r="EO267" t="s">
        <v>234</v>
      </c>
      <c r="EP267" t="s">
        <v>234</v>
      </c>
      <c r="EQ267" s="252" t="s">
        <v>234</v>
      </c>
      <c r="ER267" t="s">
        <v>234</v>
      </c>
      <c r="ES267" t="s">
        <v>234</v>
      </c>
      <c r="ET267" t="s">
        <v>234</v>
      </c>
      <c r="EU267" t="s">
        <v>234</v>
      </c>
      <c r="EV267" t="s">
        <v>234</v>
      </c>
      <c r="EW267" t="s">
        <v>234</v>
      </c>
      <c r="EX267" t="s">
        <v>234</v>
      </c>
      <c r="EY267" t="s">
        <v>234</v>
      </c>
      <c r="EZ267" t="s">
        <v>234</v>
      </c>
      <c r="FA267" t="s">
        <v>234</v>
      </c>
      <c r="FB267" t="s">
        <v>234</v>
      </c>
      <c r="FC267" t="s">
        <v>234</v>
      </c>
      <c r="FD267" t="s">
        <v>234</v>
      </c>
      <c r="FE267" t="s">
        <v>234</v>
      </c>
      <c r="FF267" t="s">
        <v>234</v>
      </c>
      <c r="FG267" t="s">
        <v>234</v>
      </c>
      <c r="FH267" t="s">
        <v>234</v>
      </c>
      <c r="FI267" t="s">
        <v>234</v>
      </c>
      <c r="FJ267" t="s">
        <v>234</v>
      </c>
      <c r="FK267" t="s">
        <v>234</v>
      </c>
      <c r="FL267" t="s">
        <v>234</v>
      </c>
      <c r="FM267" t="s">
        <v>234</v>
      </c>
      <c r="FN267" t="s">
        <v>234</v>
      </c>
      <c r="FO267" t="s">
        <v>234</v>
      </c>
      <c r="FP267" t="s">
        <v>234</v>
      </c>
      <c r="FQ267" t="s">
        <v>234</v>
      </c>
      <c r="FR267" t="s">
        <v>234</v>
      </c>
      <c r="FS267" t="s">
        <v>234</v>
      </c>
      <c r="FT267" t="s">
        <v>234</v>
      </c>
      <c r="FU267" t="s">
        <v>234</v>
      </c>
      <c r="FV267" t="s">
        <v>234</v>
      </c>
      <c r="FW267" t="s">
        <v>234</v>
      </c>
      <c r="FX267" t="s">
        <v>234</v>
      </c>
      <c r="FY267" t="s">
        <v>234</v>
      </c>
      <c r="FZ267" t="s">
        <v>234</v>
      </c>
      <c r="GA267" t="s">
        <v>234</v>
      </c>
      <c r="GB267" t="s">
        <v>234</v>
      </c>
      <c r="GC267" t="s">
        <v>234</v>
      </c>
      <c r="GD267" t="s">
        <v>234</v>
      </c>
      <c r="GE267" t="s">
        <v>234</v>
      </c>
      <c r="GF267" t="s">
        <v>234</v>
      </c>
      <c r="GG267" t="s">
        <v>234</v>
      </c>
      <c r="GH267" t="s">
        <v>234</v>
      </c>
      <c r="GI267" t="s">
        <v>234</v>
      </c>
      <c r="GJ267" t="s">
        <v>234</v>
      </c>
      <c r="GK267" t="s">
        <v>234</v>
      </c>
      <c r="GL267" t="s">
        <v>234</v>
      </c>
      <c r="GM267" t="s">
        <v>234</v>
      </c>
      <c r="GN267" t="s">
        <v>234</v>
      </c>
      <c r="GO267" t="s">
        <v>234</v>
      </c>
      <c r="GP267" t="s">
        <v>234</v>
      </c>
      <c r="GQ267" t="s">
        <v>234</v>
      </c>
      <c r="GR267" t="s">
        <v>234</v>
      </c>
      <c r="GS267" t="s">
        <v>234</v>
      </c>
      <c r="GT267" t="s">
        <v>234</v>
      </c>
      <c r="GU267" t="s">
        <v>234</v>
      </c>
      <c r="GV267" t="s">
        <v>234</v>
      </c>
      <c r="GW267" t="s">
        <v>234</v>
      </c>
      <c r="GX267" t="s">
        <v>234</v>
      </c>
      <c r="GY267" t="s">
        <v>234</v>
      </c>
      <c r="GZ267" t="s">
        <v>234</v>
      </c>
      <c r="HA267" t="s">
        <v>234</v>
      </c>
      <c r="HB267" t="s">
        <v>234</v>
      </c>
      <c r="HC267" t="s">
        <v>234</v>
      </c>
      <c r="HD267" t="s">
        <v>234</v>
      </c>
      <c r="HE267" t="s">
        <v>234</v>
      </c>
      <c r="HF267" t="s">
        <v>234</v>
      </c>
      <c r="HG267" t="s">
        <v>234</v>
      </c>
      <c r="HH267" t="s">
        <v>234</v>
      </c>
      <c r="HI267" t="s">
        <v>234</v>
      </c>
      <c r="HJ267" t="s">
        <v>234</v>
      </c>
      <c r="HK267" t="s">
        <v>234</v>
      </c>
      <c r="HL267" t="s">
        <v>234</v>
      </c>
      <c r="HM267" t="s">
        <v>234</v>
      </c>
      <c r="HN267" t="s">
        <v>234</v>
      </c>
      <c r="HO267" t="s">
        <v>234</v>
      </c>
      <c r="HP267" t="s">
        <v>234</v>
      </c>
      <c r="HQ267" t="s">
        <v>1655</v>
      </c>
      <c r="HR267" t="s">
        <v>1713</v>
      </c>
      <c r="HS267" t="s">
        <v>344</v>
      </c>
      <c r="HT267" t="s">
        <v>234</v>
      </c>
      <c r="HU267" t="s">
        <v>345</v>
      </c>
      <c r="HV267" t="s">
        <v>3809</v>
      </c>
      <c r="HW267" t="s">
        <v>3809</v>
      </c>
      <c r="HX267" t="s">
        <v>1694</v>
      </c>
      <c r="HY267" t="s">
        <v>234</v>
      </c>
      <c r="HZ267" t="s">
        <v>347</v>
      </c>
      <c r="IA267" t="s">
        <v>258</v>
      </c>
      <c r="IB267" t="s">
        <v>258</v>
      </c>
      <c r="IC267" t="s">
        <v>3810</v>
      </c>
      <c r="ID267" t="s">
        <v>234</v>
      </c>
      <c r="IE267" t="s">
        <v>234</v>
      </c>
      <c r="IF267" t="s">
        <v>234</v>
      </c>
      <c r="IG267" t="s">
        <v>234</v>
      </c>
      <c r="IH267" t="s">
        <v>234</v>
      </c>
      <c r="II267">
        <v>0</v>
      </c>
      <c r="IJ267">
        <v>0</v>
      </c>
      <c r="IK267" t="s">
        <v>234</v>
      </c>
      <c r="IL267" t="s">
        <v>259</v>
      </c>
      <c r="IM267" s="99">
        <v>0</v>
      </c>
      <c r="IN267" t="s">
        <v>261</v>
      </c>
      <c r="IO267" t="s">
        <v>280</v>
      </c>
      <c r="IP267" t="s">
        <v>249</v>
      </c>
      <c r="IQ267" t="s">
        <v>1723</v>
      </c>
      <c r="IR267">
        <v>0</v>
      </c>
      <c r="IS267">
        <v>0</v>
      </c>
      <c r="IT267">
        <v>0</v>
      </c>
      <c r="IU267">
        <v>1</v>
      </c>
      <c r="IV267">
        <v>0</v>
      </c>
      <c r="IW267">
        <v>0</v>
      </c>
      <c r="IX267">
        <v>0</v>
      </c>
      <c r="IY267">
        <v>0</v>
      </c>
      <c r="IZ267">
        <v>0</v>
      </c>
      <c r="JA267">
        <v>0</v>
      </c>
      <c r="JB267">
        <v>0</v>
      </c>
      <c r="JC267">
        <v>0</v>
      </c>
      <c r="JD267" t="s">
        <v>234</v>
      </c>
      <c r="JE267" t="s">
        <v>249</v>
      </c>
      <c r="JF267" t="s">
        <v>1559</v>
      </c>
      <c r="JG267">
        <v>0</v>
      </c>
      <c r="JH267">
        <v>1</v>
      </c>
      <c r="JI267">
        <v>0</v>
      </c>
      <c r="JJ267" t="s">
        <v>234</v>
      </c>
      <c r="JK267" t="s">
        <v>1565</v>
      </c>
      <c r="JL267">
        <v>0</v>
      </c>
      <c r="JM267">
        <v>1</v>
      </c>
      <c r="JN267">
        <v>0</v>
      </c>
      <c r="JO267">
        <v>0</v>
      </c>
      <c r="JP267">
        <v>0</v>
      </c>
      <c r="JQ267">
        <v>0</v>
      </c>
      <c r="JR267" t="s">
        <v>234</v>
      </c>
      <c r="JS267" t="s">
        <v>234</v>
      </c>
      <c r="JT267" t="s">
        <v>234</v>
      </c>
      <c r="JU267" t="s">
        <v>234</v>
      </c>
      <c r="JV267" t="s">
        <v>234</v>
      </c>
      <c r="JW267" t="s">
        <v>234</v>
      </c>
      <c r="JX267" t="s">
        <v>234</v>
      </c>
    </row>
    <row r="268" spans="1:284" x14ac:dyDescent="0.35">
      <c r="A268" t="s">
        <v>4415</v>
      </c>
      <c r="B268" s="268">
        <v>44624</v>
      </c>
      <c r="C268" t="s">
        <v>1320</v>
      </c>
      <c r="D268" t="s">
        <v>3444</v>
      </c>
      <c r="E268" t="s">
        <v>4401</v>
      </c>
      <c r="F268" t="s">
        <v>600</v>
      </c>
      <c r="G268" t="s">
        <v>1854</v>
      </c>
      <c r="H268" t="s">
        <v>4403</v>
      </c>
      <c r="I268" t="s">
        <v>246</v>
      </c>
      <c r="J268" t="s">
        <v>4405</v>
      </c>
      <c r="K268" t="s">
        <v>366</v>
      </c>
      <c r="L268" t="s">
        <v>248</v>
      </c>
      <c r="M268" t="s">
        <v>250</v>
      </c>
      <c r="N268" t="s">
        <v>234</v>
      </c>
      <c r="O268" t="s">
        <v>234</v>
      </c>
      <c r="P268" t="s">
        <v>234</v>
      </c>
      <c r="Q268" t="s">
        <v>234</v>
      </c>
      <c r="R268" t="s">
        <v>234</v>
      </c>
      <c r="S268" t="s">
        <v>234</v>
      </c>
      <c r="T268" t="s">
        <v>234</v>
      </c>
      <c r="U268" t="s">
        <v>234</v>
      </c>
      <c r="V268" t="s">
        <v>234</v>
      </c>
      <c r="W268" t="s">
        <v>234</v>
      </c>
      <c r="X268" t="s">
        <v>234</v>
      </c>
      <c r="Y268" t="s">
        <v>234</v>
      </c>
      <c r="Z268" t="s">
        <v>234</v>
      </c>
      <c r="AA268" t="s">
        <v>234</v>
      </c>
      <c r="AB268" t="s">
        <v>234</v>
      </c>
      <c r="AC268" t="s">
        <v>234</v>
      </c>
      <c r="AD268" t="s">
        <v>234</v>
      </c>
      <c r="AE268" t="s">
        <v>234</v>
      </c>
      <c r="AF268" t="s">
        <v>234</v>
      </c>
      <c r="AG268" t="s">
        <v>234</v>
      </c>
      <c r="AH268" t="s">
        <v>234</v>
      </c>
      <c r="AI268" t="s">
        <v>234</v>
      </c>
      <c r="AJ268" t="s">
        <v>234</v>
      </c>
      <c r="AK268" t="s">
        <v>234</v>
      </c>
      <c r="AL268" t="s">
        <v>234</v>
      </c>
      <c r="AM268" t="s">
        <v>234</v>
      </c>
      <c r="AN268" t="s">
        <v>234</v>
      </c>
      <c r="AO268" t="s">
        <v>234</v>
      </c>
      <c r="AP268" t="s">
        <v>234</v>
      </c>
      <c r="AQ268" t="s">
        <v>234</v>
      </c>
      <c r="AR268" t="s">
        <v>234</v>
      </c>
      <c r="AS268" t="s">
        <v>234</v>
      </c>
      <c r="AT268" t="s">
        <v>234</v>
      </c>
      <c r="AU268" t="s">
        <v>234</v>
      </c>
      <c r="AV268" t="s">
        <v>234</v>
      </c>
      <c r="AW268" t="s">
        <v>234</v>
      </c>
      <c r="AX268" t="s">
        <v>234</v>
      </c>
      <c r="AY268" t="s">
        <v>234</v>
      </c>
      <c r="AZ268" t="s">
        <v>234</v>
      </c>
      <c r="BA268" t="s">
        <v>234</v>
      </c>
      <c r="BB268" t="s">
        <v>234</v>
      </c>
      <c r="BC268" t="s">
        <v>234</v>
      </c>
      <c r="BD268" t="s">
        <v>234</v>
      </c>
      <c r="BE268" s="252" t="s">
        <v>234</v>
      </c>
      <c r="BF268" t="s">
        <v>234</v>
      </c>
      <c r="BG268" t="s">
        <v>234</v>
      </c>
      <c r="BH268" s="252" t="s">
        <v>234</v>
      </c>
      <c r="BI268" t="s">
        <v>234</v>
      </c>
      <c r="BJ268" t="s">
        <v>234</v>
      </c>
      <c r="BK268" s="252" t="s">
        <v>234</v>
      </c>
      <c r="BL268" t="s">
        <v>234</v>
      </c>
      <c r="BM268" t="s">
        <v>234</v>
      </c>
      <c r="BN268" s="252" t="s">
        <v>234</v>
      </c>
      <c r="BO268" t="s">
        <v>234</v>
      </c>
      <c r="BP268" t="s">
        <v>234</v>
      </c>
      <c r="BQ268" s="252" t="s">
        <v>234</v>
      </c>
      <c r="BR268" t="s">
        <v>234</v>
      </c>
      <c r="BS268" t="s">
        <v>234</v>
      </c>
      <c r="BT268" t="s">
        <v>234</v>
      </c>
      <c r="BU268" t="s">
        <v>234</v>
      </c>
      <c r="BV268" t="s">
        <v>234</v>
      </c>
      <c r="BW268" t="s">
        <v>234</v>
      </c>
      <c r="BX268" t="s">
        <v>234</v>
      </c>
      <c r="BY268" t="s">
        <v>234</v>
      </c>
      <c r="BZ268" t="s">
        <v>234</v>
      </c>
      <c r="CA268" t="s">
        <v>234</v>
      </c>
      <c r="CB268" t="s">
        <v>234</v>
      </c>
      <c r="CC268" t="s">
        <v>234</v>
      </c>
      <c r="CD268" t="s">
        <v>234</v>
      </c>
      <c r="CE268" t="s">
        <v>234</v>
      </c>
      <c r="CF268" t="s">
        <v>234</v>
      </c>
      <c r="CG268" t="s">
        <v>234</v>
      </c>
      <c r="CH268" t="s">
        <v>234</v>
      </c>
      <c r="CI268" t="s">
        <v>234</v>
      </c>
      <c r="CJ268" t="s">
        <v>234</v>
      </c>
      <c r="CK268" t="s">
        <v>234</v>
      </c>
      <c r="CL268" t="s">
        <v>234</v>
      </c>
      <c r="CM268" t="s">
        <v>234</v>
      </c>
      <c r="CN268" t="s">
        <v>234</v>
      </c>
      <c r="CO268" t="s">
        <v>234</v>
      </c>
      <c r="CP268" t="s">
        <v>234</v>
      </c>
      <c r="CQ268" t="s">
        <v>234</v>
      </c>
      <c r="CR268" t="s">
        <v>234</v>
      </c>
      <c r="CS268" t="s">
        <v>234</v>
      </c>
      <c r="CT268" t="s">
        <v>234</v>
      </c>
      <c r="CU268" t="s">
        <v>234</v>
      </c>
      <c r="CV268" t="s">
        <v>234</v>
      </c>
      <c r="CW268" t="s">
        <v>234</v>
      </c>
      <c r="CX268" t="s">
        <v>234</v>
      </c>
      <c r="CY268" t="s">
        <v>234</v>
      </c>
      <c r="CZ268" t="s">
        <v>234</v>
      </c>
      <c r="DA268" t="s">
        <v>234</v>
      </c>
      <c r="DB268" t="s">
        <v>234</v>
      </c>
      <c r="DC268" t="s">
        <v>234</v>
      </c>
      <c r="DD268" t="s">
        <v>234</v>
      </c>
      <c r="DE268" t="s">
        <v>234</v>
      </c>
      <c r="DF268" t="s">
        <v>234</v>
      </c>
      <c r="DG268" t="s">
        <v>234</v>
      </c>
      <c r="DH268" t="s">
        <v>234</v>
      </c>
      <c r="DI268" t="s">
        <v>234</v>
      </c>
      <c r="DJ268" t="s">
        <v>234</v>
      </c>
      <c r="DK268" t="s">
        <v>234</v>
      </c>
      <c r="DL268" t="s">
        <v>234</v>
      </c>
      <c r="DM268" t="s">
        <v>234</v>
      </c>
      <c r="DN268" t="s">
        <v>234</v>
      </c>
      <c r="DO268" t="s">
        <v>234</v>
      </c>
      <c r="DP268" t="s">
        <v>234</v>
      </c>
      <c r="DQ268" t="s">
        <v>234</v>
      </c>
      <c r="DR268" t="s">
        <v>234</v>
      </c>
      <c r="DS268" t="s">
        <v>234</v>
      </c>
      <c r="DT268" t="s">
        <v>234</v>
      </c>
      <c r="DU268" t="s">
        <v>234</v>
      </c>
      <c r="DV268" t="s">
        <v>234</v>
      </c>
      <c r="DW268" t="s">
        <v>234</v>
      </c>
      <c r="DX268" t="s">
        <v>234</v>
      </c>
      <c r="DY268" t="s">
        <v>234</v>
      </c>
      <c r="DZ268" t="s">
        <v>234</v>
      </c>
      <c r="EA268" t="s">
        <v>234</v>
      </c>
      <c r="EB268" t="s">
        <v>234</v>
      </c>
      <c r="EC268" t="s">
        <v>234</v>
      </c>
      <c r="ED268" t="s">
        <v>234</v>
      </c>
      <c r="EE268" t="s">
        <v>234</v>
      </c>
      <c r="EF268" t="s">
        <v>234</v>
      </c>
      <c r="EG268" t="s">
        <v>234</v>
      </c>
      <c r="EH268" t="s">
        <v>234</v>
      </c>
      <c r="EI268" t="s">
        <v>234</v>
      </c>
      <c r="EJ268" t="s">
        <v>234</v>
      </c>
      <c r="EK268" s="252" t="s">
        <v>234</v>
      </c>
      <c r="EL268" t="s">
        <v>234</v>
      </c>
      <c r="EM268" t="s">
        <v>234</v>
      </c>
      <c r="EN268" t="s">
        <v>234</v>
      </c>
      <c r="EO268" t="s">
        <v>234</v>
      </c>
      <c r="EP268" t="s">
        <v>234</v>
      </c>
      <c r="EQ268" s="252" t="s">
        <v>234</v>
      </c>
      <c r="ER268" t="s">
        <v>234</v>
      </c>
      <c r="ES268" t="s">
        <v>234</v>
      </c>
      <c r="ET268" t="s">
        <v>234</v>
      </c>
      <c r="EU268" t="s">
        <v>234</v>
      </c>
      <c r="EV268" t="s">
        <v>234</v>
      </c>
      <c r="EW268" t="s">
        <v>234</v>
      </c>
      <c r="EX268" t="s">
        <v>234</v>
      </c>
      <c r="EY268" t="s">
        <v>234</v>
      </c>
      <c r="EZ268" t="s">
        <v>234</v>
      </c>
      <c r="FA268" t="s">
        <v>234</v>
      </c>
      <c r="FB268" t="s">
        <v>234</v>
      </c>
      <c r="FC268" t="s">
        <v>234</v>
      </c>
      <c r="FD268" t="s">
        <v>234</v>
      </c>
      <c r="FE268" t="s">
        <v>234</v>
      </c>
      <c r="FF268" t="s">
        <v>234</v>
      </c>
      <c r="FG268" t="s">
        <v>234</v>
      </c>
      <c r="FH268" t="s">
        <v>234</v>
      </c>
      <c r="FI268" t="s">
        <v>234</v>
      </c>
      <c r="FJ268" t="s">
        <v>234</v>
      </c>
      <c r="FK268" t="s">
        <v>234</v>
      </c>
      <c r="FL268" t="s">
        <v>234</v>
      </c>
      <c r="FM268" t="s">
        <v>234</v>
      </c>
      <c r="FN268" t="s">
        <v>234</v>
      </c>
      <c r="FO268" t="s">
        <v>234</v>
      </c>
      <c r="FP268" t="s">
        <v>234</v>
      </c>
      <c r="FQ268" t="s">
        <v>234</v>
      </c>
      <c r="FR268" t="s">
        <v>234</v>
      </c>
      <c r="FS268" t="s">
        <v>234</v>
      </c>
      <c r="FT268" t="s">
        <v>234</v>
      </c>
      <c r="FU268" t="s">
        <v>234</v>
      </c>
      <c r="FV268" t="s">
        <v>234</v>
      </c>
      <c r="FW268" t="s">
        <v>234</v>
      </c>
      <c r="FX268" t="s">
        <v>234</v>
      </c>
      <c r="FY268" t="s">
        <v>234</v>
      </c>
      <c r="FZ268" t="s">
        <v>234</v>
      </c>
      <c r="GA268" t="s">
        <v>234</v>
      </c>
      <c r="GB268" t="s">
        <v>234</v>
      </c>
      <c r="GC268" t="s">
        <v>234</v>
      </c>
      <c r="GD268" t="s">
        <v>234</v>
      </c>
      <c r="GE268" t="s">
        <v>234</v>
      </c>
      <c r="GF268" t="s">
        <v>234</v>
      </c>
      <c r="GG268" t="s">
        <v>234</v>
      </c>
      <c r="GH268" t="s">
        <v>234</v>
      </c>
      <c r="GI268" t="s">
        <v>234</v>
      </c>
      <c r="GJ268" t="s">
        <v>234</v>
      </c>
      <c r="GK268" t="s">
        <v>234</v>
      </c>
      <c r="GL268" t="s">
        <v>234</v>
      </c>
      <c r="GM268" t="s">
        <v>234</v>
      </c>
      <c r="GN268" t="s">
        <v>234</v>
      </c>
      <c r="GO268" t="s">
        <v>234</v>
      </c>
      <c r="GP268" t="s">
        <v>234</v>
      </c>
      <c r="GQ268" t="s">
        <v>234</v>
      </c>
      <c r="GR268" t="s">
        <v>234</v>
      </c>
      <c r="GS268" t="s">
        <v>234</v>
      </c>
      <c r="GT268" t="s">
        <v>234</v>
      </c>
      <c r="GU268" t="s">
        <v>234</v>
      </c>
      <c r="GV268" t="s">
        <v>234</v>
      </c>
      <c r="GW268" t="s">
        <v>234</v>
      </c>
      <c r="GX268" t="s">
        <v>234</v>
      </c>
      <c r="GY268" t="s">
        <v>234</v>
      </c>
      <c r="GZ268" t="s">
        <v>234</v>
      </c>
      <c r="HA268" t="s">
        <v>234</v>
      </c>
      <c r="HB268" t="s">
        <v>234</v>
      </c>
      <c r="HC268" t="s">
        <v>234</v>
      </c>
      <c r="HD268" t="s">
        <v>234</v>
      </c>
      <c r="HE268" t="s">
        <v>234</v>
      </c>
      <c r="HF268" t="s">
        <v>234</v>
      </c>
      <c r="HG268" t="s">
        <v>234</v>
      </c>
      <c r="HH268" t="s">
        <v>234</v>
      </c>
      <c r="HI268" t="s">
        <v>234</v>
      </c>
      <c r="HJ268" t="s">
        <v>234</v>
      </c>
      <c r="HK268" t="s">
        <v>234</v>
      </c>
      <c r="HL268" t="s">
        <v>234</v>
      </c>
      <c r="HM268" t="s">
        <v>234</v>
      </c>
      <c r="HN268" t="s">
        <v>234</v>
      </c>
      <c r="HO268" t="s">
        <v>234</v>
      </c>
      <c r="HP268" t="s">
        <v>234</v>
      </c>
      <c r="HQ268" t="s">
        <v>1655</v>
      </c>
      <c r="HR268" t="s">
        <v>1713</v>
      </c>
      <c r="HS268" t="s">
        <v>344</v>
      </c>
      <c r="HT268" t="s">
        <v>234</v>
      </c>
      <c r="HU268" t="s">
        <v>345</v>
      </c>
      <c r="HV268" t="s">
        <v>3809</v>
      </c>
      <c r="HW268" t="s">
        <v>3809</v>
      </c>
      <c r="HX268" t="s">
        <v>255</v>
      </c>
      <c r="HY268" t="s">
        <v>234</v>
      </c>
      <c r="HZ268" t="s">
        <v>325</v>
      </c>
      <c r="IA268" t="s">
        <v>323</v>
      </c>
      <c r="IB268" t="s">
        <v>323</v>
      </c>
      <c r="IC268" t="s">
        <v>3865</v>
      </c>
      <c r="ID268" t="s">
        <v>234</v>
      </c>
      <c r="IE268" t="s">
        <v>234</v>
      </c>
      <c r="IF268" t="s">
        <v>234</v>
      </c>
      <c r="IG268" t="s">
        <v>234</v>
      </c>
      <c r="IH268" t="s">
        <v>234</v>
      </c>
      <c r="II268">
        <v>0</v>
      </c>
      <c r="IJ268">
        <v>0</v>
      </c>
      <c r="IK268" t="s">
        <v>234</v>
      </c>
      <c r="IL268" t="s">
        <v>259</v>
      </c>
      <c r="IM268" s="99">
        <v>0</v>
      </c>
      <c r="IN268" t="s">
        <v>261</v>
      </c>
      <c r="IO268" t="s">
        <v>375</v>
      </c>
      <c r="IP268" t="s">
        <v>249</v>
      </c>
      <c r="IQ268" t="s">
        <v>1522</v>
      </c>
      <c r="IR268">
        <v>0</v>
      </c>
      <c r="IS268">
        <v>0</v>
      </c>
      <c r="IT268">
        <v>1</v>
      </c>
      <c r="IU268">
        <v>0</v>
      </c>
      <c r="IV268">
        <v>0</v>
      </c>
      <c r="IW268">
        <v>0</v>
      </c>
      <c r="IX268">
        <v>0</v>
      </c>
      <c r="IY268">
        <v>0</v>
      </c>
      <c r="IZ268">
        <v>0</v>
      </c>
      <c r="JA268">
        <v>0</v>
      </c>
      <c r="JB268">
        <v>0</v>
      </c>
      <c r="JC268">
        <v>0</v>
      </c>
      <c r="JD268" t="s">
        <v>234</v>
      </c>
      <c r="JE268" t="s">
        <v>261</v>
      </c>
      <c r="JF268" t="s">
        <v>234</v>
      </c>
      <c r="JG268" t="s">
        <v>234</v>
      </c>
      <c r="JH268" t="s">
        <v>234</v>
      </c>
      <c r="JI268" t="s">
        <v>234</v>
      </c>
      <c r="JJ268" t="s">
        <v>234</v>
      </c>
      <c r="JK268" t="s">
        <v>234</v>
      </c>
      <c r="JL268" t="s">
        <v>234</v>
      </c>
      <c r="JM268" t="s">
        <v>234</v>
      </c>
      <c r="JN268" t="s">
        <v>234</v>
      </c>
      <c r="JO268" t="s">
        <v>234</v>
      </c>
      <c r="JP268" t="s">
        <v>234</v>
      </c>
      <c r="JQ268" t="s">
        <v>234</v>
      </c>
      <c r="JR268" t="s">
        <v>234</v>
      </c>
      <c r="JS268" t="s">
        <v>234</v>
      </c>
      <c r="JT268" t="s">
        <v>234</v>
      </c>
      <c r="JU268" t="s">
        <v>234</v>
      </c>
      <c r="JV268" t="s">
        <v>234</v>
      </c>
      <c r="JW268" t="s">
        <v>234</v>
      </c>
      <c r="JX268" t="s">
        <v>234</v>
      </c>
    </row>
    <row r="269" spans="1:284" x14ac:dyDescent="0.35">
      <c r="A269" t="s">
        <v>4421</v>
      </c>
      <c r="B269" s="268">
        <v>44624</v>
      </c>
      <c r="C269" t="s">
        <v>1320</v>
      </c>
      <c r="D269" t="s">
        <v>3444</v>
      </c>
      <c r="E269" t="s">
        <v>4416</v>
      </c>
      <c r="F269" t="s">
        <v>600</v>
      </c>
      <c r="G269" t="s">
        <v>1854</v>
      </c>
      <c r="H269" t="s">
        <v>4418</v>
      </c>
      <c r="I269" t="s">
        <v>246</v>
      </c>
      <c r="J269" t="s">
        <v>3445</v>
      </c>
      <c r="K269" t="s">
        <v>247</v>
      </c>
      <c r="L269" t="s">
        <v>284</v>
      </c>
      <c r="M269" t="s">
        <v>250</v>
      </c>
      <c r="N269" t="s">
        <v>234</v>
      </c>
      <c r="O269" t="s">
        <v>234</v>
      </c>
      <c r="P269" t="s">
        <v>285</v>
      </c>
      <c r="Q269" t="s">
        <v>234</v>
      </c>
      <c r="R269" t="s">
        <v>318</v>
      </c>
      <c r="S269">
        <v>1</v>
      </c>
      <c r="T269">
        <v>0</v>
      </c>
      <c r="U269">
        <v>0</v>
      </c>
      <c r="V269">
        <v>0</v>
      </c>
      <c r="W269">
        <v>0</v>
      </c>
      <c r="X269">
        <v>0</v>
      </c>
      <c r="Y269">
        <v>0</v>
      </c>
      <c r="Z269">
        <v>0</v>
      </c>
      <c r="AA269" t="s">
        <v>309</v>
      </c>
      <c r="AB269" t="s">
        <v>750</v>
      </c>
      <c r="AC269" t="s">
        <v>287</v>
      </c>
      <c r="AD269">
        <v>1</v>
      </c>
      <c r="AE269">
        <v>0</v>
      </c>
      <c r="AF269">
        <v>0</v>
      </c>
      <c r="AG269">
        <v>0</v>
      </c>
      <c r="AH269">
        <v>0</v>
      </c>
      <c r="AI269">
        <v>0</v>
      </c>
      <c r="AJ269">
        <v>0</v>
      </c>
      <c r="AK269">
        <v>0</v>
      </c>
      <c r="AL269">
        <v>0</v>
      </c>
      <c r="AM269">
        <v>0</v>
      </c>
      <c r="AN269" t="s">
        <v>234</v>
      </c>
      <c r="AO269" t="s">
        <v>348</v>
      </c>
      <c r="AP269" t="s">
        <v>348</v>
      </c>
      <c r="AQ269" t="s">
        <v>3807</v>
      </c>
      <c r="AR269">
        <v>1</v>
      </c>
      <c r="AS269">
        <v>1</v>
      </c>
      <c r="AT269">
        <v>1</v>
      </c>
      <c r="AU269">
        <v>1</v>
      </c>
      <c r="AV269">
        <v>1</v>
      </c>
      <c r="AW269">
        <v>0</v>
      </c>
      <c r="AX269">
        <v>1</v>
      </c>
      <c r="AY269">
        <v>0</v>
      </c>
      <c r="AZ269" t="s">
        <v>1500</v>
      </c>
      <c r="BA269">
        <v>300</v>
      </c>
      <c r="BB269">
        <v>150</v>
      </c>
      <c r="BC269" t="s">
        <v>269</v>
      </c>
      <c r="BD269">
        <v>350</v>
      </c>
      <c r="BE269" s="252">
        <v>134.61538461538399</v>
      </c>
      <c r="BF269" t="s">
        <v>1655</v>
      </c>
      <c r="BG269">
        <v>500</v>
      </c>
      <c r="BH269" s="252">
        <v>217.39130434782601</v>
      </c>
      <c r="BI269" t="s">
        <v>1655</v>
      </c>
      <c r="BJ269">
        <v>400</v>
      </c>
      <c r="BK269" s="252">
        <v>137.93103448275801</v>
      </c>
      <c r="BL269" t="s">
        <v>1655</v>
      </c>
      <c r="BM269">
        <v>750</v>
      </c>
      <c r="BN269" s="252">
        <v>312.5</v>
      </c>
      <c r="BO269" t="s">
        <v>1655</v>
      </c>
      <c r="BP269" t="s">
        <v>234</v>
      </c>
      <c r="BQ269" s="252" t="s">
        <v>234</v>
      </c>
      <c r="BR269" t="s">
        <v>234</v>
      </c>
      <c r="BS269" t="s">
        <v>1504</v>
      </c>
      <c r="BT269" t="s">
        <v>1655</v>
      </c>
      <c r="BU269">
        <v>1100</v>
      </c>
      <c r="BV269" t="s">
        <v>234</v>
      </c>
      <c r="BW269" t="s">
        <v>234</v>
      </c>
      <c r="BX269" t="s">
        <v>234</v>
      </c>
      <c r="BY269" t="s">
        <v>234</v>
      </c>
      <c r="BZ269" t="s">
        <v>234</v>
      </c>
      <c r="CA269" t="s">
        <v>234</v>
      </c>
      <c r="CB269" t="s">
        <v>259</v>
      </c>
      <c r="CC269">
        <v>1100</v>
      </c>
      <c r="CD269" t="s">
        <v>1655</v>
      </c>
      <c r="CE269" t="s">
        <v>1655</v>
      </c>
      <c r="CF269" t="s">
        <v>1545</v>
      </c>
      <c r="CG269">
        <v>0</v>
      </c>
      <c r="CH269">
        <v>0</v>
      </c>
      <c r="CI269">
        <v>0</v>
      </c>
      <c r="CJ269">
        <v>0</v>
      </c>
      <c r="CK269">
        <v>0</v>
      </c>
      <c r="CL269">
        <v>0</v>
      </c>
      <c r="CM269">
        <v>0</v>
      </c>
      <c r="CN269">
        <v>0</v>
      </c>
      <c r="CO269">
        <v>0</v>
      </c>
      <c r="CP269">
        <v>0</v>
      </c>
      <c r="CQ269">
        <v>1</v>
      </c>
      <c r="CR269">
        <v>0</v>
      </c>
      <c r="CS269">
        <v>0</v>
      </c>
      <c r="CT269">
        <v>0</v>
      </c>
      <c r="CU269" t="s">
        <v>234</v>
      </c>
      <c r="CV269" t="s">
        <v>3807</v>
      </c>
      <c r="CW269">
        <v>1</v>
      </c>
      <c r="CX269">
        <v>1</v>
      </c>
      <c r="CY269">
        <v>1</v>
      </c>
      <c r="CZ269">
        <v>1</v>
      </c>
      <c r="DA269">
        <v>1</v>
      </c>
      <c r="DB269">
        <v>0</v>
      </c>
      <c r="DC269">
        <v>1</v>
      </c>
      <c r="DD269">
        <v>0</v>
      </c>
      <c r="DE269" t="s">
        <v>1655</v>
      </c>
      <c r="DF269" t="s">
        <v>1445</v>
      </c>
      <c r="DG269" t="s">
        <v>1655</v>
      </c>
      <c r="DH269" t="s">
        <v>239</v>
      </c>
      <c r="DI269" t="s">
        <v>314</v>
      </c>
      <c r="DJ269" t="s">
        <v>260</v>
      </c>
      <c r="DK269" t="s">
        <v>314</v>
      </c>
      <c r="DL269" t="s">
        <v>234</v>
      </c>
      <c r="DM269" t="s">
        <v>234</v>
      </c>
      <c r="DN269" t="s">
        <v>234</v>
      </c>
      <c r="DO269" t="s">
        <v>234</v>
      </c>
      <c r="DP269" t="s">
        <v>234</v>
      </c>
      <c r="DQ269" t="s">
        <v>234</v>
      </c>
      <c r="DR269" t="s">
        <v>234</v>
      </c>
      <c r="DS269" t="s">
        <v>234</v>
      </c>
      <c r="DT269" t="s">
        <v>234</v>
      </c>
      <c r="DU269" t="s">
        <v>234</v>
      </c>
      <c r="DV269" t="s">
        <v>234</v>
      </c>
      <c r="DW269" t="s">
        <v>234</v>
      </c>
      <c r="DX269" t="s">
        <v>234</v>
      </c>
      <c r="DY269" t="s">
        <v>234</v>
      </c>
      <c r="DZ269" t="s">
        <v>234</v>
      </c>
      <c r="EA269" t="s">
        <v>234</v>
      </c>
      <c r="EB269" t="s">
        <v>234</v>
      </c>
      <c r="EC269" t="s">
        <v>234</v>
      </c>
      <c r="ED269" t="s">
        <v>234</v>
      </c>
      <c r="EE269" t="s">
        <v>234</v>
      </c>
      <c r="EF269" t="s">
        <v>234</v>
      </c>
      <c r="EG269" t="s">
        <v>234</v>
      </c>
      <c r="EH269" t="s">
        <v>234</v>
      </c>
      <c r="EI269" t="s">
        <v>234</v>
      </c>
      <c r="EJ269" t="s">
        <v>234</v>
      </c>
      <c r="EK269" s="252" t="s">
        <v>234</v>
      </c>
      <c r="EL269" t="s">
        <v>234</v>
      </c>
      <c r="EM269" t="s">
        <v>234</v>
      </c>
      <c r="EN269" t="s">
        <v>234</v>
      </c>
      <c r="EO269" t="s">
        <v>234</v>
      </c>
      <c r="EP269" t="s">
        <v>234</v>
      </c>
      <c r="EQ269" s="252" t="s">
        <v>234</v>
      </c>
      <c r="ER269" t="s">
        <v>234</v>
      </c>
      <c r="ES269" t="s">
        <v>234</v>
      </c>
      <c r="ET269" t="s">
        <v>234</v>
      </c>
      <c r="EU269" t="s">
        <v>234</v>
      </c>
      <c r="EV269" t="s">
        <v>234</v>
      </c>
      <c r="EW269" t="s">
        <v>234</v>
      </c>
      <c r="EX269" t="s">
        <v>234</v>
      </c>
      <c r="EY269" t="s">
        <v>234</v>
      </c>
      <c r="EZ269" t="s">
        <v>234</v>
      </c>
      <c r="FA269" t="s">
        <v>234</v>
      </c>
      <c r="FB269" t="s">
        <v>234</v>
      </c>
      <c r="FC269" t="s">
        <v>234</v>
      </c>
      <c r="FD269" t="s">
        <v>234</v>
      </c>
      <c r="FE269" t="s">
        <v>234</v>
      </c>
      <c r="FF269" t="s">
        <v>234</v>
      </c>
      <c r="FG269" t="s">
        <v>234</v>
      </c>
      <c r="FH269" t="s">
        <v>234</v>
      </c>
      <c r="FI269" t="s">
        <v>234</v>
      </c>
      <c r="FJ269" t="s">
        <v>234</v>
      </c>
      <c r="FK269" t="s">
        <v>234</v>
      </c>
      <c r="FL269" t="s">
        <v>234</v>
      </c>
      <c r="FM269" t="s">
        <v>234</v>
      </c>
      <c r="FN269" t="s">
        <v>234</v>
      </c>
      <c r="FO269" t="s">
        <v>234</v>
      </c>
      <c r="FP269" t="s">
        <v>234</v>
      </c>
      <c r="FQ269" t="s">
        <v>234</v>
      </c>
      <c r="FR269" t="s">
        <v>234</v>
      </c>
      <c r="FS269" t="s">
        <v>234</v>
      </c>
      <c r="FT269" t="s">
        <v>234</v>
      </c>
      <c r="FU269" t="s">
        <v>234</v>
      </c>
      <c r="FV269" t="s">
        <v>234</v>
      </c>
      <c r="FW269" t="s">
        <v>234</v>
      </c>
      <c r="FX269" t="s">
        <v>234</v>
      </c>
      <c r="FY269" t="s">
        <v>234</v>
      </c>
      <c r="FZ269" t="s">
        <v>234</v>
      </c>
      <c r="GA269" t="s">
        <v>234</v>
      </c>
      <c r="GB269" t="s">
        <v>234</v>
      </c>
      <c r="GC269" t="s">
        <v>234</v>
      </c>
      <c r="GD269" t="s">
        <v>234</v>
      </c>
      <c r="GE269" t="s">
        <v>234</v>
      </c>
      <c r="GF269" t="s">
        <v>234</v>
      </c>
      <c r="GG269" t="s">
        <v>234</v>
      </c>
      <c r="GH269" t="s">
        <v>234</v>
      </c>
      <c r="GI269" t="s">
        <v>234</v>
      </c>
      <c r="GJ269" t="s">
        <v>234</v>
      </c>
      <c r="GK269" t="s">
        <v>234</v>
      </c>
      <c r="GL269" t="s">
        <v>234</v>
      </c>
      <c r="GM269" t="s">
        <v>234</v>
      </c>
      <c r="GN269" t="s">
        <v>234</v>
      </c>
      <c r="GO269" t="s">
        <v>234</v>
      </c>
      <c r="GP269" t="s">
        <v>234</v>
      </c>
      <c r="GQ269" t="s">
        <v>234</v>
      </c>
      <c r="GR269" t="s">
        <v>1445</v>
      </c>
      <c r="GS269" t="s">
        <v>234</v>
      </c>
      <c r="GT269" t="s">
        <v>234</v>
      </c>
      <c r="GU269" t="s">
        <v>234</v>
      </c>
      <c r="GV269" t="s">
        <v>234</v>
      </c>
      <c r="GW269" t="s">
        <v>234</v>
      </c>
      <c r="GX269" t="s">
        <v>234</v>
      </c>
      <c r="GY269" t="s">
        <v>234</v>
      </c>
      <c r="GZ269" t="s">
        <v>234</v>
      </c>
      <c r="HA269" t="s">
        <v>1591</v>
      </c>
      <c r="HB269">
        <v>0</v>
      </c>
      <c r="HC269">
        <v>0</v>
      </c>
      <c r="HD269">
        <v>0</v>
      </c>
      <c r="HE269">
        <v>0</v>
      </c>
      <c r="HF269">
        <v>0</v>
      </c>
      <c r="HG269">
        <v>1</v>
      </c>
      <c r="HH269">
        <v>0</v>
      </c>
      <c r="HI269">
        <v>0</v>
      </c>
      <c r="HJ269" t="s">
        <v>234</v>
      </c>
      <c r="HK269" t="s">
        <v>1655</v>
      </c>
      <c r="HL269" t="s">
        <v>234</v>
      </c>
      <c r="HM269" t="s">
        <v>309</v>
      </c>
      <c r="HN269">
        <v>1</v>
      </c>
      <c r="HO269">
        <v>0</v>
      </c>
      <c r="HP269">
        <v>0</v>
      </c>
      <c r="HQ269" t="s">
        <v>234</v>
      </c>
      <c r="HR269" t="s">
        <v>234</v>
      </c>
      <c r="HS269" t="s">
        <v>234</v>
      </c>
      <c r="HT269" t="s">
        <v>234</v>
      </c>
      <c r="HU269" t="s">
        <v>234</v>
      </c>
      <c r="HV269" t="s">
        <v>234</v>
      </c>
      <c r="HW269" t="s">
        <v>234</v>
      </c>
      <c r="HX269" t="s">
        <v>234</v>
      </c>
      <c r="HY269" t="s">
        <v>234</v>
      </c>
      <c r="HZ269" t="s">
        <v>234</v>
      </c>
      <c r="IA269" t="s">
        <v>234</v>
      </c>
      <c r="IB269" t="s">
        <v>234</v>
      </c>
      <c r="IC269" t="s">
        <v>234</v>
      </c>
      <c r="ID269" t="s">
        <v>234</v>
      </c>
      <c r="IE269" t="s">
        <v>234</v>
      </c>
      <c r="IF269" t="s">
        <v>234</v>
      </c>
      <c r="IG269" t="s">
        <v>234</v>
      </c>
      <c r="IH269" t="s">
        <v>234</v>
      </c>
      <c r="II269" t="s">
        <v>234</v>
      </c>
      <c r="IJ269" t="s">
        <v>234</v>
      </c>
      <c r="IK269" t="s">
        <v>234</v>
      </c>
      <c r="IL269" t="s">
        <v>234</v>
      </c>
      <c r="IM269" t="s">
        <v>234</v>
      </c>
      <c r="IN269" t="s">
        <v>234</v>
      </c>
      <c r="IO269" t="s">
        <v>234</v>
      </c>
      <c r="IP269" t="s">
        <v>234</v>
      </c>
      <c r="IQ269" t="s">
        <v>234</v>
      </c>
      <c r="IR269" t="s">
        <v>234</v>
      </c>
      <c r="IS269" t="s">
        <v>234</v>
      </c>
      <c r="IT269" t="s">
        <v>234</v>
      </c>
      <c r="IU269" t="s">
        <v>234</v>
      </c>
      <c r="IV269" t="s">
        <v>234</v>
      </c>
      <c r="IW269" t="s">
        <v>234</v>
      </c>
      <c r="IX269" t="s">
        <v>234</v>
      </c>
      <c r="IY269" t="s">
        <v>234</v>
      </c>
      <c r="IZ269" t="s">
        <v>234</v>
      </c>
      <c r="JA269" t="s">
        <v>234</v>
      </c>
      <c r="JB269" t="s">
        <v>234</v>
      </c>
      <c r="JC269" t="s">
        <v>234</v>
      </c>
      <c r="JD269" t="s">
        <v>234</v>
      </c>
      <c r="JE269" t="s">
        <v>234</v>
      </c>
      <c r="JF269" t="s">
        <v>234</v>
      </c>
      <c r="JG269" t="s">
        <v>234</v>
      </c>
      <c r="JH269" t="s">
        <v>234</v>
      </c>
      <c r="JI269" t="s">
        <v>234</v>
      </c>
      <c r="JJ269" t="s">
        <v>234</v>
      </c>
      <c r="JK269" t="s">
        <v>234</v>
      </c>
      <c r="JL269" t="s">
        <v>234</v>
      </c>
      <c r="JM269" t="s">
        <v>234</v>
      </c>
      <c r="JN269" t="s">
        <v>234</v>
      </c>
      <c r="JO269" t="s">
        <v>234</v>
      </c>
      <c r="JP269" t="s">
        <v>234</v>
      </c>
      <c r="JQ269" t="s">
        <v>234</v>
      </c>
      <c r="JR269" t="s">
        <v>234</v>
      </c>
      <c r="JS269" t="s">
        <v>234</v>
      </c>
      <c r="JT269" t="s">
        <v>234</v>
      </c>
      <c r="JU269" t="s">
        <v>234</v>
      </c>
      <c r="JV269" t="s">
        <v>234</v>
      </c>
      <c r="JW269" t="s">
        <v>234</v>
      </c>
      <c r="JX269" t="s">
        <v>234</v>
      </c>
    </row>
    <row r="270" spans="1:284" x14ac:dyDescent="0.35">
      <c r="A270" t="s">
        <v>4424</v>
      </c>
      <c r="B270" s="268">
        <v>44624</v>
      </c>
      <c r="C270" t="s">
        <v>1320</v>
      </c>
      <c r="D270" t="s">
        <v>3444</v>
      </c>
      <c r="E270" t="s">
        <v>4401</v>
      </c>
      <c r="F270" t="s">
        <v>600</v>
      </c>
      <c r="G270" t="s">
        <v>1854</v>
      </c>
      <c r="H270" t="s">
        <v>4403</v>
      </c>
      <c r="I270" t="s">
        <v>246</v>
      </c>
      <c r="J270" t="s">
        <v>4422</v>
      </c>
      <c r="K270" t="s">
        <v>366</v>
      </c>
      <c r="L270" t="s">
        <v>248</v>
      </c>
      <c r="M270" t="s">
        <v>250</v>
      </c>
      <c r="N270" t="s">
        <v>234</v>
      </c>
      <c r="O270" t="s">
        <v>234</v>
      </c>
      <c r="P270" t="s">
        <v>234</v>
      </c>
      <c r="Q270" t="s">
        <v>234</v>
      </c>
      <c r="R270" t="s">
        <v>234</v>
      </c>
      <c r="S270" t="s">
        <v>234</v>
      </c>
      <c r="T270" t="s">
        <v>234</v>
      </c>
      <c r="U270" t="s">
        <v>234</v>
      </c>
      <c r="V270" t="s">
        <v>234</v>
      </c>
      <c r="W270" t="s">
        <v>234</v>
      </c>
      <c r="X270" t="s">
        <v>234</v>
      </c>
      <c r="Y270" t="s">
        <v>234</v>
      </c>
      <c r="Z270" t="s">
        <v>234</v>
      </c>
      <c r="AA270" t="s">
        <v>234</v>
      </c>
      <c r="AB270" t="s">
        <v>234</v>
      </c>
      <c r="AC270" t="s">
        <v>234</v>
      </c>
      <c r="AD270" t="s">
        <v>234</v>
      </c>
      <c r="AE270" t="s">
        <v>234</v>
      </c>
      <c r="AF270" t="s">
        <v>234</v>
      </c>
      <c r="AG270" t="s">
        <v>234</v>
      </c>
      <c r="AH270" t="s">
        <v>234</v>
      </c>
      <c r="AI270" t="s">
        <v>234</v>
      </c>
      <c r="AJ270" t="s">
        <v>234</v>
      </c>
      <c r="AK270" t="s">
        <v>234</v>
      </c>
      <c r="AL270" t="s">
        <v>234</v>
      </c>
      <c r="AM270" t="s">
        <v>234</v>
      </c>
      <c r="AN270" t="s">
        <v>234</v>
      </c>
      <c r="AO270" t="s">
        <v>234</v>
      </c>
      <c r="AP270" t="s">
        <v>234</v>
      </c>
      <c r="AQ270" t="s">
        <v>234</v>
      </c>
      <c r="AR270" t="s">
        <v>234</v>
      </c>
      <c r="AS270" t="s">
        <v>234</v>
      </c>
      <c r="AT270" t="s">
        <v>234</v>
      </c>
      <c r="AU270" t="s">
        <v>234</v>
      </c>
      <c r="AV270" t="s">
        <v>234</v>
      </c>
      <c r="AW270" t="s">
        <v>234</v>
      </c>
      <c r="AX270" t="s">
        <v>234</v>
      </c>
      <c r="AY270" t="s">
        <v>234</v>
      </c>
      <c r="AZ270" t="s">
        <v>234</v>
      </c>
      <c r="BA270" t="s">
        <v>234</v>
      </c>
      <c r="BB270" t="s">
        <v>234</v>
      </c>
      <c r="BC270" t="s">
        <v>234</v>
      </c>
      <c r="BD270" t="s">
        <v>234</v>
      </c>
      <c r="BE270" s="252" t="s">
        <v>234</v>
      </c>
      <c r="BF270" t="s">
        <v>234</v>
      </c>
      <c r="BG270" t="s">
        <v>234</v>
      </c>
      <c r="BH270" s="252" t="s">
        <v>234</v>
      </c>
      <c r="BI270" t="s">
        <v>234</v>
      </c>
      <c r="BJ270" t="s">
        <v>234</v>
      </c>
      <c r="BK270" s="252" t="s">
        <v>234</v>
      </c>
      <c r="BL270" t="s">
        <v>234</v>
      </c>
      <c r="BM270" t="s">
        <v>234</v>
      </c>
      <c r="BN270" s="252" t="s">
        <v>234</v>
      </c>
      <c r="BO270" t="s">
        <v>234</v>
      </c>
      <c r="BP270" t="s">
        <v>234</v>
      </c>
      <c r="BQ270" s="252" t="s">
        <v>234</v>
      </c>
      <c r="BR270" t="s">
        <v>234</v>
      </c>
      <c r="BS270" t="s">
        <v>234</v>
      </c>
      <c r="BT270" t="s">
        <v>234</v>
      </c>
      <c r="BU270" t="s">
        <v>234</v>
      </c>
      <c r="BV270" t="s">
        <v>234</v>
      </c>
      <c r="BW270" t="s">
        <v>234</v>
      </c>
      <c r="BX270" t="s">
        <v>234</v>
      </c>
      <c r="BY270" t="s">
        <v>234</v>
      </c>
      <c r="BZ270" t="s">
        <v>234</v>
      </c>
      <c r="CA270" t="s">
        <v>234</v>
      </c>
      <c r="CB270" t="s">
        <v>234</v>
      </c>
      <c r="CC270" t="s">
        <v>234</v>
      </c>
      <c r="CD270" t="s">
        <v>234</v>
      </c>
      <c r="CE270" t="s">
        <v>234</v>
      </c>
      <c r="CF270" t="s">
        <v>234</v>
      </c>
      <c r="CG270" t="s">
        <v>234</v>
      </c>
      <c r="CH270" t="s">
        <v>234</v>
      </c>
      <c r="CI270" t="s">
        <v>234</v>
      </c>
      <c r="CJ270" t="s">
        <v>234</v>
      </c>
      <c r="CK270" t="s">
        <v>234</v>
      </c>
      <c r="CL270" t="s">
        <v>234</v>
      </c>
      <c r="CM270" t="s">
        <v>234</v>
      </c>
      <c r="CN270" t="s">
        <v>234</v>
      </c>
      <c r="CO270" t="s">
        <v>234</v>
      </c>
      <c r="CP270" t="s">
        <v>234</v>
      </c>
      <c r="CQ270" t="s">
        <v>234</v>
      </c>
      <c r="CR270" t="s">
        <v>234</v>
      </c>
      <c r="CS270" t="s">
        <v>234</v>
      </c>
      <c r="CT270" t="s">
        <v>234</v>
      </c>
      <c r="CU270" t="s">
        <v>234</v>
      </c>
      <c r="CV270" t="s">
        <v>234</v>
      </c>
      <c r="CW270" t="s">
        <v>234</v>
      </c>
      <c r="CX270" t="s">
        <v>234</v>
      </c>
      <c r="CY270" t="s">
        <v>234</v>
      </c>
      <c r="CZ270" t="s">
        <v>234</v>
      </c>
      <c r="DA270" t="s">
        <v>234</v>
      </c>
      <c r="DB270" t="s">
        <v>234</v>
      </c>
      <c r="DC270" t="s">
        <v>234</v>
      </c>
      <c r="DD270" t="s">
        <v>234</v>
      </c>
      <c r="DE270" t="s">
        <v>234</v>
      </c>
      <c r="DF270" t="s">
        <v>234</v>
      </c>
      <c r="DG270" t="s">
        <v>234</v>
      </c>
      <c r="DH270" t="s">
        <v>234</v>
      </c>
      <c r="DI270" t="s">
        <v>234</v>
      </c>
      <c r="DJ270" t="s">
        <v>234</v>
      </c>
      <c r="DK270" t="s">
        <v>234</v>
      </c>
      <c r="DL270" t="s">
        <v>234</v>
      </c>
      <c r="DM270" t="s">
        <v>234</v>
      </c>
      <c r="DN270" t="s">
        <v>234</v>
      </c>
      <c r="DO270" t="s">
        <v>234</v>
      </c>
      <c r="DP270" t="s">
        <v>234</v>
      </c>
      <c r="DQ270" t="s">
        <v>234</v>
      </c>
      <c r="DR270" t="s">
        <v>234</v>
      </c>
      <c r="DS270" t="s">
        <v>234</v>
      </c>
      <c r="DT270" t="s">
        <v>234</v>
      </c>
      <c r="DU270" t="s">
        <v>234</v>
      </c>
      <c r="DV270" t="s">
        <v>234</v>
      </c>
      <c r="DW270" t="s">
        <v>234</v>
      </c>
      <c r="DX270" t="s">
        <v>234</v>
      </c>
      <c r="DY270" t="s">
        <v>234</v>
      </c>
      <c r="DZ270" t="s">
        <v>234</v>
      </c>
      <c r="EA270" t="s">
        <v>234</v>
      </c>
      <c r="EB270" t="s">
        <v>234</v>
      </c>
      <c r="EC270" t="s">
        <v>234</v>
      </c>
      <c r="ED270" t="s">
        <v>234</v>
      </c>
      <c r="EE270" t="s">
        <v>234</v>
      </c>
      <c r="EF270" t="s">
        <v>234</v>
      </c>
      <c r="EG270" t="s">
        <v>234</v>
      </c>
      <c r="EH270" t="s">
        <v>234</v>
      </c>
      <c r="EI270" t="s">
        <v>234</v>
      </c>
      <c r="EJ270" t="s">
        <v>234</v>
      </c>
      <c r="EK270" s="252" t="s">
        <v>234</v>
      </c>
      <c r="EL270" t="s">
        <v>234</v>
      </c>
      <c r="EM270" t="s">
        <v>234</v>
      </c>
      <c r="EN270" t="s">
        <v>234</v>
      </c>
      <c r="EO270" t="s">
        <v>234</v>
      </c>
      <c r="EP270" t="s">
        <v>234</v>
      </c>
      <c r="EQ270" s="252" t="s">
        <v>234</v>
      </c>
      <c r="ER270" t="s">
        <v>234</v>
      </c>
      <c r="ES270" t="s">
        <v>234</v>
      </c>
      <c r="ET270" t="s">
        <v>234</v>
      </c>
      <c r="EU270" t="s">
        <v>234</v>
      </c>
      <c r="EV270" t="s">
        <v>234</v>
      </c>
      <c r="EW270" t="s">
        <v>234</v>
      </c>
      <c r="EX270" t="s">
        <v>234</v>
      </c>
      <c r="EY270" t="s">
        <v>234</v>
      </c>
      <c r="EZ270" t="s">
        <v>234</v>
      </c>
      <c r="FA270" t="s">
        <v>234</v>
      </c>
      <c r="FB270" t="s">
        <v>234</v>
      </c>
      <c r="FC270" t="s">
        <v>234</v>
      </c>
      <c r="FD270" t="s">
        <v>234</v>
      </c>
      <c r="FE270" t="s">
        <v>234</v>
      </c>
      <c r="FF270" t="s">
        <v>234</v>
      </c>
      <c r="FG270" t="s">
        <v>234</v>
      </c>
      <c r="FH270" t="s">
        <v>234</v>
      </c>
      <c r="FI270" t="s">
        <v>234</v>
      </c>
      <c r="FJ270" t="s">
        <v>234</v>
      </c>
      <c r="FK270" t="s">
        <v>234</v>
      </c>
      <c r="FL270" t="s">
        <v>234</v>
      </c>
      <c r="FM270" t="s">
        <v>234</v>
      </c>
      <c r="FN270" t="s">
        <v>234</v>
      </c>
      <c r="FO270" t="s">
        <v>234</v>
      </c>
      <c r="FP270" t="s">
        <v>234</v>
      </c>
      <c r="FQ270" t="s">
        <v>234</v>
      </c>
      <c r="FR270" t="s">
        <v>234</v>
      </c>
      <c r="FS270" t="s">
        <v>234</v>
      </c>
      <c r="FT270" t="s">
        <v>234</v>
      </c>
      <c r="FU270" t="s">
        <v>234</v>
      </c>
      <c r="FV270" t="s">
        <v>234</v>
      </c>
      <c r="FW270" t="s">
        <v>234</v>
      </c>
      <c r="FX270" t="s">
        <v>234</v>
      </c>
      <c r="FY270" t="s">
        <v>234</v>
      </c>
      <c r="FZ270" t="s">
        <v>234</v>
      </c>
      <c r="GA270" t="s">
        <v>234</v>
      </c>
      <c r="GB270" t="s">
        <v>234</v>
      </c>
      <c r="GC270" t="s">
        <v>234</v>
      </c>
      <c r="GD270" t="s">
        <v>234</v>
      </c>
      <c r="GE270" t="s">
        <v>234</v>
      </c>
      <c r="GF270" t="s">
        <v>234</v>
      </c>
      <c r="GG270" t="s">
        <v>234</v>
      </c>
      <c r="GH270" t="s">
        <v>234</v>
      </c>
      <c r="GI270" t="s">
        <v>234</v>
      </c>
      <c r="GJ270" t="s">
        <v>234</v>
      </c>
      <c r="GK270" t="s">
        <v>234</v>
      </c>
      <c r="GL270" t="s">
        <v>234</v>
      </c>
      <c r="GM270" t="s">
        <v>234</v>
      </c>
      <c r="GN270" t="s">
        <v>234</v>
      </c>
      <c r="GO270" t="s">
        <v>234</v>
      </c>
      <c r="GP270" t="s">
        <v>234</v>
      </c>
      <c r="GQ270" t="s">
        <v>234</v>
      </c>
      <c r="GR270" t="s">
        <v>234</v>
      </c>
      <c r="GS270" t="s">
        <v>234</v>
      </c>
      <c r="GT270" t="s">
        <v>234</v>
      </c>
      <c r="GU270" t="s">
        <v>234</v>
      </c>
      <c r="GV270" t="s">
        <v>234</v>
      </c>
      <c r="GW270" t="s">
        <v>234</v>
      </c>
      <c r="GX270" t="s">
        <v>234</v>
      </c>
      <c r="GY270" t="s">
        <v>234</v>
      </c>
      <c r="GZ270" t="s">
        <v>234</v>
      </c>
      <c r="HA270" t="s">
        <v>234</v>
      </c>
      <c r="HB270" t="s">
        <v>234</v>
      </c>
      <c r="HC270" t="s">
        <v>234</v>
      </c>
      <c r="HD270" t="s">
        <v>234</v>
      </c>
      <c r="HE270" t="s">
        <v>234</v>
      </c>
      <c r="HF270" t="s">
        <v>234</v>
      </c>
      <c r="HG270" t="s">
        <v>234</v>
      </c>
      <c r="HH270" t="s">
        <v>234</v>
      </c>
      <c r="HI270" t="s">
        <v>234</v>
      </c>
      <c r="HJ270" t="s">
        <v>234</v>
      </c>
      <c r="HK270" t="s">
        <v>234</v>
      </c>
      <c r="HL270" t="s">
        <v>234</v>
      </c>
      <c r="HM270" t="s">
        <v>234</v>
      </c>
      <c r="HN270" t="s">
        <v>234</v>
      </c>
      <c r="HO270" t="s">
        <v>234</v>
      </c>
      <c r="HP270" t="s">
        <v>234</v>
      </c>
      <c r="HQ270" t="s">
        <v>1655</v>
      </c>
      <c r="HR270" t="s">
        <v>1713</v>
      </c>
      <c r="HS270" t="s">
        <v>319</v>
      </c>
      <c r="HT270" t="s">
        <v>234</v>
      </c>
      <c r="HU270" t="s">
        <v>320</v>
      </c>
      <c r="HV270" t="s">
        <v>321</v>
      </c>
      <c r="HW270" t="s">
        <v>321</v>
      </c>
      <c r="HX270" t="s">
        <v>275</v>
      </c>
      <c r="HY270" t="s">
        <v>234</v>
      </c>
      <c r="HZ270" t="s">
        <v>347</v>
      </c>
      <c r="IA270" t="s">
        <v>323</v>
      </c>
      <c r="IB270" t="s">
        <v>323</v>
      </c>
      <c r="IC270" t="s">
        <v>3865</v>
      </c>
      <c r="ID270" t="s">
        <v>234</v>
      </c>
      <c r="IE270" t="s">
        <v>234</v>
      </c>
      <c r="IF270" t="s">
        <v>234</v>
      </c>
      <c r="IG270" t="s">
        <v>234</v>
      </c>
      <c r="IH270" t="s">
        <v>234</v>
      </c>
      <c r="II270">
        <v>5</v>
      </c>
      <c r="IJ270">
        <v>5</v>
      </c>
      <c r="IK270">
        <v>5</v>
      </c>
      <c r="IL270">
        <v>5</v>
      </c>
      <c r="IM270" s="99">
        <v>5</v>
      </c>
      <c r="IN270" t="s">
        <v>249</v>
      </c>
      <c r="IO270" t="s">
        <v>234</v>
      </c>
      <c r="IP270" t="s">
        <v>249</v>
      </c>
      <c r="IQ270" t="s">
        <v>1723</v>
      </c>
      <c r="IR270">
        <v>0</v>
      </c>
      <c r="IS270">
        <v>0</v>
      </c>
      <c r="IT270">
        <v>0</v>
      </c>
      <c r="IU270">
        <v>1</v>
      </c>
      <c r="IV270">
        <v>0</v>
      </c>
      <c r="IW270">
        <v>0</v>
      </c>
      <c r="IX270">
        <v>0</v>
      </c>
      <c r="IY270">
        <v>0</v>
      </c>
      <c r="IZ270">
        <v>0</v>
      </c>
      <c r="JA270">
        <v>0</v>
      </c>
      <c r="JB270">
        <v>0</v>
      </c>
      <c r="JC270">
        <v>0</v>
      </c>
      <c r="JD270" t="s">
        <v>234</v>
      </c>
      <c r="JE270" t="s">
        <v>249</v>
      </c>
      <c r="JF270" t="s">
        <v>246</v>
      </c>
      <c r="JG270">
        <v>0</v>
      </c>
      <c r="JH270">
        <v>0</v>
      </c>
      <c r="JI270">
        <v>1</v>
      </c>
      <c r="JJ270" t="s">
        <v>4602</v>
      </c>
      <c r="JK270" t="s">
        <v>1567</v>
      </c>
      <c r="JL270">
        <v>0</v>
      </c>
      <c r="JM270">
        <v>0</v>
      </c>
      <c r="JN270">
        <v>1</v>
      </c>
      <c r="JO270">
        <v>0</v>
      </c>
      <c r="JP270">
        <v>0</v>
      </c>
      <c r="JQ270">
        <v>0</v>
      </c>
      <c r="JR270" t="s">
        <v>234</v>
      </c>
      <c r="JS270" t="s">
        <v>234</v>
      </c>
      <c r="JT270" t="s">
        <v>234</v>
      </c>
      <c r="JU270" t="s">
        <v>234</v>
      </c>
      <c r="JV270" t="s">
        <v>234</v>
      </c>
      <c r="JW270" t="s">
        <v>234</v>
      </c>
      <c r="JX270" t="s">
        <v>234</v>
      </c>
    </row>
    <row r="271" spans="1:284" x14ac:dyDescent="0.35">
      <c r="A271" t="s">
        <v>4427</v>
      </c>
      <c r="B271" s="268">
        <v>44624</v>
      </c>
      <c r="C271" t="s">
        <v>1320</v>
      </c>
      <c r="D271" t="s">
        <v>3444</v>
      </c>
      <c r="E271" t="s">
        <v>4416</v>
      </c>
      <c r="F271" t="s">
        <v>600</v>
      </c>
      <c r="G271" t="s">
        <v>1854</v>
      </c>
      <c r="H271" t="s">
        <v>4418</v>
      </c>
      <c r="I271" t="s">
        <v>246</v>
      </c>
      <c r="J271" t="s">
        <v>3445</v>
      </c>
      <c r="K271" t="s">
        <v>247</v>
      </c>
      <c r="L271" t="s">
        <v>284</v>
      </c>
      <c r="M271" t="s">
        <v>250</v>
      </c>
      <c r="N271" t="s">
        <v>234</v>
      </c>
      <c r="O271" t="s">
        <v>234</v>
      </c>
      <c r="P271" t="s">
        <v>285</v>
      </c>
      <c r="Q271" t="s">
        <v>234</v>
      </c>
      <c r="R271" t="s">
        <v>318</v>
      </c>
      <c r="S271">
        <v>1</v>
      </c>
      <c r="T271">
        <v>0</v>
      </c>
      <c r="U271">
        <v>0</v>
      </c>
      <c r="V271">
        <v>0</v>
      </c>
      <c r="W271">
        <v>0</v>
      </c>
      <c r="X271">
        <v>0</v>
      </c>
      <c r="Y271">
        <v>0</v>
      </c>
      <c r="Z271">
        <v>0</v>
      </c>
      <c r="AA271" t="s">
        <v>309</v>
      </c>
      <c r="AB271" t="s">
        <v>750</v>
      </c>
      <c r="AC271" t="s">
        <v>1432</v>
      </c>
      <c r="AD271">
        <v>0</v>
      </c>
      <c r="AE271">
        <v>0</v>
      </c>
      <c r="AF271">
        <v>0</v>
      </c>
      <c r="AG271">
        <v>0</v>
      </c>
      <c r="AH271">
        <v>0</v>
      </c>
      <c r="AI271">
        <v>0</v>
      </c>
      <c r="AJ271">
        <v>1</v>
      </c>
      <c r="AK271">
        <v>0</v>
      </c>
      <c r="AL271">
        <v>0</v>
      </c>
      <c r="AM271">
        <v>0</v>
      </c>
      <c r="AN271" t="s">
        <v>234</v>
      </c>
      <c r="AO271" t="s">
        <v>304</v>
      </c>
      <c r="AP271" t="s">
        <v>289</v>
      </c>
      <c r="AQ271" t="s">
        <v>4263</v>
      </c>
      <c r="AR271">
        <v>1</v>
      </c>
      <c r="AS271">
        <v>1</v>
      </c>
      <c r="AT271">
        <v>1</v>
      </c>
      <c r="AU271">
        <v>1</v>
      </c>
      <c r="AV271">
        <v>1</v>
      </c>
      <c r="AW271">
        <v>0</v>
      </c>
      <c r="AX271">
        <v>1</v>
      </c>
      <c r="AY271">
        <v>0</v>
      </c>
      <c r="AZ271" t="s">
        <v>1500</v>
      </c>
      <c r="BA271">
        <v>300</v>
      </c>
      <c r="BB271">
        <v>150</v>
      </c>
      <c r="BC271" t="s">
        <v>1445</v>
      </c>
      <c r="BD271">
        <v>350</v>
      </c>
      <c r="BE271" s="252">
        <v>134.61538461538399</v>
      </c>
      <c r="BF271" t="s">
        <v>1655</v>
      </c>
      <c r="BG271">
        <v>455</v>
      </c>
      <c r="BH271" s="252">
        <v>197.82608695652101</v>
      </c>
      <c r="BI271" t="s">
        <v>1655</v>
      </c>
      <c r="BJ271">
        <v>400</v>
      </c>
      <c r="BK271" s="252">
        <v>137.93103448275801</v>
      </c>
      <c r="BL271" t="s">
        <v>269</v>
      </c>
      <c r="BM271">
        <v>750</v>
      </c>
      <c r="BN271" s="252">
        <v>312.5</v>
      </c>
      <c r="BO271" t="s">
        <v>1655</v>
      </c>
      <c r="BP271" t="s">
        <v>234</v>
      </c>
      <c r="BQ271" s="252" t="s">
        <v>234</v>
      </c>
      <c r="BR271" t="s">
        <v>234</v>
      </c>
      <c r="BS271" t="s">
        <v>1507</v>
      </c>
      <c r="BT271" t="s">
        <v>1655</v>
      </c>
      <c r="BU271">
        <v>1100</v>
      </c>
      <c r="BV271" t="s">
        <v>234</v>
      </c>
      <c r="BW271" t="s">
        <v>234</v>
      </c>
      <c r="BX271" t="s">
        <v>234</v>
      </c>
      <c r="BY271" t="s">
        <v>234</v>
      </c>
      <c r="BZ271" t="s">
        <v>234</v>
      </c>
      <c r="CA271" t="s">
        <v>234</v>
      </c>
      <c r="CB271" t="s">
        <v>259</v>
      </c>
      <c r="CC271">
        <v>1100</v>
      </c>
      <c r="CD271" t="s">
        <v>1655</v>
      </c>
      <c r="CE271" t="s">
        <v>1655</v>
      </c>
      <c r="CF271" t="s">
        <v>1545</v>
      </c>
      <c r="CG271">
        <v>0</v>
      </c>
      <c r="CH271">
        <v>0</v>
      </c>
      <c r="CI271">
        <v>0</v>
      </c>
      <c r="CJ271">
        <v>0</v>
      </c>
      <c r="CK271">
        <v>0</v>
      </c>
      <c r="CL271">
        <v>0</v>
      </c>
      <c r="CM271">
        <v>0</v>
      </c>
      <c r="CN271">
        <v>0</v>
      </c>
      <c r="CO271">
        <v>0</v>
      </c>
      <c r="CP271">
        <v>0</v>
      </c>
      <c r="CQ271">
        <v>1</v>
      </c>
      <c r="CR271">
        <v>0</v>
      </c>
      <c r="CS271">
        <v>0</v>
      </c>
      <c r="CT271">
        <v>0</v>
      </c>
      <c r="CU271" t="s">
        <v>234</v>
      </c>
      <c r="CV271" t="s">
        <v>3807</v>
      </c>
      <c r="CW271">
        <v>1</v>
      </c>
      <c r="CX271">
        <v>1</v>
      </c>
      <c r="CY271">
        <v>1</v>
      </c>
      <c r="CZ271">
        <v>1</v>
      </c>
      <c r="DA271">
        <v>1</v>
      </c>
      <c r="DB271">
        <v>0</v>
      </c>
      <c r="DC271">
        <v>1</v>
      </c>
      <c r="DD271">
        <v>0</v>
      </c>
      <c r="DE271" t="s">
        <v>1655</v>
      </c>
      <c r="DF271" t="s">
        <v>1655</v>
      </c>
      <c r="DG271" t="s">
        <v>1655</v>
      </c>
      <c r="DH271" t="s">
        <v>1791</v>
      </c>
      <c r="DI271" t="s">
        <v>314</v>
      </c>
      <c r="DJ271" t="s">
        <v>260</v>
      </c>
      <c r="DK271" t="s">
        <v>314</v>
      </c>
      <c r="DL271" t="s">
        <v>234</v>
      </c>
      <c r="DM271" t="s">
        <v>234</v>
      </c>
      <c r="DN271" t="s">
        <v>234</v>
      </c>
      <c r="DO271" t="s">
        <v>234</v>
      </c>
      <c r="DP271" t="s">
        <v>234</v>
      </c>
      <c r="DQ271" t="s">
        <v>234</v>
      </c>
      <c r="DR271" t="s">
        <v>234</v>
      </c>
      <c r="DS271" t="s">
        <v>234</v>
      </c>
      <c r="DT271" t="s">
        <v>234</v>
      </c>
      <c r="DU271" t="s">
        <v>234</v>
      </c>
      <c r="DV271" t="s">
        <v>234</v>
      </c>
      <c r="DW271" t="s">
        <v>234</v>
      </c>
      <c r="DX271" t="s">
        <v>234</v>
      </c>
      <c r="DY271" t="s">
        <v>234</v>
      </c>
      <c r="DZ271" t="s">
        <v>234</v>
      </c>
      <c r="EA271" t="s">
        <v>234</v>
      </c>
      <c r="EB271" t="s">
        <v>234</v>
      </c>
      <c r="EC271" t="s">
        <v>234</v>
      </c>
      <c r="ED271" t="s">
        <v>234</v>
      </c>
      <c r="EE271" t="s">
        <v>234</v>
      </c>
      <c r="EF271" t="s">
        <v>234</v>
      </c>
      <c r="EG271" t="s">
        <v>234</v>
      </c>
      <c r="EH271" t="s">
        <v>234</v>
      </c>
      <c r="EI271" t="s">
        <v>234</v>
      </c>
      <c r="EJ271" t="s">
        <v>234</v>
      </c>
      <c r="EK271" s="252" t="s">
        <v>234</v>
      </c>
      <c r="EL271" t="s">
        <v>234</v>
      </c>
      <c r="EM271" t="s">
        <v>234</v>
      </c>
      <c r="EN271" t="s">
        <v>234</v>
      </c>
      <c r="EO271" t="s">
        <v>234</v>
      </c>
      <c r="EP271" t="s">
        <v>234</v>
      </c>
      <c r="EQ271" s="252" t="s">
        <v>234</v>
      </c>
      <c r="ER271" t="s">
        <v>234</v>
      </c>
      <c r="ES271" t="s">
        <v>234</v>
      </c>
      <c r="ET271" t="s">
        <v>234</v>
      </c>
      <c r="EU271" t="s">
        <v>234</v>
      </c>
      <c r="EV271" t="s">
        <v>234</v>
      </c>
      <c r="EW271" t="s">
        <v>234</v>
      </c>
      <c r="EX271" t="s">
        <v>234</v>
      </c>
      <c r="EY271" t="s">
        <v>234</v>
      </c>
      <c r="EZ271" t="s">
        <v>234</v>
      </c>
      <c r="FA271" t="s">
        <v>234</v>
      </c>
      <c r="FB271" t="s">
        <v>234</v>
      </c>
      <c r="FC271" t="s">
        <v>234</v>
      </c>
      <c r="FD271" t="s">
        <v>234</v>
      </c>
      <c r="FE271" t="s">
        <v>234</v>
      </c>
      <c r="FF271" t="s">
        <v>234</v>
      </c>
      <c r="FG271" t="s">
        <v>234</v>
      </c>
      <c r="FH271" t="s">
        <v>234</v>
      </c>
      <c r="FI271" t="s">
        <v>234</v>
      </c>
      <c r="FJ271" t="s">
        <v>234</v>
      </c>
      <c r="FK271" t="s">
        <v>234</v>
      </c>
      <c r="FL271" t="s">
        <v>234</v>
      </c>
      <c r="FM271" t="s">
        <v>234</v>
      </c>
      <c r="FN271" t="s">
        <v>234</v>
      </c>
      <c r="FO271" t="s">
        <v>234</v>
      </c>
      <c r="FP271" t="s">
        <v>234</v>
      </c>
      <c r="FQ271" t="s">
        <v>234</v>
      </c>
      <c r="FR271" t="s">
        <v>234</v>
      </c>
      <c r="FS271" t="s">
        <v>234</v>
      </c>
      <c r="FT271" t="s">
        <v>234</v>
      </c>
      <c r="FU271" t="s">
        <v>234</v>
      </c>
      <c r="FV271" t="s">
        <v>234</v>
      </c>
      <c r="FW271" t="s">
        <v>234</v>
      </c>
      <c r="FX271" t="s">
        <v>234</v>
      </c>
      <c r="FY271" t="s">
        <v>234</v>
      </c>
      <c r="FZ271" t="s">
        <v>234</v>
      </c>
      <c r="GA271" t="s">
        <v>234</v>
      </c>
      <c r="GB271" t="s">
        <v>234</v>
      </c>
      <c r="GC271" t="s">
        <v>234</v>
      </c>
      <c r="GD271" t="s">
        <v>234</v>
      </c>
      <c r="GE271" t="s">
        <v>234</v>
      </c>
      <c r="GF271" t="s">
        <v>234</v>
      </c>
      <c r="GG271" t="s">
        <v>234</v>
      </c>
      <c r="GH271" t="s">
        <v>234</v>
      </c>
      <c r="GI271" t="s">
        <v>234</v>
      </c>
      <c r="GJ271" t="s">
        <v>234</v>
      </c>
      <c r="GK271" t="s">
        <v>234</v>
      </c>
      <c r="GL271" t="s">
        <v>234</v>
      </c>
      <c r="GM271" t="s">
        <v>234</v>
      </c>
      <c r="GN271" t="s">
        <v>234</v>
      </c>
      <c r="GO271" t="s">
        <v>234</v>
      </c>
      <c r="GP271" t="s">
        <v>234</v>
      </c>
      <c r="GQ271" t="s">
        <v>234</v>
      </c>
      <c r="GR271" t="s">
        <v>1445</v>
      </c>
      <c r="GS271" t="s">
        <v>234</v>
      </c>
      <c r="GT271" t="s">
        <v>234</v>
      </c>
      <c r="GU271" t="s">
        <v>234</v>
      </c>
      <c r="GV271" t="s">
        <v>234</v>
      </c>
      <c r="GW271" t="s">
        <v>234</v>
      </c>
      <c r="GX271" t="s">
        <v>234</v>
      </c>
      <c r="GY271" t="s">
        <v>234</v>
      </c>
      <c r="GZ271" t="s">
        <v>234</v>
      </c>
      <c r="HA271" t="s">
        <v>1591</v>
      </c>
      <c r="HB271">
        <v>0</v>
      </c>
      <c r="HC271">
        <v>0</v>
      </c>
      <c r="HD271">
        <v>0</v>
      </c>
      <c r="HE271">
        <v>0</v>
      </c>
      <c r="HF271">
        <v>0</v>
      </c>
      <c r="HG271">
        <v>1</v>
      </c>
      <c r="HH271">
        <v>0</v>
      </c>
      <c r="HI271">
        <v>0</v>
      </c>
      <c r="HJ271" t="s">
        <v>234</v>
      </c>
      <c r="HK271" t="s">
        <v>1445</v>
      </c>
      <c r="HL271" t="s">
        <v>234</v>
      </c>
      <c r="HM271" t="s">
        <v>234</v>
      </c>
      <c r="HN271" t="s">
        <v>234</v>
      </c>
      <c r="HO271" t="s">
        <v>234</v>
      </c>
      <c r="HP271" t="s">
        <v>234</v>
      </c>
      <c r="HQ271" t="s">
        <v>234</v>
      </c>
      <c r="HR271" t="s">
        <v>234</v>
      </c>
      <c r="HS271" t="s">
        <v>234</v>
      </c>
      <c r="HT271" t="s">
        <v>234</v>
      </c>
      <c r="HU271" t="s">
        <v>234</v>
      </c>
      <c r="HV271" t="s">
        <v>234</v>
      </c>
      <c r="HW271" t="s">
        <v>234</v>
      </c>
      <c r="HX271" t="s">
        <v>234</v>
      </c>
      <c r="HY271" t="s">
        <v>234</v>
      </c>
      <c r="HZ271" t="s">
        <v>234</v>
      </c>
      <c r="IA271" t="s">
        <v>234</v>
      </c>
      <c r="IB271" t="s">
        <v>234</v>
      </c>
      <c r="IC271" t="s">
        <v>234</v>
      </c>
      <c r="ID271" t="s">
        <v>234</v>
      </c>
      <c r="IE271" t="s">
        <v>234</v>
      </c>
      <c r="IF271" t="s">
        <v>234</v>
      </c>
      <c r="IG271" t="s">
        <v>234</v>
      </c>
      <c r="IH271" t="s">
        <v>234</v>
      </c>
      <c r="II271" t="s">
        <v>234</v>
      </c>
      <c r="IJ271" t="s">
        <v>234</v>
      </c>
      <c r="IK271" t="s">
        <v>234</v>
      </c>
      <c r="IL271" t="s">
        <v>234</v>
      </c>
      <c r="IM271" t="s">
        <v>234</v>
      </c>
      <c r="IN271" t="s">
        <v>234</v>
      </c>
      <c r="IO271" t="s">
        <v>234</v>
      </c>
      <c r="IP271" t="s">
        <v>234</v>
      </c>
      <c r="IQ271" t="s">
        <v>234</v>
      </c>
      <c r="IR271" t="s">
        <v>234</v>
      </c>
      <c r="IS271" t="s">
        <v>234</v>
      </c>
      <c r="IT271" t="s">
        <v>234</v>
      </c>
      <c r="IU271" t="s">
        <v>234</v>
      </c>
      <c r="IV271" t="s">
        <v>234</v>
      </c>
      <c r="IW271" t="s">
        <v>234</v>
      </c>
      <c r="IX271" t="s">
        <v>234</v>
      </c>
      <c r="IY271" t="s">
        <v>234</v>
      </c>
      <c r="IZ271" t="s">
        <v>234</v>
      </c>
      <c r="JA271" t="s">
        <v>234</v>
      </c>
      <c r="JB271" t="s">
        <v>234</v>
      </c>
      <c r="JC271" t="s">
        <v>234</v>
      </c>
      <c r="JD271" t="s">
        <v>234</v>
      </c>
      <c r="JE271" t="s">
        <v>234</v>
      </c>
      <c r="JF271" t="s">
        <v>234</v>
      </c>
      <c r="JG271" t="s">
        <v>234</v>
      </c>
      <c r="JH271" t="s">
        <v>234</v>
      </c>
      <c r="JI271" t="s">
        <v>234</v>
      </c>
      <c r="JJ271" t="s">
        <v>234</v>
      </c>
      <c r="JK271" t="s">
        <v>234</v>
      </c>
      <c r="JL271" t="s">
        <v>234</v>
      </c>
      <c r="JM271" t="s">
        <v>234</v>
      </c>
      <c r="JN271" t="s">
        <v>234</v>
      </c>
      <c r="JO271" t="s">
        <v>234</v>
      </c>
      <c r="JP271" t="s">
        <v>234</v>
      </c>
      <c r="JQ271" t="s">
        <v>234</v>
      </c>
      <c r="JR271" t="s">
        <v>234</v>
      </c>
      <c r="JS271" t="s">
        <v>234</v>
      </c>
      <c r="JT271" t="s">
        <v>234</v>
      </c>
      <c r="JU271" t="s">
        <v>234</v>
      </c>
      <c r="JV271" t="s">
        <v>234</v>
      </c>
      <c r="JW271" t="s">
        <v>234</v>
      </c>
      <c r="JX271" t="s">
        <v>4426</v>
      </c>
    </row>
    <row r="272" spans="1:284" x14ac:dyDescent="0.35">
      <c r="A272" t="s">
        <v>4431</v>
      </c>
      <c r="B272" s="268">
        <v>44624</v>
      </c>
      <c r="C272" t="s">
        <v>1320</v>
      </c>
      <c r="D272" t="s">
        <v>3444</v>
      </c>
      <c r="E272" t="s">
        <v>4416</v>
      </c>
      <c r="F272" t="s">
        <v>600</v>
      </c>
      <c r="G272" t="s">
        <v>1854</v>
      </c>
      <c r="H272" t="s">
        <v>4418</v>
      </c>
      <c r="I272" t="s">
        <v>246</v>
      </c>
      <c r="J272" t="s">
        <v>3445</v>
      </c>
      <c r="K272" t="s">
        <v>247</v>
      </c>
      <c r="L272" t="s">
        <v>284</v>
      </c>
      <c r="M272" t="s">
        <v>274</v>
      </c>
      <c r="N272" t="s">
        <v>234</v>
      </c>
      <c r="O272" t="s">
        <v>234</v>
      </c>
      <c r="P272" t="s">
        <v>308</v>
      </c>
      <c r="Q272" t="s">
        <v>234</v>
      </c>
      <c r="R272" t="s">
        <v>302</v>
      </c>
      <c r="S272">
        <v>0</v>
      </c>
      <c r="T272">
        <v>1</v>
      </c>
      <c r="U272">
        <v>0</v>
      </c>
      <c r="V272">
        <v>0</v>
      </c>
      <c r="W272">
        <v>0</v>
      </c>
      <c r="X272">
        <v>0</v>
      </c>
      <c r="Y272">
        <v>0</v>
      </c>
      <c r="Z272">
        <v>0</v>
      </c>
      <c r="AA272" t="s">
        <v>303</v>
      </c>
      <c r="AB272" t="s">
        <v>752</v>
      </c>
      <c r="AC272" t="s">
        <v>287</v>
      </c>
      <c r="AD272">
        <v>1</v>
      </c>
      <c r="AE272">
        <v>0</v>
      </c>
      <c r="AF272">
        <v>0</v>
      </c>
      <c r="AG272">
        <v>0</v>
      </c>
      <c r="AH272">
        <v>0</v>
      </c>
      <c r="AI272">
        <v>0</v>
      </c>
      <c r="AJ272">
        <v>0</v>
      </c>
      <c r="AK272">
        <v>0</v>
      </c>
      <c r="AL272">
        <v>0</v>
      </c>
      <c r="AM272">
        <v>0</v>
      </c>
      <c r="AN272" t="s">
        <v>234</v>
      </c>
      <c r="AO272" t="s">
        <v>304</v>
      </c>
      <c r="AP272" t="s">
        <v>289</v>
      </c>
      <c r="AQ272" t="s">
        <v>234</v>
      </c>
      <c r="AR272" t="s">
        <v>234</v>
      </c>
      <c r="AS272" t="s">
        <v>234</v>
      </c>
      <c r="AT272" t="s">
        <v>234</v>
      </c>
      <c r="AU272" t="s">
        <v>234</v>
      </c>
      <c r="AV272" t="s">
        <v>234</v>
      </c>
      <c r="AW272" t="s">
        <v>234</v>
      </c>
      <c r="AX272" t="s">
        <v>234</v>
      </c>
      <c r="AY272" t="s">
        <v>234</v>
      </c>
      <c r="AZ272" t="s">
        <v>234</v>
      </c>
      <c r="BA272" t="s">
        <v>234</v>
      </c>
      <c r="BB272" t="s">
        <v>234</v>
      </c>
      <c r="BC272" t="s">
        <v>234</v>
      </c>
      <c r="BD272" t="s">
        <v>234</v>
      </c>
      <c r="BE272" s="252" t="s">
        <v>234</v>
      </c>
      <c r="BF272" t="s">
        <v>234</v>
      </c>
      <c r="BG272" t="s">
        <v>234</v>
      </c>
      <c r="BH272" s="252" t="s">
        <v>234</v>
      </c>
      <c r="BI272" t="s">
        <v>234</v>
      </c>
      <c r="BJ272" t="s">
        <v>234</v>
      </c>
      <c r="BK272" s="252" t="s">
        <v>234</v>
      </c>
      <c r="BL272" t="s">
        <v>234</v>
      </c>
      <c r="BM272" t="s">
        <v>234</v>
      </c>
      <c r="BN272" s="252" t="s">
        <v>234</v>
      </c>
      <c r="BO272" t="s">
        <v>234</v>
      </c>
      <c r="BP272" t="s">
        <v>234</v>
      </c>
      <c r="BQ272" s="252" t="s">
        <v>234</v>
      </c>
      <c r="BR272" t="s">
        <v>234</v>
      </c>
      <c r="BS272" t="s">
        <v>234</v>
      </c>
      <c r="BT272" t="s">
        <v>234</v>
      </c>
      <c r="BU272" t="s">
        <v>234</v>
      </c>
      <c r="BV272" t="s">
        <v>234</v>
      </c>
      <c r="BW272" t="s">
        <v>234</v>
      </c>
      <c r="BX272" t="s">
        <v>234</v>
      </c>
      <c r="BY272" t="s">
        <v>234</v>
      </c>
      <c r="BZ272" t="s">
        <v>234</v>
      </c>
      <c r="CA272" t="s">
        <v>234</v>
      </c>
      <c r="CB272" t="s">
        <v>234</v>
      </c>
      <c r="CC272" t="s">
        <v>234</v>
      </c>
      <c r="CD272" t="s">
        <v>234</v>
      </c>
      <c r="CE272" t="s">
        <v>234</v>
      </c>
      <c r="CF272" t="s">
        <v>234</v>
      </c>
      <c r="CG272" t="s">
        <v>234</v>
      </c>
      <c r="CH272" t="s">
        <v>234</v>
      </c>
      <c r="CI272" t="s">
        <v>234</v>
      </c>
      <c r="CJ272" t="s">
        <v>234</v>
      </c>
      <c r="CK272" t="s">
        <v>234</v>
      </c>
      <c r="CL272" t="s">
        <v>234</v>
      </c>
      <c r="CM272" t="s">
        <v>234</v>
      </c>
      <c r="CN272" t="s">
        <v>234</v>
      </c>
      <c r="CO272" t="s">
        <v>234</v>
      </c>
      <c r="CP272" t="s">
        <v>234</v>
      </c>
      <c r="CQ272" t="s">
        <v>234</v>
      </c>
      <c r="CR272" t="s">
        <v>234</v>
      </c>
      <c r="CS272" t="s">
        <v>234</v>
      </c>
      <c r="CT272" t="s">
        <v>234</v>
      </c>
      <c r="CU272" t="s">
        <v>234</v>
      </c>
      <c r="CV272" t="s">
        <v>234</v>
      </c>
      <c r="CW272" t="s">
        <v>234</v>
      </c>
      <c r="CX272" t="s">
        <v>234</v>
      </c>
      <c r="CY272" t="s">
        <v>234</v>
      </c>
      <c r="CZ272" t="s">
        <v>234</v>
      </c>
      <c r="DA272" t="s">
        <v>234</v>
      </c>
      <c r="DB272" t="s">
        <v>234</v>
      </c>
      <c r="DC272" t="s">
        <v>234</v>
      </c>
      <c r="DD272" t="s">
        <v>234</v>
      </c>
      <c r="DE272" t="s">
        <v>234</v>
      </c>
      <c r="DF272" t="s">
        <v>234</v>
      </c>
      <c r="DG272" t="s">
        <v>234</v>
      </c>
      <c r="DH272" t="s">
        <v>234</v>
      </c>
      <c r="DI272" t="s">
        <v>234</v>
      </c>
      <c r="DJ272" t="s">
        <v>234</v>
      </c>
      <c r="DK272" t="s">
        <v>234</v>
      </c>
      <c r="DL272" t="s">
        <v>4428</v>
      </c>
      <c r="DM272">
        <v>0</v>
      </c>
      <c r="DN272">
        <v>1</v>
      </c>
      <c r="DO272">
        <v>1</v>
      </c>
      <c r="DP272">
        <v>1</v>
      </c>
      <c r="DQ272">
        <v>1</v>
      </c>
      <c r="DR272">
        <v>0</v>
      </c>
      <c r="DS272">
        <v>1</v>
      </c>
      <c r="DT272">
        <v>0</v>
      </c>
      <c r="DU272" t="s">
        <v>234</v>
      </c>
      <c r="DV272" t="s">
        <v>234</v>
      </c>
      <c r="DW272" t="s">
        <v>234</v>
      </c>
      <c r="DX272" t="s">
        <v>234</v>
      </c>
      <c r="DY272" t="s">
        <v>234</v>
      </c>
      <c r="DZ272" t="s">
        <v>234</v>
      </c>
      <c r="EA272" t="s">
        <v>234</v>
      </c>
      <c r="EB272" t="s">
        <v>234</v>
      </c>
      <c r="EC272">
        <v>25</v>
      </c>
      <c r="ED272" t="s">
        <v>1655</v>
      </c>
      <c r="EE272">
        <v>50</v>
      </c>
      <c r="EF272" t="s">
        <v>1655</v>
      </c>
      <c r="EG272" t="s">
        <v>1655</v>
      </c>
      <c r="EH272">
        <v>35</v>
      </c>
      <c r="EI272" t="s">
        <v>234</v>
      </c>
      <c r="EJ272" t="s">
        <v>234</v>
      </c>
      <c r="EK272" s="252">
        <v>35</v>
      </c>
      <c r="EL272" t="s">
        <v>1655</v>
      </c>
      <c r="EM272" t="s">
        <v>1655</v>
      </c>
      <c r="EN272">
        <v>100</v>
      </c>
      <c r="EO272" t="s">
        <v>234</v>
      </c>
      <c r="EP272" t="s">
        <v>234</v>
      </c>
      <c r="EQ272" s="252">
        <v>100</v>
      </c>
      <c r="ER272" t="s">
        <v>1655</v>
      </c>
      <c r="ES272" t="s">
        <v>1655</v>
      </c>
      <c r="ET272">
        <v>100</v>
      </c>
      <c r="EU272" t="s">
        <v>234</v>
      </c>
      <c r="EV272" t="s">
        <v>234</v>
      </c>
      <c r="EW272" t="s">
        <v>234</v>
      </c>
      <c r="EX272" s="99">
        <v>100</v>
      </c>
      <c r="EY272" t="s">
        <v>1655</v>
      </c>
      <c r="EZ272" t="s">
        <v>234</v>
      </c>
      <c r="FA272" t="s">
        <v>234</v>
      </c>
      <c r="FB272" t="s">
        <v>234</v>
      </c>
      <c r="FC272" t="s">
        <v>234</v>
      </c>
      <c r="FD272" t="s">
        <v>234</v>
      </c>
      <c r="FE272" t="s">
        <v>234</v>
      </c>
      <c r="FF272" t="s">
        <v>234</v>
      </c>
      <c r="FG272" t="s">
        <v>234</v>
      </c>
      <c r="FH272" t="s">
        <v>234</v>
      </c>
      <c r="FI272" t="s">
        <v>234</v>
      </c>
      <c r="FJ272" t="s">
        <v>234</v>
      </c>
      <c r="FK272" t="s">
        <v>234</v>
      </c>
      <c r="FL272" t="s">
        <v>1655</v>
      </c>
      <c r="FM272" t="s">
        <v>4429</v>
      </c>
      <c r="FN272">
        <v>0</v>
      </c>
      <c r="FO272">
        <v>1</v>
      </c>
      <c r="FP272">
        <v>0</v>
      </c>
      <c r="FQ272">
        <v>0</v>
      </c>
      <c r="FR272">
        <v>0</v>
      </c>
      <c r="FS272">
        <v>0</v>
      </c>
      <c r="FT272">
        <v>0</v>
      </c>
      <c r="FU272">
        <v>0</v>
      </c>
      <c r="FV272">
        <v>0</v>
      </c>
      <c r="FW272">
        <v>0</v>
      </c>
      <c r="FX272">
        <v>1</v>
      </c>
      <c r="FY272">
        <v>0</v>
      </c>
      <c r="FZ272">
        <v>0</v>
      </c>
      <c r="GA272" t="s">
        <v>234</v>
      </c>
      <c r="GB272" t="s">
        <v>4430</v>
      </c>
      <c r="GC272">
        <v>0</v>
      </c>
      <c r="GD272">
        <v>1</v>
      </c>
      <c r="GE272">
        <v>1</v>
      </c>
      <c r="GF272">
        <v>1</v>
      </c>
      <c r="GG272">
        <v>0</v>
      </c>
      <c r="GH272">
        <v>0</v>
      </c>
      <c r="GI272">
        <v>1</v>
      </c>
      <c r="GJ272">
        <v>0</v>
      </c>
      <c r="GK272" t="s">
        <v>1655</v>
      </c>
      <c r="GL272" t="s">
        <v>1445</v>
      </c>
      <c r="GM272" t="s">
        <v>1655</v>
      </c>
      <c r="GN272" t="s">
        <v>600</v>
      </c>
      <c r="GO272" t="s">
        <v>305</v>
      </c>
      <c r="GP272" t="s">
        <v>1854</v>
      </c>
      <c r="GQ272" t="s">
        <v>305</v>
      </c>
      <c r="GR272" t="s">
        <v>1655</v>
      </c>
      <c r="GS272" t="s">
        <v>1571</v>
      </c>
      <c r="GT272">
        <v>1</v>
      </c>
      <c r="GU272">
        <v>0</v>
      </c>
      <c r="GV272">
        <v>0</v>
      </c>
      <c r="GW272">
        <v>0</v>
      </c>
      <c r="GX272">
        <v>0</v>
      </c>
      <c r="GY272">
        <v>0</v>
      </c>
      <c r="GZ272" t="s">
        <v>234</v>
      </c>
      <c r="HA272" t="s">
        <v>1583</v>
      </c>
      <c r="HB272">
        <v>1</v>
      </c>
      <c r="HC272">
        <v>0</v>
      </c>
      <c r="HD272">
        <v>0</v>
      </c>
      <c r="HE272">
        <v>0</v>
      </c>
      <c r="HF272">
        <v>0</v>
      </c>
      <c r="HG272">
        <v>0</v>
      </c>
      <c r="HH272">
        <v>0</v>
      </c>
      <c r="HI272">
        <v>0</v>
      </c>
      <c r="HJ272" t="s">
        <v>234</v>
      </c>
      <c r="HK272" t="s">
        <v>1655</v>
      </c>
      <c r="HL272" t="s">
        <v>234</v>
      </c>
      <c r="HM272" t="s">
        <v>303</v>
      </c>
      <c r="HN272">
        <v>0</v>
      </c>
      <c r="HO272">
        <v>1</v>
      </c>
      <c r="HP272">
        <v>0</v>
      </c>
      <c r="HQ272" t="s">
        <v>234</v>
      </c>
      <c r="HR272" t="s">
        <v>234</v>
      </c>
      <c r="HS272" t="s">
        <v>234</v>
      </c>
      <c r="HT272" t="s">
        <v>234</v>
      </c>
      <c r="HU272" t="s">
        <v>234</v>
      </c>
      <c r="HV272" t="s">
        <v>234</v>
      </c>
      <c r="HW272" t="s">
        <v>234</v>
      </c>
      <c r="HX272" t="s">
        <v>234</v>
      </c>
      <c r="HY272" t="s">
        <v>234</v>
      </c>
      <c r="HZ272" t="s">
        <v>234</v>
      </c>
      <c r="IA272" t="s">
        <v>234</v>
      </c>
      <c r="IB272" t="s">
        <v>234</v>
      </c>
      <c r="IC272" t="s">
        <v>234</v>
      </c>
      <c r="ID272" t="s">
        <v>234</v>
      </c>
      <c r="IE272" t="s">
        <v>234</v>
      </c>
      <c r="IF272" t="s">
        <v>234</v>
      </c>
      <c r="IG272" t="s">
        <v>234</v>
      </c>
      <c r="IH272" t="s">
        <v>234</v>
      </c>
      <c r="II272" t="s">
        <v>234</v>
      </c>
      <c r="IJ272" t="s">
        <v>234</v>
      </c>
      <c r="IK272" t="s">
        <v>234</v>
      </c>
      <c r="IL272" t="s">
        <v>234</v>
      </c>
      <c r="IM272" t="s">
        <v>234</v>
      </c>
      <c r="IN272" t="s">
        <v>234</v>
      </c>
      <c r="IO272" t="s">
        <v>234</v>
      </c>
      <c r="IP272" t="s">
        <v>234</v>
      </c>
      <c r="IQ272" t="s">
        <v>234</v>
      </c>
      <c r="IR272" t="s">
        <v>234</v>
      </c>
      <c r="IS272" t="s">
        <v>234</v>
      </c>
      <c r="IT272" t="s">
        <v>234</v>
      </c>
      <c r="IU272" t="s">
        <v>234</v>
      </c>
      <c r="IV272" t="s">
        <v>234</v>
      </c>
      <c r="IW272" t="s">
        <v>234</v>
      </c>
      <c r="IX272" t="s">
        <v>234</v>
      </c>
      <c r="IY272" t="s">
        <v>234</v>
      </c>
      <c r="IZ272" t="s">
        <v>234</v>
      </c>
      <c r="JA272" t="s">
        <v>234</v>
      </c>
      <c r="JB272" t="s">
        <v>234</v>
      </c>
      <c r="JC272" t="s">
        <v>234</v>
      </c>
      <c r="JD272" t="s">
        <v>234</v>
      </c>
      <c r="JE272" t="s">
        <v>234</v>
      </c>
      <c r="JF272" t="s">
        <v>234</v>
      </c>
      <c r="JG272" t="s">
        <v>234</v>
      </c>
      <c r="JH272" t="s">
        <v>234</v>
      </c>
      <c r="JI272" t="s">
        <v>234</v>
      </c>
      <c r="JJ272" t="s">
        <v>234</v>
      </c>
      <c r="JK272" t="s">
        <v>234</v>
      </c>
      <c r="JL272" t="s">
        <v>234</v>
      </c>
      <c r="JM272" t="s">
        <v>234</v>
      </c>
      <c r="JN272" t="s">
        <v>234</v>
      </c>
      <c r="JO272" t="s">
        <v>234</v>
      </c>
      <c r="JP272" t="s">
        <v>234</v>
      </c>
      <c r="JQ272" t="s">
        <v>234</v>
      </c>
      <c r="JR272" t="s">
        <v>234</v>
      </c>
      <c r="JS272" t="s">
        <v>234</v>
      </c>
      <c r="JT272" t="s">
        <v>234</v>
      </c>
      <c r="JU272" t="s">
        <v>234</v>
      </c>
      <c r="JV272" t="s">
        <v>234</v>
      </c>
      <c r="JW272" t="s">
        <v>234</v>
      </c>
      <c r="JX272" t="s">
        <v>234</v>
      </c>
    </row>
    <row r="273" spans="1:284" x14ac:dyDescent="0.35">
      <c r="A273" t="s">
        <v>4434</v>
      </c>
      <c r="B273" s="268">
        <v>44624</v>
      </c>
      <c r="C273" t="s">
        <v>1320</v>
      </c>
      <c r="D273" t="s">
        <v>3444</v>
      </c>
      <c r="E273" t="s">
        <v>4416</v>
      </c>
      <c r="F273" t="s">
        <v>600</v>
      </c>
      <c r="G273" t="s">
        <v>1854</v>
      </c>
      <c r="H273" t="s">
        <v>4418</v>
      </c>
      <c r="I273" t="s">
        <v>246</v>
      </c>
      <c r="J273" t="s">
        <v>3445</v>
      </c>
      <c r="K273" t="s">
        <v>247</v>
      </c>
      <c r="L273" t="s">
        <v>248</v>
      </c>
      <c r="M273" t="s">
        <v>250</v>
      </c>
      <c r="N273" t="s">
        <v>234</v>
      </c>
      <c r="O273" t="s">
        <v>234</v>
      </c>
      <c r="P273" t="s">
        <v>234</v>
      </c>
      <c r="Q273" t="s">
        <v>234</v>
      </c>
      <c r="R273" t="s">
        <v>234</v>
      </c>
      <c r="S273" t="s">
        <v>234</v>
      </c>
      <c r="T273" t="s">
        <v>234</v>
      </c>
      <c r="U273" t="s">
        <v>234</v>
      </c>
      <c r="V273" t="s">
        <v>234</v>
      </c>
      <c r="W273" t="s">
        <v>234</v>
      </c>
      <c r="X273" t="s">
        <v>234</v>
      </c>
      <c r="Y273" t="s">
        <v>234</v>
      </c>
      <c r="Z273" t="s">
        <v>234</v>
      </c>
      <c r="AA273" t="s">
        <v>234</v>
      </c>
      <c r="AB273" t="s">
        <v>234</v>
      </c>
      <c r="AC273" t="s">
        <v>234</v>
      </c>
      <c r="AD273" t="s">
        <v>234</v>
      </c>
      <c r="AE273" t="s">
        <v>234</v>
      </c>
      <c r="AF273" t="s">
        <v>234</v>
      </c>
      <c r="AG273" t="s">
        <v>234</v>
      </c>
      <c r="AH273" t="s">
        <v>234</v>
      </c>
      <c r="AI273" t="s">
        <v>234</v>
      </c>
      <c r="AJ273" t="s">
        <v>234</v>
      </c>
      <c r="AK273" t="s">
        <v>234</v>
      </c>
      <c r="AL273" t="s">
        <v>234</v>
      </c>
      <c r="AM273" t="s">
        <v>234</v>
      </c>
      <c r="AN273" t="s">
        <v>234</v>
      </c>
      <c r="AO273" t="s">
        <v>234</v>
      </c>
      <c r="AP273" t="s">
        <v>234</v>
      </c>
      <c r="AQ273" t="s">
        <v>234</v>
      </c>
      <c r="AR273" t="s">
        <v>234</v>
      </c>
      <c r="AS273" t="s">
        <v>234</v>
      </c>
      <c r="AT273" t="s">
        <v>234</v>
      </c>
      <c r="AU273" t="s">
        <v>234</v>
      </c>
      <c r="AV273" t="s">
        <v>234</v>
      </c>
      <c r="AW273" t="s">
        <v>234</v>
      </c>
      <c r="AX273" t="s">
        <v>234</v>
      </c>
      <c r="AY273" t="s">
        <v>234</v>
      </c>
      <c r="AZ273" t="s">
        <v>234</v>
      </c>
      <c r="BA273" t="s">
        <v>234</v>
      </c>
      <c r="BB273" t="s">
        <v>234</v>
      </c>
      <c r="BC273" t="s">
        <v>234</v>
      </c>
      <c r="BD273" t="s">
        <v>234</v>
      </c>
      <c r="BE273" s="252" t="s">
        <v>234</v>
      </c>
      <c r="BF273" t="s">
        <v>234</v>
      </c>
      <c r="BG273" t="s">
        <v>234</v>
      </c>
      <c r="BH273" s="252" t="s">
        <v>234</v>
      </c>
      <c r="BI273" t="s">
        <v>234</v>
      </c>
      <c r="BJ273" t="s">
        <v>234</v>
      </c>
      <c r="BK273" s="252" t="s">
        <v>234</v>
      </c>
      <c r="BL273" t="s">
        <v>234</v>
      </c>
      <c r="BM273" t="s">
        <v>234</v>
      </c>
      <c r="BN273" s="252" t="s">
        <v>234</v>
      </c>
      <c r="BO273" t="s">
        <v>234</v>
      </c>
      <c r="BP273" t="s">
        <v>234</v>
      </c>
      <c r="BQ273" s="252" t="s">
        <v>234</v>
      </c>
      <c r="BR273" t="s">
        <v>234</v>
      </c>
      <c r="BS273" t="s">
        <v>234</v>
      </c>
      <c r="BT273" t="s">
        <v>234</v>
      </c>
      <c r="BU273" t="s">
        <v>234</v>
      </c>
      <c r="BV273" t="s">
        <v>234</v>
      </c>
      <c r="BW273" t="s">
        <v>234</v>
      </c>
      <c r="BX273" t="s">
        <v>234</v>
      </c>
      <c r="BY273" t="s">
        <v>234</v>
      </c>
      <c r="BZ273" t="s">
        <v>234</v>
      </c>
      <c r="CA273" t="s">
        <v>234</v>
      </c>
      <c r="CB273" t="s">
        <v>234</v>
      </c>
      <c r="CC273" t="s">
        <v>234</v>
      </c>
      <c r="CD273" t="s">
        <v>234</v>
      </c>
      <c r="CE273" t="s">
        <v>234</v>
      </c>
      <c r="CF273" t="s">
        <v>234</v>
      </c>
      <c r="CG273" t="s">
        <v>234</v>
      </c>
      <c r="CH273" t="s">
        <v>234</v>
      </c>
      <c r="CI273" t="s">
        <v>234</v>
      </c>
      <c r="CJ273" t="s">
        <v>234</v>
      </c>
      <c r="CK273" t="s">
        <v>234</v>
      </c>
      <c r="CL273" t="s">
        <v>234</v>
      </c>
      <c r="CM273" t="s">
        <v>234</v>
      </c>
      <c r="CN273" t="s">
        <v>234</v>
      </c>
      <c r="CO273" t="s">
        <v>234</v>
      </c>
      <c r="CP273" t="s">
        <v>234</v>
      </c>
      <c r="CQ273" t="s">
        <v>234</v>
      </c>
      <c r="CR273" t="s">
        <v>234</v>
      </c>
      <c r="CS273" t="s">
        <v>234</v>
      </c>
      <c r="CT273" t="s">
        <v>234</v>
      </c>
      <c r="CU273" t="s">
        <v>234</v>
      </c>
      <c r="CV273" t="s">
        <v>234</v>
      </c>
      <c r="CW273" t="s">
        <v>234</v>
      </c>
      <c r="CX273" t="s">
        <v>234</v>
      </c>
      <c r="CY273" t="s">
        <v>234</v>
      </c>
      <c r="CZ273" t="s">
        <v>234</v>
      </c>
      <c r="DA273" t="s">
        <v>234</v>
      </c>
      <c r="DB273" t="s">
        <v>234</v>
      </c>
      <c r="DC273" t="s">
        <v>234</v>
      </c>
      <c r="DD273" t="s">
        <v>234</v>
      </c>
      <c r="DE273" t="s">
        <v>234</v>
      </c>
      <c r="DF273" t="s">
        <v>234</v>
      </c>
      <c r="DG273" t="s">
        <v>234</v>
      </c>
      <c r="DH273" t="s">
        <v>234</v>
      </c>
      <c r="DI273" t="s">
        <v>234</v>
      </c>
      <c r="DJ273" t="s">
        <v>234</v>
      </c>
      <c r="DK273" t="s">
        <v>234</v>
      </c>
      <c r="DL273" t="s">
        <v>234</v>
      </c>
      <c r="DM273" t="s">
        <v>234</v>
      </c>
      <c r="DN273" t="s">
        <v>234</v>
      </c>
      <c r="DO273" t="s">
        <v>234</v>
      </c>
      <c r="DP273" t="s">
        <v>234</v>
      </c>
      <c r="DQ273" t="s">
        <v>234</v>
      </c>
      <c r="DR273" t="s">
        <v>234</v>
      </c>
      <c r="DS273" t="s">
        <v>234</v>
      </c>
      <c r="DT273" t="s">
        <v>234</v>
      </c>
      <c r="DU273" t="s">
        <v>234</v>
      </c>
      <c r="DV273" t="s">
        <v>234</v>
      </c>
      <c r="DW273" t="s">
        <v>234</v>
      </c>
      <c r="DX273" t="s">
        <v>234</v>
      </c>
      <c r="DY273" t="s">
        <v>234</v>
      </c>
      <c r="DZ273" t="s">
        <v>234</v>
      </c>
      <c r="EA273" t="s">
        <v>234</v>
      </c>
      <c r="EB273" t="s">
        <v>234</v>
      </c>
      <c r="EC273" t="s">
        <v>234</v>
      </c>
      <c r="ED273" t="s">
        <v>234</v>
      </c>
      <c r="EE273" t="s">
        <v>234</v>
      </c>
      <c r="EF273" t="s">
        <v>234</v>
      </c>
      <c r="EG273" t="s">
        <v>234</v>
      </c>
      <c r="EH273" t="s">
        <v>234</v>
      </c>
      <c r="EI273" t="s">
        <v>234</v>
      </c>
      <c r="EJ273" t="s">
        <v>234</v>
      </c>
      <c r="EK273" s="252" t="s">
        <v>234</v>
      </c>
      <c r="EL273" t="s">
        <v>234</v>
      </c>
      <c r="EM273" t="s">
        <v>234</v>
      </c>
      <c r="EN273" t="s">
        <v>234</v>
      </c>
      <c r="EO273" t="s">
        <v>234</v>
      </c>
      <c r="EP273" t="s">
        <v>234</v>
      </c>
      <c r="EQ273" s="252" t="s">
        <v>234</v>
      </c>
      <c r="ER273" t="s">
        <v>234</v>
      </c>
      <c r="ES273" t="s">
        <v>234</v>
      </c>
      <c r="ET273" t="s">
        <v>234</v>
      </c>
      <c r="EU273" t="s">
        <v>234</v>
      </c>
      <c r="EV273" t="s">
        <v>234</v>
      </c>
      <c r="EW273" t="s">
        <v>234</v>
      </c>
      <c r="EX273" t="s">
        <v>234</v>
      </c>
      <c r="EY273" t="s">
        <v>234</v>
      </c>
      <c r="EZ273" t="s">
        <v>234</v>
      </c>
      <c r="FA273" t="s">
        <v>234</v>
      </c>
      <c r="FB273" t="s">
        <v>234</v>
      </c>
      <c r="FC273" t="s">
        <v>234</v>
      </c>
      <c r="FD273" t="s">
        <v>234</v>
      </c>
      <c r="FE273" t="s">
        <v>234</v>
      </c>
      <c r="FF273" t="s">
        <v>234</v>
      </c>
      <c r="FG273" t="s">
        <v>234</v>
      </c>
      <c r="FH273" t="s">
        <v>234</v>
      </c>
      <c r="FI273" t="s">
        <v>234</v>
      </c>
      <c r="FJ273" t="s">
        <v>234</v>
      </c>
      <c r="FK273" t="s">
        <v>234</v>
      </c>
      <c r="FL273" t="s">
        <v>234</v>
      </c>
      <c r="FM273" t="s">
        <v>234</v>
      </c>
      <c r="FN273" t="s">
        <v>234</v>
      </c>
      <c r="FO273" t="s">
        <v>234</v>
      </c>
      <c r="FP273" t="s">
        <v>234</v>
      </c>
      <c r="FQ273" t="s">
        <v>234</v>
      </c>
      <c r="FR273" t="s">
        <v>234</v>
      </c>
      <c r="FS273" t="s">
        <v>234</v>
      </c>
      <c r="FT273" t="s">
        <v>234</v>
      </c>
      <c r="FU273" t="s">
        <v>234</v>
      </c>
      <c r="FV273" t="s">
        <v>234</v>
      </c>
      <c r="FW273" t="s">
        <v>234</v>
      </c>
      <c r="FX273" t="s">
        <v>234</v>
      </c>
      <c r="FY273" t="s">
        <v>234</v>
      </c>
      <c r="FZ273" t="s">
        <v>234</v>
      </c>
      <c r="GA273" t="s">
        <v>234</v>
      </c>
      <c r="GB273" t="s">
        <v>234</v>
      </c>
      <c r="GC273" t="s">
        <v>234</v>
      </c>
      <c r="GD273" t="s">
        <v>234</v>
      </c>
      <c r="GE273" t="s">
        <v>234</v>
      </c>
      <c r="GF273" t="s">
        <v>234</v>
      </c>
      <c r="GG273" t="s">
        <v>234</v>
      </c>
      <c r="GH273" t="s">
        <v>234</v>
      </c>
      <c r="GI273" t="s">
        <v>234</v>
      </c>
      <c r="GJ273" t="s">
        <v>234</v>
      </c>
      <c r="GK273" t="s">
        <v>234</v>
      </c>
      <c r="GL273" t="s">
        <v>234</v>
      </c>
      <c r="GM273" t="s">
        <v>234</v>
      </c>
      <c r="GN273" t="s">
        <v>234</v>
      </c>
      <c r="GO273" t="s">
        <v>234</v>
      </c>
      <c r="GP273" t="s">
        <v>234</v>
      </c>
      <c r="GQ273" t="s">
        <v>234</v>
      </c>
      <c r="GR273" t="s">
        <v>234</v>
      </c>
      <c r="GS273" t="s">
        <v>234</v>
      </c>
      <c r="GT273" t="s">
        <v>234</v>
      </c>
      <c r="GU273" t="s">
        <v>234</v>
      </c>
      <c r="GV273" t="s">
        <v>234</v>
      </c>
      <c r="GW273" t="s">
        <v>234</v>
      </c>
      <c r="GX273" t="s">
        <v>234</v>
      </c>
      <c r="GY273" t="s">
        <v>234</v>
      </c>
      <c r="GZ273" t="s">
        <v>234</v>
      </c>
      <c r="HA273" t="s">
        <v>234</v>
      </c>
      <c r="HB273" t="s">
        <v>234</v>
      </c>
      <c r="HC273" t="s">
        <v>234</v>
      </c>
      <c r="HD273" t="s">
        <v>234</v>
      </c>
      <c r="HE273" t="s">
        <v>234</v>
      </c>
      <c r="HF273" t="s">
        <v>234</v>
      </c>
      <c r="HG273" t="s">
        <v>234</v>
      </c>
      <c r="HH273" t="s">
        <v>234</v>
      </c>
      <c r="HI273" t="s">
        <v>234</v>
      </c>
      <c r="HJ273" t="s">
        <v>234</v>
      </c>
      <c r="HK273" t="s">
        <v>234</v>
      </c>
      <c r="HL273" t="s">
        <v>234</v>
      </c>
      <c r="HM273" t="s">
        <v>234</v>
      </c>
      <c r="HN273" t="s">
        <v>234</v>
      </c>
      <c r="HO273" t="s">
        <v>234</v>
      </c>
      <c r="HP273" t="s">
        <v>234</v>
      </c>
      <c r="HQ273" t="s">
        <v>1655</v>
      </c>
      <c r="HR273" t="s">
        <v>1713</v>
      </c>
      <c r="HS273" t="s">
        <v>252</v>
      </c>
      <c r="HT273" t="s">
        <v>234</v>
      </c>
      <c r="HU273" t="s">
        <v>253</v>
      </c>
      <c r="HV273" t="s">
        <v>254</v>
      </c>
      <c r="HW273" t="s">
        <v>254</v>
      </c>
      <c r="HX273" t="s">
        <v>255</v>
      </c>
      <c r="HY273" t="s">
        <v>234</v>
      </c>
      <c r="HZ273" t="s">
        <v>347</v>
      </c>
      <c r="IA273" t="s">
        <v>258</v>
      </c>
      <c r="IB273" t="s">
        <v>258</v>
      </c>
      <c r="IC273" t="s">
        <v>3810</v>
      </c>
      <c r="ID273" t="s">
        <v>234</v>
      </c>
      <c r="IE273" t="s">
        <v>234</v>
      </c>
      <c r="IF273" t="s">
        <v>234</v>
      </c>
      <c r="IG273" t="s">
        <v>234</v>
      </c>
      <c r="IH273" t="s">
        <v>234</v>
      </c>
      <c r="II273">
        <v>25</v>
      </c>
      <c r="IJ273" t="s">
        <v>3833</v>
      </c>
      <c r="IK273" t="s">
        <v>234</v>
      </c>
      <c r="IL273" t="s">
        <v>259</v>
      </c>
      <c r="IM273" s="99">
        <v>5</v>
      </c>
      <c r="IN273" t="s">
        <v>261</v>
      </c>
      <c r="IO273" t="s">
        <v>375</v>
      </c>
      <c r="IP273" t="s">
        <v>249</v>
      </c>
      <c r="IQ273" t="s">
        <v>1723</v>
      </c>
      <c r="IR273">
        <v>0</v>
      </c>
      <c r="IS273">
        <v>0</v>
      </c>
      <c r="IT273">
        <v>0</v>
      </c>
      <c r="IU273">
        <v>1</v>
      </c>
      <c r="IV273">
        <v>0</v>
      </c>
      <c r="IW273">
        <v>0</v>
      </c>
      <c r="IX273">
        <v>0</v>
      </c>
      <c r="IY273">
        <v>0</v>
      </c>
      <c r="IZ273">
        <v>0</v>
      </c>
      <c r="JA273">
        <v>0</v>
      </c>
      <c r="JB273">
        <v>0</v>
      </c>
      <c r="JC273">
        <v>0</v>
      </c>
      <c r="JD273" t="s">
        <v>234</v>
      </c>
      <c r="JE273" t="s">
        <v>249</v>
      </c>
      <c r="JF273" t="s">
        <v>4433</v>
      </c>
      <c r="JG273">
        <v>1</v>
      </c>
      <c r="JH273">
        <v>1</v>
      </c>
      <c r="JI273">
        <v>0</v>
      </c>
      <c r="JJ273" t="s">
        <v>234</v>
      </c>
      <c r="JK273" t="s">
        <v>3909</v>
      </c>
      <c r="JL273">
        <v>1</v>
      </c>
      <c r="JM273">
        <v>0</v>
      </c>
      <c r="JN273">
        <v>1</v>
      </c>
      <c r="JO273">
        <v>0</v>
      </c>
      <c r="JP273">
        <v>0</v>
      </c>
      <c r="JQ273">
        <v>0</v>
      </c>
      <c r="JR273" t="s">
        <v>234</v>
      </c>
      <c r="JS273" t="s">
        <v>234</v>
      </c>
      <c r="JT273" t="s">
        <v>234</v>
      </c>
      <c r="JU273" t="s">
        <v>234</v>
      </c>
      <c r="JV273" t="s">
        <v>234</v>
      </c>
      <c r="JW273" t="s">
        <v>234</v>
      </c>
      <c r="JX273" t="s">
        <v>234</v>
      </c>
    </row>
    <row r="274" spans="1:284" x14ac:dyDescent="0.35">
      <c r="A274" t="s">
        <v>4435</v>
      </c>
      <c r="B274" s="268">
        <v>44624</v>
      </c>
      <c r="C274" t="s">
        <v>1320</v>
      </c>
      <c r="D274" t="s">
        <v>3444</v>
      </c>
      <c r="E274" t="s">
        <v>4416</v>
      </c>
      <c r="F274" t="s">
        <v>600</v>
      </c>
      <c r="G274" t="s">
        <v>1854</v>
      </c>
      <c r="H274" t="s">
        <v>4418</v>
      </c>
      <c r="I274" t="s">
        <v>246</v>
      </c>
      <c r="J274" t="s">
        <v>3445</v>
      </c>
      <c r="K274" t="s">
        <v>247</v>
      </c>
      <c r="L274" t="s">
        <v>248</v>
      </c>
      <c r="M274" t="s">
        <v>250</v>
      </c>
      <c r="N274" t="s">
        <v>234</v>
      </c>
      <c r="O274" t="s">
        <v>234</v>
      </c>
      <c r="P274" t="s">
        <v>234</v>
      </c>
      <c r="Q274" t="s">
        <v>234</v>
      </c>
      <c r="R274" t="s">
        <v>234</v>
      </c>
      <c r="S274" t="s">
        <v>234</v>
      </c>
      <c r="T274" t="s">
        <v>234</v>
      </c>
      <c r="U274" t="s">
        <v>234</v>
      </c>
      <c r="V274" t="s">
        <v>234</v>
      </c>
      <c r="W274" t="s">
        <v>234</v>
      </c>
      <c r="X274" t="s">
        <v>234</v>
      </c>
      <c r="Y274" t="s">
        <v>234</v>
      </c>
      <c r="Z274" t="s">
        <v>234</v>
      </c>
      <c r="AA274" t="s">
        <v>234</v>
      </c>
      <c r="AB274" t="s">
        <v>234</v>
      </c>
      <c r="AC274" t="s">
        <v>234</v>
      </c>
      <c r="AD274" t="s">
        <v>234</v>
      </c>
      <c r="AE274" t="s">
        <v>234</v>
      </c>
      <c r="AF274" t="s">
        <v>234</v>
      </c>
      <c r="AG274" t="s">
        <v>234</v>
      </c>
      <c r="AH274" t="s">
        <v>234</v>
      </c>
      <c r="AI274" t="s">
        <v>234</v>
      </c>
      <c r="AJ274" t="s">
        <v>234</v>
      </c>
      <c r="AK274" t="s">
        <v>234</v>
      </c>
      <c r="AL274" t="s">
        <v>234</v>
      </c>
      <c r="AM274" t="s">
        <v>234</v>
      </c>
      <c r="AN274" t="s">
        <v>234</v>
      </c>
      <c r="AO274" t="s">
        <v>234</v>
      </c>
      <c r="AP274" t="s">
        <v>234</v>
      </c>
      <c r="AQ274" t="s">
        <v>234</v>
      </c>
      <c r="AR274" t="s">
        <v>234</v>
      </c>
      <c r="AS274" t="s">
        <v>234</v>
      </c>
      <c r="AT274" t="s">
        <v>234</v>
      </c>
      <c r="AU274" t="s">
        <v>234</v>
      </c>
      <c r="AV274" t="s">
        <v>234</v>
      </c>
      <c r="AW274" t="s">
        <v>234</v>
      </c>
      <c r="AX274" t="s">
        <v>234</v>
      </c>
      <c r="AY274" t="s">
        <v>234</v>
      </c>
      <c r="AZ274" t="s">
        <v>234</v>
      </c>
      <c r="BA274" t="s">
        <v>234</v>
      </c>
      <c r="BB274" t="s">
        <v>234</v>
      </c>
      <c r="BC274" t="s">
        <v>234</v>
      </c>
      <c r="BD274" t="s">
        <v>234</v>
      </c>
      <c r="BE274" s="252" t="s">
        <v>234</v>
      </c>
      <c r="BF274" t="s">
        <v>234</v>
      </c>
      <c r="BG274" t="s">
        <v>234</v>
      </c>
      <c r="BH274" s="252" t="s">
        <v>234</v>
      </c>
      <c r="BI274" t="s">
        <v>234</v>
      </c>
      <c r="BJ274" t="s">
        <v>234</v>
      </c>
      <c r="BK274" s="252" t="s">
        <v>234</v>
      </c>
      <c r="BL274" t="s">
        <v>234</v>
      </c>
      <c r="BM274" t="s">
        <v>234</v>
      </c>
      <c r="BN274" s="252" t="s">
        <v>234</v>
      </c>
      <c r="BO274" t="s">
        <v>234</v>
      </c>
      <c r="BP274" t="s">
        <v>234</v>
      </c>
      <c r="BQ274" s="252" t="s">
        <v>234</v>
      </c>
      <c r="BR274" t="s">
        <v>234</v>
      </c>
      <c r="BS274" t="s">
        <v>234</v>
      </c>
      <c r="BT274" t="s">
        <v>234</v>
      </c>
      <c r="BU274" t="s">
        <v>234</v>
      </c>
      <c r="BV274" t="s">
        <v>234</v>
      </c>
      <c r="BW274" t="s">
        <v>234</v>
      </c>
      <c r="BX274" t="s">
        <v>234</v>
      </c>
      <c r="BY274" t="s">
        <v>234</v>
      </c>
      <c r="BZ274" t="s">
        <v>234</v>
      </c>
      <c r="CA274" t="s">
        <v>234</v>
      </c>
      <c r="CB274" t="s">
        <v>234</v>
      </c>
      <c r="CC274" t="s">
        <v>234</v>
      </c>
      <c r="CD274" t="s">
        <v>234</v>
      </c>
      <c r="CE274" t="s">
        <v>234</v>
      </c>
      <c r="CF274" t="s">
        <v>234</v>
      </c>
      <c r="CG274" t="s">
        <v>234</v>
      </c>
      <c r="CH274" t="s">
        <v>234</v>
      </c>
      <c r="CI274" t="s">
        <v>234</v>
      </c>
      <c r="CJ274" t="s">
        <v>234</v>
      </c>
      <c r="CK274" t="s">
        <v>234</v>
      </c>
      <c r="CL274" t="s">
        <v>234</v>
      </c>
      <c r="CM274" t="s">
        <v>234</v>
      </c>
      <c r="CN274" t="s">
        <v>234</v>
      </c>
      <c r="CO274" t="s">
        <v>234</v>
      </c>
      <c r="CP274" t="s">
        <v>234</v>
      </c>
      <c r="CQ274" t="s">
        <v>234</v>
      </c>
      <c r="CR274" t="s">
        <v>234</v>
      </c>
      <c r="CS274" t="s">
        <v>234</v>
      </c>
      <c r="CT274" t="s">
        <v>234</v>
      </c>
      <c r="CU274" t="s">
        <v>234</v>
      </c>
      <c r="CV274" t="s">
        <v>234</v>
      </c>
      <c r="CW274" t="s">
        <v>234</v>
      </c>
      <c r="CX274" t="s">
        <v>234</v>
      </c>
      <c r="CY274" t="s">
        <v>234</v>
      </c>
      <c r="CZ274" t="s">
        <v>234</v>
      </c>
      <c r="DA274" t="s">
        <v>234</v>
      </c>
      <c r="DB274" t="s">
        <v>234</v>
      </c>
      <c r="DC274" t="s">
        <v>234</v>
      </c>
      <c r="DD274" t="s">
        <v>234</v>
      </c>
      <c r="DE274" t="s">
        <v>234</v>
      </c>
      <c r="DF274" t="s">
        <v>234</v>
      </c>
      <c r="DG274" t="s">
        <v>234</v>
      </c>
      <c r="DH274" t="s">
        <v>234</v>
      </c>
      <c r="DI274" t="s">
        <v>234</v>
      </c>
      <c r="DJ274" t="s">
        <v>234</v>
      </c>
      <c r="DK274" t="s">
        <v>234</v>
      </c>
      <c r="DL274" t="s">
        <v>234</v>
      </c>
      <c r="DM274" t="s">
        <v>234</v>
      </c>
      <c r="DN274" t="s">
        <v>234</v>
      </c>
      <c r="DO274" t="s">
        <v>234</v>
      </c>
      <c r="DP274" t="s">
        <v>234</v>
      </c>
      <c r="DQ274" t="s">
        <v>234</v>
      </c>
      <c r="DR274" t="s">
        <v>234</v>
      </c>
      <c r="DS274" t="s">
        <v>234</v>
      </c>
      <c r="DT274" t="s">
        <v>234</v>
      </c>
      <c r="DU274" t="s">
        <v>234</v>
      </c>
      <c r="DV274" t="s">
        <v>234</v>
      </c>
      <c r="DW274" t="s">
        <v>234</v>
      </c>
      <c r="DX274" t="s">
        <v>234</v>
      </c>
      <c r="DY274" t="s">
        <v>234</v>
      </c>
      <c r="DZ274" t="s">
        <v>234</v>
      </c>
      <c r="EA274" t="s">
        <v>234</v>
      </c>
      <c r="EB274" t="s">
        <v>234</v>
      </c>
      <c r="EC274" t="s">
        <v>234</v>
      </c>
      <c r="ED274" t="s">
        <v>234</v>
      </c>
      <c r="EE274" t="s">
        <v>234</v>
      </c>
      <c r="EF274" t="s">
        <v>234</v>
      </c>
      <c r="EG274" t="s">
        <v>234</v>
      </c>
      <c r="EH274" t="s">
        <v>234</v>
      </c>
      <c r="EI274" t="s">
        <v>234</v>
      </c>
      <c r="EJ274" t="s">
        <v>234</v>
      </c>
      <c r="EK274" s="252" t="s">
        <v>234</v>
      </c>
      <c r="EL274" t="s">
        <v>234</v>
      </c>
      <c r="EM274" t="s">
        <v>234</v>
      </c>
      <c r="EN274" t="s">
        <v>234</v>
      </c>
      <c r="EO274" t="s">
        <v>234</v>
      </c>
      <c r="EP274" t="s">
        <v>234</v>
      </c>
      <c r="EQ274" s="252" t="s">
        <v>234</v>
      </c>
      <c r="ER274" t="s">
        <v>234</v>
      </c>
      <c r="ES274" t="s">
        <v>234</v>
      </c>
      <c r="ET274" t="s">
        <v>234</v>
      </c>
      <c r="EU274" t="s">
        <v>234</v>
      </c>
      <c r="EV274" t="s">
        <v>234</v>
      </c>
      <c r="EW274" t="s">
        <v>234</v>
      </c>
      <c r="EX274" t="s">
        <v>234</v>
      </c>
      <c r="EY274" t="s">
        <v>234</v>
      </c>
      <c r="EZ274" t="s">
        <v>234</v>
      </c>
      <c r="FA274" t="s">
        <v>234</v>
      </c>
      <c r="FB274" t="s">
        <v>234</v>
      </c>
      <c r="FC274" t="s">
        <v>234</v>
      </c>
      <c r="FD274" t="s">
        <v>234</v>
      </c>
      <c r="FE274" t="s">
        <v>234</v>
      </c>
      <c r="FF274" t="s">
        <v>234</v>
      </c>
      <c r="FG274" t="s">
        <v>234</v>
      </c>
      <c r="FH274" t="s">
        <v>234</v>
      </c>
      <c r="FI274" t="s">
        <v>234</v>
      </c>
      <c r="FJ274" t="s">
        <v>234</v>
      </c>
      <c r="FK274" t="s">
        <v>234</v>
      </c>
      <c r="FL274" t="s">
        <v>234</v>
      </c>
      <c r="FM274" t="s">
        <v>234</v>
      </c>
      <c r="FN274" t="s">
        <v>234</v>
      </c>
      <c r="FO274" t="s">
        <v>234</v>
      </c>
      <c r="FP274" t="s">
        <v>234</v>
      </c>
      <c r="FQ274" t="s">
        <v>234</v>
      </c>
      <c r="FR274" t="s">
        <v>234</v>
      </c>
      <c r="FS274" t="s">
        <v>234</v>
      </c>
      <c r="FT274" t="s">
        <v>234</v>
      </c>
      <c r="FU274" t="s">
        <v>234</v>
      </c>
      <c r="FV274" t="s">
        <v>234</v>
      </c>
      <c r="FW274" t="s">
        <v>234</v>
      </c>
      <c r="FX274" t="s">
        <v>234</v>
      </c>
      <c r="FY274" t="s">
        <v>234</v>
      </c>
      <c r="FZ274" t="s">
        <v>234</v>
      </c>
      <c r="GA274" t="s">
        <v>234</v>
      </c>
      <c r="GB274" t="s">
        <v>234</v>
      </c>
      <c r="GC274" t="s">
        <v>234</v>
      </c>
      <c r="GD274" t="s">
        <v>234</v>
      </c>
      <c r="GE274" t="s">
        <v>234</v>
      </c>
      <c r="GF274" t="s">
        <v>234</v>
      </c>
      <c r="GG274" t="s">
        <v>234</v>
      </c>
      <c r="GH274" t="s">
        <v>234</v>
      </c>
      <c r="GI274" t="s">
        <v>234</v>
      </c>
      <c r="GJ274" t="s">
        <v>234</v>
      </c>
      <c r="GK274" t="s">
        <v>234</v>
      </c>
      <c r="GL274" t="s">
        <v>234</v>
      </c>
      <c r="GM274" t="s">
        <v>234</v>
      </c>
      <c r="GN274" t="s">
        <v>234</v>
      </c>
      <c r="GO274" t="s">
        <v>234</v>
      </c>
      <c r="GP274" t="s">
        <v>234</v>
      </c>
      <c r="GQ274" t="s">
        <v>234</v>
      </c>
      <c r="GR274" t="s">
        <v>234</v>
      </c>
      <c r="GS274" t="s">
        <v>234</v>
      </c>
      <c r="GT274" t="s">
        <v>234</v>
      </c>
      <c r="GU274" t="s">
        <v>234</v>
      </c>
      <c r="GV274" t="s">
        <v>234</v>
      </c>
      <c r="GW274" t="s">
        <v>234</v>
      </c>
      <c r="GX274" t="s">
        <v>234</v>
      </c>
      <c r="GY274" t="s">
        <v>234</v>
      </c>
      <c r="GZ274" t="s">
        <v>234</v>
      </c>
      <c r="HA274" t="s">
        <v>234</v>
      </c>
      <c r="HB274" t="s">
        <v>234</v>
      </c>
      <c r="HC274" t="s">
        <v>234</v>
      </c>
      <c r="HD274" t="s">
        <v>234</v>
      </c>
      <c r="HE274" t="s">
        <v>234</v>
      </c>
      <c r="HF274" t="s">
        <v>234</v>
      </c>
      <c r="HG274" t="s">
        <v>234</v>
      </c>
      <c r="HH274" t="s">
        <v>234</v>
      </c>
      <c r="HI274" t="s">
        <v>234</v>
      </c>
      <c r="HJ274" t="s">
        <v>234</v>
      </c>
      <c r="HK274" t="s">
        <v>234</v>
      </c>
      <c r="HL274" t="s">
        <v>234</v>
      </c>
      <c r="HM274" t="s">
        <v>234</v>
      </c>
      <c r="HN274" t="s">
        <v>234</v>
      </c>
      <c r="HO274" t="s">
        <v>234</v>
      </c>
      <c r="HP274" t="s">
        <v>234</v>
      </c>
      <c r="HQ274" t="s">
        <v>1655</v>
      </c>
      <c r="HR274" t="s">
        <v>1715</v>
      </c>
      <c r="HS274" t="s">
        <v>234</v>
      </c>
      <c r="HT274" t="s">
        <v>234</v>
      </c>
      <c r="HU274" t="s">
        <v>234</v>
      </c>
      <c r="HV274" t="s">
        <v>234</v>
      </c>
      <c r="HW274" t="s">
        <v>234</v>
      </c>
      <c r="HX274" t="s">
        <v>234</v>
      </c>
      <c r="HY274" t="s">
        <v>234</v>
      </c>
      <c r="HZ274" t="s">
        <v>234</v>
      </c>
      <c r="IA274" t="s">
        <v>234</v>
      </c>
      <c r="IB274" t="s">
        <v>234</v>
      </c>
      <c r="IC274" t="s">
        <v>234</v>
      </c>
      <c r="ID274" t="s">
        <v>234</v>
      </c>
      <c r="IE274" t="s">
        <v>234</v>
      </c>
      <c r="IF274" t="s">
        <v>234</v>
      </c>
      <c r="IG274" t="s">
        <v>234</v>
      </c>
      <c r="IH274" t="s">
        <v>234</v>
      </c>
      <c r="II274" t="s">
        <v>234</v>
      </c>
      <c r="IJ274" t="s">
        <v>234</v>
      </c>
      <c r="IK274" t="s">
        <v>234</v>
      </c>
      <c r="IL274" t="s">
        <v>234</v>
      </c>
      <c r="IM274" t="s">
        <v>234</v>
      </c>
      <c r="IN274" t="s">
        <v>234</v>
      </c>
      <c r="IO274" t="s">
        <v>234</v>
      </c>
      <c r="IP274" t="s">
        <v>234</v>
      </c>
      <c r="IQ274" t="s">
        <v>234</v>
      </c>
      <c r="IR274" t="s">
        <v>234</v>
      </c>
      <c r="IS274" t="s">
        <v>234</v>
      </c>
      <c r="IT274" t="s">
        <v>234</v>
      </c>
      <c r="IU274" t="s">
        <v>234</v>
      </c>
      <c r="IV274" t="s">
        <v>234</v>
      </c>
      <c r="IW274" t="s">
        <v>234</v>
      </c>
      <c r="IX274" t="s">
        <v>234</v>
      </c>
      <c r="IY274" t="s">
        <v>234</v>
      </c>
      <c r="IZ274" t="s">
        <v>234</v>
      </c>
      <c r="JA274" t="s">
        <v>234</v>
      </c>
      <c r="JB274" t="s">
        <v>234</v>
      </c>
      <c r="JC274" t="s">
        <v>234</v>
      </c>
      <c r="JD274" t="s">
        <v>234</v>
      </c>
      <c r="JE274" t="s">
        <v>261</v>
      </c>
      <c r="JF274" t="s">
        <v>234</v>
      </c>
      <c r="JG274" t="s">
        <v>234</v>
      </c>
      <c r="JH274" t="s">
        <v>234</v>
      </c>
      <c r="JI274" t="s">
        <v>234</v>
      </c>
      <c r="JJ274" t="s">
        <v>234</v>
      </c>
      <c r="JK274" t="s">
        <v>234</v>
      </c>
      <c r="JL274" t="s">
        <v>234</v>
      </c>
      <c r="JM274" t="s">
        <v>234</v>
      </c>
      <c r="JN274" t="s">
        <v>234</v>
      </c>
      <c r="JO274" t="s">
        <v>234</v>
      </c>
      <c r="JP274" t="s">
        <v>234</v>
      </c>
      <c r="JQ274" t="s">
        <v>234</v>
      </c>
      <c r="JR274" t="s">
        <v>234</v>
      </c>
      <c r="JS274" t="s">
        <v>234</v>
      </c>
      <c r="JT274" t="s">
        <v>234</v>
      </c>
      <c r="JU274" t="s">
        <v>234</v>
      </c>
      <c r="JV274" t="s">
        <v>234</v>
      </c>
      <c r="JW274" t="s">
        <v>234</v>
      </c>
      <c r="JX274" t="s">
        <v>234</v>
      </c>
    </row>
    <row r="275" spans="1:284" x14ac:dyDescent="0.35">
      <c r="A275" t="s">
        <v>4437</v>
      </c>
      <c r="B275" s="268">
        <v>44624</v>
      </c>
      <c r="C275" t="s">
        <v>1320</v>
      </c>
      <c r="D275" t="s">
        <v>3444</v>
      </c>
      <c r="E275" t="s">
        <v>4416</v>
      </c>
      <c r="F275" t="s">
        <v>600</v>
      </c>
      <c r="G275" t="s">
        <v>1854</v>
      </c>
      <c r="H275" t="s">
        <v>4418</v>
      </c>
      <c r="I275" t="s">
        <v>246</v>
      </c>
      <c r="J275" t="s">
        <v>3445</v>
      </c>
      <c r="K275" t="s">
        <v>247</v>
      </c>
      <c r="L275" t="s">
        <v>248</v>
      </c>
      <c r="M275" t="s">
        <v>274</v>
      </c>
      <c r="N275" t="s">
        <v>234</v>
      </c>
      <c r="O275" t="s">
        <v>234</v>
      </c>
      <c r="P275" t="s">
        <v>234</v>
      </c>
      <c r="Q275" t="s">
        <v>234</v>
      </c>
      <c r="R275" t="s">
        <v>234</v>
      </c>
      <c r="S275" t="s">
        <v>234</v>
      </c>
      <c r="T275" t="s">
        <v>234</v>
      </c>
      <c r="U275" t="s">
        <v>234</v>
      </c>
      <c r="V275" t="s">
        <v>234</v>
      </c>
      <c r="W275" t="s">
        <v>234</v>
      </c>
      <c r="X275" t="s">
        <v>234</v>
      </c>
      <c r="Y275" t="s">
        <v>234</v>
      </c>
      <c r="Z275" t="s">
        <v>234</v>
      </c>
      <c r="AA275" t="s">
        <v>234</v>
      </c>
      <c r="AB275" t="s">
        <v>234</v>
      </c>
      <c r="AC275" t="s">
        <v>234</v>
      </c>
      <c r="AD275" t="s">
        <v>234</v>
      </c>
      <c r="AE275" t="s">
        <v>234</v>
      </c>
      <c r="AF275" t="s">
        <v>234</v>
      </c>
      <c r="AG275" t="s">
        <v>234</v>
      </c>
      <c r="AH275" t="s">
        <v>234</v>
      </c>
      <c r="AI275" t="s">
        <v>234</v>
      </c>
      <c r="AJ275" t="s">
        <v>234</v>
      </c>
      <c r="AK275" t="s">
        <v>234</v>
      </c>
      <c r="AL275" t="s">
        <v>234</v>
      </c>
      <c r="AM275" t="s">
        <v>234</v>
      </c>
      <c r="AN275" t="s">
        <v>234</v>
      </c>
      <c r="AO275" t="s">
        <v>234</v>
      </c>
      <c r="AP275" t="s">
        <v>234</v>
      </c>
      <c r="AQ275" t="s">
        <v>234</v>
      </c>
      <c r="AR275" t="s">
        <v>234</v>
      </c>
      <c r="AS275" t="s">
        <v>234</v>
      </c>
      <c r="AT275" t="s">
        <v>234</v>
      </c>
      <c r="AU275" t="s">
        <v>234</v>
      </c>
      <c r="AV275" t="s">
        <v>234</v>
      </c>
      <c r="AW275" t="s">
        <v>234</v>
      </c>
      <c r="AX275" t="s">
        <v>234</v>
      </c>
      <c r="AY275" t="s">
        <v>234</v>
      </c>
      <c r="AZ275" t="s">
        <v>234</v>
      </c>
      <c r="BA275" t="s">
        <v>234</v>
      </c>
      <c r="BB275" t="s">
        <v>234</v>
      </c>
      <c r="BC275" t="s">
        <v>234</v>
      </c>
      <c r="BD275" t="s">
        <v>234</v>
      </c>
      <c r="BE275" s="252" t="s">
        <v>234</v>
      </c>
      <c r="BF275" t="s">
        <v>234</v>
      </c>
      <c r="BG275" t="s">
        <v>234</v>
      </c>
      <c r="BH275" s="252" t="s">
        <v>234</v>
      </c>
      <c r="BI275" t="s">
        <v>234</v>
      </c>
      <c r="BJ275" t="s">
        <v>234</v>
      </c>
      <c r="BK275" s="252" t="s">
        <v>234</v>
      </c>
      <c r="BL275" t="s">
        <v>234</v>
      </c>
      <c r="BM275" t="s">
        <v>234</v>
      </c>
      <c r="BN275" s="252" t="s">
        <v>234</v>
      </c>
      <c r="BO275" t="s">
        <v>234</v>
      </c>
      <c r="BP275" t="s">
        <v>234</v>
      </c>
      <c r="BQ275" s="252" t="s">
        <v>234</v>
      </c>
      <c r="BR275" t="s">
        <v>234</v>
      </c>
      <c r="BS275" t="s">
        <v>234</v>
      </c>
      <c r="BT275" t="s">
        <v>234</v>
      </c>
      <c r="BU275" t="s">
        <v>234</v>
      </c>
      <c r="BV275" t="s">
        <v>234</v>
      </c>
      <c r="BW275" t="s">
        <v>234</v>
      </c>
      <c r="BX275" t="s">
        <v>234</v>
      </c>
      <c r="BY275" t="s">
        <v>234</v>
      </c>
      <c r="BZ275" t="s">
        <v>234</v>
      </c>
      <c r="CA275" t="s">
        <v>234</v>
      </c>
      <c r="CB275" t="s">
        <v>234</v>
      </c>
      <c r="CC275" t="s">
        <v>234</v>
      </c>
      <c r="CD275" t="s">
        <v>234</v>
      </c>
      <c r="CE275" t="s">
        <v>234</v>
      </c>
      <c r="CF275" t="s">
        <v>234</v>
      </c>
      <c r="CG275" t="s">
        <v>234</v>
      </c>
      <c r="CH275" t="s">
        <v>234</v>
      </c>
      <c r="CI275" t="s">
        <v>234</v>
      </c>
      <c r="CJ275" t="s">
        <v>234</v>
      </c>
      <c r="CK275" t="s">
        <v>234</v>
      </c>
      <c r="CL275" t="s">
        <v>234</v>
      </c>
      <c r="CM275" t="s">
        <v>234</v>
      </c>
      <c r="CN275" t="s">
        <v>234</v>
      </c>
      <c r="CO275" t="s">
        <v>234</v>
      </c>
      <c r="CP275" t="s">
        <v>234</v>
      </c>
      <c r="CQ275" t="s">
        <v>234</v>
      </c>
      <c r="CR275" t="s">
        <v>234</v>
      </c>
      <c r="CS275" t="s">
        <v>234</v>
      </c>
      <c r="CT275" t="s">
        <v>234</v>
      </c>
      <c r="CU275" t="s">
        <v>234</v>
      </c>
      <c r="CV275" t="s">
        <v>234</v>
      </c>
      <c r="CW275" t="s">
        <v>234</v>
      </c>
      <c r="CX275" t="s">
        <v>234</v>
      </c>
      <c r="CY275" t="s">
        <v>234</v>
      </c>
      <c r="CZ275" t="s">
        <v>234</v>
      </c>
      <c r="DA275" t="s">
        <v>234</v>
      </c>
      <c r="DB275" t="s">
        <v>234</v>
      </c>
      <c r="DC275" t="s">
        <v>234</v>
      </c>
      <c r="DD275" t="s">
        <v>234</v>
      </c>
      <c r="DE275" t="s">
        <v>234</v>
      </c>
      <c r="DF275" t="s">
        <v>234</v>
      </c>
      <c r="DG275" t="s">
        <v>234</v>
      </c>
      <c r="DH275" t="s">
        <v>234</v>
      </c>
      <c r="DI275" t="s">
        <v>234</v>
      </c>
      <c r="DJ275" t="s">
        <v>234</v>
      </c>
      <c r="DK275" t="s">
        <v>234</v>
      </c>
      <c r="DL275" t="s">
        <v>234</v>
      </c>
      <c r="DM275" t="s">
        <v>234</v>
      </c>
      <c r="DN275" t="s">
        <v>234</v>
      </c>
      <c r="DO275" t="s">
        <v>234</v>
      </c>
      <c r="DP275" t="s">
        <v>234</v>
      </c>
      <c r="DQ275" t="s">
        <v>234</v>
      </c>
      <c r="DR275" t="s">
        <v>234</v>
      </c>
      <c r="DS275" t="s">
        <v>234</v>
      </c>
      <c r="DT275" t="s">
        <v>234</v>
      </c>
      <c r="DU275" t="s">
        <v>234</v>
      </c>
      <c r="DV275" t="s">
        <v>234</v>
      </c>
      <c r="DW275" t="s">
        <v>234</v>
      </c>
      <c r="DX275" t="s">
        <v>234</v>
      </c>
      <c r="DY275" t="s">
        <v>234</v>
      </c>
      <c r="DZ275" t="s">
        <v>234</v>
      </c>
      <c r="EA275" t="s">
        <v>234</v>
      </c>
      <c r="EB275" t="s">
        <v>234</v>
      </c>
      <c r="EC275" t="s">
        <v>234</v>
      </c>
      <c r="ED275" t="s">
        <v>234</v>
      </c>
      <c r="EE275" t="s">
        <v>234</v>
      </c>
      <c r="EF275" t="s">
        <v>234</v>
      </c>
      <c r="EG275" t="s">
        <v>234</v>
      </c>
      <c r="EH275" t="s">
        <v>234</v>
      </c>
      <c r="EI275" t="s">
        <v>234</v>
      </c>
      <c r="EJ275" t="s">
        <v>234</v>
      </c>
      <c r="EK275" s="252" t="s">
        <v>234</v>
      </c>
      <c r="EL275" t="s">
        <v>234</v>
      </c>
      <c r="EM275" t="s">
        <v>234</v>
      </c>
      <c r="EN275" t="s">
        <v>234</v>
      </c>
      <c r="EO275" t="s">
        <v>234</v>
      </c>
      <c r="EP275" t="s">
        <v>234</v>
      </c>
      <c r="EQ275" s="252" t="s">
        <v>234</v>
      </c>
      <c r="ER275" t="s">
        <v>234</v>
      </c>
      <c r="ES275" t="s">
        <v>234</v>
      </c>
      <c r="ET275" t="s">
        <v>234</v>
      </c>
      <c r="EU275" t="s">
        <v>234</v>
      </c>
      <c r="EV275" t="s">
        <v>234</v>
      </c>
      <c r="EW275" t="s">
        <v>234</v>
      </c>
      <c r="EX275" t="s">
        <v>234</v>
      </c>
      <c r="EY275" t="s">
        <v>234</v>
      </c>
      <c r="EZ275" t="s">
        <v>234</v>
      </c>
      <c r="FA275" t="s">
        <v>234</v>
      </c>
      <c r="FB275" t="s">
        <v>234</v>
      </c>
      <c r="FC275" t="s">
        <v>234</v>
      </c>
      <c r="FD275" t="s">
        <v>234</v>
      </c>
      <c r="FE275" t="s">
        <v>234</v>
      </c>
      <c r="FF275" t="s">
        <v>234</v>
      </c>
      <c r="FG275" t="s">
        <v>234</v>
      </c>
      <c r="FH275" t="s">
        <v>234</v>
      </c>
      <c r="FI275" t="s">
        <v>234</v>
      </c>
      <c r="FJ275" t="s">
        <v>234</v>
      </c>
      <c r="FK275" t="s">
        <v>234</v>
      </c>
      <c r="FL275" t="s">
        <v>234</v>
      </c>
      <c r="FM275" t="s">
        <v>234</v>
      </c>
      <c r="FN275" t="s">
        <v>234</v>
      </c>
      <c r="FO275" t="s">
        <v>234</v>
      </c>
      <c r="FP275" t="s">
        <v>234</v>
      </c>
      <c r="FQ275" t="s">
        <v>234</v>
      </c>
      <c r="FR275" t="s">
        <v>234</v>
      </c>
      <c r="FS275" t="s">
        <v>234</v>
      </c>
      <c r="FT275" t="s">
        <v>234</v>
      </c>
      <c r="FU275" t="s">
        <v>234</v>
      </c>
      <c r="FV275" t="s">
        <v>234</v>
      </c>
      <c r="FW275" t="s">
        <v>234</v>
      </c>
      <c r="FX275" t="s">
        <v>234</v>
      </c>
      <c r="FY275" t="s">
        <v>234</v>
      </c>
      <c r="FZ275" t="s">
        <v>234</v>
      </c>
      <c r="GA275" t="s">
        <v>234</v>
      </c>
      <c r="GB275" t="s">
        <v>234</v>
      </c>
      <c r="GC275" t="s">
        <v>234</v>
      </c>
      <c r="GD275" t="s">
        <v>234</v>
      </c>
      <c r="GE275" t="s">
        <v>234</v>
      </c>
      <c r="GF275" t="s">
        <v>234</v>
      </c>
      <c r="GG275" t="s">
        <v>234</v>
      </c>
      <c r="GH275" t="s">
        <v>234</v>
      </c>
      <c r="GI275" t="s">
        <v>234</v>
      </c>
      <c r="GJ275" t="s">
        <v>234</v>
      </c>
      <c r="GK275" t="s">
        <v>234</v>
      </c>
      <c r="GL275" t="s">
        <v>234</v>
      </c>
      <c r="GM275" t="s">
        <v>234</v>
      </c>
      <c r="GN275" t="s">
        <v>234</v>
      </c>
      <c r="GO275" t="s">
        <v>234</v>
      </c>
      <c r="GP275" t="s">
        <v>234</v>
      </c>
      <c r="GQ275" t="s">
        <v>234</v>
      </c>
      <c r="GR275" t="s">
        <v>234</v>
      </c>
      <c r="GS275" t="s">
        <v>234</v>
      </c>
      <c r="GT275" t="s">
        <v>234</v>
      </c>
      <c r="GU275" t="s">
        <v>234</v>
      </c>
      <c r="GV275" t="s">
        <v>234</v>
      </c>
      <c r="GW275" t="s">
        <v>234</v>
      </c>
      <c r="GX275" t="s">
        <v>234</v>
      </c>
      <c r="GY275" t="s">
        <v>234</v>
      </c>
      <c r="GZ275" t="s">
        <v>234</v>
      </c>
      <c r="HA275" t="s">
        <v>234</v>
      </c>
      <c r="HB275" t="s">
        <v>234</v>
      </c>
      <c r="HC275" t="s">
        <v>234</v>
      </c>
      <c r="HD275" t="s">
        <v>234</v>
      </c>
      <c r="HE275" t="s">
        <v>234</v>
      </c>
      <c r="HF275" t="s">
        <v>234</v>
      </c>
      <c r="HG275" t="s">
        <v>234</v>
      </c>
      <c r="HH275" t="s">
        <v>234</v>
      </c>
      <c r="HI275" t="s">
        <v>234</v>
      </c>
      <c r="HJ275" t="s">
        <v>234</v>
      </c>
      <c r="HK275" t="s">
        <v>234</v>
      </c>
      <c r="HL275" t="s">
        <v>234</v>
      </c>
      <c r="HM275" t="s">
        <v>234</v>
      </c>
      <c r="HN275" t="s">
        <v>234</v>
      </c>
      <c r="HO275" t="s">
        <v>234</v>
      </c>
      <c r="HP275" t="s">
        <v>234</v>
      </c>
      <c r="HQ275" t="s">
        <v>1655</v>
      </c>
      <c r="HR275" t="s">
        <v>1713</v>
      </c>
      <c r="HS275" t="s">
        <v>252</v>
      </c>
      <c r="HT275" t="s">
        <v>234</v>
      </c>
      <c r="HU275" t="s">
        <v>253</v>
      </c>
      <c r="HV275" t="s">
        <v>254</v>
      </c>
      <c r="HW275" t="s">
        <v>254</v>
      </c>
      <c r="HX275" t="s">
        <v>275</v>
      </c>
      <c r="HY275" t="s">
        <v>234</v>
      </c>
      <c r="HZ275" t="s">
        <v>325</v>
      </c>
      <c r="IA275" t="s">
        <v>258</v>
      </c>
      <c r="IB275" t="s">
        <v>258</v>
      </c>
      <c r="IC275" t="s">
        <v>3810</v>
      </c>
      <c r="ID275" t="s">
        <v>234</v>
      </c>
      <c r="IE275" t="s">
        <v>234</v>
      </c>
      <c r="IF275" t="s">
        <v>234</v>
      </c>
      <c r="IG275" t="s">
        <v>234</v>
      </c>
      <c r="IH275" t="s">
        <v>234</v>
      </c>
      <c r="II275">
        <v>50</v>
      </c>
      <c r="IJ275" t="s">
        <v>3862</v>
      </c>
      <c r="IK275" t="s">
        <v>234</v>
      </c>
      <c r="IL275" t="s">
        <v>259</v>
      </c>
      <c r="IM275" s="99">
        <v>10</v>
      </c>
      <c r="IN275" t="s">
        <v>249</v>
      </c>
      <c r="IO275" t="s">
        <v>234</v>
      </c>
      <c r="IP275" t="s">
        <v>249</v>
      </c>
      <c r="IQ275" t="s">
        <v>4436</v>
      </c>
      <c r="IR275">
        <v>0</v>
      </c>
      <c r="IS275">
        <v>1</v>
      </c>
      <c r="IT275">
        <v>0</v>
      </c>
      <c r="IU275">
        <v>0</v>
      </c>
      <c r="IV275">
        <v>0</v>
      </c>
      <c r="IW275">
        <v>1</v>
      </c>
      <c r="IX275">
        <v>0</v>
      </c>
      <c r="IY275">
        <v>0</v>
      </c>
      <c r="IZ275">
        <v>0</v>
      </c>
      <c r="JA275">
        <v>0</v>
      </c>
      <c r="JB275">
        <v>0</v>
      </c>
      <c r="JC275">
        <v>0</v>
      </c>
      <c r="JD275" t="s">
        <v>234</v>
      </c>
      <c r="JE275" t="s">
        <v>261</v>
      </c>
      <c r="JF275" t="s">
        <v>234</v>
      </c>
      <c r="JG275" t="s">
        <v>234</v>
      </c>
      <c r="JH275" t="s">
        <v>234</v>
      </c>
      <c r="JI275" t="s">
        <v>234</v>
      </c>
      <c r="JJ275" t="s">
        <v>234</v>
      </c>
      <c r="JK275" t="s">
        <v>234</v>
      </c>
      <c r="JL275" t="s">
        <v>234</v>
      </c>
      <c r="JM275" t="s">
        <v>234</v>
      </c>
      <c r="JN275" t="s">
        <v>234</v>
      </c>
      <c r="JO275" t="s">
        <v>234</v>
      </c>
      <c r="JP275" t="s">
        <v>234</v>
      </c>
      <c r="JQ275" t="s">
        <v>234</v>
      </c>
      <c r="JR275" t="s">
        <v>234</v>
      </c>
      <c r="JS275" t="s">
        <v>234</v>
      </c>
      <c r="JT275" t="s">
        <v>234</v>
      </c>
      <c r="JU275" t="s">
        <v>234</v>
      </c>
      <c r="JV275" t="s">
        <v>234</v>
      </c>
      <c r="JW275" t="s">
        <v>234</v>
      </c>
      <c r="JX275" t="s">
        <v>234</v>
      </c>
    </row>
    <row r="276" spans="1:284" x14ac:dyDescent="0.35">
      <c r="A276" t="s">
        <v>4444</v>
      </c>
      <c r="B276" s="268">
        <v>44624</v>
      </c>
      <c r="C276" t="s">
        <v>474</v>
      </c>
      <c r="D276" t="s">
        <v>473</v>
      </c>
      <c r="E276" t="s">
        <v>1387</v>
      </c>
      <c r="F276" t="s">
        <v>505</v>
      </c>
      <c r="G276" t="s">
        <v>1851</v>
      </c>
      <c r="H276" t="s">
        <v>3311</v>
      </c>
      <c r="I276" t="s">
        <v>246</v>
      </c>
      <c r="J276" t="s">
        <v>4439</v>
      </c>
      <c r="K276" t="s">
        <v>247</v>
      </c>
      <c r="L276" t="s">
        <v>284</v>
      </c>
      <c r="M276" t="s">
        <v>250</v>
      </c>
      <c r="N276" t="s">
        <v>234</v>
      </c>
      <c r="O276" t="s">
        <v>234</v>
      </c>
      <c r="P276" t="s">
        <v>285</v>
      </c>
      <c r="Q276" t="s">
        <v>234</v>
      </c>
      <c r="R276" t="s">
        <v>318</v>
      </c>
      <c r="S276">
        <v>1</v>
      </c>
      <c r="T276">
        <v>0</v>
      </c>
      <c r="U276">
        <v>0</v>
      </c>
      <c r="V276">
        <v>0</v>
      </c>
      <c r="W276">
        <v>0</v>
      </c>
      <c r="X276">
        <v>0</v>
      </c>
      <c r="Y276">
        <v>0</v>
      </c>
      <c r="Z276">
        <v>0</v>
      </c>
      <c r="AA276" t="s">
        <v>309</v>
      </c>
      <c r="AB276" t="s">
        <v>750</v>
      </c>
      <c r="AC276" t="s">
        <v>287</v>
      </c>
      <c r="AD276">
        <v>1</v>
      </c>
      <c r="AE276">
        <v>0</v>
      </c>
      <c r="AF276">
        <v>0</v>
      </c>
      <c r="AG276">
        <v>0</v>
      </c>
      <c r="AH276">
        <v>0</v>
      </c>
      <c r="AI276">
        <v>0</v>
      </c>
      <c r="AJ276">
        <v>0</v>
      </c>
      <c r="AK276">
        <v>0</v>
      </c>
      <c r="AL276">
        <v>0</v>
      </c>
      <c r="AM276">
        <v>0</v>
      </c>
      <c r="AN276" t="s">
        <v>234</v>
      </c>
      <c r="AO276" t="s">
        <v>304</v>
      </c>
      <c r="AP276" t="s">
        <v>289</v>
      </c>
      <c r="AQ276" t="s">
        <v>3944</v>
      </c>
      <c r="AR276">
        <v>1</v>
      </c>
      <c r="AS276">
        <v>1</v>
      </c>
      <c r="AT276">
        <v>1</v>
      </c>
      <c r="AU276">
        <v>1</v>
      </c>
      <c r="AV276">
        <v>1</v>
      </c>
      <c r="AW276">
        <v>1</v>
      </c>
      <c r="AX276">
        <v>1</v>
      </c>
      <c r="AY276">
        <v>0</v>
      </c>
      <c r="AZ276" t="s">
        <v>1500</v>
      </c>
      <c r="BA276">
        <v>250</v>
      </c>
      <c r="BB276">
        <v>125</v>
      </c>
      <c r="BC276" t="s">
        <v>1445</v>
      </c>
      <c r="BD276">
        <v>350</v>
      </c>
      <c r="BE276" s="252">
        <v>134.61538461538399</v>
      </c>
      <c r="BF276" t="s">
        <v>1655</v>
      </c>
      <c r="BG276">
        <v>400</v>
      </c>
      <c r="BH276" s="252">
        <v>173.91304347825999</v>
      </c>
      <c r="BI276" t="s">
        <v>1655</v>
      </c>
      <c r="BJ276">
        <v>400</v>
      </c>
      <c r="BK276" s="252">
        <v>137.93103448275801</v>
      </c>
      <c r="BL276" t="s">
        <v>1655</v>
      </c>
      <c r="BM276">
        <v>650</v>
      </c>
      <c r="BN276" s="252">
        <v>270.83333333333297</v>
      </c>
      <c r="BO276" t="s">
        <v>1445</v>
      </c>
      <c r="BP276">
        <v>700</v>
      </c>
      <c r="BQ276" s="252">
        <v>291.666666666666</v>
      </c>
      <c r="BR276" t="s">
        <v>1655</v>
      </c>
      <c r="BS276" t="s">
        <v>1507</v>
      </c>
      <c r="BT276" t="s">
        <v>1655</v>
      </c>
      <c r="BU276">
        <v>1000</v>
      </c>
      <c r="BV276" t="s">
        <v>234</v>
      </c>
      <c r="BW276" t="s">
        <v>234</v>
      </c>
      <c r="BX276" t="s">
        <v>234</v>
      </c>
      <c r="BY276" t="s">
        <v>234</v>
      </c>
      <c r="BZ276" t="s">
        <v>234</v>
      </c>
      <c r="CA276" t="s">
        <v>234</v>
      </c>
      <c r="CB276" t="s">
        <v>259</v>
      </c>
      <c r="CC276">
        <v>1000</v>
      </c>
      <c r="CD276" t="s">
        <v>1655</v>
      </c>
      <c r="CE276" t="s">
        <v>1655</v>
      </c>
      <c r="CF276" t="s">
        <v>4441</v>
      </c>
      <c r="CG276">
        <v>0</v>
      </c>
      <c r="CH276">
        <v>1</v>
      </c>
      <c r="CI276">
        <v>0</v>
      </c>
      <c r="CJ276">
        <v>0</v>
      </c>
      <c r="CK276">
        <v>1</v>
      </c>
      <c r="CL276">
        <v>0</v>
      </c>
      <c r="CM276">
        <v>0</v>
      </c>
      <c r="CN276">
        <v>0</v>
      </c>
      <c r="CO276">
        <v>0</v>
      </c>
      <c r="CP276">
        <v>0</v>
      </c>
      <c r="CQ276">
        <v>1</v>
      </c>
      <c r="CR276">
        <v>0</v>
      </c>
      <c r="CS276">
        <v>0</v>
      </c>
      <c r="CT276">
        <v>0</v>
      </c>
      <c r="CU276" t="s">
        <v>234</v>
      </c>
      <c r="CV276" t="s">
        <v>4442</v>
      </c>
      <c r="CW276">
        <v>1</v>
      </c>
      <c r="CX276">
        <v>1</v>
      </c>
      <c r="CY276">
        <v>1</v>
      </c>
      <c r="CZ276">
        <v>0</v>
      </c>
      <c r="DA276">
        <v>0</v>
      </c>
      <c r="DB276">
        <v>1</v>
      </c>
      <c r="DC276">
        <v>0</v>
      </c>
      <c r="DD276">
        <v>0</v>
      </c>
      <c r="DE276" t="s">
        <v>1655</v>
      </c>
      <c r="DF276" t="s">
        <v>1655</v>
      </c>
      <c r="DG276" t="s">
        <v>1655</v>
      </c>
      <c r="DH276" t="s">
        <v>239</v>
      </c>
      <c r="DI276" t="s">
        <v>314</v>
      </c>
      <c r="DJ276" t="s">
        <v>370</v>
      </c>
      <c r="DK276" t="s">
        <v>314</v>
      </c>
      <c r="DL276" t="s">
        <v>234</v>
      </c>
      <c r="DM276" t="s">
        <v>234</v>
      </c>
      <c r="DN276" t="s">
        <v>234</v>
      </c>
      <c r="DO276" t="s">
        <v>234</v>
      </c>
      <c r="DP276" t="s">
        <v>234</v>
      </c>
      <c r="DQ276" t="s">
        <v>234</v>
      </c>
      <c r="DR276" t="s">
        <v>234</v>
      </c>
      <c r="DS276" t="s">
        <v>234</v>
      </c>
      <c r="DT276" t="s">
        <v>234</v>
      </c>
      <c r="DU276" t="s">
        <v>234</v>
      </c>
      <c r="DV276" t="s">
        <v>234</v>
      </c>
      <c r="DW276" t="s">
        <v>234</v>
      </c>
      <c r="DX276" t="s">
        <v>234</v>
      </c>
      <c r="DY276" t="s">
        <v>234</v>
      </c>
      <c r="DZ276" t="s">
        <v>234</v>
      </c>
      <c r="EA276" t="s">
        <v>234</v>
      </c>
      <c r="EB276" t="s">
        <v>234</v>
      </c>
      <c r="EC276" t="s">
        <v>234</v>
      </c>
      <c r="ED276" t="s">
        <v>234</v>
      </c>
      <c r="EE276" t="s">
        <v>234</v>
      </c>
      <c r="EF276" t="s">
        <v>234</v>
      </c>
      <c r="EG276" t="s">
        <v>234</v>
      </c>
      <c r="EH276" t="s">
        <v>234</v>
      </c>
      <c r="EI276" t="s">
        <v>234</v>
      </c>
      <c r="EJ276" t="s">
        <v>234</v>
      </c>
      <c r="EK276" s="252" t="s">
        <v>234</v>
      </c>
      <c r="EL276" t="s">
        <v>234</v>
      </c>
      <c r="EM276" t="s">
        <v>234</v>
      </c>
      <c r="EN276" t="s">
        <v>234</v>
      </c>
      <c r="EO276" t="s">
        <v>234</v>
      </c>
      <c r="EP276" t="s">
        <v>234</v>
      </c>
      <c r="EQ276" s="252" t="s">
        <v>234</v>
      </c>
      <c r="ER276" t="s">
        <v>234</v>
      </c>
      <c r="ES276" t="s">
        <v>234</v>
      </c>
      <c r="ET276" t="s">
        <v>234</v>
      </c>
      <c r="EU276" t="s">
        <v>234</v>
      </c>
      <c r="EV276" t="s">
        <v>234</v>
      </c>
      <c r="EW276" t="s">
        <v>234</v>
      </c>
      <c r="EX276" t="s">
        <v>234</v>
      </c>
      <c r="EY276" t="s">
        <v>234</v>
      </c>
      <c r="EZ276" t="s">
        <v>234</v>
      </c>
      <c r="FA276" t="s">
        <v>234</v>
      </c>
      <c r="FB276" t="s">
        <v>234</v>
      </c>
      <c r="FC276" t="s">
        <v>234</v>
      </c>
      <c r="FD276" t="s">
        <v>234</v>
      </c>
      <c r="FE276" t="s">
        <v>234</v>
      </c>
      <c r="FF276" t="s">
        <v>234</v>
      </c>
      <c r="FG276" t="s">
        <v>234</v>
      </c>
      <c r="FH276" t="s">
        <v>234</v>
      </c>
      <c r="FI276" t="s">
        <v>234</v>
      </c>
      <c r="FJ276" t="s">
        <v>234</v>
      </c>
      <c r="FK276" t="s">
        <v>234</v>
      </c>
      <c r="FL276" t="s">
        <v>234</v>
      </c>
      <c r="FM276" t="s">
        <v>234</v>
      </c>
      <c r="FN276" t="s">
        <v>234</v>
      </c>
      <c r="FO276" t="s">
        <v>234</v>
      </c>
      <c r="FP276" t="s">
        <v>234</v>
      </c>
      <c r="FQ276" t="s">
        <v>234</v>
      </c>
      <c r="FR276" t="s">
        <v>234</v>
      </c>
      <c r="FS276" t="s">
        <v>234</v>
      </c>
      <c r="FT276" t="s">
        <v>234</v>
      </c>
      <c r="FU276" t="s">
        <v>234</v>
      </c>
      <c r="FV276" t="s">
        <v>234</v>
      </c>
      <c r="FW276" t="s">
        <v>234</v>
      </c>
      <c r="FX276" t="s">
        <v>234</v>
      </c>
      <c r="FY276" t="s">
        <v>234</v>
      </c>
      <c r="FZ276" t="s">
        <v>234</v>
      </c>
      <c r="GA276" t="s">
        <v>234</v>
      </c>
      <c r="GB276" t="s">
        <v>234</v>
      </c>
      <c r="GC276" t="s">
        <v>234</v>
      </c>
      <c r="GD276" t="s">
        <v>234</v>
      </c>
      <c r="GE276" t="s">
        <v>234</v>
      </c>
      <c r="GF276" t="s">
        <v>234</v>
      </c>
      <c r="GG276" t="s">
        <v>234</v>
      </c>
      <c r="GH276" t="s">
        <v>234</v>
      </c>
      <c r="GI276" t="s">
        <v>234</v>
      </c>
      <c r="GJ276" t="s">
        <v>234</v>
      </c>
      <c r="GK276" t="s">
        <v>234</v>
      </c>
      <c r="GL276" t="s">
        <v>234</v>
      </c>
      <c r="GM276" t="s">
        <v>234</v>
      </c>
      <c r="GN276" t="s">
        <v>234</v>
      </c>
      <c r="GO276" t="s">
        <v>234</v>
      </c>
      <c r="GP276" t="s">
        <v>234</v>
      </c>
      <c r="GQ276" t="s">
        <v>234</v>
      </c>
      <c r="GR276" t="s">
        <v>1655</v>
      </c>
      <c r="GS276" t="s">
        <v>1571</v>
      </c>
      <c r="GT276">
        <v>1</v>
      </c>
      <c r="GU276">
        <v>0</v>
      </c>
      <c r="GV276">
        <v>0</v>
      </c>
      <c r="GW276">
        <v>0</v>
      </c>
      <c r="GX276">
        <v>0</v>
      </c>
      <c r="GY276">
        <v>0</v>
      </c>
      <c r="GZ276" t="s">
        <v>234</v>
      </c>
      <c r="HA276" t="s">
        <v>4443</v>
      </c>
      <c r="HB276">
        <v>0</v>
      </c>
      <c r="HC276">
        <v>0</v>
      </c>
      <c r="HD276">
        <v>1</v>
      </c>
      <c r="HE276">
        <v>0</v>
      </c>
      <c r="HF276">
        <v>1</v>
      </c>
      <c r="HG276">
        <v>0</v>
      </c>
      <c r="HH276">
        <v>0</v>
      </c>
      <c r="HI276">
        <v>0</v>
      </c>
      <c r="HJ276" t="s">
        <v>234</v>
      </c>
      <c r="HK276" t="s">
        <v>1655</v>
      </c>
      <c r="HL276" t="s">
        <v>234</v>
      </c>
      <c r="HM276" t="s">
        <v>309</v>
      </c>
      <c r="HN276">
        <v>1</v>
      </c>
      <c r="HO276">
        <v>0</v>
      </c>
      <c r="HP276">
        <v>0</v>
      </c>
      <c r="HQ276" t="s">
        <v>234</v>
      </c>
      <c r="HR276" t="s">
        <v>234</v>
      </c>
      <c r="HS276" t="s">
        <v>234</v>
      </c>
      <c r="HT276" t="s">
        <v>234</v>
      </c>
      <c r="HU276" t="s">
        <v>234</v>
      </c>
      <c r="HV276" t="s">
        <v>234</v>
      </c>
      <c r="HW276" t="s">
        <v>234</v>
      </c>
      <c r="HX276" t="s">
        <v>234</v>
      </c>
      <c r="HY276" t="s">
        <v>234</v>
      </c>
      <c r="HZ276" t="s">
        <v>234</v>
      </c>
      <c r="IA276" t="s">
        <v>234</v>
      </c>
      <c r="IB276" t="s">
        <v>234</v>
      </c>
      <c r="IC276" t="s">
        <v>234</v>
      </c>
      <c r="ID276" t="s">
        <v>234</v>
      </c>
      <c r="IE276" t="s">
        <v>234</v>
      </c>
      <c r="IF276" t="s">
        <v>234</v>
      </c>
      <c r="IG276" t="s">
        <v>234</v>
      </c>
      <c r="IH276" t="s">
        <v>234</v>
      </c>
      <c r="II276" t="s">
        <v>234</v>
      </c>
      <c r="IJ276" t="s">
        <v>234</v>
      </c>
      <c r="IK276" t="s">
        <v>234</v>
      </c>
      <c r="IL276" t="s">
        <v>234</v>
      </c>
      <c r="IM276" t="s">
        <v>234</v>
      </c>
      <c r="IN276" t="s">
        <v>234</v>
      </c>
      <c r="IO276" t="s">
        <v>234</v>
      </c>
      <c r="IP276" t="s">
        <v>234</v>
      </c>
      <c r="IQ276" t="s">
        <v>234</v>
      </c>
      <c r="IR276" t="s">
        <v>234</v>
      </c>
      <c r="IS276" t="s">
        <v>234</v>
      </c>
      <c r="IT276" t="s">
        <v>234</v>
      </c>
      <c r="IU276" t="s">
        <v>234</v>
      </c>
      <c r="IV276" t="s">
        <v>234</v>
      </c>
      <c r="IW276" t="s">
        <v>234</v>
      </c>
      <c r="IX276" t="s">
        <v>234</v>
      </c>
      <c r="IY276" t="s">
        <v>234</v>
      </c>
      <c r="IZ276" t="s">
        <v>234</v>
      </c>
      <c r="JA276" t="s">
        <v>234</v>
      </c>
      <c r="JB276" t="s">
        <v>234</v>
      </c>
      <c r="JC276" t="s">
        <v>234</v>
      </c>
      <c r="JD276" t="s">
        <v>234</v>
      </c>
      <c r="JE276" t="s">
        <v>234</v>
      </c>
      <c r="JF276" t="s">
        <v>234</v>
      </c>
      <c r="JG276" t="s">
        <v>234</v>
      </c>
      <c r="JH276" t="s">
        <v>234</v>
      </c>
      <c r="JI276" t="s">
        <v>234</v>
      </c>
      <c r="JJ276" t="s">
        <v>234</v>
      </c>
      <c r="JK276" t="s">
        <v>234</v>
      </c>
      <c r="JL276" t="s">
        <v>234</v>
      </c>
      <c r="JM276" t="s">
        <v>234</v>
      </c>
      <c r="JN276" t="s">
        <v>234</v>
      </c>
      <c r="JO276" t="s">
        <v>234</v>
      </c>
      <c r="JP276" t="s">
        <v>234</v>
      </c>
      <c r="JQ276" t="s">
        <v>234</v>
      </c>
      <c r="JR276" t="s">
        <v>234</v>
      </c>
      <c r="JS276" t="s">
        <v>234</v>
      </c>
      <c r="JT276" t="s">
        <v>234</v>
      </c>
      <c r="JU276" t="s">
        <v>234</v>
      </c>
      <c r="JV276" t="s">
        <v>234</v>
      </c>
      <c r="JW276" t="s">
        <v>234</v>
      </c>
      <c r="JX276" t="s">
        <v>3443</v>
      </c>
    </row>
    <row r="277" spans="1:284" x14ac:dyDescent="0.35">
      <c r="A277" t="s">
        <v>4448</v>
      </c>
      <c r="B277" s="268">
        <v>44624</v>
      </c>
      <c r="C277" t="s">
        <v>474</v>
      </c>
      <c r="D277" t="s">
        <v>473</v>
      </c>
      <c r="E277" t="s">
        <v>1387</v>
      </c>
      <c r="F277" t="s">
        <v>505</v>
      </c>
      <c r="G277" t="s">
        <v>1851</v>
      </c>
      <c r="H277" t="s">
        <v>3311</v>
      </c>
      <c r="I277" t="s">
        <v>246</v>
      </c>
      <c r="J277" t="s">
        <v>4439</v>
      </c>
      <c r="K277" t="s">
        <v>247</v>
      </c>
      <c r="L277" t="s">
        <v>284</v>
      </c>
      <c r="M277" t="s">
        <v>250</v>
      </c>
      <c r="N277" t="s">
        <v>234</v>
      </c>
      <c r="O277" t="s">
        <v>234</v>
      </c>
      <c r="P277" t="s">
        <v>308</v>
      </c>
      <c r="Q277" t="s">
        <v>234</v>
      </c>
      <c r="R277" t="s">
        <v>3875</v>
      </c>
      <c r="S277">
        <v>1</v>
      </c>
      <c r="T277">
        <v>1</v>
      </c>
      <c r="U277">
        <v>0</v>
      </c>
      <c r="V277">
        <v>0</v>
      </c>
      <c r="W277">
        <v>0</v>
      </c>
      <c r="X277">
        <v>0</v>
      </c>
      <c r="Y277">
        <v>0</v>
      </c>
      <c r="Z277">
        <v>0</v>
      </c>
      <c r="AA277" t="s">
        <v>309</v>
      </c>
      <c r="AB277" t="s">
        <v>750</v>
      </c>
      <c r="AC277" t="s">
        <v>4445</v>
      </c>
      <c r="AD277">
        <v>1</v>
      </c>
      <c r="AE277">
        <v>0</v>
      </c>
      <c r="AF277">
        <v>1</v>
      </c>
      <c r="AG277">
        <v>0</v>
      </c>
      <c r="AH277">
        <v>0</v>
      </c>
      <c r="AI277">
        <v>0</v>
      </c>
      <c r="AJ277">
        <v>1</v>
      </c>
      <c r="AK277">
        <v>0</v>
      </c>
      <c r="AL277">
        <v>0</v>
      </c>
      <c r="AM277">
        <v>0</v>
      </c>
      <c r="AN277" t="s">
        <v>234</v>
      </c>
      <c r="AO277" t="s">
        <v>317</v>
      </c>
      <c r="AP277" t="s">
        <v>311</v>
      </c>
      <c r="AQ277" t="s">
        <v>3807</v>
      </c>
      <c r="AR277">
        <v>1</v>
      </c>
      <c r="AS277">
        <v>1</v>
      </c>
      <c r="AT277">
        <v>1</v>
      </c>
      <c r="AU277">
        <v>1</v>
      </c>
      <c r="AV277">
        <v>1</v>
      </c>
      <c r="AW277">
        <v>0</v>
      </c>
      <c r="AX277">
        <v>1</v>
      </c>
      <c r="AY277">
        <v>0</v>
      </c>
      <c r="AZ277" t="s">
        <v>1500</v>
      </c>
      <c r="BA277">
        <v>240</v>
      </c>
      <c r="BB277">
        <v>120</v>
      </c>
      <c r="BC277" t="s">
        <v>1655</v>
      </c>
      <c r="BD277">
        <v>350</v>
      </c>
      <c r="BE277" s="252">
        <v>134.61538461538399</v>
      </c>
      <c r="BF277" t="s">
        <v>1655</v>
      </c>
      <c r="BG277">
        <v>240</v>
      </c>
      <c r="BH277" s="252">
        <v>104.347826086956</v>
      </c>
      <c r="BI277" t="s">
        <v>1655</v>
      </c>
      <c r="BJ277">
        <v>400</v>
      </c>
      <c r="BK277" s="252">
        <v>137.93103448275801</v>
      </c>
      <c r="BL277" t="s">
        <v>1655</v>
      </c>
      <c r="BM277">
        <v>550</v>
      </c>
      <c r="BN277" s="252">
        <v>229.166666666666</v>
      </c>
      <c r="BO277" t="s">
        <v>1445</v>
      </c>
      <c r="BP277" t="s">
        <v>234</v>
      </c>
      <c r="BQ277" s="252" t="s">
        <v>234</v>
      </c>
      <c r="BR277" t="s">
        <v>234</v>
      </c>
      <c r="BS277" t="s">
        <v>1507</v>
      </c>
      <c r="BT277" t="s">
        <v>1655</v>
      </c>
      <c r="BU277">
        <v>1000</v>
      </c>
      <c r="BV277" t="s">
        <v>234</v>
      </c>
      <c r="BW277" t="s">
        <v>234</v>
      </c>
      <c r="BX277" t="s">
        <v>234</v>
      </c>
      <c r="BY277" t="s">
        <v>234</v>
      </c>
      <c r="BZ277" t="s">
        <v>234</v>
      </c>
      <c r="CA277" t="s">
        <v>234</v>
      </c>
      <c r="CB277" t="s">
        <v>259</v>
      </c>
      <c r="CC277">
        <v>1000</v>
      </c>
      <c r="CD277" t="s">
        <v>1655</v>
      </c>
      <c r="CE277" t="s">
        <v>1445</v>
      </c>
      <c r="CF277" t="s">
        <v>234</v>
      </c>
      <c r="CG277" t="s">
        <v>234</v>
      </c>
      <c r="CH277" t="s">
        <v>234</v>
      </c>
      <c r="CI277" t="s">
        <v>234</v>
      </c>
      <c r="CJ277" t="s">
        <v>234</v>
      </c>
      <c r="CK277" t="s">
        <v>234</v>
      </c>
      <c r="CL277" t="s">
        <v>234</v>
      </c>
      <c r="CM277" t="s">
        <v>234</v>
      </c>
      <c r="CN277" t="s">
        <v>234</v>
      </c>
      <c r="CO277" t="s">
        <v>234</v>
      </c>
      <c r="CP277" t="s">
        <v>234</v>
      </c>
      <c r="CQ277" t="s">
        <v>234</v>
      </c>
      <c r="CR277" t="s">
        <v>234</v>
      </c>
      <c r="CS277" t="s">
        <v>234</v>
      </c>
      <c r="CT277" t="s">
        <v>234</v>
      </c>
      <c r="CU277" t="s">
        <v>234</v>
      </c>
      <c r="CV277" t="s">
        <v>234</v>
      </c>
      <c r="CW277" t="s">
        <v>234</v>
      </c>
      <c r="CX277" t="s">
        <v>234</v>
      </c>
      <c r="CY277" t="s">
        <v>234</v>
      </c>
      <c r="CZ277" t="s">
        <v>234</v>
      </c>
      <c r="DA277" t="s">
        <v>234</v>
      </c>
      <c r="DB277" t="s">
        <v>234</v>
      </c>
      <c r="DC277" t="s">
        <v>234</v>
      </c>
      <c r="DD277" t="s">
        <v>234</v>
      </c>
      <c r="DE277" t="s">
        <v>1445</v>
      </c>
      <c r="DF277" t="s">
        <v>1655</v>
      </c>
      <c r="DG277" t="s">
        <v>1655</v>
      </c>
      <c r="DH277" t="s">
        <v>239</v>
      </c>
      <c r="DI277" t="s">
        <v>314</v>
      </c>
      <c r="DJ277" t="s">
        <v>370</v>
      </c>
      <c r="DK277" t="s">
        <v>314</v>
      </c>
      <c r="DL277" t="s">
        <v>1018</v>
      </c>
      <c r="DM277">
        <v>1</v>
      </c>
      <c r="DN277">
        <v>0</v>
      </c>
      <c r="DO277">
        <v>0</v>
      </c>
      <c r="DP277">
        <v>0</v>
      </c>
      <c r="DQ277">
        <v>0</v>
      </c>
      <c r="DR277">
        <v>0</v>
      </c>
      <c r="DS277">
        <v>0</v>
      </c>
      <c r="DT277">
        <v>0</v>
      </c>
      <c r="DU277" t="s">
        <v>1655</v>
      </c>
      <c r="DV277">
        <v>45</v>
      </c>
      <c r="DW277" t="s">
        <v>4266</v>
      </c>
      <c r="DX277" t="s">
        <v>234</v>
      </c>
      <c r="DY277" t="s">
        <v>234</v>
      </c>
      <c r="DZ277" t="s">
        <v>234</v>
      </c>
      <c r="EA277" s="99">
        <v>45</v>
      </c>
      <c r="EB277" t="s">
        <v>1445</v>
      </c>
      <c r="EC277" t="s">
        <v>234</v>
      </c>
      <c r="ED277" t="s">
        <v>234</v>
      </c>
      <c r="EE277" t="s">
        <v>234</v>
      </c>
      <c r="EF277" t="s">
        <v>234</v>
      </c>
      <c r="EG277" t="s">
        <v>234</v>
      </c>
      <c r="EH277" t="s">
        <v>234</v>
      </c>
      <c r="EI277" t="s">
        <v>234</v>
      </c>
      <c r="EJ277" t="s">
        <v>234</v>
      </c>
      <c r="EK277" s="252" t="s">
        <v>234</v>
      </c>
      <c r="EL277" t="s">
        <v>234</v>
      </c>
      <c r="EM277" t="s">
        <v>234</v>
      </c>
      <c r="EN277" t="s">
        <v>234</v>
      </c>
      <c r="EO277" t="s">
        <v>234</v>
      </c>
      <c r="EP277" t="s">
        <v>234</v>
      </c>
      <c r="EQ277" s="252" t="s">
        <v>234</v>
      </c>
      <c r="ER277" t="s">
        <v>234</v>
      </c>
      <c r="ES277" t="s">
        <v>234</v>
      </c>
      <c r="ET277" t="s">
        <v>234</v>
      </c>
      <c r="EU277" t="s">
        <v>234</v>
      </c>
      <c r="EV277" t="s">
        <v>234</v>
      </c>
      <c r="EW277" t="s">
        <v>234</v>
      </c>
      <c r="EX277" t="s">
        <v>234</v>
      </c>
      <c r="EY277" t="s">
        <v>234</v>
      </c>
      <c r="EZ277" t="s">
        <v>234</v>
      </c>
      <c r="FA277" t="s">
        <v>234</v>
      </c>
      <c r="FB277" t="s">
        <v>234</v>
      </c>
      <c r="FC277" t="s">
        <v>234</v>
      </c>
      <c r="FD277" t="s">
        <v>234</v>
      </c>
      <c r="FE277" t="s">
        <v>234</v>
      </c>
      <c r="FF277" t="s">
        <v>234</v>
      </c>
      <c r="FG277" t="s">
        <v>234</v>
      </c>
      <c r="FH277" t="s">
        <v>234</v>
      </c>
      <c r="FI277" t="s">
        <v>234</v>
      </c>
      <c r="FJ277" t="s">
        <v>234</v>
      </c>
      <c r="FK277" t="s">
        <v>234</v>
      </c>
      <c r="FL277" t="s">
        <v>1445</v>
      </c>
      <c r="FM277" t="s">
        <v>234</v>
      </c>
      <c r="FN277" t="s">
        <v>234</v>
      </c>
      <c r="FO277" t="s">
        <v>234</v>
      </c>
      <c r="FP277" t="s">
        <v>234</v>
      </c>
      <c r="FQ277" t="s">
        <v>234</v>
      </c>
      <c r="FR277" t="s">
        <v>234</v>
      </c>
      <c r="FS277" t="s">
        <v>234</v>
      </c>
      <c r="FT277" t="s">
        <v>234</v>
      </c>
      <c r="FU277" t="s">
        <v>234</v>
      </c>
      <c r="FV277" t="s">
        <v>234</v>
      </c>
      <c r="FW277" t="s">
        <v>234</v>
      </c>
      <c r="FX277" t="s">
        <v>234</v>
      </c>
      <c r="FY277" t="s">
        <v>234</v>
      </c>
      <c r="FZ277" t="s">
        <v>234</v>
      </c>
      <c r="GA277" t="s">
        <v>234</v>
      </c>
      <c r="GB277" t="s">
        <v>234</v>
      </c>
      <c r="GC277" t="s">
        <v>234</v>
      </c>
      <c r="GD277" t="s">
        <v>234</v>
      </c>
      <c r="GE277" t="s">
        <v>234</v>
      </c>
      <c r="GF277" t="s">
        <v>234</v>
      </c>
      <c r="GG277" t="s">
        <v>234</v>
      </c>
      <c r="GH277" t="s">
        <v>234</v>
      </c>
      <c r="GI277" t="s">
        <v>234</v>
      </c>
      <c r="GJ277" t="s">
        <v>234</v>
      </c>
      <c r="GK277" t="s">
        <v>1445</v>
      </c>
      <c r="GL277" t="s">
        <v>1655</v>
      </c>
      <c r="GM277" t="s">
        <v>1655</v>
      </c>
      <c r="GN277" t="s">
        <v>239</v>
      </c>
      <c r="GO277" t="s">
        <v>314</v>
      </c>
      <c r="GP277" t="s">
        <v>370</v>
      </c>
      <c r="GQ277" t="s">
        <v>314</v>
      </c>
      <c r="GR277" t="s">
        <v>1655</v>
      </c>
      <c r="GS277" t="s">
        <v>4447</v>
      </c>
      <c r="GT277">
        <v>1</v>
      </c>
      <c r="GU277">
        <v>1</v>
      </c>
      <c r="GV277">
        <v>0</v>
      </c>
      <c r="GW277">
        <v>0</v>
      </c>
      <c r="GX277">
        <v>0</v>
      </c>
      <c r="GY277">
        <v>0</v>
      </c>
      <c r="GZ277" t="s">
        <v>234</v>
      </c>
      <c r="HA277" t="s">
        <v>3829</v>
      </c>
      <c r="HB277">
        <v>1</v>
      </c>
      <c r="HC277">
        <v>0</v>
      </c>
      <c r="HD277">
        <v>1</v>
      </c>
      <c r="HE277">
        <v>0</v>
      </c>
      <c r="HF277">
        <v>0</v>
      </c>
      <c r="HG277">
        <v>0</v>
      </c>
      <c r="HH277">
        <v>0</v>
      </c>
      <c r="HI277">
        <v>0</v>
      </c>
      <c r="HJ277" t="s">
        <v>234</v>
      </c>
      <c r="HK277" t="s">
        <v>1655</v>
      </c>
      <c r="HL277" t="s">
        <v>234</v>
      </c>
      <c r="HM277" t="s">
        <v>309</v>
      </c>
      <c r="HN277">
        <v>1</v>
      </c>
      <c r="HO277">
        <v>0</v>
      </c>
      <c r="HP277">
        <v>0</v>
      </c>
      <c r="HQ277" t="s">
        <v>234</v>
      </c>
      <c r="HR277" t="s">
        <v>234</v>
      </c>
      <c r="HS277" t="s">
        <v>234</v>
      </c>
      <c r="HT277" t="s">
        <v>234</v>
      </c>
      <c r="HU277" t="s">
        <v>234</v>
      </c>
      <c r="HV277" t="s">
        <v>234</v>
      </c>
      <c r="HW277" t="s">
        <v>234</v>
      </c>
      <c r="HX277" t="s">
        <v>234</v>
      </c>
      <c r="HY277" t="s">
        <v>234</v>
      </c>
      <c r="HZ277" t="s">
        <v>234</v>
      </c>
      <c r="IA277" t="s">
        <v>234</v>
      </c>
      <c r="IB277" t="s">
        <v>234</v>
      </c>
      <c r="IC277" t="s">
        <v>234</v>
      </c>
      <c r="ID277" t="s">
        <v>234</v>
      </c>
      <c r="IE277" t="s">
        <v>234</v>
      </c>
      <c r="IF277" t="s">
        <v>234</v>
      </c>
      <c r="IG277" t="s">
        <v>234</v>
      </c>
      <c r="IH277" t="s">
        <v>234</v>
      </c>
      <c r="II277" t="s">
        <v>234</v>
      </c>
      <c r="IJ277" t="s">
        <v>234</v>
      </c>
      <c r="IK277" t="s">
        <v>234</v>
      </c>
      <c r="IL277" t="s">
        <v>234</v>
      </c>
      <c r="IM277" t="s">
        <v>234</v>
      </c>
      <c r="IN277" t="s">
        <v>234</v>
      </c>
      <c r="IO277" t="s">
        <v>234</v>
      </c>
      <c r="IP277" t="s">
        <v>234</v>
      </c>
      <c r="IQ277" t="s">
        <v>234</v>
      </c>
      <c r="IR277" t="s">
        <v>234</v>
      </c>
      <c r="IS277" t="s">
        <v>234</v>
      </c>
      <c r="IT277" t="s">
        <v>234</v>
      </c>
      <c r="IU277" t="s">
        <v>234</v>
      </c>
      <c r="IV277" t="s">
        <v>234</v>
      </c>
      <c r="IW277" t="s">
        <v>234</v>
      </c>
      <c r="IX277" t="s">
        <v>234</v>
      </c>
      <c r="IY277" t="s">
        <v>234</v>
      </c>
      <c r="IZ277" t="s">
        <v>234</v>
      </c>
      <c r="JA277" t="s">
        <v>234</v>
      </c>
      <c r="JB277" t="s">
        <v>234</v>
      </c>
      <c r="JC277" t="s">
        <v>234</v>
      </c>
      <c r="JD277" t="s">
        <v>234</v>
      </c>
      <c r="JE277" t="s">
        <v>234</v>
      </c>
      <c r="JF277" t="s">
        <v>234</v>
      </c>
      <c r="JG277" t="s">
        <v>234</v>
      </c>
      <c r="JH277" t="s">
        <v>234</v>
      </c>
      <c r="JI277" t="s">
        <v>234</v>
      </c>
      <c r="JJ277" t="s">
        <v>234</v>
      </c>
      <c r="JK277" t="s">
        <v>234</v>
      </c>
      <c r="JL277" t="s">
        <v>234</v>
      </c>
      <c r="JM277" t="s">
        <v>234</v>
      </c>
      <c r="JN277" t="s">
        <v>234</v>
      </c>
      <c r="JO277" t="s">
        <v>234</v>
      </c>
      <c r="JP277" t="s">
        <v>234</v>
      </c>
      <c r="JQ277" t="s">
        <v>234</v>
      </c>
      <c r="JR277" t="s">
        <v>234</v>
      </c>
      <c r="JS277" t="s">
        <v>234</v>
      </c>
      <c r="JT277" t="s">
        <v>234</v>
      </c>
      <c r="JU277" t="s">
        <v>234</v>
      </c>
      <c r="JV277" t="s">
        <v>234</v>
      </c>
      <c r="JW277" t="s">
        <v>234</v>
      </c>
      <c r="JX277" t="s">
        <v>234</v>
      </c>
    </row>
    <row r="278" spans="1:284" x14ac:dyDescent="0.35">
      <c r="A278" t="s">
        <v>4453</v>
      </c>
      <c r="B278" s="268">
        <v>44624</v>
      </c>
      <c r="C278" t="s">
        <v>474</v>
      </c>
      <c r="D278" t="s">
        <v>473</v>
      </c>
      <c r="E278" t="s">
        <v>1387</v>
      </c>
      <c r="F278" t="s">
        <v>505</v>
      </c>
      <c r="G278" t="s">
        <v>1851</v>
      </c>
      <c r="H278" t="s">
        <v>3311</v>
      </c>
      <c r="I278" t="s">
        <v>246</v>
      </c>
      <c r="J278" t="s">
        <v>4439</v>
      </c>
      <c r="K278" t="s">
        <v>247</v>
      </c>
      <c r="L278" t="s">
        <v>284</v>
      </c>
      <c r="M278" t="s">
        <v>250</v>
      </c>
      <c r="N278" t="s">
        <v>234</v>
      </c>
      <c r="O278" t="s">
        <v>234</v>
      </c>
      <c r="P278" t="s">
        <v>308</v>
      </c>
      <c r="Q278" t="s">
        <v>234</v>
      </c>
      <c r="R278" t="s">
        <v>318</v>
      </c>
      <c r="S278">
        <v>1</v>
      </c>
      <c r="T278">
        <v>0</v>
      </c>
      <c r="U278">
        <v>0</v>
      </c>
      <c r="V278">
        <v>0</v>
      </c>
      <c r="W278">
        <v>0</v>
      </c>
      <c r="X278">
        <v>0</v>
      </c>
      <c r="Y278">
        <v>0</v>
      </c>
      <c r="Z278">
        <v>0</v>
      </c>
      <c r="AA278" t="s">
        <v>309</v>
      </c>
      <c r="AB278" t="s">
        <v>750</v>
      </c>
      <c r="AC278" t="s">
        <v>4449</v>
      </c>
      <c r="AD278">
        <v>1</v>
      </c>
      <c r="AE278">
        <v>0</v>
      </c>
      <c r="AF278">
        <v>0</v>
      </c>
      <c r="AG278">
        <v>0</v>
      </c>
      <c r="AH278">
        <v>0</v>
      </c>
      <c r="AI278">
        <v>0</v>
      </c>
      <c r="AJ278">
        <v>0</v>
      </c>
      <c r="AK278">
        <v>1</v>
      </c>
      <c r="AL278">
        <v>0</v>
      </c>
      <c r="AM278">
        <v>0</v>
      </c>
      <c r="AN278" t="s">
        <v>234</v>
      </c>
      <c r="AO278" t="s">
        <v>317</v>
      </c>
      <c r="AP278" t="s">
        <v>289</v>
      </c>
      <c r="AQ278" t="s">
        <v>3851</v>
      </c>
      <c r="AR278">
        <v>1</v>
      </c>
      <c r="AS278">
        <v>1</v>
      </c>
      <c r="AT278">
        <v>1</v>
      </c>
      <c r="AU278">
        <v>1</v>
      </c>
      <c r="AV278">
        <v>0</v>
      </c>
      <c r="AW278">
        <v>0</v>
      </c>
      <c r="AX278">
        <v>1</v>
      </c>
      <c r="AY278">
        <v>0</v>
      </c>
      <c r="AZ278" t="s">
        <v>1500</v>
      </c>
      <c r="BA278">
        <v>240</v>
      </c>
      <c r="BB278">
        <v>120</v>
      </c>
      <c r="BC278" t="s">
        <v>1445</v>
      </c>
      <c r="BD278">
        <v>360</v>
      </c>
      <c r="BE278" s="252">
        <v>138.461538461538</v>
      </c>
      <c r="BF278" t="s">
        <v>1655</v>
      </c>
      <c r="BG278">
        <v>300</v>
      </c>
      <c r="BH278" s="252">
        <v>130.434782608695</v>
      </c>
      <c r="BI278" t="s">
        <v>1655</v>
      </c>
      <c r="BJ278">
        <v>350</v>
      </c>
      <c r="BK278" s="252">
        <v>120.689655172413</v>
      </c>
      <c r="BL278" t="s">
        <v>1655</v>
      </c>
      <c r="BM278" t="s">
        <v>234</v>
      </c>
      <c r="BN278" s="252" t="s">
        <v>234</v>
      </c>
      <c r="BO278" t="s">
        <v>234</v>
      </c>
      <c r="BP278" t="s">
        <v>234</v>
      </c>
      <c r="BQ278" s="252" t="s">
        <v>234</v>
      </c>
      <c r="BR278" t="s">
        <v>234</v>
      </c>
      <c r="BS278" t="s">
        <v>1507</v>
      </c>
      <c r="BT278" t="s">
        <v>1655</v>
      </c>
      <c r="BU278">
        <v>1000</v>
      </c>
      <c r="BV278" t="s">
        <v>234</v>
      </c>
      <c r="BW278" t="s">
        <v>234</v>
      </c>
      <c r="BX278" t="s">
        <v>234</v>
      </c>
      <c r="BY278" t="s">
        <v>234</v>
      </c>
      <c r="BZ278" t="s">
        <v>234</v>
      </c>
      <c r="CA278" t="s">
        <v>234</v>
      </c>
      <c r="CB278" t="s">
        <v>259</v>
      </c>
      <c r="CC278">
        <v>1000</v>
      </c>
      <c r="CD278" t="s">
        <v>1655</v>
      </c>
      <c r="CE278" t="s">
        <v>1445</v>
      </c>
      <c r="CF278" t="s">
        <v>234</v>
      </c>
      <c r="CG278" t="s">
        <v>234</v>
      </c>
      <c r="CH278" t="s">
        <v>234</v>
      </c>
      <c r="CI278" t="s">
        <v>234</v>
      </c>
      <c r="CJ278" t="s">
        <v>234</v>
      </c>
      <c r="CK278" t="s">
        <v>234</v>
      </c>
      <c r="CL278" t="s">
        <v>234</v>
      </c>
      <c r="CM278" t="s">
        <v>234</v>
      </c>
      <c r="CN278" t="s">
        <v>234</v>
      </c>
      <c r="CO278" t="s">
        <v>234</v>
      </c>
      <c r="CP278" t="s">
        <v>234</v>
      </c>
      <c r="CQ278" t="s">
        <v>234</v>
      </c>
      <c r="CR278" t="s">
        <v>234</v>
      </c>
      <c r="CS278" t="s">
        <v>234</v>
      </c>
      <c r="CT278" t="s">
        <v>234</v>
      </c>
      <c r="CU278" t="s">
        <v>234</v>
      </c>
      <c r="CV278" t="s">
        <v>234</v>
      </c>
      <c r="CW278" t="s">
        <v>234</v>
      </c>
      <c r="CX278" t="s">
        <v>234</v>
      </c>
      <c r="CY278" t="s">
        <v>234</v>
      </c>
      <c r="CZ278" t="s">
        <v>234</v>
      </c>
      <c r="DA278" t="s">
        <v>234</v>
      </c>
      <c r="DB278" t="s">
        <v>234</v>
      </c>
      <c r="DC278" t="s">
        <v>234</v>
      </c>
      <c r="DD278" t="s">
        <v>234</v>
      </c>
      <c r="DE278" t="s">
        <v>1445</v>
      </c>
      <c r="DF278" t="s">
        <v>1445</v>
      </c>
      <c r="DG278" t="s">
        <v>1655</v>
      </c>
      <c r="DH278" t="s">
        <v>505</v>
      </c>
      <c r="DI278" t="s">
        <v>305</v>
      </c>
      <c r="DJ278" t="s">
        <v>1851</v>
      </c>
      <c r="DK278" t="s">
        <v>305</v>
      </c>
      <c r="DL278" t="s">
        <v>234</v>
      </c>
      <c r="DM278" t="s">
        <v>234</v>
      </c>
      <c r="DN278" t="s">
        <v>234</v>
      </c>
      <c r="DO278" t="s">
        <v>234</v>
      </c>
      <c r="DP278" t="s">
        <v>234</v>
      </c>
      <c r="DQ278" t="s">
        <v>234</v>
      </c>
      <c r="DR278" t="s">
        <v>234</v>
      </c>
      <c r="DS278" t="s">
        <v>234</v>
      </c>
      <c r="DT278" t="s">
        <v>234</v>
      </c>
      <c r="DU278" t="s">
        <v>234</v>
      </c>
      <c r="DV278" t="s">
        <v>234</v>
      </c>
      <c r="DW278" t="s">
        <v>234</v>
      </c>
      <c r="DX278" t="s">
        <v>234</v>
      </c>
      <c r="DY278" t="s">
        <v>234</v>
      </c>
      <c r="DZ278" t="s">
        <v>234</v>
      </c>
      <c r="EA278" t="s">
        <v>234</v>
      </c>
      <c r="EB278" t="s">
        <v>234</v>
      </c>
      <c r="EC278" t="s">
        <v>234</v>
      </c>
      <c r="ED278" t="s">
        <v>234</v>
      </c>
      <c r="EE278" t="s">
        <v>234</v>
      </c>
      <c r="EF278" t="s">
        <v>234</v>
      </c>
      <c r="EG278" t="s">
        <v>234</v>
      </c>
      <c r="EH278" t="s">
        <v>234</v>
      </c>
      <c r="EI278" t="s">
        <v>234</v>
      </c>
      <c r="EJ278" t="s">
        <v>234</v>
      </c>
      <c r="EK278" s="252" t="s">
        <v>234</v>
      </c>
      <c r="EL278" t="s">
        <v>234</v>
      </c>
      <c r="EM278" t="s">
        <v>234</v>
      </c>
      <c r="EN278" t="s">
        <v>234</v>
      </c>
      <c r="EO278" t="s">
        <v>234</v>
      </c>
      <c r="EP278" t="s">
        <v>234</v>
      </c>
      <c r="EQ278" s="252" t="s">
        <v>234</v>
      </c>
      <c r="ER278" t="s">
        <v>234</v>
      </c>
      <c r="ES278" t="s">
        <v>234</v>
      </c>
      <c r="ET278" t="s">
        <v>234</v>
      </c>
      <c r="EU278" t="s">
        <v>234</v>
      </c>
      <c r="EV278" t="s">
        <v>234</v>
      </c>
      <c r="EW278" t="s">
        <v>234</v>
      </c>
      <c r="EX278" t="s">
        <v>234</v>
      </c>
      <c r="EY278" t="s">
        <v>234</v>
      </c>
      <c r="EZ278" t="s">
        <v>234</v>
      </c>
      <c r="FA278" t="s">
        <v>234</v>
      </c>
      <c r="FB278" t="s">
        <v>234</v>
      </c>
      <c r="FC278" t="s">
        <v>234</v>
      </c>
      <c r="FD278" t="s">
        <v>234</v>
      </c>
      <c r="FE278" t="s">
        <v>234</v>
      </c>
      <c r="FF278" t="s">
        <v>234</v>
      </c>
      <c r="FG278" t="s">
        <v>234</v>
      </c>
      <c r="FH278" t="s">
        <v>234</v>
      </c>
      <c r="FI278" t="s">
        <v>234</v>
      </c>
      <c r="FJ278" t="s">
        <v>234</v>
      </c>
      <c r="FK278" t="s">
        <v>234</v>
      </c>
      <c r="FL278" t="s">
        <v>234</v>
      </c>
      <c r="FM278" t="s">
        <v>234</v>
      </c>
      <c r="FN278" t="s">
        <v>234</v>
      </c>
      <c r="FO278" t="s">
        <v>234</v>
      </c>
      <c r="FP278" t="s">
        <v>234</v>
      </c>
      <c r="FQ278" t="s">
        <v>234</v>
      </c>
      <c r="FR278" t="s">
        <v>234</v>
      </c>
      <c r="FS278" t="s">
        <v>234</v>
      </c>
      <c r="FT278" t="s">
        <v>234</v>
      </c>
      <c r="FU278" t="s">
        <v>234</v>
      </c>
      <c r="FV278" t="s">
        <v>234</v>
      </c>
      <c r="FW278" t="s">
        <v>234</v>
      </c>
      <c r="FX278" t="s">
        <v>234</v>
      </c>
      <c r="FY278" t="s">
        <v>234</v>
      </c>
      <c r="FZ278" t="s">
        <v>234</v>
      </c>
      <c r="GA278" t="s">
        <v>234</v>
      </c>
      <c r="GB278" t="s">
        <v>234</v>
      </c>
      <c r="GC278" t="s">
        <v>234</v>
      </c>
      <c r="GD278" t="s">
        <v>234</v>
      </c>
      <c r="GE278" t="s">
        <v>234</v>
      </c>
      <c r="GF278" t="s">
        <v>234</v>
      </c>
      <c r="GG278" t="s">
        <v>234</v>
      </c>
      <c r="GH278" t="s">
        <v>234</v>
      </c>
      <c r="GI278" t="s">
        <v>234</v>
      </c>
      <c r="GJ278" t="s">
        <v>234</v>
      </c>
      <c r="GK278" t="s">
        <v>234</v>
      </c>
      <c r="GL278" t="s">
        <v>234</v>
      </c>
      <c r="GM278" t="s">
        <v>234</v>
      </c>
      <c r="GN278" t="s">
        <v>234</v>
      </c>
      <c r="GO278" t="s">
        <v>234</v>
      </c>
      <c r="GP278" t="s">
        <v>234</v>
      </c>
      <c r="GQ278" t="s">
        <v>234</v>
      </c>
      <c r="GR278" t="s">
        <v>1655</v>
      </c>
      <c r="GS278" t="s">
        <v>4450</v>
      </c>
      <c r="GT278">
        <v>1</v>
      </c>
      <c r="GU278">
        <v>1</v>
      </c>
      <c r="GV278">
        <v>1</v>
      </c>
      <c r="GW278">
        <v>0</v>
      </c>
      <c r="GX278">
        <v>0</v>
      </c>
      <c r="GY278">
        <v>0</v>
      </c>
      <c r="GZ278" t="s">
        <v>234</v>
      </c>
      <c r="HA278" t="s">
        <v>4451</v>
      </c>
      <c r="HB278">
        <v>1</v>
      </c>
      <c r="HC278">
        <v>0</v>
      </c>
      <c r="HD278">
        <v>1</v>
      </c>
      <c r="HE278">
        <v>1</v>
      </c>
      <c r="HF278">
        <v>0</v>
      </c>
      <c r="HG278">
        <v>0</v>
      </c>
      <c r="HH278">
        <v>0</v>
      </c>
      <c r="HI278">
        <v>0</v>
      </c>
      <c r="HJ278" t="s">
        <v>234</v>
      </c>
      <c r="HK278" t="s">
        <v>1655</v>
      </c>
      <c r="HL278" t="s">
        <v>234</v>
      </c>
      <c r="HM278" t="s">
        <v>309</v>
      </c>
      <c r="HN278">
        <v>1</v>
      </c>
      <c r="HO278">
        <v>0</v>
      </c>
      <c r="HP278">
        <v>0</v>
      </c>
      <c r="HQ278" t="s">
        <v>234</v>
      </c>
      <c r="HR278" t="s">
        <v>234</v>
      </c>
      <c r="HS278" t="s">
        <v>234</v>
      </c>
      <c r="HT278" t="s">
        <v>234</v>
      </c>
      <c r="HU278" t="s">
        <v>234</v>
      </c>
      <c r="HV278" t="s">
        <v>234</v>
      </c>
      <c r="HW278" t="s">
        <v>234</v>
      </c>
      <c r="HX278" t="s">
        <v>234</v>
      </c>
      <c r="HY278" t="s">
        <v>234</v>
      </c>
      <c r="HZ278" t="s">
        <v>234</v>
      </c>
      <c r="IA278" t="s">
        <v>234</v>
      </c>
      <c r="IB278" t="s">
        <v>234</v>
      </c>
      <c r="IC278" t="s">
        <v>234</v>
      </c>
      <c r="ID278" t="s">
        <v>234</v>
      </c>
      <c r="IE278" t="s">
        <v>234</v>
      </c>
      <c r="IF278" t="s">
        <v>234</v>
      </c>
      <c r="IG278" t="s">
        <v>234</v>
      </c>
      <c r="IH278" t="s">
        <v>234</v>
      </c>
      <c r="II278" t="s">
        <v>234</v>
      </c>
      <c r="IJ278" t="s">
        <v>234</v>
      </c>
      <c r="IK278" t="s">
        <v>234</v>
      </c>
      <c r="IL278" t="s">
        <v>234</v>
      </c>
      <c r="IM278" t="s">
        <v>234</v>
      </c>
      <c r="IN278" t="s">
        <v>234</v>
      </c>
      <c r="IO278" t="s">
        <v>234</v>
      </c>
      <c r="IP278" t="s">
        <v>234</v>
      </c>
      <c r="IQ278" t="s">
        <v>234</v>
      </c>
      <c r="IR278" t="s">
        <v>234</v>
      </c>
      <c r="IS278" t="s">
        <v>234</v>
      </c>
      <c r="IT278" t="s">
        <v>234</v>
      </c>
      <c r="IU278" t="s">
        <v>234</v>
      </c>
      <c r="IV278" t="s">
        <v>234</v>
      </c>
      <c r="IW278" t="s">
        <v>234</v>
      </c>
      <c r="IX278" t="s">
        <v>234</v>
      </c>
      <c r="IY278" t="s">
        <v>234</v>
      </c>
      <c r="IZ278" t="s">
        <v>234</v>
      </c>
      <c r="JA278" t="s">
        <v>234</v>
      </c>
      <c r="JB278" t="s">
        <v>234</v>
      </c>
      <c r="JC278" t="s">
        <v>234</v>
      </c>
      <c r="JD278" t="s">
        <v>234</v>
      </c>
      <c r="JE278" t="s">
        <v>234</v>
      </c>
      <c r="JF278" t="s">
        <v>234</v>
      </c>
      <c r="JG278" t="s">
        <v>234</v>
      </c>
      <c r="JH278" t="s">
        <v>234</v>
      </c>
      <c r="JI278" t="s">
        <v>234</v>
      </c>
      <c r="JJ278" t="s">
        <v>234</v>
      </c>
      <c r="JK278" t="s">
        <v>234</v>
      </c>
      <c r="JL278" t="s">
        <v>234</v>
      </c>
      <c r="JM278" t="s">
        <v>234</v>
      </c>
      <c r="JN278" t="s">
        <v>234</v>
      </c>
      <c r="JO278" t="s">
        <v>234</v>
      </c>
      <c r="JP278" t="s">
        <v>234</v>
      </c>
      <c r="JQ278" t="s">
        <v>234</v>
      </c>
      <c r="JR278" t="s">
        <v>234</v>
      </c>
      <c r="JS278" t="s">
        <v>234</v>
      </c>
      <c r="JT278" t="s">
        <v>234</v>
      </c>
      <c r="JU278" t="s">
        <v>234</v>
      </c>
      <c r="JV278" t="s">
        <v>234</v>
      </c>
      <c r="JW278" t="s">
        <v>234</v>
      </c>
      <c r="JX278" t="s">
        <v>4452</v>
      </c>
    </row>
    <row r="279" spans="1:284" x14ac:dyDescent="0.35">
      <c r="A279" t="s">
        <v>4455</v>
      </c>
      <c r="B279" s="268">
        <v>44624</v>
      </c>
      <c r="C279" t="s">
        <v>474</v>
      </c>
      <c r="D279" t="s">
        <v>473</v>
      </c>
      <c r="E279" t="s">
        <v>1387</v>
      </c>
      <c r="F279" t="s">
        <v>505</v>
      </c>
      <c r="G279" t="s">
        <v>1851</v>
      </c>
      <c r="H279" t="s">
        <v>3311</v>
      </c>
      <c r="I279" t="s">
        <v>246</v>
      </c>
      <c r="J279" t="s">
        <v>4439</v>
      </c>
      <c r="K279" t="s">
        <v>247</v>
      </c>
      <c r="L279" t="s">
        <v>284</v>
      </c>
      <c r="M279" t="s">
        <v>250</v>
      </c>
      <c r="N279" t="s">
        <v>234</v>
      </c>
      <c r="O279" t="s">
        <v>234</v>
      </c>
      <c r="P279" t="s">
        <v>285</v>
      </c>
      <c r="Q279" t="s">
        <v>234</v>
      </c>
      <c r="R279" t="s">
        <v>302</v>
      </c>
      <c r="S279">
        <v>0</v>
      </c>
      <c r="T279">
        <v>1</v>
      </c>
      <c r="U279">
        <v>0</v>
      </c>
      <c r="V279">
        <v>0</v>
      </c>
      <c r="W279">
        <v>0</v>
      </c>
      <c r="X279">
        <v>0</v>
      </c>
      <c r="Y279">
        <v>0</v>
      </c>
      <c r="Z279">
        <v>0</v>
      </c>
      <c r="AA279" t="s">
        <v>303</v>
      </c>
      <c r="AB279" t="s">
        <v>752</v>
      </c>
      <c r="AC279" t="s">
        <v>287</v>
      </c>
      <c r="AD279">
        <v>1</v>
      </c>
      <c r="AE279">
        <v>0</v>
      </c>
      <c r="AF279">
        <v>0</v>
      </c>
      <c r="AG279">
        <v>0</v>
      </c>
      <c r="AH279">
        <v>0</v>
      </c>
      <c r="AI279">
        <v>0</v>
      </c>
      <c r="AJ279">
        <v>0</v>
      </c>
      <c r="AK279">
        <v>0</v>
      </c>
      <c r="AL279">
        <v>0</v>
      </c>
      <c r="AM279">
        <v>0</v>
      </c>
      <c r="AN279" t="s">
        <v>234</v>
      </c>
      <c r="AO279" t="s">
        <v>304</v>
      </c>
      <c r="AP279" t="s">
        <v>289</v>
      </c>
      <c r="AQ279" t="s">
        <v>234</v>
      </c>
      <c r="AR279" t="s">
        <v>234</v>
      </c>
      <c r="AS279" t="s">
        <v>234</v>
      </c>
      <c r="AT279" t="s">
        <v>234</v>
      </c>
      <c r="AU279" t="s">
        <v>234</v>
      </c>
      <c r="AV279" t="s">
        <v>234</v>
      </c>
      <c r="AW279" t="s">
        <v>234</v>
      </c>
      <c r="AX279" t="s">
        <v>234</v>
      </c>
      <c r="AY279" t="s">
        <v>234</v>
      </c>
      <c r="AZ279" t="s">
        <v>234</v>
      </c>
      <c r="BA279" t="s">
        <v>234</v>
      </c>
      <c r="BB279" t="s">
        <v>234</v>
      </c>
      <c r="BC279" t="s">
        <v>234</v>
      </c>
      <c r="BD279" t="s">
        <v>234</v>
      </c>
      <c r="BE279" s="252" t="s">
        <v>234</v>
      </c>
      <c r="BF279" t="s">
        <v>234</v>
      </c>
      <c r="BG279" t="s">
        <v>234</v>
      </c>
      <c r="BH279" s="252" t="s">
        <v>234</v>
      </c>
      <c r="BI279" t="s">
        <v>234</v>
      </c>
      <c r="BJ279" t="s">
        <v>234</v>
      </c>
      <c r="BK279" s="252" t="s">
        <v>234</v>
      </c>
      <c r="BL279" t="s">
        <v>234</v>
      </c>
      <c r="BM279" t="s">
        <v>234</v>
      </c>
      <c r="BN279" s="252" t="s">
        <v>234</v>
      </c>
      <c r="BO279" t="s">
        <v>234</v>
      </c>
      <c r="BP279" t="s">
        <v>234</v>
      </c>
      <c r="BQ279" s="252" t="s">
        <v>234</v>
      </c>
      <c r="BR279" t="s">
        <v>234</v>
      </c>
      <c r="BS279" t="s">
        <v>234</v>
      </c>
      <c r="BT279" t="s">
        <v>234</v>
      </c>
      <c r="BU279" t="s">
        <v>234</v>
      </c>
      <c r="BV279" t="s">
        <v>234</v>
      </c>
      <c r="BW279" t="s">
        <v>234</v>
      </c>
      <c r="BX279" t="s">
        <v>234</v>
      </c>
      <c r="BY279" t="s">
        <v>234</v>
      </c>
      <c r="BZ279" t="s">
        <v>234</v>
      </c>
      <c r="CA279" t="s">
        <v>234</v>
      </c>
      <c r="CB279" t="s">
        <v>234</v>
      </c>
      <c r="CC279" t="s">
        <v>234</v>
      </c>
      <c r="CD279" t="s">
        <v>234</v>
      </c>
      <c r="CE279" t="s">
        <v>234</v>
      </c>
      <c r="CF279" t="s">
        <v>234</v>
      </c>
      <c r="CG279" t="s">
        <v>234</v>
      </c>
      <c r="CH279" t="s">
        <v>234</v>
      </c>
      <c r="CI279" t="s">
        <v>234</v>
      </c>
      <c r="CJ279" t="s">
        <v>234</v>
      </c>
      <c r="CK279" t="s">
        <v>234</v>
      </c>
      <c r="CL279" t="s">
        <v>234</v>
      </c>
      <c r="CM279" t="s">
        <v>234</v>
      </c>
      <c r="CN279" t="s">
        <v>234</v>
      </c>
      <c r="CO279" t="s">
        <v>234</v>
      </c>
      <c r="CP279" t="s">
        <v>234</v>
      </c>
      <c r="CQ279" t="s">
        <v>234</v>
      </c>
      <c r="CR279" t="s">
        <v>234</v>
      </c>
      <c r="CS279" t="s">
        <v>234</v>
      </c>
      <c r="CT279" t="s">
        <v>234</v>
      </c>
      <c r="CU279" t="s">
        <v>234</v>
      </c>
      <c r="CV279" t="s">
        <v>234</v>
      </c>
      <c r="CW279" t="s">
        <v>234</v>
      </c>
      <c r="CX279" t="s">
        <v>234</v>
      </c>
      <c r="CY279" t="s">
        <v>234</v>
      </c>
      <c r="CZ279" t="s">
        <v>234</v>
      </c>
      <c r="DA279" t="s">
        <v>234</v>
      </c>
      <c r="DB279" t="s">
        <v>234</v>
      </c>
      <c r="DC279" t="s">
        <v>234</v>
      </c>
      <c r="DD279" t="s">
        <v>234</v>
      </c>
      <c r="DE279" t="s">
        <v>234</v>
      </c>
      <c r="DF279" t="s">
        <v>234</v>
      </c>
      <c r="DG279" t="s">
        <v>234</v>
      </c>
      <c r="DH279" t="s">
        <v>234</v>
      </c>
      <c r="DI279" t="s">
        <v>234</v>
      </c>
      <c r="DJ279" t="s">
        <v>234</v>
      </c>
      <c r="DK279" t="s">
        <v>234</v>
      </c>
      <c r="DL279" t="s">
        <v>4291</v>
      </c>
      <c r="DM279">
        <v>1</v>
      </c>
      <c r="DN279">
        <v>1</v>
      </c>
      <c r="DO279">
        <v>1</v>
      </c>
      <c r="DP279">
        <v>1</v>
      </c>
      <c r="DQ279">
        <v>1</v>
      </c>
      <c r="DR279">
        <v>0</v>
      </c>
      <c r="DS279">
        <v>1</v>
      </c>
      <c r="DT279">
        <v>0</v>
      </c>
      <c r="DU279" t="s">
        <v>1655</v>
      </c>
      <c r="DV279">
        <v>45</v>
      </c>
      <c r="DW279" t="s">
        <v>4266</v>
      </c>
      <c r="DX279" t="s">
        <v>234</v>
      </c>
      <c r="DY279" t="s">
        <v>234</v>
      </c>
      <c r="DZ279" t="s">
        <v>234</v>
      </c>
      <c r="EA279" s="99">
        <v>45</v>
      </c>
      <c r="EB279" t="s">
        <v>1445</v>
      </c>
      <c r="EC279">
        <v>25</v>
      </c>
      <c r="ED279" t="s">
        <v>1445</v>
      </c>
      <c r="EE279">
        <v>75</v>
      </c>
      <c r="EF279" t="s">
        <v>1445</v>
      </c>
      <c r="EG279" t="s">
        <v>1655</v>
      </c>
      <c r="EH279">
        <v>35</v>
      </c>
      <c r="EI279" t="s">
        <v>234</v>
      </c>
      <c r="EJ279" t="s">
        <v>234</v>
      </c>
      <c r="EK279" s="252">
        <v>35</v>
      </c>
      <c r="EL279" t="s">
        <v>1655</v>
      </c>
      <c r="EM279" t="s">
        <v>1655</v>
      </c>
      <c r="EN279">
        <v>75</v>
      </c>
      <c r="EO279" t="s">
        <v>234</v>
      </c>
      <c r="EP279" t="s">
        <v>234</v>
      </c>
      <c r="EQ279" s="252">
        <v>75</v>
      </c>
      <c r="ER279" t="s">
        <v>1655</v>
      </c>
      <c r="ES279" t="s">
        <v>1655</v>
      </c>
      <c r="ET279">
        <v>100</v>
      </c>
      <c r="EU279" t="s">
        <v>234</v>
      </c>
      <c r="EV279" t="s">
        <v>234</v>
      </c>
      <c r="EW279" t="s">
        <v>234</v>
      </c>
      <c r="EX279" s="99">
        <v>100</v>
      </c>
      <c r="EY279" t="s">
        <v>1655</v>
      </c>
      <c r="EZ279" t="s">
        <v>234</v>
      </c>
      <c r="FA279" t="s">
        <v>234</v>
      </c>
      <c r="FB279" t="s">
        <v>234</v>
      </c>
      <c r="FC279" t="s">
        <v>234</v>
      </c>
      <c r="FD279" t="s">
        <v>234</v>
      </c>
      <c r="FE279" t="s">
        <v>234</v>
      </c>
      <c r="FF279" t="s">
        <v>234</v>
      </c>
      <c r="FG279" t="s">
        <v>234</v>
      </c>
      <c r="FH279" t="s">
        <v>234</v>
      </c>
      <c r="FI279" t="s">
        <v>234</v>
      </c>
      <c r="FJ279" t="s">
        <v>234</v>
      </c>
      <c r="FK279" t="s">
        <v>234</v>
      </c>
      <c r="FL279" t="s">
        <v>1445</v>
      </c>
      <c r="FM279" t="s">
        <v>234</v>
      </c>
      <c r="FN279" t="s">
        <v>234</v>
      </c>
      <c r="FO279" t="s">
        <v>234</v>
      </c>
      <c r="FP279" t="s">
        <v>234</v>
      </c>
      <c r="FQ279" t="s">
        <v>234</v>
      </c>
      <c r="FR279" t="s">
        <v>234</v>
      </c>
      <c r="FS279" t="s">
        <v>234</v>
      </c>
      <c r="FT279" t="s">
        <v>234</v>
      </c>
      <c r="FU279" t="s">
        <v>234</v>
      </c>
      <c r="FV279" t="s">
        <v>234</v>
      </c>
      <c r="FW279" t="s">
        <v>234</v>
      </c>
      <c r="FX279" t="s">
        <v>234</v>
      </c>
      <c r="FY279" t="s">
        <v>234</v>
      </c>
      <c r="FZ279" t="s">
        <v>234</v>
      </c>
      <c r="GA279" t="s">
        <v>234</v>
      </c>
      <c r="GB279" t="s">
        <v>234</v>
      </c>
      <c r="GC279" t="s">
        <v>234</v>
      </c>
      <c r="GD279" t="s">
        <v>234</v>
      </c>
      <c r="GE279" t="s">
        <v>234</v>
      </c>
      <c r="GF279" t="s">
        <v>234</v>
      </c>
      <c r="GG279" t="s">
        <v>234</v>
      </c>
      <c r="GH279" t="s">
        <v>234</v>
      </c>
      <c r="GI279" t="s">
        <v>234</v>
      </c>
      <c r="GJ279" t="s">
        <v>234</v>
      </c>
      <c r="GK279" t="s">
        <v>1445</v>
      </c>
      <c r="GL279" t="s">
        <v>1655</v>
      </c>
      <c r="GM279" t="s">
        <v>1655</v>
      </c>
      <c r="GN279" t="s">
        <v>505</v>
      </c>
      <c r="GO279" t="s">
        <v>305</v>
      </c>
      <c r="GP279" t="s">
        <v>1851</v>
      </c>
      <c r="GQ279" t="s">
        <v>305</v>
      </c>
      <c r="GR279" t="s">
        <v>1655</v>
      </c>
      <c r="GS279" t="s">
        <v>4454</v>
      </c>
      <c r="GT279">
        <v>1</v>
      </c>
      <c r="GU279">
        <v>1</v>
      </c>
      <c r="GV279">
        <v>0</v>
      </c>
      <c r="GW279">
        <v>0</v>
      </c>
      <c r="GX279">
        <v>0</v>
      </c>
      <c r="GY279">
        <v>0</v>
      </c>
      <c r="GZ279" t="s">
        <v>234</v>
      </c>
      <c r="HA279" t="s">
        <v>4209</v>
      </c>
      <c r="HB279">
        <v>0</v>
      </c>
      <c r="HC279">
        <v>0</v>
      </c>
      <c r="HD279">
        <v>1</v>
      </c>
      <c r="HE279">
        <v>1</v>
      </c>
      <c r="HF279">
        <v>0</v>
      </c>
      <c r="HG279">
        <v>0</v>
      </c>
      <c r="HH279">
        <v>0</v>
      </c>
      <c r="HI279">
        <v>0</v>
      </c>
      <c r="HJ279" t="s">
        <v>234</v>
      </c>
      <c r="HK279" t="s">
        <v>1655</v>
      </c>
      <c r="HL279" t="s">
        <v>234</v>
      </c>
      <c r="HM279" t="s">
        <v>303</v>
      </c>
      <c r="HN279">
        <v>0</v>
      </c>
      <c r="HO279">
        <v>1</v>
      </c>
      <c r="HP279">
        <v>0</v>
      </c>
      <c r="HQ279" t="s">
        <v>234</v>
      </c>
      <c r="HR279" t="s">
        <v>234</v>
      </c>
      <c r="HS279" t="s">
        <v>234</v>
      </c>
      <c r="HT279" t="s">
        <v>234</v>
      </c>
      <c r="HU279" t="s">
        <v>234</v>
      </c>
      <c r="HV279" t="s">
        <v>234</v>
      </c>
      <c r="HW279" t="s">
        <v>234</v>
      </c>
      <c r="HX279" t="s">
        <v>234</v>
      </c>
      <c r="HY279" t="s">
        <v>234</v>
      </c>
      <c r="HZ279" t="s">
        <v>234</v>
      </c>
      <c r="IA279" t="s">
        <v>234</v>
      </c>
      <c r="IB279" t="s">
        <v>234</v>
      </c>
      <c r="IC279" t="s">
        <v>234</v>
      </c>
      <c r="ID279" t="s">
        <v>234</v>
      </c>
      <c r="IE279" t="s">
        <v>234</v>
      </c>
      <c r="IF279" t="s">
        <v>234</v>
      </c>
      <c r="IG279" t="s">
        <v>234</v>
      </c>
      <c r="IH279" t="s">
        <v>234</v>
      </c>
      <c r="II279" t="s">
        <v>234</v>
      </c>
      <c r="IJ279" t="s">
        <v>234</v>
      </c>
      <c r="IK279" t="s">
        <v>234</v>
      </c>
      <c r="IL279" t="s">
        <v>234</v>
      </c>
      <c r="IM279" t="s">
        <v>234</v>
      </c>
      <c r="IN279" t="s">
        <v>234</v>
      </c>
      <c r="IO279" t="s">
        <v>234</v>
      </c>
      <c r="IP279" t="s">
        <v>234</v>
      </c>
      <c r="IQ279" t="s">
        <v>234</v>
      </c>
      <c r="IR279" t="s">
        <v>234</v>
      </c>
      <c r="IS279" t="s">
        <v>234</v>
      </c>
      <c r="IT279" t="s">
        <v>234</v>
      </c>
      <c r="IU279" t="s">
        <v>234</v>
      </c>
      <c r="IV279" t="s">
        <v>234</v>
      </c>
      <c r="IW279" t="s">
        <v>234</v>
      </c>
      <c r="IX279" t="s">
        <v>234</v>
      </c>
      <c r="IY279" t="s">
        <v>234</v>
      </c>
      <c r="IZ279" t="s">
        <v>234</v>
      </c>
      <c r="JA279" t="s">
        <v>234</v>
      </c>
      <c r="JB279" t="s">
        <v>234</v>
      </c>
      <c r="JC279" t="s">
        <v>234</v>
      </c>
      <c r="JD279" t="s">
        <v>234</v>
      </c>
      <c r="JE279" t="s">
        <v>234</v>
      </c>
      <c r="JF279" t="s">
        <v>234</v>
      </c>
      <c r="JG279" t="s">
        <v>234</v>
      </c>
      <c r="JH279" t="s">
        <v>234</v>
      </c>
      <c r="JI279" t="s">
        <v>234</v>
      </c>
      <c r="JJ279" t="s">
        <v>234</v>
      </c>
      <c r="JK279" t="s">
        <v>234</v>
      </c>
      <c r="JL279" t="s">
        <v>234</v>
      </c>
      <c r="JM279" t="s">
        <v>234</v>
      </c>
      <c r="JN279" t="s">
        <v>234</v>
      </c>
      <c r="JO279" t="s">
        <v>234</v>
      </c>
      <c r="JP279" t="s">
        <v>234</v>
      </c>
      <c r="JQ279" t="s">
        <v>234</v>
      </c>
      <c r="JR279" t="s">
        <v>234</v>
      </c>
      <c r="JS279" t="s">
        <v>234</v>
      </c>
      <c r="JT279" t="s">
        <v>234</v>
      </c>
      <c r="JU279" t="s">
        <v>234</v>
      </c>
      <c r="JV279" t="s">
        <v>234</v>
      </c>
      <c r="JW279" t="s">
        <v>234</v>
      </c>
      <c r="JX279" t="s">
        <v>234</v>
      </c>
    </row>
    <row r="280" spans="1:284" x14ac:dyDescent="0.35">
      <c r="A280" t="s">
        <v>4460</v>
      </c>
      <c r="B280" s="268">
        <v>44624</v>
      </c>
      <c r="C280" t="s">
        <v>474</v>
      </c>
      <c r="D280" t="s">
        <v>473</v>
      </c>
      <c r="E280" t="s">
        <v>1387</v>
      </c>
      <c r="F280" t="s">
        <v>505</v>
      </c>
      <c r="G280" t="s">
        <v>1851</v>
      </c>
      <c r="H280" t="s">
        <v>3311</v>
      </c>
      <c r="I280" t="s">
        <v>246</v>
      </c>
      <c r="J280" t="s">
        <v>4439</v>
      </c>
      <c r="K280" t="s">
        <v>247</v>
      </c>
      <c r="L280" t="s">
        <v>284</v>
      </c>
      <c r="M280" t="s">
        <v>250</v>
      </c>
      <c r="N280" t="s">
        <v>234</v>
      </c>
      <c r="O280" t="s">
        <v>234</v>
      </c>
      <c r="P280" t="s">
        <v>308</v>
      </c>
      <c r="Q280" t="s">
        <v>234</v>
      </c>
      <c r="R280" t="s">
        <v>3875</v>
      </c>
      <c r="S280">
        <v>1</v>
      </c>
      <c r="T280">
        <v>1</v>
      </c>
      <c r="U280">
        <v>0</v>
      </c>
      <c r="V280">
        <v>0</v>
      </c>
      <c r="W280">
        <v>0</v>
      </c>
      <c r="X280">
        <v>0</v>
      </c>
      <c r="Y280">
        <v>0</v>
      </c>
      <c r="Z280">
        <v>0</v>
      </c>
      <c r="AA280" t="s">
        <v>309</v>
      </c>
      <c r="AB280" t="s">
        <v>750</v>
      </c>
      <c r="AC280" t="s">
        <v>4456</v>
      </c>
      <c r="AD280">
        <v>1</v>
      </c>
      <c r="AE280">
        <v>0</v>
      </c>
      <c r="AF280">
        <v>0</v>
      </c>
      <c r="AG280">
        <v>0</v>
      </c>
      <c r="AH280">
        <v>0</v>
      </c>
      <c r="AI280">
        <v>0</v>
      </c>
      <c r="AJ280">
        <v>1</v>
      </c>
      <c r="AK280">
        <v>1</v>
      </c>
      <c r="AL280">
        <v>0</v>
      </c>
      <c r="AM280">
        <v>0</v>
      </c>
      <c r="AN280" t="s">
        <v>234</v>
      </c>
      <c r="AO280" t="s">
        <v>304</v>
      </c>
      <c r="AP280" t="s">
        <v>311</v>
      </c>
      <c r="AQ280" t="s">
        <v>4457</v>
      </c>
      <c r="AR280">
        <v>1</v>
      </c>
      <c r="AS280">
        <v>1</v>
      </c>
      <c r="AT280">
        <v>1</v>
      </c>
      <c r="AU280">
        <v>1</v>
      </c>
      <c r="AV280">
        <v>1</v>
      </c>
      <c r="AW280">
        <v>1</v>
      </c>
      <c r="AX280">
        <v>1</v>
      </c>
      <c r="AY280">
        <v>0</v>
      </c>
      <c r="AZ280" t="s">
        <v>1500</v>
      </c>
      <c r="BA280">
        <v>200</v>
      </c>
      <c r="BB280">
        <v>100</v>
      </c>
      <c r="BC280" t="s">
        <v>1445</v>
      </c>
      <c r="BD280">
        <v>300</v>
      </c>
      <c r="BE280" s="252">
        <v>115.384615384615</v>
      </c>
      <c r="BF280" t="s">
        <v>1655</v>
      </c>
      <c r="BG280">
        <v>275</v>
      </c>
      <c r="BH280" s="252">
        <v>119.565217391304</v>
      </c>
      <c r="BI280" t="s">
        <v>1655</v>
      </c>
      <c r="BJ280">
        <v>350</v>
      </c>
      <c r="BK280" s="252">
        <v>120.689655172413</v>
      </c>
      <c r="BL280" t="s">
        <v>1655</v>
      </c>
      <c r="BM280">
        <v>600</v>
      </c>
      <c r="BN280" s="252">
        <v>250</v>
      </c>
      <c r="BO280" t="s">
        <v>1445</v>
      </c>
      <c r="BP280">
        <v>800</v>
      </c>
      <c r="BQ280" s="252">
        <v>333.33333333333297</v>
      </c>
      <c r="BR280" t="s">
        <v>1655</v>
      </c>
      <c r="BS280" t="s">
        <v>1507</v>
      </c>
      <c r="BT280" t="s">
        <v>1655</v>
      </c>
      <c r="BU280">
        <v>1000</v>
      </c>
      <c r="BV280" t="s">
        <v>234</v>
      </c>
      <c r="BW280" t="s">
        <v>234</v>
      </c>
      <c r="BX280" t="s">
        <v>234</v>
      </c>
      <c r="BY280" t="s">
        <v>234</v>
      </c>
      <c r="BZ280" t="s">
        <v>234</v>
      </c>
      <c r="CA280" t="s">
        <v>234</v>
      </c>
      <c r="CB280" t="s">
        <v>259</v>
      </c>
      <c r="CC280">
        <v>1000</v>
      </c>
      <c r="CD280" t="s">
        <v>1655</v>
      </c>
      <c r="CE280" t="s">
        <v>1445</v>
      </c>
      <c r="CF280" t="s">
        <v>234</v>
      </c>
      <c r="CG280" t="s">
        <v>234</v>
      </c>
      <c r="CH280" t="s">
        <v>234</v>
      </c>
      <c r="CI280" t="s">
        <v>234</v>
      </c>
      <c r="CJ280" t="s">
        <v>234</v>
      </c>
      <c r="CK280" t="s">
        <v>234</v>
      </c>
      <c r="CL280" t="s">
        <v>234</v>
      </c>
      <c r="CM280" t="s">
        <v>234</v>
      </c>
      <c r="CN280" t="s">
        <v>234</v>
      </c>
      <c r="CO280" t="s">
        <v>234</v>
      </c>
      <c r="CP280" t="s">
        <v>234</v>
      </c>
      <c r="CQ280" t="s">
        <v>234</v>
      </c>
      <c r="CR280" t="s">
        <v>234</v>
      </c>
      <c r="CS280" t="s">
        <v>234</v>
      </c>
      <c r="CT280" t="s">
        <v>234</v>
      </c>
      <c r="CU280" t="s">
        <v>234</v>
      </c>
      <c r="CV280" t="s">
        <v>234</v>
      </c>
      <c r="CW280" t="s">
        <v>234</v>
      </c>
      <c r="CX280" t="s">
        <v>234</v>
      </c>
      <c r="CY280" t="s">
        <v>234</v>
      </c>
      <c r="CZ280" t="s">
        <v>234</v>
      </c>
      <c r="DA280" t="s">
        <v>234</v>
      </c>
      <c r="DB280" t="s">
        <v>234</v>
      </c>
      <c r="DC280" t="s">
        <v>234</v>
      </c>
      <c r="DD280" t="s">
        <v>234</v>
      </c>
      <c r="DE280" t="s">
        <v>1445</v>
      </c>
      <c r="DF280" t="s">
        <v>1655</v>
      </c>
      <c r="DG280" t="s">
        <v>1655</v>
      </c>
      <c r="DH280" t="s">
        <v>239</v>
      </c>
      <c r="DI280" t="s">
        <v>314</v>
      </c>
      <c r="DJ280" t="s">
        <v>370</v>
      </c>
      <c r="DK280" t="s">
        <v>314</v>
      </c>
      <c r="DL280" t="s">
        <v>4458</v>
      </c>
      <c r="DM280">
        <v>1</v>
      </c>
      <c r="DN280">
        <v>0</v>
      </c>
      <c r="DO280">
        <v>1</v>
      </c>
      <c r="DP280">
        <v>1</v>
      </c>
      <c r="DQ280">
        <v>1</v>
      </c>
      <c r="DR280">
        <v>1</v>
      </c>
      <c r="DS280">
        <v>1</v>
      </c>
      <c r="DT280">
        <v>0</v>
      </c>
      <c r="DU280" t="s">
        <v>1655</v>
      </c>
      <c r="DV280">
        <v>40</v>
      </c>
      <c r="DW280" t="s">
        <v>3818</v>
      </c>
      <c r="DX280" t="s">
        <v>234</v>
      </c>
      <c r="DY280" t="s">
        <v>234</v>
      </c>
      <c r="DZ280" t="s">
        <v>234</v>
      </c>
      <c r="EA280" s="99">
        <v>40</v>
      </c>
      <c r="EB280" t="s">
        <v>1655</v>
      </c>
      <c r="EC280" t="s">
        <v>234</v>
      </c>
      <c r="ED280" t="s">
        <v>234</v>
      </c>
      <c r="EE280">
        <v>75</v>
      </c>
      <c r="EF280" t="s">
        <v>1445</v>
      </c>
      <c r="EG280" t="s">
        <v>1655</v>
      </c>
      <c r="EH280">
        <v>75</v>
      </c>
      <c r="EI280" t="s">
        <v>234</v>
      </c>
      <c r="EJ280" t="s">
        <v>234</v>
      </c>
      <c r="EK280" s="252">
        <v>75</v>
      </c>
      <c r="EL280" t="s">
        <v>1655</v>
      </c>
      <c r="EM280" t="s">
        <v>1655</v>
      </c>
      <c r="EN280">
        <v>125</v>
      </c>
      <c r="EO280" t="s">
        <v>234</v>
      </c>
      <c r="EP280" t="s">
        <v>234</v>
      </c>
      <c r="EQ280" s="252">
        <v>125</v>
      </c>
      <c r="ER280" t="s">
        <v>1655</v>
      </c>
      <c r="ES280" t="s">
        <v>1655</v>
      </c>
      <c r="ET280">
        <v>100</v>
      </c>
      <c r="EU280" t="s">
        <v>234</v>
      </c>
      <c r="EV280" t="s">
        <v>234</v>
      </c>
      <c r="EW280" t="s">
        <v>234</v>
      </c>
      <c r="EX280" s="99">
        <v>100</v>
      </c>
      <c r="EY280" t="s">
        <v>1655</v>
      </c>
      <c r="EZ280" t="s">
        <v>1655</v>
      </c>
      <c r="FA280" t="s">
        <v>234</v>
      </c>
      <c r="FB280">
        <v>25</v>
      </c>
      <c r="FC280" t="s">
        <v>234</v>
      </c>
      <c r="FD280" t="s">
        <v>234</v>
      </c>
      <c r="FE280" t="s">
        <v>234</v>
      </c>
      <c r="FF280" t="s">
        <v>234</v>
      </c>
      <c r="FG280" t="s">
        <v>234</v>
      </c>
      <c r="FH280" t="s">
        <v>234</v>
      </c>
      <c r="FI280" t="s">
        <v>1655</v>
      </c>
      <c r="FJ280" t="s">
        <v>259</v>
      </c>
      <c r="FK280" s="99">
        <v>25</v>
      </c>
      <c r="FL280" t="s">
        <v>1445</v>
      </c>
      <c r="FM280" t="s">
        <v>234</v>
      </c>
      <c r="FN280" t="s">
        <v>234</v>
      </c>
      <c r="FO280" t="s">
        <v>234</v>
      </c>
      <c r="FP280" t="s">
        <v>234</v>
      </c>
      <c r="FQ280" t="s">
        <v>234</v>
      </c>
      <c r="FR280" t="s">
        <v>234</v>
      </c>
      <c r="FS280" t="s">
        <v>234</v>
      </c>
      <c r="FT280" t="s">
        <v>234</v>
      </c>
      <c r="FU280" t="s">
        <v>234</v>
      </c>
      <c r="FV280" t="s">
        <v>234</v>
      </c>
      <c r="FW280" t="s">
        <v>234</v>
      </c>
      <c r="FX280" t="s">
        <v>234</v>
      </c>
      <c r="FY280" t="s">
        <v>234</v>
      </c>
      <c r="FZ280" t="s">
        <v>234</v>
      </c>
      <c r="GA280" t="s">
        <v>234</v>
      </c>
      <c r="GB280" t="s">
        <v>234</v>
      </c>
      <c r="GC280" t="s">
        <v>234</v>
      </c>
      <c r="GD280" t="s">
        <v>234</v>
      </c>
      <c r="GE280" t="s">
        <v>234</v>
      </c>
      <c r="GF280" t="s">
        <v>234</v>
      </c>
      <c r="GG280" t="s">
        <v>234</v>
      </c>
      <c r="GH280" t="s">
        <v>234</v>
      </c>
      <c r="GI280" t="s">
        <v>234</v>
      </c>
      <c r="GJ280" t="s">
        <v>234</v>
      </c>
      <c r="GK280" t="s">
        <v>1445</v>
      </c>
      <c r="GL280" t="s">
        <v>1655</v>
      </c>
      <c r="GM280" t="s">
        <v>1655</v>
      </c>
      <c r="GN280" t="s">
        <v>239</v>
      </c>
      <c r="GO280" t="s">
        <v>314</v>
      </c>
      <c r="GP280" t="s">
        <v>370</v>
      </c>
      <c r="GQ280" t="s">
        <v>314</v>
      </c>
      <c r="GR280" t="s">
        <v>1655</v>
      </c>
      <c r="GS280" t="s">
        <v>4447</v>
      </c>
      <c r="GT280">
        <v>1</v>
      </c>
      <c r="GU280">
        <v>1</v>
      </c>
      <c r="GV280">
        <v>0</v>
      </c>
      <c r="GW280">
        <v>0</v>
      </c>
      <c r="GX280">
        <v>0</v>
      </c>
      <c r="GY280">
        <v>0</v>
      </c>
      <c r="GZ280" t="s">
        <v>234</v>
      </c>
      <c r="HA280" t="s">
        <v>4459</v>
      </c>
      <c r="HB280">
        <v>1</v>
      </c>
      <c r="HC280">
        <v>0</v>
      </c>
      <c r="HD280">
        <v>0</v>
      </c>
      <c r="HE280">
        <v>1</v>
      </c>
      <c r="HF280">
        <v>1</v>
      </c>
      <c r="HG280">
        <v>0</v>
      </c>
      <c r="HH280">
        <v>0</v>
      </c>
      <c r="HI280">
        <v>0</v>
      </c>
      <c r="HJ280" t="s">
        <v>234</v>
      </c>
      <c r="HK280" t="s">
        <v>1655</v>
      </c>
      <c r="HL280" t="s">
        <v>234</v>
      </c>
      <c r="HM280" t="s">
        <v>3878</v>
      </c>
      <c r="HN280">
        <v>1</v>
      </c>
      <c r="HO280">
        <v>1</v>
      </c>
      <c r="HP280">
        <v>0</v>
      </c>
      <c r="HQ280" t="s">
        <v>234</v>
      </c>
      <c r="HR280" t="s">
        <v>234</v>
      </c>
      <c r="HS280" t="s">
        <v>234</v>
      </c>
      <c r="HT280" t="s">
        <v>234</v>
      </c>
      <c r="HU280" t="s">
        <v>234</v>
      </c>
      <c r="HV280" t="s">
        <v>234</v>
      </c>
      <c r="HW280" t="s">
        <v>234</v>
      </c>
      <c r="HX280" t="s">
        <v>234</v>
      </c>
      <c r="HY280" t="s">
        <v>234</v>
      </c>
      <c r="HZ280" t="s">
        <v>234</v>
      </c>
      <c r="IA280" t="s">
        <v>234</v>
      </c>
      <c r="IB280" t="s">
        <v>234</v>
      </c>
      <c r="IC280" t="s">
        <v>234</v>
      </c>
      <c r="ID280" t="s">
        <v>234</v>
      </c>
      <c r="IE280" t="s">
        <v>234</v>
      </c>
      <c r="IF280" t="s">
        <v>234</v>
      </c>
      <c r="IG280" t="s">
        <v>234</v>
      </c>
      <c r="IH280" t="s">
        <v>234</v>
      </c>
      <c r="II280" t="s">
        <v>234</v>
      </c>
      <c r="IJ280" t="s">
        <v>234</v>
      </c>
      <c r="IK280" t="s">
        <v>234</v>
      </c>
      <c r="IL280" t="s">
        <v>234</v>
      </c>
      <c r="IM280" t="s">
        <v>234</v>
      </c>
      <c r="IN280" t="s">
        <v>234</v>
      </c>
      <c r="IO280" t="s">
        <v>234</v>
      </c>
      <c r="IP280" t="s">
        <v>234</v>
      </c>
      <c r="IQ280" t="s">
        <v>234</v>
      </c>
      <c r="IR280" t="s">
        <v>234</v>
      </c>
      <c r="IS280" t="s">
        <v>234</v>
      </c>
      <c r="IT280" t="s">
        <v>234</v>
      </c>
      <c r="IU280" t="s">
        <v>234</v>
      </c>
      <c r="IV280" t="s">
        <v>234</v>
      </c>
      <c r="IW280" t="s">
        <v>234</v>
      </c>
      <c r="IX280" t="s">
        <v>234</v>
      </c>
      <c r="IY280" t="s">
        <v>234</v>
      </c>
      <c r="IZ280" t="s">
        <v>234</v>
      </c>
      <c r="JA280" t="s">
        <v>234</v>
      </c>
      <c r="JB280" t="s">
        <v>234</v>
      </c>
      <c r="JC280" t="s">
        <v>234</v>
      </c>
      <c r="JD280" t="s">
        <v>234</v>
      </c>
      <c r="JE280" t="s">
        <v>234</v>
      </c>
      <c r="JF280" t="s">
        <v>234</v>
      </c>
      <c r="JG280" t="s">
        <v>234</v>
      </c>
      <c r="JH280" t="s">
        <v>234</v>
      </c>
      <c r="JI280" t="s">
        <v>234</v>
      </c>
      <c r="JJ280" t="s">
        <v>234</v>
      </c>
      <c r="JK280" t="s">
        <v>234</v>
      </c>
      <c r="JL280" t="s">
        <v>234</v>
      </c>
      <c r="JM280" t="s">
        <v>234</v>
      </c>
      <c r="JN280" t="s">
        <v>234</v>
      </c>
      <c r="JO280" t="s">
        <v>234</v>
      </c>
      <c r="JP280" t="s">
        <v>234</v>
      </c>
      <c r="JQ280" t="s">
        <v>234</v>
      </c>
      <c r="JR280" t="s">
        <v>234</v>
      </c>
      <c r="JS280" t="s">
        <v>234</v>
      </c>
      <c r="JT280" t="s">
        <v>234</v>
      </c>
      <c r="JU280" t="s">
        <v>234</v>
      </c>
      <c r="JV280" t="s">
        <v>234</v>
      </c>
      <c r="JW280" t="s">
        <v>234</v>
      </c>
      <c r="JX280" t="s">
        <v>3443</v>
      </c>
    </row>
    <row r="281" spans="1:284" x14ac:dyDescent="0.35">
      <c r="A281" t="s">
        <v>4462</v>
      </c>
      <c r="B281" s="268">
        <v>44624</v>
      </c>
      <c r="C281" t="s">
        <v>474</v>
      </c>
      <c r="D281" t="s">
        <v>473</v>
      </c>
      <c r="E281" t="s">
        <v>1387</v>
      </c>
      <c r="F281" t="s">
        <v>505</v>
      </c>
      <c r="G281" t="s">
        <v>1851</v>
      </c>
      <c r="H281" t="s">
        <v>3311</v>
      </c>
      <c r="I281" t="s">
        <v>246</v>
      </c>
      <c r="J281" t="s">
        <v>4439</v>
      </c>
      <c r="K281" t="s">
        <v>247</v>
      </c>
      <c r="L281" t="s">
        <v>248</v>
      </c>
      <c r="M281" t="s">
        <v>250</v>
      </c>
      <c r="N281" t="s">
        <v>234</v>
      </c>
      <c r="O281" t="s">
        <v>234</v>
      </c>
      <c r="P281" t="s">
        <v>234</v>
      </c>
      <c r="Q281" t="s">
        <v>234</v>
      </c>
      <c r="R281" t="s">
        <v>234</v>
      </c>
      <c r="S281" t="s">
        <v>234</v>
      </c>
      <c r="T281" t="s">
        <v>234</v>
      </c>
      <c r="U281" t="s">
        <v>234</v>
      </c>
      <c r="V281" t="s">
        <v>234</v>
      </c>
      <c r="W281" t="s">
        <v>234</v>
      </c>
      <c r="X281" t="s">
        <v>234</v>
      </c>
      <c r="Y281" t="s">
        <v>234</v>
      </c>
      <c r="Z281" t="s">
        <v>234</v>
      </c>
      <c r="AA281" t="s">
        <v>234</v>
      </c>
      <c r="AB281" t="s">
        <v>234</v>
      </c>
      <c r="AC281" t="s">
        <v>234</v>
      </c>
      <c r="AD281" t="s">
        <v>234</v>
      </c>
      <c r="AE281" t="s">
        <v>234</v>
      </c>
      <c r="AF281" t="s">
        <v>234</v>
      </c>
      <c r="AG281" t="s">
        <v>234</v>
      </c>
      <c r="AH281" t="s">
        <v>234</v>
      </c>
      <c r="AI281" t="s">
        <v>234</v>
      </c>
      <c r="AJ281" t="s">
        <v>234</v>
      </c>
      <c r="AK281" t="s">
        <v>234</v>
      </c>
      <c r="AL281" t="s">
        <v>234</v>
      </c>
      <c r="AM281" t="s">
        <v>234</v>
      </c>
      <c r="AN281" t="s">
        <v>234</v>
      </c>
      <c r="AO281" t="s">
        <v>234</v>
      </c>
      <c r="AP281" t="s">
        <v>234</v>
      </c>
      <c r="AQ281" t="s">
        <v>234</v>
      </c>
      <c r="AR281" t="s">
        <v>234</v>
      </c>
      <c r="AS281" t="s">
        <v>234</v>
      </c>
      <c r="AT281" t="s">
        <v>234</v>
      </c>
      <c r="AU281" t="s">
        <v>234</v>
      </c>
      <c r="AV281" t="s">
        <v>234</v>
      </c>
      <c r="AW281" t="s">
        <v>234</v>
      </c>
      <c r="AX281" t="s">
        <v>234</v>
      </c>
      <c r="AY281" t="s">
        <v>234</v>
      </c>
      <c r="AZ281" t="s">
        <v>234</v>
      </c>
      <c r="BA281" t="s">
        <v>234</v>
      </c>
      <c r="BB281" t="s">
        <v>234</v>
      </c>
      <c r="BC281" t="s">
        <v>234</v>
      </c>
      <c r="BD281" t="s">
        <v>234</v>
      </c>
      <c r="BE281" s="252" t="s">
        <v>234</v>
      </c>
      <c r="BF281" t="s">
        <v>234</v>
      </c>
      <c r="BG281" t="s">
        <v>234</v>
      </c>
      <c r="BH281" s="252" t="s">
        <v>234</v>
      </c>
      <c r="BI281" t="s">
        <v>234</v>
      </c>
      <c r="BJ281" t="s">
        <v>234</v>
      </c>
      <c r="BK281" s="252" t="s">
        <v>234</v>
      </c>
      <c r="BL281" t="s">
        <v>234</v>
      </c>
      <c r="BM281" t="s">
        <v>234</v>
      </c>
      <c r="BN281" s="252" t="s">
        <v>234</v>
      </c>
      <c r="BO281" t="s">
        <v>234</v>
      </c>
      <c r="BP281" t="s">
        <v>234</v>
      </c>
      <c r="BQ281" s="252" t="s">
        <v>234</v>
      </c>
      <c r="BR281" t="s">
        <v>234</v>
      </c>
      <c r="BS281" t="s">
        <v>234</v>
      </c>
      <c r="BT281" t="s">
        <v>234</v>
      </c>
      <c r="BU281" t="s">
        <v>234</v>
      </c>
      <c r="BV281" t="s">
        <v>234</v>
      </c>
      <c r="BW281" t="s">
        <v>234</v>
      </c>
      <c r="BX281" t="s">
        <v>234</v>
      </c>
      <c r="BY281" t="s">
        <v>234</v>
      </c>
      <c r="BZ281" t="s">
        <v>234</v>
      </c>
      <c r="CA281" t="s">
        <v>234</v>
      </c>
      <c r="CB281" t="s">
        <v>234</v>
      </c>
      <c r="CC281" t="s">
        <v>234</v>
      </c>
      <c r="CD281" t="s">
        <v>234</v>
      </c>
      <c r="CE281" t="s">
        <v>234</v>
      </c>
      <c r="CF281" t="s">
        <v>234</v>
      </c>
      <c r="CG281" t="s">
        <v>234</v>
      </c>
      <c r="CH281" t="s">
        <v>234</v>
      </c>
      <c r="CI281" t="s">
        <v>234</v>
      </c>
      <c r="CJ281" t="s">
        <v>234</v>
      </c>
      <c r="CK281" t="s">
        <v>234</v>
      </c>
      <c r="CL281" t="s">
        <v>234</v>
      </c>
      <c r="CM281" t="s">
        <v>234</v>
      </c>
      <c r="CN281" t="s">
        <v>234</v>
      </c>
      <c r="CO281" t="s">
        <v>234</v>
      </c>
      <c r="CP281" t="s">
        <v>234</v>
      </c>
      <c r="CQ281" t="s">
        <v>234</v>
      </c>
      <c r="CR281" t="s">
        <v>234</v>
      </c>
      <c r="CS281" t="s">
        <v>234</v>
      </c>
      <c r="CT281" t="s">
        <v>234</v>
      </c>
      <c r="CU281" t="s">
        <v>234</v>
      </c>
      <c r="CV281" t="s">
        <v>234</v>
      </c>
      <c r="CW281" t="s">
        <v>234</v>
      </c>
      <c r="CX281" t="s">
        <v>234</v>
      </c>
      <c r="CY281" t="s">
        <v>234</v>
      </c>
      <c r="CZ281" t="s">
        <v>234</v>
      </c>
      <c r="DA281" t="s">
        <v>234</v>
      </c>
      <c r="DB281" t="s">
        <v>234</v>
      </c>
      <c r="DC281" t="s">
        <v>234</v>
      </c>
      <c r="DD281" t="s">
        <v>234</v>
      </c>
      <c r="DE281" t="s">
        <v>234</v>
      </c>
      <c r="DF281" t="s">
        <v>234</v>
      </c>
      <c r="DG281" t="s">
        <v>234</v>
      </c>
      <c r="DH281" t="s">
        <v>234</v>
      </c>
      <c r="DI281" t="s">
        <v>234</v>
      </c>
      <c r="DJ281" t="s">
        <v>234</v>
      </c>
      <c r="DK281" t="s">
        <v>234</v>
      </c>
      <c r="DL281" t="s">
        <v>234</v>
      </c>
      <c r="DM281" t="s">
        <v>234</v>
      </c>
      <c r="DN281" t="s">
        <v>234</v>
      </c>
      <c r="DO281" t="s">
        <v>234</v>
      </c>
      <c r="DP281" t="s">
        <v>234</v>
      </c>
      <c r="DQ281" t="s">
        <v>234</v>
      </c>
      <c r="DR281" t="s">
        <v>234</v>
      </c>
      <c r="DS281" t="s">
        <v>234</v>
      </c>
      <c r="DT281" t="s">
        <v>234</v>
      </c>
      <c r="DU281" t="s">
        <v>234</v>
      </c>
      <c r="DV281" t="s">
        <v>234</v>
      </c>
      <c r="DW281" t="s">
        <v>234</v>
      </c>
      <c r="DX281" t="s">
        <v>234</v>
      </c>
      <c r="DY281" t="s">
        <v>234</v>
      </c>
      <c r="DZ281" t="s">
        <v>234</v>
      </c>
      <c r="EA281" t="s">
        <v>234</v>
      </c>
      <c r="EB281" t="s">
        <v>234</v>
      </c>
      <c r="EC281" t="s">
        <v>234</v>
      </c>
      <c r="ED281" t="s">
        <v>234</v>
      </c>
      <c r="EE281" t="s">
        <v>234</v>
      </c>
      <c r="EF281" t="s">
        <v>234</v>
      </c>
      <c r="EG281" t="s">
        <v>234</v>
      </c>
      <c r="EH281" t="s">
        <v>234</v>
      </c>
      <c r="EI281" t="s">
        <v>234</v>
      </c>
      <c r="EJ281" t="s">
        <v>234</v>
      </c>
      <c r="EK281" s="252" t="s">
        <v>234</v>
      </c>
      <c r="EL281" t="s">
        <v>234</v>
      </c>
      <c r="EM281" t="s">
        <v>234</v>
      </c>
      <c r="EN281" t="s">
        <v>234</v>
      </c>
      <c r="EO281" t="s">
        <v>234</v>
      </c>
      <c r="EP281" t="s">
        <v>234</v>
      </c>
      <c r="EQ281" s="252" t="s">
        <v>234</v>
      </c>
      <c r="ER281" t="s">
        <v>234</v>
      </c>
      <c r="ES281" t="s">
        <v>234</v>
      </c>
      <c r="ET281" t="s">
        <v>234</v>
      </c>
      <c r="EU281" t="s">
        <v>234</v>
      </c>
      <c r="EV281" t="s">
        <v>234</v>
      </c>
      <c r="EW281" t="s">
        <v>234</v>
      </c>
      <c r="EX281" t="s">
        <v>234</v>
      </c>
      <c r="EY281" t="s">
        <v>234</v>
      </c>
      <c r="EZ281" t="s">
        <v>234</v>
      </c>
      <c r="FA281" t="s">
        <v>234</v>
      </c>
      <c r="FB281" t="s">
        <v>234</v>
      </c>
      <c r="FC281" t="s">
        <v>234</v>
      </c>
      <c r="FD281" t="s">
        <v>234</v>
      </c>
      <c r="FE281" t="s">
        <v>234</v>
      </c>
      <c r="FF281" t="s">
        <v>234</v>
      </c>
      <c r="FG281" t="s">
        <v>234</v>
      </c>
      <c r="FH281" t="s">
        <v>234</v>
      </c>
      <c r="FI281" t="s">
        <v>234</v>
      </c>
      <c r="FJ281" t="s">
        <v>234</v>
      </c>
      <c r="FK281" t="s">
        <v>234</v>
      </c>
      <c r="FL281" t="s">
        <v>234</v>
      </c>
      <c r="FM281" t="s">
        <v>234</v>
      </c>
      <c r="FN281" t="s">
        <v>234</v>
      </c>
      <c r="FO281" t="s">
        <v>234</v>
      </c>
      <c r="FP281" t="s">
        <v>234</v>
      </c>
      <c r="FQ281" t="s">
        <v>234</v>
      </c>
      <c r="FR281" t="s">
        <v>234</v>
      </c>
      <c r="FS281" t="s">
        <v>234</v>
      </c>
      <c r="FT281" t="s">
        <v>234</v>
      </c>
      <c r="FU281" t="s">
        <v>234</v>
      </c>
      <c r="FV281" t="s">
        <v>234</v>
      </c>
      <c r="FW281" t="s">
        <v>234</v>
      </c>
      <c r="FX281" t="s">
        <v>234</v>
      </c>
      <c r="FY281" t="s">
        <v>234</v>
      </c>
      <c r="FZ281" t="s">
        <v>234</v>
      </c>
      <c r="GA281" t="s">
        <v>234</v>
      </c>
      <c r="GB281" t="s">
        <v>234</v>
      </c>
      <c r="GC281" t="s">
        <v>234</v>
      </c>
      <c r="GD281" t="s">
        <v>234</v>
      </c>
      <c r="GE281" t="s">
        <v>234</v>
      </c>
      <c r="GF281" t="s">
        <v>234</v>
      </c>
      <c r="GG281" t="s">
        <v>234</v>
      </c>
      <c r="GH281" t="s">
        <v>234</v>
      </c>
      <c r="GI281" t="s">
        <v>234</v>
      </c>
      <c r="GJ281" t="s">
        <v>234</v>
      </c>
      <c r="GK281" t="s">
        <v>234</v>
      </c>
      <c r="GL281" t="s">
        <v>234</v>
      </c>
      <c r="GM281" t="s">
        <v>234</v>
      </c>
      <c r="GN281" t="s">
        <v>234</v>
      </c>
      <c r="GO281" t="s">
        <v>234</v>
      </c>
      <c r="GP281" t="s">
        <v>234</v>
      </c>
      <c r="GQ281" t="s">
        <v>234</v>
      </c>
      <c r="GR281" t="s">
        <v>234</v>
      </c>
      <c r="GS281" t="s">
        <v>234</v>
      </c>
      <c r="GT281" t="s">
        <v>234</v>
      </c>
      <c r="GU281" t="s">
        <v>234</v>
      </c>
      <c r="GV281" t="s">
        <v>234</v>
      </c>
      <c r="GW281" t="s">
        <v>234</v>
      </c>
      <c r="GX281" t="s">
        <v>234</v>
      </c>
      <c r="GY281" t="s">
        <v>234</v>
      </c>
      <c r="GZ281" t="s">
        <v>234</v>
      </c>
      <c r="HA281" t="s">
        <v>234</v>
      </c>
      <c r="HB281" t="s">
        <v>234</v>
      </c>
      <c r="HC281" t="s">
        <v>234</v>
      </c>
      <c r="HD281" t="s">
        <v>234</v>
      </c>
      <c r="HE281" t="s">
        <v>234</v>
      </c>
      <c r="HF281" t="s">
        <v>234</v>
      </c>
      <c r="HG281" t="s">
        <v>234</v>
      </c>
      <c r="HH281" t="s">
        <v>234</v>
      </c>
      <c r="HI281" t="s">
        <v>234</v>
      </c>
      <c r="HJ281" t="s">
        <v>234</v>
      </c>
      <c r="HK281" t="s">
        <v>234</v>
      </c>
      <c r="HL281" t="s">
        <v>234</v>
      </c>
      <c r="HM281" t="s">
        <v>234</v>
      </c>
      <c r="HN281" t="s">
        <v>234</v>
      </c>
      <c r="HO281" t="s">
        <v>234</v>
      </c>
      <c r="HP281" t="s">
        <v>234</v>
      </c>
      <c r="HQ281" t="s">
        <v>1655</v>
      </c>
      <c r="HR281" t="s">
        <v>1713</v>
      </c>
      <c r="HS281" t="s">
        <v>252</v>
      </c>
      <c r="HT281" t="s">
        <v>234</v>
      </c>
      <c r="HU281" t="s">
        <v>253</v>
      </c>
      <c r="HV281" t="s">
        <v>254</v>
      </c>
      <c r="HW281" t="s">
        <v>254</v>
      </c>
      <c r="HX281" t="s">
        <v>275</v>
      </c>
      <c r="HY281" t="s">
        <v>234</v>
      </c>
      <c r="HZ281" t="s">
        <v>325</v>
      </c>
      <c r="IA281" t="s">
        <v>258</v>
      </c>
      <c r="IB281" t="s">
        <v>258</v>
      </c>
      <c r="IC281" t="s">
        <v>3810</v>
      </c>
      <c r="ID281" t="s">
        <v>234</v>
      </c>
      <c r="IE281" t="s">
        <v>234</v>
      </c>
      <c r="IF281" t="s">
        <v>234</v>
      </c>
      <c r="IG281" t="s">
        <v>234</v>
      </c>
      <c r="IH281" t="s">
        <v>234</v>
      </c>
      <c r="II281">
        <v>75</v>
      </c>
      <c r="IJ281" t="s">
        <v>3819</v>
      </c>
      <c r="IK281" t="s">
        <v>234</v>
      </c>
      <c r="IL281" t="s">
        <v>259</v>
      </c>
      <c r="IM281" s="99">
        <v>15</v>
      </c>
      <c r="IN281" t="s">
        <v>249</v>
      </c>
      <c r="IO281" t="s">
        <v>234</v>
      </c>
      <c r="IP281" t="s">
        <v>249</v>
      </c>
      <c r="IQ281" t="s">
        <v>4461</v>
      </c>
      <c r="IR281">
        <v>0</v>
      </c>
      <c r="IS281">
        <v>1</v>
      </c>
      <c r="IT281">
        <v>0</v>
      </c>
      <c r="IU281">
        <v>0</v>
      </c>
      <c r="IV281">
        <v>0</v>
      </c>
      <c r="IW281">
        <v>0</v>
      </c>
      <c r="IX281">
        <v>0</v>
      </c>
      <c r="IY281">
        <v>0</v>
      </c>
      <c r="IZ281">
        <v>1</v>
      </c>
      <c r="JA281">
        <v>0</v>
      </c>
      <c r="JB281">
        <v>0</v>
      </c>
      <c r="JC281">
        <v>0</v>
      </c>
      <c r="JD281" t="s">
        <v>234</v>
      </c>
      <c r="JE281" t="s">
        <v>261</v>
      </c>
      <c r="JF281" t="s">
        <v>234</v>
      </c>
      <c r="JG281" t="s">
        <v>234</v>
      </c>
      <c r="JH281" t="s">
        <v>234</v>
      </c>
      <c r="JI281" t="s">
        <v>234</v>
      </c>
      <c r="JJ281" t="s">
        <v>234</v>
      </c>
      <c r="JK281" t="s">
        <v>234</v>
      </c>
      <c r="JL281" t="s">
        <v>234</v>
      </c>
      <c r="JM281" t="s">
        <v>234</v>
      </c>
      <c r="JN281" t="s">
        <v>234</v>
      </c>
      <c r="JO281" t="s">
        <v>234</v>
      </c>
      <c r="JP281" t="s">
        <v>234</v>
      </c>
      <c r="JQ281" t="s">
        <v>234</v>
      </c>
      <c r="JR281" t="s">
        <v>234</v>
      </c>
      <c r="JS281" t="s">
        <v>234</v>
      </c>
      <c r="JT281" t="s">
        <v>234</v>
      </c>
      <c r="JU281" t="s">
        <v>234</v>
      </c>
      <c r="JV281" t="s">
        <v>234</v>
      </c>
      <c r="JW281" t="s">
        <v>234</v>
      </c>
      <c r="JX281" t="s">
        <v>234</v>
      </c>
    </row>
    <row r="282" spans="1:284" x14ac:dyDescent="0.35">
      <c r="A282" t="s">
        <v>4463</v>
      </c>
      <c r="B282" s="268">
        <v>44624</v>
      </c>
      <c r="C282" t="s">
        <v>474</v>
      </c>
      <c r="D282" t="s">
        <v>473</v>
      </c>
      <c r="E282" t="s">
        <v>1387</v>
      </c>
      <c r="F282" t="s">
        <v>505</v>
      </c>
      <c r="G282" t="s">
        <v>1851</v>
      </c>
      <c r="H282" t="s">
        <v>3311</v>
      </c>
      <c r="I282" t="s">
        <v>246</v>
      </c>
      <c r="J282" t="s">
        <v>4439</v>
      </c>
      <c r="K282" t="s">
        <v>247</v>
      </c>
      <c r="L282" t="s">
        <v>248</v>
      </c>
      <c r="M282" t="s">
        <v>274</v>
      </c>
      <c r="N282" t="s">
        <v>234</v>
      </c>
      <c r="O282" t="s">
        <v>234</v>
      </c>
      <c r="P282" t="s">
        <v>234</v>
      </c>
      <c r="Q282" t="s">
        <v>234</v>
      </c>
      <c r="R282" t="s">
        <v>234</v>
      </c>
      <c r="S282" t="s">
        <v>234</v>
      </c>
      <c r="T282" t="s">
        <v>234</v>
      </c>
      <c r="U282" t="s">
        <v>234</v>
      </c>
      <c r="V282" t="s">
        <v>234</v>
      </c>
      <c r="W282" t="s">
        <v>234</v>
      </c>
      <c r="X282" t="s">
        <v>234</v>
      </c>
      <c r="Y282" t="s">
        <v>234</v>
      </c>
      <c r="Z282" t="s">
        <v>234</v>
      </c>
      <c r="AA282" t="s">
        <v>234</v>
      </c>
      <c r="AB282" t="s">
        <v>234</v>
      </c>
      <c r="AC282" t="s">
        <v>234</v>
      </c>
      <c r="AD282" t="s">
        <v>234</v>
      </c>
      <c r="AE282" t="s">
        <v>234</v>
      </c>
      <c r="AF282" t="s">
        <v>234</v>
      </c>
      <c r="AG282" t="s">
        <v>234</v>
      </c>
      <c r="AH282" t="s">
        <v>234</v>
      </c>
      <c r="AI282" t="s">
        <v>234</v>
      </c>
      <c r="AJ282" t="s">
        <v>234</v>
      </c>
      <c r="AK282" t="s">
        <v>234</v>
      </c>
      <c r="AL282" t="s">
        <v>234</v>
      </c>
      <c r="AM282" t="s">
        <v>234</v>
      </c>
      <c r="AN282" t="s">
        <v>234</v>
      </c>
      <c r="AO282" t="s">
        <v>234</v>
      </c>
      <c r="AP282" t="s">
        <v>234</v>
      </c>
      <c r="AQ282" t="s">
        <v>234</v>
      </c>
      <c r="AR282" t="s">
        <v>234</v>
      </c>
      <c r="AS282" t="s">
        <v>234</v>
      </c>
      <c r="AT282" t="s">
        <v>234</v>
      </c>
      <c r="AU282" t="s">
        <v>234</v>
      </c>
      <c r="AV282" t="s">
        <v>234</v>
      </c>
      <c r="AW282" t="s">
        <v>234</v>
      </c>
      <c r="AX282" t="s">
        <v>234</v>
      </c>
      <c r="AY282" t="s">
        <v>234</v>
      </c>
      <c r="AZ282" t="s">
        <v>234</v>
      </c>
      <c r="BA282" t="s">
        <v>234</v>
      </c>
      <c r="BB282" t="s">
        <v>234</v>
      </c>
      <c r="BC282" t="s">
        <v>234</v>
      </c>
      <c r="BD282" t="s">
        <v>234</v>
      </c>
      <c r="BE282" s="252" t="s">
        <v>234</v>
      </c>
      <c r="BF282" t="s">
        <v>234</v>
      </c>
      <c r="BG282" t="s">
        <v>234</v>
      </c>
      <c r="BH282" s="252" t="s">
        <v>234</v>
      </c>
      <c r="BI282" t="s">
        <v>234</v>
      </c>
      <c r="BJ282" t="s">
        <v>234</v>
      </c>
      <c r="BK282" s="252" t="s">
        <v>234</v>
      </c>
      <c r="BL282" t="s">
        <v>234</v>
      </c>
      <c r="BM282" t="s">
        <v>234</v>
      </c>
      <c r="BN282" s="252" t="s">
        <v>234</v>
      </c>
      <c r="BO282" t="s">
        <v>234</v>
      </c>
      <c r="BP282" t="s">
        <v>234</v>
      </c>
      <c r="BQ282" s="252" t="s">
        <v>234</v>
      </c>
      <c r="BR282" t="s">
        <v>234</v>
      </c>
      <c r="BS282" t="s">
        <v>234</v>
      </c>
      <c r="BT282" t="s">
        <v>234</v>
      </c>
      <c r="BU282" t="s">
        <v>234</v>
      </c>
      <c r="BV282" t="s">
        <v>234</v>
      </c>
      <c r="BW282" t="s">
        <v>234</v>
      </c>
      <c r="BX282" t="s">
        <v>234</v>
      </c>
      <c r="BY282" t="s">
        <v>234</v>
      </c>
      <c r="BZ282" t="s">
        <v>234</v>
      </c>
      <c r="CA282" t="s">
        <v>234</v>
      </c>
      <c r="CB282" t="s">
        <v>234</v>
      </c>
      <c r="CC282" t="s">
        <v>234</v>
      </c>
      <c r="CD282" t="s">
        <v>234</v>
      </c>
      <c r="CE282" t="s">
        <v>234</v>
      </c>
      <c r="CF282" t="s">
        <v>234</v>
      </c>
      <c r="CG282" t="s">
        <v>234</v>
      </c>
      <c r="CH282" t="s">
        <v>234</v>
      </c>
      <c r="CI282" t="s">
        <v>234</v>
      </c>
      <c r="CJ282" t="s">
        <v>234</v>
      </c>
      <c r="CK282" t="s">
        <v>234</v>
      </c>
      <c r="CL282" t="s">
        <v>234</v>
      </c>
      <c r="CM282" t="s">
        <v>234</v>
      </c>
      <c r="CN282" t="s">
        <v>234</v>
      </c>
      <c r="CO282" t="s">
        <v>234</v>
      </c>
      <c r="CP282" t="s">
        <v>234</v>
      </c>
      <c r="CQ282" t="s">
        <v>234</v>
      </c>
      <c r="CR282" t="s">
        <v>234</v>
      </c>
      <c r="CS282" t="s">
        <v>234</v>
      </c>
      <c r="CT282" t="s">
        <v>234</v>
      </c>
      <c r="CU282" t="s">
        <v>234</v>
      </c>
      <c r="CV282" t="s">
        <v>234</v>
      </c>
      <c r="CW282" t="s">
        <v>234</v>
      </c>
      <c r="CX282" t="s">
        <v>234</v>
      </c>
      <c r="CY282" t="s">
        <v>234</v>
      </c>
      <c r="CZ282" t="s">
        <v>234</v>
      </c>
      <c r="DA282" t="s">
        <v>234</v>
      </c>
      <c r="DB282" t="s">
        <v>234</v>
      </c>
      <c r="DC282" t="s">
        <v>234</v>
      </c>
      <c r="DD282" t="s">
        <v>234</v>
      </c>
      <c r="DE282" t="s">
        <v>234</v>
      </c>
      <c r="DF282" t="s">
        <v>234</v>
      </c>
      <c r="DG282" t="s">
        <v>234</v>
      </c>
      <c r="DH282" t="s">
        <v>234</v>
      </c>
      <c r="DI282" t="s">
        <v>234</v>
      </c>
      <c r="DJ282" t="s">
        <v>234</v>
      </c>
      <c r="DK282" t="s">
        <v>234</v>
      </c>
      <c r="DL282" t="s">
        <v>234</v>
      </c>
      <c r="DM282" t="s">
        <v>234</v>
      </c>
      <c r="DN282" t="s">
        <v>234</v>
      </c>
      <c r="DO282" t="s">
        <v>234</v>
      </c>
      <c r="DP282" t="s">
        <v>234</v>
      </c>
      <c r="DQ282" t="s">
        <v>234</v>
      </c>
      <c r="DR282" t="s">
        <v>234</v>
      </c>
      <c r="DS282" t="s">
        <v>234</v>
      </c>
      <c r="DT282" t="s">
        <v>234</v>
      </c>
      <c r="DU282" t="s">
        <v>234</v>
      </c>
      <c r="DV282" t="s">
        <v>234</v>
      </c>
      <c r="DW282" t="s">
        <v>234</v>
      </c>
      <c r="DX282" t="s">
        <v>234</v>
      </c>
      <c r="DY282" t="s">
        <v>234</v>
      </c>
      <c r="DZ282" t="s">
        <v>234</v>
      </c>
      <c r="EA282" t="s">
        <v>234</v>
      </c>
      <c r="EB282" t="s">
        <v>234</v>
      </c>
      <c r="EC282" t="s">
        <v>234</v>
      </c>
      <c r="ED282" t="s">
        <v>234</v>
      </c>
      <c r="EE282" t="s">
        <v>234</v>
      </c>
      <c r="EF282" t="s">
        <v>234</v>
      </c>
      <c r="EG282" t="s">
        <v>234</v>
      </c>
      <c r="EH282" t="s">
        <v>234</v>
      </c>
      <c r="EI282" t="s">
        <v>234</v>
      </c>
      <c r="EJ282" t="s">
        <v>234</v>
      </c>
      <c r="EK282" s="252" t="s">
        <v>234</v>
      </c>
      <c r="EL282" t="s">
        <v>234</v>
      </c>
      <c r="EM282" t="s">
        <v>234</v>
      </c>
      <c r="EN282" t="s">
        <v>234</v>
      </c>
      <c r="EO282" t="s">
        <v>234</v>
      </c>
      <c r="EP282" t="s">
        <v>234</v>
      </c>
      <c r="EQ282" s="252" t="s">
        <v>234</v>
      </c>
      <c r="ER282" t="s">
        <v>234</v>
      </c>
      <c r="ES282" t="s">
        <v>234</v>
      </c>
      <c r="ET282" t="s">
        <v>234</v>
      </c>
      <c r="EU282" t="s">
        <v>234</v>
      </c>
      <c r="EV282" t="s">
        <v>234</v>
      </c>
      <c r="EW282" t="s">
        <v>234</v>
      </c>
      <c r="EX282" t="s">
        <v>234</v>
      </c>
      <c r="EY282" t="s">
        <v>234</v>
      </c>
      <c r="EZ282" t="s">
        <v>234</v>
      </c>
      <c r="FA282" t="s">
        <v>234</v>
      </c>
      <c r="FB282" t="s">
        <v>234</v>
      </c>
      <c r="FC282" t="s">
        <v>234</v>
      </c>
      <c r="FD282" t="s">
        <v>234</v>
      </c>
      <c r="FE282" t="s">
        <v>234</v>
      </c>
      <c r="FF282" t="s">
        <v>234</v>
      </c>
      <c r="FG282" t="s">
        <v>234</v>
      </c>
      <c r="FH282" t="s">
        <v>234</v>
      </c>
      <c r="FI282" t="s">
        <v>234</v>
      </c>
      <c r="FJ282" t="s">
        <v>234</v>
      </c>
      <c r="FK282" t="s">
        <v>234</v>
      </c>
      <c r="FL282" t="s">
        <v>234</v>
      </c>
      <c r="FM282" t="s">
        <v>234</v>
      </c>
      <c r="FN282" t="s">
        <v>234</v>
      </c>
      <c r="FO282" t="s">
        <v>234</v>
      </c>
      <c r="FP282" t="s">
        <v>234</v>
      </c>
      <c r="FQ282" t="s">
        <v>234</v>
      </c>
      <c r="FR282" t="s">
        <v>234</v>
      </c>
      <c r="FS282" t="s">
        <v>234</v>
      </c>
      <c r="FT282" t="s">
        <v>234</v>
      </c>
      <c r="FU282" t="s">
        <v>234</v>
      </c>
      <c r="FV282" t="s">
        <v>234</v>
      </c>
      <c r="FW282" t="s">
        <v>234</v>
      </c>
      <c r="FX282" t="s">
        <v>234</v>
      </c>
      <c r="FY282" t="s">
        <v>234</v>
      </c>
      <c r="FZ282" t="s">
        <v>234</v>
      </c>
      <c r="GA282" t="s">
        <v>234</v>
      </c>
      <c r="GB282" t="s">
        <v>234</v>
      </c>
      <c r="GC282" t="s">
        <v>234</v>
      </c>
      <c r="GD282" t="s">
        <v>234</v>
      </c>
      <c r="GE282" t="s">
        <v>234</v>
      </c>
      <c r="GF282" t="s">
        <v>234</v>
      </c>
      <c r="GG282" t="s">
        <v>234</v>
      </c>
      <c r="GH282" t="s">
        <v>234</v>
      </c>
      <c r="GI282" t="s">
        <v>234</v>
      </c>
      <c r="GJ282" t="s">
        <v>234</v>
      </c>
      <c r="GK282" t="s">
        <v>234</v>
      </c>
      <c r="GL282" t="s">
        <v>234</v>
      </c>
      <c r="GM282" t="s">
        <v>234</v>
      </c>
      <c r="GN282" t="s">
        <v>234</v>
      </c>
      <c r="GO282" t="s">
        <v>234</v>
      </c>
      <c r="GP282" t="s">
        <v>234</v>
      </c>
      <c r="GQ282" t="s">
        <v>234</v>
      </c>
      <c r="GR282" t="s">
        <v>234</v>
      </c>
      <c r="GS282" t="s">
        <v>234</v>
      </c>
      <c r="GT282" t="s">
        <v>234</v>
      </c>
      <c r="GU282" t="s">
        <v>234</v>
      </c>
      <c r="GV282" t="s">
        <v>234</v>
      </c>
      <c r="GW282" t="s">
        <v>234</v>
      </c>
      <c r="GX282" t="s">
        <v>234</v>
      </c>
      <c r="GY282" t="s">
        <v>234</v>
      </c>
      <c r="GZ282" t="s">
        <v>234</v>
      </c>
      <c r="HA282" t="s">
        <v>234</v>
      </c>
      <c r="HB282" t="s">
        <v>234</v>
      </c>
      <c r="HC282" t="s">
        <v>234</v>
      </c>
      <c r="HD282" t="s">
        <v>234</v>
      </c>
      <c r="HE282" t="s">
        <v>234</v>
      </c>
      <c r="HF282" t="s">
        <v>234</v>
      </c>
      <c r="HG282" t="s">
        <v>234</v>
      </c>
      <c r="HH282" t="s">
        <v>234</v>
      </c>
      <c r="HI282" t="s">
        <v>234</v>
      </c>
      <c r="HJ282" t="s">
        <v>234</v>
      </c>
      <c r="HK282" t="s">
        <v>234</v>
      </c>
      <c r="HL282" t="s">
        <v>234</v>
      </c>
      <c r="HM282" t="s">
        <v>234</v>
      </c>
      <c r="HN282" t="s">
        <v>234</v>
      </c>
      <c r="HO282" t="s">
        <v>234</v>
      </c>
      <c r="HP282" t="s">
        <v>234</v>
      </c>
      <c r="HQ282" t="s">
        <v>1655</v>
      </c>
      <c r="HR282" t="s">
        <v>1713</v>
      </c>
      <c r="HS282" t="s">
        <v>252</v>
      </c>
      <c r="HT282" t="s">
        <v>234</v>
      </c>
      <c r="HU282" t="s">
        <v>253</v>
      </c>
      <c r="HV282" t="s">
        <v>254</v>
      </c>
      <c r="HW282" t="s">
        <v>254</v>
      </c>
      <c r="HX282" t="s">
        <v>255</v>
      </c>
      <c r="HY282" t="s">
        <v>234</v>
      </c>
      <c r="HZ282" t="s">
        <v>256</v>
      </c>
      <c r="IA282" t="s">
        <v>323</v>
      </c>
      <c r="IB282" t="s">
        <v>323</v>
      </c>
      <c r="IC282" t="s">
        <v>3865</v>
      </c>
      <c r="ID282" t="s">
        <v>234</v>
      </c>
      <c r="IE282" t="s">
        <v>234</v>
      </c>
      <c r="IF282" t="s">
        <v>234</v>
      </c>
      <c r="IG282" t="s">
        <v>234</v>
      </c>
      <c r="IH282" t="s">
        <v>234</v>
      </c>
      <c r="II282">
        <v>10</v>
      </c>
      <c r="IJ282" t="s">
        <v>3862</v>
      </c>
      <c r="IK282" t="s">
        <v>234</v>
      </c>
      <c r="IL282" t="s">
        <v>259</v>
      </c>
      <c r="IM282" s="99">
        <v>10</v>
      </c>
      <c r="IN282" t="s">
        <v>249</v>
      </c>
      <c r="IO282" t="s">
        <v>234</v>
      </c>
      <c r="IP282" t="s">
        <v>261</v>
      </c>
      <c r="IQ282" t="s">
        <v>234</v>
      </c>
      <c r="IR282" t="s">
        <v>234</v>
      </c>
      <c r="IS282" t="s">
        <v>234</v>
      </c>
      <c r="IT282" t="s">
        <v>234</v>
      </c>
      <c r="IU282" t="s">
        <v>234</v>
      </c>
      <c r="IV282" t="s">
        <v>234</v>
      </c>
      <c r="IW282" t="s">
        <v>234</v>
      </c>
      <c r="IX282" t="s">
        <v>234</v>
      </c>
      <c r="IY282" t="s">
        <v>234</v>
      </c>
      <c r="IZ282" t="s">
        <v>234</v>
      </c>
      <c r="JA282" t="s">
        <v>234</v>
      </c>
      <c r="JB282" t="s">
        <v>234</v>
      </c>
      <c r="JC282" t="s">
        <v>234</v>
      </c>
      <c r="JD282" t="s">
        <v>234</v>
      </c>
      <c r="JE282" t="s">
        <v>249</v>
      </c>
      <c r="JF282" t="s">
        <v>1557</v>
      </c>
      <c r="JG282">
        <v>1</v>
      </c>
      <c r="JH282">
        <v>0</v>
      </c>
      <c r="JI282">
        <v>0</v>
      </c>
      <c r="JJ282" t="s">
        <v>234</v>
      </c>
      <c r="JK282" t="s">
        <v>3909</v>
      </c>
      <c r="JL282">
        <v>1</v>
      </c>
      <c r="JM282">
        <v>0</v>
      </c>
      <c r="JN282">
        <v>1</v>
      </c>
      <c r="JO282">
        <v>0</v>
      </c>
      <c r="JP282">
        <v>0</v>
      </c>
      <c r="JQ282">
        <v>0</v>
      </c>
      <c r="JR282" t="s">
        <v>234</v>
      </c>
      <c r="JS282" t="s">
        <v>234</v>
      </c>
      <c r="JT282" t="s">
        <v>234</v>
      </c>
      <c r="JU282" t="s">
        <v>234</v>
      </c>
      <c r="JV282" t="s">
        <v>234</v>
      </c>
      <c r="JW282" t="s">
        <v>234</v>
      </c>
      <c r="JX282" t="s">
        <v>234</v>
      </c>
    </row>
    <row r="283" spans="1:284" x14ac:dyDescent="0.35">
      <c r="A283" t="s">
        <v>4466</v>
      </c>
      <c r="B283" s="268">
        <v>44624</v>
      </c>
      <c r="C283" t="s">
        <v>474</v>
      </c>
      <c r="D283" t="s">
        <v>473</v>
      </c>
      <c r="E283" t="s">
        <v>1387</v>
      </c>
      <c r="F283" t="s">
        <v>505</v>
      </c>
      <c r="G283" t="s">
        <v>1851</v>
      </c>
      <c r="H283" t="s">
        <v>3311</v>
      </c>
      <c r="I283" t="s">
        <v>246</v>
      </c>
      <c r="J283" t="s">
        <v>4439</v>
      </c>
      <c r="K283" t="s">
        <v>247</v>
      </c>
      <c r="L283" t="s">
        <v>248</v>
      </c>
      <c r="M283" t="s">
        <v>250</v>
      </c>
      <c r="N283" t="s">
        <v>234</v>
      </c>
      <c r="O283" t="s">
        <v>234</v>
      </c>
      <c r="P283" t="s">
        <v>234</v>
      </c>
      <c r="Q283" t="s">
        <v>234</v>
      </c>
      <c r="R283" t="s">
        <v>234</v>
      </c>
      <c r="S283" t="s">
        <v>234</v>
      </c>
      <c r="T283" t="s">
        <v>234</v>
      </c>
      <c r="U283" t="s">
        <v>234</v>
      </c>
      <c r="V283" t="s">
        <v>234</v>
      </c>
      <c r="W283" t="s">
        <v>234</v>
      </c>
      <c r="X283" t="s">
        <v>234</v>
      </c>
      <c r="Y283" t="s">
        <v>234</v>
      </c>
      <c r="Z283" t="s">
        <v>234</v>
      </c>
      <c r="AA283" t="s">
        <v>234</v>
      </c>
      <c r="AB283" t="s">
        <v>234</v>
      </c>
      <c r="AC283" t="s">
        <v>234</v>
      </c>
      <c r="AD283" t="s">
        <v>234</v>
      </c>
      <c r="AE283" t="s">
        <v>234</v>
      </c>
      <c r="AF283" t="s">
        <v>234</v>
      </c>
      <c r="AG283" t="s">
        <v>234</v>
      </c>
      <c r="AH283" t="s">
        <v>234</v>
      </c>
      <c r="AI283" t="s">
        <v>234</v>
      </c>
      <c r="AJ283" t="s">
        <v>234</v>
      </c>
      <c r="AK283" t="s">
        <v>234</v>
      </c>
      <c r="AL283" t="s">
        <v>234</v>
      </c>
      <c r="AM283" t="s">
        <v>234</v>
      </c>
      <c r="AN283" t="s">
        <v>234</v>
      </c>
      <c r="AO283" t="s">
        <v>234</v>
      </c>
      <c r="AP283" t="s">
        <v>234</v>
      </c>
      <c r="AQ283" t="s">
        <v>234</v>
      </c>
      <c r="AR283" t="s">
        <v>234</v>
      </c>
      <c r="AS283" t="s">
        <v>234</v>
      </c>
      <c r="AT283" t="s">
        <v>234</v>
      </c>
      <c r="AU283" t="s">
        <v>234</v>
      </c>
      <c r="AV283" t="s">
        <v>234</v>
      </c>
      <c r="AW283" t="s">
        <v>234</v>
      </c>
      <c r="AX283" t="s">
        <v>234</v>
      </c>
      <c r="AY283" t="s">
        <v>234</v>
      </c>
      <c r="AZ283" t="s">
        <v>234</v>
      </c>
      <c r="BA283" t="s">
        <v>234</v>
      </c>
      <c r="BB283" t="s">
        <v>234</v>
      </c>
      <c r="BC283" t="s">
        <v>234</v>
      </c>
      <c r="BD283" t="s">
        <v>234</v>
      </c>
      <c r="BE283" s="252" t="s">
        <v>234</v>
      </c>
      <c r="BF283" t="s">
        <v>234</v>
      </c>
      <c r="BG283" t="s">
        <v>234</v>
      </c>
      <c r="BH283" s="252" t="s">
        <v>234</v>
      </c>
      <c r="BI283" t="s">
        <v>234</v>
      </c>
      <c r="BJ283" t="s">
        <v>234</v>
      </c>
      <c r="BK283" s="252" t="s">
        <v>234</v>
      </c>
      <c r="BL283" t="s">
        <v>234</v>
      </c>
      <c r="BM283" t="s">
        <v>234</v>
      </c>
      <c r="BN283" s="252" t="s">
        <v>234</v>
      </c>
      <c r="BO283" t="s">
        <v>234</v>
      </c>
      <c r="BP283" t="s">
        <v>234</v>
      </c>
      <c r="BQ283" s="252" t="s">
        <v>234</v>
      </c>
      <c r="BR283" t="s">
        <v>234</v>
      </c>
      <c r="BS283" t="s">
        <v>234</v>
      </c>
      <c r="BT283" t="s">
        <v>234</v>
      </c>
      <c r="BU283" t="s">
        <v>234</v>
      </c>
      <c r="BV283" t="s">
        <v>234</v>
      </c>
      <c r="BW283" t="s">
        <v>234</v>
      </c>
      <c r="BX283" t="s">
        <v>234</v>
      </c>
      <c r="BY283" t="s">
        <v>234</v>
      </c>
      <c r="BZ283" t="s">
        <v>234</v>
      </c>
      <c r="CA283" t="s">
        <v>234</v>
      </c>
      <c r="CB283" t="s">
        <v>234</v>
      </c>
      <c r="CC283" t="s">
        <v>234</v>
      </c>
      <c r="CD283" t="s">
        <v>234</v>
      </c>
      <c r="CE283" t="s">
        <v>234</v>
      </c>
      <c r="CF283" t="s">
        <v>234</v>
      </c>
      <c r="CG283" t="s">
        <v>234</v>
      </c>
      <c r="CH283" t="s">
        <v>234</v>
      </c>
      <c r="CI283" t="s">
        <v>234</v>
      </c>
      <c r="CJ283" t="s">
        <v>234</v>
      </c>
      <c r="CK283" t="s">
        <v>234</v>
      </c>
      <c r="CL283" t="s">
        <v>234</v>
      </c>
      <c r="CM283" t="s">
        <v>234</v>
      </c>
      <c r="CN283" t="s">
        <v>234</v>
      </c>
      <c r="CO283" t="s">
        <v>234</v>
      </c>
      <c r="CP283" t="s">
        <v>234</v>
      </c>
      <c r="CQ283" t="s">
        <v>234</v>
      </c>
      <c r="CR283" t="s">
        <v>234</v>
      </c>
      <c r="CS283" t="s">
        <v>234</v>
      </c>
      <c r="CT283" t="s">
        <v>234</v>
      </c>
      <c r="CU283" t="s">
        <v>234</v>
      </c>
      <c r="CV283" t="s">
        <v>234</v>
      </c>
      <c r="CW283" t="s">
        <v>234</v>
      </c>
      <c r="CX283" t="s">
        <v>234</v>
      </c>
      <c r="CY283" t="s">
        <v>234</v>
      </c>
      <c r="CZ283" t="s">
        <v>234</v>
      </c>
      <c r="DA283" t="s">
        <v>234</v>
      </c>
      <c r="DB283" t="s">
        <v>234</v>
      </c>
      <c r="DC283" t="s">
        <v>234</v>
      </c>
      <c r="DD283" t="s">
        <v>234</v>
      </c>
      <c r="DE283" t="s">
        <v>234</v>
      </c>
      <c r="DF283" t="s">
        <v>234</v>
      </c>
      <c r="DG283" t="s">
        <v>234</v>
      </c>
      <c r="DH283" t="s">
        <v>234</v>
      </c>
      <c r="DI283" t="s">
        <v>234</v>
      </c>
      <c r="DJ283" t="s">
        <v>234</v>
      </c>
      <c r="DK283" t="s">
        <v>234</v>
      </c>
      <c r="DL283" t="s">
        <v>234</v>
      </c>
      <c r="DM283" t="s">
        <v>234</v>
      </c>
      <c r="DN283" t="s">
        <v>234</v>
      </c>
      <c r="DO283" t="s">
        <v>234</v>
      </c>
      <c r="DP283" t="s">
        <v>234</v>
      </c>
      <c r="DQ283" t="s">
        <v>234</v>
      </c>
      <c r="DR283" t="s">
        <v>234</v>
      </c>
      <c r="DS283" t="s">
        <v>234</v>
      </c>
      <c r="DT283" t="s">
        <v>234</v>
      </c>
      <c r="DU283" t="s">
        <v>234</v>
      </c>
      <c r="DV283" t="s">
        <v>234</v>
      </c>
      <c r="DW283" t="s">
        <v>234</v>
      </c>
      <c r="DX283" t="s">
        <v>234</v>
      </c>
      <c r="DY283" t="s">
        <v>234</v>
      </c>
      <c r="DZ283" t="s">
        <v>234</v>
      </c>
      <c r="EA283" t="s">
        <v>234</v>
      </c>
      <c r="EB283" t="s">
        <v>234</v>
      </c>
      <c r="EC283" t="s">
        <v>234</v>
      </c>
      <c r="ED283" t="s">
        <v>234</v>
      </c>
      <c r="EE283" t="s">
        <v>234</v>
      </c>
      <c r="EF283" t="s">
        <v>234</v>
      </c>
      <c r="EG283" t="s">
        <v>234</v>
      </c>
      <c r="EH283" t="s">
        <v>234</v>
      </c>
      <c r="EI283" t="s">
        <v>234</v>
      </c>
      <c r="EJ283" t="s">
        <v>234</v>
      </c>
      <c r="EK283" s="252" t="s">
        <v>234</v>
      </c>
      <c r="EL283" t="s">
        <v>234</v>
      </c>
      <c r="EM283" t="s">
        <v>234</v>
      </c>
      <c r="EN283" t="s">
        <v>234</v>
      </c>
      <c r="EO283" t="s">
        <v>234</v>
      </c>
      <c r="EP283" t="s">
        <v>234</v>
      </c>
      <c r="EQ283" s="252" t="s">
        <v>234</v>
      </c>
      <c r="ER283" t="s">
        <v>234</v>
      </c>
      <c r="ES283" t="s">
        <v>234</v>
      </c>
      <c r="ET283" t="s">
        <v>234</v>
      </c>
      <c r="EU283" t="s">
        <v>234</v>
      </c>
      <c r="EV283" t="s">
        <v>234</v>
      </c>
      <c r="EW283" t="s">
        <v>234</v>
      </c>
      <c r="EX283" t="s">
        <v>234</v>
      </c>
      <c r="EY283" t="s">
        <v>234</v>
      </c>
      <c r="EZ283" t="s">
        <v>234</v>
      </c>
      <c r="FA283" t="s">
        <v>234</v>
      </c>
      <c r="FB283" t="s">
        <v>234</v>
      </c>
      <c r="FC283" t="s">
        <v>234</v>
      </c>
      <c r="FD283" t="s">
        <v>234</v>
      </c>
      <c r="FE283" t="s">
        <v>234</v>
      </c>
      <c r="FF283" t="s">
        <v>234</v>
      </c>
      <c r="FG283" t="s">
        <v>234</v>
      </c>
      <c r="FH283" t="s">
        <v>234</v>
      </c>
      <c r="FI283" t="s">
        <v>234</v>
      </c>
      <c r="FJ283" t="s">
        <v>234</v>
      </c>
      <c r="FK283" t="s">
        <v>234</v>
      </c>
      <c r="FL283" t="s">
        <v>234</v>
      </c>
      <c r="FM283" t="s">
        <v>234</v>
      </c>
      <c r="FN283" t="s">
        <v>234</v>
      </c>
      <c r="FO283" t="s">
        <v>234</v>
      </c>
      <c r="FP283" t="s">
        <v>234</v>
      </c>
      <c r="FQ283" t="s">
        <v>234</v>
      </c>
      <c r="FR283" t="s">
        <v>234</v>
      </c>
      <c r="FS283" t="s">
        <v>234</v>
      </c>
      <c r="FT283" t="s">
        <v>234</v>
      </c>
      <c r="FU283" t="s">
        <v>234</v>
      </c>
      <c r="FV283" t="s">
        <v>234</v>
      </c>
      <c r="FW283" t="s">
        <v>234</v>
      </c>
      <c r="FX283" t="s">
        <v>234</v>
      </c>
      <c r="FY283" t="s">
        <v>234</v>
      </c>
      <c r="FZ283" t="s">
        <v>234</v>
      </c>
      <c r="GA283" t="s">
        <v>234</v>
      </c>
      <c r="GB283" t="s">
        <v>234</v>
      </c>
      <c r="GC283" t="s">
        <v>234</v>
      </c>
      <c r="GD283" t="s">
        <v>234</v>
      </c>
      <c r="GE283" t="s">
        <v>234</v>
      </c>
      <c r="GF283" t="s">
        <v>234</v>
      </c>
      <c r="GG283" t="s">
        <v>234</v>
      </c>
      <c r="GH283" t="s">
        <v>234</v>
      </c>
      <c r="GI283" t="s">
        <v>234</v>
      </c>
      <c r="GJ283" t="s">
        <v>234</v>
      </c>
      <c r="GK283" t="s">
        <v>234</v>
      </c>
      <c r="GL283" t="s">
        <v>234</v>
      </c>
      <c r="GM283" t="s">
        <v>234</v>
      </c>
      <c r="GN283" t="s">
        <v>234</v>
      </c>
      <c r="GO283" t="s">
        <v>234</v>
      </c>
      <c r="GP283" t="s">
        <v>234</v>
      </c>
      <c r="GQ283" t="s">
        <v>234</v>
      </c>
      <c r="GR283" t="s">
        <v>234</v>
      </c>
      <c r="GS283" t="s">
        <v>234</v>
      </c>
      <c r="GT283" t="s">
        <v>234</v>
      </c>
      <c r="GU283" t="s">
        <v>234</v>
      </c>
      <c r="GV283" t="s">
        <v>234</v>
      </c>
      <c r="GW283" t="s">
        <v>234</v>
      </c>
      <c r="GX283" t="s">
        <v>234</v>
      </c>
      <c r="GY283" t="s">
        <v>234</v>
      </c>
      <c r="GZ283" t="s">
        <v>234</v>
      </c>
      <c r="HA283" t="s">
        <v>234</v>
      </c>
      <c r="HB283" t="s">
        <v>234</v>
      </c>
      <c r="HC283" t="s">
        <v>234</v>
      </c>
      <c r="HD283" t="s">
        <v>234</v>
      </c>
      <c r="HE283" t="s">
        <v>234</v>
      </c>
      <c r="HF283" t="s">
        <v>234</v>
      </c>
      <c r="HG283" t="s">
        <v>234</v>
      </c>
      <c r="HH283" t="s">
        <v>234</v>
      </c>
      <c r="HI283" t="s">
        <v>234</v>
      </c>
      <c r="HJ283" t="s">
        <v>234</v>
      </c>
      <c r="HK283" t="s">
        <v>234</v>
      </c>
      <c r="HL283" t="s">
        <v>234</v>
      </c>
      <c r="HM283" t="s">
        <v>234</v>
      </c>
      <c r="HN283" t="s">
        <v>234</v>
      </c>
      <c r="HO283" t="s">
        <v>234</v>
      </c>
      <c r="HP283" t="s">
        <v>234</v>
      </c>
      <c r="HQ283" t="s">
        <v>1655</v>
      </c>
      <c r="HR283" t="s">
        <v>1715</v>
      </c>
      <c r="HS283" t="s">
        <v>234</v>
      </c>
      <c r="HT283" t="s">
        <v>234</v>
      </c>
      <c r="HU283" t="s">
        <v>234</v>
      </c>
      <c r="HV283" t="s">
        <v>234</v>
      </c>
      <c r="HW283" t="s">
        <v>234</v>
      </c>
      <c r="HX283" t="s">
        <v>234</v>
      </c>
      <c r="HY283" t="s">
        <v>234</v>
      </c>
      <c r="HZ283" t="s">
        <v>234</v>
      </c>
      <c r="IA283" t="s">
        <v>234</v>
      </c>
      <c r="IB283" t="s">
        <v>234</v>
      </c>
      <c r="IC283" t="s">
        <v>234</v>
      </c>
      <c r="ID283" t="s">
        <v>234</v>
      </c>
      <c r="IE283" t="s">
        <v>234</v>
      </c>
      <c r="IF283" t="s">
        <v>234</v>
      </c>
      <c r="IG283" t="s">
        <v>234</v>
      </c>
      <c r="IH283" t="s">
        <v>234</v>
      </c>
      <c r="II283" t="s">
        <v>234</v>
      </c>
      <c r="IJ283" t="s">
        <v>234</v>
      </c>
      <c r="IK283" t="s">
        <v>234</v>
      </c>
      <c r="IL283" t="s">
        <v>234</v>
      </c>
      <c r="IM283" t="s">
        <v>234</v>
      </c>
      <c r="IN283" t="s">
        <v>234</v>
      </c>
      <c r="IO283" t="s">
        <v>234</v>
      </c>
      <c r="IP283" t="s">
        <v>234</v>
      </c>
      <c r="IQ283" t="s">
        <v>234</v>
      </c>
      <c r="IR283" t="s">
        <v>234</v>
      </c>
      <c r="IS283" t="s">
        <v>234</v>
      </c>
      <c r="IT283" t="s">
        <v>234</v>
      </c>
      <c r="IU283" t="s">
        <v>234</v>
      </c>
      <c r="IV283" t="s">
        <v>234</v>
      </c>
      <c r="IW283" t="s">
        <v>234</v>
      </c>
      <c r="IX283" t="s">
        <v>234</v>
      </c>
      <c r="IY283" t="s">
        <v>234</v>
      </c>
      <c r="IZ283" t="s">
        <v>234</v>
      </c>
      <c r="JA283" t="s">
        <v>234</v>
      </c>
      <c r="JB283" t="s">
        <v>234</v>
      </c>
      <c r="JC283" t="s">
        <v>234</v>
      </c>
      <c r="JD283" t="s">
        <v>234</v>
      </c>
      <c r="JE283" t="s">
        <v>249</v>
      </c>
      <c r="JF283" t="s">
        <v>1557</v>
      </c>
      <c r="JG283">
        <v>1</v>
      </c>
      <c r="JH283">
        <v>0</v>
      </c>
      <c r="JI283">
        <v>0</v>
      </c>
      <c r="JJ283" t="s">
        <v>234</v>
      </c>
      <c r="JK283" t="s">
        <v>4465</v>
      </c>
      <c r="JL283">
        <v>1</v>
      </c>
      <c r="JM283">
        <v>1</v>
      </c>
      <c r="JN283">
        <v>0</v>
      </c>
      <c r="JO283">
        <v>0</v>
      </c>
      <c r="JP283">
        <v>0</v>
      </c>
      <c r="JQ283">
        <v>0</v>
      </c>
      <c r="JR283" t="s">
        <v>234</v>
      </c>
      <c r="JS283" t="s">
        <v>234</v>
      </c>
      <c r="JT283" t="s">
        <v>234</v>
      </c>
      <c r="JU283" t="s">
        <v>234</v>
      </c>
      <c r="JV283" t="s">
        <v>234</v>
      </c>
      <c r="JW283" t="s">
        <v>234</v>
      </c>
      <c r="JX283" t="s">
        <v>234</v>
      </c>
    </row>
    <row r="284" spans="1:284" x14ac:dyDescent="0.35">
      <c r="A284" t="s">
        <v>4467</v>
      </c>
      <c r="B284" s="268">
        <v>44624</v>
      </c>
      <c r="C284" t="s">
        <v>474</v>
      </c>
      <c r="D284" t="s">
        <v>473</v>
      </c>
      <c r="E284" t="s">
        <v>1387</v>
      </c>
      <c r="F284" t="s">
        <v>505</v>
      </c>
      <c r="G284" t="s">
        <v>1851</v>
      </c>
      <c r="H284" t="s">
        <v>3311</v>
      </c>
      <c r="I284" t="s">
        <v>246</v>
      </c>
      <c r="J284" t="s">
        <v>4439</v>
      </c>
      <c r="K284" t="s">
        <v>247</v>
      </c>
      <c r="L284" t="s">
        <v>248</v>
      </c>
      <c r="M284" t="s">
        <v>274</v>
      </c>
      <c r="N284" t="s">
        <v>234</v>
      </c>
      <c r="O284" t="s">
        <v>234</v>
      </c>
      <c r="P284" t="s">
        <v>234</v>
      </c>
      <c r="Q284" t="s">
        <v>234</v>
      </c>
      <c r="R284" t="s">
        <v>234</v>
      </c>
      <c r="S284" t="s">
        <v>234</v>
      </c>
      <c r="T284" t="s">
        <v>234</v>
      </c>
      <c r="U284" t="s">
        <v>234</v>
      </c>
      <c r="V284" t="s">
        <v>234</v>
      </c>
      <c r="W284" t="s">
        <v>234</v>
      </c>
      <c r="X284" t="s">
        <v>234</v>
      </c>
      <c r="Y284" t="s">
        <v>234</v>
      </c>
      <c r="Z284" t="s">
        <v>234</v>
      </c>
      <c r="AA284" t="s">
        <v>234</v>
      </c>
      <c r="AB284" t="s">
        <v>234</v>
      </c>
      <c r="AC284" t="s">
        <v>234</v>
      </c>
      <c r="AD284" t="s">
        <v>234</v>
      </c>
      <c r="AE284" t="s">
        <v>234</v>
      </c>
      <c r="AF284" t="s">
        <v>234</v>
      </c>
      <c r="AG284" t="s">
        <v>234</v>
      </c>
      <c r="AH284" t="s">
        <v>234</v>
      </c>
      <c r="AI284" t="s">
        <v>234</v>
      </c>
      <c r="AJ284" t="s">
        <v>234</v>
      </c>
      <c r="AK284" t="s">
        <v>234</v>
      </c>
      <c r="AL284" t="s">
        <v>234</v>
      </c>
      <c r="AM284" t="s">
        <v>234</v>
      </c>
      <c r="AN284" t="s">
        <v>234</v>
      </c>
      <c r="AO284" t="s">
        <v>234</v>
      </c>
      <c r="AP284" t="s">
        <v>234</v>
      </c>
      <c r="AQ284" t="s">
        <v>234</v>
      </c>
      <c r="AR284" t="s">
        <v>234</v>
      </c>
      <c r="AS284" t="s">
        <v>234</v>
      </c>
      <c r="AT284" t="s">
        <v>234</v>
      </c>
      <c r="AU284" t="s">
        <v>234</v>
      </c>
      <c r="AV284" t="s">
        <v>234</v>
      </c>
      <c r="AW284" t="s">
        <v>234</v>
      </c>
      <c r="AX284" t="s">
        <v>234</v>
      </c>
      <c r="AY284" t="s">
        <v>234</v>
      </c>
      <c r="AZ284" t="s">
        <v>234</v>
      </c>
      <c r="BA284" t="s">
        <v>234</v>
      </c>
      <c r="BB284" t="s">
        <v>234</v>
      </c>
      <c r="BC284" t="s">
        <v>234</v>
      </c>
      <c r="BD284" t="s">
        <v>234</v>
      </c>
      <c r="BE284" s="252" t="s">
        <v>234</v>
      </c>
      <c r="BF284" t="s">
        <v>234</v>
      </c>
      <c r="BG284" t="s">
        <v>234</v>
      </c>
      <c r="BH284" s="252" t="s">
        <v>234</v>
      </c>
      <c r="BI284" t="s">
        <v>234</v>
      </c>
      <c r="BJ284" t="s">
        <v>234</v>
      </c>
      <c r="BK284" s="252" t="s">
        <v>234</v>
      </c>
      <c r="BL284" t="s">
        <v>234</v>
      </c>
      <c r="BM284" t="s">
        <v>234</v>
      </c>
      <c r="BN284" s="252" t="s">
        <v>234</v>
      </c>
      <c r="BO284" t="s">
        <v>234</v>
      </c>
      <c r="BP284" t="s">
        <v>234</v>
      </c>
      <c r="BQ284" s="252" t="s">
        <v>234</v>
      </c>
      <c r="BR284" t="s">
        <v>234</v>
      </c>
      <c r="BS284" t="s">
        <v>234</v>
      </c>
      <c r="BT284" t="s">
        <v>234</v>
      </c>
      <c r="BU284" t="s">
        <v>234</v>
      </c>
      <c r="BV284" t="s">
        <v>234</v>
      </c>
      <c r="BW284" t="s">
        <v>234</v>
      </c>
      <c r="BX284" t="s">
        <v>234</v>
      </c>
      <c r="BY284" t="s">
        <v>234</v>
      </c>
      <c r="BZ284" t="s">
        <v>234</v>
      </c>
      <c r="CA284" t="s">
        <v>234</v>
      </c>
      <c r="CB284" t="s">
        <v>234</v>
      </c>
      <c r="CC284" t="s">
        <v>234</v>
      </c>
      <c r="CD284" t="s">
        <v>234</v>
      </c>
      <c r="CE284" t="s">
        <v>234</v>
      </c>
      <c r="CF284" t="s">
        <v>234</v>
      </c>
      <c r="CG284" t="s">
        <v>234</v>
      </c>
      <c r="CH284" t="s">
        <v>234</v>
      </c>
      <c r="CI284" t="s">
        <v>234</v>
      </c>
      <c r="CJ284" t="s">
        <v>234</v>
      </c>
      <c r="CK284" t="s">
        <v>234</v>
      </c>
      <c r="CL284" t="s">
        <v>234</v>
      </c>
      <c r="CM284" t="s">
        <v>234</v>
      </c>
      <c r="CN284" t="s">
        <v>234</v>
      </c>
      <c r="CO284" t="s">
        <v>234</v>
      </c>
      <c r="CP284" t="s">
        <v>234</v>
      </c>
      <c r="CQ284" t="s">
        <v>234</v>
      </c>
      <c r="CR284" t="s">
        <v>234</v>
      </c>
      <c r="CS284" t="s">
        <v>234</v>
      </c>
      <c r="CT284" t="s">
        <v>234</v>
      </c>
      <c r="CU284" t="s">
        <v>234</v>
      </c>
      <c r="CV284" t="s">
        <v>234</v>
      </c>
      <c r="CW284" t="s">
        <v>234</v>
      </c>
      <c r="CX284" t="s">
        <v>234</v>
      </c>
      <c r="CY284" t="s">
        <v>234</v>
      </c>
      <c r="CZ284" t="s">
        <v>234</v>
      </c>
      <c r="DA284" t="s">
        <v>234</v>
      </c>
      <c r="DB284" t="s">
        <v>234</v>
      </c>
      <c r="DC284" t="s">
        <v>234</v>
      </c>
      <c r="DD284" t="s">
        <v>234</v>
      </c>
      <c r="DE284" t="s">
        <v>234</v>
      </c>
      <c r="DF284" t="s">
        <v>234</v>
      </c>
      <c r="DG284" t="s">
        <v>234</v>
      </c>
      <c r="DH284" t="s">
        <v>234</v>
      </c>
      <c r="DI284" t="s">
        <v>234</v>
      </c>
      <c r="DJ284" t="s">
        <v>234</v>
      </c>
      <c r="DK284" t="s">
        <v>234</v>
      </c>
      <c r="DL284" t="s">
        <v>234</v>
      </c>
      <c r="DM284" t="s">
        <v>234</v>
      </c>
      <c r="DN284" t="s">
        <v>234</v>
      </c>
      <c r="DO284" t="s">
        <v>234</v>
      </c>
      <c r="DP284" t="s">
        <v>234</v>
      </c>
      <c r="DQ284" t="s">
        <v>234</v>
      </c>
      <c r="DR284" t="s">
        <v>234</v>
      </c>
      <c r="DS284" t="s">
        <v>234</v>
      </c>
      <c r="DT284" t="s">
        <v>234</v>
      </c>
      <c r="DU284" t="s">
        <v>234</v>
      </c>
      <c r="DV284" t="s">
        <v>234</v>
      </c>
      <c r="DW284" t="s">
        <v>234</v>
      </c>
      <c r="DX284" t="s">
        <v>234</v>
      </c>
      <c r="DY284" t="s">
        <v>234</v>
      </c>
      <c r="DZ284" t="s">
        <v>234</v>
      </c>
      <c r="EA284" t="s">
        <v>234</v>
      </c>
      <c r="EB284" t="s">
        <v>234</v>
      </c>
      <c r="EC284" t="s">
        <v>234</v>
      </c>
      <c r="ED284" t="s">
        <v>234</v>
      </c>
      <c r="EE284" t="s">
        <v>234</v>
      </c>
      <c r="EF284" t="s">
        <v>234</v>
      </c>
      <c r="EG284" t="s">
        <v>234</v>
      </c>
      <c r="EH284" t="s">
        <v>234</v>
      </c>
      <c r="EI284" t="s">
        <v>234</v>
      </c>
      <c r="EJ284" t="s">
        <v>234</v>
      </c>
      <c r="EK284" s="252" t="s">
        <v>234</v>
      </c>
      <c r="EL284" t="s">
        <v>234</v>
      </c>
      <c r="EM284" t="s">
        <v>234</v>
      </c>
      <c r="EN284" t="s">
        <v>234</v>
      </c>
      <c r="EO284" t="s">
        <v>234</v>
      </c>
      <c r="EP284" t="s">
        <v>234</v>
      </c>
      <c r="EQ284" s="252" t="s">
        <v>234</v>
      </c>
      <c r="ER284" t="s">
        <v>234</v>
      </c>
      <c r="ES284" t="s">
        <v>234</v>
      </c>
      <c r="ET284" t="s">
        <v>234</v>
      </c>
      <c r="EU284" t="s">
        <v>234</v>
      </c>
      <c r="EV284" t="s">
        <v>234</v>
      </c>
      <c r="EW284" t="s">
        <v>234</v>
      </c>
      <c r="EX284" t="s">
        <v>234</v>
      </c>
      <c r="EY284" t="s">
        <v>234</v>
      </c>
      <c r="EZ284" t="s">
        <v>234</v>
      </c>
      <c r="FA284" t="s">
        <v>234</v>
      </c>
      <c r="FB284" t="s">
        <v>234</v>
      </c>
      <c r="FC284" t="s">
        <v>234</v>
      </c>
      <c r="FD284" t="s">
        <v>234</v>
      </c>
      <c r="FE284" t="s">
        <v>234</v>
      </c>
      <c r="FF284" t="s">
        <v>234</v>
      </c>
      <c r="FG284" t="s">
        <v>234</v>
      </c>
      <c r="FH284" t="s">
        <v>234</v>
      </c>
      <c r="FI284" t="s">
        <v>234</v>
      </c>
      <c r="FJ284" t="s">
        <v>234</v>
      </c>
      <c r="FK284" t="s">
        <v>234</v>
      </c>
      <c r="FL284" t="s">
        <v>234</v>
      </c>
      <c r="FM284" t="s">
        <v>234</v>
      </c>
      <c r="FN284" t="s">
        <v>234</v>
      </c>
      <c r="FO284" t="s">
        <v>234</v>
      </c>
      <c r="FP284" t="s">
        <v>234</v>
      </c>
      <c r="FQ284" t="s">
        <v>234</v>
      </c>
      <c r="FR284" t="s">
        <v>234</v>
      </c>
      <c r="FS284" t="s">
        <v>234</v>
      </c>
      <c r="FT284" t="s">
        <v>234</v>
      </c>
      <c r="FU284" t="s">
        <v>234</v>
      </c>
      <c r="FV284" t="s">
        <v>234</v>
      </c>
      <c r="FW284" t="s">
        <v>234</v>
      </c>
      <c r="FX284" t="s">
        <v>234</v>
      </c>
      <c r="FY284" t="s">
        <v>234</v>
      </c>
      <c r="FZ284" t="s">
        <v>234</v>
      </c>
      <c r="GA284" t="s">
        <v>234</v>
      </c>
      <c r="GB284" t="s">
        <v>234</v>
      </c>
      <c r="GC284" t="s">
        <v>234</v>
      </c>
      <c r="GD284" t="s">
        <v>234</v>
      </c>
      <c r="GE284" t="s">
        <v>234</v>
      </c>
      <c r="GF284" t="s">
        <v>234</v>
      </c>
      <c r="GG284" t="s">
        <v>234</v>
      </c>
      <c r="GH284" t="s">
        <v>234</v>
      </c>
      <c r="GI284" t="s">
        <v>234</v>
      </c>
      <c r="GJ284" t="s">
        <v>234</v>
      </c>
      <c r="GK284" t="s">
        <v>234</v>
      </c>
      <c r="GL284" t="s">
        <v>234</v>
      </c>
      <c r="GM284" t="s">
        <v>234</v>
      </c>
      <c r="GN284" t="s">
        <v>234</v>
      </c>
      <c r="GO284" t="s">
        <v>234</v>
      </c>
      <c r="GP284" t="s">
        <v>234</v>
      </c>
      <c r="GQ284" t="s">
        <v>234</v>
      </c>
      <c r="GR284" t="s">
        <v>234</v>
      </c>
      <c r="GS284" t="s">
        <v>234</v>
      </c>
      <c r="GT284" t="s">
        <v>234</v>
      </c>
      <c r="GU284" t="s">
        <v>234</v>
      </c>
      <c r="GV284" t="s">
        <v>234</v>
      </c>
      <c r="GW284" t="s">
        <v>234</v>
      </c>
      <c r="GX284" t="s">
        <v>234</v>
      </c>
      <c r="GY284" t="s">
        <v>234</v>
      </c>
      <c r="GZ284" t="s">
        <v>234</v>
      </c>
      <c r="HA284" t="s">
        <v>234</v>
      </c>
      <c r="HB284" t="s">
        <v>234</v>
      </c>
      <c r="HC284" t="s">
        <v>234</v>
      </c>
      <c r="HD284" t="s">
        <v>234</v>
      </c>
      <c r="HE284" t="s">
        <v>234</v>
      </c>
      <c r="HF284" t="s">
        <v>234</v>
      </c>
      <c r="HG284" t="s">
        <v>234</v>
      </c>
      <c r="HH284" t="s">
        <v>234</v>
      </c>
      <c r="HI284" t="s">
        <v>234</v>
      </c>
      <c r="HJ284" t="s">
        <v>234</v>
      </c>
      <c r="HK284" t="s">
        <v>234</v>
      </c>
      <c r="HL284" t="s">
        <v>234</v>
      </c>
      <c r="HM284" t="s">
        <v>234</v>
      </c>
      <c r="HN284" t="s">
        <v>234</v>
      </c>
      <c r="HO284" t="s">
        <v>234</v>
      </c>
      <c r="HP284" t="s">
        <v>234</v>
      </c>
      <c r="HQ284" t="s">
        <v>1655</v>
      </c>
      <c r="HR284" t="s">
        <v>1713</v>
      </c>
      <c r="HS284" t="s">
        <v>319</v>
      </c>
      <c r="HT284" t="s">
        <v>234</v>
      </c>
      <c r="HU284" t="s">
        <v>320</v>
      </c>
      <c r="HV284" t="s">
        <v>321</v>
      </c>
      <c r="HW284" t="s">
        <v>321</v>
      </c>
      <c r="HX284" t="s">
        <v>255</v>
      </c>
      <c r="HY284" t="s">
        <v>234</v>
      </c>
      <c r="HZ284" t="s">
        <v>352</v>
      </c>
      <c r="IA284" t="s">
        <v>258</v>
      </c>
      <c r="IB284" t="s">
        <v>258</v>
      </c>
      <c r="IC284" t="s">
        <v>3810</v>
      </c>
      <c r="ID284" t="s">
        <v>234</v>
      </c>
      <c r="IE284" t="s">
        <v>234</v>
      </c>
      <c r="IF284" t="s">
        <v>234</v>
      </c>
      <c r="IG284" t="s">
        <v>234</v>
      </c>
      <c r="IH284" t="s">
        <v>234</v>
      </c>
      <c r="II284">
        <v>5</v>
      </c>
      <c r="IJ284" t="s">
        <v>4139</v>
      </c>
      <c r="IK284" t="s">
        <v>234</v>
      </c>
      <c r="IL284" t="s">
        <v>259</v>
      </c>
      <c r="IM284" s="99">
        <v>1</v>
      </c>
      <c r="IN284" t="s">
        <v>261</v>
      </c>
      <c r="IO284" t="s">
        <v>375</v>
      </c>
      <c r="IP284" t="s">
        <v>261</v>
      </c>
      <c r="IQ284" t="s">
        <v>234</v>
      </c>
      <c r="IR284" t="s">
        <v>234</v>
      </c>
      <c r="IS284" t="s">
        <v>234</v>
      </c>
      <c r="IT284" t="s">
        <v>234</v>
      </c>
      <c r="IU284" t="s">
        <v>234</v>
      </c>
      <c r="IV284" t="s">
        <v>234</v>
      </c>
      <c r="IW284" t="s">
        <v>234</v>
      </c>
      <c r="IX284" t="s">
        <v>234</v>
      </c>
      <c r="IY284" t="s">
        <v>234</v>
      </c>
      <c r="IZ284" t="s">
        <v>234</v>
      </c>
      <c r="JA284" t="s">
        <v>234</v>
      </c>
      <c r="JB284" t="s">
        <v>234</v>
      </c>
      <c r="JC284" t="s">
        <v>234</v>
      </c>
      <c r="JD284" t="s">
        <v>234</v>
      </c>
      <c r="JE284" t="s">
        <v>249</v>
      </c>
      <c r="JF284" t="s">
        <v>1557</v>
      </c>
      <c r="JG284">
        <v>1</v>
      </c>
      <c r="JH284">
        <v>0</v>
      </c>
      <c r="JI284">
        <v>0</v>
      </c>
      <c r="JJ284" t="s">
        <v>234</v>
      </c>
      <c r="JK284" t="s">
        <v>1563</v>
      </c>
      <c r="JL284">
        <v>1</v>
      </c>
      <c r="JM284">
        <v>0</v>
      </c>
      <c r="JN284">
        <v>0</v>
      </c>
      <c r="JO284">
        <v>0</v>
      </c>
      <c r="JP284">
        <v>0</v>
      </c>
      <c r="JQ284">
        <v>0</v>
      </c>
      <c r="JR284" t="s">
        <v>234</v>
      </c>
      <c r="JS284" t="s">
        <v>234</v>
      </c>
      <c r="JT284" t="s">
        <v>234</v>
      </c>
      <c r="JU284" t="s">
        <v>234</v>
      </c>
      <c r="JV284" t="s">
        <v>234</v>
      </c>
      <c r="JW284" t="s">
        <v>234</v>
      </c>
      <c r="JX284" t="s">
        <v>3443</v>
      </c>
    </row>
    <row r="285" spans="1:284" x14ac:dyDescent="0.35">
      <c r="A285" t="s">
        <v>4471</v>
      </c>
      <c r="B285" s="268">
        <v>44624</v>
      </c>
      <c r="C285" t="s">
        <v>474</v>
      </c>
      <c r="D285" t="s">
        <v>473</v>
      </c>
      <c r="E285" t="s">
        <v>1387</v>
      </c>
      <c r="F285" t="s">
        <v>505</v>
      </c>
      <c r="G285" t="s">
        <v>1851</v>
      </c>
      <c r="H285" t="s">
        <v>3311</v>
      </c>
      <c r="I285" t="s">
        <v>246</v>
      </c>
      <c r="J285" t="s">
        <v>4439</v>
      </c>
      <c r="K285" t="s">
        <v>247</v>
      </c>
      <c r="L285" t="s">
        <v>248</v>
      </c>
      <c r="M285" t="s">
        <v>274</v>
      </c>
      <c r="N285" t="s">
        <v>234</v>
      </c>
      <c r="O285" t="s">
        <v>234</v>
      </c>
      <c r="P285" t="s">
        <v>234</v>
      </c>
      <c r="Q285" t="s">
        <v>234</v>
      </c>
      <c r="R285" t="s">
        <v>234</v>
      </c>
      <c r="S285" t="s">
        <v>234</v>
      </c>
      <c r="T285" t="s">
        <v>234</v>
      </c>
      <c r="U285" t="s">
        <v>234</v>
      </c>
      <c r="V285" t="s">
        <v>234</v>
      </c>
      <c r="W285" t="s">
        <v>234</v>
      </c>
      <c r="X285" t="s">
        <v>234</v>
      </c>
      <c r="Y285" t="s">
        <v>234</v>
      </c>
      <c r="Z285" t="s">
        <v>234</v>
      </c>
      <c r="AA285" t="s">
        <v>234</v>
      </c>
      <c r="AB285" t="s">
        <v>234</v>
      </c>
      <c r="AC285" t="s">
        <v>234</v>
      </c>
      <c r="AD285" t="s">
        <v>234</v>
      </c>
      <c r="AE285" t="s">
        <v>234</v>
      </c>
      <c r="AF285" t="s">
        <v>234</v>
      </c>
      <c r="AG285" t="s">
        <v>234</v>
      </c>
      <c r="AH285" t="s">
        <v>234</v>
      </c>
      <c r="AI285" t="s">
        <v>234</v>
      </c>
      <c r="AJ285" t="s">
        <v>234</v>
      </c>
      <c r="AK285" t="s">
        <v>234</v>
      </c>
      <c r="AL285" t="s">
        <v>234</v>
      </c>
      <c r="AM285" t="s">
        <v>234</v>
      </c>
      <c r="AN285" t="s">
        <v>234</v>
      </c>
      <c r="AO285" t="s">
        <v>234</v>
      </c>
      <c r="AP285" t="s">
        <v>234</v>
      </c>
      <c r="AQ285" t="s">
        <v>234</v>
      </c>
      <c r="AR285" t="s">
        <v>234</v>
      </c>
      <c r="AS285" t="s">
        <v>234</v>
      </c>
      <c r="AT285" t="s">
        <v>234</v>
      </c>
      <c r="AU285" t="s">
        <v>234</v>
      </c>
      <c r="AV285" t="s">
        <v>234</v>
      </c>
      <c r="AW285" t="s">
        <v>234</v>
      </c>
      <c r="AX285" t="s">
        <v>234</v>
      </c>
      <c r="AY285" t="s">
        <v>234</v>
      </c>
      <c r="AZ285" t="s">
        <v>234</v>
      </c>
      <c r="BA285" t="s">
        <v>234</v>
      </c>
      <c r="BB285" t="s">
        <v>234</v>
      </c>
      <c r="BC285" t="s">
        <v>234</v>
      </c>
      <c r="BD285" t="s">
        <v>234</v>
      </c>
      <c r="BE285" s="252" t="s">
        <v>234</v>
      </c>
      <c r="BF285" t="s">
        <v>234</v>
      </c>
      <c r="BG285" t="s">
        <v>234</v>
      </c>
      <c r="BH285" s="252" t="s">
        <v>234</v>
      </c>
      <c r="BI285" t="s">
        <v>234</v>
      </c>
      <c r="BJ285" t="s">
        <v>234</v>
      </c>
      <c r="BK285" s="252" t="s">
        <v>234</v>
      </c>
      <c r="BL285" t="s">
        <v>234</v>
      </c>
      <c r="BM285" t="s">
        <v>234</v>
      </c>
      <c r="BN285" s="252" t="s">
        <v>234</v>
      </c>
      <c r="BO285" t="s">
        <v>234</v>
      </c>
      <c r="BP285" t="s">
        <v>234</v>
      </c>
      <c r="BQ285" s="252" t="s">
        <v>234</v>
      </c>
      <c r="BR285" t="s">
        <v>234</v>
      </c>
      <c r="BS285" t="s">
        <v>234</v>
      </c>
      <c r="BT285" t="s">
        <v>234</v>
      </c>
      <c r="BU285" t="s">
        <v>234</v>
      </c>
      <c r="BV285" t="s">
        <v>234</v>
      </c>
      <c r="BW285" t="s">
        <v>234</v>
      </c>
      <c r="BX285" t="s">
        <v>234</v>
      </c>
      <c r="BY285" t="s">
        <v>234</v>
      </c>
      <c r="BZ285" t="s">
        <v>234</v>
      </c>
      <c r="CA285" t="s">
        <v>234</v>
      </c>
      <c r="CB285" t="s">
        <v>234</v>
      </c>
      <c r="CC285" t="s">
        <v>234</v>
      </c>
      <c r="CD285" t="s">
        <v>234</v>
      </c>
      <c r="CE285" t="s">
        <v>234</v>
      </c>
      <c r="CF285" t="s">
        <v>234</v>
      </c>
      <c r="CG285" t="s">
        <v>234</v>
      </c>
      <c r="CH285" t="s">
        <v>234</v>
      </c>
      <c r="CI285" t="s">
        <v>234</v>
      </c>
      <c r="CJ285" t="s">
        <v>234</v>
      </c>
      <c r="CK285" t="s">
        <v>234</v>
      </c>
      <c r="CL285" t="s">
        <v>234</v>
      </c>
      <c r="CM285" t="s">
        <v>234</v>
      </c>
      <c r="CN285" t="s">
        <v>234</v>
      </c>
      <c r="CO285" t="s">
        <v>234</v>
      </c>
      <c r="CP285" t="s">
        <v>234</v>
      </c>
      <c r="CQ285" t="s">
        <v>234</v>
      </c>
      <c r="CR285" t="s">
        <v>234</v>
      </c>
      <c r="CS285" t="s">
        <v>234</v>
      </c>
      <c r="CT285" t="s">
        <v>234</v>
      </c>
      <c r="CU285" t="s">
        <v>234</v>
      </c>
      <c r="CV285" t="s">
        <v>234</v>
      </c>
      <c r="CW285" t="s">
        <v>234</v>
      </c>
      <c r="CX285" t="s">
        <v>234</v>
      </c>
      <c r="CY285" t="s">
        <v>234</v>
      </c>
      <c r="CZ285" t="s">
        <v>234</v>
      </c>
      <c r="DA285" t="s">
        <v>234</v>
      </c>
      <c r="DB285" t="s">
        <v>234</v>
      </c>
      <c r="DC285" t="s">
        <v>234</v>
      </c>
      <c r="DD285" t="s">
        <v>234</v>
      </c>
      <c r="DE285" t="s">
        <v>234</v>
      </c>
      <c r="DF285" t="s">
        <v>234</v>
      </c>
      <c r="DG285" t="s">
        <v>234</v>
      </c>
      <c r="DH285" t="s">
        <v>234</v>
      </c>
      <c r="DI285" t="s">
        <v>234</v>
      </c>
      <c r="DJ285" t="s">
        <v>234</v>
      </c>
      <c r="DK285" t="s">
        <v>234</v>
      </c>
      <c r="DL285" t="s">
        <v>234</v>
      </c>
      <c r="DM285" t="s">
        <v>234</v>
      </c>
      <c r="DN285" t="s">
        <v>234</v>
      </c>
      <c r="DO285" t="s">
        <v>234</v>
      </c>
      <c r="DP285" t="s">
        <v>234</v>
      </c>
      <c r="DQ285" t="s">
        <v>234</v>
      </c>
      <c r="DR285" t="s">
        <v>234</v>
      </c>
      <c r="DS285" t="s">
        <v>234</v>
      </c>
      <c r="DT285" t="s">
        <v>234</v>
      </c>
      <c r="DU285" t="s">
        <v>234</v>
      </c>
      <c r="DV285" t="s">
        <v>234</v>
      </c>
      <c r="DW285" t="s">
        <v>234</v>
      </c>
      <c r="DX285" t="s">
        <v>234</v>
      </c>
      <c r="DY285" t="s">
        <v>234</v>
      </c>
      <c r="DZ285" t="s">
        <v>234</v>
      </c>
      <c r="EA285" t="s">
        <v>234</v>
      </c>
      <c r="EB285" t="s">
        <v>234</v>
      </c>
      <c r="EC285" t="s">
        <v>234</v>
      </c>
      <c r="ED285" t="s">
        <v>234</v>
      </c>
      <c r="EE285" t="s">
        <v>234</v>
      </c>
      <c r="EF285" t="s">
        <v>234</v>
      </c>
      <c r="EG285" t="s">
        <v>234</v>
      </c>
      <c r="EH285" t="s">
        <v>234</v>
      </c>
      <c r="EI285" t="s">
        <v>234</v>
      </c>
      <c r="EJ285" t="s">
        <v>234</v>
      </c>
      <c r="EK285" s="252" t="s">
        <v>234</v>
      </c>
      <c r="EL285" t="s">
        <v>234</v>
      </c>
      <c r="EM285" t="s">
        <v>234</v>
      </c>
      <c r="EN285" t="s">
        <v>234</v>
      </c>
      <c r="EO285" t="s">
        <v>234</v>
      </c>
      <c r="EP285" t="s">
        <v>234</v>
      </c>
      <c r="EQ285" s="252" t="s">
        <v>234</v>
      </c>
      <c r="ER285" t="s">
        <v>234</v>
      </c>
      <c r="ES285" t="s">
        <v>234</v>
      </c>
      <c r="ET285" t="s">
        <v>234</v>
      </c>
      <c r="EU285" t="s">
        <v>234</v>
      </c>
      <c r="EV285" t="s">
        <v>234</v>
      </c>
      <c r="EW285" t="s">
        <v>234</v>
      </c>
      <c r="EX285" t="s">
        <v>234</v>
      </c>
      <c r="EY285" t="s">
        <v>234</v>
      </c>
      <c r="EZ285" t="s">
        <v>234</v>
      </c>
      <c r="FA285" t="s">
        <v>234</v>
      </c>
      <c r="FB285" t="s">
        <v>234</v>
      </c>
      <c r="FC285" t="s">
        <v>234</v>
      </c>
      <c r="FD285" t="s">
        <v>234</v>
      </c>
      <c r="FE285" t="s">
        <v>234</v>
      </c>
      <c r="FF285" t="s">
        <v>234</v>
      </c>
      <c r="FG285" t="s">
        <v>234</v>
      </c>
      <c r="FH285" t="s">
        <v>234</v>
      </c>
      <c r="FI285" t="s">
        <v>234</v>
      </c>
      <c r="FJ285" t="s">
        <v>234</v>
      </c>
      <c r="FK285" t="s">
        <v>234</v>
      </c>
      <c r="FL285" t="s">
        <v>234</v>
      </c>
      <c r="FM285" t="s">
        <v>234</v>
      </c>
      <c r="FN285" t="s">
        <v>234</v>
      </c>
      <c r="FO285" t="s">
        <v>234</v>
      </c>
      <c r="FP285" t="s">
        <v>234</v>
      </c>
      <c r="FQ285" t="s">
        <v>234</v>
      </c>
      <c r="FR285" t="s">
        <v>234</v>
      </c>
      <c r="FS285" t="s">
        <v>234</v>
      </c>
      <c r="FT285" t="s">
        <v>234</v>
      </c>
      <c r="FU285" t="s">
        <v>234</v>
      </c>
      <c r="FV285" t="s">
        <v>234</v>
      </c>
      <c r="FW285" t="s">
        <v>234</v>
      </c>
      <c r="FX285" t="s">
        <v>234</v>
      </c>
      <c r="FY285" t="s">
        <v>234</v>
      </c>
      <c r="FZ285" t="s">
        <v>234</v>
      </c>
      <c r="GA285" t="s">
        <v>234</v>
      </c>
      <c r="GB285" t="s">
        <v>234</v>
      </c>
      <c r="GC285" t="s">
        <v>234</v>
      </c>
      <c r="GD285" t="s">
        <v>234</v>
      </c>
      <c r="GE285" t="s">
        <v>234</v>
      </c>
      <c r="GF285" t="s">
        <v>234</v>
      </c>
      <c r="GG285" t="s">
        <v>234</v>
      </c>
      <c r="GH285" t="s">
        <v>234</v>
      </c>
      <c r="GI285" t="s">
        <v>234</v>
      </c>
      <c r="GJ285" t="s">
        <v>234</v>
      </c>
      <c r="GK285" t="s">
        <v>234</v>
      </c>
      <c r="GL285" t="s">
        <v>234</v>
      </c>
      <c r="GM285" t="s">
        <v>234</v>
      </c>
      <c r="GN285" t="s">
        <v>234</v>
      </c>
      <c r="GO285" t="s">
        <v>234</v>
      </c>
      <c r="GP285" t="s">
        <v>234</v>
      </c>
      <c r="GQ285" t="s">
        <v>234</v>
      </c>
      <c r="GR285" t="s">
        <v>234</v>
      </c>
      <c r="GS285" t="s">
        <v>234</v>
      </c>
      <c r="GT285" t="s">
        <v>234</v>
      </c>
      <c r="GU285" t="s">
        <v>234</v>
      </c>
      <c r="GV285" t="s">
        <v>234</v>
      </c>
      <c r="GW285" t="s">
        <v>234</v>
      </c>
      <c r="GX285" t="s">
        <v>234</v>
      </c>
      <c r="GY285" t="s">
        <v>234</v>
      </c>
      <c r="GZ285" t="s">
        <v>234</v>
      </c>
      <c r="HA285" t="s">
        <v>234</v>
      </c>
      <c r="HB285" t="s">
        <v>234</v>
      </c>
      <c r="HC285" t="s">
        <v>234</v>
      </c>
      <c r="HD285" t="s">
        <v>234</v>
      </c>
      <c r="HE285" t="s">
        <v>234</v>
      </c>
      <c r="HF285" t="s">
        <v>234</v>
      </c>
      <c r="HG285" t="s">
        <v>234</v>
      </c>
      <c r="HH285" t="s">
        <v>234</v>
      </c>
      <c r="HI285" t="s">
        <v>234</v>
      </c>
      <c r="HJ285" t="s">
        <v>234</v>
      </c>
      <c r="HK285" t="s">
        <v>234</v>
      </c>
      <c r="HL285" t="s">
        <v>234</v>
      </c>
      <c r="HM285" t="s">
        <v>234</v>
      </c>
      <c r="HN285" t="s">
        <v>234</v>
      </c>
      <c r="HO285" t="s">
        <v>234</v>
      </c>
      <c r="HP285" t="s">
        <v>234</v>
      </c>
      <c r="HQ285" t="s">
        <v>1655</v>
      </c>
      <c r="HR285" t="s">
        <v>1713</v>
      </c>
      <c r="HS285" t="s">
        <v>430</v>
      </c>
      <c r="HT285" t="s">
        <v>234</v>
      </c>
      <c r="HU285" t="s">
        <v>431</v>
      </c>
      <c r="HV285" t="s">
        <v>432</v>
      </c>
      <c r="HW285" t="s">
        <v>432</v>
      </c>
      <c r="HX285" t="s">
        <v>279</v>
      </c>
      <c r="HY285" t="s">
        <v>234</v>
      </c>
      <c r="HZ285" t="s">
        <v>256</v>
      </c>
      <c r="IA285" t="s">
        <v>258</v>
      </c>
      <c r="IB285" t="s">
        <v>258</v>
      </c>
      <c r="IC285" t="s">
        <v>3810</v>
      </c>
      <c r="ID285" t="s">
        <v>234</v>
      </c>
      <c r="IE285" t="s">
        <v>234</v>
      </c>
      <c r="IF285" t="s">
        <v>234</v>
      </c>
      <c r="IG285" t="s">
        <v>234</v>
      </c>
      <c r="IH285" t="s">
        <v>234</v>
      </c>
      <c r="II285">
        <v>15</v>
      </c>
      <c r="IJ285" t="s">
        <v>4110</v>
      </c>
      <c r="IK285" t="s">
        <v>234</v>
      </c>
      <c r="IL285" t="s">
        <v>259</v>
      </c>
      <c r="IM285" s="99">
        <v>3</v>
      </c>
      <c r="IN285" t="s">
        <v>260</v>
      </c>
      <c r="IO285" t="s">
        <v>234</v>
      </c>
      <c r="IP285" t="s">
        <v>249</v>
      </c>
      <c r="IQ285" t="s">
        <v>4468</v>
      </c>
      <c r="IR285">
        <v>0</v>
      </c>
      <c r="IS285">
        <v>0</v>
      </c>
      <c r="IT285">
        <v>0</v>
      </c>
      <c r="IU285">
        <v>1</v>
      </c>
      <c r="IV285">
        <v>0</v>
      </c>
      <c r="IW285">
        <v>0</v>
      </c>
      <c r="IX285">
        <v>0</v>
      </c>
      <c r="IY285">
        <v>0</v>
      </c>
      <c r="IZ285">
        <v>0</v>
      </c>
      <c r="JA285">
        <v>0</v>
      </c>
      <c r="JB285">
        <v>0</v>
      </c>
      <c r="JC285">
        <v>1</v>
      </c>
      <c r="JD285" t="s">
        <v>234</v>
      </c>
      <c r="JE285" t="s">
        <v>249</v>
      </c>
      <c r="JF285" t="s">
        <v>4469</v>
      </c>
      <c r="JG285">
        <v>1</v>
      </c>
      <c r="JH285">
        <v>0</v>
      </c>
      <c r="JI285">
        <v>1</v>
      </c>
      <c r="JJ285" t="s">
        <v>4601</v>
      </c>
      <c r="JK285" t="s">
        <v>1409</v>
      </c>
      <c r="JL285">
        <v>0</v>
      </c>
      <c r="JM285">
        <v>0</v>
      </c>
      <c r="JN285">
        <v>0</v>
      </c>
      <c r="JO285">
        <v>1</v>
      </c>
      <c r="JP285">
        <v>0</v>
      </c>
      <c r="JQ285">
        <v>0</v>
      </c>
      <c r="JR285" t="s">
        <v>234</v>
      </c>
      <c r="JS285" t="s">
        <v>234</v>
      </c>
      <c r="JT285" t="s">
        <v>234</v>
      </c>
      <c r="JU285" t="s">
        <v>234</v>
      </c>
      <c r="JV285" t="s">
        <v>234</v>
      </c>
      <c r="JW285" t="s">
        <v>234</v>
      </c>
      <c r="JX285" t="s">
        <v>234</v>
      </c>
    </row>
    <row r="286" spans="1:284" x14ac:dyDescent="0.35">
      <c r="A286" t="s">
        <v>4473</v>
      </c>
      <c r="B286" s="268">
        <v>44624</v>
      </c>
      <c r="C286" t="s">
        <v>474</v>
      </c>
      <c r="D286" t="s">
        <v>473</v>
      </c>
      <c r="E286" t="s">
        <v>475</v>
      </c>
      <c r="F286" t="s">
        <v>505</v>
      </c>
      <c r="G286" t="s">
        <v>1851</v>
      </c>
      <c r="H286" t="s">
        <v>3311</v>
      </c>
      <c r="I286" t="s">
        <v>246</v>
      </c>
      <c r="J286" t="s">
        <v>4439</v>
      </c>
      <c r="K286" t="s">
        <v>247</v>
      </c>
      <c r="L286" t="s">
        <v>284</v>
      </c>
      <c r="M286" t="s">
        <v>250</v>
      </c>
      <c r="N286" t="s">
        <v>234</v>
      </c>
      <c r="O286" t="s">
        <v>234</v>
      </c>
      <c r="P286" t="s">
        <v>285</v>
      </c>
      <c r="Q286" t="s">
        <v>234</v>
      </c>
      <c r="R286" t="s">
        <v>318</v>
      </c>
      <c r="S286">
        <v>1</v>
      </c>
      <c r="T286">
        <v>0</v>
      </c>
      <c r="U286">
        <v>0</v>
      </c>
      <c r="V286">
        <v>0</v>
      </c>
      <c r="W286">
        <v>0</v>
      </c>
      <c r="X286">
        <v>0</v>
      </c>
      <c r="Y286">
        <v>0</v>
      </c>
      <c r="Z286">
        <v>0</v>
      </c>
      <c r="AA286" t="s">
        <v>309</v>
      </c>
      <c r="AB286" t="s">
        <v>750</v>
      </c>
      <c r="AC286" t="s">
        <v>287</v>
      </c>
      <c r="AD286">
        <v>1</v>
      </c>
      <c r="AE286">
        <v>0</v>
      </c>
      <c r="AF286">
        <v>0</v>
      </c>
      <c r="AG286">
        <v>0</v>
      </c>
      <c r="AH286">
        <v>0</v>
      </c>
      <c r="AI286">
        <v>0</v>
      </c>
      <c r="AJ286">
        <v>0</v>
      </c>
      <c r="AK286">
        <v>0</v>
      </c>
      <c r="AL286">
        <v>0</v>
      </c>
      <c r="AM286">
        <v>0</v>
      </c>
      <c r="AN286" t="s">
        <v>234</v>
      </c>
      <c r="AO286" t="s">
        <v>317</v>
      </c>
      <c r="AP286" t="s">
        <v>311</v>
      </c>
      <c r="AQ286" t="s">
        <v>3847</v>
      </c>
      <c r="AR286">
        <v>0</v>
      </c>
      <c r="AS286">
        <v>0</v>
      </c>
      <c r="AT286">
        <v>0</v>
      </c>
      <c r="AU286">
        <v>1</v>
      </c>
      <c r="AV286">
        <v>0</v>
      </c>
      <c r="AW286">
        <v>0</v>
      </c>
      <c r="AX286">
        <v>1</v>
      </c>
      <c r="AY286">
        <v>0</v>
      </c>
      <c r="AZ286" t="s">
        <v>1500</v>
      </c>
      <c r="BA286" t="s">
        <v>234</v>
      </c>
      <c r="BB286" t="s">
        <v>234</v>
      </c>
      <c r="BC286" t="s">
        <v>234</v>
      </c>
      <c r="BD286" t="s">
        <v>234</v>
      </c>
      <c r="BE286" s="252" t="s">
        <v>234</v>
      </c>
      <c r="BF286" t="s">
        <v>234</v>
      </c>
      <c r="BG286" t="s">
        <v>234</v>
      </c>
      <c r="BH286" s="252" t="s">
        <v>234</v>
      </c>
      <c r="BI286" t="s">
        <v>234</v>
      </c>
      <c r="BJ286">
        <v>400</v>
      </c>
      <c r="BK286" s="252">
        <v>137.93103450000001</v>
      </c>
      <c r="BL286" t="s">
        <v>1655</v>
      </c>
      <c r="BM286" t="s">
        <v>234</v>
      </c>
      <c r="BN286" s="252" t="s">
        <v>234</v>
      </c>
      <c r="BO286" t="s">
        <v>234</v>
      </c>
      <c r="BP286" t="s">
        <v>234</v>
      </c>
      <c r="BQ286" s="252" t="s">
        <v>234</v>
      </c>
      <c r="BR286" t="s">
        <v>234</v>
      </c>
      <c r="BS286" t="s">
        <v>1507</v>
      </c>
      <c r="BT286" t="s">
        <v>1655</v>
      </c>
      <c r="BU286">
        <v>1000</v>
      </c>
      <c r="BV286" t="s">
        <v>234</v>
      </c>
      <c r="BW286" t="s">
        <v>234</v>
      </c>
      <c r="BX286" t="s">
        <v>234</v>
      </c>
      <c r="BY286" t="s">
        <v>234</v>
      </c>
      <c r="BZ286" t="s">
        <v>234</v>
      </c>
      <c r="CA286" t="s">
        <v>234</v>
      </c>
      <c r="CB286" t="s">
        <v>259</v>
      </c>
      <c r="CC286">
        <v>1000</v>
      </c>
      <c r="CD286" t="s">
        <v>1655</v>
      </c>
      <c r="CE286" t="s">
        <v>1445</v>
      </c>
      <c r="CF286" t="s">
        <v>234</v>
      </c>
      <c r="CG286" t="s">
        <v>234</v>
      </c>
      <c r="CH286" t="s">
        <v>234</v>
      </c>
      <c r="CI286" t="s">
        <v>234</v>
      </c>
      <c r="CJ286" t="s">
        <v>234</v>
      </c>
      <c r="CK286" t="s">
        <v>234</v>
      </c>
      <c r="CL286" t="s">
        <v>234</v>
      </c>
      <c r="CM286" t="s">
        <v>234</v>
      </c>
      <c r="CN286" t="s">
        <v>234</v>
      </c>
      <c r="CO286" t="s">
        <v>234</v>
      </c>
      <c r="CP286" t="s">
        <v>234</v>
      </c>
      <c r="CQ286" t="s">
        <v>234</v>
      </c>
      <c r="CR286" t="s">
        <v>234</v>
      </c>
      <c r="CS286" t="s">
        <v>234</v>
      </c>
      <c r="CT286" t="s">
        <v>234</v>
      </c>
      <c r="CU286" t="s">
        <v>234</v>
      </c>
      <c r="CV286" t="s">
        <v>234</v>
      </c>
      <c r="CW286" t="s">
        <v>234</v>
      </c>
      <c r="CX286" t="s">
        <v>234</v>
      </c>
      <c r="CY286" t="s">
        <v>234</v>
      </c>
      <c r="CZ286" t="s">
        <v>234</v>
      </c>
      <c r="DA286" t="s">
        <v>234</v>
      </c>
      <c r="DB286" t="s">
        <v>234</v>
      </c>
      <c r="DC286" t="s">
        <v>234</v>
      </c>
      <c r="DD286" t="s">
        <v>234</v>
      </c>
      <c r="DE286" t="s">
        <v>1655</v>
      </c>
      <c r="DF286" t="s">
        <v>1655</v>
      </c>
      <c r="DG286" t="s">
        <v>1655</v>
      </c>
      <c r="DH286" t="s">
        <v>239</v>
      </c>
      <c r="DI286" t="s">
        <v>314</v>
      </c>
      <c r="DJ286" t="s">
        <v>294</v>
      </c>
      <c r="DK286" t="s">
        <v>314</v>
      </c>
      <c r="DL286" t="s">
        <v>234</v>
      </c>
      <c r="DM286" t="s">
        <v>234</v>
      </c>
      <c r="DN286" t="s">
        <v>234</v>
      </c>
      <c r="DO286" t="s">
        <v>234</v>
      </c>
      <c r="DP286" t="s">
        <v>234</v>
      </c>
      <c r="DQ286" t="s">
        <v>234</v>
      </c>
      <c r="DR286" t="s">
        <v>234</v>
      </c>
      <c r="DS286" t="s">
        <v>234</v>
      </c>
      <c r="DT286" t="s">
        <v>234</v>
      </c>
      <c r="DU286" t="s">
        <v>234</v>
      </c>
      <c r="DV286" t="s">
        <v>234</v>
      </c>
      <c r="DW286" t="s">
        <v>234</v>
      </c>
      <c r="DX286" t="s">
        <v>234</v>
      </c>
      <c r="DY286" t="s">
        <v>234</v>
      </c>
      <c r="DZ286" t="s">
        <v>234</v>
      </c>
      <c r="EA286" t="s">
        <v>234</v>
      </c>
      <c r="EB286" t="s">
        <v>234</v>
      </c>
      <c r="EC286" t="s">
        <v>234</v>
      </c>
      <c r="ED286" t="s">
        <v>234</v>
      </c>
      <c r="EE286" t="s">
        <v>234</v>
      </c>
      <c r="EF286" t="s">
        <v>234</v>
      </c>
      <c r="EG286" t="s">
        <v>234</v>
      </c>
      <c r="EH286" t="s">
        <v>234</v>
      </c>
      <c r="EI286" t="s">
        <v>234</v>
      </c>
      <c r="EJ286" t="s">
        <v>234</v>
      </c>
      <c r="EK286" s="252" t="s">
        <v>234</v>
      </c>
      <c r="EL286" t="s">
        <v>234</v>
      </c>
      <c r="EM286" t="s">
        <v>234</v>
      </c>
      <c r="EN286" t="s">
        <v>234</v>
      </c>
      <c r="EO286" t="s">
        <v>234</v>
      </c>
      <c r="EP286" t="s">
        <v>234</v>
      </c>
      <c r="EQ286" s="252" t="s">
        <v>234</v>
      </c>
      <c r="ER286" t="s">
        <v>234</v>
      </c>
      <c r="ES286" t="s">
        <v>234</v>
      </c>
      <c r="ET286" t="s">
        <v>234</v>
      </c>
      <c r="EU286" t="s">
        <v>234</v>
      </c>
      <c r="EV286" t="s">
        <v>234</v>
      </c>
      <c r="EW286" t="s">
        <v>234</v>
      </c>
      <c r="EX286" t="s">
        <v>234</v>
      </c>
      <c r="EY286" t="s">
        <v>234</v>
      </c>
      <c r="EZ286" t="s">
        <v>234</v>
      </c>
      <c r="FA286" t="s">
        <v>234</v>
      </c>
      <c r="FB286" t="s">
        <v>234</v>
      </c>
      <c r="FC286" t="s">
        <v>234</v>
      </c>
      <c r="FD286" t="s">
        <v>234</v>
      </c>
      <c r="FE286" t="s">
        <v>234</v>
      </c>
      <c r="FF286" t="s">
        <v>234</v>
      </c>
      <c r="FG286" t="s">
        <v>234</v>
      </c>
      <c r="FH286" t="s">
        <v>234</v>
      </c>
      <c r="FI286" t="s">
        <v>234</v>
      </c>
      <c r="FJ286" t="s">
        <v>234</v>
      </c>
      <c r="FK286" t="s">
        <v>234</v>
      </c>
      <c r="FL286" t="s">
        <v>234</v>
      </c>
      <c r="FM286" t="s">
        <v>234</v>
      </c>
      <c r="FN286" t="s">
        <v>234</v>
      </c>
      <c r="FO286" t="s">
        <v>234</v>
      </c>
      <c r="FP286" t="s">
        <v>234</v>
      </c>
      <c r="FQ286" t="s">
        <v>234</v>
      </c>
      <c r="FR286" t="s">
        <v>234</v>
      </c>
      <c r="FS286" t="s">
        <v>234</v>
      </c>
      <c r="FT286" t="s">
        <v>234</v>
      </c>
      <c r="FU286" t="s">
        <v>234</v>
      </c>
      <c r="FV286" t="s">
        <v>234</v>
      </c>
      <c r="FW286" t="s">
        <v>234</v>
      </c>
      <c r="FX286" t="s">
        <v>234</v>
      </c>
      <c r="FY286" t="s">
        <v>234</v>
      </c>
      <c r="FZ286" t="s">
        <v>234</v>
      </c>
      <c r="GA286" t="s">
        <v>234</v>
      </c>
      <c r="GB286" t="s">
        <v>234</v>
      </c>
      <c r="GC286" t="s">
        <v>234</v>
      </c>
      <c r="GD286" t="s">
        <v>234</v>
      </c>
      <c r="GE286" t="s">
        <v>234</v>
      </c>
      <c r="GF286" t="s">
        <v>234</v>
      </c>
      <c r="GG286" t="s">
        <v>234</v>
      </c>
      <c r="GH286" t="s">
        <v>234</v>
      </c>
      <c r="GI286" t="s">
        <v>234</v>
      </c>
      <c r="GJ286" t="s">
        <v>234</v>
      </c>
      <c r="GK286" t="s">
        <v>234</v>
      </c>
      <c r="GL286" t="s">
        <v>234</v>
      </c>
      <c r="GM286" t="s">
        <v>234</v>
      </c>
      <c r="GN286" t="s">
        <v>234</v>
      </c>
      <c r="GO286" t="s">
        <v>234</v>
      </c>
      <c r="GP286" t="s">
        <v>234</v>
      </c>
      <c r="GQ286" t="s">
        <v>234</v>
      </c>
      <c r="GR286" t="s">
        <v>1445</v>
      </c>
      <c r="GS286" t="s">
        <v>234</v>
      </c>
      <c r="GT286" t="s">
        <v>234</v>
      </c>
      <c r="GU286" t="s">
        <v>234</v>
      </c>
      <c r="GV286" t="s">
        <v>234</v>
      </c>
      <c r="GW286" t="s">
        <v>234</v>
      </c>
      <c r="GX286" t="s">
        <v>234</v>
      </c>
      <c r="GY286" t="s">
        <v>234</v>
      </c>
      <c r="GZ286" t="s">
        <v>234</v>
      </c>
      <c r="HA286" t="s">
        <v>3798</v>
      </c>
      <c r="HB286">
        <v>0</v>
      </c>
      <c r="HC286">
        <v>1</v>
      </c>
      <c r="HD286">
        <v>1</v>
      </c>
      <c r="HE286">
        <v>1</v>
      </c>
      <c r="HF286">
        <v>0</v>
      </c>
      <c r="HG286">
        <v>0</v>
      </c>
      <c r="HH286">
        <v>0</v>
      </c>
      <c r="HI286">
        <v>0</v>
      </c>
      <c r="HJ286" t="s">
        <v>234</v>
      </c>
      <c r="HK286" t="s">
        <v>1655</v>
      </c>
      <c r="HL286" t="s">
        <v>234</v>
      </c>
      <c r="HM286" t="s">
        <v>309</v>
      </c>
      <c r="HN286">
        <v>1</v>
      </c>
      <c r="HO286">
        <v>0</v>
      </c>
      <c r="HP286">
        <v>0</v>
      </c>
      <c r="HQ286" t="s">
        <v>234</v>
      </c>
      <c r="HR286" t="s">
        <v>234</v>
      </c>
      <c r="HS286" t="s">
        <v>234</v>
      </c>
      <c r="HT286" t="s">
        <v>234</v>
      </c>
      <c r="HU286" t="s">
        <v>234</v>
      </c>
      <c r="HV286" t="s">
        <v>234</v>
      </c>
      <c r="HW286" t="s">
        <v>234</v>
      </c>
      <c r="HX286" t="s">
        <v>234</v>
      </c>
      <c r="HY286" t="s">
        <v>234</v>
      </c>
      <c r="HZ286" t="s">
        <v>234</v>
      </c>
      <c r="IA286" t="s">
        <v>234</v>
      </c>
      <c r="IB286" t="s">
        <v>234</v>
      </c>
      <c r="IC286" t="s">
        <v>234</v>
      </c>
      <c r="ID286" t="s">
        <v>234</v>
      </c>
      <c r="IE286" t="s">
        <v>234</v>
      </c>
      <c r="IF286" t="s">
        <v>234</v>
      </c>
      <c r="IG286" t="s">
        <v>234</v>
      </c>
      <c r="IH286" t="s">
        <v>234</v>
      </c>
      <c r="II286" t="s">
        <v>234</v>
      </c>
      <c r="IJ286" t="s">
        <v>234</v>
      </c>
      <c r="IK286" t="s">
        <v>234</v>
      </c>
      <c r="IL286" t="s">
        <v>234</v>
      </c>
      <c r="IM286" t="s">
        <v>234</v>
      </c>
      <c r="IN286" t="s">
        <v>234</v>
      </c>
      <c r="IO286" t="s">
        <v>234</v>
      </c>
      <c r="IP286" t="s">
        <v>234</v>
      </c>
      <c r="IQ286" t="s">
        <v>234</v>
      </c>
      <c r="IR286" t="s">
        <v>234</v>
      </c>
      <c r="IS286" t="s">
        <v>234</v>
      </c>
      <c r="IT286" t="s">
        <v>234</v>
      </c>
      <c r="IU286" t="s">
        <v>234</v>
      </c>
      <c r="IV286" t="s">
        <v>234</v>
      </c>
      <c r="IW286" t="s">
        <v>234</v>
      </c>
      <c r="IX286" t="s">
        <v>234</v>
      </c>
      <c r="IY286" t="s">
        <v>234</v>
      </c>
      <c r="IZ286" t="s">
        <v>234</v>
      </c>
      <c r="JA286" t="s">
        <v>234</v>
      </c>
      <c r="JB286" t="s">
        <v>234</v>
      </c>
      <c r="JC286" t="s">
        <v>234</v>
      </c>
      <c r="JD286" t="s">
        <v>234</v>
      </c>
      <c r="JE286" t="s">
        <v>234</v>
      </c>
      <c r="JF286" t="s">
        <v>234</v>
      </c>
      <c r="JG286" t="s">
        <v>234</v>
      </c>
      <c r="JH286" t="s">
        <v>234</v>
      </c>
      <c r="JI286" t="s">
        <v>234</v>
      </c>
      <c r="JJ286" t="s">
        <v>234</v>
      </c>
      <c r="JK286" t="s">
        <v>234</v>
      </c>
      <c r="JL286" t="s">
        <v>234</v>
      </c>
      <c r="JM286" t="s">
        <v>234</v>
      </c>
      <c r="JN286" t="s">
        <v>234</v>
      </c>
      <c r="JO286" t="s">
        <v>234</v>
      </c>
      <c r="JP286" t="s">
        <v>234</v>
      </c>
      <c r="JQ286" t="s">
        <v>234</v>
      </c>
      <c r="JR286" t="s">
        <v>234</v>
      </c>
      <c r="JS286" t="s">
        <v>234</v>
      </c>
      <c r="JT286" t="s">
        <v>234</v>
      </c>
      <c r="JU286" t="s">
        <v>234</v>
      </c>
      <c r="JV286" t="s">
        <v>234</v>
      </c>
      <c r="JW286" t="s">
        <v>234</v>
      </c>
      <c r="JX286" t="s">
        <v>234</v>
      </c>
    </row>
    <row r="287" spans="1:284" x14ac:dyDescent="0.35">
      <c r="A287" t="s">
        <v>4476</v>
      </c>
      <c r="B287" s="268">
        <v>44624</v>
      </c>
      <c r="C287" t="s">
        <v>474</v>
      </c>
      <c r="D287" t="s">
        <v>473</v>
      </c>
      <c r="E287" t="s">
        <v>475</v>
      </c>
      <c r="F287" t="s">
        <v>505</v>
      </c>
      <c r="G287" t="s">
        <v>1851</v>
      </c>
      <c r="H287" t="s">
        <v>3311</v>
      </c>
      <c r="I287" t="s">
        <v>246</v>
      </c>
      <c r="J287" t="s">
        <v>4439</v>
      </c>
      <c r="K287" t="s">
        <v>247</v>
      </c>
      <c r="L287" t="s">
        <v>284</v>
      </c>
      <c r="M287" t="s">
        <v>250</v>
      </c>
      <c r="N287" t="s">
        <v>234</v>
      </c>
      <c r="O287" t="s">
        <v>234</v>
      </c>
      <c r="P287" t="s">
        <v>308</v>
      </c>
      <c r="Q287" t="s">
        <v>234</v>
      </c>
      <c r="R287" t="s">
        <v>318</v>
      </c>
      <c r="S287">
        <v>1</v>
      </c>
      <c r="T287">
        <v>0</v>
      </c>
      <c r="U287">
        <v>0</v>
      </c>
      <c r="V287">
        <v>0</v>
      </c>
      <c r="W287">
        <v>0</v>
      </c>
      <c r="X287">
        <v>0</v>
      </c>
      <c r="Y287">
        <v>0</v>
      </c>
      <c r="Z287">
        <v>0</v>
      </c>
      <c r="AA287" t="s">
        <v>309</v>
      </c>
      <c r="AB287" t="s">
        <v>750</v>
      </c>
      <c r="AC287" t="s">
        <v>4474</v>
      </c>
      <c r="AD287">
        <v>1</v>
      </c>
      <c r="AE287">
        <v>0</v>
      </c>
      <c r="AF287">
        <v>1</v>
      </c>
      <c r="AG287">
        <v>0</v>
      </c>
      <c r="AH287">
        <v>0</v>
      </c>
      <c r="AI287">
        <v>0</v>
      </c>
      <c r="AJ287">
        <v>0</v>
      </c>
      <c r="AK287">
        <v>0</v>
      </c>
      <c r="AL287">
        <v>0</v>
      </c>
      <c r="AM287">
        <v>0</v>
      </c>
      <c r="AN287" t="s">
        <v>234</v>
      </c>
      <c r="AO287" t="s">
        <v>304</v>
      </c>
      <c r="AP287" t="s">
        <v>311</v>
      </c>
      <c r="AQ287" t="s">
        <v>3851</v>
      </c>
      <c r="AR287">
        <v>1</v>
      </c>
      <c r="AS287">
        <v>1</v>
      </c>
      <c r="AT287">
        <v>1</v>
      </c>
      <c r="AU287">
        <v>1</v>
      </c>
      <c r="AV287">
        <v>0</v>
      </c>
      <c r="AW287">
        <v>0</v>
      </c>
      <c r="AX287">
        <v>1</v>
      </c>
      <c r="AY287">
        <v>0</v>
      </c>
      <c r="AZ287" t="s">
        <v>1502</v>
      </c>
      <c r="BA287" t="s">
        <v>234</v>
      </c>
      <c r="BB287" t="s">
        <v>234</v>
      </c>
      <c r="BC287" t="s">
        <v>234</v>
      </c>
      <c r="BD287" t="s">
        <v>234</v>
      </c>
      <c r="BE287" s="252" t="s">
        <v>234</v>
      </c>
      <c r="BF287" t="s">
        <v>234</v>
      </c>
      <c r="BG287" t="s">
        <v>234</v>
      </c>
      <c r="BH287" s="252" t="s">
        <v>234</v>
      </c>
      <c r="BI287" t="s">
        <v>234</v>
      </c>
      <c r="BJ287" t="s">
        <v>234</v>
      </c>
      <c r="BK287" s="252" t="s">
        <v>234</v>
      </c>
      <c r="BL287" t="s">
        <v>234</v>
      </c>
      <c r="BM287" t="s">
        <v>234</v>
      </c>
      <c r="BN287" s="252" t="s">
        <v>234</v>
      </c>
      <c r="BO287" t="s">
        <v>234</v>
      </c>
      <c r="BP287" t="s">
        <v>234</v>
      </c>
      <c r="BQ287" s="252" t="s">
        <v>234</v>
      </c>
      <c r="BR287" t="s">
        <v>234</v>
      </c>
      <c r="BS287" t="s">
        <v>1507</v>
      </c>
      <c r="BT287" t="s">
        <v>1655</v>
      </c>
      <c r="BU287">
        <v>1000</v>
      </c>
      <c r="BV287" t="s">
        <v>234</v>
      </c>
      <c r="BW287" t="s">
        <v>234</v>
      </c>
      <c r="BX287" t="s">
        <v>234</v>
      </c>
      <c r="BY287" t="s">
        <v>234</v>
      </c>
      <c r="BZ287" t="s">
        <v>234</v>
      </c>
      <c r="CA287" t="s">
        <v>234</v>
      </c>
      <c r="CB287" t="s">
        <v>259</v>
      </c>
      <c r="CC287">
        <v>1000</v>
      </c>
      <c r="CD287" t="s">
        <v>1655</v>
      </c>
      <c r="CE287" t="s">
        <v>1655</v>
      </c>
      <c r="CF287" t="s">
        <v>1545</v>
      </c>
      <c r="CG287">
        <v>0</v>
      </c>
      <c r="CH287">
        <v>0</v>
      </c>
      <c r="CI287">
        <v>0</v>
      </c>
      <c r="CJ287">
        <v>0</v>
      </c>
      <c r="CK287">
        <v>0</v>
      </c>
      <c r="CL287">
        <v>0</v>
      </c>
      <c r="CM287">
        <v>0</v>
      </c>
      <c r="CN287">
        <v>0</v>
      </c>
      <c r="CO287">
        <v>0</v>
      </c>
      <c r="CP287">
        <v>0</v>
      </c>
      <c r="CQ287">
        <v>1</v>
      </c>
      <c r="CR287">
        <v>0</v>
      </c>
      <c r="CS287">
        <v>0</v>
      </c>
      <c r="CT287">
        <v>0</v>
      </c>
      <c r="CU287" t="s">
        <v>234</v>
      </c>
      <c r="CV287" t="s">
        <v>4475</v>
      </c>
      <c r="CW287">
        <v>1</v>
      </c>
      <c r="CX287">
        <v>1</v>
      </c>
      <c r="CY287">
        <v>0</v>
      </c>
      <c r="CZ287">
        <v>0</v>
      </c>
      <c r="DA287">
        <v>0</v>
      </c>
      <c r="DB287">
        <v>0</v>
      </c>
      <c r="DC287">
        <v>1</v>
      </c>
      <c r="DD287">
        <v>0</v>
      </c>
      <c r="DE287" t="s">
        <v>1655</v>
      </c>
      <c r="DF287" t="s">
        <v>1655</v>
      </c>
      <c r="DG287" t="s">
        <v>1655</v>
      </c>
      <c r="DH287" t="s">
        <v>505</v>
      </c>
      <c r="DI287" t="s">
        <v>305</v>
      </c>
      <c r="DJ287" t="s">
        <v>1851</v>
      </c>
      <c r="DK287" t="s">
        <v>305</v>
      </c>
      <c r="DL287" t="s">
        <v>234</v>
      </c>
      <c r="DM287" t="s">
        <v>234</v>
      </c>
      <c r="DN287" t="s">
        <v>234</v>
      </c>
      <c r="DO287" t="s">
        <v>234</v>
      </c>
      <c r="DP287" t="s">
        <v>234</v>
      </c>
      <c r="DQ287" t="s">
        <v>234</v>
      </c>
      <c r="DR287" t="s">
        <v>234</v>
      </c>
      <c r="DS287" t="s">
        <v>234</v>
      </c>
      <c r="DT287" t="s">
        <v>234</v>
      </c>
      <c r="DU287" t="s">
        <v>234</v>
      </c>
      <c r="DV287" t="s">
        <v>234</v>
      </c>
      <c r="DW287" t="s">
        <v>234</v>
      </c>
      <c r="DX287" t="s">
        <v>234</v>
      </c>
      <c r="DY287" t="s">
        <v>234</v>
      </c>
      <c r="DZ287" t="s">
        <v>234</v>
      </c>
      <c r="EA287" t="s">
        <v>234</v>
      </c>
      <c r="EB287" t="s">
        <v>234</v>
      </c>
      <c r="EC287" t="s">
        <v>234</v>
      </c>
      <c r="ED287" t="s">
        <v>234</v>
      </c>
      <c r="EE287" t="s">
        <v>234</v>
      </c>
      <c r="EF287" t="s">
        <v>234</v>
      </c>
      <c r="EG287" t="s">
        <v>234</v>
      </c>
      <c r="EH287" t="s">
        <v>234</v>
      </c>
      <c r="EI287" t="s">
        <v>234</v>
      </c>
      <c r="EJ287" t="s">
        <v>234</v>
      </c>
      <c r="EK287" s="252" t="s">
        <v>234</v>
      </c>
      <c r="EL287" t="s">
        <v>234</v>
      </c>
      <c r="EM287" t="s">
        <v>234</v>
      </c>
      <c r="EN287" t="s">
        <v>234</v>
      </c>
      <c r="EO287" t="s">
        <v>234</v>
      </c>
      <c r="EP287" t="s">
        <v>234</v>
      </c>
      <c r="EQ287" s="252" t="s">
        <v>234</v>
      </c>
      <c r="ER287" t="s">
        <v>234</v>
      </c>
      <c r="ES287" t="s">
        <v>234</v>
      </c>
      <c r="ET287" t="s">
        <v>234</v>
      </c>
      <c r="EU287" t="s">
        <v>234</v>
      </c>
      <c r="EV287" t="s">
        <v>234</v>
      </c>
      <c r="EW287" t="s">
        <v>234</v>
      </c>
      <c r="EX287" t="s">
        <v>234</v>
      </c>
      <c r="EY287" t="s">
        <v>234</v>
      </c>
      <c r="EZ287" t="s">
        <v>234</v>
      </c>
      <c r="FA287" t="s">
        <v>234</v>
      </c>
      <c r="FB287" t="s">
        <v>234</v>
      </c>
      <c r="FC287" t="s">
        <v>234</v>
      </c>
      <c r="FD287" t="s">
        <v>234</v>
      </c>
      <c r="FE287" t="s">
        <v>234</v>
      </c>
      <c r="FF287" t="s">
        <v>234</v>
      </c>
      <c r="FG287" t="s">
        <v>234</v>
      </c>
      <c r="FH287" t="s">
        <v>234</v>
      </c>
      <c r="FI287" t="s">
        <v>234</v>
      </c>
      <c r="FJ287" t="s">
        <v>234</v>
      </c>
      <c r="FK287" t="s">
        <v>234</v>
      </c>
      <c r="FL287" t="s">
        <v>234</v>
      </c>
      <c r="FM287" t="s">
        <v>234</v>
      </c>
      <c r="FN287" t="s">
        <v>234</v>
      </c>
      <c r="FO287" t="s">
        <v>234</v>
      </c>
      <c r="FP287" t="s">
        <v>234</v>
      </c>
      <c r="FQ287" t="s">
        <v>234</v>
      </c>
      <c r="FR287" t="s">
        <v>234</v>
      </c>
      <c r="FS287" t="s">
        <v>234</v>
      </c>
      <c r="FT287" t="s">
        <v>234</v>
      </c>
      <c r="FU287" t="s">
        <v>234</v>
      </c>
      <c r="FV287" t="s">
        <v>234</v>
      </c>
      <c r="FW287" t="s">
        <v>234</v>
      </c>
      <c r="FX287" t="s">
        <v>234</v>
      </c>
      <c r="FY287" t="s">
        <v>234</v>
      </c>
      <c r="FZ287" t="s">
        <v>234</v>
      </c>
      <c r="GA287" t="s">
        <v>234</v>
      </c>
      <c r="GB287" t="s">
        <v>234</v>
      </c>
      <c r="GC287" t="s">
        <v>234</v>
      </c>
      <c r="GD287" t="s">
        <v>234</v>
      </c>
      <c r="GE287" t="s">
        <v>234</v>
      </c>
      <c r="GF287" t="s">
        <v>234</v>
      </c>
      <c r="GG287" t="s">
        <v>234</v>
      </c>
      <c r="GH287" t="s">
        <v>234</v>
      </c>
      <c r="GI287" t="s">
        <v>234</v>
      </c>
      <c r="GJ287" t="s">
        <v>234</v>
      </c>
      <c r="GK287" t="s">
        <v>234</v>
      </c>
      <c r="GL287" t="s">
        <v>234</v>
      </c>
      <c r="GM287" t="s">
        <v>234</v>
      </c>
      <c r="GN287" t="s">
        <v>234</v>
      </c>
      <c r="GO287" t="s">
        <v>234</v>
      </c>
      <c r="GP287" t="s">
        <v>234</v>
      </c>
      <c r="GQ287" t="s">
        <v>234</v>
      </c>
      <c r="GR287" t="s">
        <v>1655</v>
      </c>
      <c r="GS287" t="s">
        <v>1571</v>
      </c>
      <c r="GT287">
        <v>1</v>
      </c>
      <c r="GU287">
        <v>0</v>
      </c>
      <c r="GV287">
        <v>0</v>
      </c>
      <c r="GW287">
        <v>0</v>
      </c>
      <c r="GX287">
        <v>0</v>
      </c>
      <c r="GY287">
        <v>0</v>
      </c>
      <c r="GZ287" t="s">
        <v>234</v>
      </c>
      <c r="HA287" t="s">
        <v>1451</v>
      </c>
      <c r="HB287">
        <v>0</v>
      </c>
      <c r="HC287">
        <v>1</v>
      </c>
      <c r="HD287">
        <v>0</v>
      </c>
      <c r="HE287">
        <v>0</v>
      </c>
      <c r="HF287">
        <v>0</v>
      </c>
      <c r="HG287">
        <v>0</v>
      </c>
      <c r="HH287">
        <v>0</v>
      </c>
      <c r="HI287">
        <v>0</v>
      </c>
      <c r="HJ287" t="s">
        <v>234</v>
      </c>
      <c r="HK287" t="s">
        <v>1655</v>
      </c>
      <c r="HL287" t="s">
        <v>234</v>
      </c>
      <c r="HM287" t="s">
        <v>309</v>
      </c>
      <c r="HN287">
        <v>1</v>
      </c>
      <c r="HO287">
        <v>0</v>
      </c>
      <c r="HP287">
        <v>0</v>
      </c>
      <c r="HQ287" t="s">
        <v>234</v>
      </c>
      <c r="HR287" t="s">
        <v>234</v>
      </c>
      <c r="HS287" t="s">
        <v>234</v>
      </c>
      <c r="HT287" t="s">
        <v>234</v>
      </c>
      <c r="HU287" t="s">
        <v>234</v>
      </c>
      <c r="HV287" t="s">
        <v>234</v>
      </c>
      <c r="HW287" t="s">
        <v>234</v>
      </c>
      <c r="HX287" t="s">
        <v>234</v>
      </c>
      <c r="HY287" t="s">
        <v>234</v>
      </c>
      <c r="HZ287" t="s">
        <v>234</v>
      </c>
      <c r="IA287" t="s">
        <v>234</v>
      </c>
      <c r="IB287" t="s">
        <v>234</v>
      </c>
      <c r="IC287" t="s">
        <v>234</v>
      </c>
      <c r="ID287" t="s">
        <v>234</v>
      </c>
      <c r="IE287" t="s">
        <v>234</v>
      </c>
      <c r="IF287" t="s">
        <v>234</v>
      </c>
      <c r="IG287" t="s">
        <v>234</v>
      </c>
      <c r="IH287" t="s">
        <v>234</v>
      </c>
      <c r="II287" t="s">
        <v>234</v>
      </c>
      <c r="IJ287" t="s">
        <v>234</v>
      </c>
      <c r="IK287" t="s">
        <v>234</v>
      </c>
      <c r="IL287" t="s">
        <v>234</v>
      </c>
      <c r="IM287" t="s">
        <v>234</v>
      </c>
      <c r="IN287" t="s">
        <v>234</v>
      </c>
      <c r="IO287" t="s">
        <v>234</v>
      </c>
      <c r="IP287" t="s">
        <v>234</v>
      </c>
      <c r="IQ287" t="s">
        <v>234</v>
      </c>
      <c r="IR287" t="s">
        <v>234</v>
      </c>
      <c r="IS287" t="s">
        <v>234</v>
      </c>
      <c r="IT287" t="s">
        <v>234</v>
      </c>
      <c r="IU287" t="s">
        <v>234</v>
      </c>
      <c r="IV287" t="s">
        <v>234</v>
      </c>
      <c r="IW287" t="s">
        <v>234</v>
      </c>
      <c r="IX287" t="s">
        <v>234</v>
      </c>
      <c r="IY287" t="s">
        <v>234</v>
      </c>
      <c r="IZ287" t="s">
        <v>234</v>
      </c>
      <c r="JA287" t="s">
        <v>234</v>
      </c>
      <c r="JB287" t="s">
        <v>234</v>
      </c>
      <c r="JC287" t="s">
        <v>234</v>
      </c>
      <c r="JD287" t="s">
        <v>234</v>
      </c>
      <c r="JE287" t="s">
        <v>234</v>
      </c>
      <c r="JF287" t="s">
        <v>234</v>
      </c>
      <c r="JG287" t="s">
        <v>234</v>
      </c>
      <c r="JH287" t="s">
        <v>234</v>
      </c>
      <c r="JI287" t="s">
        <v>234</v>
      </c>
      <c r="JJ287" t="s">
        <v>234</v>
      </c>
      <c r="JK287" t="s">
        <v>234</v>
      </c>
      <c r="JL287" t="s">
        <v>234</v>
      </c>
      <c r="JM287" t="s">
        <v>234</v>
      </c>
      <c r="JN287" t="s">
        <v>234</v>
      </c>
      <c r="JO287" t="s">
        <v>234</v>
      </c>
      <c r="JP287" t="s">
        <v>234</v>
      </c>
      <c r="JQ287" t="s">
        <v>234</v>
      </c>
      <c r="JR287" t="s">
        <v>234</v>
      </c>
      <c r="JS287" t="s">
        <v>234</v>
      </c>
      <c r="JT287" t="s">
        <v>234</v>
      </c>
      <c r="JU287" t="s">
        <v>234</v>
      </c>
      <c r="JV287" t="s">
        <v>234</v>
      </c>
      <c r="JW287" t="s">
        <v>234</v>
      </c>
      <c r="JX287" t="s">
        <v>3443</v>
      </c>
    </row>
    <row r="288" spans="1:284" x14ac:dyDescent="0.35">
      <c r="A288" t="s">
        <v>4480</v>
      </c>
      <c r="B288" s="268">
        <v>44624</v>
      </c>
      <c r="C288" t="s">
        <v>474</v>
      </c>
      <c r="D288" t="s">
        <v>473</v>
      </c>
      <c r="E288" t="s">
        <v>475</v>
      </c>
      <c r="F288" t="s">
        <v>505</v>
      </c>
      <c r="G288" t="s">
        <v>1851</v>
      </c>
      <c r="H288" t="s">
        <v>3311</v>
      </c>
      <c r="I288" t="s">
        <v>246</v>
      </c>
      <c r="J288" t="s">
        <v>4439</v>
      </c>
      <c r="K288" t="s">
        <v>247</v>
      </c>
      <c r="L288" t="s">
        <v>284</v>
      </c>
      <c r="M288" t="s">
        <v>250</v>
      </c>
      <c r="N288" t="s">
        <v>234</v>
      </c>
      <c r="O288" t="s">
        <v>234</v>
      </c>
      <c r="P288" t="s">
        <v>308</v>
      </c>
      <c r="Q288" t="s">
        <v>234</v>
      </c>
      <c r="R288" t="s">
        <v>302</v>
      </c>
      <c r="S288">
        <v>0</v>
      </c>
      <c r="T288">
        <v>1</v>
      </c>
      <c r="U288">
        <v>0</v>
      </c>
      <c r="V288">
        <v>0</v>
      </c>
      <c r="W288">
        <v>0</v>
      </c>
      <c r="X288">
        <v>0</v>
      </c>
      <c r="Y288">
        <v>0</v>
      </c>
      <c r="Z288">
        <v>0</v>
      </c>
      <c r="AA288" t="s">
        <v>303</v>
      </c>
      <c r="AB288" t="s">
        <v>752</v>
      </c>
      <c r="AC288" t="s">
        <v>287</v>
      </c>
      <c r="AD288">
        <v>1</v>
      </c>
      <c r="AE288">
        <v>0</v>
      </c>
      <c r="AF288">
        <v>0</v>
      </c>
      <c r="AG288">
        <v>0</v>
      </c>
      <c r="AH288">
        <v>0</v>
      </c>
      <c r="AI288">
        <v>0</v>
      </c>
      <c r="AJ288">
        <v>0</v>
      </c>
      <c r="AK288">
        <v>0</v>
      </c>
      <c r="AL288">
        <v>0</v>
      </c>
      <c r="AM288">
        <v>0</v>
      </c>
      <c r="AN288" t="s">
        <v>234</v>
      </c>
      <c r="AO288" t="s">
        <v>317</v>
      </c>
      <c r="AP288" t="s">
        <v>289</v>
      </c>
      <c r="AQ288" t="s">
        <v>234</v>
      </c>
      <c r="AR288" t="s">
        <v>234</v>
      </c>
      <c r="AS288" t="s">
        <v>234</v>
      </c>
      <c r="AT288" t="s">
        <v>234</v>
      </c>
      <c r="AU288" t="s">
        <v>234</v>
      </c>
      <c r="AV288" t="s">
        <v>234</v>
      </c>
      <c r="AW288" t="s">
        <v>234</v>
      </c>
      <c r="AX288" t="s">
        <v>234</v>
      </c>
      <c r="AY288" t="s">
        <v>234</v>
      </c>
      <c r="AZ288" t="s">
        <v>234</v>
      </c>
      <c r="BA288" t="s">
        <v>234</v>
      </c>
      <c r="BB288" t="s">
        <v>234</v>
      </c>
      <c r="BC288" t="s">
        <v>234</v>
      </c>
      <c r="BD288" t="s">
        <v>234</v>
      </c>
      <c r="BE288" s="252" t="s">
        <v>234</v>
      </c>
      <c r="BF288" t="s">
        <v>234</v>
      </c>
      <c r="BG288" t="s">
        <v>234</v>
      </c>
      <c r="BH288" s="252" t="s">
        <v>234</v>
      </c>
      <c r="BI288" t="s">
        <v>234</v>
      </c>
      <c r="BJ288" t="s">
        <v>234</v>
      </c>
      <c r="BK288" s="252" t="s">
        <v>234</v>
      </c>
      <c r="BL288" t="s">
        <v>234</v>
      </c>
      <c r="BM288" t="s">
        <v>234</v>
      </c>
      <c r="BN288" s="252" t="s">
        <v>234</v>
      </c>
      <c r="BO288" t="s">
        <v>234</v>
      </c>
      <c r="BP288" t="s">
        <v>234</v>
      </c>
      <c r="BQ288" s="252" t="s">
        <v>234</v>
      </c>
      <c r="BR288" t="s">
        <v>234</v>
      </c>
      <c r="BS288" t="s">
        <v>234</v>
      </c>
      <c r="BT288" t="s">
        <v>234</v>
      </c>
      <c r="BU288" t="s">
        <v>234</v>
      </c>
      <c r="BV288" t="s">
        <v>234</v>
      </c>
      <c r="BW288" t="s">
        <v>234</v>
      </c>
      <c r="BX288" t="s">
        <v>234</v>
      </c>
      <c r="BY288" t="s">
        <v>234</v>
      </c>
      <c r="BZ288" t="s">
        <v>234</v>
      </c>
      <c r="CA288" t="s">
        <v>234</v>
      </c>
      <c r="CB288" t="s">
        <v>234</v>
      </c>
      <c r="CC288" t="s">
        <v>234</v>
      </c>
      <c r="CD288" t="s">
        <v>234</v>
      </c>
      <c r="CE288" t="s">
        <v>234</v>
      </c>
      <c r="CF288" t="s">
        <v>234</v>
      </c>
      <c r="CG288" t="s">
        <v>234</v>
      </c>
      <c r="CH288" t="s">
        <v>234</v>
      </c>
      <c r="CI288" t="s">
        <v>234</v>
      </c>
      <c r="CJ288" t="s">
        <v>234</v>
      </c>
      <c r="CK288" t="s">
        <v>234</v>
      </c>
      <c r="CL288" t="s">
        <v>234</v>
      </c>
      <c r="CM288" t="s">
        <v>234</v>
      </c>
      <c r="CN288" t="s">
        <v>234</v>
      </c>
      <c r="CO288" t="s">
        <v>234</v>
      </c>
      <c r="CP288" t="s">
        <v>234</v>
      </c>
      <c r="CQ288" t="s">
        <v>234</v>
      </c>
      <c r="CR288" t="s">
        <v>234</v>
      </c>
      <c r="CS288" t="s">
        <v>234</v>
      </c>
      <c r="CT288" t="s">
        <v>234</v>
      </c>
      <c r="CU288" t="s">
        <v>234</v>
      </c>
      <c r="CV288" t="s">
        <v>234</v>
      </c>
      <c r="CW288" t="s">
        <v>234</v>
      </c>
      <c r="CX288" t="s">
        <v>234</v>
      </c>
      <c r="CY288" t="s">
        <v>234</v>
      </c>
      <c r="CZ288" t="s">
        <v>234</v>
      </c>
      <c r="DA288" t="s">
        <v>234</v>
      </c>
      <c r="DB288" t="s">
        <v>234</v>
      </c>
      <c r="DC288" t="s">
        <v>234</v>
      </c>
      <c r="DD288" t="s">
        <v>234</v>
      </c>
      <c r="DE288" t="s">
        <v>234</v>
      </c>
      <c r="DF288" t="s">
        <v>234</v>
      </c>
      <c r="DG288" t="s">
        <v>234</v>
      </c>
      <c r="DH288" t="s">
        <v>234</v>
      </c>
      <c r="DI288" t="s">
        <v>234</v>
      </c>
      <c r="DJ288" t="s">
        <v>234</v>
      </c>
      <c r="DK288" t="s">
        <v>234</v>
      </c>
      <c r="DL288" t="s">
        <v>4477</v>
      </c>
      <c r="DM288">
        <v>0</v>
      </c>
      <c r="DN288">
        <v>0</v>
      </c>
      <c r="DO288">
        <v>1</v>
      </c>
      <c r="DP288">
        <v>1</v>
      </c>
      <c r="DQ288">
        <v>1</v>
      </c>
      <c r="DR288">
        <v>0</v>
      </c>
      <c r="DS288">
        <v>1</v>
      </c>
      <c r="DT288">
        <v>0</v>
      </c>
      <c r="DU288" t="s">
        <v>234</v>
      </c>
      <c r="DV288" t="s">
        <v>234</v>
      </c>
      <c r="DW288" t="s">
        <v>234</v>
      </c>
      <c r="DX288" t="s">
        <v>234</v>
      </c>
      <c r="DY288" t="s">
        <v>234</v>
      </c>
      <c r="DZ288" t="s">
        <v>234</v>
      </c>
      <c r="EA288" t="s">
        <v>234</v>
      </c>
      <c r="EB288" t="s">
        <v>234</v>
      </c>
      <c r="EC288" t="s">
        <v>234</v>
      </c>
      <c r="ED288" t="s">
        <v>234</v>
      </c>
      <c r="EE288">
        <v>50</v>
      </c>
      <c r="EF288" t="s">
        <v>1655</v>
      </c>
      <c r="EG288" t="s">
        <v>1655</v>
      </c>
      <c r="EH288">
        <v>35</v>
      </c>
      <c r="EI288" t="s">
        <v>234</v>
      </c>
      <c r="EJ288" t="s">
        <v>234</v>
      </c>
      <c r="EK288" s="252">
        <v>35</v>
      </c>
      <c r="EL288" t="s">
        <v>1655</v>
      </c>
      <c r="EM288" t="s">
        <v>1655</v>
      </c>
      <c r="EN288">
        <v>100</v>
      </c>
      <c r="EO288" t="s">
        <v>234</v>
      </c>
      <c r="EP288" t="s">
        <v>234</v>
      </c>
      <c r="EQ288" s="252">
        <v>100</v>
      </c>
      <c r="ER288" t="s">
        <v>1655</v>
      </c>
      <c r="ES288" t="s">
        <v>1655</v>
      </c>
      <c r="ET288">
        <v>100</v>
      </c>
      <c r="EU288" t="s">
        <v>234</v>
      </c>
      <c r="EV288" t="s">
        <v>234</v>
      </c>
      <c r="EW288" t="s">
        <v>234</v>
      </c>
      <c r="EX288" s="99">
        <v>100</v>
      </c>
      <c r="EY288" t="s">
        <v>1655</v>
      </c>
      <c r="EZ288" t="s">
        <v>234</v>
      </c>
      <c r="FA288" t="s">
        <v>234</v>
      </c>
      <c r="FB288" t="s">
        <v>234</v>
      </c>
      <c r="FC288" t="s">
        <v>234</v>
      </c>
      <c r="FD288" t="s">
        <v>234</v>
      </c>
      <c r="FE288" t="s">
        <v>234</v>
      </c>
      <c r="FF288" t="s">
        <v>234</v>
      </c>
      <c r="FG288" t="s">
        <v>234</v>
      </c>
      <c r="FH288" t="s">
        <v>234</v>
      </c>
      <c r="FI288" t="s">
        <v>234</v>
      </c>
      <c r="FJ288" t="s">
        <v>234</v>
      </c>
      <c r="FK288" t="s">
        <v>234</v>
      </c>
      <c r="FL288" t="s">
        <v>1655</v>
      </c>
      <c r="FM288" t="s">
        <v>1536</v>
      </c>
      <c r="FN288">
        <v>0</v>
      </c>
      <c r="FO288">
        <v>0</v>
      </c>
      <c r="FP288">
        <v>0</v>
      </c>
      <c r="FQ288">
        <v>0</v>
      </c>
      <c r="FR288">
        <v>0</v>
      </c>
      <c r="FS288">
        <v>0</v>
      </c>
      <c r="FT288">
        <v>1</v>
      </c>
      <c r="FU288">
        <v>0</v>
      </c>
      <c r="FV288">
        <v>0</v>
      </c>
      <c r="FW288">
        <v>0</v>
      </c>
      <c r="FX288">
        <v>0</v>
      </c>
      <c r="FY288">
        <v>0</v>
      </c>
      <c r="FZ288">
        <v>0</v>
      </c>
      <c r="GA288" t="s">
        <v>234</v>
      </c>
      <c r="GB288" t="s">
        <v>4478</v>
      </c>
      <c r="GC288">
        <v>0</v>
      </c>
      <c r="GD288">
        <v>0</v>
      </c>
      <c r="GE288">
        <v>1</v>
      </c>
      <c r="GF288">
        <v>0</v>
      </c>
      <c r="GG288">
        <v>1</v>
      </c>
      <c r="GH288">
        <v>0</v>
      </c>
      <c r="GI288">
        <v>1</v>
      </c>
      <c r="GJ288">
        <v>0</v>
      </c>
      <c r="GK288" t="s">
        <v>269</v>
      </c>
      <c r="GL288" t="s">
        <v>1655</v>
      </c>
      <c r="GM288" t="s">
        <v>1655</v>
      </c>
      <c r="GN288" t="s">
        <v>239</v>
      </c>
      <c r="GO288" t="s">
        <v>314</v>
      </c>
      <c r="GP288" t="s">
        <v>370</v>
      </c>
      <c r="GQ288" t="s">
        <v>314</v>
      </c>
      <c r="GR288" t="s">
        <v>1655</v>
      </c>
      <c r="GS288" t="s">
        <v>1573</v>
      </c>
      <c r="GT288">
        <v>0</v>
      </c>
      <c r="GU288">
        <v>1</v>
      </c>
      <c r="GV288">
        <v>0</v>
      </c>
      <c r="GW288">
        <v>0</v>
      </c>
      <c r="GX288">
        <v>0</v>
      </c>
      <c r="GY288">
        <v>0</v>
      </c>
      <c r="GZ288" t="s">
        <v>234</v>
      </c>
      <c r="HA288" t="s">
        <v>1586</v>
      </c>
      <c r="HB288">
        <v>0</v>
      </c>
      <c r="HC288">
        <v>0</v>
      </c>
      <c r="HD288">
        <v>1</v>
      </c>
      <c r="HE288">
        <v>0</v>
      </c>
      <c r="HF288">
        <v>0</v>
      </c>
      <c r="HG288">
        <v>0</v>
      </c>
      <c r="HH288">
        <v>0</v>
      </c>
      <c r="HI288">
        <v>0</v>
      </c>
      <c r="HJ288" t="s">
        <v>234</v>
      </c>
      <c r="HK288" t="s">
        <v>1655</v>
      </c>
      <c r="HL288" t="s">
        <v>234</v>
      </c>
      <c r="HM288" t="s">
        <v>303</v>
      </c>
      <c r="HN288">
        <v>0</v>
      </c>
      <c r="HO288">
        <v>1</v>
      </c>
      <c r="HP288">
        <v>0</v>
      </c>
      <c r="HQ288" t="s">
        <v>234</v>
      </c>
      <c r="HR288" t="s">
        <v>234</v>
      </c>
      <c r="HS288" t="s">
        <v>234</v>
      </c>
      <c r="HT288" t="s">
        <v>234</v>
      </c>
      <c r="HU288" t="s">
        <v>234</v>
      </c>
      <c r="HV288" t="s">
        <v>234</v>
      </c>
      <c r="HW288" t="s">
        <v>234</v>
      </c>
      <c r="HX288" t="s">
        <v>234</v>
      </c>
      <c r="HY288" t="s">
        <v>234</v>
      </c>
      <c r="HZ288" t="s">
        <v>234</v>
      </c>
      <c r="IA288" t="s">
        <v>234</v>
      </c>
      <c r="IB288" t="s">
        <v>234</v>
      </c>
      <c r="IC288" t="s">
        <v>234</v>
      </c>
      <c r="ID288" t="s">
        <v>234</v>
      </c>
      <c r="IE288" t="s">
        <v>234</v>
      </c>
      <c r="IF288" t="s">
        <v>234</v>
      </c>
      <c r="IG288" t="s">
        <v>234</v>
      </c>
      <c r="IH288" t="s">
        <v>234</v>
      </c>
      <c r="II288" t="s">
        <v>234</v>
      </c>
      <c r="IJ288" t="s">
        <v>234</v>
      </c>
      <c r="IK288" t="s">
        <v>234</v>
      </c>
      <c r="IL288" t="s">
        <v>234</v>
      </c>
      <c r="IM288" t="s">
        <v>234</v>
      </c>
      <c r="IN288" t="s">
        <v>234</v>
      </c>
      <c r="IO288" t="s">
        <v>234</v>
      </c>
      <c r="IP288" t="s">
        <v>234</v>
      </c>
      <c r="IQ288" t="s">
        <v>234</v>
      </c>
      <c r="IR288" t="s">
        <v>234</v>
      </c>
      <c r="IS288" t="s">
        <v>234</v>
      </c>
      <c r="IT288" t="s">
        <v>234</v>
      </c>
      <c r="IU288" t="s">
        <v>234</v>
      </c>
      <c r="IV288" t="s">
        <v>234</v>
      </c>
      <c r="IW288" t="s">
        <v>234</v>
      </c>
      <c r="IX288" t="s">
        <v>234</v>
      </c>
      <c r="IY288" t="s">
        <v>234</v>
      </c>
      <c r="IZ288" t="s">
        <v>234</v>
      </c>
      <c r="JA288" t="s">
        <v>234</v>
      </c>
      <c r="JB288" t="s">
        <v>234</v>
      </c>
      <c r="JC288" t="s">
        <v>234</v>
      </c>
      <c r="JD288" t="s">
        <v>234</v>
      </c>
      <c r="JE288" t="s">
        <v>234</v>
      </c>
      <c r="JF288" t="s">
        <v>234</v>
      </c>
      <c r="JG288" t="s">
        <v>234</v>
      </c>
      <c r="JH288" t="s">
        <v>234</v>
      </c>
      <c r="JI288" t="s">
        <v>234</v>
      </c>
      <c r="JJ288" t="s">
        <v>234</v>
      </c>
      <c r="JK288" t="s">
        <v>234</v>
      </c>
      <c r="JL288" t="s">
        <v>234</v>
      </c>
      <c r="JM288" t="s">
        <v>234</v>
      </c>
      <c r="JN288" t="s">
        <v>234</v>
      </c>
      <c r="JO288" t="s">
        <v>234</v>
      </c>
      <c r="JP288" t="s">
        <v>234</v>
      </c>
      <c r="JQ288" t="s">
        <v>234</v>
      </c>
      <c r="JR288" t="s">
        <v>234</v>
      </c>
      <c r="JS288" t="s">
        <v>234</v>
      </c>
      <c r="JT288" t="s">
        <v>234</v>
      </c>
      <c r="JU288" t="s">
        <v>234</v>
      </c>
      <c r="JV288" t="s">
        <v>234</v>
      </c>
      <c r="JW288" t="s">
        <v>234</v>
      </c>
      <c r="JX288" t="s">
        <v>4479</v>
      </c>
    </row>
    <row r="289" spans="1:284" x14ac:dyDescent="0.35">
      <c r="A289" t="s">
        <v>4481</v>
      </c>
      <c r="B289" s="268">
        <v>44624</v>
      </c>
      <c r="C289" t="s">
        <v>474</v>
      </c>
      <c r="D289" t="s">
        <v>473</v>
      </c>
      <c r="E289" t="s">
        <v>475</v>
      </c>
      <c r="F289" t="s">
        <v>505</v>
      </c>
      <c r="G289" t="s">
        <v>1851</v>
      </c>
      <c r="H289" t="s">
        <v>3311</v>
      </c>
      <c r="I289" t="s">
        <v>246</v>
      </c>
      <c r="J289" t="s">
        <v>4439</v>
      </c>
      <c r="K289" t="s">
        <v>247</v>
      </c>
      <c r="L289" t="s">
        <v>284</v>
      </c>
      <c r="M289" t="s">
        <v>274</v>
      </c>
      <c r="N289" t="s">
        <v>234</v>
      </c>
      <c r="O289" t="s">
        <v>234</v>
      </c>
      <c r="P289" t="s">
        <v>308</v>
      </c>
      <c r="Q289" t="s">
        <v>234</v>
      </c>
      <c r="R289" t="s">
        <v>302</v>
      </c>
      <c r="S289">
        <v>0</v>
      </c>
      <c r="T289">
        <v>1</v>
      </c>
      <c r="U289">
        <v>0</v>
      </c>
      <c r="V289">
        <v>0</v>
      </c>
      <c r="W289">
        <v>0</v>
      </c>
      <c r="X289">
        <v>0</v>
      </c>
      <c r="Y289">
        <v>0</v>
      </c>
      <c r="Z289">
        <v>0</v>
      </c>
      <c r="AA289" t="s">
        <v>303</v>
      </c>
      <c r="AB289" t="s">
        <v>752</v>
      </c>
      <c r="AC289" t="s">
        <v>4474</v>
      </c>
      <c r="AD289">
        <v>1</v>
      </c>
      <c r="AE289">
        <v>0</v>
      </c>
      <c r="AF289">
        <v>1</v>
      </c>
      <c r="AG289">
        <v>0</v>
      </c>
      <c r="AH289">
        <v>0</v>
      </c>
      <c r="AI289">
        <v>0</v>
      </c>
      <c r="AJ289">
        <v>0</v>
      </c>
      <c r="AK289">
        <v>0</v>
      </c>
      <c r="AL289">
        <v>0</v>
      </c>
      <c r="AM289">
        <v>0</v>
      </c>
      <c r="AN289" t="s">
        <v>234</v>
      </c>
      <c r="AO289" t="s">
        <v>304</v>
      </c>
      <c r="AP289" t="s">
        <v>393</v>
      </c>
      <c r="AQ289" t="s">
        <v>234</v>
      </c>
      <c r="AR289" t="s">
        <v>234</v>
      </c>
      <c r="AS289" t="s">
        <v>234</v>
      </c>
      <c r="AT289" t="s">
        <v>234</v>
      </c>
      <c r="AU289" t="s">
        <v>234</v>
      </c>
      <c r="AV289" t="s">
        <v>234</v>
      </c>
      <c r="AW289" t="s">
        <v>234</v>
      </c>
      <c r="AX289" t="s">
        <v>234</v>
      </c>
      <c r="AY289" t="s">
        <v>234</v>
      </c>
      <c r="AZ289" t="s">
        <v>234</v>
      </c>
      <c r="BA289" t="s">
        <v>234</v>
      </c>
      <c r="BB289" t="s">
        <v>234</v>
      </c>
      <c r="BC289" t="s">
        <v>234</v>
      </c>
      <c r="BD289" t="s">
        <v>234</v>
      </c>
      <c r="BE289" s="252" t="s">
        <v>234</v>
      </c>
      <c r="BF289" t="s">
        <v>234</v>
      </c>
      <c r="BG289" t="s">
        <v>234</v>
      </c>
      <c r="BH289" s="252" t="s">
        <v>234</v>
      </c>
      <c r="BI289" t="s">
        <v>234</v>
      </c>
      <c r="BJ289" t="s">
        <v>234</v>
      </c>
      <c r="BK289" s="252" t="s">
        <v>234</v>
      </c>
      <c r="BL289" t="s">
        <v>234</v>
      </c>
      <c r="BM289" t="s">
        <v>234</v>
      </c>
      <c r="BN289" s="252" t="s">
        <v>234</v>
      </c>
      <c r="BO289" t="s">
        <v>234</v>
      </c>
      <c r="BP289" t="s">
        <v>234</v>
      </c>
      <c r="BQ289" s="252" t="s">
        <v>234</v>
      </c>
      <c r="BR289" t="s">
        <v>234</v>
      </c>
      <c r="BS289" t="s">
        <v>234</v>
      </c>
      <c r="BT289" t="s">
        <v>234</v>
      </c>
      <c r="BU289" t="s">
        <v>234</v>
      </c>
      <c r="BV289" t="s">
        <v>234</v>
      </c>
      <c r="BW289" t="s">
        <v>234</v>
      </c>
      <c r="BX289" t="s">
        <v>234</v>
      </c>
      <c r="BY289" t="s">
        <v>234</v>
      </c>
      <c r="BZ289" t="s">
        <v>234</v>
      </c>
      <c r="CA289" t="s">
        <v>234</v>
      </c>
      <c r="CB289" t="s">
        <v>234</v>
      </c>
      <c r="CC289" t="s">
        <v>234</v>
      </c>
      <c r="CD289" t="s">
        <v>234</v>
      </c>
      <c r="CE289" t="s">
        <v>234</v>
      </c>
      <c r="CF289" t="s">
        <v>234</v>
      </c>
      <c r="CG289" t="s">
        <v>234</v>
      </c>
      <c r="CH289" t="s">
        <v>234</v>
      </c>
      <c r="CI289" t="s">
        <v>234</v>
      </c>
      <c r="CJ289" t="s">
        <v>234</v>
      </c>
      <c r="CK289" t="s">
        <v>234</v>
      </c>
      <c r="CL289" t="s">
        <v>234</v>
      </c>
      <c r="CM289" t="s">
        <v>234</v>
      </c>
      <c r="CN289" t="s">
        <v>234</v>
      </c>
      <c r="CO289" t="s">
        <v>234</v>
      </c>
      <c r="CP289" t="s">
        <v>234</v>
      </c>
      <c r="CQ289" t="s">
        <v>234</v>
      </c>
      <c r="CR289" t="s">
        <v>234</v>
      </c>
      <c r="CS289" t="s">
        <v>234</v>
      </c>
      <c r="CT289" t="s">
        <v>234</v>
      </c>
      <c r="CU289" t="s">
        <v>234</v>
      </c>
      <c r="CV289" t="s">
        <v>234</v>
      </c>
      <c r="CW289" t="s">
        <v>234</v>
      </c>
      <c r="CX289" t="s">
        <v>234</v>
      </c>
      <c r="CY289" t="s">
        <v>234</v>
      </c>
      <c r="CZ289" t="s">
        <v>234</v>
      </c>
      <c r="DA289" t="s">
        <v>234</v>
      </c>
      <c r="DB289" t="s">
        <v>234</v>
      </c>
      <c r="DC289" t="s">
        <v>234</v>
      </c>
      <c r="DD289" t="s">
        <v>234</v>
      </c>
      <c r="DE289" t="s">
        <v>234</v>
      </c>
      <c r="DF289" t="s">
        <v>234</v>
      </c>
      <c r="DG289" t="s">
        <v>234</v>
      </c>
      <c r="DH289" t="s">
        <v>234</v>
      </c>
      <c r="DI289" t="s">
        <v>234</v>
      </c>
      <c r="DJ289" t="s">
        <v>234</v>
      </c>
      <c r="DK289" t="s">
        <v>234</v>
      </c>
      <c r="DL289" t="s">
        <v>4430</v>
      </c>
      <c r="DM289">
        <v>0</v>
      </c>
      <c r="DN289">
        <v>1</v>
      </c>
      <c r="DO289">
        <v>1</v>
      </c>
      <c r="DP289">
        <v>1</v>
      </c>
      <c r="DQ289">
        <v>0</v>
      </c>
      <c r="DR289">
        <v>0</v>
      </c>
      <c r="DS289">
        <v>1</v>
      </c>
      <c r="DT289">
        <v>0</v>
      </c>
      <c r="DU289" t="s">
        <v>234</v>
      </c>
      <c r="DV289" t="s">
        <v>234</v>
      </c>
      <c r="DW289" t="s">
        <v>234</v>
      </c>
      <c r="DX289" t="s">
        <v>234</v>
      </c>
      <c r="DY289" t="s">
        <v>234</v>
      </c>
      <c r="DZ289" t="s">
        <v>234</v>
      </c>
      <c r="EA289" t="s">
        <v>234</v>
      </c>
      <c r="EB289" t="s">
        <v>234</v>
      </c>
      <c r="EC289">
        <v>20</v>
      </c>
      <c r="ED289" t="s">
        <v>1655</v>
      </c>
      <c r="EE289">
        <v>50</v>
      </c>
      <c r="EF289" t="s">
        <v>1655</v>
      </c>
      <c r="EG289" t="s">
        <v>1655</v>
      </c>
      <c r="EH289">
        <v>125</v>
      </c>
      <c r="EI289" t="s">
        <v>234</v>
      </c>
      <c r="EJ289" t="s">
        <v>234</v>
      </c>
      <c r="EK289" s="252">
        <v>125</v>
      </c>
      <c r="EL289" t="s">
        <v>1655</v>
      </c>
      <c r="EM289" t="s">
        <v>1655</v>
      </c>
      <c r="EN289">
        <v>35</v>
      </c>
      <c r="EO289" t="s">
        <v>234</v>
      </c>
      <c r="EP289" t="s">
        <v>234</v>
      </c>
      <c r="EQ289" s="252">
        <v>35</v>
      </c>
      <c r="ER289" t="s">
        <v>1655</v>
      </c>
      <c r="ES289" t="s">
        <v>234</v>
      </c>
      <c r="ET289" t="s">
        <v>234</v>
      </c>
      <c r="EU289" t="s">
        <v>234</v>
      </c>
      <c r="EV289" t="s">
        <v>234</v>
      </c>
      <c r="EW289" t="s">
        <v>234</v>
      </c>
      <c r="EX289" t="s">
        <v>234</v>
      </c>
      <c r="EY289" t="s">
        <v>234</v>
      </c>
      <c r="EZ289" t="s">
        <v>234</v>
      </c>
      <c r="FA289" t="s">
        <v>234</v>
      </c>
      <c r="FB289" t="s">
        <v>234</v>
      </c>
      <c r="FC289" t="s">
        <v>234</v>
      </c>
      <c r="FD289" t="s">
        <v>234</v>
      </c>
      <c r="FE289" t="s">
        <v>234</v>
      </c>
      <c r="FF289" t="s">
        <v>234</v>
      </c>
      <c r="FG289" t="s">
        <v>234</v>
      </c>
      <c r="FH289" t="s">
        <v>234</v>
      </c>
      <c r="FI289" t="s">
        <v>234</v>
      </c>
      <c r="FJ289" t="s">
        <v>234</v>
      </c>
      <c r="FK289" t="s">
        <v>234</v>
      </c>
      <c r="FL289" t="s">
        <v>1655</v>
      </c>
      <c r="FM289" t="s">
        <v>1555</v>
      </c>
      <c r="FN289">
        <v>0</v>
      </c>
      <c r="FO289">
        <v>0</v>
      </c>
      <c r="FP289">
        <v>0</v>
      </c>
      <c r="FQ289">
        <v>0</v>
      </c>
      <c r="FR289">
        <v>0</v>
      </c>
      <c r="FS289">
        <v>0</v>
      </c>
      <c r="FT289">
        <v>0</v>
      </c>
      <c r="FU289">
        <v>0</v>
      </c>
      <c r="FV289">
        <v>0</v>
      </c>
      <c r="FW289">
        <v>1</v>
      </c>
      <c r="FX289">
        <v>0</v>
      </c>
      <c r="FY289">
        <v>0</v>
      </c>
      <c r="FZ289">
        <v>0</v>
      </c>
      <c r="GA289" t="s">
        <v>234</v>
      </c>
      <c r="GB289" t="s">
        <v>1067</v>
      </c>
      <c r="GC289">
        <v>0</v>
      </c>
      <c r="GD289">
        <v>0</v>
      </c>
      <c r="GE289">
        <v>1</v>
      </c>
      <c r="GF289">
        <v>0</v>
      </c>
      <c r="GG289">
        <v>0</v>
      </c>
      <c r="GH289">
        <v>0</v>
      </c>
      <c r="GI289">
        <v>0</v>
      </c>
      <c r="GJ289">
        <v>0</v>
      </c>
      <c r="GK289" t="s">
        <v>1655</v>
      </c>
      <c r="GL289" t="s">
        <v>1655</v>
      </c>
      <c r="GM289" t="s">
        <v>1655</v>
      </c>
      <c r="GN289" t="s">
        <v>239</v>
      </c>
      <c r="GO289" t="s">
        <v>314</v>
      </c>
      <c r="GP289" t="s">
        <v>370</v>
      </c>
      <c r="GQ289" t="s">
        <v>314</v>
      </c>
      <c r="GR289" t="s">
        <v>1655</v>
      </c>
      <c r="GS289" t="s">
        <v>1575</v>
      </c>
      <c r="GT289">
        <v>0</v>
      </c>
      <c r="GU289">
        <v>0</v>
      </c>
      <c r="GV289">
        <v>1</v>
      </c>
      <c r="GW289">
        <v>0</v>
      </c>
      <c r="GX289">
        <v>0</v>
      </c>
      <c r="GY289">
        <v>0</v>
      </c>
      <c r="GZ289" t="s">
        <v>234</v>
      </c>
      <c r="HA289" t="s">
        <v>4267</v>
      </c>
      <c r="HB289">
        <v>1</v>
      </c>
      <c r="HC289">
        <v>0</v>
      </c>
      <c r="HD289">
        <v>0</v>
      </c>
      <c r="HE289">
        <v>0</v>
      </c>
      <c r="HF289">
        <v>1</v>
      </c>
      <c r="HG289">
        <v>0</v>
      </c>
      <c r="HH289">
        <v>0</v>
      </c>
      <c r="HI289">
        <v>0</v>
      </c>
      <c r="HJ289" t="s">
        <v>234</v>
      </c>
      <c r="HK289" t="s">
        <v>1445</v>
      </c>
      <c r="HL289" t="s">
        <v>234</v>
      </c>
      <c r="HM289" t="s">
        <v>234</v>
      </c>
      <c r="HN289" t="s">
        <v>234</v>
      </c>
      <c r="HO289" t="s">
        <v>234</v>
      </c>
      <c r="HP289" t="s">
        <v>234</v>
      </c>
      <c r="HQ289" t="s">
        <v>234</v>
      </c>
      <c r="HR289" t="s">
        <v>234</v>
      </c>
      <c r="HS289" t="s">
        <v>234</v>
      </c>
      <c r="HT289" t="s">
        <v>234</v>
      </c>
      <c r="HU289" t="s">
        <v>234</v>
      </c>
      <c r="HV289" t="s">
        <v>234</v>
      </c>
      <c r="HW289" t="s">
        <v>234</v>
      </c>
      <c r="HX289" t="s">
        <v>234</v>
      </c>
      <c r="HY289" t="s">
        <v>234</v>
      </c>
      <c r="HZ289" t="s">
        <v>234</v>
      </c>
      <c r="IA289" t="s">
        <v>234</v>
      </c>
      <c r="IB289" t="s">
        <v>234</v>
      </c>
      <c r="IC289" t="s">
        <v>234</v>
      </c>
      <c r="ID289" t="s">
        <v>234</v>
      </c>
      <c r="IE289" t="s">
        <v>234</v>
      </c>
      <c r="IF289" t="s">
        <v>234</v>
      </c>
      <c r="IG289" t="s">
        <v>234</v>
      </c>
      <c r="IH289" t="s">
        <v>234</v>
      </c>
      <c r="II289" t="s">
        <v>234</v>
      </c>
      <c r="IJ289" t="s">
        <v>234</v>
      </c>
      <c r="IK289" t="s">
        <v>234</v>
      </c>
      <c r="IL289" t="s">
        <v>234</v>
      </c>
      <c r="IM289" t="s">
        <v>234</v>
      </c>
      <c r="IN289" t="s">
        <v>234</v>
      </c>
      <c r="IO289" t="s">
        <v>234</v>
      </c>
      <c r="IP289" t="s">
        <v>234</v>
      </c>
      <c r="IQ289" t="s">
        <v>234</v>
      </c>
      <c r="IR289" t="s">
        <v>234</v>
      </c>
      <c r="IS289" t="s">
        <v>234</v>
      </c>
      <c r="IT289" t="s">
        <v>234</v>
      </c>
      <c r="IU289" t="s">
        <v>234</v>
      </c>
      <c r="IV289" t="s">
        <v>234</v>
      </c>
      <c r="IW289" t="s">
        <v>234</v>
      </c>
      <c r="IX289" t="s">
        <v>234</v>
      </c>
      <c r="IY289" t="s">
        <v>234</v>
      </c>
      <c r="IZ289" t="s">
        <v>234</v>
      </c>
      <c r="JA289" t="s">
        <v>234</v>
      </c>
      <c r="JB289" t="s">
        <v>234</v>
      </c>
      <c r="JC289" t="s">
        <v>234</v>
      </c>
      <c r="JD289" t="s">
        <v>234</v>
      </c>
      <c r="JE289" t="s">
        <v>234</v>
      </c>
      <c r="JF289" t="s">
        <v>234</v>
      </c>
      <c r="JG289" t="s">
        <v>234</v>
      </c>
      <c r="JH289" t="s">
        <v>234</v>
      </c>
      <c r="JI289" t="s">
        <v>234</v>
      </c>
      <c r="JJ289" t="s">
        <v>234</v>
      </c>
      <c r="JK289" t="s">
        <v>234</v>
      </c>
      <c r="JL289" t="s">
        <v>234</v>
      </c>
      <c r="JM289" t="s">
        <v>234</v>
      </c>
      <c r="JN289" t="s">
        <v>234</v>
      </c>
      <c r="JO289" t="s">
        <v>234</v>
      </c>
      <c r="JP289" t="s">
        <v>234</v>
      </c>
      <c r="JQ289" t="s">
        <v>234</v>
      </c>
      <c r="JR289" t="s">
        <v>234</v>
      </c>
      <c r="JS289" t="s">
        <v>234</v>
      </c>
      <c r="JT289" t="s">
        <v>234</v>
      </c>
      <c r="JU289" t="s">
        <v>234</v>
      </c>
      <c r="JV289" t="s">
        <v>234</v>
      </c>
      <c r="JW289" t="s">
        <v>234</v>
      </c>
      <c r="JX289" t="s">
        <v>3443</v>
      </c>
    </row>
    <row r="290" spans="1:284" x14ac:dyDescent="0.35">
      <c r="A290" t="s">
        <v>4485</v>
      </c>
      <c r="B290" s="268">
        <v>44624</v>
      </c>
      <c r="C290" t="s">
        <v>474</v>
      </c>
      <c r="D290" t="s">
        <v>473</v>
      </c>
      <c r="E290" t="s">
        <v>475</v>
      </c>
      <c r="F290" t="s">
        <v>505</v>
      </c>
      <c r="G290" t="s">
        <v>1851</v>
      </c>
      <c r="H290" t="s">
        <v>3311</v>
      </c>
      <c r="I290" t="s">
        <v>246</v>
      </c>
      <c r="J290" t="s">
        <v>4439</v>
      </c>
      <c r="K290" t="s">
        <v>247</v>
      </c>
      <c r="L290" t="s">
        <v>284</v>
      </c>
      <c r="M290" t="s">
        <v>274</v>
      </c>
      <c r="N290" t="s">
        <v>234</v>
      </c>
      <c r="O290" t="s">
        <v>234</v>
      </c>
      <c r="P290" t="s">
        <v>285</v>
      </c>
      <c r="Q290" t="s">
        <v>234</v>
      </c>
      <c r="R290" t="s">
        <v>302</v>
      </c>
      <c r="S290">
        <v>0</v>
      </c>
      <c r="T290">
        <v>1</v>
      </c>
      <c r="U290">
        <v>0</v>
      </c>
      <c r="V290">
        <v>0</v>
      </c>
      <c r="W290">
        <v>0</v>
      </c>
      <c r="X290">
        <v>0</v>
      </c>
      <c r="Y290">
        <v>0</v>
      </c>
      <c r="Z290">
        <v>0</v>
      </c>
      <c r="AA290" t="s">
        <v>303</v>
      </c>
      <c r="AB290" t="s">
        <v>752</v>
      </c>
      <c r="AC290" t="s">
        <v>3880</v>
      </c>
      <c r="AD290">
        <v>1</v>
      </c>
      <c r="AE290">
        <v>0</v>
      </c>
      <c r="AF290">
        <v>0</v>
      </c>
      <c r="AG290">
        <v>0</v>
      </c>
      <c r="AH290">
        <v>1</v>
      </c>
      <c r="AI290">
        <v>0</v>
      </c>
      <c r="AJ290">
        <v>0</v>
      </c>
      <c r="AK290">
        <v>0</v>
      </c>
      <c r="AL290">
        <v>0</v>
      </c>
      <c r="AM290">
        <v>0</v>
      </c>
      <c r="AN290" t="s">
        <v>234</v>
      </c>
      <c r="AO290" t="s">
        <v>304</v>
      </c>
      <c r="AP290" t="s">
        <v>311</v>
      </c>
      <c r="AQ290" t="s">
        <v>234</v>
      </c>
      <c r="AR290" t="s">
        <v>234</v>
      </c>
      <c r="AS290" t="s">
        <v>234</v>
      </c>
      <c r="AT290" t="s">
        <v>234</v>
      </c>
      <c r="AU290" t="s">
        <v>234</v>
      </c>
      <c r="AV290" t="s">
        <v>234</v>
      </c>
      <c r="AW290" t="s">
        <v>234</v>
      </c>
      <c r="AX290" t="s">
        <v>234</v>
      </c>
      <c r="AY290" t="s">
        <v>234</v>
      </c>
      <c r="AZ290" t="s">
        <v>234</v>
      </c>
      <c r="BA290" t="s">
        <v>234</v>
      </c>
      <c r="BB290" t="s">
        <v>234</v>
      </c>
      <c r="BC290" t="s">
        <v>234</v>
      </c>
      <c r="BD290" t="s">
        <v>234</v>
      </c>
      <c r="BE290" s="252" t="s">
        <v>234</v>
      </c>
      <c r="BF290" t="s">
        <v>234</v>
      </c>
      <c r="BG290" t="s">
        <v>234</v>
      </c>
      <c r="BH290" s="252" t="s">
        <v>234</v>
      </c>
      <c r="BI290" t="s">
        <v>234</v>
      </c>
      <c r="BJ290" t="s">
        <v>234</v>
      </c>
      <c r="BK290" s="252" t="s">
        <v>234</v>
      </c>
      <c r="BL290" t="s">
        <v>234</v>
      </c>
      <c r="BM290" t="s">
        <v>234</v>
      </c>
      <c r="BN290" s="252" t="s">
        <v>234</v>
      </c>
      <c r="BO290" t="s">
        <v>234</v>
      </c>
      <c r="BP290" t="s">
        <v>234</v>
      </c>
      <c r="BQ290" s="252" t="s">
        <v>234</v>
      </c>
      <c r="BR290" t="s">
        <v>234</v>
      </c>
      <c r="BS290" t="s">
        <v>234</v>
      </c>
      <c r="BT290" t="s">
        <v>234</v>
      </c>
      <c r="BU290" t="s">
        <v>234</v>
      </c>
      <c r="BV290" t="s">
        <v>234</v>
      </c>
      <c r="BW290" t="s">
        <v>234</v>
      </c>
      <c r="BX290" t="s">
        <v>234</v>
      </c>
      <c r="BY290" t="s">
        <v>234</v>
      </c>
      <c r="BZ290" t="s">
        <v>234</v>
      </c>
      <c r="CA290" t="s">
        <v>234</v>
      </c>
      <c r="CB290" t="s">
        <v>234</v>
      </c>
      <c r="CC290" t="s">
        <v>234</v>
      </c>
      <c r="CD290" t="s">
        <v>234</v>
      </c>
      <c r="CE290" t="s">
        <v>234</v>
      </c>
      <c r="CF290" t="s">
        <v>234</v>
      </c>
      <c r="CG290" t="s">
        <v>234</v>
      </c>
      <c r="CH290" t="s">
        <v>234</v>
      </c>
      <c r="CI290" t="s">
        <v>234</v>
      </c>
      <c r="CJ290" t="s">
        <v>234</v>
      </c>
      <c r="CK290" t="s">
        <v>234</v>
      </c>
      <c r="CL290" t="s">
        <v>234</v>
      </c>
      <c r="CM290" t="s">
        <v>234</v>
      </c>
      <c r="CN290" t="s">
        <v>234</v>
      </c>
      <c r="CO290" t="s">
        <v>234</v>
      </c>
      <c r="CP290" t="s">
        <v>234</v>
      </c>
      <c r="CQ290" t="s">
        <v>234</v>
      </c>
      <c r="CR290" t="s">
        <v>234</v>
      </c>
      <c r="CS290" t="s">
        <v>234</v>
      </c>
      <c r="CT290" t="s">
        <v>234</v>
      </c>
      <c r="CU290" t="s">
        <v>234</v>
      </c>
      <c r="CV290" t="s">
        <v>234</v>
      </c>
      <c r="CW290" t="s">
        <v>234</v>
      </c>
      <c r="CX290" t="s">
        <v>234</v>
      </c>
      <c r="CY290" t="s">
        <v>234</v>
      </c>
      <c r="CZ290" t="s">
        <v>234</v>
      </c>
      <c r="DA290" t="s">
        <v>234</v>
      </c>
      <c r="DB290" t="s">
        <v>234</v>
      </c>
      <c r="DC290" t="s">
        <v>234</v>
      </c>
      <c r="DD290" t="s">
        <v>234</v>
      </c>
      <c r="DE290" t="s">
        <v>234</v>
      </c>
      <c r="DF290" t="s">
        <v>234</v>
      </c>
      <c r="DG290" t="s">
        <v>234</v>
      </c>
      <c r="DH290" t="s">
        <v>234</v>
      </c>
      <c r="DI290" t="s">
        <v>234</v>
      </c>
      <c r="DJ290" t="s">
        <v>234</v>
      </c>
      <c r="DK290" t="s">
        <v>234</v>
      </c>
      <c r="DL290" t="s">
        <v>3901</v>
      </c>
      <c r="DM290">
        <v>1</v>
      </c>
      <c r="DN290">
        <v>0</v>
      </c>
      <c r="DO290">
        <v>0</v>
      </c>
      <c r="DP290">
        <v>1</v>
      </c>
      <c r="DQ290">
        <v>0</v>
      </c>
      <c r="DR290">
        <v>0</v>
      </c>
      <c r="DS290">
        <v>0</v>
      </c>
      <c r="DT290">
        <v>0</v>
      </c>
      <c r="DU290" t="s">
        <v>1655</v>
      </c>
      <c r="DV290">
        <v>75</v>
      </c>
      <c r="DW290" t="s">
        <v>3854</v>
      </c>
      <c r="DX290" t="s">
        <v>234</v>
      </c>
      <c r="DY290" t="s">
        <v>234</v>
      </c>
      <c r="DZ290" t="s">
        <v>234</v>
      </c>
      <c r="EA290" s="99">
        <v>75</v>
      </c>
      <c r="EB290" t="s">
        <v>1655</v>
      </c>
      <c r="EC290" t="s">
        <v>234</v>
      </c>
      <c r="ED290" t="s">
        <v>234</v>
      </c>
      <c r="EE290">
        <v>25</v>
      </c>
      <c r="EF290" t="s">
        <v>1655</v>
      </c>
      <c r="EG290" t="s">
        <v>234</v>
      </c>
      <c r="EH290" t="s">
        <v>234</v>
      </c>
      <c r="EI290" t="s">
        <v>234</v>
      </c>
      <c r="EJ290" t="s">
        <v>234</v>
      </c>
      <c r="EK290" s="252" t="s">
        <v>234</v>
      </c>
      <c r="EL290" t="s">
        <v>234</v>
      </c>
      <c r="EM290" t="s">
        <v>234</v>
      </c>
      <c r="EN290" t="s">
        <v>234</v>
      </c>
      <c r="EO290" t="s">
        <v>234</v>
      </c>
      <c r="EP290" t="s">
        <v>234</v>
      </c>
      <c r="EQ290" s="252" t="s">
        <v>234</v>
      </c>
      <c r="ER290" t="s">
        <v>234</v>
      </c>
      <c r="ES290" t="s">
        <v>234</v>
      </c>
      <c r="ET290" t="s">
        <v>234</v>
      </c>
      <c r="EU290" t="s">
        <v>234</v>
      </c>
      <c r="EV290" t="s">
        <v>234</v>
      </c>
      <c r="EW290" t="s">
        <v>234</v>
      </c>
      <c r="EX290" t="s">
        <v>234</v>
      </c>
      <c r="EY290" t="s">
        <v>234</v>
      </c>
      <c r="EZ290" t="s">
        <v>234</v>
      </c>
      <c r="FA290" t="s">
        <v>234</v>
      </c>
      <c r="FB290" t="s">
        <v>234</v>
      </c>
      <c r="FC290" t="s">
        <v>234</v>
      </c>
      <c r="FD290" t="s">
        <v>234</v>
      </c>
      <c r="FE290" t="s">
        <v>234</v>
      </c>
      <c r="FF290" t="s">
        <v>234</v>
      </c>
      <c r="FG290" t="s">
        <v>234</v>
      </c>
      <c r="FH290" t="s">
        <v>234</v>
      </c>
      <c r="FI290" t="s">
        <v>234</v>
      </c>
      <c r="FJ290" t="s">
        <v>234</v>
      </c>
      <c r="FK290" t="s">
        <v>234</v>
      </c>
      <c r="FL290" t="s">
        <v>1655</v>
      </c>
      <c r="FM290" t="s">
        <v>4482</v>
      </c>
      <c r="FN290">
        <v>0</v>
      </c>
      <c r="FO290">
        <v>0</v>
      </c>
      <c r="FP290">
        <v>0</v>
      </c>
      <c r="FQ290">
        <v>0</v>
      </c>
      <c r="FR290">
        <v>0</v>
      </c>
      <c r="FS290">
        <v>0</v>
      </c>
      <c r="FT290">
        <v>1</v>
      </c>
      <c r="FU290">
        <v>0</v>
      </c>
      <c r="FV290">
        <v>0</v>
      </c>
      <c r="FW290">
        <v>1</v>
      </c>
      <c r="FX290">
        <v>0</v>
      </c>
      <c r="FY290">
        <v>0</v>
      </c>
      <c r="FZ290">
        <v>0</v>
      </c>
      <c r="GA290" t="s">
        <v>234</v>
      </c>
      <c r="GB290" t="s">
        <v>3901</v>
      </c>
      <c r="GC290">
        <v>1</v>
      </c>
      <c r="GD290">
        <v>0</v>
      </c>
      <c r="GE290">
        <v>0</v>
      </c>
      <c r="GF290">
        <v>1</v>
      </c>
      <c r="GG290">
        <v>0</v>
      </c>
      <c r="GH290">
        <v>0</v>
      </c>
      <c r="GI290">
        <v>0</v>
      </c>
      <c r="GJ290">
        <v>0</v>
      </c>
      <c r="GK290" t="s">
        <v>1445</v>
      </c>
      <c r="GL290" t="s">
        <v>1655</v>
      </c>
      <c r="GM290" t="s">
        <v>1445</v>
      </c>
      <c r="GN290" t="s">
        <v>234</v>
      </c>
      <c r="GO290" t="s">
        <v>314</v>
      </c>
      <c r="GP290" t="s">
        <v>234</v>
      </c>
      <c r="GQ290" t="s">
        <v>314</v>
      </c>
      <c r="GR290" t="s">
        <v>1445</v>
      </c>
      <c r="GS290" t="s">
        <v>234</v>
      </c>
      <c r="GT290" t="s">
        <v>234</v>
      </c>
      <c r="GU290" t="s">
        <v>234</v>
      </c>
      <c r="GV290" t="s">
        <v>234</v>
      </c>
      <c r="GW290" t="s">
        <v>234</v>
      </c>
      <c r="GX290" t="s">
        <v>234</v>
      </c>
      <c r="GY290" t="s">
        <v>234</v>
      </c>
      <c r="GZ290" t="s">
        <v>234</v>
      </c>
      <c r="HA290" t="s">
        <v>4483</v>
      </c>
      <c r="HB290">
        <v>1</v>
      </c>
      <c r="HC290">
        <v>0</v>
      </c>
      <c r="HD290">
        <v>1</v>
      </c>
      <c r="HE290">
        <v>0</v>
      </c>
      <c r="HF290">
        <v>0</v>
      </c>
      <c r="HG290">
        <v>0</v>
      </c>
      <c r="HH290">
        <v>0</v>
      </c>
      <c r="HI290">
        <v>0</v>
      </c>
      <c r="HJ290" t="s">
        <v>234</v>
      </c>
      <c r="HK290" t="s">
        <v>1655</v>
      </c>
      <c r="HL290" t="s">
        <v>234</v>
      </c>
      <c r="HM290" t="s">
        <v>303</v>
      </c>
      <c r="HN290">
        <v>0</v>
      </c>
      <c r="HO290">
        <v>1</v>
      </c>
      <c r="HP290">
        <v>0</v>
      </c>
      <c r="HQ290" t="s">
        <v>234</v>
      </c>
      <c r="HR290" t="s">
        <v>234</v>
      </c>
      <c r="HS290" t="s">
        <v>234</v>
      </c>
      <c r="HT290" t="s">
        <v>234</v>
      </c>
      <c r="HU290" t="s">
        <v>234</v>
      </c>
      <c r="HV290" t="s">
        <v>234</v>
      </c>
      <c r="HW290" t="s">
        <v>234</v>
      </c>
      <c r="HX290" t="s">
        <v>234</v>
      </c>
      <c r="HY290" t="s">
        <v>234</v>
      </c>
      <c r="HZ290" t="s">
        <v>234</v>
      </c>
      <c r="IA290" t="s">
        <v>234</v>
      </c>
      <c r="IB290" t="s">
        <v>234</v>
      </c>
      <c r="IC290" t="s">
        <v>234</v>
      </c>
      <c r="ID290" t="s">
        <v>234</v>
      </c>
      <c r="IE290" t="s">
        <v>234</v>
      </c>
      <c r="IF290" t="s">
        <v>234</v>
      </c>
      <c r="IG290" t="s">
        <v>234</v>
      </c>
      <c r="IH290" t="s">
        <v>234</v>
      </c>
      <c r="II290" t="s">
        <v>234</v>
      </c>
      <c r="IJ290" t="s">
        <v>234</v>
      </c>
      <c r="IK290" t="s">
        <v>234</v>
      </c>
      <c r="IL290" t="s">
        <v>234</v>
      </c>
      <c r="IM290" t="s">
        <v>234</v>
      </c>
      <c r="IN290" t="s">
        <v>234</v>
      </c>
      <c r="IO290" t="s">
        <v>234</v>
      </c>
      <c r="IP290" t="s">
        <v>234</v>
      </c>
      <c r="IQ290" t="s">
        <v>234</v>
      </c>
      <c r="IR290" t="s">
        <v>234</v>
      </c>
      <c r="IS290" t="s">
        <v>234</v>
      </c>
      <c r="IT290" t="s">
        <v>234</v>
      </c>
      <c r="IU290" t="s">
        <v>234</v>
      </c>
      <c r="IV290" t="s">
        <v>234</v>
      </c>
      <c r="IW290" t="s">
        <v>234</v>
      </c>
      <c r="IX290" t="s">
        <v>234</v>
      </c>
      <c r="IY290" t="s">
        <v>234</v>
      </c>
      <c r="IZ290" t="s">
        <v>234</v>
      </c>
      <c r="JA290" t="s">
        <v>234</v>
      </c>
      <c r="JB290" t="s">
        <v>234</v>
      </c>
      <c r="JC290" t="s">
        <v>234</v>
      </c>
      <c r="JD290" t="s">
        <v>234</v>
      </c>
      <c r="JE290" t="s">
        <v>234</v>
      </c>
      <c r="JF290" t="s">
        <v>234</v>
      </c>
      <c r="JG290" t="s">
        <v>234</v>
      </c>
      <c r="JH290" t="s">
        <v>234</v>
      </c>
      <c r="JI290" t="s">
        <v>234</v>
      </c>
      <c r="JJ290" t="s">
        <v>234</v>
      </c>
      <c r="JK290" t="s">
        <v>234</v>
      </c>
      <c r="JL290" t="s">
        <v>234</v>
      </c>
      <c r="JM290" t="s">
        <v>234</v>
      </c>
      <c r="JN290" t="s">
        <v>234</v>
      </c>
      <c r="JO290" t="s">
        <v>234</v>
      </c>
      <c r="JP290" t="s">
        <v>234</v>
      </c>
      <c r="JQ290" t="s">
        <v>234</v>
      </c>
      <c r="JR290" t="s">
        <v>234</v>
      </c>
      <c r="JS290" t="s">
        <v>234</v>
      </c>
      <c r="JT290" t="s">
        <v>234</v>
      </c>
      <c r="JU290" t="s">
        <v>234</v>
      </c>
      <c r="JV290" t="s">
        <v>234</v>
      </c>
      <c r="JW290" t="s">
        <v>234</v>
      </c>
      <c r="JX290" t="s">
        <v>4484</v>
      </c>
    </row>
    <row r="291" spans="1:284" x14ac:dyDescent="0.35">
      <c r="A291" t="s">
        <v>4491</v>
      </c>
      <c r="B291" s="268">
        <v>44622</v>
      </c>
      <c r="C291" t="s">
        <v>451</v>
      </c>
      <c r="D291" t="s">
        <v>450</v>
      </c>
      <c r="E291" t="s">
        <v>4486</v>
      </c>
      <c r="F291" t="s">
        <v>441</v>
      </c>
      <c r="G291" t="s">
        <v>1922</v>
      </c>
      <c r="H291" t="s">
        <v>4487</v>
      </c>
      <c r="I291" t="s">
        <v>246</v>
      </c>
      <c r="J291" t="s">
        <v>4489</v>
      </c>
      <c r="K291" t="s">
        <v>366</v>
      </c>
      <c r="L291" t="s">
        <v>284</v>
      </c>
      <c r="M291" t="s">
        <v>250</v>
      </c>
      <c r="N291" t="s">
        <v>234</v>
      </c>
      <c r="O291" t="s">
        <v>234</v>
      </c>
      <c r="P291" t="s">
        <v>285</v>
      </c>
      <c r="Q291" t="s">
        <v>234</v>
      </c>
      <c r="R291" t="s">
        <v>318</v>
      </c>
      <c r="S291">
        <v>1</v>
      </c>
      <c r="T291">
        <v>0</v>
      </c>
      <c r="U291">
        <v>0</v>
      </c>
      <c r="V291">
        <v>0</v>
      </c>
      <c r="W291">
        <v>0</v>
      </c>
      <c r="X291">
        <v>0</v>
      </c>
      <c r="Y291">
        <v>0</v>
      </c>
      <c r="Z291">
        <v>0</v>
      </c>
      <c r="AA291" t="s">
        <v>309</v>
      </c>
      <c r="AB291" t="s">
        <v>750</v>
      </c>
      <c r="AC291" t="s">
        <v>287</v>
      </c>
      <c r="AD291">
        <v>1</v>
      </c>
      <c r="AE291">
        <v>0</v>
      </c>
      <c r="AF291">
        <v>0</v>
      </c>
      <c r="AG291">
        <v>0</v>
      </c>
      <c r="AH291">
        <v>0</v>
      </c>
      <c r="AI291">
        <v>0</v>
      </c>
      <c r="AJ291">
        <v>0</v>
      </c>
      <c r="AK291">
        <v>0</v>
      </c>
      <c r="AL291">
        <v>0</v>
      </c>
      <c r="AM291">
        <v>0</v>
      </c>
      <c r="AN291" t="s">
        <v>234</v>
      </c>
      <c r="AO291" t="s">
        <v>317</v>
      </c>
      <c r="AP291" t="s">
        <v>289</v>
      </c>
      <c r="AQ291" t="s">
        <v>3972</v>
      </c>
      <c r="AR291">
        <v>1</v>
      </c>
      <c r="AS291">
        <v>1</v>
      </c>
      <c r="AT291">
        <v>0</v>
      </c>
      <c r="AU291">
        <v>1</v>
      </c>
      <c r="AV291">
        <v>0</v>
      </c>
      <c r="AW291">
        <v>0</v>
      </c>
      <c r="AX291">
        <v>1</v>
      </c>
      <c r="AY291">
        <v>0</v>
      </c>
      <c r="AZ291" t="s">
        <v>1500</v>
      </c>
      <c r="BA291">
        <v>500</v>
      </c>
      <c r="BB291">
        <v>250</v>
      </c>
      <c r="BC291" t="s">
        <v>1445</v>
      </c>
      <c r="BD291">
        <v>450</v>
      </c>
      <c r="BE291" s="252">
        <v>173.07692307692301</v>
      </c>
      <c r="BF291" t="s">
        <v>1655</v>
      </c>
      <c r="BG291" t="s">
        <v>234</v>
      </c>
      <c r="BH291" s="252" t="s">
        <v>234</v>
      </c>
      <c r="BI291" t="s">
        <v>234</v>
      </c>
      <c r="BJ291">
        <v>550</v>
      </c>
      <c r="BK291" s="252">
        <v>189.655172413793</v>
      </c>
      <c r="BL291" t="s">
        <v>1655</v>
      </c>
      <c r="BM291" t="s">
        <v>234</v>
      </c>
      <c r="BN291" s="252" t="s">
        <v>234</v>
      </c>
      <c r="BO291" t="s">
        <v>234</v>
      </c>
      <c r="BP291" t="s">
        <v>234</v>
      </c>
      <c r="BQ291" s="252" t="s">
        <v>234</v>
      </c>
      <c r="BR291" t="s">
        <v>234</v>
      </c>
      <c r="BS291" t="s">
        <v>1507</v>
      </c>
      <c r="BT291" t="s">
        <v>1655</v>
      </c>
      <c r="BU291">
        <v>1200</v>
      </c>
      <c r="BV291" t="s">
        <v>234</v>
      </c>
      <c r="BW291" t="s">
        <v>234</v>
      </c>
      <c r="BX291" t="s">
        <v>234</v>
      </c>
      <c r="BY291" t="s">
        <v>234</v>
      </c>
      <c r="BZ291" t="s">
        <v>234</v>
      </c>
      <c r="CA291" t="s">
        <v>234</v>
      </c>
      <c r="CB291" t="s">
        <v>259</v>
      </c>
      <c r="CC291">
        <v>1200</v>
      </c>
      <c r="CD291" t="s">
        <v>1445</v>
      </c>
      <c r="CE291" t="s">
        <v>1655</v>
      </c>
      <c r="CF291" t="s">
        <v>3973</v>
      </c>
      <c r="CG291">
        <v>0</v>
      </c>
      <c r="CH291">
        <v>0</v>
      </c>
      <c r="CI291">
        <v>0</v>
      </c>
      <c r="CJ291">
        <v>0</v>
      </c>
      <c r="CK291">
        <v>1</v>
      </c>
      <c r="CL291">
        <v>1</v>
      </c>
      <c r="CM291">
        <v>0</v>
      </c>
      <c r="CN291">
        <v>0</v>
      </c>
      <c r="CO291">
        <v>0</v>
      </c>
      <c r="CP291">
        <v>0</v>
      </c>
      <c r="CQ291">
        <v>0</v>
      </c>
      <c r="CR291">
        <v>0</v>
      </c>
      <c r="CS291">
        <v>0</v>
      </c>
      <c r="CT291">
        <v>0</v>
      </c>
      <c r="CU291" t="s">
        <v>234</v>
      </c>
      <c r="CV291" t="s">
        <v>4308</v>
      </c>
      <c r="CW291">
        <v>0</v>
      </c>
      <c r="CX291">
        <v>1</v>
      </c>
      <c r="CY291">
        <v>0</v>
      </c>
      <c r="CZ291">
        <v>1</v>
      </c>
      <c r="DA291">
        <v>0</v>
      </c>
      <c r="DB291">
        <v>0</v>
      </c>
      <c r="DC291">
        <v>1</v>
      </c>
      <c r="DD291">
        <v>0</v>
      </c>
      <c r="DE291" t="s">
        <v>1445</v>
      </c>
      <c r="DF291" t="s">
        <v>1445</v>
      </c>
      <c r="DG291" t="s">
        <v>1655</v>
      </c>
      <c r="DH291" t="s">
        <v>441</v>
      </c>
      <c r="DI291" t="s">
        <v>305</v>
      </c>
      <c r="DJ291" t="s">
        <v>1922</v>
      </c>
      <c r="DK291" t="s">
        <v>305</v>
      </c>
      <c r="DL291" t="s">
        <v>234</v>
      </c>
      <c r="DM291" t="s">
        <v>234</v>
      </c>
      <c r="DN291" t="s">
        <v>234</v>
      </c>
      <c r="DO291" t="s">
        <v>234</v>
      </c>
      <c r="DP291" t="s">
        <v>234</v>
      </c>
      <c r="DQ291" t="s">
        <v>234</v>
      </c>
      <c r="DR291" t="s">
        <v>234</v>
      </c>
      <c r="DS291" t="s">
        <v>234</v>
      </c>
      <c r="DT291" t="s">
        <v>234</v>
      </c>
      <c r="DU291" t="s">
        <v>234</v>
      </c>
      <c r="DV291" t="s">
        <v>234</v>
      </c>
      <c r="DW291" t="s">
        <v>234</v>
      </c>
      <c r="DX291" t="s">
        <v>234</v>
      </c>
      <c r="DY291" t="s">
        <v>234</v>
      </c>
      <c r="DZ291" t="s">
        <v>234</v>
      </c>
      <c r="EA291" t="s">
        <v>234</v>
      </c>
      <c r="EB291" t="s">
        <v>234</v>
      </c>
      <c r="EC291" t="s">
        <v>234</v>
      </c>
      <c r="ED291" t="s">
        <v>234</v>
      </c>
      <c r="EE291" t="s">
        <v>234</v>
      </c>
      <c r="EF291" t="s">
        <v>234</v>
      </c>
      <c r="EG291" t="s">
        <v>234</v>
      </c>
      <c r="EH291" t="s">
        <v>234</v>
      </c>
      <c r="EI291" t="s">
        <v>234</v>
      </c>
      <c r="EJ291" t="s">
        <v>234</v>
      </c>
      <c r="EK291" s="252" t="s">
        <v>234</v>
      </c>
      <c r="EL291" t="s">
        <v>234</v>
      </c>
      <c r="EM291" t="s">
        <v>234</v>
      </c>
      <c r="EN291" t="s">
        <v>234</v>
      </c>
      <c r="EO291" t="s">
        <v>234</v>
      </c>
      <c r="EP291" t="s">
        <v>234</v>
      </c>
      <c r="EQ291" s="252" t="s">
        <v>234</v>
      </c>
      <c r="ER291" t="s">
        <v>234</v>
      </c>
      <c r="ES291" t="s">
        <v>234</v>
      </c>
      <c r="ET291" t="s">
        <v>234</v>
      </c>
      <c r="EU291" t="s">
        <v>234</v>
      </c>
      <c r="EV291" t="s">
        <v>234</v>
      </c>
      <c r="EW291" t="s">
        <v>234</v>
      </c>
      <c r="EX291" t="s">
        <v>234</v>
      </c>
      <c r="EY291" t="s">
        <v>234</v>
      </c>
      <c r="EZ291" t="s">
        <v>234</v>
      </c>
      <c r="FA291" t="s">
        <v>234</v>
      </c>
      <c r="FB291" t="s">
        <v>234</v>
      </c>
      <c r="FC291" t="s">
        <v>234</v>
      </c>
      <c r="FD291" t="s">
        <v>234</v>
      </c>
      <c r="FE291" t="s">
        <v>234</v>
      </c>
      <c r="FF291" t="s">
        <v>234</v>
      </c>
      <c r="FG291" t="s">
        <v>234</v>
      </c>
      <c r="FH291" t="s">
        <v>234</v>
      </c>
      <c r="FI291" t="s">
        <v>234</v>
      </c>
      <c r="FJ291" t="s">
        <v>234</v>
      </c>
      <c r="FK291" t="s">
        <v>234</v>
      </c>
      <c r="FL291" t="s">
        <v>234</v>
      </c>
      <c r="FM291" t="s">
        <v>234</v>
      </c>
      <c r="FN291" t="s">
        <v>234</v>
      </c>
      <c r="FO291" t="s">
        <v>234</v>
      </c>
      <c r="FP291" t="s">
        <v>234</v>
      </c>
      <c r="FQ291" t="s">
        <v>234</v>
      </c>
      <c r="FR291" t="s">
        <v>234</v>
      </c>
      <c r="FS291" t="s">
        <v>234</v>
      </c>
      <c r="FT291" t="s">
        <v>234</v>
      </c>
      <c r="FU291" t="s">
        <v>234</v>
      </c>
      <c r="FV291" t="s">
        <v>234</v>
      </c>
      <c r="FW291" t="s">
        <v>234</v>
      </c>
      <c r="FX291" t="s">
        <v>234</v>
      </c>
      <c r="FY291" t="s">
        <v>234</v>
      </c>
      <c r="FZ291" t="s">
        <v>234</v>
      </c>
      <c r="GA291" t="s">
        <v>234</v>
      </c>
      <c r="GB291" t="s">
        <v>234</v>
      </c>
      <c r="GC291" t="s">
        <v>234</v>
      </c>
      <c r="GD291" t="s">
        <v>234</v>
      </c>
      <c r="GE291" t="s">
        <v>234</v>
      </c>
      <c r="GF291" t="s">
        <v>234</v>
      </c>
      <c r="GG291" t="s">
        <v>234</v>
      </c>
      <c r="GH291" t="s">
        <v>234</v>
      </c>
      <c r="GI291" t="s">
        <v>234</v>
      </c>
      <c r="GJ291" t="s">
        <v>234</v>
      </c>
      <c r="GK291" t="s">
        <v>234</v>
      </c>
      <c r="GL291" t="s">
        <v>234</v>
      </c>
      <c r="GM291" t="s">
        <v>234</v>
      </c>
      <c r="GN291" t="s">
        <v>234</v>
      </c>
      <c r="GO291" t="s">
        <v>234</v>
      </c>
      <c r="GP291" t="s">
        <v>234</v>
      </c>
      <c r="GQ291" t="s">
        <v>234</v>
      </c>
      <c r="GR291" t="s">
        <v>1445</v>
      </c>
      <c r="GS291" t="s">
        <v>234</v>
      </c>
      <c r="GT291" t="s">
        <v>234</v>
      </c>
      <c r="GU291" t="s">
        <v>234</v>
      </c>
      <c r="GV291" t="s">
        <v>234</v>
      </c>
      <c r="GW291" t="s">
        <v>234</v>
      </c>
      <c r="GX291" t="s">
        <v>234</v>
      </c>
      <c r="GY291" t="s">
        <v>234</v>
      </c>
      <c r="GZ291" t="s">
        <v>234</v>
      </c>
      <c r="HA291" t="s">
        <v>269</v>
      </c>
      <c r="HB291">
        <v>0</v>
      </c>
      <c r="HC291">
        <v>0</v>
      </c>
      <c r="HD291">
        <v>0</v>
      </c>
      <c r="HE291">
        <v>0</v>
      </c>
      <c r="HF291">
        <v>0</v>
      </c>
      <c r="HG291">
        <v>0</v>
      </c>
      <c r="HH291">
        <v>0</v>
      </c>
      <c r="HI291">
        <v>1</v>
      </c>
      <c r="HJ291" t="s">
        <v>234</v>
      </c>
      <c r="HK291" t="s">
        <v>1655</v>
      </c>
      <c r="HL291" t="s">
        <v>234</v>
      </c>
      <c r="HM291" t="s">
        <v>309</v>
      </c>
      <c r="HN291">
        <v>1</v>
      </c>
      <c r="HO291">
        <v>0</v>
      </c>
      <c r="HP291">
        <v>0</v>
      </c>
      <c r="HQ291" t="s">
        <v>234</v>
      </c>
      <c r="HR291" t="s">
        <v>234</v>
      </c>
      <c r="HS291" t="s">
        <v>234</v>
      </c>
      <c r="HT291" t="s">
        <v>234</v>
      </c>
      <c r="HU291" t="s">
        <v>234</v>
      </c>
      <c r="HV291" t="s">
        <v>234</v>
      </c>
      <c r="HW291" t="s">
        <v>234</v>
      </c>
      <c r="HX291" t="s">
        <v>234</v>
      </c>
      <c r="HY291" t="s">
        <v>234</v>
      </c>
      <c r="HZ291" t="s">
        <v>234</v>
      </c>
      <c r="IA291" t="s">
        <v>234</v>
      </c>
      <c r="IB291" t="s">
        <v>234</v>
      </c>
      <c r="IC291" t="s">
        <v>234</v>
      </c>
      <c r="ID291" t="s">
        <v>234</v>
      </c>
      <c r="IE291" t="s">
        <v>234</v>
      </c>
      <c r="IF291" t="s">
        <v>234</v>
      </c>
      <c r="IG291" t="s">
        <v>234</v>
      </c>
      <c r="IH291" t="s">
        <v>234</v>
      </c>
      <c r="II291" t="s">
        <v>234</v>
      </c>
      <c r="IJ291" t="s">
        <v>234</v>
      </c>
      <c r="IK291" t="s">
        <v>234</v>
      </c>
      <c r="IL291" t="s">
        <v>234</v>
      </c>
      <c r="IM291" t="s">
        <v>234</v>
      </c>
      <c r="IN291" t="s">
        <v>234</v>
      </c>
      <c r="IO291" t="s">
        <v>234</v>
      </c>
      <c r="IP291" t="s">
        <v>234</v>
      </c>
      <c r="IQ291" t="s">
        <v>234</v>
      </c>
      <c r="IR291" t="s">
        <v>234</v>
      </c>
      <c r="IS291" t="s">
        <v>234</v>
      </c>
      <c r="IT291" t="s">
        <v>234</v>
      </c>
      <c r="IU291" t="s">
        <v>234</v>
      </c>
      <c r="IV291" t="s">
        <v>234</v>
      </c>
      <c r="IW291" t="s">
        <v>234</v>
      </c>
      <c r="IX291" t="s">
        <v>234</v>
      </c>
      <c r="IY291" t="s">
        <v>234</v>
      </c>
      <c r="IZ291" t="s">
        <v>234</v>
      </c>
      <c r="JA291" t="s">
        <v>234</v>
      </c>
      <c r="JB291" t="s">
        <v>234</v>
      </c>
      <c r="JC291" t="s">
        <v>234</v>
      </c>
      <c r="JD291" t="s">
        <v>234</v>
      </c>
      <c r="JE291" t="s">
        <v>234</v>
      </c>
      <c r="JF291" t="s">
        <v>234</v>
      </c>
      <c r="JG291" t="s">
        <v>234</v>
      </c>
      <c r="JH291" t="s">
        <v>234</v>
      </c>
      <c r="JI291" t="s">
        <v>234</v>
      </c>
      <c r="JJ291" t="s">
        <v>234</v>
      </c>
      <c r="JK291" t="s">
        <v>234</v>
      </c>
      <c r="JL291" t="s">
        <v>234</v>
      </c>
      <c r="JM291" t="s">
        <v>234</v>
      </c>
      <c r="JN291" t="s">
        <v>234</v>
      </c>
      <c r="JO291" t="s">
        <v>234</v>
      </c>
      <c r="JP291" t="s">
        <v>234</v>
      </c>
      <c r="JQ291" t="s">
        <v>234</v>
      </c>
      <c r="JR291" t="s">
        <v>234</v>
      </c>
      <c r="JS291" t="s">
        <v>234</v>
      </c>
      <c r="JT291" t="s">
        <v>234</v>
      </c>
      <c r="JU291" t="s">
        <v>234</v>
      </c>
      <c r="JV291" t="s">
        <v>234</v>
      </c>
      <c r="JW291" t="s">
        <v>234</v>
      </c>
      <c r="JX291" t="s">
        <v>3443</v>
      </c>
    </row>
    <row r="292" spans="1:284" x14ac:dyDescent="0.35">
      <c r="A292" t="s">
        <v>4493</v>
      </c>
      <c r="B292" s="268">
        <v>44622</v>
      </c>
      <c r="C292" t="s">
        <v>451</v>
      </c>
      <c r="D292" t="s">
        <v>450</v>
      </c>
      <c r="E292" t="s">
        <v>4486</v>
      </c>
      <c r="F292" t="s">
        <v>441</v>
      </c>
      <c r="G292" t="s">
        <v>1922</v>
      </c>
      <c r="H292" t="s">
        <v>4487</v>
      </c>
      <c r="I292" t="s">
        <v>246</v>
      </c>
      <c r="J292" t="s">
        <v>4489</v>
      </c>
      <c r="K292" t="s">
        <v>366</v>
      </c>
      <c r="L292" t="s">
        <v>284</v>
      </c>
      <c r="M292" t="s">
        <v>250</v>
      </c>
      <c r="N292" t="s">
        <v>234</v>
      </c>
      <c r="O292" t="s">
        <v>234</v>
      </c>
      <c r="P292" t="s">
        <v>308</v>
      </c>
      <c r="Q292" t="s">
        <v>234</v>
      </c>
      <c r="R292" t="s">
        <v>302</v>
      </c>
      <c r="S292">
        <v>0</v>
      </c>
      <c r="T292">
        <v>1</v>
      </c>
      <c r="U292">
        <v>0</v>
      </c>
      <c r="V292">
        <v>0</v>
      </c>
      <c r="W292">
        <v>0</v>
      </c>
      <c r="X292">
        <v>0</v>
      </c>
      <c r="Y292">
        <v>0</v>
      </c>
      <c r="Z292">
        <v>0</v>
      </c>
      <c r="AA292" t="s">
        <v>303</v>
      </c>
      <c r="AB292" t="s">
        <v>752</v>
      </c>
      <c r="AC292" t="s">
        <v>287</v>
      </c>
      <c r="AD292">
        <v>1</v>
      </c>
      <c r="AE292">
        <v>0</v>
      </c>
      <c r="AF292">
        <v>0</v>
      </c>
      <c r="AG292">
        <v>0</v>
      </c>
      <c r="AH292">
        <v>0</v>
      </c>
      <c r="AI292">
        <v>0</v>
      </c>
      <c r="AJ292">
        <v>0</v>
      </c>
      <c r="AK292">
        <v>0</v>
      </c>
      <c r="AL292">
        <v>0</v>
      </c>
      <c r="AM292">
        <v>0</v>
      </c>
      <c r="AN292" t="s">
        <v>234</v>
      </c>
      <c r="AO292" t="s">
        <v>304</v>
      </c>
      <c r="AP292" t="s">
        <v>289</v>
      </c>
      <c r="AQ292" t="s">
        <v>234</v>
      </c>
      <c r="AR292" t="s">
        <v>234</v>
      </c>
      <c r="AS292" t="s">
        <v>234</v>
      </c>
      <c r="AT292" t="s">
        <v>234</v>
      </c>
      <c r="AU292" t="s">
        <v>234</v>
      </c>
      <c r="AV292" t="s">
        <v>234</v>
      </c>
      <c r="AW292" t="s">
        <v>234</v>
      </c>
      <c r="AX292" t="s">
        <v>234</v>
      </c>
      <c r="AY292" t="s">
        <v>234</v>
      </c>
      <c r="AZ292" t="s">
        <v>234</v>
      </c>
      <c r="BA292" t="s">
        <v>234</v>
      </c>
      <c r="BB292" t="s">
        <v>234</v>
      </c>
      <c r="BC292" t="s">
        <v>234</v>
      </c>
      <c r="BD292" t="s">
        <v>234</v>
      </c>
      <c r="BE292" s="252" t="s">
        <v>234</v>
      </c>
      <c r="BF292" t="s">
        <v>234</v>
      </c>
      <c r="BG292" t="s">
        <v>234</v>
      </c>
      <c r="BH292" s="252" t="s">
        <v>234</v>
      </c>
      <c r="BI292" t="s">
        <v>234</v>
      </c>
      <c r="BJ292" t="s">
        <v>234</v>
      </c>
      <c r="BK292" s="252" t="s">
        <v>234</v>
      </c>
      <c r="BL292" t="s">
        <v>234</v>
      </c>
      <c r="BM292" t="s">
        <v>234</v>
      </c>
      <c r="BN292" s="252" t="s">
        <v>234</v>
      </c>
      <c r="BO292" t="s">
        <v>234</v>
      </c>
      <c r="BP292" t="s">
        <v>234</v>
      </c>
      <c r="BQ292" s="252" t="s">
        <v>234</v>
      </c>
      <c r="BR292" t="s">
        <v>234</v>
      </c>
      <c r="BS292" t="s">
        <v>234</v>
      </c>
      <c r="BT292" t="s">
        <v>234</v>
      </c>
      <c r="BU292" t="s">
        <v>234</v>
      </c>
      <c r="BV292" t="s">
        <v>234</v>
      </c>
      <c r="BW292" t="s">
        <v>234</v>
      </c>
      <c r="BX292" t="s">
        <v>234</v>
      </c>
      <c r="BY292" t="s">
        <v>234</v>
      </c>
      <c r="BZ292" t="s">
        <v>234</v>
      </c>
      <c r="CA292" t="s">
        <v>234</v>
      </c>
      <c r="CB292" t="s">
        <v>234</v>
      </c>
      <c r="CC292" t="s">
        <v>234</v>
      </c>
      <c r="CD292" t="s">
        <v>234</v>
      </c>
      <c r="CE292" t="s">
        <v>234</v>
      </c>
      <c r="CF292" t="s">
        <v>234</v>
      </c>
      <c r="CG292" t="s">
        <v>234</v>
      </c>
      <c r="CH292" t="s">
        <v>234</v>
      </c>
      <c r="CI292" t="s">
        <v>234</v>
      </c>
      <c r="CJ292" t="s">
        <v>234</v>
      </c>
      <c r="CK292" t="s">
        <v>234</v>
      </c>
      <c r="CL292" t="s">
        <v>234</v>
      </c>
      <c r="CM292" t="s">
        <v>234</v>
      </c>
      <c r="CN292" t="s">
        <v>234</v>
      </c>
      <c r="CO292" t="s">
        <v>234</v>
      </c>
      <c r="CP292" t="s">
        <v>234</v>
      </c>
      <c r="CQ292" t="s">
        <v>234</v>
      </c>
      <c r="CR292" t="s">
        <v>234</v>
      </c>
      <c r="CS292" t="s">
        <v>234</v>
      </c>
      <c r="CT292" t="s">
        <v>234</v>
      </c>
      <c r="CU292" t="s">
        <v>234</v>
      </c>
      <c r="CV292" t="s">
        <v>234</v>
      </c>
      <c r="CW292" t="s">
        <v>234</v>
      </c>
      <c r="CX292" t="s">
        <v>234</v>
      </c>
      <c r="CY292" t="s">
        <v>234</v>
      </c>
      <c r="CZ292" t="s">
        <v>234</v>
      </c>
      <c r="DA292" t="s">
        <v>234</v>
      </c>
      <c r="DB292" t="s">
        <v>234</v>
      </c>
      <c r="DC292" t="s">
        <v>234</v>
      </c>
      <c r="DD292" t="s">
        <v>234</v>
      </c>
      <c r="DE292" t="s">
        <v>234</v>
      </c>
      <c r="DF292" t="s">
        <v>234</v>
      </c>
      <c r="DG292" t="s">
        <v>234</v>
      </c>
      <c r="DH292" t="s">
        <v>234</v>
      </c>
      <c r="DI292" t="s">
        <v>234</v>
      </c>
      <c r="DJ292" t="s">
        <v>234</v>
      </c>
      <c r="DK292" t="s">
        <v>234</v>
      </c>
      <c r="DL292" t="s">
        <v>3853</v>
      </c>
      <c r="DM292">
        <v>0</v>
      </c>
      <c r="DN292">
        <v>1</v>
      </c>
      <c r="DO292">
        <v>1</v>
      </c>
      <c r="DP292">
        <v>0</v>
      </c>
      <c r="DQ292">
        <v>0</v>
      </c>
      <c r="DR292">
        <v>0</v>
      </c>
      <c r="DS292">
        <v>1</v>
      </c>
      <c r="DT292">
        <v>0</v>
      </c>
      <c r="DU292" t="s">
        <v>234</v>
      </c>
      <c r="DV292" t="s">
        <v>234</v>
      </c>
      <c r="DW292" t="s">
        <v>234</v>
      </c>
      <c r="DX292" t="s">
        <v>234</v>
      </c>
      <c r="DY292" t="s">
        <v>234</v>
      </c>
      <c r="DZ292" t="s">
        <v>234</v>
      </c>
      <c r="EA292" t="s">
        <v>234</v>
      </c>
      <c r="EB292" t="s">
        <v>234</v>
      </c>
      <c r="EC292">
        <v>25</v>
      </c>
      <c r="ED292" t="s">
        <v>1655</v>
      </c>
      <c r="EE292" t="s">
        <v>234</v>
      </c>
      <c r="EF292" t="s">
        <v>234</v>
      </c>
      <c r="EG292" t="s">
        <v>1655</v>
      </c>
      <c r="EH292">
        <v>30</v>
      </c>
      <c r="EI292" t="s">
        <v>234</v>
      </c>
      <c r="EJ292" t="s">
        <v>234</v>
      </c>
      <c r="EK292" s="252">
        <v>30</v>
      </c>
      <c r="EL292" t="s">
        <v>1655</v>
      </c>
      <c r="EM292" t="s">
        <v>1445</v>
      </c>
      <c r="EN292" t="s">
        <v>234</v>
      </c>
      <c r="EO292">
        <v>150</v>
      </c>
      <c r="EP292">
        <v>125</v>
      </c>
      <c r="EQ292" s="252">
        <v>70.8333333333333</v>
      </c>
      <c r="ER292" t="s">
        <v>1655</v>
      </c>
      <c r="ES292" t="s">
        <v>234</v>
      </c>
      <c r="ET292" t="s">
        <v>234</v>
      </c>
      <c r="EU292" t="s">
        <v>234</v>
      </c>
      <c r="EV292" t="s">
        <v>234</v>
      </c>
      <c r="EW292" t="s">
        <v>234</v>
      </c>
      <c r="EX292" t="s">
        <v>234</v>
      </c>
      <c r="EY292" t="s">
        <v>234</v>
      </c>
      <c r="EZ292" t="s">
        <v>234</v>
      </c>
      <c r="FA292" t="s">
        <v>234</v>
      </c>
      <c r="FB292" t="s">
        <v>234</v>
      </c>
      <c r="FC292" t="s">
        <v>234</v>
      </c>
      <c r="FD292" t="s">
        <v>234</v>
      </c>
      <c r="FE292" t="s">
        <v>234</v>
      </c>
      <c r="FF292" t="s">
        <v>234</v>
      </c>
      <c r="FG292" t="s">
        <v>234</v>
      </c>
      <c r="FH292" t="s">
        <v>234</v>
      </c>
      <c r="FI292" t="s">
        <v>234</v>
      </c>
      <c r="FJ292" t="s">
        <v>234</v>
      </c>
      <c r="FK292" t="s">
        <v>234</v>
      </c>
      <c r="FL292" t="s">
        <v>1655</v>
      </c>
      <c r="FM292" t="s">
        <v>1531</v>
      </c>
      <c r="FN292">
        <v>0</v>
      </c>
      <c r="FO292">
        <v>0</v>
      </c>
      <c r="FP292">
        <v>0</v>
      </c>
      <c r="FQ292">
        <v>0</v>
      </c>
      <c r="FR292">
        <v>1</v>
      </c>
      <c r="FS292">
        <v>0</v>
      </c>
      <c r="FT292">
        <v>0</v>
      </c>
      <c r="FU292">
        <v>0</v>
      </c>
      <c r="FV292">
        <v>0</v>
      </c>
      <c r="FW292">
        <v>0</v>
      </c>
      <c r="FX292">
        <v>0</v>
      </c>
      <c r="FY292">
        <v>0</v>
      </c>
      <c r="FZ292">
        <v>0</v>
      </c>
      <c r="GA292" t="s">
        <v>234</v>
      </c>
      <c r="GB292" t="s">
        <v>4492</v>
      </c>
      <c r="GC292">
        <v>0</v>
      </c>
      <c r="GD292">
        <v>1</v>
      </c>
      <c r="GE292">
        <v>0</v>
      </c>
      <c r="GF292">
        <v>0</v>
      </c>
      <c r="GG292">
        <v>0</v>
      </c>
      <c r="GH292">
        <v>0</v>
      </c>
      <c r="GI292">
        <v>1</v>
      </c>
      <c r="GJ292">
        <v>0</v>
      </c>
      <c r="GK292" t="s">
        <v>1445</v>
      </c>
      <c r="GL292" t="s">
        <v>1445</v>
      </c>
      <c r="GM292" t="s">
        <v>1655</v>
      </c>
      <c r="GN292" t="s">
        <v>239</v>
      </c>
      <c r="GO292" t="s">
        <v>314</v>
      </c>
      <c r="GP292" t="s">
        <v>294</v>
      </c>
      <c r="GQ292" t="s">
        <v>314</v>
      </c>
      <c r="GR292" t="s">
        <v>1445</v>
      </c>
      <c r="GS292" t="s">
        <v>234</v>
      </c>
      <c r="GT292" t="s">
        <v>234</v>
      </c>
      <c r="GU292" t="s">
        <v>234</v>
      </c>
      <c r="GV292" t="s">
        <v>234</v>
      </c>
      <c r="GW292" t="s">
        <v>234</v>
      </c>
      <c r="GX292" t="s">
        <v>234</v>
      </c>
      <c r="GY292" t="s">
        <v>234</v>
      </c>
      <c r="GZ292" t="s">
        <v>234</v>
      </c>
      <c r="HA292" t="s">
        <v>1588</v>
      </c>
      <c r="HB292">
        <v>0</v>
      </c>
      <c r="HC292">
        <v>0</v>
      </c>
      <c r="HD292">
        <v>0</v>
      </c>
      <c r="HE292">
        <v>1</v>
      </c>
      <c r="HF292">
        <v>0</v>
      </c>
      <c r="HG292">
        <v>0</v>
      </c>
      <c r="HH292">
        <v>0</v>
      </c>
      <c r="HI292">
        <v>0</v>
      </c>
      <c r="HJ292" t="s">
        <v>234</v>
      </c>
      <c r="HK292" t="s">
        <v>1655</v>
      </c>
      <c r="HL292" t="s">
        <v>234</v>
      </c>
      <c r="HM292" t="s">
        <v>303</v>
      </c>
      <c r="HN292">
        <v>0</v>
      </c>
      <c r="HO292">
        <v>1</v>
      </c>
      <c r="HP292">
        <v>0</v>
      </c>
      <c r="HQ292" t="s">
        <v>234</v>
      </c>
      <c r="HR292" t="s">
        <v>234</v>
      </c>
      <c r="HS292" t="s">
        <v>234</v>
      </c>
      <c r="HT292" t="s">
        <v>234</v>
      </c>
      <c r="HU292" t="s">
        <v>234</v>
      </c>
      <c r="HV292" t="s">
        <v>234</v>
      </c>
      <c r="HW292" t="s">
        <v>234</v>
      </c>
      <c r="HX292" t="s">
        <v>234</v>
      </c>
      <c r="HY292" t="s">
        <v>234</v>
      </c>
      <c r="HZ292" t="s">
        <v>234</v>
      </c>
      <c r="IA292" t="s">
        <v>234</v>
      </c>
      <c r="IB292" t="s">
        <v>234</v>
      </c>
      <c r="IC292" t="s">
        <v>234</v>
      </c>
      <c r="ID292" t="s">
        <v>234</v>
      </c>
      <c r="IE292" t="s">
        <v>234</v>
      </c>
      <c r="IF292" t="s">
        <v>234</v>
      </c>
      <c r="IG292" t="s">
        <v>234</v>
      </c>
      <c r="IH292" t="s">
        <v>234</v>
      </c>
      <c r="II292" t="s">
        <v>234</v>
      </c>
      <c r="IJ292" t="s">
        <v>234</v>
      </c>
      <c r="IK292" t="s">
        <v>234</v>
      </c>
      <c r="IL292" t="s">
        <v>234</v>
      </c>
      <c r="IM292" t="s">
        <v>234</v>
      </c>
      <c r="IN292" t="s">
        <v>234</v>
      </c>
      <c r="IO292" t="s">
        <v>234</v>
      </c>
      <c r="IP292" t="s">
        <v>234</v>
      </c>
      <c r="IQ292" t="s">
        <v>234</v>
      </c>
      <c r="IR292" t="s">
        <v>234</v>
      </c>
      <c r="IS292" t="s">
        <v>234</v>
      </c>
      <c r="IT292" t="s">
        <v>234</v>
      </c>
      <c r="IU292" t="s">
        <v>234</v>
      </c>
      <c r="IV292" t="s">
        <v>234</v>
      </c>
      <c r="IW292" t="s">
        <v>234</v>
      </c>
      <c r="IX292" t="s">
        <v>234</v>
      </c>
      <c r="IY292" t="s">
        <v>234</v>
      </c>
      <c r="IZ292" t="s">
        <v>234</v>
      </c>
      <c r="JA292" t="s">
        <v>234</v>
      </c>
      <c r="JB292" t="s">
        <v>234</v>
      </c>
      <c r="JC292" t="s">
        <v>234</v>
      </c>
      <c r="JD292" t="s">
        <v>234</v>
      </c>
      <c r="JE292" t="s">
        <v>234</v>
      </c>
      <c r="JF292" t="s">
        <v>234</v>
      </c>
      <c r="JG292" t="s">
        <v>234</v>
      </c>
      <c r="JH292" t="s">
        <v>234</v>
      </c>
      <c r="JI292" t="s">
        <v>234</v>
      </c>
      <c r="JJ292" t="s">
        <v>234</v>
      </c>
      <c r="JK292" t="s">
        <v>234</v>
      </c>
      <c r="JL292" t="s">
        <v>234</v>
      </c>
      <c r="JM292" t="s">
        <v>234</v>
      </c>
      <c r="JN292" t="s">
        <v>234</v>
      </c>
      <c r="JO292" t="s">
        <v>234</v>
      </c>
      <c r="JP292" t="s">
        <v>234</v>
      </c>
      <c r="JQ292" t="s">
        <v>234</v>
      </c>
      <c r="JR292" t="s">
        <v>234</v>
      </c>
      <c r="JS292" t="s">
        <v>234</v>
      </c>
      <c r="JT292" t="s">
        <v>234</v>
      </c>
      <c r="JU292" t="s">
        <v>234</v>
      </c>
      <c r="JV292" t="s">
        <v>234</v>
      </c>
      <c r="JW292" t="s">
        <v>234</v>
      </c>
      <c r="JX292" t="s">
        <v>3443</v>
      </c>
    </row>
    <row r="293" spans="1:284" x14ac:dyDescent="0.35">
      <c r="A293" t="s">
        <v>4494</v>
      </c>
      <c r="B293" s="268">
        <v>44622</v>
      </c>
      <c r="C293" t="s">
        <v>451</v>
      </c>
      <c r="D293" t="s">
        <v>450</v>
      </c>
      <c r="E293" t="s">
        <v>4486</v>
      </c>
      <c r="F293" t="s">
        <v>441</v>
      </c>
      <c r="G293" t="s">
        <v>1922</v>
      </c>
      <c r="H293" t="s">
        <v>4487</v>
      </c>
      <c r="I293" t="s">
        <v>246</v>
      </c>
      <c r="J293" t="s">
        <v>4489</v>
      </c>
      <c r="K293" t="s">
        <v>366</v>
      </c>
      <c r="L293" t="s">
        <v>284</v>
      </c>
      <c r="M293" t="s">
        <v>250</v>
      </c>
      <c r="N293" t="s">
        <v>234</v>
      </c>
      <c r="O293" t="s">
        <v>234</v>
      </c>
      <c r="P293" t="s">
        <v>285</v>
      </c>
      <c r="Q293" t="s">
        <v>234</v>
      </c>
      <c r="R293" t="s">
        <v>302</v>
      </c>
      <c r="S293">
        <v>0</v>
      </c>
      <c r="T293">
        <v>1</v>
      </c>
      <c r="U293">
        <v>0</v>
      </c>
      <c r="V293">
        <v>0</v>
      </c>
      <c r="W293">
        <v>0</v>
      </c>
      <c r="X293">
        <v>0</v>
      </c>
      <c r="Y293">
        <v>0</v>
      </c>
      <c r="Z293">
        <v>0</v>
      </c>
      <c r="AA293" t="s">
        <v>303</v>
      </c>
      <c r="AB293" t="s">
        <v>752</v>
      </c>
      <c r="AC293" t="s">
        <v>287</v>
      </c>
      <c r="AD293">
        <v>1</v>
      </c>
      <c r="AE293">
        <v>0</v>
      </c>
      <c r="AF293">
        <v>0</v>
      </c>
      <c r="AG293">
        <v>0</v>
      </c>
      <c r="AH293">
        <v>0</v>
      </c>
      <c r="AI293">
        <v>0</v>
      </c>
      <c r="AJ293">
        <v>0</v>
      </c>
      <c r="AK293">
        <v>0</v>
      </c>
      <c r="AL293">
        <v>0</v>
      </c>
      <c r="AM293">
        <v>0</v>
      </c>
      <c r="AN293" t="s">
        <v>234</v>
      </c>
      <c r="AO293" t="s">
        <v>304</v>
      </c>
      <c r="AP293" t="s">
        <v>289</v>
      </c>
      <c r="AQ293" t="s">
        <v>234</v>
      </c>
      <c r="AR293" t="s">
        <v>234</v>
      </c>
      <c r="AS293" t="s">
        <v>234</v>
      </c>
      <c r="AT293" t="s">
        <v>234</v>
      </c>
      <c r="AU293" t="s">
        <v>234</v>
      </c>
      <c r="AV293" t="s">
        <v>234</v>
      </c>
      <c r="AW293" t="s">
        <v>234</v>
      </c>
      <c r="AX293" t="s">
        <v>234</v>
      </c>
      <c r="AY293" t="s">
        <v>234</v>
      </c>
      <c r="AZ293" t="s">
        <v>234</v>
      </c>
      <c r="BA293" t="s">
        <v>234</v>
      </c>
      <c r="BB293" t="s">
        <v>234</v>
      </c>
      <c r="BC293" t="s">
        <v>234</v>
      </c>
      <c r="BD293" t="s">
        <v>234</v>
      </c>
      <c r="BE293" s="252" t="s">
        <v>234</v>
      </c>
      <c r="BF293" t="s">
        <v>234</v>
      </c>
      <c r="BG293" t="s">
        <v>234</v>
      </c>
      <c r="BH293" s="252" t="s">
        <v>234</v>
      </c>
      <c r="BI293" t="s">
        <v>234</v>
      </c>
      <c r="BJ293" t="s">
        <v>234</v>
      </c>
      <c r="BK293" s="252" t="s">
        <v>234</v>
      </c>
      <c r="BL293" t="s">
        <v>234</v>
      </c>
      <c r="BM293" t="s">
        <v>234</v>
      </c>
      <c r="BN293" s="252" t="s">
        <v>234</v>
      </c>
      <c r="BO293" t="s">
        <v>234</v>
      </c>
      <c r="BP293" t="s">
        <v>234</v>
      </c>
      <c r="BQ293" s="252" t="s">
        <v>234</v>
      </c>
      <c r="BR293" t="s">
        <v>234</v>
      </c>
      <c r="BS293" t="s">
        <v>234</v>
      </c>
      <c r="BT293" t="s">
        <v>234</v>
      </c>
      <c r="BU293" t="s">
        <v>234</v>
      </c>
      <c r="BV293" t="s">
        <v>234</v>
      </c>
      <c r="BW293" t="s">
        <v>234</v>
      </c>
      <c r="BX293" t="s">
        <v>234</v>
      </c>
      <c r="BY293" t="s">
        <v>234</v>
      </c>
      <c r="BZ293" t="s">
        <v>234</v>
      </c>
      <c r="CA293" t="s">
        <v>234</v>
      </c>
      <c r="CB293" t="s">
        <v>234</v>
      </c>
      <c r="CC293" t="s">
        <v>234</v>
      </c>
      <c r="CD293" t="s">
        <v>234</v>
      </c>
      <c r="CE293" t="s">
        <v>234</v>
      </c>
      <c r="CF293" t="s">
        <v>234</v>
      </c>
      <c r="CG293" t="s">
        <v>234</v>
      </c>
      <c r="CH293" t="s">
        <v>234</v>
      </c>
      <c r="CI293" t="s">
        <v>234</v>
      </c>
      <c r="CJ293" t="s">
        <v>234</v>
      </c>
      <c r="CK293" t="s">
        <v>234</v>
      </c>
      <c r="CL293" t="s">
        <v>234</v>
      </c>
      <c r="CM293" t="s">
        <v>234</v>
      </c>
      <c r="CN293" t="s">
        <v>234</v>
      </c>
      <c r="CO293" t="s">
        <v>234</v>
      </c>
      <c r="CP293" t="s">
        <v>234</v>
      </c>
      <c r="CQ293" t="s">
        <v>234</v>
      </c>
      <c r="CR293" t="s">
        <v>234</v>
      </c>
      <c r="CS293" t="s">
        <v>234</v>
      </c>
      <c r="CT293" t="s">
        <v>234</v>
      </c>
      <c r="CU293" t="s">
        <v>234</v>
      </c>
      <c r="CV293" t="s">
        <v>234</v>
      </c>
      <c r="CW293" t="s">
        <v>234</v>
      </c>
      <c r="CX293" t="s">
        <v>234</v>
      </c>
      <c r="CY293" t="s">
        <v>234</v>
      </c>
      <c r="CZ293" t="s">
        <v>234</v>
      </c>
      <c r="DA293" t="s">
        <v>234</v>
      </c>
      <c r="DB293" t="s">
        <v>234</v>
      </c>
      <c r="DC293" t="s">
        <v>234</v>
      </c>
      <c r="DD293" t="s">
        <v>234</v>
      </c>
      <c r="DE293" t="s">
        <v>234</v>
      </c>
      <c r="DF293" t="s">
        <v>234</v>
      </c>
      <c r="DG293" t="s">
        <v>234</v>
      </c>
      <c r="DH293" t="s">
        <v>234</v>
      </c>
      <c r="DI293" t="s">
        <v>234</v>
      </c>
      <c r="DJ293" t="s">
        <v>234</v>
      </c>
      <c r="DK293" t="s">
        <v>234</v>
      </c>
      <c r="DL293" t="s">
        <v>3857</v>
      </c>
      <c r="DM293">
        <v>0</v>
      </c>
      <c r="DN293">
        <v>1</v>
      </c>
      <c r="DO293">
        <v>1</v>
      </c>
      <c r="DP293">
        <v>0</v>
      </c>
      <c r="DQ293">
        <v>1</v>
      </c>
      <c r="DR293">
        <v>0</v>
      </c>
      <c r="DS293">
        <v>1</v>
      </c>
      <c r="DT293">
        <v>0</v>
      </c>
      <c r="DU293" t="s">
        <v>234</v>
      </c>
      <c r="DV293" t="s">
        <v>234</v>
      </c>
      <c r="DW293" t="s">
        <v>234</v>
      </c>
      <c r="DX293" t="s">
        <v>234</v>
      </c>
      <c r="DY293" t="s">
        <v>234</v>
      </c>
      <c r="DZ293" t="s">
        <v>234</v>
      </c>
      <c r="EA293" t="s">
        <v>234</v>
      </c>
      <c r="EB293" t="s">
        <v>234</v>
      </c>
      <c r="EC293">
        <v>25</v>
      </c>
      <c r="ED293" t="s">
        <v>1655</v>
      </c>
      <c r="EE293" t="s">
        <v>234</v>
      </c>
      <c r="EF293" t="s">
        <v>234</v>
      </c>
      <c r="EG293" t="s">
        <v>1655</v>
      </c>
      <c r="EH293">
        <v>25</v>
      </c>
      <c r="EI293" t="s">
        <v>234</v>
      </c>
      <c r="EJ293" t="s">
        <v>234</v>
      </c>
      <c r="EK293" s="252">
        <v>25</v>
      </c>
      <c r="EL293" t="s">
        <v>1655</v>
      </c>
      <c r="EM293" t="s">
        <v>1445</v>
      </c>
      <c r="EN293" t="s">
        <v>234</v>
      </c>
      <c r="EO293">
        <v>150</v>
      </c>
      <c r="EP293">
        <v>100</v>
      </c>
      <c r="EQ293" s="252">
        <v>56.6666666666666</v>
      </c>
      <c r="ER293" t="s">
        <v>1655</v>
      </c>
      <c r="ES293" t="s">
        <v>1655</v>
      </c>
      <c r="ET293">
        <v>75</v>
      </c>
      <c r="EU293" t="s">
        <v>234</v>
      </c>
      <c r="EV293" t="s">
        <v>234</v>
      </c>
      <c r="EW293" t="s">
        <v>234</v>
      </c>
      <c r="EX293" s="99">
        <v>75</v>
      </c>
      <c r="EY293" t="s">
        <v>1655</v>
      </c>
      <c r="EZ293" t="s">
        <v>234</v>
      </c>
      <c r="FA293" t="s">
        <v>234</v>
      </c>
      <c r="FB293" t="s">
        <v>234</v>
      </c>
      <c r="FC293" t="s">
        <v>234</v>
      </c>
      <c r="FD293" t="s">
        <v>234</v>
      </c>
      <c r="FE293" t="s">
        <v>234</v>
      </c>
      <c r="FF293" t="s">
        <v>234</v>
      </c>
      <c r="FG293" t="s">
        <v>234</v>
      </c>
      <c r="FH293" t="s">
        <v>234</v>
      </c>
      <c r="FI293" t="s">
        <v>234</v>
      </c>
      <c r="FJ293" t="s">
        <v>234</v>
      </c>
      <c r="FK293" t="s">
        <v>234</v>
      </c>
      <c r="FL293" t="s">
        <v>1655</v>
      </c>
      <c r="FM293" t="s">
        <v>1519</v>
      </c>
      <c r="FN293">
        <v>0</v>
      </c>
      <c r="FO293">
        <v>1</v>
      </c>
      <c r="FP293">
        <v>0</v>
      </c>
      <c r="FQ293">
        <v>0</v>
      </c>
      <c r="FR293">
        <v>0</v>
      </c>
      <c r="FS293">
        <v>0</v>
      </c>
      <c r="FT293">
        <v>0</v>
      </c>
      <c r="FU293">
        <v>0</v>
      </c>
      <c r="FV293">
        <v>0</v>
      </c>
      <c r="FW293">
        <v>0</v>
      </c>
      <c r="FX293">
        <v>0</v>
      </c>
      <c r="FY293">
        <v>0</v>
      </c>
      <c r="FZ293">
        <v>0</v>
      </c>
      <c r="GA293" t="s">
        <v>234</v>
      </c>
      <c r="GB293" t="s">
        <v>1053</v>
      </c>
      <c r="GC293">
        <v>0</v>
      </c>
      <c r="GD293">
        <v>0</v>
      </c>
      <c r="GE293">
        <v>0</v>
      </c>
      <c r="GF293">
        <v>0</v>
      </c>
      <c r="GG293">
        <v>0</v>
      </c>
      <c r="GH293">
        <v>0</v>
      </c>
      <c r="GI293">
        <v>1</v>
      </c>
      <c r="GJ293">
        <v>0</v>
      </c>
      <c r="GK293" t="s">
        <v>1655</v>
      </c>
      <c r="GL293" t="s">
        <v>1655</v>
      </c>
      <c r="GM293" t="s">
        <v>1655</v>
      </c>
      <c r="GN293" t="s">
        <v>239</v>
      </c>
      <c r="GO293" t="s">
        <v>314</v>
      </c>
      <c r="GP293" t="s">
        <v>294</v>
      </c>
      <c r="GQ293" t="s">
        <v>314</v>
      </c>
      <c r="GR293" t="s">
        <v>1445</v>
      </c>
      <c r="GS293" t="s">
        <v>234</v>
      </c>
      <c r="GT293" t="s">
        <v>234</v>
      </c>
      <c r="GU293" t="s">
        <v>234</v>
      </c>
      <c r="GV293" t="s">
        <v>234</v>
      </c>
      <c r="GW293" t="s">
        <v>234</v>
      </c>
      <c r="GX293" t="s">
        <v>234</v>
      </c>
      <c r="GY293" t="s">
        <v>234</v>
      </c>
      <c r="GZ293" t="s">
        <v>234</v>
      </c>
      <c r="HA293" t="s">
        <v>1591</v>
      </c>
      <c r="HB293">
        <v>0</v>
      </c>
      <c r="HC293">
        <v>0</v>
      </c>
      <c r="HD293">
        <v>0</v>
      </c>
      <c r="HE293">
        <v>0</v>
      </c>
      <c r="HF293">
        <v>0</v>
      </c>
      <c r="HG293">
        <v>1</v>
      </c>
      <c r="HH293">
        <v>0</v>
      </c>
      <c r="HI293">
        <v>0</v>
      </c>
      <c r="HJ293" t="s">
        <v>234</v>
      </c>
      <c r="HK293" t="s">
        <v>1655</v>
      </c>
      <c r="HL293" t="s">
        <v>234</v>
      </c>
      <c r="HM293" t="s">
        <v>303</v>
      </c>
      <c r="HN293">
        <v>0</v>
      </c>
      <c r="HO293">
        <v>1</v>
      </c>
      <c r="HP293">
        <v>0</v>
      </c>
      <c r="HQ293" t="s">
        <v>234</v>
      </c>
      <c r="HR293" t="s">
        <v>234</v>
      </c>
      <c r="HS293" t="s">
        <v>234</v>
      </c>
      <c r="HT293" t="s">
        <v>234</v>
      </c>
      <c r="HU293" t="s">
        <v>234</v>
      </c>
      <c r="HV293" t="s">
        <v>234</v>
      </c>
      <c r="HW293" t="s">
        <v>234</v>
      </c>
      <c r="HX293" t="s">
        <v>234</v>
      </c>
      <c r="HY293" t="s">
        <v>234</v>
      </c>
      <c r="HZ293" t="s">
        <v>234</v>
      </c>
      <c r="IA293" t="s">
        <v>234</v>
      </c>
      <c r="IB293" t="s">
        <v>234</v>
      </c>
      <c r="IC293" t="s">
        <v>234</v>
      </c>
      <c r="ID293" t="s">
        <v>234</v>
      </c>
      <c r="IE293" t="s">
        <v>234</v>
      </c>
      <c r="IF293" t="s">
        <v>234</v>
      </c>
      <c r="IG293" t="s">
        <v>234</v>
      </c>
      <c r="IH293" t="s">
        <v>234</v>
      </c>
      <c r="II293" t="s">
        <v>234</v>
      </c>
      <c r="IJ293" t="s">
        <v>234</v>
      </c>
      <c r="IK293" t="s">
        <v>234</v>
      </c>
      <c r="IL293" t="s">
        <v>234</v>
      </c>
      <c r="IM293" t="s">
        <v>234</v>
      </c>
      <c r="IN293" t="s">
        <v>234</v>
      </c>
      <c r="IO293" t="s">
        <v>234</v>
      </c>
      <c r="IP293" t="s">
        <v>234</v>
      </c>
      <c r="IQ293" t="s">
        <v>234</v>
      </c>
      <c r="IR293" t="s">
        <v>234</v>
      </c>
      <c r="IS293" t="s">
        <v>234</v>
      </c>
      <c r="IT293" t="s">
        <v>234</v>
      </c>
      <c r="IU293" t="s">
        <v>234</v>
      </c>
      <c r="IV293" t="s">
        <v>234</v>
      </c>
      <c r="IW293" t="s">
        <v>234</v>
      </c>
      <c r="IX293" t="s">
        <v>234</v>
      </c>
      <c r="IY293" t="s">
        <v>234</v>
      </c>
      <c r="IZ293" t="s">
        <v>234</v>
      </c>
      <c r="JA293" t="s">
        <v>234</v>
      </c>
      <c r="JB293" t="s">
        <v>234</v>
      </c>
      <c r="JC293" t="s">
        <v>234</v>
      </c>
      <c r="JD293" t="s">
        <v>234</v>
      </c>
      <c r="JE293" t="s">
        <v>234</v>
      </c>
      <c r="JF293" t="s">
        <v>234</v>
      </c>
      <c r="JG293" t="s">
        <v>234</v>
      </c>
      <c r="JH293" t="s">
        <v>234</v>
      </c>
      <c r="JI293" t="s">
        <v>234</v>
      </c>
      <c r="JJ293" t="s">
        <v>234</v>
      </c>
      <c r="JK293" t="s">
        <v>234</v>
      </c>
      <c r="JL293" t="s">
        <v>234</v>
      </c>
      <c r="JM293" t="s">
        <v>234</v>
      </c>
      <c r="JN293" t="s">
        <v>234</v>
      </c>
      <c r="JO293" t="s">
        <v>234</v>
      </c>
      <c r="JP293" t="s">
        <v>234</v>
      </c>
      <c r="JQ293" t="s">
        <v>234</v>
      </c>
      <c r="JR293" t="s">
        <v>234</v>
      </c>
      <c r="JS293" t="s">
        <v>234</v>
      </c>
      <c r="JT293" t="s">
        <v>234</v>
      </c>
      <c r="JU293" t="s">
        <v>234</v>
      </c>
      <c r="JV293" t="s">
        <v>234</v>
      </c>
      <c r="JW293" t="s">
        <v>234</v>
      </c>
      <c r="JX293" t="s">
        <v>3443</v>
      </c>
    </row>
    <row r="294" spans="1:284" x14ac:dyDescent="0.35">
      <c r="A294" t="s">
        <v>4496</v>
      </c>
      <c r="B294" s="268">
        <v>44622</v>
      </c>
      <c r="C294" t="s">
        <v>451</v>
      </c>
      <c r="D294" t="s">
        <v>450</v>
      </c>
      <c r="E294" t="s">
        <v>4486</v>
      </c>
      <c r="F294" t="s">
        <v>441</v>
      </c>
      <c r="G294" t="s">
        <v>1922</v>
      </c>
      <c r="H294" t="s">
        <v>4487</v>
      </c>
      <c r="I294" t="s">
        <v>246</v>
      </c>
      <c r="J294" t="s">
        <v>4489</v>
      </c>
      <c r="K294" t="s">
        <v>366</v>
      </c>
      <c r="L294" t="s">
        <v>284</v>
      </c>
      <c r="M294" t="s">
        <v>250</v>
      </c>
      <c r="N294" t="s">
        <v>234</v>
      </c>
      <c r="O294" t="s">
        <v>234</v>
      </c>
      <c r="P294" t="s">
        <v>285</v>
      </c>
      <c r="Q294" t="s">
        <v>234</v>
      </c>
      <c r="R294" t="s">
        <v>3875</v>
      </c>
      <c r="S294">
        <v>1</v>
      </c>
      <c r="T294">
        <v>1</v>
      </c>
      <c r="U294">
        <v>0</v>
      </c>
      <c r="V294">
        <v>0</v>
      </c>
      <c r="W294">
        <v>0</v>
      </c>
      <c r="X294">
        <v>0</v>
      </c>
      <c r="Y294">
        <v>0</v>
      </c>
      <c r="Z294">
        <v>0</v>
      </c>
      <c r="AA294" t="s">
        <v>309</v>
      </c>
      <c r="AB294" t="s">
        <v>750</v>
      </c>
      <c r="AC294" t="s">
        <v>287</v>
      </c>
      <c r="AD294">
        <v>1</v>
      </c>
      <c r="AE294">
        <v>0</v>
      </c>
      <c r="AF294">
        <v>0</v>
      </c>
      <c r="AG294">
        <v>0</v>
      </c>
      <c r="AH294">
        <v>0</v>
      </c>
      <c r="AI294">
        <v>0</v>
      </c>
      <c r="AJ294">
        <v>0</v>
      </c>
      <c r="AK294">
        <v>0</v>
      </c>
      <c r="AL294">
        <v>0</v>
      </c>
      <c r="AM294">
        <v>0</v>
      </c>
      <c r="AN294" t="s">
        <v>234</v>
      </c>
      <c r="AO294" t="s">
        <v>288</v>
      </c>
      <c r="AP294" t="s">
        <v>289</v>
      </c>
      <c r="AQ294" t="s">
        <v>4495</v>
      </c>
      <c r="AR294">
        <v>0</v>
      </c>
      <c r="AS294">
        <v>1</v>
      </c>
      <c r="AT294">
        <v>1</v>
      </c>
      <c r="AU294">
        <v>1</v>
      </c>
      <c r="AV294">
        <v>0</v>
      </c>
      <c r="AW294">
        <v>0</v>
      </c>
      <c r="AX294">
        <v>1</v>
      </c>
      <c r="AY294">
        <v>0</v>
      </c>
      <c r="AZ294" t="s">
        <v>1500</v>
      </c>
      <c r="BA294" t="s">
        <v>234</v>
      </c>
      <c r="BB294" t="s">
        <v>234</v>
      </c>
      <c r="BC294" t="s">
        <v>234</v>
      </c>
      <c r="BD294">
        <v>325</v>
      </c>
      <c r="BE294" s="252">
        <v>125</v>
      </c>
      <c r="BF294" t="s">
        <v>1655</v>
      </c>
      <c r="BG294">
        <v>300</v>
      </c>
      <c r="BH294" s="252">
        <v>130.434782608695</v>
      </c>
      <c r="BI294" t="s">
        <v>1655</v>
      </c>
      <c r="BJ294">
        <v>500</v>
      </c>
      <c r="BK294" s="252">
        <v>172.413793103448</v>
      </c>
      <c r="BL294" t="s">
        <v>1655</v>
      </c>
      <c r="BM294" t="s">
        <v>234</v>
      </c>
      <c r="BN294" s="252" t="s">
        <v>234</v>
      </c>
      <c r="BO294" t="s">
        <v>234</v>
      </c>
      <c r="BP294" t="s">
        <v>234</v>
      </c>
      <c r="BQ294" s="252" t="s">
        <v>234</v>
      </c>
      <c r="BR294" t="s">
        <v>234</v>
      </c>
      <c r="BS294" t="s">
        <v>1507</v>
      </c>
      <c r="BT294" t="s">
        <v>1655</v>
      </c>
      <c r="BU294">
        <v>1200</v>
      </c>
      <c r="BV294" t="s">
        <v>234</v>
      </c>
      <c r="BW294" t="s">
        <v>234</v>
      </c>
      <c r="BX294" t="s">
        <v>234</v>
      </c>
      <c r="BY294" t="s">
        <v>234</v>
      </c>
      <c r="BZ294" t="s">
        <v>234</v>
      </c>
      <c r="CA294" t="s">
        <v>234</v>
      </c>
      <c r="CB294" t="s">
        <v>259</v>
      </c>
      <c r="CC294">
        <v>1200</v>
      </c>
      <c r="CD294" t="s">
        <v>1655</v>
      </c>
      <c r="CE294" t="s">
        <v>1655</v>
      </c>
      <c r="CF294" t="s">
        <v>3891</v>
      </c>
      <c r="CG294">
        <v>0</v>
      </c>
      <c r="CH294">
        <v>0</v>
      </c>
      <c r="CI294">
        <v>0</v>
      </c>
      <c r="CJ294">
        <v>0</v>
      </c>
      <c r="CK294">
        <v>1</v>
      </c>
      <c r="CL294">
        <v>1</v>
      </c>
      <c r="CM294">
        <v>0</v>
      </c>
      <c r="CN294">
        <v>0</v>
      </c>
      <c r="CO294">
        <v>0</v>
      </c>
      <c r="CP294">
        <v>0</v>
      </c>
      <c r="CQ294">
        <v>0</v>
      </c>
      <c r="CR294">
        <v>0</v>
      </c>
      <c r="CS294">
        <v>0</v>
      </c>
      <c r="CT294">
        <v>0</v>
      </c>
      <c r="CU294" t="s">
        <v>234</v>
      </c>
      <c r="CV294" t="s">
        <v>3797</v>
      </c>
      <c r="CW294">
        <v>0</v>
      </c>
      <c r="CX294">
        <v>1</v>
      </c>
      <c r="CY294">
        <v>0</v>
      </c>
      <c r="CZ294">
        <v>1</v>
      </c>
      <c r="DA294">
        <v>0</v>
      </c>
      <c r="DB294">
        <v>0</v>
      </c>
      <c r="DC294">
        <v>0</v>
      </c>
      <c r="DD294">
        <v>0</v>
      </c>
      <c r="DE294" t="s">
        <v>1655</v>
      </c>
      <c r="DF294" t="s">
        <v>1445</v>
      </c>
      <c r="DG294" t="s">
        <v>1655</v>
      </c>
      <c r="DH294" t="s">
        <v>441</v>
      </c>
      <c r="DI294" t="s">
        <v>305</v>
      </c>
      <c r="DJ294" t="s">
        <v>1922</v>
      </c>
      <c r="DK294" t="s">
        <v>305</v>
      </c>
      <c r="DL294" t="s">
        <v>1018</v>
      </c>
      <c r="DM294">
        <v>1</v>
      </c>
      <c r="DN294">
        <v>0</v>
      </c>
      <c r="DO294">
        <v>0</v>
      </c>
      <c r="DP294">
        <v>0</v>
      </c>
      <c r="DQ294">
        <v>0</v>
      </c>
      <c r="DR294">
        <v>0</v>
      </c>
      <c r="DS294">
        <v>0</v>
      </c>
      <c r="DT294">
        <v>0</v>
      </c>
      <c r="DU294" t="s">
        <v>1655</v>
      </c>
      <c r="DV294">
        <v>35</v>
      </c>
      <c r="DW294" t="s">
        <v>3897</v>
      </c>
      <c r="DX294" t="s">
        <v>234</v>
      </c>
      <c r="DY294" t="s">
        <v>234</v>
      </c>
      <c r="DZ294" t="s">
        <v>234</v>
      </c>
      <c r="EA294" s="99">
        <v>35</v>
      </c>
      <c r="EB294" t="s">
        <v>1445</v>
      </c>
      <c r="EC294" t="s">
        <v>234</v>
      </c>
      <c r="ED294" t="s">
        <v>234</v>
      </c>
      <c r="EE294" t="s">
        <v>234</v>
      </c>
      <c r="EF294" t="s">
        <v>234</v>
      </c>
      <c r="EG294" t="s">
        <v>234</v>
      </c>
      <c r="EH294" t="s">
        <v>234</v>
      </c>
      <c r="EI294" t="s">
        <v>234</v>
      </c>
      <c r="EJ294" t="s">
        <v>234</v>
      </c>
      <c r="EK294" s="252" t="s">
        <v>234</v>
      </c>
      <c r="EL294" t="s">
        <v>234</v>
      </c>
      <c r="EM294" t="s">
        <v>234</v>
      </c>
      <c r="EN294" t="s">
        <v>234</v>
      </c>
      <c r="EO294" t="s">
        <v>234</v>
      </c>
      <c r="EP294" t="s">
        <v>234</v>
      </c>
      <c r="EQ294" s="252" t="s">
        <v>234</v>
      </c>
      <c r="ER294" t="s">
        <v>234</v>
      </c>
      <c r="ES294" t="s">
        <v>234</v>
      </c>
      <c r="ET294" t="s">
        <v>234</v>
      </c>
      <c r="EU294" t="s">
        <v>234</v>
      </c>
      <c r="EV294" t="s">
        <v>234</v>
      </c>
      <c r="EW294" t="s">
        <v>234</v>
      </c>
      <c r="EX294" t="s">
        <v>234</v>
      </c>
      <c r="EY294" t="s">
        <v>234</v>
      </c>
      <c r="EZ294" t="s">
        <v>234</v>
      </c>
      <c r="FA294" t="s">
        <v>234</v>
      </c>
      <c r="FB294" t="s">
        <v>234</v>
      </c>
      <c r="FC294" t="s">
        <v>234</v>
      </c>
      <c r="FD294" t="s">
        <v>234</v>
      </c>
      <c r="FE294" t="s">
        <v>234</v>
      </c>
      <c r="FF294" t="s">
        <v>234</v>
      </c>
      <c r="FG294" t="s">
        <v>234</v>
      </c>
      <c r="FH294" t="s">
        <v>234</v>
      </c>
      <c r="FI294" t="s">
        <v>234</v>
      </c>
      <c r="FJ294" t="s">
        <v>234</v>
      </c>
      <c r="FK294" t="s">
        <v>234</v>
      </c>
      <c r="FL294" t="s">
        <v>1655</v>
      </c>
      <c r="FM294" t="s">
        <v>1531</v>
      </c>
      <c r="FN294">
        <v>0</v>
      </c>
      <c r="FO294">
        <v>0</v>
      </c>
      <c r="FP294">
        <v>0</v>
      </c>
      <c r="FQ294">
        <v>0</v>
      </c>
      <c r="FR294">
        <v>1</v>
      </c>
      <c r="FS294">
        <v>0</v>
      </c>
      <c r="FT294">
        <v>0</v>
      </c>
      <c r="FU294">
        <v>0</v>
      </c>
      <c r="FV294">
        <v>0</v>
      </c>
      <c r="FW294">
        <v>0</v>
      </c>
      <c r="FX294">
        <v>0</v>
      </c>
      <c r="FY294">
        <v>0</v>
      </c>
      <c r="FZ294">
        <v>0</v>
      </c>
      <c r="GA294" t="s">
        <v>234</v>
      </c>
      <c r="GB294" t="s">
        <v>1018</v>
      </c>
      <c r="GC294">
        <v>1</v>
      </c>
      <c r="GD294">
        <v>0</v>
      </c>
      <c r="GE294">
        <v>0</v>
      </c>
      <c r="GF294">
        <v>0</v>
      </c>
      <c r="GG294">
        <v>0</v>
      </c>
      <c r="GH294">
        <v>0</v>
      </c>
      <c r="GI294">
        <v>0</v>
      </c>
      <c r="GJ294">
        <v>0</v>
      </c>
      <c r="GK294" t="s">
        <v>1445</v>
      </c>
      <c r="GL294" t="s">
        <v>1445</v>
      </c>
      <c r="GM294" t="s">
        <v>1655</v>
      </c>
      <c r="GN294" t="s">
        <v>441</v>
      </c>
      <c r="GO294" t="s">
        <v>305</v>
      </c>
      <c r="GP294" t="s">
        <v>1922</v>
      </c>
      <c r="GQ294" t="s">
        <v>305</v>
      </c>
      <c r="GR294" t="s">
        <v>1445</v>
      </c>
      <c r="GS294" t="s">
        <v>234</v>
      </c>
      <c r="GT294" t="s">
        <v>234</v>
      </c>
      <c r="GU294" t="s">
        <v>234</v>
      </c>
      <c r="GV294" t="s">
        <v>234</v>
      </c>
      <c r="GW294" t="s">
        <v>234</v>
      </c>
      <c r="GX294" t="s">
        <v>234</v>
      </c>
      <c r="GY294" t="s">
        <v>234</v>
      </c>
      <c r="GZ294" t="s">
        <v>234</v>
      </c>
      <c r="HA294" t="s">
        <v>269</v>
      </c>
      <c r="HB294">
        <v>0</v>
      </c>
      <c r="HC294">
        <v>0</v>
      </c>
      <c r="HD294">
        <v>0</v>
      </c>
      <c r="HE294">
        <v>0</v>
      </c>
      <c r="HF294">
        <v>0</v>
      </c>
      <c r="HG294">
        <v>0</v>
      </c>
      <c r="HH294">
        <v>0</v>
      </c>
      <c r="HI294">
        <v>1</v>
      </c>
      <c r="HJ294" t="s">
        <v>234</v>
      </c>
      <c r="HK294" t="s">
        <v>1445</v>
      </c>
      <c r="HL294" t="s">
        <v>234</v>
      </c>
      <c r="HM294" t="s">
        <v>234</v>
      </c>
      <c r="HN294" t="s">
        <v>234</v>
      </c>
      <c r="HO294" t="s">
        <v>234</v>
      </c>
      <c r="HP294" t="s">
        <v>234</v>
      </c>
      <c r="HQ294" t="s">
        <v>234</v>
      </c>
      <c r="HR294" t="s">
        <v>234</v>
      </c>
      <c r="HS294" t="s">
        <v>234</v>
      </c>
      <c r="HT294" t="s">
        <v>234</v>
      </c>
      <c r="HU294" t="s">
        <v>234</v>
      </c>
      <c r="HV294" t="s">
        <v>234</v>
      </c>
      <c r="HW294" t="s">
        <v>234</v>
      </c>
      <c r="HX294" t="s">
        <v>234</v>
      </c>
      <c r="HY294" t="s">
        <v>234</v>
      </c>
      <c r="HZ294" t="s">
        <v>234</v>
      </c>
      <c r="IA294" t="s">
        <v>234</v>
      </c>
      <c r="IB294" t="s">
        <v>234</v>
      </c>
      <c r="IC294" t="s">
        <v>234</v>
      </c>
      <c r="ID294" t="s">
        <v>234</v>
      </c>
      <c r="IE294" t="s">
        <v>234</v>
      </c>
      <c r="IF294" t="s">
        <v>234</v>
      </c>
      <c r="IG294" t="s">
        <v>234</v>
      </c>
      <c r="IH294" t="s">
        <v>234</v>
      </c>
      <c r="II294" t="s">
        <v>234</v>
      </c>
      <c r="IJ294" t="s">
        <v>234</v>
      </c>
      <c r="IK294" t="s">
        <v>234</v>
      </c>
      <c r="IL294" t="s">
        <v>234</v>
      </c>
      <c r="IM294" t="s">
        <v>234</v>
      </c>
      <c r="IN294" t="s">
        <v>234</v>
      </c>
      <c r="IO294" t="s">
        <v>234</v>
      </c>
      <c r="IP294" t="s">
        <v>234</v>
      </c>
      <c r="IQ294" t="s">
        <v>234</v>
      </c>
      <c r="IR294" t="s">
        <v>234</v>
      </c>
      <c r="IS294" t="s">
        <v>234</v>
      </c>
      <c r="IT294" t="s">
        <v>234</v>
      </c>
      <c r="IU294" t="s">
        <v>234</v>
      </c>
      <c r="IV294" t="s">
        <v>234</v>
      </c>
      <c r="IW294" t="s">
        <v>234</v>
      </c>
      <c r="IX294" t="s">
        <v>234</v>
      </c>
      <c r="IY294" t="s">
        <v>234</v>
      </c>
      <c r="IZ294" t="s">
        <v>234</v>
      </c>
      <c r="JA294" t="s">
        <v>234</v>
      </c>
      <c r="JB294" t="s">
        <v>234</v>
      </c>
      <c r="JC294" t="s">
        <v>234</v>
      </c>
      <c r="JD294" t="s">
        <v>234</v>
      </c>
      <c r="JE294" t="s">
        <v>234</v>
      </c>
      <c r="JF294" t="s">
        <v>234</v>
      </c>
      <c r="JG294" t="s">
        <v>234</v>
      </c>
      <c r="JH294" t="s">
        <v>234</v>
      </c>
      <c r="JI294" t="s">
        <v>234</v>
      </c>
      <c r="JJ294" t="s">
        <v>234</v>
      </c>
      <c r="JK294" t="s">
        <v>234</v>
      </c>
      <c r="JL294" t="s">
        <v>234</v>
      </c>
      <c r="JM294" t="s">
        <v>234</v>
      </c>
      <c r="JN294" t="s">
        <v>234</v>
      </c>
      <c r="JO294" t="s">
        <v>234</v>
      </c>
      <c r="JP294" t="s">
        <v>234</v>
      </c>
      <c r="JQ294" t="s">
        <v>234</v>
      </c>
      <c r="JR294" t="s">
        <v>234</v>
      </c>
      <c r="JS294" t="s">
        <v>234</v>
      </c>
      <c r="JT294" t="s">
        <v>234</v>
      </c>
      <c r="JU294" t="s">
        <v>234</v>
      </c>
      <c r="JV294" t="s">
        <v>234</v>
      </c>
      <c r="JW294" t="s">
        <v>234</v>
      </c>
      <c r="JX294" t="s">
        <v>3443</v>
      </c>
    </row>
    <row r="295" spans="1:284" x14ac:dyDescent="0.35">
      <c r="A295" t="s">
        <v>4498</v>
      </c>
      <c r="B295" s="268">
        <v>44622</v>
      </c>
      <c r="C295" t="s">
        <v>451</v>
      </c>
      <c r="D295" t="s">
        <v>450</v>
      </c>
      <c r="E295" t="s">
        <v>4486</v>
      </c>
      <c r="F295" t="s">
        <v>441</v>
      </c>
      <c r="G295" t="s">
        <v>1922</v>
      </c>
      <c r="H295" t="s">
        <v>4487</v>
      </c>
      <c r="I295" t="s">
        <v>246</v>
      </c>
      <c r="J295" t="s">
        <v>4489</v>
      </c>
      <c r="K295" t="s">
        <v>366</v>
      </c>
      <c r="L295" t="s">
        <v>284</v>
      </c>
      <c r="M295" t="s">
        <v>250</v>
      </c>
      <c r="N295" t="s">
        <v>234</v>
      </c>
      <c r="O295" t="s">
        <v>234</v>
      </c>
      <c r="P295" t="s">
        <v>285</v>
      </c>
      <c r="Q295" t="s">
        <v>234</v>
      </c>
      <c r="R295" t="s">
        <v>3875</v>
      </c>
      <c r="S295">
        <v>1</v>
      </c>
      <c r="T295">
        <v>1</v>
      </c>
      <c r="U295">
        <v>0</v>
      </c>
      <c r="V295">
        <v>0</v>
      </c>
      <c r="W295">
        <v>0</v>
      </c>
      <c r="X295">
        <v>0</v>
      </c>
      <c r="Y295">
        <v>0</v>
      </c>
      <c r="Z295">
        <v>0</v>
      </c>
      <c r="AA295" t="s">
        <v>309</v>
      </c>
      <c r="AB295" t="s">
        <v>750</v>
      </c>
      <c r="AC295" t="s">
        <v>287</v>
      </c>
      <c r="AD295">
        <v>1</v>
      </c>
      <c r="AE295">
        <v>0</v>
      </c>
      <c r="AF295">
        <v>0</v>
      </c>
      <c r="AG295">
        <v>0</v>
      </c>
      <c r="AH295">
        <v>0</v>
      </c>
      <c r="AI295">
        <v>0</v>
      </c>
      <c r="AJ295">
        <v>0</v>
      </c>
      <c r="AK295">
        <v>0</v>
      </c>
      <c r="AL295">
        <v>0</v>
      </c>
      <c r="AM295">
        <v>0</v>
      </c>
      <c r="AN295" t="s">
        <v>234</v>
      </c>
      <c r="AO295" t="s">
        <v>304</v>
      </c>
      <c r="AP295" t="s">
        <v>311</v>
      </c>
      <c r="AQ295" t="s">
        <v>3944</v>
      </c>
      <c r="AR295">
        <v>1</v>
      </c>
      <c r="AS295">
        <v>1</v>
      </c>
      <c r="AT295">
        <v>1</v>
      </c>
      <c r="AU295">
        <v>1</v>
      </c>
      <c r="AV295">
        <v>1</v>
      </c>
      <c r="AW295">
        <v>1</v>
      </c>
      <c r="AX295">
        <v>1</v>
      </c>
      <c r="AY295">
        <v>0</v>
      </c>
      <c r="AZ295" t="s">
        <v>1500</v>
      </c>
      <c r="BA295">
        <v>500</v>
      </c>
      <c r="BB295">
        <v>250</v>
      </c>
      <c r="BC295" t="s">
        <v>1445</v>
      </c>
      <c r="BD295">
        <v>550</v>
      </c>
      <c r="BE295" s="252">
        <v>211.53846153846101</v>
      </c>
      <c r="BF295" t="s">
        <v>1655</v>
      </c>
      <c r="BG295">
        <v>200</v>
      </c>
      <c r="BH295" s="252">
        <v>86.956521739130395</v>
      </c>
      <c r="BI295" t="s">
        <v>1445</v>
      </c>
      <c r="BJ295">
        <v>500</v>
      </c>
      <c r="BK295" s="252">
        <v>172.413793103448</v>
      </c>
      <c r="BL295" t="s">
        <v>1655</v>
      </c>
      <c r="BM295">
        <v>600</v>
      </c>
      <c r="BN295" s="252">
        <v>250</v>
      </c>
      <c r="BO295" t="s">
        <v>1445</v>
      </c>
      <c r="BP295">
        <v>750</v>
      </c>
      <c r="BQ295" s="252">
        <v>312.5</v>
      </c>
      <c r="BR295" t="s">
        <v>1445</v>
      </c>
      <c r="BS295" t="s">
        <v>1507</v>
      </c>
      <c r="BT295" t="s">
        <v>1655</v>
      </c>
      <c r="BU295">
        <v>1250</v>
      </c>
      <c r="BV295" t="s">
        <v>234</v>
      </c>
      <c r="BW295" t="s">
        <v>234</v>
      </c>
      <c r="BX295" t="s">
        <v>234</v>
      </c>
      <c r="BY295" t="s">
        <v>234</v>
      </c>
      <c r="BZ295" t="s">
        <v>234</v>
      </c>
      <c r="CA295" t="s">
        <v>234</v>
      </c>
      <c r="CB295" t="s">
        <v>259</v>
      </c>
      <c r="CC295">
        <v>1250</v>
      </c>
      <c r="CD295" t="s">
        <v>1655</v>
      </c>
      <c r="CE295" t="s">
        <v>1655</v>
      </c>
      <c r="CF295" t="s">
        <v>1533</v>
      </c>
      <c r="CG295">
        <v>0</v>
      </c>
      <c r="CH295">
        <v>0</v>
      </c>
      <c r="CI295">
        <v>0</v>
      </c>
      <c r="CJ295">
        <v>0</v>
      </c>
      <c r="CK295">
        <v>0</v>
      </c>
      <c r="CL295">
        <v>0</v>
      </c>
      <c r="CM295">
        <v>1</v>
      </c>
      <c r="CN295">
        <v>0</v>
      </c>
      <c r="CO295">
        <v>0</v>
      </c>
      <c r="CP295">
        <v>0</v>
      </c>
      <c r="CQ295">
        <v>0</v>
      </c>
      <c r="CR295">
        <v>0</v>
      </c>
      <c r="CS295">
        <v>0</v>
      </c>
      <c r="CT295">
        <v>0</v>
      </c>
      <c r="CU295" t="s">
        <v>234</v>
      </c>
      <c r="CV295" t="s">
        <v>4497</v>
      </c>
      <c r="CW295">
        <v>0</v>
      </c>
      <c r="CX295">
        <v>1</v>
      </c>
      <c r="CY295">
        <v>1</v>
      </c>
      <c r="CZ295">
        <v>1</v>
      </c>
      <c r="DA295">
        <v>0</v>
      </c>
      <c r="DB295">
        <v>0</v>
      </c>
      <c r="DC295">
        <v>1</v>
      </c>
      <c r="DD295">
        <v>0</v>
      </c>
      <c r="DE295" t="s">
        <v>1655</v>
      </c>
      <c r="DF295" t="s">
        <v>1655</v>
      </c>
      <c r="DG295" t="s">
        <v>1655</v>
      </c>
      <c r="DH295" t="s">
        <v>239</v>
      </c>
      <c r="DI295" t="s">
        <v>314</v>
      </c>
      <c r="DJ295" t="s">
        <v>370</v>
      </c>
      <c r="DK295" t="s">
        <v>314</v>
      </c>
      <c r="DL295" t="s">
        <v>3813</v>
      </c>
      <c r="DM295">
        <v>1</v>
      </c>
      <c r="DN295">
        <v>1</v>
      </c>
      <c r="DO295">
        <v>1</v>
      </c>
      <c r="DP295">
        <v>1</v>
      </c>
      <c r="DQ295">
        <v>1</v>
      </c>
      <c r="DR295">
        <v>1</v>
      </c>
      <c r="DS295">
        <v>1</v>
      </c>
      <c r="DT295">
        <v>0</v>
      </c>
      <c r="DU295" t="s">
        <v>1655</v>
      </c>
      <c r="DV295">
        <v>50</v>
      </c>
      <c r="DW295" t="s">
        <v>3814</v>
      </c>
      <c r="DX295" t="s">
        <v>234</v>
      </c>
      <c r="DY295" t="s">
        <v>234</v>
      </c>
      <c r="DZ295" t="s">
        <v>234</v>
      </c>
      <c r="EA295" s="99">
        <v>50</v>
      </c>
      <c r="EB295" t="s">
        <v>1445</v>
      </c>
      <c r="EC295">
        <v>25</v>
      </c>
      <c r="ED295" t="s">
        <v>1655</v>
      </c>
      <c r="EE295">
        <v>75</v>
      </c>
      <c r="EF295" t="s">
        <v>1445</v>
      </c>
      <c r="EG295" t="s">
        <v>1655</v>
      </c>
      <c r="EH295">
        <v>20</v>
      </c>
      <c r="EI295" t="s">
        <v>234</v>
      </c>
      <c r="EJ295" t="s">
        <v>234</v>
      </c>
      <c r="EK295" s="252">
        <v>20</v>
      </c>
      <c r="EL295" t="s">
        <v>1445</v>
      </c>
      <c r="EM295" t="s">
        <v>1445</v>
      </c>
      <c r="EN295" t="s">
        <v>234</v>
      </c>
      <c r="EO295">
        <v>150</v>
      </c>
      <c r="EP295">
        <v>100</v>
      </c>
      <c r="EQ295" s="252">
        <v>56.6666666666666</v>
      </c>
      <c r="ER295" t="s">
        <v>1655</v>
      </c>
      <c r="ES295" t="s">
        <v>1655</v>
      </c>
      <c r="ET295">
        <v>125</v>
      </c>
      <c r="EU295" t="s">
        <v>234</v>
      </c>
      <c r="EV295" t="s">
        <v>234</v>
      </c>
      <c r="EW295" t="s">
        <v>234</v>
      </c>
      <c r="EX295" s="99">
        <v>125</v>
      </c>
      <c r="EY295" t="s">
        <v>1655</v>
      </c>
      <c r="EZ295" t="s">
        <v>1655</v>
      </c>
      <c r="FA295" t="s">
        <v>234</v>
      </c>
      <c r="FB295">
        <v>10</v>
      </c>
      <c r="FC295" t="s">
        <v>234</v>
      </c>
      <c r="FD295" t="s">
        <v>234</v>
      </c>
      <c r="FE295" t="s">
        <v>234</v>
      </c>
      <c r="FF295" t="s">
        <v>234</v>
      </c>
      <c r="FG295" t="s">
        <v>234</v>
      </c>
      <c r="FH295" t="s">
        <v>234</v>
      </c>
      <c r="FI295" t="s">
        <v>1655</v>
      </c>
      <c r="FJ295" t="s">
        <v>259</v>
      </c>
      <c r="FK295" s="99">
        <v>10</v>
      </c>
      <c r="FL295" t="s">
        <v>1445</v>
      </c>
      <c r="FM295" t="s">
        <v>234</v>
      </c>
      <c r="FN295" t="s">
        <v>234</v>
      </c>
      <c r="FO295" t="s">
        <v>234</v>
      </c>
      <c r="FP295" t="s">
        <v>234</v>
      </c>
      <c r="FQ295" t="s">
        <v>234</v>
      </c>
      <c r="FR295" t="s">
        <v>234</v>
      </c>
      <c r="FS295" t="s">
        <v>234</v>
      </c>
      <c r="FT295" t="s">
        <v>234</v>
      </c>
      <c r="FU295" t="s">
        <v>234</v>
      </c>
      <c r="FV295" t="s">
        <v>234</v>
      </c>
      <c r="FW295" t="s">
        <v>234</v>
      </c>
      <c r="FX295" t="s">
        <v>234</v>
      </c>
      <c r="FY295" t="s">
        <v>234</v>
      </c>
      <c r="FZ295" t="s">
        <v>234</v>
      </c>
      <c r="GA295" t="s">
        <v>234</v>
      </c>
      <c r="GB295" t="s">
        <v>234</v>
      </c>
      <c r="GC295" t="s">
        <v>234</v>
      </c>
      <c r="GD295" t="s">
        <v>234</v>
      </c>
      <c r="GE295" t="s">
        <v>234</v>
      </c>
      <c r="GF295" t="s">
        <v>234</v>
      </c>
      <c r="GG295" t="s">
        <v>234</v>
      </c>
      <c r="GH295" t="s">
        <v>234</v>
      </c>
      <c r="GI295" t="s">
        <v>234</v>
      </c>
      <c r="GJ295" t="s">
        <v>234</v>
      </c>
      <c r="GK295" t="s">
        <v>1655</v>
      </c>
      <c r="GL295" t="s">
        <v>1655</v>
      </c>
      <c r="GM295" t="s">
        <v>1655</v>
      </c>
      <c r="GN295" t="s">
        <v>239</v>
      </c>
      <c r="GO295" t="s">
        <v>314</v>
      </c>
      <c r="GP295" t="s">
        <v>370</v>
      </c>
      <c r="GQ295" t="s">
        <v>314</v>
      </c>
      <c r="GR295" t="s">
        <v>1445</v>
      </c>
      <c r="GS295" t="s">
        <v>234</v>
      </c>
      <c r="GT295" t="s">
        <v>234</v>
      </c>
      <c r="GU295" t="s">
        <v>234</v>
      </c>
      <c r="GV295" t="s">
        <v>234</v>
      </c>
      <c r="GW295" t="s">
        <v>234</v>
      </c>
      <c r="GX295" t="s">
        <v>234</v>
      </c>
      <c r="GY295" t="s">
        <v>234</v>
      </c>
      <c r="GZ295" t="s">
        <v>234</v>
      </c>
      <c r="HA295" t="s">
        <v>1591</v>
      </c>
      <c r="HB295">
        <v>0</v>
      </c>
      <c r="HC295">
        <v>0</v>
      </c>
      <c r="HD295">
        <v>0</v>
      </c>
      <c r="HE295">
        <v>0</v>
      </c>
      <c r="HF295">
        <v>0</v>
      </c>
      <c r="HG295">
        <v>1</v>
      </c>
      <c r="HH295">
        <v>0</v>
      </c>
      <c r="HI295">
        <v>0</v>
      </c>
      <c r="HJ295" t="s">
        <v>234</v>
      </c>
      <c r="HK295" t="s">
        <v>269</v>
      </c>
      <c r="HL295" t="s">
        <v>234</v>
      </c>
      <c r="HM295" t="s">
        <v>234</v>
      </c>
      <c r="HN295" t="s">
        <v>234</v>
      </c>
      <c r="HO295" t="s">
        <v>234</v>
      </c>
      <c r="HP295" t="s">
        <v>234</v>
      </c>
      <c r="HQ295" t="s">
        <v>234</v>
      </c>
      <c r="HR295" t="s">
        <v>234</v>
      </c>
      <c r="HS295" t="s">
        <v>234</v>
      </c>
      <c r="HT295" t="s">
        <v>234</v>
      </c>
      <c r="HU295" t="s">
        <v>234</v>
      </c>
      <c r="HV295" t="s">
        <v>234</v>
      </c>
      <c r="HW295" t="s">
        <v>234</v>
      </c>
      <c r="HX295" t="s">
        <v>234</v>
      </c>
      <c r="HY295" t="s">
        <v>234</v>
      </c>
      <c r="HZ295" t="s">
        <v>234</v>
      </c>
      <c r="IA295" t="s">
        <v>234</v>
      </c>
      <c r="IB295" t="s">
        <v>234</v>
      </c>
      <c r="IC295" t="s">
        <v>234</v>
      </c>
      <c r="ID295" t="s">
        <v>234</v>
      </c>
      <c r="IE295" t="s">
        <v>234</v>
      </c>
      <c r="IF295" t="s">
        <v>234</v>
      </c>
      <c r="IG295" t="s">
        <v>234</v>
      </c>
      <c r="IH295" t="s">
        <v>234</v>
      </c>
      <c r="II295" t="s">
        <v>234</v>
      </c>
      <c r="IJ295" t="s">
        <v>234</v>
      </c>
      <c r="IK295" t="s">
        <v>234</v>
      </c>
      <c r="IL295" t="s">
        <v>234</v>
      </c>
      <c r="IM295" t="s">
        <v>234</v>
      </c>
      <c r="IN295" t="s">
        <v>234</v>
      </c>
      <c r="IO295" t="s">
        <v>234</v>
      </c>
      <c r="IP295" t="s">
        <v>234</v>
      </c>
      <c r="IQ295" t="s">
        <v>234</v>
      </c>
      <c r="IR295" t="s">
        <v>234</v>
      </c>
      <c r="IS295" t="s">
        <v>234</v>
      </c>
      <c r="IT295" t="s">
        <v>234</v>
      </c>
      <c r="IU295" t="s">
        <v>234</v>
      </c>
      <c r="IV295" t="s">
        <v>234</v>
      </c>
      <c r="IW295" t="s">
        <v>234</v>
      </c>
      <c r="IX295" t="s">
        <v>234</v>
      </c>
      <c r="IY295" t="s">
        <v>234</v>
      </c>
      <c r="IZ295" t="s">
        <v>234</v>
      </c>
      <c r="JA295" t="s">
        <v>234</v>
      </c>
      <c r="JB295" t="s">
        <v>234</v>
      </c>
      <c r="JC295" t="s">
        <v>234</v>
      </c>
      <c r="JD295" t="s">
        <v>234</v>
      </c>
      <c r="JE295" t="s">
        <v>234</v>
      </c>
      <c r="JF295" t="s">
        <v>234</v>
      </c>
      <c r="JG295" t="s">
        <v>234</v>
      </c>
      <c r="JH295" t="s">
        <v>234</v>
      </c>
      <c r="JI295" t="s">
        <v>234</v>
      </c>
      <c r="JJ295" t="s">
        <v>234</v>
      </c>
      <c r="JK295" t="s">
        <v>234</v>
      </c>
      <c r="JL295" t="s">
        <v>234</v>
      </c>
      <c r="JM295" t="s">
        <v>234</v>
      </c>
      <c r="JN295" t="s">
        <v>234</v>
      </c>
      <c r="JO295" t="s">
        <v>234</v>
      </c>
      <c r="JP295" t="s">
        <v>234</v>
      </c>
      <c r="JQ295" t="s">
        <v>234</v>
      </c>
      <c r="JR295" t="s">
        <v>234</v>
      </c>
      <c r="JS295" t="s">
        <v>234</v>
      </c>
      <c r="JT295" t="s">
        <v>234</v>
      </c>
      <c r="JU295" t="s">
        <v>234</v>
      </c>
      <c r="JV295" t="s">
        <v>234</v>
      </c>
      <c r="JW295" t="s">
        <v>234</v>
      </c>
      <c r="JX295" t="s">
        <v>3443</v>
      </c>
    </row>
    <row r="296" spans="1:284" x14ac:dyDescent="0.35">
      <c r="A296" t="s">
        <v>4499</v>
      </c>
      <c r="B296" s="268">
        <v>44622</v>
      </c>
      <c r="C296" t="s">
        <v>451</v>
      </c>
      <c r="D296" t="s">
        <v>450</v>
      </c>
      <c r="E296" t="s">
        <v>4486</v>
      </c>
      <c r="F296" t="s">
        <v>441</v>
      </c>
      <c r="G296" t="s">
        <v>1922</v>
      </c>
      <c r="H296" t="s">
        <v>4487</v>
      </c>
      <c r="I296" t="s">
        <v>246</v>
      </c>
      <c r="J296" t="s">
        <v>4489</v>
      </c>
      <c r="K296" t="s">
        <v>366</v>
      </c>
      <c r="L296" t="s">
        <v>284</v>
      </c>
      <c r="M296" t="s">
        <v>250</v>
      </c>
      <c r="N296" t="s">
        <v>234</v>
      </c>
      <c r="O296" t="s">
        <v>234</v>
      </c>
      <c r="P296" t="s">
        <v>285</v>
      </c>
      <c r="Q296" t="s">
        <v>234</v>
      </c>
      <c r="R296" t="s">
        <v>302</v>
      </c>
      <c r="S296">
        <v>0</v>
      </c>
      <c r="T296">
        <v>1</v>
      </c>
      <c r="U296">
        <v>0</v>
      </c>
      <c r="V296">
        <v>0</v>
      </c>
      <c r="W296">
        <v>0</v>
      </c>
      <c r="X296">
        <v>0</v>
      </c>
      <c r="Y296">
        <v>0</v>
      </c>
      <c r="Z296">
        <v>0</v>
      </c>
      <c r="AA296" t="s">
        <v>303</v>
      </c>
      <c r="AB296" t="s">
        <v>752</v>
      </c>
      <c r="AC296" t="s">
        <v>287</v>
      </c>
      <c r="AD296">
        <v>1</v>
      </c>
      <c r="AE296">
        <v>0</v>
      </c>
      <c r="AF296">
        <v>0</v>
      </c>
      <c r="AG296">
        <v>0</v>
      </c>
      <c r="AH296">
        <v>0</v>
      </c>
      <c r="AI296">
        <v>0</v>
      </c>
      <c r="AJ296">
        <v>0</v>
      </c>
      <c r="AK296">
        <v>0</v>
      </c>
      <c r="AL296">
        <v>0</v>
      </c>
      <c r="AM296">
        <v>0</v>
      </c>
      <c r="AN296" t="s">
        <v>234</v>
      </c>
      <c r="AO296" t="s">
        <v>348</v>
      </c>
      <c r="AP296" t="s">
        <v>289</v>
      </c>
      <c r="AQ296" t="s">
        <v>234</v>
      </c>
      <c r="AR296" t="s">
        <v>234</v>
      </c>
      <c r="AS296" t="s">
        <v>234</v>
      </c>
      <c r="AT296" t="s">
        <v>234</v>
      </c>
      <c r="AU296" t="s">
        <v>234</v>
      </c>
      <c r="AV296" t="s">
        <v>234</v>
      </c>
      <c r="AW296" t="s">
        <v>234</v>
      </c>
      <c r="AX296" t="s">
        <v>234</v>
      </c>
      <c r="AY296" t="s">
        <v>234</v>
      </c>
      <c r="AZ296" t="s">
        <v>234</v>
      </c>
      <c r="BA296" t="s">
        <v>234</v>
      </c>
      <c r="BB296" t="s">
        <v>234</v>
      </c>
      <c r="BC296" t="s">
        <v>234</v>
      </c>
      <c r="BD296" t="s">
        <v>234</v>
      </c>
      <c r="BE296" s="252" t="s">
        <v>234</v>
      </c>
      <c r="BF296" t="s">
        <v>234</v>
      </c>
      <c r="BG296" t="s">
        <v>234</v>
      </c>
      <c r="BH296" s="252" t="s">
        <v>234</v>
      </c>
      <c r="BI296" t="s">
        <v>234</v>
      </c>
      <c r="BJ296" t="s">
        <v>234</v>
      </c>
      <c r="BK296" s="252" t="s">
        <v>234</v>
      </c>
      <c r="BL296" t="s">
        <v>234</v>
      </c>
      <c r="BM296" t="s">
        <v>234</v>
      </c>
      <c r="BN296" s="252" t="s">
        <v>234</v>
      </c>
      <c r="BO296" t="s">
        <v>234</v>
      </c>
      <c r="BP296" t="s">
        <v>234</v>
      </c>
      <c r="BQ296" s="252" t="s">
        <v>234</v>
      </c>
      <c r="BR296" t="s">
        <v>234</v>
      </c>
      <c r="BS296" t="s">
        <v>234</v>
      </c>
      <c r="BT296" t="s">
        <v>234</v>
      </c>
      <c r="BU296" t="s">
        <v>234</v>
      </c>
      <c r="BV296" t="s">
        <v>234</v>
      </c>
      <c r="BW296" t="s">
        <v>234</v>
      </c>
      <c r="BX296" t="s">
        <v>234</v>
      </c>
      <c r="BY296" t="s">
        <v>234</v>
      </c>
      <c r="BZ296" t="s">
        <v>234</v>
      </c>
      <c r="CA296" t="s">
        <v>234</v>
      </c>
      <c r="CB296" t="s">
        <v>234</v>
      </c>
      <c r="CC296" t="s">
        <v>234</v>
      </c>
      <c r="CD296" t="s">
        <v>234</v>
      </c>
      <c r="CE296" t="s">
        <v>234</v>
      </c>
      <c r="CF296" t="s">
        <v>234</v>
      </c>
      <c r="CG296" t="s">
        <v>234</v>
      </c>
      <c r="CH296" t="s">
        <v>234</v>
      </c>
      <c r="CI296" t="s">
        <v>234</v>
      </c>
      <c r="CJ296" t="s">
        <v>234</v>
      </c>
      <c r="CK296" t="s">
        <v>234</v>
      </c>
      <c r="CL296" t="s">
        <v>234</v>
      </c>
      <c r="CM296" t="s">
        <v>234</v>
      </c>
      <c r="CN296" t="s">
        <v>234</v>
      </c>
      <c r="CO296" t="s">
        <v>234</v>
      </c>
      <c r="CP296" t="s">
        <v>234</v>
      </c>
      <c r="CQ296" t="s">
        <v>234</v>
      </c>
      <c r="CR296" t="s">
        <v>234</v>
      </c>
      <c r="CS296" t="s">
        <v>234</v>
      </c>
      <c r="CT296" t="s">
        <v>234</v>
      </c>
      <c r="CU296" t="s">
        <v>234</v>
      </c>
      <c r="CV296" t="s">
        <v>234</v>
      </c>
      <c r="CW296" t="s">
        <v>234</v>
      </c>
      <c r="CX296" t="s">
        <v>234</v>
      </c>
      <c r="CY296" t="s">
        <v>234</v>
      </c>
      <c r="CZ296" t="s">
        <v>234</v>
      </c>
      <c r="DA296" t="s">
        <v>234</v>
      </c>
      <c r="DB296" t="s">
        <v>234</v>
      </c>
      <c r="DC296" t="s">
        <v>234</v>
      </c>
      <c r="DD296" t="s">
        <v>234</v>
      </c>
      <c r="DE296" t="s">
        <v>234</v>
      </c>
      <c r="DF296" t="s">
        <v>234</v>
      </c>
      <c r="DG296" t="s">
        <v>234</v>
      </c>
      <c r="DH296" t="s">
        <v>234</v>
      </c>
      <c r="DI296" t="s">
        <v>234</v>
      </c>
      <c r="DJ296" t="s">
        <v>234</v>
      </c>
      <c r="DK296" t="s">
        <v>234</v>
      </c>
      <c r="DL296" t="s">
        <v>4082</v>
      </c>
      <c r="DM296">
        <v>0</v>
      </c>
      <c r="DN296">
        <v>1</v>
      </c>
      <c r="DO296">
        <v>1</v>
      </c>
      <c r="DP296">
        <v>1</v>
      </c>
      <c r="DQ296">
        <v>1</v>
      </c>
      <c r="DR296">
        <v>0</v>
      </c>
      <c r="DS296">
        <v>1</v>
      </c>
      <c r="DT296">
        <v>0</v>
      </c>
      <c r="DU296" t="s">
        <v>234</v>
      </c>
      <c r="DV296" t="s">
        <v>234</v>
      </c>
      <c r="DW296" t="s">
        <v>234</v>
      </c>
      <c r="DX296" t="s">
        <v>234</v>
      </c>
      <c r="DY296" t="s">
        <v>234</v>
      </c>
      <c r="DZ296" t="s">
        <v>234</v>
      </c>
      <c r="EA296" t="s">
        <v>234</v>
      </c>
      <c r="EB296" t="s">
        <v>234</v>
      </c>
      <c r="EC296">
        <v>25</v>
      </c>
      <c r="ED296" t="s">
        <v>1655</v>
      </c>
      <c r="EE296">
        <v>50</v>
      </c>
      <c r="EF296" t="s">
        <v>1445</v>
      </c>
      <c r="EG296" t="s">
        <v>1655</v>
      </c>
      <c r="EH296">
        <v>20</v>
      </c>
      <c r="EI296" t="s">
        <v>234</v>
      </c>
      <c r="EJ296" t="s">
        <v>234</v>
      </c>
      <c r="EK296" s="252">
        <v>20</v>
      </c>
      <c r="EL296" t="s">
        <v>1655</v>
      </c>
      <c r="EM296" t="s">
        <v>1445</v>
      </c>
      <c r="EN296" t="s">
        <v>234</v>
      </c>
      <c r="EO296">
        <v>150</v>
      </c>
      <c r="EP296">
        <v>100</v>
      </c>
      <c r="EQ296" s="252">
        <v>56.6666666666666</v>
      </c>
      <c r="ER296" t="s">
        <v>1655</v>
      </c>
      <c r="ES296" t="s">
        <v>1655</v>
      </c>
      <c r="ET296">
        <v>100</v>
      </c>
      <c r="EU296" t="s">
        <v>234</v>
      </c>
      <c r="EV296" t="s">
        <v>234</v>
      </c>
      <c r="EW296" t="s">
        <v>234</v>
      </c>
      <c r="EX296" s="99">
        <v>100</v>
      </c>
      <c r="EY296" t="s">
        <v>1655</v>
      </c>
      <c r="EZ296" t="s">
        <v>234</v>
      </c>
      <c r="FA296" t="s">
        <v>234</v>
      </c>
      <c r="FB296" t="s">
        <v>234</v>
      </c>
      <c r="FC296" t="s">
        <v>234</v>
      </c>
      <c r="FD296" t="s">
        <v>234</v>
      </c>
      <c r="FE296" t="s">
        <v>234</v>
      </c>
      <c r="FF296" t="s">
        <v>234</v>
      </c>
      <c r="FG296" t="s">
        <v>234</v>
      </c>
      <c r="FH296" t="s">
        <v>234</v>
      </c>
      <c r="FI296" t="s">
        <v>234</v>
      </c>
      <c r="FJ296" t="s">
        <v>234</v>
      </c>
      <c r="FK296" t="s">
        <v>234</v>
      </c>
      <c r="FL296" t="s">
        <v>1445</v>
      </c>
      <c r="FM296" t="s">
        <v>234</v>
      </c>
      <c r="FN296" t="s">
        <v>234</v>
      </c>
      <c r="FO296" t="s">
        <v>234</v>
      </c>
      <c r="FP296" t="s">
        <v>234</v>
      </c>
      <c r="FQ296" t="s">
        <v>234</v>
      </c>
      <c r="FR296" t="s">
        <v>234</v>
      </c>
      <c r="FS296" t="s">
        <v>234</v>
      </c>
      <c r="FT296" t="s">
        <v>234</v>
      </c>
      <c r="FU296" t="s">
        <v>234</v>
      </c>
      <c r="FV296" t="s">
        <v>234</v>
      </c>
      <c r="FW296" t="s">
        <v>234</v>
      </c>
      <c r="FX296" t="s">
        <v>234</v>
      </c>
      <c r="FY296" t="s">
        <v>234</v>
      </c>
      <c r="FZ296" t="s">
        <v>234</v>
      </c>
      <c r="GA296" t="s">
        <v>234</v>
      </c>
      <c r="GB296" t="s">
        <v>234</v>
      </c>
      <c r="GC296" t="s">
        <v>234</v>
      </c>
      <c r="GD296" t="s">
        <v>234</v>
      </c>
      <c r="GE296" t="s">
        <v>234</v>
      </c>
      <c r="GF296" t="s">
        <v>234</v>
      </c>
      <c r="GG296" t="s">
        <v>234</v>
      </c>
      <c r="GH296" t="s">
        <v>234</v>
      </c>
      <c r="GI296" t="s">
        <v>234</v>
      </c>
      <c r="GJ296" t="s">
        <v>234</v>
      </c>
      <c r="GK296" t="s">
        <v>1655</v>
      </c>
      <c r="GL296" t="s">
        <v>1445</v>
      </c>
      <c r="GM296" t="s">
        <v>1655</v>
      </c>
      <c r="GN296" t="s">
        <v>239</v>
      </c>
      <c r="GO296" t="s">
        <v>314</v>
      </c>
      <c r="GP296" t="s">
        <v>294</v>
      </c>
      <c r="GQ296" t="s">
        <v>314</v>
      </c>
      <c r="GR296" t="s">
        <v>1445</v>
      </c>
      <c r="GS296" t="s">
        <v>234</v>
      </c>
      <c r="GT296" t="s">
        <v>234</v>
      </c>
      <c r="GU296" t="s">
        <v>234</v>
      </c>
      <c r="GV296" t="s">
        <v>234</v>
      </c>
      <c r="GW296" t="s">
        <v>234</v>
      </c>
      <c r="GX296" t="s">
        <v>234</v>
      </c>
      <c r="GY296" t="s">
        <v>234</v>
      </c>
      <c r="GZ296" t="s">
        <v>234</v>
      </c>
      <c r="HA296" t="s">
        <v>1591</v>
      </c>
      <c r="HB296">
        <v>0</v>
      </c>
      <c r="HC296">
        <v>0</v>
      </c>
      <c r="HD296">
        <v>0</v>
      </c>
      <c r="HE296">
        <v>0</v>
      </c>
      <c r="HF296">
        <v>0</v>
      </c>
      <c r="HG296">
        <v>1</v>
      </c>
      <c r="HH296">
        <v>0</v>
      </c>
      <c r="HI296">
        <v>0</v>
      </c>
      <c r="HJ296" t="s">
        <v>234</v>
      </c>
      <c r="HK296" t="s">
        <v>1655</v>
      </c>
      <c r="HL296" t="s">
        <v>234</v>
      </c>
      <c r="HM296" t="s">
        <v>303</v>
      </c>
      <c r="HN296">
        <v>0</v>
      </c>
      <c r="HO296">
        <v>1</v>
      </c>
      <c r="HP296">
        <v>0</v>
      </c>
      <c r="HQ296" t="s">
        <v>234</v>
      </c>
      <c r="HR296" t="s">
        <v>234</v>
      </c>
      <c r="HS296" t="s">
        <v>234</v>
      </c>
      <c r="HT296" t="s">
        <v>234</v>
      </c>
      <c r="HU296" t="s">
        <v>234</v>
      </c>
      <c r="HV296" t="s">
        <v>234</v>
      </c>
      <c r="HW296" t="s">
        <v>234</v>
      </c>
      <c r="HX296" t="s">
        <v>234</v>
      </c>
      <c r="HY296" t="s">
        <v>234</v>
      </c>
      <c r="HZ296" t="s">
        <v>234</v>
      </c>
      <c r="IA296" t="s">
        <v>234</v>
      </c>
      <c r="IB296" t="s">
        <v>234</v>
      </c>
      <c r="IC296" t="s">
        <v>234</v>
      </c>
      <c r="ID296" t="s">
        <v>234</v>
      </c>
      <c r="IE296" t="s">
        <v>234</v>
      </c>
      <c r="IF296" t="s">
        <v>234</v>
      </c>
      <c r="IG296" t="s">
        <v>234</v>
      </c>
      <c r="IH296" t="s">
        <v>234</v>
      </c>
      <c r="II296" t="s">
        <v>234</v>
      </c>
      <c r="IJ296" t="s">
        <v>234</v>
      </c>
      <c r="IK296" t="s">
        <v>234</v>
      </c>
      <c r="IL296" t="s">
        <v>234</v>
      </c>
      <c r="IM296" t="s">
        <v>234</v>
      </c>
      <c r="IN296" t="s">
        <v>234</v>
      </c>
      <c r="IO296" t="s">
        <v>234</v>
      </c>
      <c r="IP296" t="s">
        <v>234</v>
      </c>
      <c r="IQ296" t="s">
        <v>234</v>
      </c>
      <c r="IR296" t="s">
        <v>234</v>
      </c>
      <c r="IS296" t="s">
        <v>234</v>
      </c>
      <c r="IT296" t="s">
        <v>234</v>
      </c>
      <c r="IU296" t="s">
        <v>234</v>
      </c>
      <c r="IV296" t="s">
        <v>234</v>
      </c>
      <c r="IW296" t="s">
        <v>234</v>
      </c>
      <c r="IX296" t="s">
        <v>234</v>
      </c>
      <c r="IY296" t="s">
        <v>234</v>
      </c>
      <c r="IZ296" t="s">
        <v>234</v>
      </c>
      <c r="JA296" t="s">
        <v>234</v>
      </c>
      <c r="JB296" t="s">
        <v>234</v>
      </c>
      <c r="JC296" t="s">
        <v>234</v>
      </c>
      <c r="JD296" t="s">
        <v>234</v>
      </c>
      <c r="JE296" t="s">
        <v>234</v>
      </c>
      <c r="JF296" t="s">
        <v>234</v>
      </c>
      <c r="JG296" t="s">
        <v>234</v>
      </c>
      <c r="JH296" t="s">
        <v>234</v>
      </c>
      <c r="JI296" t="s">
        <v>234</v>
      </c>
      <c r="JJ296" t="s">
        <v>234</v>
      </c>
      <c r="JK296" t="s">
        <v>234</v>
      </c>
      <c r="JL296" t="s">
        <v>234</v>
      </c>
      <c r="JM296" t="s">
        <v>234</v>
      </c>
      <c r="JN296" t="s">
        <v>234</v>
      </c>
      <c r="JO296" t="s">
        <v>234</v>
      </c>
      <c r="JP296" t="s">
        <v>234</v>
      </c>
      <c r="JQ296" t="s">
        <v>234</v>
      </c>
      <c r="JR296" t="s">
        <v>234</v>
      </c>
      <c r="JS296" t="s">
        <v>234</v>
      </c>
      <c r="JT296" t="s">
        <v>234</v>
      </c>
      <c r="JU296" t="s">
        <v>234</v>
      </c>
      <c r="JV296" t="s">
        <v>234</v>
      </c>
      <c r="JW296" t="s">
        <v>234</v>
      </c>
      <c r="JX296" t="s">
        <v>3443</v>
      </c>
    </row>
    <row r="297" spans="1:284" x14ac:dyDescent="0.35">
      <c r="A297" t="s">
        <v>4502</v>
      </c>
      <c r="B297" s="268">
        <v>44622</v>
      </c>
      <c r="C297" t="s">
        <v>451</v>
      </c>
      <c r="D297" t="s">
        <v>450</v>
      </c>
      <c r="E297" t="s">
        <v>4486</v>
      </c>
      <c r="F297" t="s">
        <v>441</v>
      </c>
      <c r="G297" t="s">
        <v>1922</v>
      </c>
      <c r="H297" t="s">
        <v>4487</v>
      </c>
      <c r="I297" t="s">
        <v>246</v>
      </c>
      <c r="J297" t="s">
        <v>4489</v>
      </c>
      <c r="K297" t="s">
        <v>366</v>
      </c>
      <c r="L297" t="s">
        <v>284</v>
      </c>
      <c r="M297" t="s">
        <v>250</v>
      </c>
      <c r="N297" t="s">
        <v>234</v>
      </c>
      <c r="O297" t="s">
        <v>234</v>
      </c>
      <c r="P297" t="s">
        <v>285</v>
      </c>
      <c r="Q297" t="s">
        <v>234</v>
      </c>
      <c r="R297" t="s">
        <v>302</v>
      </c>
      <c r="S297">
        <v>0</v>
      </c>
      <c r="T297">
        <v>1</v>
      </c>
      <c r="U297">
        <v>0</v>
      </c>
      <c r="V297">
        <v>0</v>
      </c>
      <c r="W297">
        <v>0</v>
      </c>
      <c r="X297">
        <v>0</v>
      </c>
      <c r="Y297">
        <v>0</v>
      </c>
      <c r="Z297">
        <v>0</v>
      </c>
      <c r="AA297" t="s">
        <v>303</v>
      </c>
      <c r="AB297" t="s">
        <v>752</v>
      </c>
      <c r="AC297" t="s">
        <v>287</v>
      </c>
      <c r="AD297">
        <v>1</v>
      </c>
      <c r="AE297">
        <v>0</v>
      </c>
      <c r="AF297">
        <v>0</v>
      </c>
      <c r="AG297">
        <v>0</v>
      </c>
      <c r="AH297">
        <v>0</v>
      </c>
      <c r="AI297">
        <v>0</v>
      </c>
      <c r="AJ297">
        <v>0</v>
      </c>
      <c r="AK297">
        <v>0</v>
      </c>
      <c r="AL297">
        <v>0</v>
      </c>
      <c r="AM297">
        <v>0</v>
      </c>
      <c r="AN297" t="s">
        <v>234</v>
      </c>
      <c r="AO297" t="s">
        <v>317</v>
      </c>
      <c r="AP297" t="s">
        <v>289</v>
      </c>
      <c r="AQ297" t="s">
        <v>234</v>
      </c>
      <c r="AR297" t="s">
        <v>234</v>
      </c>
      <c r="AS297" t="s">
        <v>234</v>
      </c>
      <c r="AT297" t="s">
        <v>234</v>
      </c>
      <c r="AU297" t="s">
        <v>234</v>
      </c>
      <c r="AV297" t="s">
        <v>234</v>
      </c>
      <c r="AW297" t="s">
        <v>234</v>
      </c>
      <c r="AX297" t="s">
        <v>234</v>
      </c>
      <c r="AY297" t="s">
        <v>234</v>
      </c>
      <c r="AZ297" t="s">
        <v>234</v>
      </c>
      <c r="BA297" t="s">
        <v>234</v>
      </c>
      <c r="BB297" t="s">
        <v>234</v>
      </c>
      <c r="BC297" t="s">
        <v>234</v>
      </c>
      <c r="BD297" t="s">
        <v>234</v>
      </c>
      <c r="BE297" s="252" t="s">
        <v>234</v>
      </c>
      <c r="BF297" t="s">
        <v>234</v>
      </c>
      <c r="BG297" t="s">
        <v>234</v>
      </c>
      <c r="BH297" s="252" t="s">
        <v>234</v>
      </c>
      <c r="BI297" t="s">
        <v>234</v>
      </c>
      <c r="BJ297" t="s">
        <v>234</v>
      </c>
      <c r="BK297" s="252" t="s">
        <v>234</v>
      </c>
      <c r="BL297" t="s">
        <v>234</v>
      </c>
      <c r="BM297" t="s">
        <v>234</v>
      </c>
      <c r="BN297" s="252" t="s">
        <v>234</v>
      </c>
      <c r="BO297" t="s">
        <v>234</v>
      </c>
      <c r="BP297" t="s">
        <v>234</v>
      </c>
      <c r="BQ297" s="252" t="s">
        <v>234</v>
      </c>
      <c r="BR297" t="s">
        <v>234</v>
      </c>
      <c r="BS297" t="s">
        <v>234</v>
      </c>
      <c r="BT297" t="s">
        <v>234</v>
      </c>
      <c r="BU297" t="s">
        <v>234</v>
      </c>
      <c r="BV297" t="s">
        <v>234</v>
      </c>
      <c r="BW297" t="s">
        <v>234</v>
      </c>
      <c r="BX297" t="s">
        <v>234</v>
      </c>
      <c r="BY297" t="s">
        <v>234</v>
      </c>
      <c r="BZ297" t="s">
        <v>234</v>
      </c>
      <c r="CA297" t="s">
        <v>234</v>
      </c>
      <c r="CB297" t="s">
        <v>234</v>
      </c>
      <c r="CC297" t="s">
        <v>234</v>
      </c>
      <c r="CD297" t="s">
        <v>234</v>
      </c>
      <c r="CE297" t="s">
        <v>234</v>
      </c>
      <c r="CF297" t="s">
        <v>234</v>
      </c>
      <c r="CG297" t="s">
        <v>234</v>
      </c>
      <c r="CH297" t="s">
        <v>234</v>
      </c>
      <c r="CI297" t="s">
        <v>234</v>
      </c>
      <c r="CJ297" t="s">
        <v>234</v>
      </c>
      <c r="CK297" t="s">
        <v>234</v>
      </c>
      <c r="CL297" t="s">
        <v>234</v>
      </c>
      <c r="CM297" t="s">
        <v>234</v>
      </c>
      <c r="CN297" t="s">
        <v>234</v>
      </c>
      <c r="CO297" t="s">
        <v>234</v>
      </c>
      <c r="CP297" t="s">
        <v>234</v>
      </c>
      <c r="CQ297" t="s">
        <v>234</v>
      </c>
      <c r="CR297" t="s">
        <v>234</v>
      </c>
      <c r="CS297" t="s">
        <v>234</v>
      </c>
      <c r="CT297" t="s">
        <v>234</v>
      </c>
      <c r="CU297" t="s">
        <v>234</v>
      </c>
      <c r="CV297" t="s">
        <v>234</v>
      </c>
      <c r="CW297" t="s">
        <v>234</v>
      </c>
      <c r="CX297" t="s">
        <v>234</v>
      </c>
      <c r="CY297" t="s">
        <v>234</v>
      </c>
      <c r="CZ297" t="s">
        <v>234</v>
      </c>
      <c r="DA297" t="s">
        <v>234</v>
      </c>
      <c r="DB297" t="s">
        <v>234</v>
      </c>
      <c r="DC297" t="s">
        <v>234</v>
      </c>
      <c r="DD297" t="s">
        <v>234</v>
      </c>
      <c r="DE297" t="s">
        <v>234</v>
      </c>
      <c r="DF297" t="s">
        <v>234</v>
      </c>
      <c r="DG297" t="s">
        <v>234</v>
      </c>
      <c r="DH297" t="s">
        <v>234</v>
      </c>
      <c r="DI297" t="s">
        <v>234</v>
      </c>
      <c r="DJ297" t="s">
        <v>234</v>
      </c>
      <c r="DK297" t="s">
        <v>234</v>
      </c>
      <c r="DL297" t="s">
        <v>3853</v>
      </c>
      <c r="DM297">
        <v>0</v>
      </c>
      <c r="DN297">
        <v>1</v>
      </c>
      <c r="DO297">
        <v>1</v>
      </c>
      <c r="DP297">
        <v>0</v>
      </c>
      <c r="DQ297">
        <v>0</v>
      </c>
      <c r="DR297">
        <v>0</v>
      </c>
      <c r="DS297">
        <v>1</v>
      </c>
      <c r="DT297">
        <v>0</v>
      </c>
      <c r="DU297" t="s">
        <v>234</v>
      </c>
      <c r="DV297" t="s">
        <v>234</v>
      </c>
      <c r="DW297" t="s">
        <v>234</v>
      </c>
      <c r="DX297" t="s">
        <v>234</v>
      </c>
      <c r="DY297" t="s">
        <v>234</v>
      </c>
      <c r="DZ297" t="s">
        <v>234</v>
      </c>
      <c r="EA297" t="s">
        <v>234</v>
      </c>
      <c r="EB297" t="s">
        <v>234</v>
      </c>
      <c r="EC297">
        <v>20</v>
      </c>
      <c r="ED297" t="s">
        <v>1655</v>
      </c>
      <c r="EE297" t="s">
        <v>234</v>
      </c>
      <c r="EF297" t="s">
        <v>234</v>
      </c>
      <c r="EG297" t="s">
        <v>1655</v>
      </c>
      <c r="EH297">
        <v>35</v>
      </c>
      <c r="EI297" t="s">
        <v>234</v>
      </c>
      <c r="EJ297" t="s">
        <v>234</v>
      </c>
      <c r="EK297" s="252">
        <v>35</v>
      </c>
      <c r="EL297" t="s">
        <v>1655</v>
      </c>
      <c r="EM297" t="s">
        <v>1445</v>
      </c>
      <c r="EN297" t="s">
        <v>234</v>
      </c>
      <c r="EO297">
        <v>145</v>
      </c>
      <c r="EP297">
        <v>100</v>
      </c>
      <c r="EQ297" s="252">
        <v>58.620689655172399</v>
      </c>
      <c r="ER297" t="s">
        <v>1655</v>
      </c>
      <c r="ES297" t="s">
        <v>234</v>
      </c>
      <c r="ET297" t="s">
        <v>234</v>
      </c>
      <c r="EU297" t="s">
        <v>234</v>
      </c>
      <c r="EV297" t="s">
        <v>234</v>
      </c>
      <c r="EW297" t="s">
        <v>234</v>
      </c>
      <c r="EX297" t="s">
        <v>234</v>
      </c>
      <c r="EY297" t="s">
        <v>234</v>
      </c>
      <c r="EZ297" t="s">
        <v>234</v>
      </c>
      <c r="FA297" t="s">
        <v>234</v>
      </c>
      <c r="FB297" t="s">
        <v>234</v>
      </c>
      <c r="FC297" t="s">
        <v>234</v>
      </c>
      <c r="FD297" t="s">
        <v>234</v>
      </c>
      <c r="FE297" t="s">
        <v>234</v>
      </c>
      <c r="FF297" t="s">
        <v>234</v>
      </c>
      <c r="FG297" t="s">
        <v>234</v>
      </c>
      <c r="FH297" t="s">
        <v>234</v>
      </c>
      <c r="FI297" t="s">
        <v>234</v>
      </c>
      <c r="FJ297" t="s">
        <v>234</v>
      </c>
      <c r="FK297" t="s">
        <v>234</v>
      </c>
      <c r="FL297" t="s">
        <v>1655</v>
      </c>
      <c r="FM297" t="s">
        <v>3900</v>
      </c>
      <c r="FN297">
        <v>0</v>
      </c>
      <c r="FO297">
        <v>1</v>
      </c>
      <c r="FP297">
        <v>0</v>
      </c>
      <c r="FQ297">
        <v>0</v>
      </c>
      <c r="FR297">
        <v>1</v>
      </c>
      <c r="FS297">
        <v>0</v>
      </c>
      <c r="FT297">
        <v>0</v>
      </c>
      <c r="FU297">
        <v>0</v>
      </c>
      <c r="FV297">
        <v>0</v>
      </c>
      <c r="FW297">
        <v>0</v>
      </c>
      <c r="FX297">
        <v>0</v>
      </c>
      <c r="FY297">
        <v>0</v>
      </c>
      <c r="FZ297">
        <v>0</v>
      </c>
      <c r="GA297" t="s">
        <v>234</v>
      </c>
      <c r="GB297" t="s">
        <v>1053</v>
      </c>
      <c r="GC297">
        <v>0</v>
      </c>
      <c r="GD297">
        <v>0</v>
      </c>
      <c r="GE297">
        <v>0</v>
      </c>
      <c r="GF297">
        <v>0</v>
      </c>
      <c r="GG297">
        <v>0</v>
      </c>
      <c r="GH297">
        <v>0</v>
      </c>
      <c r="GI297">
        <v>1</v>
      </c>
      <c r="GJ297">
        <v>0</v>
      </c>
      <c r="GK297" t="s">
        <v>1655</v>
      </c>
      <c r="GL297" t="s">
        <v>1445</v>
      </c>
      <c r="GM297" t="s">
        <v>1655</v>
      </c>
      <c r="GN297" t="s">
        <v>441</v>
      </c>
      <c r="GO297" t="s">
        <v>305</v>
      </c>
      <c r="GP297" t="s">
        <v>2151</v>
      </c>
      <c r="GQ297" t="s">
        <v>314</v>
      </c>
      <c r="GR297" t="s">
        <v>1445</v>
      </c>
      <c r="GS297" t="s">
        <v>234</v>
      </c>
      <c r="GT297" t="s">
        <v>234</v>
      </c>
      <c r="GU297" t="s">
        <v>234</v>
      </c>
      <c r="GV297" t="s">
        <v>234</v>
      </c>
      <c r="GW297" t="s">
        <v>234</v>
      </c>
      <c r="GX297" t="s">
        <v>234</v>
      </c>
      <c r="GY297" t="s">
        <v>234</v>
      </c>
      <c r="GZ297" t="s">
        <v>234</v>
      </c>
      <c r="HA297" t="s">
        <v>246</v>
      </c>
      <c r="HB297">
        <v>0</v>
      </c>
      <c r="HC297">
        <v>0</v>
      </c>
      <c r="HD297">
        <v>0</v>
      </c>
      <c r="HE297">
        <v>0</v>
      </c>
      <c r="HF297">
        <v>0</v>
      </c>
      <c r="HG297">
        <v>0</v>
      </c>
      <c r="HH297">
        <v>1</v>
      </c>
      <c r="HI297">
        <v>0</v>
      </c>
      <c r="HJ297" t="s">
        <v>4501</v>
      </c>
      <c r="HK297" t="s">
        <v>1655</v>
      </c>
      <c r="HL297" t="s">
        <v>234</v>
      </c>
      <c r="HM297" t="s">
        <v>303</v>
      </c>
      <c r="HN297">
        <v>0</v>
      </c>
      <c r="HO297">
        <v>1</v>
      </c>
      <c r="HP297">
        <v>0</v>
      </c>
      <c r="HQ297" t="s">
        <v>234</v>
      </c>
      <c r="HR297" t="s">
        <v>234</v>
      </c>
      <c r="HS297" t="s">
        <v>234</v>
      </c>
      <c r="HT297" t="s">
        <v>234</v>
      </c>
      <c r="HU297" t="s">
        <v>234</v>
      </c>
      <c r="HV297" t="s">
        <v>234</v>
      </c>
      <c r="HW297" t="s">
        <v>234</v>
      </c>
      <c r="HX297" t="s">
        <v>234</v>
      </c>
      <c r="HY297" t="s">
        <v>234</v>
      </c>
      <c r="HZ297" t="s">
        <v>234</v>
      </c>
      <c r="IA297" t="s">
        <v>234</v>
      </c>
      <c r="IB297" t="s">
        <v>234</v>
      </c>
      <c r="IC297" t="s">
        <v>234</v>
      </c>
      <c r="ID297" t="s">
        <v>234</v>
      </c>
      <c r="IE297" t="s">
        <v>234</v>
      </c>
      <c r="IF297" t="s">
        <v>234</v>
      </c>
      <c r="IG297" t="s">
        <v>234</v>
      </c>
      <c r="IH297" t="s">
        <v>234</v>
      </c>
      <c r="II297" t="s">
        <v>234</v>
      </c>
      <c r="IJ297" t="s">
        <v>234</v>
      </c>
      <c r="IK297" t="s">
        <v>234</v>
      </c>
      <c r="IL297" t="s">
        <v>234</v>
      </c>
      <c r="IM297" t="s">
        <v>234</v>
      </c>
      <c r="IN297" t="s">
        <v>234</v>
      </c>
      <c r="IO297" t="s">
        <v>234</v>
      </c>
      <c r="IP297" t="s">
        <v>234</v>
      </c>
      <c r="IQ297" t="s">
        <v>234</v>
      </c>
      <c r="IR297" t="s">
        <v>234</v>
      </c>
      <c r="IS297" t="s">
        <v>234</v>
      </c>
      <c r="IT297" t="s">
        <v>234</v>
      </c>
      <c r="IU297" t="s">
        <v>234</v>
      </c>
      <c r="IV297" t="s">
        <v>234</v>
      </c>
      <c r="IW297" t="s">
        <v>234</v>
      </c>
      <c r="IX297" t="s">
        <v>234</v>
      </c>
      <c r="IY297" t="s">
        <v>234</v>
      </c>
      <c r="IZ297" t="s">
        <v>234</v>
      </c>
      <c r="JA297" t="s">
        <v>234</v>
      </c>
      <c r="JB297" t="s">
        <v>234</v>
      </c>
      <c r="JC297" t="s">
        <v>234</v>
      </c>
      <c r="JD297" t="s">
        <v>234</v>
      </c>
      <c r="JE297" t="s">
        <v>234</v>
      </c>
      <c r="JF297" t="s">
        <v>234</v>
      </c>
      <c r="JG297" t="s">
        <v>234</v>
      </c>
      <c r="JH297" t="s">
        <v>234</v>
      </c>
      <c r="JI297" t="s">
        <v>234</v>
      </c>
      <c r="JJ297" t="s">
        <v>234</v>
      </c>
      <c r="JK297" t="s">
        <v>234</v>
      </c>
      <c r="JL297" t="s">
        <v>234</v>
      </c>
      <c r="JM297" t="s">
        <v>234</v>
      </c>
      <c r="JN297" t="s">
        <v>234</v>
      </c>
      <c r="JO297" t="s">
        <v>234</v>
      </c>
      <c r="JP297" t="s">
        <v>234</v>
      </c>
      <c r="JQ297" t="s">
        <v>234</v>
      </c>
      <c r="JR297" t="s">
        <v>234</v>
      </c>
      <c r="JS297" t="s">
        <v>234</v>
      </c>
      <c r="JT297" t="s">
        <v>234</v>
      </c>
      <c r="JU297" t="s">
        <v>234</v>
      </c>
      <c r="JV297" t="s">
        <v>234</v>
      </c>
      <c r="JW297" t="s">
        <v>234</v>
      </c>
      <c r="JX297" t="s">
        <v>3443</v>
      </c>
    </row>
    <row r="298" spans="1:284" x14ac:dyDescent="0.35">
      <c r="A298" t="s">
        <v>4503</v>
      </c>
      <c r="B298" s="268">
        <v>44622</v>
      </c>
      <c r="C298" t="s">
        <v>451</v>
      </c>
      <c r="D298" t="s">
        <v>450</v>
      </c>
      <c r="E298" t="s">
        <v>4486</v>
      </c>
      <c r="F298" t="s">
        <v>441</v>
      </c>
      <c r="G298" t="s">
        <v>1922</v>
      </c>
      <c r="H298" t="s">
        <v>4487</v>
      </c>
      <c r="I298" t="s">
        <v>246</v>
      </c>
      <c r="J298" t="s">
        <v>4489</v>
      </c>
      <c r="K298" t="s">
        <v>366</v>
      </c>
      <c r="L298" t="s">
        <v>284</v>
      </c>
      <c r="M298" t="s">
        <v>250</v>
      </c>
      <c r="N298" t="s">
        <v>234</v>
      </c>
      <c r="O298" t="s">
        <v>234</v>
      </c>
      <c r="P298" t="s">
        <v>285</v>
      </c>
      <c r="Q298" t="s">
        <v>234</v>
      </c>
      <c r="R298" t="s">
        <v>302</v>
      </c>
      <c r="S298">
        <v>0</v>
      </c>
      <c r="T298">
        <v>1</v>
      </c>
      <c r="U298">
        <v>0</v>
      </c>
      <c r="V298">
        <v>0</v>
      </c>
      <c r="W298">
        <v>0</v>
      </c>
      <c r="X298">
        <v>0</v>
      </c>
      <c r="Y298">
        <v>0</v>
      </c>
      <c r="Z298">
        <v>0</v>
      </c>
      <c r="AA298" t="s">
        <v>303</v>
      </c>
      <c r="AB298" t="s">
        <v>752</v>
      </c>
      <c r="AC298" t="s">
        <v>287</v>
      </c>
      <c r="AD298">
        <v>1</v>
      </c>
      <c r="AE298">
        <v>0</v>
      </c>
      <c r="AF298">
        <v>0</v>
      </c>
      <c r="AG298">
        <v>0</v>
      </c>
      <c r="AH298">
        <v>0</v>
      </c>
      <c r="AI298">
        <v>0</v>
      </c>
      <c r="AJ298">
        <v>0</v>
      </c>
      <c r="AK298">
        <v>0</v>
      </c>
      <c r="AL298">
        <v>0</v>
      </c>
      <c r="AM298">
        <v>0</v>
      </c>
      <c r="AN298" t="s">
        <v>234</v>
      </c>
      <c r="AO298" t="s">
        <v>288</v>
      </c>
      <c r="AP298" t="s">
        <v>311</v>
      </c>
      <c r="AQ298" t="s">
        <v>234</v>
      </c>
      <c r="AR298" t="s">
        <v>234</v>
      </c>
      <c r="AS298" t="s">
        <v>234</v>
      </c>
      <c r="AT298" t="s">
        <v>234</v>
      </c>
      <c r="AU298" t="s">
        <v>234</v>
      </c>
      <c r="AV298" t="s">
        <v>234</v>
      </c>
      <c r="AW298" t="s">
        <v>234</v>
      </c>
      <c r="AX298" t="s">
        <v>234</v>
      </c>
      <c r="AY298" t="s">
        <v>234</v>
      </c>
      <c r="AZ298" t="s">
        <v>234</v>
      </c>
      <c r="BA298" t="s">
        <v>234</v>
      </c>
      <c r="BB298" t="s">
        <v>234</v>
      </c>
      <c r="BC298" t="s">
        <v>234</v>
      </c>
      <c r="BD298" t="s">
        <v>234</v>
      </c>
      <c r="BE298" s="252" t="s">
        <v>234</v>
      </c>
      <c r="BF298" t="s">
        <v>234</v>
      </c>
      <c r="BG298" t="s">
        <v>234</v>
      </c>
      <c r="BH298" s="252" t="s">
        <v>234</v>
      </c>
      <c r="BI298" t="s">
        <v>234</v>
      </c>
      <c r="BJ298" t="s">
        <v>234</v>
      </c>
      <c r="BK298" s="252" t="s">
        <v>234</v>
      </c>
      <c r="BL298" t="s">
        <v>234</v>
      </c>
      <c r="BM298" t="s">
        <v>234</v>
      </c>
      <c r="BN298" s="252" t="s">
        <v>234</v>
      </c>
      <c r="BO298" t="s">
        <v>234</v>
      </c>
      <c r="BP298" t="s">
        <v>234</v>
      </c>
      <c r="BQ298" s="252" t="s">
        <v>234</v>
      </c>
      <c r="BR298" t="s">
        <v>234</v>
      </c>
      <c r="BS298" t="s">
        <v>234</v>
      </c>
      <c r="BT298" t="s">
        <v>234</v>
      </c>
      <c r="BU298" t="s">
        <v>234</v>
      </c>
      <c r="BV298" t="s">
        <v>234</v>
      </c>
      <c r="BW298" t="s">
        <v>234</v>
      </c>
      <c r="BX298" t="s">
        <v>234</v>
      </c>
      <c r="BY298" t="s">
        <v>234</v>
      </c>
      <c r="BZ298" t="s">
        <v>234</v>
      </c>
      <c r="CA298" t="s">
        <v>234</v>
      </c>
      <c r="CB298" t="s">
        <v>234</v>
      </c>
      <c r="CC298" t="s">
        <v>234</v>
      </c>
      <c r="CD298" t="s">
        <v>234</v>
      </c>
      <c r="CE298" t="s">
        <v>234</v>
      </c>
      <c r="CF298" t="s">
        <v>234</v>
      </c>
      <c r="CG298" t="s">
        <v>234</v>
      </c>
      <c r="CH298" t="s">
        <v>234</v>
      </c>
      <c r="CI298" t="s">
        <v>234</v>
      </c>
      <c r="CJ298" t="s">
        <v>234</v>
      </c>
      <c r="CK298" t="s">
        <v>234</v>
      </c>
      <c r="CL298" t="s">
        <v>234</v>
      </c>
      <c r="CM298" t="s">
        <v>234</v>
      </c>
      <c r="CN298" t="s">
        <v>234</v>
      </c>
      <c r="CO298" t="s">
        <v>234</v>
      </c>
      <c r="CP298" t="s">
        <v>234</v>
      </c>
      <c r="CQ298" t="s">
        <v>234</v>
      </c>
      <c r="CR298" t="s">
        <v>234</v>
      </c>
      <c r="CS298" t="s">
        <v>234</v>
      </c>
      <c r="CT298" t="s">
        <v>234</v>
      </c>
      <c r="CU298" t="s">
        <v>234</v>
      </c>
      <c r="CV298" t="s">
        <v>234</v>
      </c>
      <c r="CW298" t="s">
        <v>234</v>
      </c>
      <c r="CX298" t="s">
        <v>234</v>
      </c>
      <c r="CY298" t="s">
        <v>234</v>
      </c>
      <c r="CZ298" t="s">
        <v>234</v>
      </c>
      <c r="DA298" t="s">
        <v>234</v>
      </c>
      <c r="DB298" t="s">
        <v>234</v>
      </c>
      <c r="DC298" t="s">
        <v>234</v>
      </c>
      <c r="DD298" t="s">
        <v>234</v>
      </c>
      <c r="DE298" t="s">
        <v>234</v>
      </c>
      <c r="DF298" t="s">
        <v>234</v>
      </c>
      <c r="DG298" t="s">
        <v>234</v>
      </c>
      <c r="DH298" t="s">
        <v>234</v>
      </c>
      <c r="DI298" t="s">
        <v>234</v>
      </c>
      <c r="DJ298" t="s">
        <v>234</v>
      </c>
      <c r="DK298" t="s">
        <v>234</v>
      </c>
      <c r="DL298" t="s">
        <v>1018</v>
      </c>
      <c r="DM298">
        <v>1</v>
      </c>
      <c r="DN298">
        <v>0</v>
      </c>
      <c r="DO298">
        <v>0</v>
      </c>
      <c r="DP298">
        <v>0</v>
      </c>
      <c r="DQ298">
        <v>0</v>
      </c>
      <c r="DR298">
        <v>0</v>
      </c>
      <c r="DS298">
        <v>0</v>
      </c>
      <c r="DT298">
        <v>0</v>
      </c>
      <c r="DU298" t="s">
        <v>1655</v>
      </c>
      <c r="DV298">
        <v>15</v>
      </c>
      <c r="DW298" t="s">
        <v>3819</v>
      </c>
      <c r="DX298" t="s">
        <v>234</v>
      </c>
      <c r="DY298" t="s">
        <v>234</v>
      </c>
      <c r="DZ298" t="s">
        <v>234</v>
      </c>
      <c r="EA298" s="99">
        <v>15</v>
      </c>
      <c r="EB298" t="s">
        <v>1655</v>
      </c>
      <c r="EC298" t="s">
        <v>234</v>
      </c>
      <c r="ED298" t="s">
        <v>234</v>
      </c>
      <c r="EE298" t="s">
        <v>234</v>
      </c>
      <c r="EF298" t="s">
        <v>234</v>
      </c>
      <c r="EG298" t="s">
        <v>234</v>
      </c>
      <c r="EH298" t="s">
        <v>234</v>
      </c>
      <c r="EI298" t="s">
        <v>234</v>
      </c>
      <c r="EJ298" t="s">
        <v>234</v>
      </c>
      <c r="EK298" s="252" t="s">
        <v>234</v>
      </c>
      <c r="EL298" t="s">
        <v>234</v>
      </c>
      <c r="EM298" t="s">
        <v>234</v>
      </c>
      <c r="EN298" t="s">
        <v>234</v>
      </c>
      <c r="EO298" t="s">
        <v>234</v>
      </c>
      <c r="EP298" t="s">
        <v>234</v>
      </c>
      <c r="EQ298" s="252" t="s">
        <v>234</v>
      </c>
      <c r="ER298" t="s">
        <v>234</v>
      </c>
      <c r="ES298" t="s">
        <v>234</v>
      </c>
      <c r="ET298" t="s">
        <v>234</v>
      </c>
      <c r="EU298" t="s">
        <v>234</v>
      </c>
      <c r="EV298" t="s">
        <v>234</v>
      </c>
      <c r="EW298" t="s">
        <v>234</v>
      </c>
      <c r="EX298" t="s">
        <v>234</v>
      </c>
      <c r="EY298" t="s">
        <v>234</v>
      </c>
      <c r="EZ298" t="s">
        <v>234</v>
      </c>
      <c r="FA298" t="s">
        <v>234</v>
      </c>
      <c r="FB298" t="s">
        <v>234</v>
      </c>
      <c r="FC298" t="s">
        <v>234</v>
      </c>
      <c r="FD298" t="s">
        <v>234</v>
      </c>
      <c r="FE298" t="s">
        <v>234</v>
      </c>
      <c r="FF298" t="s">
        <v>234</v>
      </c>
      <c r="FG298" t="s">
        <v>234</v>
      </c>
      <c r="FH298" t="s">
        <v>234</v>
      </c>
      <c r="FI298" t="s">
        <v>234</v>
      </c>
      <c r="FJ298" t="s">
        <v>234</v>
      </c>
      <c r="FK298" t="s">
        <v>234</v>
      </c>
      <c r="FL298" t="s">
        <v>1655</v>
      </c>
      <c r="FM298" t="s">
        <v>1531</v>
      </c>
      <c r="FN298">
        <v>0</v>
      </c>
      <c r="FO298">
        <v>0</v>
      </c>
      <c r="FP298">
        <v>0</v>
      </c>
      <c r="FQ298">
        <v>0</v>
      </c>
      <c r="FR298">
        <v>1</v>
      </c>
      <c r="FS298">
        <v>0</v>
      </c>
      <c r="FT298">
        <v>0</v>
      </c>
      <c r="FU298">
        <v>0</v>
      </c>
      <c r="FV298">
        <v>0</v>
      </c>
      <c r="FW298">
        <v>0</v>
      </c>
      <c r="FX298">
        <v>0</v>
      </c>
      <c r="FY298">
        <v>0</v>
      </c>
      <c r="FZ298">
        <v>0</v>
      </c>
      <c r="GA298" t="s">
        <v>234</v>
      </c>
      <c r="GB298" t="s">
        <v>1018</v>
      </c>
      <c r="GC298">
        <v>1</v>
      </c>
      <c r="GD298">
        <v>0</v>
      </c>
      <c r="GE298">
        <v>0</v>
      </c>
      <c r="GF298">
        <v>0</v>
      </c>
      <c r="GG298">
        <v>0</v>
      </c>
      <c r="GH298">
        <v>0</v>
      </c>
      <c r="GI298">
        <v>0</v>
      </c>
      <c r="GJ298">
        <v>0</v>
      </c>
      <c r="GK298" t="s">
        <v>1655</v>
      </c>
      <c r="GL298" t="s">
        <v>1445</v>
      </c>
      <c r="GM298" t="s">
        <v>1655</v>
      </c>
      <c r="GN298" t="s">
        <v>441</v>
      </c>
      <c r="GO298" t="s">
        <v>305</v>
      </c>
      <c r="GP298" t="s">
        <v>2151</v>
      </c>
      <c r="GQ298" t="s">
        <v>314</v>
      </c>
      <c r="GR298" t="s">
        <v>1445</v>
      </c>
      <c r="GS298" t="s">
        <v>234</v>
      </c>
      <c r="GT298" t="s">
        <v>234</v>
      </c>
      <c r="GU298" t="s">
        <v>234</v>
      </c>
      <c r="GV298" t="s">
        <v>234</v>
      </c>
      <c r="GW298" t="s">
        <v>234</v>
      </c>
      <c r="GX298" t="s">
        <v>234</v>
      </c>
      <c r="GY298" t="s">
        <v>234</v>
      </c>
      <c r="GZ298" t="s">
        <v>234</v>
      </c>
      <c r="HA298" t="s">
        <v>1591</v>
      </c>
      <c r="HB298">
        <v>0</v>
      </c>
      <c r="HC298">
        <v>0</v>
      </c>
      <c r="HD298">
        <v>0</v>
      </c>
      <c r="HE298">
        <v>0</v>
      </c>
      <c r="HF298">
        <v>0</v>
      </c>
      <c r="HG298">
        <v>1</v>
      </c>
      <c r="HH298">
        <v>0</v>
      </c>
      <c r="HI298">
        <v>0</v>
      </c>
      <c r="HJ298" t="s">
        <v>234</v>
      </c>
      <c r="HK298" t="s">
        <v>1655</v>
      </c>
      <c r="HL298" t="s">
        <v>234</v>
      </c>
      <c r="HM298" t="s">
        <v>303</v>
      </c>
      <c r="HN298">
        <v>0</v>
      </c>
      <c r="HO298">
        <v>1</v>
      </c>
      <c r="HP298">
        <v>0</v>
      </c>
      <c r="HQ298" t="s">
        <v>234</v>
      </c>
      <c r="HR298" t="s">
        <v>234</v>
      </c>
      <c r="HS298" t="s">
        <v>234</v>
      </c>
      <c r="HT298" t="s">
        <v>234</v>
      </c>
      <c r="HU298" t="s">
        <v>234</v>
      </c>
      <c r="HV298" t="s">
        <v>234</v>
      </c>
      <c r="HW298" t="s">
        <v>234</v>
      </c>
      <c r="HX298" t="s">
        <v>234</v>
      </c>
      <c r="HY298" t="s">
        <v>234</v>
      </c>
      <c r="HZ298" t="s">
        <v>234</v>
      </c>
      <c r="IA298" t="s">
        <v>234</v>
      </c>
      <c r="IB298" t="s">
        <v>234</v>
      </c>
      <c r="IC298" t="s">
        <v>234</v>
      </c>
      <c r="ID298" t="s">
        <v>234</v>
      </c>
      <c r="IE298" t="s">
        <v>234</v>
      </c>
      <c r="IF298" t="s">
        <v>234</v>
      </c>
      <c r="IG298" t="s">
        <v>234</v>
      </c>
      <c r="IH298" t="s">
        <v>234</v>
      </c>
      <c r="II298" t="s">
        <v>234</v>
      </c>
      <c r="IJ298" t="s">
        <v>234</v>
      </c>
      <c r="IK298" t="s">
        <v>234</v>
      </c>
      <c r="IL298" t="s">
        <v>234</v>
      </c>
      <c r="IM298" t="s">
        <v>234</v>
      </c>
      <c r="IN298" t="s">
        <v>234</v>
      </c>
      <c r="IO298" t="s">
        <v>234</v>
      </c>
      <c r="IP298" t="s">
        <v>234</v>
      </c>
      <c r="IQ298" t="s">
        <v>234</v>
      </c>
      <c r="IR298" t="s">
        <v>234</v>
      </c>
      <c r="IS298" t="s">
        <v>234</v>
      </c>
      <c r="IT298" t="s">
        <v>234</v>
      </c>
      <c r="IU298" t="s">
        <v>234</v>
      </c>
      <c r="IV298" t="s">
        <v>234</v>
      </c>
      <c r="IW298" t="s">
        <v>234</v>
      </c>
      <c r="IX298" t="s">
        <v>234</v>
      </c>
      <c r="IY298" t="s">
        <v>234</v>
      </c>
      <c r="IZ298" t="s">
        <v>234</v>
      </c>
      <c r="JA298" t="s">
        <v>234</v>
      </c>
      <c r="JB298" t="s">
        <v>234</v>
      </c>
      <c r="JC298" t="s">
        <v>234</v>
      </c>
      <c r="JD298" t="s">
        <v>234</v>
      </c>
      <c r="JE298" t="s">
        <v>234</v>
      </c>
      <c r="JF298" t="s">
        <v>234</v>
      </c>
      <c r="JG298" t="s">
        <v>234</v>
      </c>
      <c r="JH298" t="s">
        <v>234</v>
      </c>
      <c r="JI298" t="s">
        <v>234</v>
      </c>
      <c r="JJ298" t="s">
        <v>234</v>
      </c>
      <c r="JK298" t="s">
        <v>234</v>
      </c>
      <c r="JL298" t="s">
        <v>234</v>
      </c>
      <c r="JM298" t="s">
        <v>234</v>
      </c>
      <c r="JN298" t="s">
        <v>234</v>
      </c>
      <c r="JO298" t="s">
        <v>234</v>
      </c>
      <c r="JP298" t="s">
        <v>234</v>
      </c>
      <c r="JQ298" t="s">
        <v>234</v>
      </c>
      <c r="JR298" t="s">
        <v>234</v>
      </c>
      <c r="JS298" t="s">
        <v>234</v>
      </c>
      <c r="JT298" t="s">
        <v>234</v>
      </c>
      <c r="JU298" t="s">
        <v>234</v>
      </c>
      <c r="JV298" t="s">
        <v>234</v>
      </c>
      <c r="JW298" t="s">
        <v>234</v>
      </c>
      <c r="JX298" t="s">
        <v>3443</v>
      </c>
    </row>
    <row r="299" spans="1:284" x14ac:dyDescent="0.35">
      <c r="A299" t="s">
        <v>4505</v>
      </c>
      <c r="B299" s="268">
        <v>44622</v>
      </c>
      <c r="C299" t="s">
        <v>451</v>
      </c>
      <c r="D299" t="s">
        <v>450</v>
      </c>
      <c r="E299" t="s">
        <v>4486</v>
      </c>
      <c r="F299" t="s">
        <v>441</v>
      </c>
      <c r="G299" t="s">
        <v>1922</v>
      </c>
      <c r="H299" t="s">
        <v>4487</v>
      </c>
      <c r="I299" t="s">
        <v>246</v>
      </c>
      <c r="J299" t="s">
        <v>4489</v>
      </c>
      <c r="K299" t="s">
        <v>366</v>
      </c>
      <c r="L299" t="s">
        <v>284</v>
      </c>
      <c r="M299" t="s">
        <v>250</v>
      </c>
      <c r="N299" t="s">
        <v>234</v>
      </c>
      <c r="O299" t="s">
        <v>234</v>
      </c>
      <c r="P299" t="s">
        <v>285</v>
      </c>
      <c r="Q299" t="s">
        <v>234</v>
      </c>
      <c r="R299" t="s">
        <v>3875</v>
      </c>
      <c r="S299">
        <v>1</v>
      </c>
      <c r="T299">
        <v>1</v>
      </c>
      <c r="U299">
        <v>0</v>
      </c>
      <c r="V299">
        <v>0</v>
      </c>
      <c r="W299">
        <v>0</v>
      </c>
      <c r="X299">
        <v>0</v>
      </c>
      <c r="Y299">
        <v>0</v>
      </c>
      <c r="Z299">
        <v>0</v>
      </c>
      <c r="AA299" t="s">
        <v>309</v>
      </c>
      <c r="AB299" t="s">
        <v>750</v>
      </c>
      <c r="AC299" t="s">
        <v>287</v>
      </c>
      <c r="AD299">
        <v>1</v>
      </c>
      <c r="AE299">
        <v>0</v>
      </c>
      <c r="AF299">
        <v>0</v>
      </c>
      <c r="AG299">
        <v>0</v>
      </c>
      <c r="AH299">
        <v>0</v>
      </c>
      <c r="AI299">
        <v>0</v>
      </c>
      <c r="AJ299">
        <v>0</v>
      </c>
      <c r="AK299">
        <v>0</v>
      </c>
      <c r="AL299">
        <v>0</v>
      </c>
      <c r="AM299">
        <v>0</v>
      </c>
      <c r="AN299" t="s">
        <v>234</v>
      </c>
      <c r="AO299" t="s">
        <v>317</v>
      </c>
      <c r="AP299" t="s">
        <v>311</v>
      </c>
      <c r="AQ299" t="s">
        <v>3972</v>
      </c>
      <c r="AR299">
        <v>1</v>
      </c>
      <c r="AS299">
        <v>1</v>
      </c>
      <c r="AT299">
        <v>0</v>
      </c>
      <c r="AU299">
        <v>1</v>
      </c>
      <c r="AV299">
        <v>0</v>
      </c>
      <c r="AW299">
        <v>0</v>
      </c>
      <c r="AX299">
        <v>1</v>
      </c>
      <c r="AY299">
        <v>0</v>
      </c>
      <c r="AZ299" t="s">
        <v>1500</v>
      </c>
      <c r="BA299">
        <v>500</v>
      </c>
      <c r="BB299">
        <v>250</v>
      </c>
      <c r="BC299" t="s">
        <v>1655</v>
      </c>
      <c r="BD299">
        <v>450</v>
      </c>
      <c r="BE299" s="252">
        <v>173.07692307692301</v>
      </c>
      <c r="BF299" t="s">
        <v>1655</v>
      </c>
      <c r="BG299" t="s">
        <v>234</v>
      </c>
      <c r="BH299" s="252" t="s">
        <v>234</v>
      </c>
      <c r="BI299" t="s">
        <v>234</v>
      </c>
      <c r="BJ299">
        <v>500</v>
      </c>
      <c r="BK299" s="252">
        <v>172.413793103448</v>
      </c>
      <c r="BL299" t="s">
        <v>1655</v>
      </c>
      <c r="BM299" t="s">
        <v>234</v>
      </c>
      <c r="BN299" s="252" t="s">
        <v>234</v>
      </c>
      <c r="BO299" t="s">
        <v>234</v>
      </c>
      <c r="BP299" t="s">
        <v>234</v>
      </c>
      <c r="BQ299" s="252" t="s">
        <v>234</v>
      </c>
      <c r="BR299" t="s">
        <v>234</v>
      </c>
      <c r="BS299" t="s">
        <v>1507</v>
      </c>
      <c r="BT299" t="s">
        <v>1655</v>
      </c>
      <c r="BU299">
        <v>1200</v>
      </c>
      <c r="BV299" t="s">
        <v>234</v>
      </c>
      <c r="BW299" t="s">
        <v>234</v>
      </c>
      <c r="BX299" t="s">
        <v>234</v>
      </c>
      <c r="BY299" t="s">
        <v>234</v>
      </c>
      <c r="BZ299" t="s">
        <v>234</v>
      </c>
      <c r="CA299" t="s">
        <v>234</v>
      </c>
      <c r="CB299" t="s">
        <v>259</v>
      </c>
      <c r="CC299">
        <v>1200</v>
      </c>
      <c r="CD299" t="s">
        <v>1655</v>
      </c>
      <c r="CE299" t="s">
        <v>1445</v>
      </c>
      <c r="CF299" t="s">
        <v>234</v>
      </c>
      <c r="CG299" t="s">
        <v>234</v>
      </c>
      <c r="CH299" t="s">
        <v>234</v>
      </c>
      <c r="CI299" t="s">
        <v>234</v>
      </c>
      <c r="CJ299" t="s">
        <v>234</v>
      </c>
      <c r="CK299" t="s">
        <v>234</v>
      </c>
      <c r="CL299" t="s">
        <v>234</v>
      </c>
      <c r="CM299" t="s">
        <v>234</v>
      </c>
      <c r="CN299" t="s">
        <v>234</v>
      </c>
      <c r="CO299" t="s">
        <v>234</v>
      </c>
      <c r="CP299" t="s">
        <v>234</v>
      </c>
      <c r="CQ299" t="s">
        <v>234</v>
      </c>
      <c r="CR299" t="s">
        <v>234</v>
      </c>
      <c r="CS299" t="s">
        <v>234</v>
      </c>
      <c r="CT299" t="s">
        <v>234</v>
      </c>
      <c r="CU299" t="s">
        <v>234</v>
      </c>
      <c r="CV299" t="s">
        <v>234</v>
      </c>
      <c r="CW299" t="s">
        <v>234</v>
      </c>
      <c r="CX299" t="s">
        <v>234</v>
      </c>
      <c r="CY299" t="s">
        <v>234</v>
      </c>
      <c r="CZ299" t="s">
        <v>234</v>
      </c>
      <c r="DA299" t="s">
        <v>234</v>
      </c>
      <c r="DB299" t="s">
        <v>234</v>
      </c>
      <c r="DC299" t="s">
        <v>234</v>
      </c>
      <c r="DD299" t="s">
        <v>234</v>
      </c>
      <c r="DE299" t="s">
        <v>1655</v>
      </c>
      <c r="DF299" t="s">
        <v>1445</v>
      </c>
      <c r="DG299" t="s">
        <v>1655</v>
      </c>
      <c r="DH299" t="s">
        <v>441</v>
      </c>
      <c r="DI299" t="s">
        <v>305</v>
      </c>
      <c r="DJ299" t="s">
        <v>2151</v>
      </c>
      <c r="DK299" t="s">
        <v>314</v>
      </c>
      <c r="DL299" t="s">
        <v>1018</v>
      </c>
      <c r="DM299">
        <v>1</v>
      </c>
      <c r="DN299">
        <v>0</v>
      </c>
      <c r="DO299">
        <v>0</v>
      </c>
      <c r="DP299">
        <v>0</v>
      </c>
      <c r="DQ299">
        <v>0</v>
      </c>
      <c r="DR299">
        <v>0</v>
      </c>
      <c r="DS299">
        <v>0</v>
      </c>
      <c r="DT299">
        <v>0</v>
      </c>
      <c r="DU299" t="s">
        <v>1655</v>
      </c>
      <c r="DV299">
        <v>15</v>
      </c>
      <c r="DW299" t="s">
        <v>3819</v>
      </c>
      <c r="DX299" t="s">
        <v>234</v>
      </c>
      <c r="DY299" t="s">
        <v>234</v>
      </c>
      <c r="DZ299" t="s">
        <v>234</v>
      </c>
      <c r="EA299" s="99">
        <v>15</v>
      </c>
      <c r="EB299" t="s">
        <v>1655</v>
      </c>
      <c r="EC299" t="s">
        <v>234</v>
      </c>
      <c r="ED299" t="s">
        <v>234</v>
      </c>
      <c r="EE299" t="s">
        <v>234</v>
      </c>
      <c r="EF299" t="s">
        <v>234</v>
      </c>
      <c r="EG299" t="s">
        <v>234</v>
      </c>
      <c r="EH299" t="s">
        <v>234</v>
      </c>
      <c r="EI299" t="s">
        <v>234</v>
      </c>
      <c r="EJ299" t="s">
        <v>234</v>
      </c>
      <c r="EK299" s="252" t="s">
        <v>234</v>
      </c>
      <c r="EL299" t="s">
        <v>234</v>
      </c>
      <c r="EM299" t="s">
        <v>234</v>
      </c>
      <c r="EN299" t="s">
        <v>234</v>
      </c>
      <c r="EO299" t="s">
        <v>234</v>
      </c>
      <c r="EP299" t="s">
        <v>234</v>
      </c>
      <c r="EQ299" s="252" t="s">
        <v>234</v>
      </c>
      <c r="ER299" t="s">
        <v>234</v>
      </c>
      <c r="ES299" t="s">
        <v>234</v>
      </c>
      <c r="ET299" t="s">
        <v>234</v>
      </c>
      <c r="EU299" t="s">
        <v>234</v>
      </c>
      <c r="EV299" t="s">
        <v>234</v>
      </c>
      <c r="EW299" t="s">
        <v>234</v>
      </c>
      <c r="EX299" t="s">
        <v>234</v>
      </c>
      <c r="EY299" t="s">
        <v>234</v>
      </c>
      <c r="EZ299" t="s">
        <v>234</v>
      </c>
      <c r="FA299" t="s">
        <v>234</v>
      </c>
      <c r="FB299" t="s">
        <v>234</v>
      </c>
      <c r="FC299" t="s">
        <v>234</v>
      </c>
      <c r="FD299" t="s">
        <v>234</v>
      </c>
      <c r="FE299" t="s">
        <v>234</v>
      </c>
      <c r="FF299" t="s">
        <v>234</v>
      </c>
      <c r="FG299" t="s">
        <v>234</v>
      </c>
      <c r="FH299" t="s">
        <v>234</v>
      </c>
      <c r="FI299" t="s">
        <v>234</v>
      </c>
      <c r="FJ299" t="s">
        <v>234</v>
      </c>
      <c r="FK299" t="s">
        <v>234</v>
      </c>
      <c r="FL299" t="s">
        <v>1445</v>
      </c>
      <c r="FM299" t="s">
        <v>234</v>
      </c>
      <c r="FN299" t="s">
        <v>234</v>
      </c>
      <c r="FO299" t="s">
        <v>234</v>
      </c>
      <c r="FP299" t="s">
        <v>234</v>
      </c>
      <c r="FQ299" t="s">
        <v>234</v>
      </c>
      <c r="FR299" t="s">
        <v>234</v>
      </c>
      <c r="FS299" t="s">
        <v>234</v>
      </c>
      <c r="FT299" t="s">
        <v>234</v>
      </c>
      <c r="FU299" t="s">
        <v>234</v>
      </c>
      <c r="FV299" t="s">
        <v>234</v>
      </c>
      <c r="FW299" t="s">
        <v>234</v>
      </c>
      <c r="FX299" t="s">
        <v>234</v>
      </c>
      <c r="FY299" t="s">
        <v>234</v>
      </c>
      <c r="FZ299" t="s">
        <v>234</v>
      </c>
      <c r="GA299" t="s">
        <v>234</v>
      </c>
      <c r="GB299" t="s">
        <v>234</v>
      </c>
      <c r="GC299" t="s">
        <v>234</v>
      </c>
      <c r="GD299" t="s">
        <v>234</v>
      </c>
      <c r="GE299" t="s">
        <v>234</v>
      </c>
      <c r="GF299" t="s">
        <v>234</v>
      </c>
      <c r="GG299" t="s">
        <v>234</v>
      </c>
      <c r="GH299" t="s">
        <v>234</v>
      </c>
      <c r="GI299" t="s">
        <v>234</v>
      </c>
      <c r="GJ299" t="s">
        <v>234</v>
      </c>
      <c r="GK299" t="s">
        <v>1655</v>
      </c>
      <c r="GL299" t="s">
        <v>1445</v>
      </c>
      <c r="GM299" t="s">
        <v>1655</v>
      </c>
      <c r="GN299" t="s">
        <v>441</v>
      </c>
      <c r="GO299" t="s">
        <v>305</v>
      </c>
      <c r="GP299" t="s">
        <v>2151</v>
      </c>
      <c r="GQ299" t="s">
        <v>314</v>
      </c>
      <c r="GR299" t="s">
        <v>1445</v>
      </c>
      <c r="GS299" t="s">
        <v>234</v>
      </c>
      <c r="GT299" t="s">
        <v>234</v>
      </c>
      <c r="GU299" t="s">
        <v>234</v>
      </c>
      <c r="GV299" t="s">
        <v>234</v>
      </c>
      <c r="GW299" t="s">
        <v>234</v>
      </c>
      <c r="GX299" t="s">
        <v>234</v>
      </c>
      <c r="GY299" t="s">
        <v>234</v>
      </c>
      <c r="GZ299" t="s">
        <v>234</v>
      </c>
      <c r="HA299" t="s">
        <v>1586</v>
      </c>
      <c r="HB299">
        <v>0</v>
      </c>
      <c r="HC299">
        <v>0</v>
      </c>
      <c r="HD299">
        <v>1</v>
      </c>
      <c r="HE299">
        <v>0</v>
      </c>
      <c r="HF299">
        <v>0</v>
      </c>
      <c r="HG299">
        <v>0</v>
      </c>
      <c r="HH299">
        <v>0</v>
      </c>
      <c r="HI299">
        <v>0</v>
      </c>
      <c r="HJ299" t="s">
        <v>234</v>
      </c>
      <c r="HK299" t="s">
        <v>1655</v>
      </c>
      <c r="HL299" t="s">
        <v>234</v>
      </c>
      <c r="HM299" t="s">
        <v>4504</v>
      </c>
      <c r="HN299">
        <v>1</v>
      </c>
      <c r="HO299">
        <v>1</v>
      </c>
      <c r="HP299">
        <v>0</v>
      </c>
      <c r="HQ299" t="s">
        <v>234</v>
      </c>
      <c r="HR299" t="s">
        <v>234</v>
      </c>
      <c r="HS299" t="s">
        <v>234</v>
      </c>
      <c r="HT299" t="s">
        <v>234</v>
      </c>
      <c r="HU299" t="s">
        <v>234</v>
      </c>
      <c r="HV299" t="s">
        <v>234</v>
      </c>
      <c r="HW299" t="s">
        <v>234</v>
      </c>
      <c r="HX299" t="s">
        <v>234</v>
      </c>
      <c r="HY299" t="s">
        <v>234</v>
      </c>
      <c r="HZ299" t="s">
        <v>234</v>
      </c>
      <c r="IA299" t="s">
        <v>234</v>
      </c>
      <c r="IB299" t="s">
        <v>234</v>
      </c>
      <c r="IC299" t="s">
        <v>234</v>
      </c>
      <c r="ID299" t="s">
        <v>234</v>
      </c>
      <c r="IE299" t="s">
        <v>234</v>
      </c>
      <c r="IF299" t="s">
        <v>234</v>
      </c>
      <c r="IG299" t="s">
        <v>234</v>
      </c>
      <c r="IH299" t="s">
        <v>234</v>
      </c>
      <c r="II299" t="s">
        <v>234</v>
      </c>
      <c r="IJ299" t="s">
        <v>234</v>
      </c>
      <c r="IK299" t="s">
        <v>234</v>
      </c>
      <c r="IL299" t="s">
        <v>234</v>
      </c>
      <c r="IM299" t="s">
        <v>234</v>
      </c>
      <c r="IN299" t="s">
        <v>234</v>
      </c>
      <c r="IO299" t="s">
        <v>234</v>
      </c>
      <c r="IP299" t="s">
        <v>234</v>
      </c>
      <c r="IQ299" t="s">
        <v>234</v>
      </c>
      <c r="IR299" t="s">
        <v>234</v>
      </c>
      <c r="IS299" t="s">
        <v>234</v>
      </c>
      <c r="IT299" t="s">
        <v>234</v>
      </c>
      <c r="IU299" t="s">
        <v>234</v>
      </c>
      <c r="IV299" t="s">
        <v>234</v>
      </c>
      <c r="IW299" t="s">
        <v>234</v>
      </c>
      <c r="IX299" t="s">
        <v>234</v>
      </c>
      <c r="IY299" t="s">
        <v>234</v>
      </c>
      <c r="IZ299" t="s">
        <v>234</v>
      </c>
      <c r="JA299" t="s">
        <v>234</v>
      </c>
      <c r="JB299" t="s">
        <v>234</v>
      </c>
      <c r="JC299" t="s">
        <v>234</v>
      </c>
      <c r="JD299" t="s">
        <v>234</v>
      </c>
      <c r="JE299" t="s">
        <v>234</v>
      </c>
      <c r="JF299" t="s">
        <v>234</v>
      </c>
      <c r="JG299" t="s">
        <v>234</v>
      </c>
      <c r="JH299" t="s">
        <v>234</v>
      </c>
      <c r="JI299" t="s">
        <v>234</v>
      </c>
      <c r="JJ299" t="s">
        <v>234</v>
      </c>
      <c r="JK299" t="s">
        <v>234</v>
      </c>
      <c r="JL299" t="s">
        <v>234</v>
      </c>
      <c r="JM299" t="s">
        <v>234</v>
      </c>
      <c r="JN299" t="s">
        <v>234</v>
      </c>
      <c r="JO299" t="s">
        <v>234</v>
      </c>
      <c r="JP299" t="s">
        <v>234</v>
      </c>
      <c r="JQ299" t="s">
        <v>234</v>
      </c>
      <c r="JR299" t="s">
        <v>234</v>
      </c>
      <c r="JS299" t="s">
        <v>234</v>
      </c>
      <c r="JT299" t="s">
        <v>234</v>
      </c>
      <c r="JU299" t="s">
        <v>234</v>
      </c>
      <c r="JV299" t="s">
        <v>234</v>
      </c>
      <c r="JW299" t="s">
        <v>234</v>
      </c>
      <c r="JX299" t="s">
        <v>3443</v>
      </c>
    </row>
    <row r="300" spans="1:284" x14ac:dyDescent="0.35">
      <c r="A300" t="s">
        <v>4507</v>
      </c>
      <c r="B300" s="268">
        <v>44622</v>
      </c>
      <c r="C300" t="s">
        <v>451</v>
      </c>
      <c r="D300" t="s">
        <v>450</v>
      </c>
      <c r="E300" t="s">
        <v>4486</v>
      </c>
      <c r="F300" t="s">
        <v>441</v>
      </c>
      <c r="G300" t="s">
        <v>1922</v>
      </c>
      <c r="H300" t="s">
        <v>4487</v>
      </c>
      <c r="I300" t="s">
        <v>246</v>
      </c>
      <c r="J300" t="s">
        <v>4489</v>
      </c>
      <c r="K300" t="s">
        <v>366</v>
      </c>
      <c r="L300" t="s">
        <v>284</v>
      </c>
      <c r="M300" t="s">
        <v>250</v>
      </c>
      <c r="N300" t="s">
        <v>234</v>
      </c>
      <c r="O300" t="s">
        <v>234</v>
      </c>
      <c r="P300" t="s">
        <v>285</v>
      </c>
      <c r="Q300" t="s">
        <v>234</v>
      </c>
      <c r="R300" t="s">
        <v>318</v>
      </c>
      <c r="S300">
        <v>1</v>
      </c>
      <c r="T300">
        <v>0</v>
      </c>
      <c r="U300">
        <v>0</v>
      </c>
      <c r="V300">
        <v>0</v>
      </c>
      <c r="W300">
        <v>0</v>
      </c>
      <c r="X300">
        <v>0</v>
      </c>
      <c r="Y300">
        <v>0</v>
      </c>
      <c r="Z300">
        <v>0</v>
      </c>
      <c r="AA300" t="s">
        <v>309</v>
      </c>
      <c r="AB300" t="s">
        <v>750</v>
      </c>
      <c r="AC300" t="s">
        <v>287</v>
      </c>
      <c r="AD300">
        <v>1</v>
      </c>
      <c r="AE300">
        <v>0</v>
      </c>
      <c r="AF300">
        <v>0</v>
      </c>
      <c r="AG300">
        <v>0</v>
      </c>
      <c r="AH300">
        <v>0</v>
      </c>
      <c r="AI300">
        <v>0</v>
      </c>
      <c r="AJ300">
        <v>0</v>
      </c>
      <c r="AK300">
        <v>0</v>
      </c>
      <c r="AL300">
        <v>0</v>
      </c>
      <c r="AM300">
        <v>0</v>
      </c>
      <c r="AN300" t="s">
        <v>234</v>
      </c>
      <c r="AO300" t="s">
        <v>317</v>
      </c>
      <c r="AP300" t="s">
        <v>289</v>
      </c>
      <c r="AQ300" t="s">
        <v>1470</v>
      </c>
      <c r="AR300">
        <v>0</v>
      </c>
      <c r="AS300">
        <v>0</v>
      </c>
      <c r="AT300">
        <v>0</v>
      </c>
      <c r="AU300">
        <v>0</v>
      </c>
      <c r="AV300">
        <v>0</v>
      </c>
      <c r="AW300">
        <v>1</v>
      </c>
      <c r="AX300">
        <v>0</v>
      </c>
      <c r="AY300">
        <v>0</v>
      </c>
      <c r="AZ300" t="s">
        <v>1500</v>
      </c>
      <c r="BA300" t="s">
        <v>234</v>
      </c>
      <c r="BB300" t="s">
        <v>234</v>
      </c>
      <c r="BC300" t="s">
        <v>234</v>
      </c>
      <c r="BD300" t="s">
        <v>234</v>
      </c>
      <c r="BE300" s="252" t="s">
        <v>234</v>
      </c>
      <c r="BF300" t="s">
        <v>234</v>
      </c>
      <c r="BG300" t="s">
        <v>234</v>
      </c>
      <c r="BH300" s="252" t="s">
        <v>234</v>
      </c>
      <c r="BI300" t="s">
        <v>234</v>
      </c>
      <c r="BJ300" t="s">
        <v>234</v>
      </c>
      <c r="BK300" s="252" t="s">
        <v>234</v>
      </c>
      <c r="BL300" t="s">
        <v>234</v>
      </c>
      <c r="BM300" t="s">
        <v>234</v>
      </c>
      <c r="BN300" s="252" t="s">
        <v>234</v>
      </c>
      <c r="BO300" t="s">
        <v>234</v>
      </c>
      <c r="BP300">
        <v>500</v>
      </c>
      <c r="BQ300" s="252">
        <v>208.333333333333</v>
      </c>
      <c r="BR300" t="s">
        <v>1445</v>
      </c>
      <c r="BS300" t="s">
        <v>234</v>
      </c>
      <c r="BT300" t="s">
        <v>234</v>
      </c>
      <c r="BU300" t="s">
        <v>234</v>
      </c>
      <c r="BV300" t="s">
        <v>234</v>
      </c>
      <c r="BW300" t="s">
        <v>234</v>
      </c>
      <c r="BX300" t="s">
        <v>234</v>
      </c>
      <c r="BY300" t="s">
        <v>234</v>
      </c>
      <c r="BZ300" t="s">
        <v>234</v>
      </c>
      <c r="CA300" t="s">
        <v>234</v>
      </c>
      <c r="CB300" t="s">
        <v>234</v>
      </c>
      <c r="CC300" t="s">
        <v>234</v>
      </c>
      <c r="CD300" t="s">
        <v>234</v>
      </c>
      <c r="CE300" t="s">
        <v>1655</v>
      </c>
      <c r="CF300" t="s">
        <v>246</v>
      </c>
      <c r="CG300">
        <v>0</v>
      </c>
      <c r="CH300">
        <v>0</v>
      </c>
      <c r="CI300">
        <v>0</v>
      </c>
      <c r="CJ300">
        <v>0</v>
      </c>
      <c r="CK300">
        <v>0</v>
      </c>
      <c r="CL300">
        <v>0</v>
      </c>
      <c r="CM300">
        <v>0</v>
      </c>
      <c r="CN300">
        <v>0</v>
      </c>
      <c r="CO300">
        <v>0</v>
      </c>
      <c r="CP300">
        <v>0</v>
      </c>
      <c r="CQ300">
        <v>0</v>
      </c>
      <c r="CR300">
        <v>0</v>
      </c>
      <c r="CS300">
        <v>1</v>
      </c>
      <c r="CT300">
        <v>0</v>
      </c>
      <c r="CU300" t="s">
        <v>4506</v>
      </c>
      <c r="CV300" t="s">
        <v>1470</v>
      </c>
      <c r="CW300">
        <v>0</v>
      </c>
      <c r="CX300">
        <v>0</v>
      </c>
      <c r="CY300">
        <v>0</v>
      </c>
      <c r="CZ300">
        <v>0</v>
      </c>
      <c r="DA300">
        <v>0</v>
      </c>
      <c r="DB300">
        <v>1</v>
      </c>
      <c r="DC300">
        <v>0</v>
      </c>
      <c r="DD300">
        <v>0</v>
      </c>
      <c r="DE300" t="s">
        <v>1445</v>
      </c>
      <c r="DF300" t="s">
        <v>1445</v>
      </c>
      <c r="DG300" t="s">
        <v>1655</v>
      </c>
      <c r="DH300" t="s">
        <v>441</v>
      </c>
      <c r="DI300" t="s">
        <v>305</v>
      </c>
      <c r="DJ300" t="s">
        <v>1922</v>
      </c>
      <c r="DK300" t="s">
        <v>305</v>
      </c>
      <c r="DL300" t="s">
        <v>234</v>
      </c>
      <c r="DM300" t="s">
        <v>234</v>
      </c>
      <c r="DN300" t="s">
        <v>234</v>
      </c>
      <c r="DO300" t="s">
        <v>234</v>
      </c>
      <c r="DP300" t="s">
        <v>234</v>
      </c>
      <c r="DQ300" t="s">
        <v>234</v>
      </c>
      <c r="DR300" t="s">
        <v>234</v>
      </c>
      <c r="DS300" t="s">
        <v>234</v>
      </c>
      <c r="DT300" t="s">
        <v>234</v>
      </c>
      <c r="DU300" t="s">
        <v>234</v>
      </c>
      <c r="DV300" t="s">
        <v>234</v>
      </c>
      <c r="DW300" t="s">
        <v>234</v>
      </c>
      <c r="DX300" t="s">
        <v>234</v>
      </c>
      <c r="DY300" t="s">
        <v>234</v>
      </c>
      <c r="DZ300" t="s">
        <v>234</v>
      </c>
      <c r="EA300" t="s">
        <v>234</v>
      </c>
      <c r="EB300" t="s">
        <v>234</v>
      </c>
      <c r="EC300" t="s">
        <v>234</v>
      </c>
      <c r="ED300" t="s">
        <v>234</v>
      </c>
      <c r="EE300" t="s">
        <v>234</v>
      </c>
      <c r="EF300" t="s">
        <v>234</v>
      </c>
      <c r="EG300" t="s">
        <v>234</v>
      </c>
      <c r="EH300" t="s">
        <v>234</v>
      </c>
      <c r="EI300" t="s">
        <v>234</v>
      </c>
      <c r="EJ300" t="s">
        <v>234</v>
      </c>
      <c r="EK300" s="252" t="s">
        <v>234</v>
      </c>
      <c r="EL300" t="s">
        <v>234</v>
      </c>
      <c r="EM300" t="s">
        <v>234</v>
      </c>
      <c r="EN300" t="s">
        <v>234</v>
      </c>
      <c r="EO300" t="s">
        <v>234</v>
      </c>
      <c r="EP300" t="s">
        <v>234</v>
      </c>
      <c r="EQ300" s="252" t="s">
        <v>234</v>
      </c>
      <c r="ER300" t="s">
        <v>234</v>
      </c>
      <c r="ES300" t="s">
        <v>234</v>
      </c>
      <c r="ET300" t="s">
        <v>234</v>
      </c>
      <c r="EU300" t="s">
        <v>234</v>
      </c>
      <c r="EV300" t="s">
        <v>234</v>
      </c>
      <c r="EW300" t="s">
        <v>234</v>
      </c>
      <c r="EX300" t="s">
        <v>234</v>
      </c>
      <c r="EY300" t="s">
        <v>234</v>
      </c>
      <c r="EZ300" t="s">
        <v>234</v>
      </c>
      <c r="FA300" t="s">
        <v>234</v>
      </c>
      <c r="FB300" t="s">
        <v>234</v>
      </c>
      <c r="FC300" t="s">
        <v>234</v>
      </c>
      <c r="FD300" t="s">
        <v>234</v>
      </c>
      <c r="FE300" t="s">
        <v>234</v>
      </c>
      <c r="FF300" t="s">
        <v>234</v>
      </c>
      <c r="FG300" t="s">
        <v>234</v>
      </c>
      <c r="FH300" t="s">
        <v>234</v>
      </c>
      <c r="FI300" t="s">
        <v>234</v>
      </c>
      <c r="FJ300" t="s">
        <v>234</v>
      </c>
      <c r="FK300" t="s">
        <v>234</v>
      </c>
      <c r="FL300" t="s">
        <v>234</v>
      </c>
      <c r="FM300" t="s">
        <v>234</v>
      </c>
      <c r="FN300" t="s">
        <v>234</v>
      </c>
      <c r="FO300" t="s">
        <v>234</v>
      </c>
      <c r="FP300" t="s">
        <v>234</v>
      </c>
      <c r="FQ300" t="s">
        <v>234</v>
      </c>
      <c r="FR300" t="s">
        <v>234</v>
      </c>
      <c r="FS300" t="s">
        <v>234</v>
      </c>
      <c r="FT300" t="s">
        <v>234</v>
      </c>
      <c r="FU300" t="s">
        <v>234</v>
      </c>
      <c r="FV300" t="s">
        <v>234</v>
      </c>
      <c r="FW300" t="s">
        <v>234</v>
      </c>
      <c r="FX300" t="s">
        <v>234</v>
      </c>
      <c r="FY300" t="s">
        <v>234</v>
      </c>
      <c r="FZ300" t="s">
        <v>234</v>
      </c>
      <c r="GA300" t="s">
        <v>234</v>
      </c>
      <c r="GB300" t="s">
        <v>234</v>
      </c>
      <c r="GC300" t="s">
        <v>234</v>
      </c>
      <c r="GD300" t="s">
        <v>234</v>
      </c>
      <c r="GE300" t="s">
        <v>234</v>
      </c>
      <c r="GF300" t="s">
        <v>234</v>
      </c>
      <c r="GG300" t="s">
        <v>234</v>
      </c>
      <c r="GH300" t="s">
        <v>234</v>
      </c>
      <c r="GI300" t="s">
        <v>234</v>
      </c>
      <c r="GJ300" t="s">
        <v>234</v>
      </c>
      <c r="GK300" t="s">
        <v>234</v>
      </c>
      <c r="GL300" t="s">
        <v>234</v>
      </c>
      <c r="GM300" t="s">
        <v>234</v>
      </c>
      <c r="GN300" t="s">
        <v>234</v>
      </c>
      <c r="GO300" t="s">
        <v>234</v>
      </c>
      <c r="GP300" t="s">
        <v>234</v>
      </c>
      <c r="GQ300" t="s">
        <v>234</v>
      </c>
      <c r="GR300" t="s">
        <v>1445</v>
      </c>
      <c r="GS300" t="s">
        <v>234</v>
      </c>
      <c r="GT300" t="s">
        <v>234</v>
      </c>
      <c r="GU300" t="s">
        <v>234</v>
      </c>
      <c r="GV300" t="s">
        <v>234</v>
      </c>
      <c r="GW300" t="s">
        <v>234</v>
      </c>
      <c r="GX300" t="s">
        <v>234</v>
      </c>
      <c r="GY300" t="s">
        <v>234</v>
      </c>
      <c r="GZ300" t="s">
        <v>234</v>
      </c>
      <c r="HA300" t="s">
        <v>1591</v>
      </c>
      <c r="HB300">
        <v>0</v>
      </c>
      <c r="HC300">
        <v>0</v>
      </c>
      <c r="HD300">
        <v>0</v>
      </c>
      <c r="HE300">
        <v>0</v>
      </c>
      <c r="HF300">
        <v>0</v>
      </c>
      <c r="HG300">
        <v>1</v>
      </c>
      <c r="HH300">
        <v>0</v>
      </c>
      <c r="HI300">
        <v>0</v>
      </c>
      <c r="HJ300" t="s">
        <v>234</v>
      </c>
      <c r="HK300" t="s">
        <v>1655</v>
      </c>
      <c r="HL300" t="s">
        <v>234</v>
      </c>
      <c r="HM300" t="s">
        <v>309</v>
      </c>
      <c r="HN300">
        <v>1</v>
      </c>
      <c r="HO300">
        <v>0</v>
      </c>
      <c r="HP300">
        <v>0</v>
      </c>
      <c r="HQ300" t="s">
        <v>234</v>
      </c>
      <c r="HR300" t="s">
        <v>234</v>
      </c>
      <c r="HS300" t="s">
        <v>234</v>
      </c>
      <c r="HT300" t="s">
        <v>234</v>
      </c>
      <c r="HU300" t="s">
        <v>234</v>
      </c>
      <c r="HV300" t="s">
        <v>234</v>
      </c>
      <c r="HW300" t="s">
        <v>234</v>
      </c>
      <c r="HX300" t="s">
        <v>234</v>
      </c>
      <c r="HY300" t="s">
        <v>234</v>
      </c>
      <c r="HZ300" t="s">
        <v>234</v>
      </c>
      <c r="IA300" t="s">
        <v>234</v>
      </c>
      <c r="IB300" t="s">
        <v>234</v>
      </c>
      <c r="IC300" t="s">
        <v>234</v>
      </c>
      <c r="ID300" t="s">
        <v>234</v>
      </c>
      <c r="IE300" t="s">
        <v>234</v>
      </c>
      <c r="IF300" t="s">
        <v>234</v>
      </c>
      <c r="IG300" t="s">
        <v>234</v>
      </c>
      <c r="IH300" t="s">
        <v>234</v>
      </c>
      <c r="II300" t="s">
        <v>234</v>
      </c>
      <c r="IJ300" t="s">
        <v>234</v>
      </c>
      <c r="IK300" t="s">
        <v>234</v>
      </c>
      <c r="IL300" t="s">
        <v>234</v>
      </c>
      <c r="IM300" t="s">
        <v>234</v>
      </c>
      <c r="IN300" t="s">
        <v>234</v>
      </c>
      <c r="IO300" t="s">
        <v>234</v>
      </c>
      <c r="IP300" t="s">
        <v>234</v>
      </c>
      <c r="IQ300" t="s">
        <v>234</v>
      </c>
      <c r="IR300" t="s">
        <v>234</v>
      </c>
      <c r="IS300" t="s">
        <v>234</v>
      </c>
      <c r="IT300" t="s">
        <v>234</v>
      </c>
      <c r="IU300" t="s">
        <v>234</v>
      </c>
      <c r="IV300" t="s">
        <v>234</v>
      </c>
      <c r="IW300" t="s">
        <v>234</v>
      </c>
      <c r="IX300" t="s">
        <v>234</v>
      </c>
      <c r="IY300" t="s">
        <v>234</v>
      </c>
      <c r="IZ300" t="s">
        <v>234</v>
      </c>
      <c r="JA300" t="s">
        <v>234</v>
      </c>
      <c r="JB300" t="s">
        <v>234</v>
      </c>
      <c r="JC300" t="s">
        <v>234</v>
      </c>
      <c r="JD300" t="s">
        <v>234</v>
      </c>
      <c r="JE300" t="s">
        <v>234</v>
      </c>
      <c r="JF300" t="s">
        <v>234</v>
      </c>
      <c r="JG300" t="s">
        <v>234</v>
      </c>
      <c r="JH300" t="s">
        <v>234</v>
      </c>
      <c r="JI300" t="s">
        <v>234</v>
      </c>
      <c r="JJ300" t="s">
        <v>234</v>
      </c>
      <c r="JK300" t="s">
        <v>234</v>
      </c>
      <c r="JL300" t="s">
        <v>234</v>
      </c>
      <c r="JM300" t="s">
        <v>234</v>
      </c>
      <c r="JN300" t="s">
        <v>234</v>
      </c>
      <c r="JO300" t="s">
        <v>234</v>
      </c>
      <c r="JP300" t="s">
        <v>234</v>
      </c>
      <c r="JQ300" t="s">
        <v>234</v>
      </c>
      <c r="JR300" t="s">
        <v>234</v>
      </c>
      <c r="JS300" t="s">
        <v>234</v>
      </c>
      <c r="JT300" t="s">
        <v>234</v>
      </c>
      <c r="JU300" t="s">
        <v>234</v>
      </c>
      <c r="JV300" t="s">
        <v>234</v>
      </c>
      <c r="JW300" t="s">
        <v>234</v>
      </c>
      <c r="JX300" t="s">
        <v>3443</v>
      </c>
    </row>
    <row r="301" spans="1:284" x14ac:dyDescent="0.35">
      <c r="A301" t="s">
        <v>4509</v>
      </c>
      <c r="B301" s="268">
        <v>44622</v>
      </c>
      <c r="C301" t="s">
        <v>451</v>
      </c>
      <c r="D301" t="s">
        <v>450</v>
      </c>
      <c r="E301" t="s">
        <v>4486</v>
      </c>
      <c r="F301" t="s">
        <v>441</v>
      </c>
      <c r="G301" t="s">
        <v>1922</v>
      </c>
      <c r="H301" t="s">
        <v>4487</v>
      </c>
      <c r="I301" t="s">
        <v>246</v>
      </c>
      <c r="J301" t="s">
        <v>4489</v>
      </c>
      <c r="K301" t="s">
        <v>366</v>
      </c>
      <c r="L301" t="s">
        <v>284</v>
      </c>
      <c r="M301" t="s">
        <v>250</v>
      </c>
      <c r="N301" t="s">
        <v>234</v>
      </c>
      <c r="O301" t="s">
        <v>234</v>
      </c>
      <c r="P301" t="s">
        <v>285</v>
      </c>
      <c r="Q301" t="s">
        <v>234</v>
      </c>
      <c r="R301" t="s">
        <v>318</v>
      </c>
      <c r="S301">
        <v>1</v>
      </c>
      <c r="T301">
        <v>0</v>
      </c>
      <c r="U301">
        <v>0</v>
      </c>
      <c r="V301">
        <v>0</v>
      </c>
      <c r="W301">
        <v>0</v>
      </c>
      <c r="X301">
        <v>0</v>
      </c>
      <c r="Y301">
        <v>0</v>
      </c>
      <c r="Z301">
        <v>0</v>
      </c>
      <c r="AA301" t="s">
        <v>309</v>
      </c>
      <c r="AB301" t="s">
        <v>750</v>
      </c>
      <c r="AC301" t="s">
        <v>287</v>
      </c>
      <c r="AD301">
        <v>1</v>
      </c>
      <c r="AE301">
        <v>0</v>
      </c>
      <c r="AF301">
        <v>0</v>
      </c>
      <c r="AG301">
        <v>0</v>
      </c>
      <c r="AH301">
        <v>0</v>
      </c>
      <c r="AI301">
        <v>0</v>
      </c>
      <c r="AJ301">
        <v>0</v>
      </c>
      <c r="AK301">
        <v>0</v>
      </c>
      <c r="AL301">
        <v>0</v>
      </c>
      <c r="AM301">
        <v>0</v>
      </c>
      <c r="AN301" t="s">
        <v>234</v>
      </c>
      <c r="AO301" t="s">
        <v>288</v>
      </c>
      <c r="AP301" t="s">
        <v>289</v>
      </c>
      <c r="AQ301" t="s">
        <v>4019</v>
      </c>
      <c r="AR301">
        <v>1</v>
      </c>
      <c r="AS301">
        <v>1</v>
      </c>
      <c r="AT301">
        <v>0</v>
      </c>
      <c r="AU301">
        <v>1</v>
      </c>
      <c r="AV301">
        <v>0</v>
      </c>
      <c r="AW301">
        <v>0</v>
      </c>
      <c r="AX301">
        <v>0</v>
      </c>
      <c r="AY301">
        <v>0</v>
      </c>
      <c r="AZ301" t="s">
        <v>1500</v>
      </c>
      <c r="BA301">
        <v>550</v>
      </c>
      <c r="BB301">
        <v>275</v>
      </c>
      <c r="BC301" t="s">
        <v>1655</v>
      </c>
      <c r="BD301">
        <v>350</v>
      </c>
      <c r="BE301" s="252">
        <v>134.61538461538399</v>
      </c>
      <c r="BF301" t="s">
        <v>1655</v>
      </c>
      <c r="BG301" t="s">
        <v>234</v>
      </c>
      <c r="BH301" s="252" t="s">
        <v>234</v>
      </c>
      <c r="BI301" t="s">
        <v>234</v>
      </c>
      <c r="BJ301">
        <v>500</v>
      </c>
      <c r="BK301" s="252">
        <v>172.413793103448</v>
      </c>
      <c r="BL301" t="s">
        <v>1655</v>
      </c>
      <c r="BM301" t="s">
        <v>234</v>
      </c>
      <c r="BN301" s="252" t="s">
        <v>234</v>
      </c>
      <c r="BO301" t="s">
        <v>234</v>
      </c>
      <c r="BP301" t="s">
        <v>234</v>
      </c>
      <c r="BQ301" s="252" t="s">
        <v>234</v>
      </c>
      <c r="BR301" t="s">
        <v>234</v>
      </c>
      <c r="BS301" t="s">
        <v>234</v>
      </c>
      <c r="BT301" t="s">
        <v>234</v>
      </c>
      <c r="BU301" t="s">
        <v>234</v>
      </c>
      <c r="BV301" t="s">
        <v>234</v>
      </c>
      <c r="BW301" t="s">
        <v>234</v>
      </c>
      <c r="BX301" t="s">
        <v>234</v>
      </c>
      <c r="BY301" t="s">
        <v>234</v>
      </c>
      <c r="BZ301" t="s">
        <v>234</v>
      </c>
      <c r="CA301" t="s">
        <v>234</v>
      </c>
      <c r="CB301" t="s">
        <v>234</v>
      </c>
      <c r="CC301" t="s">
        <v>234</v>
      </c>
      <c r="CD301" t="s">
        <v>234</v>
      </c>
      <c r="CE301" t="s">
        <v>1445</v>
      </c>
      <c r="CF301" t="s">
        <v>234</v>
      </c>
      <c r="CG301" t="s">
        <v>234</v>
      </c>
      <c r="CH301" t="s">
        <v>234</v>
      </c>
      <c r="CI301" t="s">
        <v>234</v>
      </c>
      <c r="CJ301" t="s">
        <v>234</v>
      </c>
      <c r="CK301" t="s">
        <v>234</v>
      </c>
      <c r="CL301" t="s">
        <v>234</v>
      </c>
      <c r="CM301" t="s">
        <v>234</v>
      </c>
      <c r="CN301" t="s">
        <v>234</v>
      </c>
      <c r="CO301" t="s">
        <v>234</v>
      </c>
      <c r="CP301" t="s">
        <v>234</v>
      </c>
      <c r="CQ301" t="s">
        <v>234</v>
      </c>
      <c r="CR301" t="s">
        <v>234</v>
      </c>
      <c r="CS301" t="s">
        <v>234</v>
      </c>
      <c r="CT301" t="s">
        <v>234</v>
      </c>
      <c r="CU301" t="s">
        <v>234</v>
      </c>
      <c r="CV301" t="s">
        <v>234</v>
      </c>
      <c r="CW301" t="s">
        <v>234</v>
      </c>
      <c r="CX301" t="s">
        <v>234</v>
      </c>
      <c r="CY301" t="s">
        <v>234</v>
      </c>
      <c r="CZ301" t="s">
        <v>234</v>
      </c>
      <c r="DA301" t="s">
        <v>234</v>
      </c>
      <c r="DB301" t="s">
        <v>234</v>
      </c>
      <c r="DC301" t="s">
        <v>234</v>
      </c>
      <c r="DD301" t="s">
        <v>234</v>
      </c>
      <c r="DE301" t="s">
        <v>1655</v>
      </c>
      <c r="DF301" t="s">
        <v>1445</v>
      </c>
      <c r="DG301" t="s">
        <v>1655</v>
      </c>
      <c r="DH301" t="s">
        <v>441</v>
      </c>
      <c r="DI301" t="s">
        <v>305</v>
      </c>
      <c r="DJ301" t="s">
        <v>1922</v>
      </c>
      <c r="DK301" t="s">
        <v>305</v>
      </c>
      <c r="DL301" t="s">
        <v>234</v>
      </c>
      <c r="DM301" t="s">
        <v>234</v>
      </c>
      <c r="DN301" t="s">
        <v>234</v>
      </c>
      <c r="DO301" t="s">
        <v>234</v>
      </c>
      <c r="DP301" t="s">
        <v>234</v>
      </c>
      <c r="DQ301" t="s">
        <v>234</v>
      </c>
      <c r="DR301" t="s">
        <v>234</v>
      </c>
      <c r="DS301" t="s">
        <v>234</v>
      </c>
      <c r="DT301" t="s">
        <v>234</v>
      </c>
      <c r="DU301" t="s">
        <v>234</v>
      </c>
      <c r="DV301" t="s">
        <v>234</v>
      </c>
      <c r="DW301" t="s">
        <v>234</v>
      </c>
      <c r="DX301" t="s">
        <v>234</v>
      </c>
      <c r="DY301" t="s">
        <v>234</v>
      </c>
      <c r="DZ301" t="s">
        <v>234</v>
      </c>
      <c r="EA301" t="s">
        <v>234</v>
      </c>
      <c r="EB301" t="s">
        <v>234</v>
      </c>
      <c r="EC301" t="s">
        <v>234</v>
      </c>
      <c r="ED301" t="s">
        <v>234</v>
      </c>
      <c r="EE301" t="s">
        <v>234</v>
      </c>
      <c r="EF301" t="s">
        <v>234</v>
      </c>
      <c r="EG301" t="s">
        <v>234</v>
      </c>
      <c r="EH301" t="s">
        <v>234</v>
      </c>
      <c r="EI301" t="s">
        <v>234</v>
      </c>
      <c r="EJ301" t="s">
        <v>234</v>
      </c>
      <c r="EK301" s="252" t="s">
        <v>234</v>
      </c>
      <c r="EL301" t="s">
        <v>234</v>
      </c>
      <c r="EM301" t="s">
        <v>234</v>
      </c>
      <c r="EN301" t="s">
        <v>234</v>
      </c>
      <c r="EO301" t="s">
        <v>234</v>
      </c>
      <c r="EP301" t="s">
        <v>234</v>
      </c>
      <c r="EQ301" s="252" t="s">
        <v>234</v>
      </c>
      <c r="ER301" t="s">
        <v>234</v>
      </c>
      <c r="ES301" t="s">
        <v>234</v>
      </c>
      <c r="ET301" t="s">
        <v>234</v>
      </c>
      <c r="EU301" t="s">
        <v>234</v>
      </c>
      <c r="EV301" t="s">
        <v>234</v>
      </c>
      <c r="EW301" t="s">
        <v>234</v>
      </c>
      <c r="EX301" t="s">
        <v>234</v>
      </c>
      <c r="EY301" t="s">
        <v>234</v>
      </c>
      <c r="EZ301" t="s">
        <v>234</v>
      </c>
      <c r="FA301" t="s">
        <v>234</v>
      </c>
      <c r="FB301" t="s">
        <v>234</v>
      </c>
      <c r="FC301" t="s">
        <v>234</v>
      </c>
      <c r="FD301" t="s">
        <v>234</v>
      </c>
      <c r="FE301" t="s">
        <v>234</v>
      </c>
      <c r="FF301" t="s">
        <v>234</v>
      </c>
      <c r="FG301" t="s">
        <v>234</v>
      </c>
      <c r="FH301" t="s">
        <v>234</v>
      </c>
      <c r="FI301" t="s">
        <v>234</v>
      </c>
      <c r="FJ301" t="s">
        <v>234</v>
      </c>
      <c r="FK301" t="s">
        <v>234</v>
      </c>
      <c r="FL301" t="s">
        <v>234</v>
      </c>
      <c r="FM301" t="s">
        <v>234</v>
      </c>
      <c r="FN301" t="s">
        <v>234</v>
      </c>
      <c r="FO301" t="s">
        <v>234</v>
      </c>
      <c r="FP301" t="s">
        <v>234</v>
      </c>
      <c r="FQ301" t="s">
        <v>234</v>
      </c>
      <c r="FR301" t="s">
        <v>234</v>
      </c>
      <c r="FS301" t="s">
        <v>234</v>
      </c>
      <c r="FT301" t="s">
        <v>234</v>
      </c>
      <c r="FU301" t="s">
        <v>234</v>
      </c>
      <c r="FV301" t="s">
        <v>234</v>
      </c>
      <c r="FW301" t="s">
        <v>234</v>
      </c>
      <c r="FX301" t="s">
        <v>234</v>
      </c>
      <c r="FY301" t="s">
        <v>234</v>
      </c>
      <c r="FZ301" t="s">
        <v>234</v>
      </c>
      <c r="GA301" t="s">
        <v>234</v>
      </c>
      <c r="GB301" t="s">
        <v>234</v>
      </c>
      <c r="GC301" t="s">
        <v>234</v>
      </c>
      <c r="GD301" t="s">
        <v>234</v>
      </c>
      <c r="GE301" t="s">
        <v>234</v>
      </c>
      <c r="GF301" t="s">
        <v>234</v>
      </c>
      <c r="GG301" t="s">
        <v>234</v>
      </c>
      <c r="GH301" t="s">
        <v>234</v>
      </c>
      <c r="GI301" t="s">
        <v>234</v>
      </c>
      <c r="GJ301" t="s">
        <v>234</v>
      </c>
      <c r="GK301" t="s">
        <v>234</v>
      </c>
      <c r="GL301" t="s">
        <v>234</v>
      </c>
      <c r="GM301" t="s">
        <v>234</v>
      </c>
      <c r="GN301" t="s">
        <v>234</v>
      </c>
      <c r="GO301" t="s">
        <v>234</v>
      </c>
      <c r="GP301" t="s">
        <v>234</v>
      </c>
      <c r="GQ301" t="s">
        <v>234</v>
      </c>
      <c r="GR301" t="s">
        <v>1445</v>
      </c>
      <c r="GS301" t="s">
        <v>234</v>
      </c>
      <c r="GT301" t="s">
        <v>234</v>
      </c>
      <c r="GU301" t="s">
        <v>234</v>
      </c>
      <c r="GV301" t="s">
        <v>234</v>
      </c>
      <c r="GW301" t="s">
        <v>234</v>
      </c>
      <c r="GX301" t="s">
        <v>234</v>
      </c>
      <c r="GY301" t="s">
        <v>234</v>
      </c>
      <c r="GZ301" t="s">
        <v>234</v>
      </c>
      <c r="HA301" t="s">
        <v>1591</v>
      </c>
      <c r="HB301">
        <v>0</v>
      </c>
      <c r="HC301">
        <v>0</v>
      </c>
      <c r="HD301">
        <v>0</v>
      </c>
      <c r="HE301">
        <v>0</v>
      </c>
      <c r="HF301">
        <v>0</v>
      </c>
      <c r="HG301">
        <v>1</v>
      </c>
      <c r="HH301">
        <v>0</v>
      </c>
      <c r="HI301">
        <v>0</v>
      </c>
      <c r="HJ301" t="s">
        <v>234</v>
      </c>
      <c r="HK301" t="s">
        <v>1655</v>
      </c>
      <c r="HL301" t="s">
        <v>234</v>
      </c>
      <c r="HM301" t="s">
        <v>309</v>
      </c>
      <c r="HN301">
        <v>1</v>
      </c>
      <c r="HO301">
        <v>0</v>
      </c>
      <c r="HP301">
        <v>0</v>
      </c>
      <c r="HQ301" t="s">
        <v>234</v>
      </c>
      <c r="HR301" t="s">
        <v>234</v>
      </c>
      <c r="HS301" t="s">
        <v>234</v>
      </c>
      <c r="HT301" t="s">
        <v>234</v>
      </c>
      <c r="HU301" t="s">
        <v>234</v>
      </c>
      <c r="HV301" t="s">
        <v>234</v>
      </c>
      <c r="HW301" t="s">
        <v>234</v>
      </c>
      <c r="HX301" t="s">
        <v>234</v>
      </c>
      <c r="HY301" t="s">
        <v>234</v>
      </c>
      <c r="HZ301" t="s">
        <v>234</v>
      </c>
      <c r="IA301" t="s">
        <v>234</v>
      </c>
      <c r="IB301" t="s">
        <v>234</v>
      </c>
      <c r="IC301" t="s">
        <v>234</v>
      </c>
      <c r="ID301" t="s">
        <v>234</v>
      </c>
      <c r="IE301" t="s">
        <v>234</v>
      </c>
      <c r="IF301" t="s">
        <v>234</v>
      </c>
      <c r="IG301" t="s">
        <v>234</v>
      </c>
      <c r="IH301" t="s">
        <v>234</v>
      </c>
      <c r="II301" t="s">
        <v>234</v>
      </c>
      <c r="IJ301" t="s">
        <v>234</v>
      </c>
      <c r="IK301" t="s">
        <v>234</v>
      </c>
      <c r="IL301" t="s">
        <v>234</v>
      </c>
      <c r="IM301" t="s">
        <v>234</v>
      </c>
      <c r="IN301" t="s">
        <v>234</v>
      </c>
      <c r="IO301" t="s">
        <v>234</v>
      </c>
      <c r="IP301" t="s">
        <v>234</v>
      </c>
      <c r="IQ301" t="s">
        <v>234</v>
      </c>
      <c r="IR301" t="s">
        <v>234</v>
      </c>
      <c r="IS301" t="s">
        <v>234</v>
      </c>
      <c r="IT301" t="s">
        <v>234</v>
      </c>
      <c r="IU301" t="s">
        <v>234</v>
      </c>
      <c r="IV301" t="s">
        <v>234</v>
      </c>
      <c r="IW301" t="s">
        <v>234</v>
      </c>
      <c r="IX301" t="s">
        <v>234</v>
      </c>
      <c r="IY301" t="s">
        <v>234</v>
      </c>
      <c r="IZ301" t="s">
        <v>234</v>
      </c>
      <c r="JA301" t="s">
        <v>234</v>
      </c>
      <c r="JB301" t="s">
        <v>234</v>
      </c>
      <c r="JC301" t="s">
        <v>234</v>
      </c>
      <c r="JD301" t="s">
        <v>234</v>
      </c>
      <c r="JE301" t="s">
        <v>234</v>
      </c>
      <c r="JF301" t="s">
        <v>234</v>
      </c>
      <c r="JG301" t="s">
        <v>234</v>
      </c>
      <c r="JH301" t="s">
        <v>234</v>
      </c>
      <c r="JI301" t="s">
        <v>234</v>
      </c>
      <c r="JJ301" t="s">
        <v>234</v>
      </c>
      <c r="JK301" t="s">
        <v>234</v>
      </c>
      <c r="JL301" t="s">
        <v>234</v>
      </c>
      <c r="JM301" t="s">
        <v>234</v>
      </c>
      <c r="JN301" t="s">
        <v>234</v>
      </c>
      <c r="JO301" t="s">
        <v>234</v>
      </c>
      <c r="JP301" t="s">
        <v>234</v>
      </c>
      <c r="JQ301" t="s">
        <v>234</v>
      </c>
      <c r="JR301" t="s">
        <v>234</v>
      </c>
      <c r="JS301" t="s">
        <v>234</v>
      </c>
      <c r="JT301" t="s">
        <v>234</v>
      </c>
      <c r="JU301" t="s">
        <v>234</v>
      </c>
      <c r="JV301" t="s">
        <v>234</v>
      </c>
      <c r="JW301" t="s">
        <v>234</v>
      </c>
      <c r="JX301" t="s">
        <v>3443</v>
      </c>
    </row>
    <row r="302" spans="1:284" x14ac:dyDescent="0.35">
      <c r="A302" t="s">
        <v>4510</v>
      </c>
      <c r="B302" s="268">
        <v>44622</v>
      </c>
      <c r="C302" t="s">
        <v>451</v>
      </c>
      <c r="D302" t="s">
        <v>450</v>
      </c>
      <c r="E302" t="s">
        <v>4486</v>
      </c>
      <c r="F302" t="s">
        <v>441</v>
      </c>
      <c r="G302" t="s">
        <v>1922</v>
      </c>
      <c r="H302" t="s">
        <v>4487</v>
      </c>
      <c r="I302" t="s">
        <v>246</v>
      </c>
      <c r="J302" t="s">
        <v>4489</v>
      </c>
      <c r="K302" t="s">
        <v>366</v>
      </c>
      <c r="L302" t="s">
        <v>284</v>
      </c>
      <c r="M302" t="s">
        <v>250</v>
      </c>
      <c r="N302" t="s">
        <v>234</v>
      </c>
      <c r="O302" t="s">
        <v>234</v>
      </c>
      <c r="P302" t="s">
        <v>285</v>
      </c>
      <c r="Q302" t="s">
        <v>234</v>
      </c>
      <c r="R302" t="s">
        <v>318</v>
      </c>
      <c r="S302">
        <v>1</v>
      </c>
      <c r="T302">
        <v>0</v>
      </c>
      <c r="U302">
        <v>0</v>
      </c>
      <c r="V302">
        <v>0</v>
      </c>
      <c r="W302">
        <v>0</v>
      </c>
      <c r="X302">
        <v>0</v>
      </c>
      <c r="Y302">
        <v>0</v>
      </c>
      <c r="Z302">
        <v>0</v>
      </c>
      <c r="AA302" t="s">
        <v>309</v>
      </c>
      <c r="AB302" t="s">
        <v>750</v>
      </c>
      <c r="AC302" t="s">
        <v>287</v>
      </c>
      <c r="AD302">
        <v>1</v>
      </c>
      <c r="AE302">
        <v>0</v>
      </c>
      <c r="AF302">
        <v>0</v>
      </c>
      <c r="AG302">
        <v>0</v>
      </c>
      <c r="AH302">
        <v>0</v>
      </c>
      <c r="AI302">
        <v>0</v>
      </c>
      <c r="AJ302">
        <v>0</v>
      </c>
      <c r="AK302">
        <v>0</v>
      </c>
      <c r="AL302">
        <v>0</v>
      </c>
      <c r="AM302">
        <v>0</v>
      </c>
      <c r="AN302" t="s">
        <v>234</v>
      </c>
      <c r="AO302" t="s">
        <v>317</v>
      </c>
      <c r="AP302" t="s">
        <v>289</v>
      </c>
      <c r="AQ302" t="s">
        <v>3972</v>
      </c>
      <c r="AR302">
        <v>1</v>
      </c>
      <c r="AS302">
        <v>1</v>
      </c>
      <c r="AT302">
        <v>0</v>
      </c>
      <c r="AU302">
        <v>1</v>
      </c>
      <c r="AV302">
        <v>0</v>
      </c>
      <c r="AW302">
        <v>0</v>
      </c>
      <c r="AX302">
        <v>1</v>
      </c>
      <c r="AY302">
        <v>0</v>
      </c>
      <c r="AZ302" t="s">
        <v>1500</v>
      </c>
      <c r="BA302">
        <v>550</v>
      </c>
      <c r="BB302">
        <v>275</v>
      </c>
      <c r="BC302" t="s">
        <v>1655</v>
      </c>
      <c r="BD302">
        <v>350</v>
      </c>
      <c r="BE302" s="252">
        <v>134.61538461538399</v>
      </c>
      <c r="BF302" t="s">
        <v>1655</v>
      </c>
      <c r="BG302" t="s">
        <v>234</v>
      </c>
      <c r="BH302" s="252" t="s">
        <v>234</v>
      </c>
      <c r="BI302" t="s">
        <v>234</v>
      </c>
      <c r="BJ302">
        <v>500</v>
      </c>
      <c r="BK302" s="252">
        <v>172.413793103448</v>
      </c>
      <c r="BL302" t="s">
        <v>1655</v>
      </c>
      <c r="BM302" t="s">
        <v>234</v>
      </c>
      <c r="BN302" s="252" t="s">
        <v>234</v>
      </c>
      <c r="BO302" t="s">
        <v>234</v>
      </c>
      <c r="BP302" t="s">
        <v>234</v>
      </c>
      <c r="BQ302" s="252" t="s">
        <v>234</v>
      </c>
      <c r="BR302" t="s">
        <v>234</v>
      </c>
      <c r="BS302" t="s">
        <v>1507</v>
      </c>
      <c r="BT302" t="s">
        <v>1655</v>
      </c>
      <c r="BU302">
        <v>1200</v>
      </c>
      <c r="BV302" t="s">
        <v>234</v>
      </c>
      <c r="BW302" t="s">
        <v>234</v>
      </c>
      <c r="BX302" t="s">
        <v>234</v>
      </c>
      <c r="BY302" t="s">
        <v>234</v>
      </c>
      <c r="BZ302" t="s">
        <v>234</v>
      </c>
      <c r="CA302" t="s">
        <v>234</v>
      </c>
      <c r="CB302" t="s">
        <v>259</v>
      </c>
      <c r="CC302">
        <v>1200</v>
      </c>
      <c r="CD302" t="s">
        <v>1655</v>
      </c>
      <c r="CE302" t="s">
        <v>1445</v>
      </c>
      <c r="CF302" t="s">
        <v>234</v>
      </c>
      <c r="CG302" t="s">
        <v>234</v>
      </c>
      <c r="CH302" t="s">
        <v>234</v>
      </c>
      <c r="CI302" t="s">
        <v>234</v>
      </c>
      <c r="CJ302" t="s">
        <v>234</v>
      </c>
      <c r="CK302" t="s">
        <v>234</v>
      </c>
      <c r="CL302" t="s">
        <v>234</v>
      </c>
      <c r="CM302" t="s">
        <v>234</v>
      </c>
      <c r="CN302" t="s">
        <v>234</v>
      </c>
      <c r="CO302" t="s">
        <v>234</v>
      </c>
      <c r="CP302" t="s">
        <v>234</v>
      </c>
      <c r="CQ302" t="s">
        <v>234</v>
      </c>
      <c r="CR302" t="s">
        <v>234</v>
      </c>
      <c r="CS302" t="s">
        <v>234</v>
      </c>
      <c r="CT302" t="s">
        <v>234</v>
      </c>
      <c r="CU302" t="s">
        <v>234</v>
      </c>
      <c r="CV302" t="s">
        <v>234</v>
      </c>
      <c r="CW302" t="s">
        <v>234</v>
      </c>
      <c r="CX302" t="s">
        <v>234</v>
      </c>
      <c r="CY302" t="s">
        <v>234</v>
      </c>
      <c r="CZ302" t="s">
        <v>234</v>
      </c>
      <c r="DA302" t="s">
        <v>234</v>
      </c>
      <c r="DB302" t="s">
        <v>234</v>
      </c>
      <c r="DC302" t="s">
        <v>234</v>
      </c>
      <c r="DD302" t="s">
        <v>234</v>
      </c>
      <c r="DE302" t="s">
        <v>1655</v>
      </c>
      <c r="DF302" t="s">
        <v>1445</v>
      </c>
      <c r="DG302" t="s">
        <v>1655</v>
      </c>
      <c r="DH302" t="s">
        <v>441</v>
      </c>
      <c r="DI302" t="s">
        <v>305</v>
      </c>
      <c r="DJ302" t="s">
        <v>1922</v>
      </c>
      <c r="DK302" t="s">
        <v>305</v>
      </c>
      <c r="DL302" t="s">
        <v>234</v>
      </c>
      <c r="DM302" t="s">
        <v>234</v>
      </c>
      <c r="DN302" t="s">
        <v>234</v>
      </c>
      <c r="DO302" t="s">
        <v>234</v>
      </c>
      <c r="DP302" t="s">
        <v>234</v>
      </c>
      <c r="DQ302" t="s">
        <v>234</v>
      </c>
      <c r="DR302" t="s">
        <v>234</v>
      </c>
      <c r="DS302" t="s">
        <v>234</v>
      </c>
      <c r="DT302" t="s">
        <v>234</v>
      </c>
      <c r="DU302" t="s">
        <v>234</v>
      </c>
      <c r="DV302" t="s">
        <v>234</v>
      </c>
      <c r="DW302" t="s">
        <v>234</v>
      </c>
      <c r="DX302" t="s">
        <v>234</v>
      </c>
      <c r="DY302" t="s">
        <v>234</v>
      </c>
      <c r="DZ302" t="s">
        <v>234</v>
      </c>
      <c r="EA302" t="s">
        <v>234</v>
      </c>
      <c r="EB302" t="s">
        <v>234</v>
      </c>
      <c r="EC302" t="s">
        <v>234</v>
      </c>
      <c r="ED302" t="s">
        <v>234</v>
      </c>
      <c r="EE302" t="s">
        <v>234</v>
      </c>
      <c r="EF302" t="s">
        <v>234</v>
      </c>
      <c r="EG302" t="s">
        <v>234</v>
      </c>
      <c r="EH302" t="s">
        <v>234</v>
      </c>
      <c r="EI302" t="s">
        <v>234</v>
      </c>
      <c r="EJ302" t="s">
        <v>234</v>
      </c>
      <c r="EK302" s="252" t="s">
        <v>234</v>
      </c>
      <c r="EL302" t="s">
        <v>234</v>
      </c>
      <c r="EM302" t="s">
        <v>234</v>
      </c>
      <c r="EN302" t="s">
        <v>234</v>
      </c>
      <c r="EO302" t="s">
        <v>234</v>
      </c>
      <c r="EP302" t="s">
        <v>234</v>
      </c>
      <c r="EQ302" s="252" t="s">
        <v>234</v>
      </c>
      <c r="ER302" t="s">
        <v>234</v>
      </c>
      <c r="ES302" t="s">
        <v>234</v>
      </c>
      <c r="ET302" t="s">
        <v>234</v>
      </c>
      <c r="EU302" t="s">
        <v>234</v>
      </c>
      <c r="EV302" t="s">
        <v>234</v>
      </c>
      <c r="EW302" t="s">
        <v>234</v>
      </c>
      <c r="EX302" t="s">
        <v>234</v>
      </c>
      <c r="EY302" t="s">
        <v>234</v>
      </c>
      <c r="EZ302" t="s">
        <v>234</v>
      </c>
      <c r="FA302" t="s">
        <v>234</v>
      </c>
      <c r="FB302" t="s">
        <v>234</v>
      </c>
      <c r="FC302" t="s">
        <v>234</v>
      </c>
      <c r="FD302" t="s">
        <v>234</v>
      </c>
      <c r="FE302" t="s">
        <v>234</v>
      </c>
      <c r="FF302" t="s">
        <v>234</v>
      </c>
      <c r="FG302" t="s">
        <v>234</v>
      </c>
      <c r="FH302" t="s">
        <v>234</v>
      </c>
      <c r="FI302" t="s">
        <v>234</v>
      </c>
      <c r="FJ302" t="s">
        <v>234</v>
      </c>
      <c r="FK302" t="s">
        <v>234</v>
      </c>
      <c r="FL302" t="s">
        <v>234</v>
      </c>
      <c r="FM302" t="s">
        <v>234</v>
      </c>
      <c r="FN302" t="s">
        <v>234</v>
      </c>
      <c r="FO302" t="s">
        <v>234</v>
      </c>
      <c r="FP302" t="s">
        <v>234</v>
      </c>
      <c r="FQ302" t="s">
        <v>234</v>
      </c>
      <c r="FR302" t="s">
        <v>234</v>
      </c>
      <c r="FS302" t="s">
        <v>234</v>
      </c>
      <c r="FT302" t="s">
        <v>234</v>
      </c>
      <c r="FU302" t="s">
        <v>234</v>
      </c>
      <c r="FV302" t="s">
        <v>234</v>
      </c>
      <c r="FW302" t="s">
        <v>234</v>
      </c>
      <c r="FX302" t="s">
        <v>234</v>
      </c>
      <c r="FY302" t="s">
        <v>234</v>
      </c>
      <c r="FZ302" t="s">
        <v>234</v>
      </c>
      <c r="GA302" t="s">
        <v>234</v>
      </c>
      <c r="GB302" t="s">
        <v>234</v>
      </c>
      <c r="GC302" t="s">
        <v>234</v>
      </c>
      <c r="GD302" t="s">
        <v>234</v>
      </c>
      <c r="GE302" t="s">
        <v>234</v>
      </c>
      <c r="GF302" t="s">
        <v>234</v>
      </c>
      <c r="GG302" t="s">
        <v>234</v>
      </c>
      <c r="GH302" t="s">
        <v>234</v>
      </c>
      <c r="GI302" t="s">
        <v>234</v>
      </c>
      <c r="GJ302" t="s">
        <v>234</v>
      </c>
      <c r="GK302" t="s">
        <v>234</v>
      </c>
      <c r="GL302" t="s">
        <v>234</v>
      </c>
      <c r="GM302" t="s">
        <v>234</v>
      </c>
      <c r="GN302" t="s">
        <v>234</v>
      </c>
      <c r="GO302" t="s">
        <v>234</v>
      </c>
      <c r="GP302" t="s">
        <v>234</v>
      </c>
      <c r="GQ302" t="s">
        <v>234</v>
      </c>
      <c r="GR302" t="s">
        <v>1445</v>
      </c>
      <c r="GS302" t="s">
        <v>234</v>
      </c>
      <c r="GT302" t="s">
        <v>234</v>
      </c>
      <c r="GU302" t="s">
        <v>234</v>
      </c>
      <c r="GV302" t="s">
        <v>234</v>
      </c>
      <c r="GW302" t="s">
        <v>234</v>
      </c>
      <c r="GX302" t="s">
        <v>234</v>
      </c>
      <c r="GY302" t="s">
        <v>234</v>
      </c>
      <c r="GZ302" t="s">
        <v>234</v>
      </c>
      <c r="HA302" t="s">
        <v>1591</v>
      </c>
      <c r="HB302">
        <v>0</v>
      </c>
      <c r="HC302">
        <v>0</v>
      </c>
      <c r="HD302">
        <v>0</v>
      </c>
      <c r="HE302">
        <v>0</v>
      </c>
      <c r="HF302">
        <v>0</v>
      </c>
      <c r="HG302">
        <v>1</v>
      </c>
      <c r="HH302">
        <v>0</v>
      </c>
      <c r="HI302">
        <v>0</v>
      </c>
      <c r="HJ302" t="s">
        <v>234</v>
      </c>
      <c r="HK302" t="s">
        <v>1655</v>
      </c>
      <c r="HL302" t="s">
        <v>234</v>
      </c>
      <c r="HM302" t="s">
        <v>309</v>
      </c>
      <c r="HN302">
        <v>1</v>
      </c>
      <c r="HO302">
        <v>0</v>
      </c>
      <c r="HP302">
        <v>0</v>
      </c>
      <c r="HQ302" t="s">
        <v>234</v>
      </c>
      <c r="HR302" t="s">
        <v>234</v>
      </c>
      <c r="HS302" t="s">
        <v>234</v>
      </c>
      <c r="HT302" t="s">
        <v>234</v>
      </c>
      <c r="HU302" t="s">
        <v>234</v>
      </c>
      <c r="HV302" t="s">
        <v>234</v>
      </c>
      <c r="HW302" t="s">
        <v>234</v>
      </c>
      <c r="HX302" t="s">
        <v>234</v>
      </c>
      <c r="HY302" t="s">
        <v>234</v>
      </c>
      <c r="HZ302" t="s">
        <v>234</v>
      </c>
      <c r="IA302" t="s">
        <v>234</v>
      </c>
      <c r="IB302" t="s">
        <v>234</v>
      </c>
      <c r="IC302" t="s">
        <v>234</v>
      </c>
      <c r="ID302" t="s">
        <v>234</v>
      </c>
      <c r="IE302" t="s">
        <v>234</v>
      </c>
      <c r="IF302" t="s">
        <v>234</v>
      </c>
      <c r="IG302" t="s">
        <v>234</v>
      </c>
      <c r="IH302" t="s">
        <v>234</v>
      </c>
      <c r="II302" t="s">
        <v>234</v>
      </c>
      <c r="IJ302" t="s">
        <v>234</v>
      </c>
      <c r="IK302" t="s">
        <v>234</v>
      </c>
      <c r="IL302" t="s">
        <v>234</v>
      </c>
      <c r="IM302" t="s">
        <v>234</v>
      </c>
      <c r="IN302" t="s">
        <v>234</v>
      </c>
      <c r="IO302" t="s">
        <v>234</v>
      </c>
      <c r="IP302" t="s">
        <v>234</v>
      </c>
      <c r="IQ302" t="s">
        <v>234</v>
      </c>
      <c r="IR302" t="s">
        <v>234</v>
      </c>
      <c r="IS302" t="s">
        <v>234</v>
      </c>
      <c r="IT302" t="s">
        <v>234</v>
      </c>
      <c r="IU302" t="s">
        <v>234</v>
      </c>
      <c r="IV302" t="s">
        <v>234</v>
      </c>
      <c r="IW302" t="s">
        <v>234</v>
      </c>
      <c r="IX302" t="s">
        <v>234</v>
      </c>
      <c r="IY302" t="s">
        <v>234</v>
      </c>
      <c r="IZ302" t="s">
        <v>234</v>
      </c>
      <c r="JA302" t="s">
        <v>234</v>
      </c>
      <c r="JB302" t="s">
        <v>234</v>
      </c>
      <c r="JC302" t="s">
        <v>234</v>
      </c>
      <c r="JD302" t="s">
        <v>234</v>
      </c>
      <c r="JE302" t="s">
        <v>234</v>
      </c>
      <c r="JF302" t="s">
        <v>234</v>
      </c>
      <c r="JG302" t="s">
        <v>234</v>
      </c>
      <c r="JH302" t="s">
        <v>234</v>
      </c>
      <c r="JI302" t="s">
        <v>234</v>
      </c>
      <c r="JJ302" t="s">
        <v>234</v>
      </c>
      <c r="JK302" t="s">
        <v>234</v>
      </c>
      <c r="JL302" t="s">
        <v>234</v>
      </c>
      <c r="JM302" t="s">
        <v>234</v>
      </c>
      <c r="JN302" t="s">
        <v>234</v>
      </c>
      <c r="JO302" t="s">
        <v>234</v>
      </c>
      <c r="JP302" t="s">
        <v>234</v>
      </c>
      <c r="JQ302" t="s">
        <v>234</v>
      </c>
      <c r="JR302" t="s">
        <v>234</v>
      </c>
      <c r="JS302" t="s">
        <v>234</v>
      </c>
      <c r="JT302" t="s">
        <v>234</v>
      </c>
      <c r="JU302" t="s">
        <v>234</v>
      </c>
      <c r="JW302" t="s">
        <v>234</v>
      </c>
      <c r="JX302" t="s">
        <v>3443</v>
      </c>
    </row>
    <row r="303" spans="1:284" x14ac:dyDescent="0.35">
      <c r="A303" t="s">
        <v>4511</v>
      </c>
      <c r="B303" s="268">
        <v>44622</v>
      </c>
      <c r="C303" t="s">
        <v>451</v>
      </c>
      <c r="D303" t="s">
        <v>450</v>
      </c>
      <c r="E303" t="s">
        <v>4486</v>
      </c>
      <c r="F303" t="s">
        <v>441</v>
      </c>
      <c r="G303" t="s">
        <v>1922</v>
      </c>
      <c r="H303" t="s">
        <v>4487</v>
      </c>
      <c r="I303" t="s">
        <v>246</v>
      </c>
      <c r="J303" t="s">
        <v>4489</v>
      </c>
      <c r="K303" t="s">
        <v>366</v>
      </c>
      <c r="L303" t="s">
        <v>284</v>
      </c>
      <c r="M303" t="s">
        <v>250</v>
      </c>
      <c r="N303" t="s">
        <v>234</v>
      </c>
      <c r="O303" t="s">
        <v>234</v>
      </c>
      <c r="P303" t="s">
        <v>285</v>
      </c>
      <c r="Q303" t="s">
        <v>234</v>
      </c>
      <c r="R303" t="s">
        <v>302</v>
      </c>
      <c r="S303">
        <v>0</v>
      </c>
      <c r="T303">
        <v>1</v>
      </c>
      <c r="U303">
        <v>0</v>
      </c>
      <c r="V303">
        <v>0</v>
      </c>
      <c r="W303">
        <v>0</v>
      </c>
      <c r="X303">
        <v>0</v>
      </c>
      <c r="Y303">
        <v>0</v>
      </c>
      <c r="Z303">
        <v>0</v>
      </c>
      <c r="AA303" t="s">
        <v>303</v>
      </c>
      <c r="AB303" t="s">
        <v>752</v>
      </c>
      <c r="AC303" t="s">
        <v>287</v>
      </c>
      <c r="AD303">
        <v>1</v>
      </c>
      <c r="AE303">
        <v>0</v>
      </c>
      <c r="AF303">
        <v>0</v>
      </c>
      <c r="AG303">
        <v>0</v>
      </c>
      <c r="AH303">
        <v>0</v>
      </c>
      <c r="AI303">
        <v>0</v>
      </c>
      <c r="AJ303">
        <v>0</v>
      </c>
      <c r="AK303">
        <v>0</v>
      </c>
      <c r="AL303">
        <v>0</v>
      </c>
      <c r="AM303">
        <v>0</v>
      </c>
      <c r="AN303" t="s">
        <v>234</v>
      </c>
      <c r="AO303" t="s">
        <v>317</v>
      </c>
      <c r="AP303" t="s">
        <v>348</v>
      </c>
      <c r="AQ303" t="s">
        <v>234</v>
      </c>
      <c r="AR303" t="s">
        <v>234</v>
      </c>
      <c r="AS303" t="s">
        <v>234</v>
      </c>
      <c r="AT303" t="s">
        <v>234</v>
      </c>
      <c r="AU303" t="s">
        <v>234</v>
      </c>
      <c r="AV303" t="s">
        <v>234</v>
      </c>
      <c r="AW303" t="s">
        <v>234</v>
      </c>
      <c r="AX303" t="s">
        <v>234</v>
      </c>
      <c r="AY303" t="s">
        <v>234</v>
      </c>
      <c r="AZ303" t="s">
        <v>234</v>
      </c>
      <c r="BA303" t="s">
        <v>234</v>
      </c>
      <c r="BB303" t="s">
        <v>234</v>
      </c>
      <c r="BC303" t="s">
        <v>234</v>
      </c>
      <c r="BD303" t="s">
        <v>234</v>
      </c>
      <c r="BE303" s="252" t="s">
        <v>234</v>
      </c>
      <c r="BF303" t="s">
        <v>234</v>
      </c>
      <c r="BG303" t="s">
        <v>234</v>
      </c>
      <c r="BH303" s="252" t="s">
        <v>234</v>
      </c>
      <c r="BI303" t="s">
        <v>234</v>
      </c>
      <c r="BJ303" t="s">
        <v>234</v>
      </c>
      <c r="BK303" s="252" t="s">
        <v>234</v>
      </c>
      <c r="BL303" t="s">
        <v>234</v>
      </c>
      <c r="BM303" t="s">
        <v>234</v>
      </c>
      <c r="BN303" s="252" t="s">
        <v>234</v>
      </c>
      <c r="BO303" t="s">
        <v>234</v>
      </c>
      <c r="BP303" t="s">
        <v>234</v>
      </c>
      <c r="BQ303" s="252" t="s">
        <v>234</v>
      </c>
      <c r="BR303" t="s">
        <v>234</v>
      </c>
      <c r="BS303" t="s">
        <v>234</v>
      </c>
      <c r="BT303" t="s">
        <v>234</v>
      </c>
      <c r="BU303" t="s">
        <v>234</v>
      </c>
      <c r="BV303" t="s">
        <v>234</v>
      </c>
      <c r="BW303" t="s">
        <v>234</v>
      </c>
      <c r="BX303" t="s">
        <v>234</v>
      </c>
      <c r="BY303" t="s">
        <v>234</v>
      </c>
      <c r="BZ303" t="s">
        <v>234</v>
      </c>
      <c r="CA303" t="s">
        <v>234</v>
      </c>
      <c r="CB303" t="s">
        <v>234</v>
      </c>
      <c r="CC303" t="s">
        <v>234</v>
      </c>
      <c r="CD303" t="s">
        <v>234</v>
      </c>
      <c r="CE303" t="s">
        <v>234</v>
      </c>
      <c r="CF303" t="s">
        <v>234</v>
      </c>
      <c r="CG303" t="s">
        <v>234</v>
      </c>
      <c r="CH303" t="s">
        <v>234</v>
      </c>
      <c r="CI303" t="s">
        <v>234</v>
      </c>
      <c r="CJ303" t="s">
        <v>234</v>
      </c>
      <c r="CK303" t="s">
        <v>234</v>
      </c>
      <c r="CL303" t="s">
        <v>234</v>
      </c>
      <c r="CM303" t="s">
        <v>234</v>
      </c>
      <c r="CN303" t="s">
        <v>234</v>
      </c>
      <c r="CO303" t="s">
        <v>234</v>
      </c>
      <c r="CP303" t="s">
        <v>234</v>
      </c>
      <c r="CQ303" t="s">
        <v>234</v>
      </c>
      <c r="CR303" t="s">
        <v>234</v>
      </c>
      <c r="CS303" t="s">
        <v>234</v>
      </c>
      <c r="CT303" t="s">
        <v>234</v>
      </c>
      <c r="CU303" t="s">
        <v>234</v>
      </c>
      <c r="CV303" t="s">
        <v>234</v>
      </c>
      <c r="CW303" t="s">
        <v>234</v>
      </c>
      <c r="CX303" t="s">
        <v>234</v>
      </c>
      <c r="CY303" t="s">
        <v>234</v>
      </c>
      <c r="CZ303" t="s">
        <v>234</v>
      </c>
      <c r="DA303" t="s">
        <v>234</v>
      </c>
      <c r="DB303" t="s">
        <v>234</v>
      </c>
      <c r="DC303" t="s">
        <v>234</v>
      </c>
      <c r="DD303" t="s">
        <v>234</v>
      </c>
      <c r="DE303" t="s">
        <v>234</v>
      </c>
      <c r="DF303" t="s">
        <v>234</v>
      </c>
      <c r="DG303" t="s">
        <v>234</v>
      </c>
      <c r="DH303" t="s">
        <v>234</v>
      </c>
      <c r="DI303" t="s">
        <v>234</v>
      </c>
      <c r="DJ303" t="s">
        <v>234</v>
      </c>
      <c r="DK303" t="s">
        <v>234</v>
      </c>
      <c r="DL303" t="s">
        <v>3857</v>
      </c>
      <c r="DM303">
        <v>0</v>
      </c>
      <c r="DN303">
        <v>1</v>
      </c>
      <c r="DO303">
        <v>1</v>
      </c>
      <c r="DP303">
        <v>0</v>
      </c>
      <c r="DQ303">
        <v>1</v>
      </c>
      <c r="DR303">
        <v>0</v>
      </c>
      <c r="DS303">
        <v>1</v>
      </c>
      <c r="DT303">
        <v>0</v>
      </c>
      <c r="DU303" t="s">
        <v>234</v>
      </c>
      <c r="DV303" t="s">
        <v>234</v>
      </c>
      <c r="DW303" t="s">
        <v>234</v>
      </c>
      <c r="DX303" t="s">
        <v>234</v>
      </c>
      <c r="DY303" t="s">
        <v>234</v>
      </c>
      <c r="DZ303" t="s">
        <v>234</v>
      </c>
      <c r="EA303" t="s">
        <v>234</v>
      </c>
      <c r="EB303" t="s">
        <v>234</v>
      </c>
      <c r="EC303">
        <v>25</v>
      </c>
      <c r="ED303" t="s">
        <v>1655</v>
      </c>
      <c r="EE303" t="s">
        <v>234</v>
      </c>
      <c r="EF303" t="s">
        <v>234</v>
      </c>
      <c r="EG303" t="s">
        <v>1655</v>
      </c>
      <c r="EH303">
        <v>25</v>
      </c>
      <c r="EI303" t="s">
        <v>234</v>
      </c>
      <c r="EJ303" t="s">
        <v>234</v>
      </c>
      <c r="EK303" s="252">
        <v>25</v>
      </c>
      <c r="EL303" t="s">
        <v>1655</v>
      </c>
      <c r="EM303" t="s">
        <v>1445</v>
      </c>
      <c r="EN303" t="s">
        <v>234</v>
      </c>
      <c r="EO303">
        <v>150</v>
      </c>
      <c r="EP303">
        <v>100</v>
      </c>
      <c r="EQ303" s="252">
        <v>56.6666666666666</v>
      </c>
      <c r="ER303" t="s">
        <v>1655</v>
      </c>
      <c r="ES303" t="s">
        <v>1655</v>
      </c>
      <c r="ET303">
        <v>100</v>
      </c>
      <c r="EU303" t="s">
        <v>234</v>
      </c>
      <c r="EV303" t="s">
        <v>234</v>
      </c>
      <c r="EW303" t="s">
        <v>234</v>
      </c>
      <c r="EX303" s="99">
        <v>100</v>
      </c>
      <c r="EY303" t="s">
        <v>1655</v>
      </c>
      <c r="EZ303" t="s">
        <v>234</v>
      </c>
      <c r="FA303" t="s">
        <v>234</v>
      </c>
      <c r="FB303" t="s">
        <v>234</v>
      </c>
      <c r="FC303" t="s">
        <v>234</v>
      </c>
      <c r="FD303" t="s">
        <v>234</v>
      </c>
      <c r="FE303" t="s">
        <v>234</v>
      </c>
      <c r="FF303" t="s">
        <v>234</v>
      </c>
      <c r="FG303" t="s">
        <v>234</v>
      </c>
      <c r="FH303" t="s">
        <v>234</v>
      </c>
      <c r="FI303" t="s">
        <v>234</v>
      </c>
      <c r="FJ303" t="s">
        <v>234</v>
      </c>
      <c r="FK303" t="s">
        <v>234</v>
      </c>
      <c r="FL303" t="s">
        <v>1445</v>
      </c>
      <c r="FM303" t="s">
        <v>234</v>
      </c>
      <c r="FN303" t="s">
        <v>234</v>
      </c>
      <c r="FO303" t="s">
        <v>234</v>
      </c>
      <c r="FP303" t="s">
        <v>234</v>
      </c>
      <c r="FQ303" t="s">
        <v>234</v>
      </c>
      <c r="FR303" t="s">
        <v>234</v>
      </c>
      <c r="FS303" t="s">
        <v>234</v>
      </c>
      <c r="FT303" t="s">
        <v>234</v>
      </c>
      <c r="FU303" t="s">
        <v>234</v>
      </c>
      <c r="FV303" t="s">
        <v>234</v>
      </c>
      <c r="FW303" t="s">
        <v>234</v>
      </c>
      <c r="FX303" t="s">
        <v>234</v>
      </c>
      <c r="FY303" t="s">
        <v>234</v>
      </c>
      <c r="FZ303" t="s">
        <v>234</v>
      </c>
      <c r="GA303" t="s">
        <v>234</v>
      </c>
      <c r="GB303" t="s">
        <v>234</v>
      </c>
      <c r="GC303" t="s">
        <v>234</v>
      </c>
      <c r="GD303" t="s">
        <v>234</v>
      </c>
      <c r="GE303" t="s">
        <v>234</v>
      </c>
      <c r="GF303" t="s">
        <v>234</v>
      </c>
      <c r="GG303" t="s">
        <v>234</v>
      </c>
      <c r="GH303" t="s">
        <v>234</v>
      </c>
      <c r="GI303" t="s">
        <v>234</v>
      </c>
      <c r="GJ303" t="s">
        <v>234</v>
      </c>
      <c r="GK303" t="s">
        <v>1445</v>
      </c>
      <c r="GL303" t="s">
        <v>1445</v>
      </c>
      <c r="GM303" t="s">
        <v>1655</v>
      </c>
      <c r="GN303" t="s">
        <v>239</v>
      </c>
      <c r="GO303" t="s">
        <v>314</v>
      </c>
      <c r="GP303" t="s">
        <v>294</v>
      </c>
      <c r="GQ303" t="s">
        <v>314</v>
      </c>
      <c r="GR303" t="s">
        <v>1445</v>
      </c>
      <c r="GS303" t="s">
        <v>234</v>
      </c>
      <c r="GT303" t="s">
        <v>234</v>
      </c>
      <c r="GU303" t="s">
        <v>234</v>
      </c>
      <c r="GV303" t="s">
        <v>234</v>
      </c>
      <c r="GW303" t="s">
        <v>234</v>
      </c>
      <c r="GX303" t="s">
        <v>234</v>
      </c>
      <c r="GY303" t="s">
        <v>234</v>
      </c>
      <c r="GZ303" t="s">
        <v>234</v>
      </c>
      <c r="HA303" t="s">
        <v>1591</v>
      </c>
      <c r="HB303">
        <v>0</v>
      </c>
      <c r="HC303">
        <v>0</v>
      </c>
      <c r="HD303">
        <v>0</v>
      </c>
      <c r="HE303">
        <v>0</v>
      </c>
      <c r="HF303">
        <v>0</v>
      </c>
      <c r="HG303">
        <v>1</v>
      </c>
      <c r="HH303">
        <v>0</v>
      </c>
      <c r="HI303">
        <v>0</v>
      </c>
      <c r="HJ303" t="s">
        <v>234</v>
      </c>
      <c r="HK303" t="s">
        <v>1655</v>
      </c>
      <c r="HL303" t="s">
        <v>234</v>
      </c>
      <c r="HM303" t="s">
        <v>303</v>
      </c>
      <c r="HN303">
        <v>0</v>
      </c>
      <c r="HO303">
        <v>1</v>
      </c>
      <c r="HP303">
        <v>0</v>
      </c>
      <c r="HQ303" t="s">
        <v>234</v>
      </c>
      <c r="HR303" t="s">
        <v>234</v>
      </c>
      <c r="HS303" t="s">
        <v>234</v>
      </c>
      <c r="HT303" t="s">
        <v>234</v>
      </c>
      <c r="HU303" t="s">
        <v>234</v>
      </c>
      <c r="HV303" t="s">
        <v>234</v>
      </c>
      <c r="HW303" t="s">
        <v>234</v>
      </c>
      <c r="HX303" t="s">
        <v>234</v>
      </c>
      <c r="HY303" t="s">
        <v>234</v>
      </c>
      <c r="HZ303" t="s">
        <v>234</v>
      </c>
      <c r="IA303" t="s">
        <v>234</v>
      </c>
      <c r="IB303" t="s">
        <v>234</v>
      </c>
      <c r="IC303" t="s">
        <v>234</v>
      </c>
      <c r="ID303" t="s">
        <v>234</v>
      </c>
      <c r="IE303" t="s">
        <v>234</v>
      </c>
      <c r="IF303" t="s">
        <v>234</v>
      </c>
      <c r="IG303" t="s">
        <v>234</v>
      </c>
      <c r="IH303" t="s">
        <v>234</v>
      </c>
      <c r="II303" t="s">
        <v>234</v>
      </c>
      <c r="IJ303" t="s">
        <v>234</v>
      </c>
      <c r="IK303" t="s">
        <v>234</v>
      </c>
      <c r="IL303" t="s">
        <v>234</v>
      </c>
      <c r="IM303" t="s">
        <v>234</v>
      </c>
      <c r="IN303" t="s">
        <v>234</v>
      </c>
      <c r="IO303" t="s">
        <v>234</v>
      </c>
      <c r="IP303" t="s">
        <v>234</v>
      </c>
      <c r="IQ303" t="s">
        <v>234</v>
      </c>
      <c r="IR303" t="s">
        <v>234</v>
      </c>
      <c r="IS303" t="s">
        <v>234</v>
      </c>
      <c r="IT303" t="s">
        <v>234</v>
      </c>
      <c r="IU303" t="s">
        <v>234</v>
      </c>
      <c r="IV303" t="s">
        <v>234</v>
      </c>
      <c r="IW303" t="s">
        <v>234</v>
      </c>
      <c r="IX303" t="s">
        <v>234</v>
      </c>
      <c r="IY303" t="s">
        <v>234</v>
      </c>
      <c r="IZ303" t="s">
        <v>234</v>
      </c>
      <c r="JA303" t="s">
        <v>234</v>
      </c>
      <c r="JB303" t="s">
        <v>234</v>
      </c>
      <c r="JC303" t="s">
        <v>234</v>
      </c>
      <c r="JD303" t="s">
        <v>234</v>
      </c>
      <c r="JE303" t="s">
        <v>234</v>
      </c>
      <c r="JF303" t="s">
        <v>234</v>
      </c>
      <c r="JG303" t="s">
        <v>234</v>
      </c>
      <c r="JH303" t="s">
        <v>234</v>
      </c>
      <c r="JI303" t="s">
        <v>234</v>
      </c>
      <c r="JJ303" t="s">
        <v>234</v>
      </c>
      <c r="JK303" t="s">
        <v>234</v>
      </c>
      <c r="JL303" t="s">
        <v>234</v>
      </c>
      <c r="JM303" t="s">
        <v>234</v>
      </c>
      <c r="JN303" t="s">
        <v>234</v>
      </c>
      <c r="JO303" t="s">
        <v>234</v>
      </c>
      <c r="JP303" t="s">
        <v>234</v>
      </c>
      <c r="JQ303" t="s">
        <v>234</v>
      </c>
      <c r="JR303" t="s">
        <v>234</v>
      </c>
      <c r="JS303" t="s">
        <v>234</v>
      </c>
      <c r="JT303" t="s">
        <v>234</v>
      </c>
      <c r="JU303" t="s">
        <v>234</v>
      </c>
      <c r="JV303" t="s">
        <v>234</v>
      </c>
      <c r="JW303" t="s">
        <v>234</v>
      </c>
      <c r="JX303" t="s">
        <v>3443</v>
      </c>
    </row>
    <row r="304" spans="1:284" x14ac:dyDescent="0.35">
      <c r="A304" t="s">
        <v>4514</v>
      </c>
      <c r="B304" s="268">
        <v>44622</v>
      </c>
      <c r="C304" t="s">
        <v>451</v>
      </c>
      <c r="D304" t="s">
        <v>450</v>
      </c>
      <c r="E304" t="s">
        <v>4486</v>
      </c>
      <c r="F304" t="s">
        <v>441</v>
      </c>
      <c r="G304" t="s">
        <v>1922</v>
      </c>
      <c r="H304" t="s">
        <v>4487</v>
      </c>
      <c r="I304" t="s">
        <v>246</v>
      </c>
      <c r="J304" t="s">
        <v>4489</v>
      </c>
      <c r="K304" t="s">
        <v>366</v>
      </c>
      <c r="L304" t="s">
        <v>284</v>
      </c>
      <c r="M304" t="s">
        <v>250</v>
      </c>
      <c r="N304" t="s">
        <v>234</v>
      </c>
      <c r="O304" t="s">
        <v>234</v>
      </c>
      <c r="P304" t="s">
        <v>285</v>
      </c>
      <c r="Q304" t="s">
        <v>234</v>
      </c>
      <c r="R304" t="s">
        <v>302</v>
      </c>
      <c r="S304">
        <v>0</v>
      </c>
      <c r="T304">
        <v>1</v>
      </c>
      <c r="U304">
        <v>0</v>
      </c>
      <c r="V304">
        <v>0</v>
      </c>
      <c r="W304">
        <v>0</v>
      </c>
      <c r="X304">
        <v>0</v>
      </c>
      <c r="Y304">
        <v>0</v>
      </c>
      <c r="Z304">
        <v>0</v>
      </c>
      <c r="AA304" t="s">
        <v>303</v>
      </c>
      <c r="AB304" t="s">
        <v>752</v>
      </c>
      <c r="AC304" t="s">
        <v>287</v>
      </c>
      <c r="AD304">
        <v>1</v>
      </c>
      <c r="AE304">
        <v>0</v>
      </c>
      <c r="AF304">
        <v>0</v>
      </c>
      <c r="AG304">
        <v>0</v>
      </c>
      <c r="AH304">
        <v>0</v>
      </c>
      <c r="AI304">
        <v>0</v>
      </c>
      <c r="AJ304">
        <v>0</v>
      </c>
      <c r="AK304">
        <v>0</v>
      </c>
      <c r="AL304">
        <v>0</v>
      </c>
      <c r="AM304">
        <v>0</v>
      </c>
      <c r="AN304" t="s">
        <v>234</v>
      </c>
      <c r="AO304" t="s">
        <v>317</v>
      </c>
      <c r="AP304" t="s">
        <v>289</v>
      </c>
      <c r="AQ304" t="s">
        <v>234</v>
      </c>
      <c r="AR304" t="s">
        <v>234</v>
      </c>
      <c r="AS304" t="s">
        <v>234</v>
      </c>
      <c r="AT304" t="s">
        <v>234</v>
      </c>
      <c r="AU304" t="s">
        <v>234</v>
      </c>
      <c r="AV304" t="s">
        <v>234</v>
      </c>
      <c r="AW304" t="s">
        <v>234</v>
      </c>
      <c r="AX304" t="s">
        <v>234</v>
      </c>
      <c r="AY304" t="s">
        <v>234</v>
      </c>
      <c r="AZ304" t="s">
        <v>234</v>
      </c>
      <c r="BA304" t="s">
        <v>234</v>
      </c>
      <c r="BB304" t="s">
        <v>234</v>
      </c>
      <c r="BC304" t="s">
        <v>234</v>
      </c>
      <c r="BD304" t="s">
        <v>234</v>
      </c>
      <c r="BE304" s="252" t="s">
        <v>234</v>
      </c>
      <c r="BF304" t="s">
        <v>234</v>
      </c>
      <c r="BG304" t="s">
        <v>234</v>
      </c>
      <c r="BH304" s="252" t="s">
        <v>234</v>
      </c>
      <c r="BI304" t="s">
        <v>234</v>
      </c>
      <c r="BJ304" t="s">
        <v>234</v>
      </c>
      <c r="BK304" s="252" t="s">
        <v>234</v>
      </c>
      <c r="BL304" t="s">
        <v>234</v>
      </c>
      <c r="BM304" t="s">
        <v>234</v>
      </c>
      <c r="BN304" s="252" t="s">
        <v>234</v>
      </c>
      <c r="BO304" t="s">
        <v>234</v>
      </c>
      <c r="BP304" t="s">
        <v>234</v>
      </c>
      <c r="BQ304" s="252" t="s">
        <v>234</v>
      </c>
      <c r="BR304" t="s">
        <v>234</v>
      </c>
      <c r="BS304" t="s">
        <v>234</v>
      </c>
      <c r="BT304" t="s">
        <v>234</v>
      </c>
      <c r="BU304" t="s">
        <v>234</v>
      </c>
      <c r="BV304" t="s">
        <v>234</v>
      </c>
      <c r="BW304" t="s">
        <v>234</v>
      </c>
      <c r="BX304" t="s">
        <v>234</v>
      </c>
      <c r="BY304" t="s">
        <v>234</v>
      </c>
      <c r="BZ304" t="s">
        <v>234</v>
      </c>
      <c r="CA304" t="s">
        <v>234</v>
      </c>
      <c r="CB304" t="s">
        <v>234</v>
      </c>
      <c r="CC304" t="s">
        <v>234</v>
      </c>
      <c r="CD304" t="s">
        <v>234</v>
      </c>
      <c r="CE304" t="s">
        <v>234</v>
      </c>
      <c r="CF304" t="s">
        <v>234</v>
      </c>
      <c r="CG304" t="s">
        <v>234</v>
      </c>
      <c r="CH304" t="s">
        <v>234</v>
      </c>
      <c r="CI304" t="s">
        <v>234</v>
      </c>
      <c r="CJ304" t="s">
        <v>234</v>
      </c>
      <c r="CK304" t="s">
        <v>234</v>
      </c>
      <c r="CL304" t="s">
        <v>234</v>
      </c>
      <c r="CM304" t="s">
        <v>234</v>
      </c>
      <c r="CN304" t="s">
        <v>234</v>
      </c>
      <c r="CO304" t="s">
        <v>234</v>
      </c>
      <c r="CP304" t="s">
        <v>234</v>
      </c>
      <c r="CQ304" t="s">
        <v>234</v>
      </c>
      <c r="CR304" t="s">
        <v>234</v>
      </c>
      <c r="CS304" t="s">
        <v>234</v>
      </c>
      <c r="CT304" t="s">
        <v>234</v>
      </c>
      <c r="CU304" t="s">
        <v>234</v>
      </c>
      <c r="CV304" t="s">
        <v>234</v>
      </c>
      <c r="CW304" t="s">
        <v>234</v>
      </c>
      <c r="CX304" t="s">
        <v>234</v>
      </c>
      <c r="CY304" t="s">
        <v>234</v>
      </c>
      <c r="CZ304" t="s">
        <v>234</v>
      </c>
      <c r="DA304" t="s">
        <v>234</v>
      </c>
      <c r="DB304" t="s">
        <v>234</v>
      </c>
      <c r="DC304" t="s">
        <v>234</v>
      </c>
      <c r="DD304" t="s">
        <v>234</v>
      </c>
      <c r="DE304" t="s">
        <v>234</v>
      </c>
      <c r="DF304" t="s">
        <v>234</v>
      </c>
      <c r="DG304" t="s">
        <v>234</v>
      </c>
      <c r="DH304" t="s">
        <v>234</v>
      </c>
      <c r="DI304" t="s">
        <v>234</v>
      </c>
      <c r="DJ304" t="s">
        <v>234</v>
      </c>
      <c r="DK304" t="s">
        <v>234</v>
      </c>
      <c r="DL304" t="s">
        <v>4512</v>
      </c>
      <c r="DM304">
        <v>0</v>
      </c>
      <c r="DN304">
        <v>1</v>
      </c>
      <c r="DO304">
        <v>1</v>
      </c>
      <c r="DP304">
        <v>1</v>
      </c>
      <c r="DQ304">
        <v>1</v>
      </c>
      <c r="DR304">
        <v>0</v>
      </c>
      <c r="DS304">
        <v>1</v>
      </c>
      <c r="DT304">
        <v>0</v>
      </c>
      <c r="DU304" t="s">
        <v>234</v>
      </c>
      <c r="DV304" t="s">
        <v>234</v>
      </c>
      <c r="DW304" t="s">
        <v>234</v>
      </c>
      <c r="DX304" t="s">
        <v>234</v>
      </c>
      <c r="DY304" t="s">
        <v>234</v>
      </c>
      <c r="DZ304" t="s">
        <v>234</v>
      </c>
      <c r="EA304" t="s">
        <v>234</v>
      </c>
      <c r="EB304" t="s">
        <v>234</v>
      </c>
      <c r="EC304">
        <v>40</v>
      </c>
      <c r="ED304" t="s">
        <v>1655</v>
      </c>
      <c r="EE304">
        <v>50</v>
      </c>
      <c r="EF304" t="s">
        <v>1655</v>
      </c>
      <c r="EG304" t="s">
        <v>1655</v>
      </c>
      <c r="EH304">
        <v>50</v>
      </c>
      <c r="EI304" t="s">
        <v>234</v>
      </c>
      <c r="EJ304" t="s">
        <v>234</v>
      </c>
      <c r="EK304" s="252">
        <v>50</v>
      </c>
      <c r="EL304" t="s">
        <v>1655</v>
      </c>
      <c r="EM304" t="s">
        <v>1445</v>
      </c>
      <c r="EN304" t="s">
        <v>234</v>
      </c>
      <c r="EO304">
        <v>150</v>
      </c>
      <c r="EP304">
        <v>150</v>
      </c>
      <c r="EQ304" s="252">
        <v>85</v>
      </c>
      <c r="ER304" t="s">
        <v>1655</v>
      </c>
      <c r="ES304" t="s">
        <v>1655</v>
      </c>
      <c r="ET304">
        <v>125</v>
      </c>
      <c r="EU304" t="s">
        <v>234</v>
      </c>
      <c r="EV304" t="s">
        <v>234</v>
      </c>
      <c r="EW304" t="s">
        <v>234</v>
      </c>
      <c r="EX304" s="99">
        <v>125</v>
      </c>
      <c r="EY304" t="s">
        <v>1655</v>
      </c>
      <c r="EZ304" t="s">
        <v>234</v>
      </c>
      <c r="FA304" t="s">
        <v>234</v>
      </c>
      <c r="FB304" t="s">
        <v>234</v>
      </c>
      <c r="FC304" t="s">
        <v>234</v>
      </c>
      <c r="FD304" t="s">
        <v>234</v>
      </c>
      <c r="FE304" t="s">
        <v>234</v>
      </c>
      <c r="FF304" t="s">
        <v>234</v>
      </c>
      <c r="FG304" t="s">
        <v>234</v>
      </c>
      <c r="FH304" t="s">
        <v>234</v>
      </c>
      <c r="FI304" t="s">
        <v>234</v>
      </c>
      <c r="FJ304" t="s">
        <v>234</v>
      </c>
      <c r="FK304" t="s">
        <v>234</v>
      </c>
      <c r="FL304" t="s">
        <v>1655</v>
      </c>
      <c r="FM304" t="s">
        <v>1531</v>
      </c>
      <c r="FN304">
        <v>0</v>
      </c>
      <c r="FO304">
        <v>0</v>
      </c>
      <c r="FP304">
        <v>0</v>
      </c>
      <c r="FQ304">
        <v>0</v>
      </c>
      <c r="FR304">
        <v>1</v>
      </c>
      <c r="FS304">
        <v>0</v>
      </c>
      <c r="FT304">
        <v>0</v>
      </c>
      <c r="FU304">
        <v>0</v>
      </c>
      <c r="FV304">
        <v>0</v>
      </c>
      <c r="FW304">
        <v>0</v>
      </c>
      <c r="FX304">
        <v>0</v>
      </c>
      <c r="FY304">
        <v>0</v>
      </c>
      <c r="FZ304">
        <v>0</v>
      </c>
      <c r="GA304" t="s">
        <v>234</v>
      </c>
      <c r="GB304" t="s">
        <v>4513</v>
      </c>
      <c r="GC304">
        <v>0</v>
      </c>
      <c r="GD304">
        <v>0</v>
      </c>
      <c r="GE304">
        <v>1</v>
      </c>
      <c r="GF304">
        <v>1</v>
      </c>
      <c r="GG304">
        <v>1</v>
      </c>
      <c r="GH304">
        <v>0</v>
      </c>
      <c r="GI304">
        <v>0</v>
      </c>
      <c r="GJ304">
        <v>0</v>
      </c>
      <c r="GK304" t="s">
        <v>1445</v>
      </c>
      <c r="GL304" t="s">
        <v>1445</v>
      </c>
      <c r="GM304" t="s">
        <v>1655</v>
      </c>
      <c r="GN304" t="s">
        <v>239</v>
      </c>
      <c r="GO304" t="s">
        <v>314</v>
      </c>
      <c r="GP304" t="s">
        <v>294</v>
      </c>
      <c r="GQ304" t="s">
        <v>314</v>
      </c>
      <c r="GR304" t="s">
        <v>1445</v>
      </c>
      <c r="GS304" t="s">
        <v>234</v>
      </c>
      <c r="GT304" t="s">
        <v>234</v>
      </c>
      <c r="GU304" t="s">
        <v>234</v>
      </c>
      <c r="GV304" t="s">
        <v>234</v>
      </c>
      <c r="GW304" t="s">
        <v>234</v>
      </c>
      <c r="GX304" t="s">
        <v>234</v>
      </c>
      <c r="GY304" t="s">
        <v>234</v>
      </c>
      <c r="GZ304" t="s">
        <v>234</v>
      </c>
      <c r="HA304" t="s">
        <v>1451</v>
      </c>
      <c r="HB304">
        <v>0</v>
      </c>
      <c r="HC304">
        <v>1</v>
      </c>
      <c r="HD304">
        <v>0</v>
      </c>
      <c r="HE304">
        <v>0</v>
      </c>
      <c r="HF304">
        <v>0</v>
      </c>
      <c r="HG304">
        <v>0</v>
      </c>
      <c r="HH304">
        <v>0</v>
      </c>
      <c r="HI304">
        <v>0</v>
      </c>
      <c r="HJ304" t="s">
        <v>234</v>
      </c>
      <c r="HK304" t="s">
        <v>1655</v>
      </c>
      <c r="HL304" t="s">
        <v>234</v>
      </c>
      <c r="HM304" t="s">
        <v>303</v>
      </c>
      <c r="HN304">
        <v>0</v>
      </c>
      <c r="HO304">
        <v>1</v>
      </c>
      <c r="HP304">
        <v>0</v>
      </c>
      <c r="HQ304" t="s">
        <v>234</v>
      </c>
      <c r="HR304" t="s">
        <v>234</v>
      </c>
      <c r="HS304" t="s">
        <v>234</v>
      </c>
      <c r="HT304" t="s">
        <v>234</v>
      </c>
      <c r="HU304" t="s">
        <v>234</v>
      </c>
      <c r="HV304" t="s">
        <v>234</v>
      </c>
      <c r="HW304" t="s">
        <v>234</v>
      </c>
      <c r="HX304" t="s">
        <v>234</v>
      </c>
      <c r="HY304" t="s">
        <v>234</v>
      </c>
      <c r="HZ304" t="s">
        <v>234</v>
      </c>
      <c r="IA304" t="s">
        <v>234</v>
      </c>
      <c r="IB304" t="s">
        <v>234</v>
      </c>
      <c r="IC304" t="s">
        <v>234</v>
      </c>
      <c r="ID304" t="s">
        <v>234</v>
      </c>
      <c r="IE304" t="s">
        <v>234</v>
      </c>
      <c r="IF304" t="s">
        <v>234</v>
      </c>
      <c r="IG304" t="s">
        <v>234</v>
      </c>
      <c r="IH304" t="s">
        <v>234</v>
      </c>
      <c r="II304" t="s">
        <v>234</v>
      </c>
      <c r="IJ304" t="s">
        <v>234</v>
      </c>
      <c r="IK304" t="s">
        <v>234</v>
      </c>
      <c r="IL304" t="s">
        <v>234</v>
      </c>
      <c r="IM304" t="s">
        <v>234</v>
      </c>
      <c r="IN304" t="s">
        <v>234</v>
      </c>
      <c r="IO304" t="s">
        <v>234</v>
      </c>
      <c r="IP304" t="s">
        <v>234</v>
      </c>
      <c r="IQ304" t="s">
        <v>234</v>
      </c>
      <c r="IR304" t="s">
        <v>234</v>
      </c>
      <c r="IS304" t="s">
        <v>234</v>
      </c>
      <c r="IT304" t="s">
        <v>234</v>
      </c>
      <c r="IU304" t="s">
        <v>234</v>
      </c>
      <c r="IV304" t="s">
        <v>234</v>
      </c>
      <c r="IW304" t="s">
        <v>234</v>
      </c>
      <c r="IX304" t="s">
        <v>234</v>
      </c>
      <c r="IY304" t="s">
        <v>234</v>
      </c>
      <c r="IZ304" t="s">
        <v>234</v>
      </c>
      <c r="JA304" t="s">
        <v>234</v>
      </c>
      <c r="JB304" t="s">
        <v>234</v>
      </c>
      <c r="JC304" t="s">
        <v>234</v>
      </c>
      <c r="JD304" t="s">
        <v>234</v>
      </c>
      <c r="JE304" t="s">
        <v>234</v>
      </c>
      <c r="JF304" t="s">
        <v>234</v>
      </c>
      <c r="JG304" t="s">
        <v>234</v>
      </c>
      <c r="JH304" t="s">
        <v>234</v>
      </c>
      <c r="JI304" t="s">
        <v>234</v>
      </c>
      <c r="JJ304" t="s">
        <v>234</v>
      </c>
      <c r="JK304" t="s">
        <v>234</v>
      </c>
      <c r="JL304" t="s">
        <v>234</v>
      </c>
      <c r="JM304" t="s">
        <v>234</v>
      </c>
      <c r="JN304" t="s">
        <v>234</v>
      </c>
      <c r="JO304" t="s">
        <v>234</v>
      </c>
      <c r="JP304" t="s">
        <v>234</v>
      </c>
      <c r="JQ304" t="s">
        <v>234</v>
      </c>
      <c r="JR304" t="s">
        <v>234</v>
      </c>
      <c r="JS304" t="s">
        <v>234</v>
      </c>
      <c r="JT304" t="s">
        <v>234</v>
      </c>
      <c r="JU304" t="s">
        <v>234</v>
      </c>
      <c r="JV304" t="s">
        <v>234</v>
      </c>
      <c r="JW304" t="s">
        <v>234</v>
      </c>
      <c r="JX304" t="s">
        <v>3443</v>
      </c>
    </row>
    <row r="305" spans="1:284" x14ac:dyDescent="0.35">
      <c r="A305" t="s">
        <v>4517</v>
      </c>
      <c r="B305" s="268">
        <v>44622</v>
      </c>
      <c r="C305" t="s">
        <v>451</v>
      </c>
      <c r="D305" t="s">
        <v>450</v>
      </c>
      <c r="E305" t="s">
        <v>4486</v>
      </c>
      <c r="F305" t="s">
        <v>441</v>
      </c>
      <c r="G305" t="s">
        <v>1922</v>
      </c>
      <c r="H305" t="s">
        <v>4487</v>
      </c>
      <c r="I305" t="s">
        <v>246</v>
      </c>
      <c r="J305" t="s">
        <v>4489</v>
      </c>
      <c r="K305" t="s">
        <v>366</v>
      </c>
      <c r="L305" t="s">
        <v>284</v>
      </c>
      <c r="M305" t="s">
        <v>250</v>
      </c>
      <c r="N305" t="s">
        <v>234</v>
      </c>
      <c r="O305" t="s">
        <v>234</v>
      </c>
      <c r="P305" t="s">
        <v>285</v>
      </c>
      <c r="Q305" t="s">
        <v>234</v>
      </c>
      <c r="R305" t="s">
        <v>302</v>
      </c>
      <c r="S305">
        <v>0</v>
      </c>
      <c r="T305">
        <v>1</v>
      </c>
      <c r="U305">
        <v>0</v>
      </c>
      <c r="V305">
        <v>0</v>
      </c>
      <c r="W305">
        <v>0</v>
      </c>
      <c r="X305">
        <v>0</v>
      </c>
      <c r="Y305">
        <v>0</v>
      </c>
      <c r="Z305">
        <v>0</v>
      </c>
      <c r="AA305" t="s">
        <v>303</v>
      </c>
      <c r="AB305" t="s">
        <v>752</v>
      </c>
      <c r="AC305" t="s">
        <v>287</v>
      </c>
      <c r="AD305">
        <v>1</v>
      </c>
      <c r="AE305">
        <v>0</v>
      </c>
      <c r="AF305">
        <v>0</v>
      </c>
      <c r="AG305">
        <v>0</v>
      </c>
      <c r="AH305">
        <v>0</v>
      </c>
      <c r="AI305">
        <v>0</v>
      </c>
      <c r="AJ305">
        <v>0</v>
      </c>
      <c r="AK305">
        <v>0</v>
      </c>
      <c r="AL305">
        <v>0</v>
      </c>
      <c r="AM305">
        <v>0</v>
      </c>
      <c r="AN305" t="s">
        <v>234</v>
      </c>
      <c r="AO305" t="s">
        <v>317</v>
      </c>
      <c r="AP305" t="s">
        <v>289</v>
      </c>
      <c r="AQ305" t="s">
        <v>234</v>
      </c>
      <c r="AR305" t="s">
        <v>234</v>
      </c>
      <c r="AS305" t="s">
        <v>234</v>
      </c>
      <c r="AT305" t="s">
        <v>234</v>
      </c>
      <c r="AU305" t="s">
        <v>234</v>
      </c>
      <c r="AV305" t="s">
        <v>234</v>
      </c>
      <c r="AW305" t="s">
        <v>234</v>
      </c>
      <c r="AX305" t="s">
        <v>234</v>
      </c>
      <c r="AY305" t="s">
        <v>234</v>
      </c>
      <c r="AZ305" t="s">
        <v>234</v>
      </c>
      <c r="BA305" t="s">
        <v>234</v>
      </c>
      <c r="BB305" t="s">
        <v>234</v>
      </c>
      <c r="BC305" t="s">
        <v>234</v>
      </c>
      <c r="BD305" t="s">
        <v>234</v>
      </c>
      <c r="BE305" s="252" t="s">
        <v>234</v>
      </c>
      <c r="BF305" t="s">
        <v>234</v>
      </c>
      <c r="BG305" t="s">
        <v>234</v>
      </c>
      <c r="BH305" s="252" t="s">
        <v>234</v>
      </c>
      <c r="BI305" t="s">
        <v>234</v>
      </c>
      <c r="BJ305" t="s">
        <v>234</v>
      </c>
      <c r="BK305" s="252" t="s">
        <v>234</v>
      </c>
      <c r="BL305" t="s">
        <v>234</v>
      </c>
      <c r="BM305" t="s">
        <v>234</v>
      </c>
      <c r="BN305" s="252" t="s">
        <v>234</v>
      </c>
      <c r="BO305" t="s">
        <v>234</v>
      </c>
      <c r="BP305" t="s">
        <v>234</v>
      </c>
      <c r="BQ305" s="252" t="s">
        <v>234</v>
      </c>
      <c r="BR305" t="s">
        <v>234</v>
      </c>
      <c r="BS305" t="s">
        <v>234</v>
      </c>
      <c r="BT305" t="s">
        <v>234</v>
      </c>
      <c r="BU305" t="s">
        <v>234</v>
      </c>
      <c r="BV305" t="s">
        <v>234</v>
      </c>
      <c r="BW305" t="s">
        <v>234</v>
      </c>
      <c r="BX305" t="s">
        <v>234</v>
      </c>
      <c r="BY305" t="s">
        <v>234</v>
      </c>
      <c r="BZ305" t="s">
        <v>234</v>
      </c>
      <c r="CA305" t="s">
        <v>234</v>
      </c>
      <c r="CB305" t="s">
        <v>234</v>
      </c>
      <c r="CC305" t="s">
        <v>234</v>
      </c>
      <c r="CD305" t="s">
        <v>234</v>
      </c>
      <c r="CE305" t="s">
        <v>234</v>
      </c>
      <c r="CF305" t="s">
        <v>234</v>
      </c>
      <c r="CG305" t="s">
        <v>234</v>
      </c>
      <c r="CH305" t="s">
        <v>234</v>
      </c>
      <c r="CI305" t="s">
        <v>234</v>
      </c>
      <c r="CJ305" t="s">
        <v>234</v>
      </c>
      <c r="CK305" t="s">
        <v>234</v>
      </c>
      <c r="CL305" t="s">
        <v>234</v>
      </c>
      <c r="CM305" t="s">
        <v>234</v>
      </c>
      <c r="CN305" t="s">
        <v>234</v>
      </c>
      <c r="CO305" t="s">
        <v>234</v>
      </c>
      <c r="CP305" t="s">
        <v>234</v>
      </c>
      <c r="CQ305" t="s">
        <v>234</v>
      </c>
      <c r="CR305" t="s">
        <v>234</v>
      </c>
      <c r="CS305" t="s">
        <v>234</v>
      </c>
      <c r="CT305" t="s">
        <v>234</v>
      </c>
      <c r="CU305" t="s">
        <v>234</v>
      </c>
      <c r="CV305" t="s">
        <v>234</v>
      </c>
      <c r="CW305" t="s">
        <v>234</v>
      </c>
      <c r="CX305" t="s">
        <v>234</v>
      </c>
      <c r="CY305" t="s">
        <v>234</v>
      </c>
      <c r="CZ305" t="s">
        <v>234</v>
      </c>
      <c r="DA305" t="s">
        <v>234</v>
      </c>
      <c r="DB305" t="s">
        <v>234</v>
      </c>
      <c r="DC305" t="s">
        <v>234</v>
      </c>
      <c r="DD305" t="s">
        <v>234</v>
      </c>
      <c r="DE305" t="s">
        <v>234</v>
      </c>
      <c r="DF305" t="s">
        <v>234</v>
      </c>
      <c r="DG305" t="s">
        <v>234</v>
      </c>
      <c r="DH305" t="s">
        <v>234</v>
      </c>
      <c r="DI305" t="s">
        <v>234</v>
      </c>
      <c r="DJ305" t="s">
        <v>234</v>
      </c>
      <c r="DK305" t="s">
        <v>234</v>
      </c>
      <c r="DL305" t="s">
        <v>4515</v>
      </c>
      <c r="DM305">
        <v>0</v>
      </c>
      <c r="DN305">
        <v>1</v>
      </c>
      <c r="DO305">
        <v>1</v>
      </c>
      <c r="DP305">
        <v>1</v>
      </c>
      <c r="DQ305">
        <v>1</v>
      </c>
      <c r="DR305">
        <v>0</v>
      </c>
      <c r="DS305">
        <v>0</v>
      </c>
      <c r="DT305">
        <v>0</v>
      </c>
      <c r="DU305" t="s">
        <v>234</v>
      </c>
      <c r="DV305" t="s">
        <v>234</v>
      </c>
      <c r="DW305" t="s">
        <v>234</v>
      </c>
      <c r="DX305" t="s">
        <v>234</v>
      </c>
      <c r="DY305" t="s">
        <v>234</v>
      </c>
      <c r="DZ305" t="s">
        <v>234</v>
      </c>
      <c r="EA305" t="s">
        <v>234</v>
      </c>
      <c r="EB305" t="s">
        <v>234</v>
      </c>
      <c r="EC305">
        <v>25</v>
      </c>
      <c r="ED305" t="s">
        <v>1655</v>
      </c>
      <c r="EE305">
        <v>40</v>
      </c>
      <c r="EF305" t="s">
        <v>1655</v>
      </c>
      <c r="EG305" t="s">
        <v>234</v>
      </c>
      <c r="EH305" t="s">
        <v>234</v>
      </c>
      <c r="EI305" t="s">
        <v>234</v>
      </c>
      <c r="EJ305" t="s">
        <v>234</v>
      </c>
      <c r="EK305" s="252" t="s">
        <v>234</v>
      </c>
      <c r="EL305" t="s">
        <v>234</v>
      </c>
      <c r="EM305" t="s">
        <v>1445</v>
      </c>
      <c r="EN305" t="s">
        <v>234</v>
      </c>
      <c r="EO305">
        <v>150</v>
      </c>
      <c r="EP305">
        <v>100</v>
      </c>
      <c r="EQ305" s="252">
        <v>56.6666666666666</v>
      </c>
      <c r="ER305" t="s">
        <v>1655</v>
      </c>
      <c r="ES305" t="s">
        <v>1655</v>
      </c>
      <c r="ET305">
        <v>125</v>
      </c>
      <c r="EU305" t="s">
        <v>234</v>
      </c>
      <c r="EV305" t="s">
        <v>234</v>
      </c>
      <c r="EW305" t="s">
        <v>234</v>
      </c>
      <c r="EX305" s="99">
        <v>125</v>
      </c>
      <c r="EY305" t="s">
        <v>1655</v>
      </c>
      <c r="EZ305" t="s">
        <v>234</v>
      </c>
      <c r="FA305" t="s">
        <v>234</v>
      </c>
      <c r="FB305" t="s">
        <v>234</v>
      </c>
      <c r="FC305" t="s">
        <v>234</v>
      </c>
      <c r="FD305" t="s">
        <v>234</v>
      </c>
      <c r="FE305" t="s">
        <v>234</v>
      </c>
      <c r="FF305" t="s">
        <v>234</v>
      </c>
      <c r="FG305" t="s">
        <v>234</v>
      </c>
      <c r="FH305" t="s">
        <v>234</v>
      </c>
      <c r="FI305" t="s">
        <v>234</v>
      </c>
      <c r="FJ305" t="s">
        <v>234</v>
      </c>
      <c r="FK305" t="s">
        <v>234</v>
      </c>
      <c r="FL305" t="s">
        <v>1655</v>
      </c>
      <c r="FM305" t="s">
        <v>1531</v>
      </c>
      <c r="FN305">
        <v>0</v>
      </c>
      <c r="FO305">
        <v>0</v>
      </c>
      <c r="FP305">
        <v>0</v>
      </c>
      <c r="FQ305">
        <v>0</v>
      </c>
      <c r="FR305">
        <v>1</v>
      </c>
      <c r="FS305">
        <v>0</v>
      </c>
      <c r="FT305">
        <v>0</v>
      </c>
      <c r="FU305">
        <v>0</v>
      </c>
      <c r="FV305">
        <v>0</v>
      </c>
      <c r="FW305">
        <v>0</v>
      </c>
      <c r="FX305">
        <v>0</v>
      </c>
      <c r="FY305">
        <v>0</v>
      </c>
      <c r="FZ305">
        <v>0</v>
      </c>
      <c r="GA305" t="s">
        <v>234</v>
      </c>
      <c r="GB305" t="s">
        <v>4513</v>
      </c>
      <c r="GC305">
        <v>0</v>
      </c>
      <c r="GD305">
        <v>0</v>
      </c>
      <c r="GE305">
        <v>1</v>
      </c>
      <c r="GF305">
        <v>1</v>
      </c>
      <c r="GG305">
        <v>1</v>
      </c>
      <c r="GH305">
        <v>0</v>
      </c>
      <c r="GI305">
        <v>0</v>
      </c>
      <c r="GJ305">
        <v>0</v>
      </c>
      <c r="GK305" t="s">
        <v>1655</v>
      </c>
      <c r="GL305" t="s">
        <v>1445</v>
      </c>
      <c r="GM305" t="s">
        <v>1655</v>
      </c>
      <c r="GN305" t="s">
        <v>239</v>
      </c>
      <c r="GO305" t="s">
        <v>314</v>
      </c>
      <c r="GP305" t="s">
        <v>294</v>
      </c>
      <c r="GQ305" t="s">
        <v>314</v>
      </c>
      <c r="GR305" t="s">
        <v>1445</v>
      </c>
      <c r="GS305" t="s">
        <v>234</v>
      </c>
      <c r="GT305" t="s">
        <v>234</v>
      </c>
      <c r="GU305" t="s">
        <v>234</v>
      </c>
      <c r="GV305" t="s">
        <v>234</v>
      </c>
      <c r="GW305" t="s">
        <v>234</v>
      </c>
      <c r="GX305" t="s">
        <v>234</v>
      </c>
      <c r="GY305" t="s">
        <v>234</v>
      </c>
      <c r="GZ305" t="s">
        <v>234</v>
      </c>
      <c r="HA305" t="s">
        <v>246</v>
      </c>
      <c r="HB305">
        <v>0</v>
      </c>
      <c r="HC305">
        <v>0</v>
      </c>
      <c r="HD305">
        <v>0</v>
      </c>
      <c r="HE305">
        <v>0</v>
      </c>
      <c r="HF305">
        <v>0</v>
      </c>
      <c r="HG305">
        <v>0</v>
      </c>
      <c r="HH305">
        <v>1</v>
      </c>
      <c r="HI305">
        <v>0</v>
      </c>
      <c r="HJ305" t="s">
        <v>4516</v>
      </c>
      <c r="HK305" t="s">
        <v>1655</v>
      </c>
      <c r="HL305" t="s">
        <v>234</v>
      </c>
      <c r="HM305" t="s">
        <v>303</v>
      </c>
      <c r="HN305">
        <v>0</v>
      </c>
      <c r="HO305">
        <v>1</v>
      </c>
      <c r="HP305">
        <v>0</v>
      </c>
      <c r="HQ305" t="s">
        <v>234</v>
      </c>
      <c r="HR305" t="s">
        <v>234</v>
      </c>
      <c r="HS305" t="s">
        <v>234</v>
      </c>
      <c r="HT305" t="s">
        <v>234</v>
      </c>
      <c r="HU305" t="s">
        <v>234</v>
      </c>
      <c r="HV305" t="s">
        <v>234</v>
      </c>
      <c r="HW305" t="s">
        <v>234</v>
      </c>
      <c r="HX305" t="s">
        <v>234</v>
      </c>
      <c r="HY305" t="s">
        <v>234</v>
      </c>
      <c r="HZ305" t="s">
        <v>234</v>
      </c>
      <c r="IA305" t="s">
        <v>234</v>
      </c>
      <c r="IB305" t="s">
        <v>234</v>
      </c>
      <c r="IC305" t="s">
        <v>234</v>
      </c>
      <c r="ID305" t="s">
        <v>234</v>
      </c>
      <c r="IE305" t="s">
        <v>234</v>
      </c>
      <c r="IF305" t="s">
        <v>234</v>
      </c>
      <c r="IG305" t="s">
        <v>234</v>
      </c>
      <c r="IH305" t="s">
        <v>234</v>
      </c>
      <c r="II305" t="s">
        <v>234</v>
      </c>
      <c r="IJ305" t="s">
        <v>234</v>
      </c>
      <c r="IK305" t="s">
        <v>234</v>
      </c>
      <c r="IL305" t="s">
        <v>234</v>
      </c>
      <c r="IM305" t="s">
        <v>234</v>
      </c>
      <c r="IN305" t="s">
        <v>234</v>
      </c>
      <c r="IO305" t="s">
        <v>234</v>
      </c>
      <c r="IP305" t="s">
        <v>234</v>
      </c>
      <c r="IQ305" t="s">
        <v>234</v>
      </c>
      <c r="IR305" t="s">
        <v>234</v>
      </c>
      <c r="IS305" t="s">
        <v>234</v>
      </c>
      <c r="IT305" t="s">
        <v>234</v>
      </c>
      <c r="IU305" t="s">
        <v>234</v>
      </c>
      <c r="IV305" t="s">
        <v>234</v>
      </c>
      <c r="IW305" t="s">
        <v>234</v>
      </c>
      <c r="IX305" t="s">
        <v>234</v>
      </c>
      <c r="IY305" t="s">
        <v>234</v>
      </c>
      <c r="IZ305" t="s">
        <v>234</v>
      </c>
      <c r="JA305" t="s">
        <v>234</v>
      </c>
      <c r="JB305" t="s">
        <v>234</v>
      </c>
      <c r="JC305" t="s">
        <v>234</v>
      </c>
      <c r="JD305" t="s">
        <v>234</v>
      </c>
      <c r="JE305" t="s">
        <v>234</v>
      </c>
      <c r="JF305" t="s">
        <v>234</v>
      </c>
      <c r="JG305" t="s">
        <v>234</v>
      </c>
      <c r="JH305" t="s">
        <v>234</v>
      </c>
      <c r="JI305" t="s">
        <v>234</v>
      </c>
      <c r="JJ305" t="s">
        <v>234</v>
      </c>
      <c r="JK305" t="s">
        <v>234</v>
      </c>
      <c r="JL305" t="s">
        <v>234</v>
      </c>
      <c r="JM305" t="s">
        <v>234</v>
      </c>
      <c r="JN305" t="s">
        <v>234</v>
      </c>
      <c r="JO305" t="s">
        <v>234</v>
      </c>
      <c r="JP305" t="s">
        <v>234</v>
      </c>
      <c r="JQ305" t="s">
        <v>234</v>
      </c>
      <c r="JR305" t="s">
        <v>234</v>
      </c>
      <c r="JS305" t="s">
        <v>234</v>
      </c>
      <c r="JT305" t="s">
        <v>234</v>
      </c>
      <c r="JU305" t="s">
        <v>234</v>
      </c>
      <c r="JV305" t="s">
        <v>234</v>
      </c>
      <c r="JW305" t="s">
        <v>234</v>
      </c>
      <c r="JX305" t="s">
        <v>3443</v>
      </c>
    </row>
    <row r="306" spans="1:284" x14ac:dyDescent="0.35">
      <c r="A306" t="s">
        <v>4518</v>
      </c>
      <c r="B306" s="268">
        <v>44622</v>
      </c>
      <c r="C306" t="s">
        <v>451</v>
      </c>
      <c r="D306" t="s">
        <v>450</v>
      </c>
      <c r="E306" t="s">
        <v>4486</v>
      </c>
      <c r="F306" t="s">
        <v>441</v>
      </c>
      <c r="G306" t="s">
        <v>1922</v>
      </c>
      <c r="H306" t="s">
        <v>4487</v>
      </c>
      <c r="I306" t="s">
        <v>246</v>
      </c>
      <c r="J306" t="s">
        <v>4489</v>
      </c>
      <c r="K306" t="s">
        <v>366</v>
      </c>
      <c r="L306" t="s">
        <v>284</v>
      </c>
      <c r="M306" t="s">
        <v>250</v>
      </c>
      <c r="N306" t="s">
        <v>234</v>
      </c>
      <c r="O306" t="s">
        <v>234</v>
      </c>
      <c r="P306" t="s">
        <v>285</v>
      </c>
      <c r="Q306" t="s">
        <v>234</v>
      </c>
      <c r="R306" t="s">
        <v>318</v>
      </c>
      <c r="S306">
        <v>1</v>
      </c>
      <c r="T306">
        <v>0</v>
      </c>
      <c r="U306">
        <v>0</v>
      </c>
      <c r="V306">
        <v>0</v>
      </c>
      <c r="W306">
        <v>0</v>
      </c>
      <c r="X306">
        <v>0</v>
      </c>
      <c r="Y306">
        <v>0</v>
      </c>
      <c r="Z306">
        <v>0</v>
      </c>
      <c r="AA306" t="s">
        <v>309</v>
      </c>
      <c r="AB306" t="s">
        <v>750</v>
      </c>
      <c r="AC306" t="s">
        <v>287</v>
      </c>
      <c r="AD306">
        <v>1</v>
      </c>
      <c r="AE306">
        <v>0</v>
      </c>
      <c r="AF306">
        <v>0</v>
      </c>
      <c r="AG306">
        <v>0</v>
      </c>
      <c r="AH306">
        <v>0</v>
      </c>
      <c r="AI306">
        <v>0</v>
      </c>
      <c r="AJ306">
        <v>0</v>
      </c>
      <c r="AK306">
        <v>0</v>
      </c>
      <c r="AL306">
        <v>0</v>
      </c>
      <c r="AM306">
        <v>0</v>
      </c>
      <c r="AN306" t="s">
        <v>234</v>
      </c>
      <c r="AO306" t="s">
        <v>348</v>
      </c>
      <c r="AP306" t="s">
        <v>348</v>
      </c>
      <c r="AQ306" t="s">
        <v>3925</v>
      </c>
      <c r="AR306">
        <v>1</v>
      </c>
      <c r="AS306">
        <v>1</v>
      </c>
      <c r="AT306">
        <v>1</v>
      </c>
      <c r="AU306">
        <v>0</v>
      </c>
      <c r="AV306">
        <v>0</v>
      </c>
      <c r="AW306">
        <v>0</v>
      </c>
      <c r="AX306">
        <v>0</v>
      </c>
      <c r="AY306">
        <v>0</v>
      </c>
      <c r="AZ306" t="s">
        <v>1500</v>
      </c>
      <c r="BA306">
        <v>400</v>
      </c>
      <c r="BB306">
        <v>200</v>
      </c>
      <c r="BC306" t="s">
        <v>1655</v>
      </c>
      <c r="BD306">
        <v>275</v>
      </c>
      <c r="BE306" s="252">
        <v>105.76923076923001</v>
      </c>
      <c r="BF306" t="s">
        <v>1655</v>
      </c>
      <c r="BG306">
        <v>250</v>
      </c>
      <c r="BH306" s="252">
        <v>108.695652173913</v>
      </c>
      <c r="BI306" t="s">
        <v>1655</v>
      </c>
      <c r="BJ306" t="s">
        <v>234</v>
      </c>
      <c r="BK306" s="252" t="s">
        <v>234</v>
      </c>
      <c r="BL306" t="s">
        <v>234</v>
      </c>
      <c r="BM306" t="s">
        <v>234</v>
      </c>
      <c r="BN306" s="252" t="s">
        <v>234</v>
      </c>
      <c r="BO306" t="s">
        <v>234</v>
      </c>
      <c r="BP306" t="s">
        <v>234</v>
      </c>
      <c r="BQ306" s="252" t="s">
        <v>234</v>
      </c>
      <c r="BR306" t="s">
        <v>234</v>
      </c>
      <c r="BS306" t="s">
        <v>234</v>
      </c>
      <c r="BT306" t="s">
        <v>234</v>
      </c>
      <c r="BU306" t="s">
        <v>234</v>
      </c>
      <c r="BV306" t="s">
        <v>234</v>
      </c>
      <c r="BW306" t="s">
        <v>234</v>
      </c>
      <c r="BX306" t="s">
        <v>234</v>
      </c>
      <c r="BY306" t="s">
        <v>234</v>
      </c>
      <c r="BZ306" t="s">
        <v>234</v>
      </c>
      <c r="CA306" t="s">
        <v>234</v>
      </c>
      <c r="CB306" t="s">
        <v>234</v>
      </c>
      <c r="CC306" t="s">
        <v>234</v>
      </c>
      <c r="CD306" t="s">
        <v>234</v>
      </c>
      <c r="CE306" t="s">
        <v>1445</v>
      </c>
      <c r="CF306" t="s">
        <v>234</v>
      </c>
      <c r="CG306" t="s">
        <v>234</v>
      </c>
      <c r="CH306" t="s">
        <v>234</v>
      </c>
      <c r="CI306" t="s">
        <v>234</v>
      </c>
      <c r="CJ306" t="s">
        <v>234</v>
      </c>
      <c r="CK306" t="s">
        <v>234</v>
      </c>
      <c r="CL306" t="s">
        <v>234</v>
      </c>
      <c r="CM306" t="s">
        <v>234</v>
      </c>
      <c r="CN306" t="s">
        <v>234</v>
      </c>
      <c r="CO306" t="s">
        <v>234</v>
      </c>
      <c r="CP306" t="s">
        <v>234</v>
      </c>
      <c r="CQ306" t="s">
        <v>234</v>
      </c>
      <c r="CR306" t="s">
        <v>234</v>
      </c>
      <c r="CS306" t="s">
        <v>234</v>
      </c>
      <c r="CT306" t="s">
        <v>234</v>
      </c>
      <c r="CU306" t="s">
        <v>234</v>
      </c>
      <c r="CV306" t="s">
        <v>234</v>
      </c>
      <c r="CW306" t="s">
        <v>234</v>
      </c>
      <c r="CX306" t="s">
        <v>234</v>
      </c>
      <c r="CY306" t="s">
        <v>234</v>
      </c>
      <c r="CZ306" t="s">
        <v>234</v>
      </c>
      <c r="DA306" t="s">
        <v>234</v>
      </c>
      <c r="DB306" t="s">
        <v>234</v>
      </c>
      <c r="DC306" t="s">
        <v>234</v>
      </c>
      <c r="DD306" t="s">
        <v>234</v>
      </c>
      <c r="DE306" t="s">
        <v>1655</v>
      </c>
      <c r="DF306" t="s">
        <v>1445</v>
      </c>
      <c r="DG306" t="s">
        <v>1655</v>
      </c>
      <c r="DH306" t="s">
        <v>441</v>
      </c>
      <c r="DI306" t="s">
        <v>305</v>
      </c>
      <c r="DJ306" t="s">
        <v>2151</v>
      </c>
      <c r="DK306" t="s">
        <v>314</v>
      </c>
      <c r="DL306" t="s">
        <v>234</v>
      </c>
      <c r="DM306" t="s">
        <v>234</v>
      </c>
      <c r="DN306" t="s">
        <v>234</v>
      </c>
      <c r="DO306" t="s">
        <v>234</v>
      </c>
      <c r="DP306" t="s">
        <v>234</v>
      </c>
      <c r="DQ306" t="s">
        <v>234</v>
      </c>
      <c r="DR306" t="s">
        <v>234</v>
      </c>
      <c r="DS306" t="s">
        <v>234</v>
      </c>
      <c r="DT306" t="s">
        <v>234</v>
      </c>
      <c r="DU306" t="s">
        <v>234</v>
      </c>
      <c r="DV306" t="s">
        <v>234</v>
      </c>
      <c r="DW306" t="s">
        <v>234</v>
      </c>
      <c r="DX306" t="s">
        <v>234</v>
      </c>
      <c r="DY306" t="s">
        <v>234</v>
      </c>
      <c r="DZ306" t="s">
        <v>234</v>
      </c>
      <c r="EA306" t="s">
        <v>234</v>
      </c>
      <c r="EB306" t="s">
        <v>234</v>
      </c>
      <c r="EC306" t="s">
        <v>234</v>
      </c>
      <c r="ED306" t="s">
        <v>234</v>
      </c>
      <c r="EE306" t="s">
        <v>234</v>
      </c>
      <c r="EF306" t="s">
        <v>234</v>
      </c>
      <c r="EG306" t="s">
        <v>234</v>
      </c>
      <c r="EH306" t="s">
        <v>234</v>
      </c>
      <c r="EI306" t="s">
        <v>234</v>
      </c>
      <c r="EJ306" t="s">
        <v>234</v>
      </c>
      <c r="EK306" s="252" t="s">
        <v>234</v>
      </c>
      <c r="EL306" t="s">
        <v>234</v>
      </c>
      <c r="EM306" t="s">
        <v>234</v>
      </c>
      <c r="EN306" t="s">
        <v>234</v>
      </c>
      <c r="EO306" t="s">
        <v>234</v>
      </c>
      <c r="EP306" t="s">
        <v>234</v>
      </c>
      <c r="EQ306" s="252" t="s">
        <v>234</v>
      </c>
      <c r="ER306" t="s">
        <v>234</v>
      </c>
      <c r="ES306" t="s">
        <v>234</v>
      </c>
      <c r="ET306" t="s">
        <v>234</v>
      </c>
      <c r="EU306" t="s">
        <v>234</v>
      </c>
      <c r="EV306" t="s">
        <v>234</v>
      </c>
      <c r="EW306" t="s">
        <v>234</v>
      </c>
      <c r="EX306" t="s">
        <v>234</v>
      </c>
      <c r="EY306" t="s">
        <v>234</v>
      </c>
      <c r="EZ306" t="s">
        <v>234</v>
      </c>
      <c r="FA306" t="s">
        <v>234</v>
      </c>
      <c r="FB306" t="s">
        <v>234</v>
      </c>
      <c r="FC306" t="s">
        <v>234</v>
      </c>
      <c r="FD306" t="s">
        <v>234</v>
      </c>
      <c r="FE306" t="s">
        <v>234</v>
      </c>
      <c r="FF306" t="s">
        <v>234</v>
      </c>
      <c r="FG306" t="s">
        <v>234</v>
      </c>
      <c r="FH306" t="s">
        <v>234</v>
      </c>
      <c r="FI306" t="s">
        <v>234</v>
      </c>
      <c r="FJ306" t="s">
        <v>234</v>
      </c>
      <c r="FK306" t="s">
        <v>234</v>
      </c>
      <c r="FL306" t="s">
        <v>234</v>
      </c>
      <c r="FM306" t="s">
        <v>234</v>
      </c>
      <c r="FN306" t="s">
        <v>234</v>
      </c>
      <c r="FO306" t="s">
        <v>234</v>
      </c>
      <c r="FP306" t="s">
        <v>234</v>
      </c>
      <c r="FQ306" t="s">
        <v>234</v>
      </c>
      <c r="FR306" t="s">
        <v>234</v>
      </c>
      <c r="FS306" t="s">
        <v>234</v>
      </c>
      <c r="FT306" t="s">
        <v>234</v>
      </c>
      <c r="FU306" t="s">
        <v>234</v>
      </c>
      <c r="FV306" t="s">
        <v>234</v>
      </c>
      <c r="FW306" t="s">
        <v>234</v>
      </c>
      <c r="FX306" t="s">
        <v>234</v>
      </c>
      <c r="FY306" t="s">
        <v>234</v>
      </c>
      <c r="FZ306" t="s">
        <v>234</v>
      </c>
      <c r="GA306" t="s">
        <v>234</v>
      </c>
      <c r="GB306" t="s">
        <v>234</v>
      </c>
      <c r="GC306" t="s">
        <v>234</v>
      </c>
      <c r="GD306" t="s">
        <v>234</v>
      </c>
      <c r="GE306" t="s">
        <v>234</v>
      </c>
      <c r="GF306" t="s">
        <v>234</v>
      </c>
      <c r="GG306" t="s">
        <v>234</v>
      </c>
      <c r="GH306" t="s">
        <v>234</v>
      </c>
      <c r="GI306" t="s">
        <v>234</v>
      </c>
      <c r="GJ306" t="s">
        <v>234</v>
      </c>
      <c r="GK306" t="s">
        <v>234</v>
      </c>
      <c r="GL306" t="s">
        <v>234</v>
      </c>
      <c r="GM306" t="s">
        <v>234</v>
      </c>
      <c r="GN306" t="s">
        <v>234</v>
      </c>
      <c r="GO306" t="s">
        <v>234</v>
      </c>
      <c r="GP306" t="s">
        <v>234</v>
      </c>
      <c r="GQ306" t="s">
        <v>234</v>
      </c>
      <c r="GR306" t="s">
        <v>1445</v>
      </c>
      <c r="GS306" t="s">
        <v>234</v>
      </c>
      <c r="GT306" t="s">
        <v>234</v>
      </c>
      <c r="GU306" t="s">
        <v>234</v>
      </c>
      <c r="GV306" t="s">
        <v>234</v>
      </c>
      <c r="GW306" t="s">
        <v>234</v>
      </c>
      <c r="GX306" t="s">
        <v>234</v>
      </c>
      <c r="GY306" t="s">
        <v>234</v>
      </c>
      <c r="GZ306" t="s">
        <v>234</v>
      </c>
      <c r="HA306" t="s">
        <v>1591</v>
      </c>
      <c r="HB306">
        <v>0</v>
      </c>
      <c r="HC306">
        <v>0</v>
      </c>
      <c r="HD306">
        <v>0</v>
      </c>
      <c r="HE306">
        <v>0</v>
      </c>
      <c r="HF306">
        <v>0</v>
      </c>
      <c r="HG306">
        <v>1</v>
      </c>
      <c r="HH306">
        <v>0</v>
      </c>
      <c r="HI306">
        <v>0</v>
      </c>
      <c r="HJ306" t="s">
        <v>234</v>
      </c>
      <c r="HK306" t="s">
        <v>1655</v>
      </c>
      <c r="HL306" t="s">
        <v>234</v>
      </c>
      <c r="HM306" t="s">
        <v>309</v>
      </c>
      <c r="HN306">
        <v>1</v>
      </c>
      <c r="HO306">
        <v>0</v>
      </c>
      <c r="HP306">
        <v>0</v>
      </c>
      <c r="HQ306" t="s">
        <v>234</v>
      </c>
      <c r="HR306" t="s">
        <v>234</v>
      </c>
      <c r="HS306" t="s">
        <v>234</v>
      </c>
      <c r="HT306" t="s">
        <v>234</v>
      </c>
      <c r="HU306" t="s">
        <v>234</v>
      </c>
      <c r="HV306" t="s">
        <v>234</v>
      </c>
      <c r="HW306" t="s">
        <v>234</v>
      </c>
      <c r="HX306" t="s">
        <v>234</v>
      </c>
      <c r="HY306" t="s">
        <v>234</v>
      </c>
      <c r="HZ306" t="s">
        <v>234</v>
      </c>
      <c r="IA306" t="s">
        <v>234</v>
      </c>
      <c r="IB306" t="s">
        <v>234</v>
      </c>
      <c r="IC306" t="s">
        <v>234</v>
      </c>
      <c r="ID306" t="s">
        <v>234</v>
      </c>
      <c r="IE306" t="s">
        <v>234</v>
      </c>
      <c r="IF306" t="s">
        <v>234</v>
      </c>
      <c r="IG306" t="s">
        <v>234</v>
      </c>
      <c r="IH306" t="s">
        <v>234</v>
      </c>
      <c r="II306" t="s">
        <v>234</v>
      </c>
      <c r="IJ306" t="s">
        <v>234</v>
      </c>
      <c r="IK306" t="s">
        <v>234</v>
      </c>
      <c r="IL306" t="s">
        <v>234</v>
      </c>
      <c r="IM306" t="s">
        <v>234</v>
      </c>
      <c r="IN306" t="s">
        <v>234</v>
      </c>
      <c r="IO306" t="s">
        <v>234</v>
      </c>
      <c r="IP306" t="s">
        <v>234</v>
      </c>
      <c r="IQ306" t="s">
        <v>234</v>
      </c>
      <c r="IR306" t="s">
        <v>234</v>
      </c>
      <c r="IS306" t="s">
        <v>234</v>
      </c>
      <c r="IT306" t="s">
        <v>234</v>
      </c>
      <c r="IU306" t="s">
        <v>234</v>
      </c>
      <c r="IV306" t="s">
        <v>234</v>
      </c>
      <c r="IW306" t="s">
        <v>234</v>
      </c>
      <c r="IX306" t="s">
        <v>234</v>
      </c>
      <c r="IY306" t="s">
        <v>234</v>
      </c>
      <c r="IZ306" t="s">
        <v>234</v>
      </c>
      <c r="JA306" t="s">
        <v>234</v>
      </c>
      <c r="JB306" t="s">
        <v>234</v>
      </c>
      <c r="JC306" t="s">
        <v>234</v>
      </c>
      <c r="JD306" t="s">
        <v>234</v>
      </c>
      <c r="JE306" t="s">
        <v>234</v>
      </c>
      <c r="JF306" t="s">
        <v>234</v>
      </c>
      <c r="JG306" t="s">
        <v>234</v>
      </c>
      <c r="JH306" t="s">
        <v>234</v>
      </c>
      <c r="JI306" t="s">
        <v>234</v>
      </c>
      <c r="JJ306" t="s">
        <v>234</v>
      </c>
      <c r="JK306" t="s">
        <v>234</v>
      </c>
      <c r="JL306" t="s">
        <v>234</v>
      </c>
      <c r="JM306" t="s">
        <v>234</v>
      </c>
      <c r="JN306" t="s">
        <v>234</v>
      </c>
      <c r="JO306" t="s">
        <v>234</v>
      </c>
      <c r="JP306" t="s">
        <v>234</v>
      </c>
      <c r="JQ306" t="s">
        <v>234</v>
      </c>
      <c r="JR306" t="s">
        <v>234</v>
      </c>
      <c r="JS306" t="s">
        <v>234</v>
      </c>
      <c r="JT306" t="s">
        <v>234</v>
      </c>
      <c r="JU306" t="s">
        <v>234</v>
      </c>
      <c r="JV306" t="s">
        <v>234</v>
      </c>
      <c r="JW306" t="s">
        <v>234</v>
      </c>
      <c r="JX306" t="s">
        <v>3443</v>
      </c>
    </row>
    <row r="307" spans="1:284" x14ac:dyDescent="0.35">
      <c r="A307" t="s">
        <v>4519</v>
      </c>
      <c r="B307" s="268">
        <v>44622</v>
      </c>
      <c r="C307" t="s">
        <v>451</v>
      </c>
      <c r="D307" t="s">
        <v>450</v>
      </c>
      <c r="E307" t="s">
        <v>4486</v>
      </c>
      <c r="F307" t="s">
        <v>441</v>
      </c>
      <c r="G307" t="s">
        <v>1922</v>
      </c>
      <c r="H307" t="s">
        <v>4487</v>
      </c>
      <c r="I307" t="s">
        <v>246</v>
      </c>
      <c r="J307" t="s">
        <v>4489</v>
      </c>
      <c r="K307" t="s">
        <v>366</v>
      </c>
      <c r="L307" t="s">
        <v>284</v>
      </c>
      <c r="M307" t="s">
        <v>250</v>
      </c>
      <c r="N307" t="s">
        <v>234</v>
      </c>
      <c r="O307" t="s">
        <v>234</v>
      </c>
      <c r="P307" t="s">
        <v>285</v>
      </c>
      <c r="Q307" t="s">
        <v>234</v>
      </c>
      <c r="R307" t="s">
        <v>318</v>
      </c>
      <c r="S307">
        <v>1</v>
      </c>
      <c r="T307">
        <v>0</v>
      </c>
      <c r="U307">
        <v>0</v>
      </c>
      <c r="V307">
        <v>0</v>
      </c>
      <c r="W307">
        <v>0</v>
      </c>
      <c r="X307">
        <v>0</v>
      </c>
      <c r="Y307">
        <v>0</v>
      </c>
      <c r="Z307">
        <v>0</v>
      </c>
      <c r="AA307" t="s">
        <v>309</v>
      </c>
      <c r="AB307" t="s">
        <v>750</v>
      </c>
      <c r="AC307" t="s">
        <v>287</v>
      </c>
      <c r="AD307">
        <v>1</v>
      </c>
      <c r="AE307">
        <v>0</v>
      </c>
      <c r="AF307">
        <v>0</v>
      </c>
      <c r="AG307">
        <v>0</v>
      </c>
      <c r="AH307">
        <v>0</v>
      </c>
      <c r="AI307">
        <v>0</v>
      </c>
      <c r="AJ307">
        <v>0</v>
      </c>
      <c r="AK307">
        <v>0</v>
      </c>
      <c r="AL307">
        <v>0</v>
      </c>
      <c r="AM307">
        <v>0</v>
      </c>
      <c r="AN307" t="s">
        <v>234</v>
      </c>
      <c r="AO307" t="s">
        <v>304</v>
      </c>
      <c r="AP307" t="s">
        <v>289</v>
      </c>
      <c r="AQ307" t="s">
        <v>1470</v>
      </c>
      <c r="AR307">
        <v>0</v>
      </c>
      <c r="AS307">
        <v>0</v>
      </c>
      <c r="AT307">
        <v>0</v>
      </c>
      <c r="AU307">
        <v>0</v>
      </c>
      <c r="AV307">
        <v>0</v>
      </c>
      <c r="AW307">
        <v>1</v>
      </c>
      <c r="AX307">
        <v>0</v>
      </c>
      <c r="AY307">
        <v>0</v>
      </c>
      <c r="AZ307" t="s">
        <v>1500</v>
      </c>
      <c r="BA307" t="s">
        <v>234</v>
      </c>
      <c r="BB307" t="s">
        <v>234</v>
      </c>
      <c r="BC307" t="s">
        <v>234</v>
      </c>
      <c r="BD307" t="s">
        <v>234</v>
      </c>
      <c r="BE307" s="252" t="s">
        <v>234</v>
      </c>
      <c r="BF307" t="s">
        <v>234</v>
      </c>
      <c r="BG307" t="s">
        <v>234</v>
      </c>
      <c r="BH307" s="252" t="s">
        <v>234</v>
      </c>
      <c r="BI307" t="s">
        <v>234</v>
      </c>
      <c r="BJ307" t="s">
        <v>234</v>
      </c>
      <c r="BK307" s="252" t="s">
        <v>234</v>
      </c>
      <c r="BL307" t="s">
        <v>234</v>
      </c>
      <c r="BM307" t="s">
        <v>234</v>
      </c>
      <c r="BN307" s="252" t="s">
        <v>234</v>
      </c>
      <c r="BO307" t="s">
        <v>234</v>
      </c>
      <c r="BP307">
        <v>600</v>
      </c>
      <c r="BQ307" s="252">
        <v>250</v>
      </c>
      <c r="BR307" t="s">
        <v>1445</v>
      </c>
      <c r="BS307" t="s">
        <v>234</v>
      </c>
      <c r="BT307" t="s">
        <v>234</v>
      </c>
      <c r="BU307" t="s">
        <v>234</v>
      </c>
      <c r="BV307" t="s">
        <v>234</v>
      </c>
      <c r="BW307" t="s">
        <v>234</v>
      </c>
      <c r="BX307" t="s">
        <v>234</v>
      </c>
      <c r="BY307" t="s">
        <v>234</v>
      </c>
      <c r="BZ307" t="s">
        <v>234</v>
      </c>
      <c r="CA307" t="s">
        <v>234</v>
      </c>
      <c r="CB307" t="s">
        <v>234</v>
      </c>
      <c r="CC307" t="s">
        <v>234</v>
      </c>
      <c r="CD307" t="s">
        <v>234</v>
      </c>
      <c r="CE307" t="s">
        <v>1445</v>
      </c>
      <c r="CF307" t="s">
        <v>234</v>
      </c>
      <c r="CG307" t="s">
        <v>234</v>
      </c>
      <c r="CH307" t="s">
        <v>234</v>
      </c>
      <c r="CI307" t="s">
        <v>234</v>
      </c>
      <c r="CJ307" t="s">
        <v>234</v>
      </c>
      <c r="CK307" t="s">
        <v>234</v>
      </c>
      <c r="CL307" t="s">
        <v>234</v>
      </c>
      <c r="CM307" t="s">
        <v>234</v>
      </c>
      <c r="CN307" t="s">
        <v>234</v>
      </c>
      <c r="CO307" t="s">
        <v>234</v>
      </c>
      <c r="CP307" t="s">
        <v>234</v>
      </c>
      <c r="CQ307" t="s">
        <v>234</v>
      </c>
      <c r="CR307" t="s">
        <v>234</v>
      </c>
      <c r="CS307" t="s">
        <v>234</v>
      </c>
      <c r="CT307" t="s">
        <v>234</v>
      </c>
      <c r="CU307" t="s">
        <v>234</v>
      </c>
      <c r="CV307" t="s">
        <v>234</v>
      </c>
      <c r="CW307" t="s">
        <v>234</v>
      </c>
      <c r="CX307" t="s">
        <v>234</v>
      </c>
      <c r="CY307" t="s">
        <v>234</v>
      </c>
      <c r="CZ307" t="s">
        <v>234</v>
      </c>
      <c r="DA307" t="s">
        <v>234</v>
      </c>
      <c r="DB307" t="s">
        <v>234</v>
      </c>
      <c r="DC307" t="s">
        <v>234</v>
      </c>
      <c r="DD307" t="s">
        <v>234</v>
      </c>
      <c r="DE307" t="s">
        <v>1655</v>
      </c>
      <c r="DF307" t="s">
        <v>1655</v>
      </c>
      <c r="DG307" t="s">
        <v>1655</v>
      </c>
      <c r="DH307" t="s">
        <v>441</v>
      </c>
      <c r="DI307" t="s">
        <v>305</v>
      </c>
      <c r="DJ307" t="s">
        <v>2151</v>
      </c>
      <c r="DK307" t="s">
        <v>314</v>
      </c>
      <c r="DL307" t="s">
        <v>234</v>
      </c>
      <c r="DM307" t="s">
        <v>234</v>
      </c>
      <c r="DN307" t="s">
        <v>234</v>
      </c>
      <c r="DO307" t="s">
        <v>234</v>
      </c>
      <c r="DP307" t="s">
        <v>234</v>
      </c>
      <c r="DQ307" t="s">
        <v>234</v>
      </c>
      <c r="DR307" t="s">
        <v>234</v>
      </c>
      <c r="DS307" t="s">
        <v>234</v>
      </c>
      <c r="DT307" t="s">
        <v>234</v>
      </c>
      <c r="DU307" t="s">
        <v>234</v>
      </c>
      <c r="DV307" t="s">
        <v>234</v>
      </c>
      <c r="DW307" t="s">
        <v>234</v>
      </c>
      <c r="DX307" t="s">
        <v>234</v>
      </c>
      <c r="DY307" t="s">
        <v>234</v>
      </c>
      <c r="DZ307" t="s">
        <v>234</v>
      </c>
      <c r="EA307" t="s">
        <v>234</v>
      </c>
      <c r="EB307" t="s">
        <v>234</v>
      </c>
      <c r="EC307" t="s">
        <v>234</v>
      </c>
      <c r="ED307" t="s">
        <v>234</v>
      </c>
      <c r="EE307" t="s">
        <v>234</v>
      </c>
      <c r="EF307" t="s">
        <v>234</v>
      </c>
      <c r="EG307" t="s">
        <v>234</v>
      </c>
      <c r="EH307" t="s">
        <v>234</v>
      </c>
      <c r="EI307" t="s">
        <v>234</v>
      </c>
      <c r="EJ307" t="s">
        <v>234</v>
      </c>
      <c r="EK307" s="252" t="s">
        <v>234</v>
      </c>
      <c r="EL307" t="s">
        <v>234</v>
      </c>
      <c r="EM307" t="s">
        <v>234</v>
      </c>
      <c r="EN307" t="s">
        <v>234</v>
      </c>
      <c r="EO307" t="s">
        <v>234</v>
      </c>
      <c r="EP307" t="s">
        <v>234</v>
      </c>
      <c r="EQ307" s="252" t="s">
        <v>234</v>
      </c>
      <c r="ER307" t="s">
        <v>234</v>
      </c>
      <c r="ES307" t="s">
        <v>234</v>
      </c>
      <c r="ET307" t="s">
        <v>234</v>
      </c>
      <c r="EU307" t="s">
        <v>234</v>
      </c>
      <c r="EV307" t="s">
        <v>234</v>
      </c>
      <c r="EW307" t="s">
        <v>234</v>
      </c>
      <c r="EX307" t="s">
        <v>234</v>
      </c>
      <c r="EY307" t="s">
        <v>234</v>
      </c>
      <c r="EZ307" t="s">
        <v>234</v>
      </c>
      <c r="FA307" t="s">
        <v>234</v>
      </c>
      <c r="FB307" t="s">
        <v>234</v>
      </c>
      <c r="FC307" t="s">
        <v>234</v>
      </c>
      <c r="FD307" t="s">
        <v>234</v>
      </c>
      <c r="FE307" t="s">
        <v>234</v>
      </c>
      <c r="FF307" t="s">
        <v>234</v>
      </c>
      <c r="FG307" t="s">
        <v>234</v>
      </c>
      <c r="FH307" t="s">
        <v>234</v>
      </c>
      <c r="FI307" t="s">
        <v>234</v>
      </c>
      <c r="FJ307" t="s">
        <v>234</v>
      </c>
      <c r="FK307" t="s">
        <v>234</v>
      </c>
      <c r="FL307" t="s">
        <v>234</v>
      </c>
      <c r="FM307" t="s">
        <v>234</v>
      </c>
      <c r="FN307" t="s">
        <v>234</v>
      </c>
      <c r="FO307" t="s">
        <v>234</v>
      </c>
      <c r="FP307" t="s">
        <v>234</v>
      </c>
      <c r="FQ307" t="s">
        <v>234</v>
      </c>
      <c r="FR307" t="s">
        <v>234</v>
      </c>
      <c r="FS307" t="s">
        <v>234</v>
      </c>
      <c r="FT307" t="s">
        <v>234</v>
      </c>
      <c r="FU307" t="s">
        <v>234</v>
      </c>
      <c r="FV307" t="s">
        <v>234</v>
      </c>
      <c r="FW307" t="s">
        <v>234</v>
      </c>
      <c r="FX307" t="s">
        <v>234</v>
      </c>
      <c r="FY307" t="s">
        <v>234</v>
      </c>
      <c r="FZ307" t="s">
        <v>234</v>
      </c>
      <c r="GA307" t="s">
        <v>234</v>
      </c>
      <c r="GB307" t="s">
        <v>234</v>
      </c>
      <c r="GC307" t="s">
        <v>234</v>
      </c>
      <c r="GD307" t="s">
        <v>234</v>
      </c>
      <c r="GE307" t="s">
        <v>234</v>
      </c>
      <c r="GF307" t="s">
        <v>234</v>
      </c>
      <c r="GG307" t="s">
        <v>234</v>
      </c>
      <c r="GH307" t="s">
        <v>234</v>
      </c>
      <c r="GI307" t="s">
        <v>234</v>
      </c>
      <c r="GJ307" t="s">
        <v>234</v>
      </c>
      <c r="GK307" t="s">
        <v>234</v>
      </c>
      <c r="GL307" t="s">
        <v>234</v>
      </c>
      <c r="GM307" t="s">
        <v>234</v>
      </c>
      <c r="GN307" t="s">
        <v>234</v>
      </c>
      <c r="GO307" t="s">
        <v>234</v>
      </c>
      <c r="GP307" t="s">
        <v>234</v>
      </c>
      <c r="GQ307" t="s">
        <v>234</v>
      </c>
      <c r="GR307" t="s">
        <v>1445</v>
      </c>
      <c r="GS307" t="s">
        <v>234</v>
      </c>
      <c r="GT307" t="s">
        <v>234</v>
      </c>
      <c r="GU307" t="s">
        <v>234</v>
      </c>
      <c r="GV307" t="s">
        <v>234</v>
      </c>
      <c r="GW307" t="s">
        <v>234</v>
      </c>
      <c r="GX307" t="s">
        <v>234</v>
      </c>
      <c r="GY307" t="s">
        <v>234</v>
      </c>
      <c r="GZ307" t="s">
        <v>234</v>
      </c>
      <c r="HA307" t="s">
        <v>1591</v>
      </c>
      <c r="HB307">
        <v>0</v>
      </c>
      <c r="HC307">
        <v>0</v>
      </c>
      <c r="HD307">
        <v>0</v>
      </c>
      <c r="HE307">
        <v>0</v>
      </c>
      <c r="HF307">
        <v>0</v>
      </c>
      <c r="HG307">
        <v>1</v>
      </c>
      <c r="HH307">
        <v>0</v>
      </c>
      <c r="HI307">
        <v>0</v>
      </c>
      <c r="HJ307" t="s">
        <v>234</v>
      </c>
      <c r="HK307" t="s">
        <v>1445</v>
      </c>
      <c r="HL307" t="s">
        <v>234</v>
      </c>
      <c r="HM307" t="s">
        <v>234</v>
      </c>
      <c r="HN307" t="s">
        <v>234</v>
      </c>
      <c r="HO307" t="s">
        <v>234</v>
      </c>
      <c r="HP307" t="s">
        <v>234</v>
      </c>
      <c r="HQ307" t="s">
        <v>234</v>
      </c>
      <c r="HR307" t="s">
        <v>234</v>
      </c>
      <c r="HS307" t="s">
        <v>234</v>
      </c>
      <c r="HT307" t="s">
        <v>234</v>
      </c>
      <c r="HU307" t="s">
        <v>234</v>
      </c>
      <c r="HV307" t="s">
        <v>234</v>
      </c>
      <c r="HW307" t="s">
        <v>234</v>
      </c>
      <c r="HX307" t="s">
        <v>234</v>
      </c>
      <c r="HY307" t="s">
        <v>234</v>
      </c>
      <c r="HZ307" t="s">
        <v>234</v>
      </c>
      <c r="IA307" t="s">
        <v>234</v>
      </c>
      <c r="IB307" t="s">
        <v>234</v>
      </c>
      <c r="IC307" t="s">
        <v>234</v>
      </c>
      <c r="ID307" t="s">
        <v>234</v>
      </c>
      <c r="IE307" t="s">
        <v>234</v>
      </c>
      <c r="IF307" t="s">
        <v>234</v>
      </c>
      <c r="IG307" t="s">
        <v>234</v>
      </c>
      <c r="IH307" t="s">
        <v>234</v>
      </c>
      <c r="II307" t="s">
        <v>234</v>
      </c>
      <c r="IJ307" t="s">
        <v>234</v>
      </c>
      <c r="IK307" t="s">
        <v>234</v>
      </c>
      <c r="IL307" t="s">
        <v>234</v>
      </c>
      <c r="IM307" t="s">
        <v>234</v>
      </c>
      <c r="IN307" t="s">
        <v>234</v>
      </c>
      <c r="IO307" t="s">
        <v>234</v>
      </c>
      <c r="IP307" t="s">
        <v>234</v>
      </c>
      <c r="IQ307" t="s">
        <v>234</v>
      </c>
      <c r="IR307" t="s">
        <v>234</v>
      </c>
      <c r="IS307" t="s">
        <v>234</v>
      </c>
      <c r="IT307" t="s">
        <v>234</v>
      </c>
      <c r="IU307" t="s">
        <v>234</v>
      </c>
      <c r="IV307" t="s">
        <v>234</v>
      </c>
      <c r="IW307" t="s">
        <v>234</v>
      </c>
      <c r="IX307" t="s">
        <v>234</v>
      </c>
      <c r="IY307" t="s">
        <v>234</v>
      </c>
      <c r="IZ307" t="s">
        <v>234</v>
      </c>
      <c r="JA307" t="s">
        <v>234</v>
      </c>
      <c r="JB307" t="s">
        <v>234</v>
      </c>
      <c r="JC307" t="s">
        <v>234</v>
      </c>
      <c r="JD307" t="s">
        <v>234</v>
      </c>
      <c r="JE307" t="s">
        <v>234</v>
      </c>
      <c r="JF307" t="s">
        <v>234</v>
      </c>
      <c r="JG307" t="s">
        <v>234</v>
      </c>
      <c r="JH307" t="s">
        <v>234</v>
      </c>
      <c r="JI307" t="s">
        <v>234</v>
      </c>
      <c r="JJ307" t="s">
        <v>234</v>
      </c>
      <c r="JK307" t="s">
        <v>234</v>
      </c>
      <c r="JL307" t="s">
        <v>234</v>
      </c>
      <c r="JM307" t="s">
        <v>234</v>
      </c>
      <c r="JN307" t="s">
        <v>234</v>
      </c>
      <c r="JO307" t="s">
        <v>234</v>
      </c>
      <c r="JP307" t="s">
        <v>234</v>
      </c>
      <c r="JQ307" t="s">
        <v>234</v>
      </c>
      <c r="JR307" t="s">
        <v>234</v>
      </c>
      <c r="JS307" t="s">
        <v>234</v>
      </c>
      <c r="JT307" t="s">
        <v>234</v>
      </c>
      <c r="JU307" t="s">
        <v>234</v>
      </c>
      <c r="JV307" t="s">
        <v>234</v>
      </c>
      <c r="JW307" t="s">
        <v>234</v>
      </c>
      <c r="JX307" t="s">
        <v>3443</v>
      </c>
    </row>
    <row r="308" spans="1:284" x14ac:dyDescent="0.35">
      <c r="A308" t="s">
        <v>4520</v>
      </c>
      <c r="B308" s="268">
        <v>44622</v>
      </c>
      <c r="C308" t="s">
        <v>451</v>
      </c>
      <c r="D308" t="s">
        <v>450</v>
      </c>
      <c r="E308" t="s">
        <v>4486</v>
      </c>
      <c r="F308" t="s">
        <v>441</v>
      </c>
      <c r="G308" t="s">
        <v>1922</v>
      </c>
      <c r="H308" t="s">
        <v>4487</v>
      </c>
      <c r="I308" t="s">
        <v>246</v>
      </c>
      <c r="J308" t="s">
        <v>4489</v>
      </c>
      <c r="K308" t="s">
        <v>366</v>
      </c>
      <c r="L308" t="s">
        <v>248</v>
      </c>
      <c r="M308" t="s">
        <v>250</v>
      </c>
      <c r="N308" t="s">
        <v>234</v>
      </c>
      <c r="O308" t="s">
        <v>234</v>
      </c>
      <c r="P308" t="s">
        <v>234</v>
      </c>
      <c r="Q308" t="s">
        <v>234</v>
      </c>
      <c r="R308" t="s">
        <v>234</v>
      </c>
      <c r="S308" t="s">
        <v>234</v>
      </c>
      <c r="T308" t="s">
        <v>234</v>
      </c>
      <c r="U308" t="s">
        <v>234</v>
      </c>
      <c r="V308" t="s">
        <v>234</v>
      </c>
      <c r="W308" t="s">
        <v>234</v>
      </c>
      <c r="X308" t="s">
        <v>234</v>
      </c>
      <c r="Y308" t="s">
        <v>234</v>
      </c>
      <c r="Z308" t="s">
        <v>234</v>
      </c>
      <c r="AA308" t="s">
        <v>234</v>
      </c>
      <c r="AB308" t="s">
        <v>234</v>
      </c>
      <c r="AC308" t="s">
        <v>234</v>
      </c>
      <c r="AD308" t="s">
        <v>234</v>
      </c>
      <c r="AE308" t="s">
        <v>234</v>
      </c>
      <c r="AF308" t="s">
        <v>234</v>
      </c>
      <c r="AG308" t="s">
        <v>234</v>
      </c>
      <c r="AH308" t="s">
        <v>234</v>
      </c>
      <c r="AI308" t="s">
        <v>234</v>
      </c>
      <c r="AJ308" t="s">
        <v>234</v>
      </c>
      <c r="AK308" t="s">
        <v>234</v>
      </c>
      <c r="AL308" t="s">
        <v>234</v>
      </c>
      <c r="AM308" t="s">
        <v>234</v>
      </c>
      <c r="AN308" t="s">
        <v>234</v>
      </c>
      <c r="AO308" t="s">
        <v>234</v>
      </c>
      <c r="AP308" t="s">
        <v>234</v>
      </c>
      <c r="AQ308" t="s">
        <v>234</v>
      </c>
      <c r="AR308" t="s">
        <v>234</v>
      </c>
      <c r="AS308" t="s">
        <v>234</v>
      </c>
      <c r="AT308" t="s">
        <v>234</v>
      </c>
      <c r="AU308" t="s">
        <v>234</v>
      </c>
      <c r="AV308" t="s">
        <v>234</v>
      </c>
      <c r="AW308" t="s">
        <v>234</v>
      </c>
      <c r="AX308" t="s">
        <v>234</v>
      </c>
      <c r="AY308" t="s">
        <v>234</v>
      </c>
      <c r="AZ308" t="s">
        <v>234</v>
      </c>
      <c r="BA308" t="s">
        <v>234</v>
      </c>
      <c r="BB308" t="s">
        <v>234</v>
      </c>
      <c r="BC308" t="s">
        <v>234</v>
      </c>
      <c r="BD308" t="s">
        <v>234</v>
      </c>
      <c r="BE308" s="252" t="s">
        <v>234</v>
      </c>
      <c r="BF308" t="s">
        <v>234</v>
      </c>
      <c r="BG308" t="s">
        <v>234</v>
      </c>
      <c r="BH308" s="252" t="s">
        <v>234</v>
      </c>
      <c r="BI308" t="s">
        <v>234</v>
      </c>
      <c r="BJ308" t="s">
        <v>234</v>
      </c>
      <c r="BK308" s="252" t="s">
        <v>234</v>
      </c>
      <c r="BL308" t="s">
        <v>234</v>
      </c>
      <c r="BM308" t="s">
        <v>234</v>
      </c>
      <c r="BN308" s="252" t="s">
        <v>234</v>
      </c>
      <c r="BO308" t="s">
        <v>234</v>
      </c>
      <c r="BP308" t="s">
        <v>234</v>
      </c>
      <c r="BQ308" s="252" t="s">
        <v>234</v>
      </c>
      <c r="BR308" t="s">
        <v>234</v>
      </c>
      <c r="BS308" t="s">
        <v>234</v>
      </c>
      <c r="BT308" t="s">
        <v>234</v>
      </c>
      <c r="BU308" t="s">
        <v>234</v>
      </c>
      <c r="BV308" t="s">
        <v>234</v>
      </c>
      <c r="BW308" t="s">
        <v>234</v>
      </c>
      <c r="BX308" t="s">
        <v>234</v>
      </c>
      <c r="BY308" t="s">
        <v>234</v>
      </c>
      <c r="BZ308" t="s">
        <v>234</v>
      </c>
      <c r="CA308" t="s">
        <v>234</v>
      </c>
      <c r="CB308" t="s">
        <v>234</v>
      </c>
      <c r="CC308" t="s">
        <v>234</v>
      </c>
      <c r="CD308" t="s">
        <v>234</v>
      </c>
      <c r="CE308" t="s">
        <v>234</v>
      </c>
      <c r="CF308" t="s">
        <v>234</v>
      </c>
      <c r="CG308" t="s">
        <v>234</v>
      </c>
      <c r="CH308" t="s">
        <v>234</v>
      </c>
      <c r="CI308" t="s">
        <v>234</v>
      </c>
      <c r="CJ308" t="s">
        <v>234</v>
      </c>
      <c r="CK308" t="s">
        <v>234</v>
      </c>
      <c r="CL308" t="s">
        <v>234</v>
      </c>
      <c r="CM308" t="s">
        <v>234</v>
      </c>
      <c r="CN308" t="s">
        <v>234</v>
      </c>
      <c r="CO308" t="s">
        <v>234</v>
      </c>
      <c r="CP308" t="s">
        <v>234</v>
      </c>
      <c r="CQ308" t="s">
        <v>234</v>
      </c>
      <c r="CR308" t="s">
        <v>234</v>
      </c>
      <c r="CS308" t="s">
        <v>234</v>
      </c>
      <c r="CT308" t="s">
        <v>234</v>
      </c>
      <c r="CU308" t="s">
        <v>234</v>
      </c>
      <c r="CV308" t="s">
        <v>234</v>
      </c>
      <c r="CW308" t="s">
        <v>234</v>
      </c>
      <c r="CX308" t="s">
        <v>234</v>
      </c>
      <c r="CY308" t="s">
        <v>234</v>
      </c>
      <c r="CZ308" t="s">
        <v>234</v>
      </c>
      <c r="DA308" t="s">
        <v>234</v>
      </c>
      <c r="DB308" t="s">
        <v>234</v>
      </c>
      <c r="DC308" t="s">
        <v>234</v>
      </c>
      <c r="DD308" t="s">
        <v>234</v>
      </c>
      <c r="DE308" t="s">
        <v>234</v>
      </c>
      <c r="DF308" t="s">
        <v>234</v>
      </c>
      <c r="DG308" t="s">
        <v>234</v>
      </c>
      <c r="DH308" t="s">
        <v>234</v>
      </c>
      <c r="DI308" t="s">
        <v>234</v>
      </c>
      <c r="DJ308" t="s">
        <v>234</v>
      </c>
      <c r="DK308" t="s">
        <v>234</v>
      </c>
      <c r="DL308" t="s">
        <v>234</v>
      </c>
      <c r="DM308" t="s">
        <v>234</v>
      </c>
      <c r="DN308" t="s">
        <v>234</v>
      </c>
      <c r="DO308" t="s">
        <v>234</v>
      </c>
      <c r="DP308" t="s">
        <v>234</v>
      </c>
      <c r="DQ308" t="s">
        <v>234</v>
      </c>
      <c r="DR308" t="s">
        <v>234</v>
      </c>
      <c r="DS308" t="s">
        <v>234</v>
      </c>
      <c r="DT308" t="s">
        <v>234</v>
      </c>
      <c r="DU308" t="s">
        <v>234</v>
      </c>
      <c r="DV308" t="s">
        <v>234</v>
      </c>
      <c r="DW308" t="s">
        <v>234</v>
      </c>
      <c r="DX308" t="s">
        <v>234</v>
      </c>
      <c r="DY308" t="s">
        <v>234</v>
      </c>
      <c r="DZ308" t="s">
        <v>234</v>
      </c>
      <c r="EA308" t="s">
        <v>234</v>
      </c>
      <c r="EB308" t="s">
        <v>234</v>
      </c>
      <c r="EC308" t="s">
        <v>234</v>
      </c>
      <c r="ED308" t="s">
        <v>234</v>
      </c>
      <c r="EE308" t="s">
        <v>234</v>
      </c>
      <c r="EF308" t="s">
        <v>234</v>
      </c>
      <c r="EG308" t="s">
        <v>234</v>
      </c>
      <c r="EH308" t="s">
        <v>234</v>
      </c>
      <c r="EI308" t="s">
        <v>234</v>
      </c>
      <c r="EJ308" t="s">
        <v>234</v>
      </c>
      <c r="EK308" s="252" t="s">
        <v>234</v>
      </c>
      <c r="EL308" t="s">
        <v>234</v>
      </c>
      <c r="EM308" t="s">
        <v>234</v>
      </c>
      <c r="EN308" t="s">
        <v>234</v>
      </c>
      <c r="EO308" t="s">
        <v>234</v>
      </c>
      <c r="EP308" t="s">
        <v>234</v>
      </c>
      <c r="EQ308" s="252" t="s">
        <v>234</v>
      </c>
      <c r="ER308" t="s">
        <v>234</v>
      </c>
      <c r="ES308" t="s">
        <v>234</v>
      </c>
      <c r="ET308" t="s">
        <v>234</v>
      </c>
      <c r="EU308" t="s">
        <v>234</v>
      </c>
      <c r="EV308" t="s">
        <v>234</v>
      </c>
      <c r="EW308" t="s">
        <v>234</v>
      </c>
      <c r="EX308" t="s">
        <v>234</v>
      </c>
      <c r="EY308" t="s">
        <v>234</v>
      </c>
      <c r="EZ308" t="s">
        <v>234</v>
      </c>
      <c r="FA308" t="s">
        <v>234</v>
      </c>
      <c r="FB308" t="s">
        <v>234</v>
      </c>
      <c r="FC308" t="s">
        <v>234</v>
      </c>
      <c r="FD308" t="s">
        <v>234</v>
      </c>
      <c r="FE308" t="s">
        <v>234</v>
      </c>
      <c r="FF308" t="s">
        <v>234</v>
      </c>
      <c r="FG308" t="s">
        <v>234</v>
      </c>
      <c r="FH308" t="s">
        <v>234</v>
      </c>
      <c r="FI308" t="s">
        <v>234</v>
      </c>
      <c r="FJ308" t="s">
        <v>234</v>
      </c>
      <c r="FK308" t="s">
        <v>234</v>
      </c>
      <c r="FL308" t="s">
        <v>234</v>
      </c>
      <c r="FM308" t="s">
        <v>234</v>
      </c>
      <c r="FN308" t="s">
        <v>234</v>
      </c>
      <c r="FO308" t="s">
        <v>234</v>
      </c>
      <c r="FP308" t="s">
        <v>234</v>
      </c>
      <c r="FQ308" t="s">
        <v>234</v>
      </c>
      <c r="FR308" t="s">
        <v>234</v>
      </c>
      <c r="FS308" t="s">
        <v>234</v>
      </c>
      <c r="FT308" t="s">
        <v>234</v>
      </c>
      <c r="FU308" t="s">
        <v>234</v>
      </c>
      <c r="FV308" t="s">
        <v>234</v>
      </c>
      <c r="FW308" t="s">
        <v>234</v>
      </c>
      <c r="FX308" t="s">
        <v>234</v>
      </c>
      <c r="FY308" t="s">
        <v>234</v>
      </c>
      <c r="FZ308" t="s">
        <v>234</v>
      </c>
      <c r="GA308" t="s">
        <v>234</v>
      </c>
      <c r="GB308" t="s">
        <v>234</v>
      </c>
      <c r="GC308" t="s">
        <v>234</v>
      </c>
      <c r="GD308" t="s">
        <v>234</v>
      </c>
      <c r="GE308" t="s">
        <v>234</v>
      </c>
      <c r="GF308" t="s">
        <v>234</v>
      </c>
      <c r="GG308" t="s">
        <v>234</v>
      </c>
      <c r="GH308" t="s">
        <v>234</v>
      </c>
      <c r="GI308" t="s">
        <v>234</v>
      </c>
      <c r="GJ308" t="s">
        <v>234</v>
      </c>
      <c r="GK308" t="s">
        <v>234</v>
      </c>
      <c r="GL308" t="s">
        <v>234</v>
      </c>
      <c r="GM308" t="s">
        <v>234</v>
      </c>
      <c r="GN308" t="s">
        <v>234</v>
      </c>
      <c r="GO308" t="s">
        <v>234</v>
      </c>
      <c r="GP308" t="s">
        <v>234</v>
      </c>
      <c r="GQ308" t="s">
        <v>234</v>
      </c>
      <c r="GR308" t="s">
        <v>234</v>
      </c>
      <c r="GS308" t="s">
        <v>234</v>
      </c>
      <c r="GT308" t="s">
        <v>234</v>
      </c>
      <c r="GU308" t="s">
        <v>234</v>
      </c>
      <c r="GV308" t="s">
        <v>234</v>
      </c>
      <c r="GW308" t="s">
        <v>234</v>
      </c>
      <c r="GX308" t="s">
        <v>234</v>
      </c>
      <c r="GY308" t="s">
        <v>234</v>
      </c>
      <c r="GZ308" t="s">
        <v>234</v>
      </c>
      <c r="HA308" t="s">
        <v>234</v>
      </c>
      <c r="HB308" t="s">
        <v>234</v>
      </c>
      <c r="HC308" t="s">
        <v>234</v>
      </c>
      <c r="HD308" t="s">
        <v>234</v>
      </c>
      <c r="HE308" t="s">
        <v>234</v>
      </c>
      <c r="HF308" t="s">
        <v>234</v>
      </c>
      <c r="HG308" t="s">
        <v>234</v>
      </c>
      <c r="HH308" t="s">
        <v>234</v>
      </c>
      <c r="HI308" t="s">
        <v>234</v>
      </c>
      <c r="HJ308" t="s">
        <v>234</v>
      </c>
      <c r="HK308" t="s">
        <v>234</v>
      </c>
      <c r="HL308" t="s">
        <v>234</v>
      </c>
      <c r="HM308" t="s">
        <v>234</v>
      </c>
      <c r="HN308" t="s">
        <v>234</v>
      </c>
      <c r="HO308" t="s">
        <v>234</v>
      </c>
      <c r="HP308" t="s">
        <v>234</v>
      </c>
      <c r="HQ308" t="s">
        <v>1655</v>
      </c>
      <c r="HR308" t="s">
        <v>1713</v>
      </c>
      <c r="HS308" t="s">
        <v>344</v>
      </c>
      <c r="HT308" t="s">
        <v>234</v>
      </c>
      <c r="HU308" t="s">
        <v>345</v>
      </c>
      <c r="HV308" t="s">
        <v>3809</v>
      </c>
      <c r="HW308" t="s">
        <v>3809</v>
      </c>
      <c r="HX308" t="s">
        <v>279</v>
      </c>
      <c r="HY308" t="s">
        <v>234</v>
      </c>
      <c r="HZ308" t="s">
        <v>347</v>
      </c>
      <c r="IA308" t="s">
        <v>258</v>
      </c>
      <c r="IB308" t="s">
        <v>258</v>
      </c>
      <c r="IC308" t="s">
        <v>3810</v>
      </c>
      <c r="ID308" t="s">
        <v>234</v>
      </c>
      <c r="IE308" t="s">
        <v>234</v>
      </c>
      <c r="IF308" t="s">
        <v>234</v>
      </c>
      <c r="IG308" t="s">
        <v>234</v>
      </c>
      <c r="IH308" t="s">
        <v>234</v>
      </c>
      <c r="II308">
        <v>0</v>
      </c>
      <c r="IJ308" t="s">
        <v>3811</v>
      </c>
      <c r="IK308" t="s">
        <v>234</v>
      </c>
      <c r="IL308" t="s">
        <v>259</v>
      </c>
      <c r="IM308" s="99">
        <v>0</v>
      </c>
      <c r="IN308" t="s">
        <v>261</v>
      </c>
      <c r="IO308" t="s">
        <v>280</v>
      </c>
      <c r="IP308" t="s">
        <v>249</v>
      </c>
      <c r="IQ308" t="s">
        <v>1723</v>
      </c>
      <c r="IR308">
        <v>0</v>
      </c>
      <c r="IS308">
        <v>0</v>
      </c>
      <c r="IT308">
        <v>0</v>
      </c>
      <c r="IU308">
        <v>1</v>
      </c>
      <c r="IV308">
        <v>0</v>
      </c>
      <c r="IW308">
        <v>0</v>
      </c>
      <c r="IX308">
        <v>0</v>
      </c>
      <c r="IY308">
        <v>0</v>
      </c>
      <c r="IZ308">
        <v>0</v>
      </c>
      <c r="JA308">
        <v>0</v>
      </c>
      <c r="JB308">
        <v>0</v>
      </c>
      <c r="JC308">
        <v>0</v>
      </c>
      <c r="JD308" t="s">
        <v>234</v>
      </c>
      <c r="JE308" t="s">
        <v>249</v>
      </c>
      <c r="JF308" t="s">
        <v>1557</v>
      </c>
      <c r="JG308">
        <v>1</v>
      </c>
      <c r="JH308">
        <v>0</v>
      </c>
      <c r="JI308">
        <v>0</v>
      </c>
      <c r="JJ308" t="s">
        <v>234</v>
      </c>
      <c r="JK308" t="s">
        <v>1567</v>
      </c>
      <c r="JL308">
        <v>0</v>
      </c>
      <c r="JM308">
        <v>0</v>
      </c>
      <c r="JN308">
        <v>1</v>
      </c>
      <c r="JO308">
        <v>0</v>
      </c>
      <c r="JP308">
        <v>0</v>
      </c>
      <c r="JQ308">
        <v>0</v>
      </c>
      <c r="JR308" t="s">
        <v>234</v>
      </c>
      <c r="JS308" t="s">
        <v>234</v>
      </c>
      <c r="JT308" t="s">
        <v>234</v>
      </c>
      <c r="JU308" t="s">
        <v>234</v>
      </c>
      <c r="JV308" t="s">
        <v>234</v>
      </c>
      <c r="JW308" t="s">
        <v>234</v>
      </c>
      <c r="JX308" t="s">
        <v>3443</v>
      </c>
    </row>
    <row r="309" spans="1:284" x14ac:dyDescent="0.35">
      <c r="A309" t="s">
        <v>4521</v>
      </c>
      <c r="B309" s="268">
        <v>44622</v>
      </c>
      <c r="C309" t="s">
        <v>451</v>
      </c>
      <c r="D309" t="s">
        <v>450</v>
      </c>
      <c r="E309" t="s">
        <v>4486</v>
      </c>
      <c r="F309" t="s">
        <v>441</v>
      </c>
      <c r="G309" t="s">
        <v>1922</v>
      </c>
      <c r="H309" t="s">
        <v>4487</v>
      </c>
      <c r="I309" t="s">
        <v>246</v>
      </c>
      <c r="J309" t="s">
        <v>4489</v>
      </c>
      <c r="K309" t="s">
        <v>366</v>
      </c>
      <c r="L309" t="s">
        <v>284</v>
      </c>
      <c r="M309" t="s">
        <v>250</v>
      </c>
      <c r="N309" t="s">
        <v>234</v>
      </c>
      <c r="O309" t="s">
        <v>234</v>
      </c>
      <c r="P309" t="s">
        <v>285</v>
      </c>
      <c r="Q309" t="s">
        <v>234</v>
      </c>
      <c r="R309" t="s">
        <v>318</v>
      </c>
      <c r="S309">
        <v>1</v>
      </c>
      <c r="T309">
        <v>0</v>
      </c>
      <c r="U309">
        <v>0</v>
      </c>
      <c r="V309">
        <v>0</v>
      </c>
      <c r="W309">
        <v>0</v>
      </c>
      <c r="X309">
        <v>0</v>
      </c>
      <c r="Y309">
        <v>0</v>
      </c>
      <c r="Z309">
        <v>0</v>
      </c>
      <c r="AA309" t="s">
        <v>309</v>
      </c>
      <c r="AB309" t="s">
        <v>750</v>
      </c>
      <c r="AC309" t="s">
        <v>287</v>
      </c>
      <c r="AD309">
        <v>1</v>
      </c>
      <c r="AE309">
        <v>0</v>
      </c>
      <c r="AF309">
        <v>0</v>
      </c>
      <c r="AG309">
        <v>0</v>
      </c>
      <c r="AH309">
        <v>0</v>
      </c>
      <c r="AI309">
        <v>0</v>
      </c>
      <c r="AJ309">
        <v>0</v>
      </c>
      <c r="AK309">
        <v>0</v>
      </c>
      <c r="AL309">
        <v>0</v>
      </c>
      <c r="AM309">
        <v>0</v>
      </c>
      <c r="AN309" t="s">
        <v>234</v>
      </c>
      <c r="AO309" t="s">
        <v>304</v>
      </c>
      <c r="AP309" t="s">
        <v>289</v>
      </c>
      <c r="AQ309" t="s">
        <v>1468</v>
      </c>
      <c r="AR309">
        <v>0</v>
      </c>
      <c r="AS309">
        <v>0</v>
      </c>
      <c r="AT309">
        <v>0</v>
      </c>
      <c r="AU309">
        <v>0</v>
      </c>
      <c r="AV309">
        <v>1</v>
      </c>
      <c r="AW309">
        <v>0</v>
      </c>
      <c r="AX309">
        <v>0</v>
      </c>
      <c r="AY309">
        <v>0</v>
      </c>
      <c r="AZ309" t="s">
        <v>1500</v>
      </c>
      <c r="BA309" t="s">
        <v>234</v>
      </c>
      <c r="BB309" t="s">
        <v>234</v>
      </c>
      <c r="BC309" t="s">
        <v>234</v>
      </c>
      <c r="BD309" t="s">
        <v>234</v>
      </c>
      <c r="BE309" s="252" t="s">
        <v>234</v>
      </c>
      <c r="BF309" t="s">
        <v>234</v>
      </c>
      <c r="BG309" t="s">
        <v>234</v>
      </c>
      <c r="BH309" s="252" t="s">
        <v>234</v>
      </c>
      <c r="BI309" t="s">
        <v>234</v>
      </c>
      <c r="BJ309" t="s">
        <v>234</v>
      </c>
      <c r="BK309" s="252" t="s">
        <v>234</v>
      </c>
      <c r="BL309" t="s">
        <v>234</v>
      </c>
      <c r="BM309">
        <v>600</v>
      </c>
      <c r="BN309" s="252">
        <v>250</v>
      </c>
      <c r="BO309" t="s">
        <v>1445</v>
      </c>
      <c r="BP309" t="s">
        <v>234</v>
      </c>
      <c r="BQ309" s="252" t="s">
        <v>234</v>
      </c>
      <c r="BR309" t="s">
        <v>234</v>
      </c>
      <c r="BS309" t="s">
        <v>234</v>
      </c>
      <c r="BT309" t="s">
        <v>234</v>
      </c>
      <c r="BU309" t="s">
        <v>234</v>
      </c>
      <c r="BV309" t="s">
        <v>234</v>
      </c>
      <c r="BW309" t="s">
        <v>234</v>
      </c>
      <c r="BX309" t="s">
        <v>234</v>
      </c>
      <c r="BY309" t="s">
        <v>234</v>
      </c>
      <c r="BZ309" t="s">
        <v>234</v>
      </c>
      <c r="CA309" t="s">
        <v>234</v>
      </c>
      <c r="CB309" t="s">
        <v>234</v>
      </c>
      <c r="CC309" t="s">
        <v>234</v>
      </c>
      <c r="CD309" t="s">
        <v>234</v>
      </c>
      <c r="CE309" t="s">
        <v>1655</v>
      </c>
      <c r="CF309" t="s">
        <v>1528</v>
      </c>
      <c r="CG309">
        <v>0</v>
      </c>
      <c r="CH309">
        <v>0</v>
      </c>
      <c r="CI309">
        <v>0</v>
      </c>
      <c r="CJ309">
        <v>0</v>
      </c>
      <c r="CK309">
        <v>1</v>
      </c>
      <c r="CL309">
        <v>0</v>
      </c>
      <c r="CM309">
        <v>0</v>
      </c>
      <c r="CN309">
        <v>0</v>
      </c>
      <c r="CO309">
        <v>0</v>
      </c>
      <c r="CP309">
        <v>0</v>
      </c>
      <c r="CQ309">
        <v>0</v>
      </c>
      <c r="CR309">
        <v>0</v>
      </c>
      <c r="CS309">
        <v>0</v>
      </c>
      <c r="CT309">
        <v>0</v>
      </c>
      <c r="CU309" t="s">
        <v>234</v>
      </c>
      <c r="CV309" t="s">
        <v>1468</v>
      </c>
      <c r="CW309">
        <v>0</v>
      </c>
      <c r="CX309">
        <v>0</v>
      </c>
      <c r="CY309">
        <v>0</v>
      </c>
      <c r="CZ309">
        <v>0</v>
      </c>
      <c r="DA309">
        <v>1</v>
      </c>
      <c r="DB309">
        <v>0</v>
      </c>
      <c r="DC309">
        <v>0</v>
      </c>
      <c r="DD309">
        <v>0</v>
      </c>
      <c r="DE309" t="s">
        <v>1445</v>
      </c>
      <c r="DF309" t="s">
        <v>1655</v>
      </c>
      <c r="DG309" t="s">
        <v>1655</v>
      </c>
      <c r="DH309" t="s">
        <v>441</v>
      </c>
      <c r="DI309" t="s">
        <v>305</v>
      </c>
      <c r="DJ309" t="s">
        <v>1922</v>
      </c>
      <c r="DK309" t="s">
        <v>305</v>
      </c>
      <c r="DL309" t="s">
        <v>234</v>
      </c>
      <c r="DM309" t="s">
        <v>234</v>
      </c>
      <c r="DN309" t="s">
        <v>234</v>
      </c>
      <c r="DO309" t="s">
        <v>234</v>
      </c>
      <c r="DP309" t="s">
        <v>234</v>
      </c>
      <c r="DQ309" t="s">
        <v>234</v>
      </c>
      <c r="DR309" t="s">
        <v>234</v>
      </c>
      <c r="DS309" t="s">
        <v>234</v>
      </c>
      <c r="DT309" t="s">
        <v>234</v>
      </c>
      <c r="DU309" t="s">
        <v>234</v>
      </c>
      <c r="DV309" t="s">
        <v>234</v>
      </c>
      <c r="DW309" t="s">
        <v>234</v>
      </c>
      <c r="DX309" t="s">
        <v>234</v>
      </c>
      <c r="DY309" t="s">
        <v>234</v>
      </c>
      <c r="DZ309" t="s">
        <v>234</v>
      </c>
      <c r="EA309" t="s">
        <v>234</v>
      </c>
      <c r="EB309" t="s">
        <v>234</v>
      </c>
      <c r="EC309" t="s">
        <v>234</v>
      </c>
      <c r="ED309" t="s">
        <v>234</v>
      </c>
      <c r="EE309" t="s">
        <v>234</v>
      </c>
      <c r="EF309" t="s">
        <v>234</v>
      </c>
      <c r="EG309" t="s">
        <v>234</v>
      </c>
      <c r="EH309" t="s">
        <v>234</v>
      </c>
      <c r="EI309" t="s">
        <v>234</v>
      </c>
      <c r="EJ309" t="s">
        <v>234</v>
      </c>
      <c r="EK309" s="252" t="s">
        <v>234</v>
      </c>
      <c r="EL309" t="s">
        <v>234</v>
      </c>
      <c r="EM309" t="s">
        <v>234</v>
      </c>
      <c r="EN309" t="s">
        <v>234</v>
      </c>
      <c r="EO309" t="s">
        <v>234</v>
      </c>
      <c r="EP309" t="s">
        <v>234</v>
      </c>
      <c r="EQ309" s="252" t="s">
        <v>234</v>
      </c>
      <c r="ER309" t="s">
        <v>234</v>
      </c>
      <c r="ES309" t="s">
        <v>234</v>
      </c>
      <c r="ET309" t="s">
        <v>234</v>
      </c>
      <c r="EU309" t="s">
        <v>234</v>
      </c>
      <c r="EV309" t="s">
        <v>234</v>
      </c>
      <c r="EW309" t="s">
        <v>234</v>
      </c>
      <c r="EX309" t="s">
        <v>234</v>
      </c>
      <c r="EY309" t="s">
        <v>234</v>
      </c>
      <c r="EZ309" t="s">
        <v>234</v>
      </c>
      <c r="FA309" t="s">
        <v>234</v>
      </c>
      <c r="FB309" t="s">
        <v>234</v>
      </c>
      <c r="FC309" t="s">
        <v>234</v>
      </c>
      <c r="FD309" t="s">
        <v>234</v>
      </c>
      <c r="FE309" t="s">
        <v>234</v>
      </c>
      <c r="FF309" t="s">
        <v>234</v>
      </c>
      <c r="FG309" t="s">
        <v>234</v>
      </c>
      <c r="FH309" t="s">
        <v>234</v>
      </c>
      <c r="FI309" t="s">
        <v>234</v>
      </c>
      <c r="FJ309" t="s">
        <v>234</v>
      </c>
      <c r="FK309" t="s">
        <v>234</v>
      </c>
      <c r="FL309" t="s">
        <v>234</v>
      </c>
      <c r="FM309" t="s">
        <v>234</v>
      </c>
      <c r="FN309" t="s">
        <v>234</v>
      </c>
      <c r="FO309" t="s">
        <v>234</v>
      </c>
      <c r="FP309" t="s">
        <v>234</v>
      </c>
      <c r="FQ309" t="s">
        <v>234</v>
      </c>
      <c r="FR309" t="s">
        <v>234</v>
      </c>
      <c r="FS309" t="s">
        <v>234</v>
      </c>
      <c r="FT309" t="s">
        <v>234</v>
      </c>
      <c r="FU309" t="s">
        <v>234</v>
      </c>
      <c r="FV309" t="s">
        <v>234</v>
      </c>
      <c r="FW309" t="s">
        <v>234</v>
      </c>
      <c r="FX309" t="s">
        <v>234</v>
      </c>
      <c r="FY309" t="s">
        <v>234</v>
      </c>
      <c r="FZ309" t="s">
        <v>234</v>
      </c>
      <c r="GA309" t="s">
        <v>234</v>
      </c>
      <c r="GB309" t="s">
        <v>234</v>
      </c>
      <c r="GC309" t="s">
        <v>234</v>
      </c>
      <c r="GD309" t="s">
        <v>234</v>
      </c>
      <c r="GE309" t="s">
        <v>234</v>
      </c>
      <c r="GF309" t="s">
        <v>234</v>
      </c>
      <c r="GG309" t="s">
        <v>234</v>
      </c>
      <c r="GH309" t="s">
        <v>234</v>
      </c>
      <c r="GI309" t="s">
        <v>234</v>
      </c>
      <c r="GJ309" t="s">
        <v>234</v>
      </c>
      <c r="GK309" t="s">
        <v>234</v>
      </c>
      <c r="GL309" t="s">
        <v>234</v>
      </c>
      <c r="GM309" t="s">
        <v>234</v>
      </c>
      <c r="GN309" t="s">
        <v>234</v>
      </c>
      <c r="GO309" t="s">
        <v>234</v>
      </c>
      <c r="GP309" t="s">
        <v>234</v>
      </c>
      <c r="GQ309" t="s">
        <v>234</v>
      </c>
      <c r="GR309" t="s">
        <v>1445</v>
      </c>
      <c r="GS309" t="s">
        <v>234</v>
      </c>
      <c r="GT309" t="s">
        <v>234</v>
      </c>
      <c r="GU309" t="s">
        <v>234</v>
      </c>
      <c r="GV309" t="s">
        <v>234</v>
      </c>
      <c r="GW309" t="s">
        <v>234</v>
      </c>
      <c r="GX309" t="s">
        <v>234</v>
      </c>
      <c r="GY309" t="s">
        <v>234</v>
      </c>
      <c r="GZ309" t="s">
        <v>234</v>
      </c>
      <c r="HA309" t="s">
        <v>1591</v>
      </c>
      <c r="HB309">
        <v>0</v>
      </c>
      <c r="HC309">
        <v>0</v>
      </c>
      <c r="HD309">
        <v>0</v>
      </c>
      <c r="HE309">
        <v>0</v>
      </c>
      <c r="HF309">
        <v>0</v>
      </c>
      <c r="HG309">
        <v>1</v>
      </c>
      <c r="HH309">
        <v>0</v>
      </c>
      <c r="HI309">
        <v>0</v>
      </c>
      <c r="HJ309" t="s">
        <v>234</v>
      </c>
      <c r="HK309" t="s">
        <v>1445</v>
      </c>
      <c r="HL309" t="s">
        <v>234</v>
      </c>
      <c r="HM309" t="s">
        <v>234</v>
      </c>
      <c r="HN309" t="s">
        <v>234</v>
      </c>
      <c r="HO309" t="s">
        <v>234</v>
      </c>
      <c r="HP309" t="s">
        <v>234</v>
      </c>
      <c r="HQ309" t="s">
        <v>234</v>
      </c>
      <c r="HR309" t="s">
        <v>234</v>
      </c>
      <c r="HS309" t="s">
        <v>234</v>
      </c>
      <c r="HT309" t="s">
        <v>234</v>
      </c>
      <c r="HU309" t="s">
        <v>234</v>
      </c>
      <c r="HV309" t="s">
        <v>234</v>
      </c>
      <c r="HW309" t="s">
        <v>234</v>
      </c>
      <c r="HX309" t="s">
        <v>234</v>
      </c>
      <c r="HY309" t="s">
        <v>234</v>
      </c>
      <c r="HZ309" t="s">
        <v>234</v>
      </c>
      <c r="IA309" t="s">
        <v>234</v>
      </c>
      <c r="IB309" t="s">
        <v>234</v>
      </c>
      <c r="IC309" t="s">
        <v>234</v>
      </c>
      <c r="ID309" t="s">
        <v>234</v>
      </c>
      <c r="IE309" t="s">
        <v>234</v>
      </c>
      <c r="IF309" t="s">
        <v>234</v>
      </c>
      <c r="IG309" t="s">
        <v>234</v>
      </c>
      <c r="IH309" t="s">
        <v>234</v>
      </c>
      <c r="II309" t="s">
        <v>234</v>
      </c>
      <c r="IJ309" t="s">
        <v>234</v>
      </c>
      <c r="IK309" t="s">
        <v>234</v>
      </c>
      <c r="IL309" t="s">
        <v>234</v>
      </c>
      <c r="IM309" t="s">
        <v>234</v>
      </c>
      <c r="IN309" t="s">
        <v>234</v>
      </c>
      <c r="IO309" t="s">
        <v>234</v>
      </c>
      <c r="IP309" t="s">
        <v>234</v>
      </c>
      <c r="IQ309" t="s">
        <v>234</v>
      </c>
      <c r="IR309" t="s">
        <v>234</v>
      </c>
      <c r="IS309" t="s">
        <v>234</v>
      </c>
      <c r="IT309" t="s">
        <v>234</v>
      </c>
      <c r="IU309" t="s">
        <v>234</v>
      </c>
      <c r="IV309" t="s">
        <v>234</v>
      </c>
      <c r="IW309" t="s">
        <v>234</v>
      </c>
      <c r="IX309" t="s">
        <v>234</v>
      </c>
      <c r="IY309" t="s">
        <v>234</v>
      </c>
      <c r="IZ309" t="s">
        <v>234</v>
      </c>
      <c r="JA309" t="s">
        <v>234</v>
      </c>
      <c r="JB309" t="s">
        <v>234</v>
      </c>
      <c r="JC309" t="s">
        <v>234</v>
      </c>
      <c r="JD309" t="s">
        <v>234</v>
      </c>
      <c r="JE309" t="s">
        <v>234</v>
      </c>
      <c r="JF309" t="s">
        <v>234</v>
      </c>
      <c r="JG309" t="s">
        <v>234</v>
      </c>
      <c r="JH309" t="s">
        <v>234</v>
      </c>
      <c r="JI309" t="s">
        <v>234</v>
      </c>
      <c r="JJ309" t="s">
        <v>234</v>
      </c>
      <c r="JK309" t="s">
        <v>234</v>
      </c>
      <c r="JL309" t="s">
        <v>234</v>
      </c>
      <c r="JM309" t="s">
        <v>234</v>
      </c>
      <c r="JN309" t="s">
        <v>234</v>
      </c>
      <c r="JO309" t="s">
        <v>234</v>
      </c>
      <c r="JP309" t="s">
        <v>234</v>
      </c>
      <c r="JQ309" t="s">
        <v>234</v>
      </c>
      <c r="JR309" t="s">
        <v>234</v>
      </c>
      <c r="JS309" t="s">
        <v>234</v>
      </c>
      <c r="JT309" t="s">
        <v>234</v>
      </c>
      <c r="JU309" t="s">
        <v>234</v>
      </c>
      <c r="JV309" t="s">
        <v>234</v>
      </c>
      <c r="JW309" t="s">
        <v>234</v>
      </c>
      <c r="JX309" t="s">
        <v>3443</v>
      </c>
    </row>
    <row r="310" spans="1:284" x14ac:dyDescent="0.35">
      <c r="A310" t="s">
        <v>4522</v>
      </c>
      <c r="B310" s="268">
        <v>44622</v>
      </c>
      <c r="C310" t="s">
        <v>451</v>
      </c>
      <c r="D310" t="s">
        <v>450</v>
      </c>
      <c r="E310" t="s">
        <v>4486</v>
      </c>
      <c r="F310" t="s">
        <v>441</v>
      </c>
      <c r="G310" t="s">
        <v>1922</v>
      </c>
      <c r="H310" t="s">
        <v>4487</v>
      </c>
      <c r="I310" t="s">
        <v>246</v>
      </c>
      <c r="J310" t="s">
        <v>4489</v>
      </c>
      <c r="K310" t="s">
        <v>366</v>
      </c>
      <c r="L310" t="s">
        <v>284</v>
      </c>
      <c r="M310" t="s">
        <v>274</v>
      </c>
      <c r="N310" t="s">
        <v>234</v>
      </c>
      <c r="O310" t="s">
        <v>234</v>
      </c>
      <c r="P310" t="s">
        <v>285</v>
      </c>
      <c r="Q310" t="s">
        <v>234</v>
      </c>
      <c r="R310" t="s">
        <v>318</v>
      </c>
      <c r="S310">
        <v>1</v>
      </c>
      <c r="T310">
        <v>0</v>
      </c>
      <c r="U310">
        <v>0</v>
      </c>
      <c r="V310">
        <v>0</v>
      </c>
      <c r="W310">
        <v>0</v>
      </c>
      <c r="X310">
        <v>0</v>
      </c>
      <c r="Y310">
        <v>0</v>
      </c>
      <c r="Z310">
        <v>0</v>
      </c>
      <c r="AA310" t="s">
        <v>309</v>
      </c>
      <c r="AB310" t="s">
        <v>750</v>
      </c>
      <c r="AC310" t="s">
        <v>287</v>
      </c>
      <c r="AD310">
        <v>1</v>
      </c>
      <c r="AE310">
        <v>0</v>
      </c>
      <c r="AF310">
        <v>0</v>
      </c>
      <c r="AG310">
        <v>0</v>
      </c>
      <c r="AH310">
        <v>0</v>
      </c>
      <c r="AI310">
        <v>0</v>
      </c>
      <c r="AJ310">
        <v>0</v>
      </c>
      <c r="AK310">
        <v>0</v>
      </c>
      <c r="AL310">
        <v>0</v>
      </c>
      <c r="AM310">
        <v>0</v>
      </c>
      <c r="AN310" t="s">
        <v>234</v>
      </c>
      <c r="AO310" t="s">
        <v>317</v>
      </c>
      <c r="AP310" t="s">
        <v>311</v>
      </c>
      <c r="AQ310" t="s">
        <v>1468</v>
      </c>
      <c r="AR310">
        <v>0</v>
      </c>
      <c r="AS310">
        <v>0</v>
      </c>
      <c r="AT310">
        <v>0</v>
      </c>
      <c r="AU310">
        <v>0</v>
      </c>
      <c r="AV310">
        <v>1</v>
      </c>
      <c r="AW310">
        <v>0</v>
      </c>
      <c r="AX310">
        <v>0</v>
      </c>
      <c r="AY310">
        <v>0</v>
      </c>
      <c r="AZ310" t="s">
        <v>1500</v>
      </c>
      <c r="BA310" t="s">
        <v>234</v>
      </c>
      <c r="BB310" t="s">
        <v>234</v>
      </c>
      <c r="BC310" t="s">
        <v>234</v>
      </c>
      <c r="BD310" t="s">
        <v>234</v>
      </c>
      <c r="BE310" s="252" t="s">
        <v>234</v>
      </c>
      <c r="BF310" t="s">
        <v>234</v>
      </c>
      <c r="BG310" t="s">
        <v>234</v>
      </c>
      <c r="BH310" s="252" t="s">
        <v>234</v>
      </c>
      <c r="BI310" t="s">
        <v>234</v>
      </c>
      <c r="BJ310" t="s">
        <v>234</v>
      </c>
      <c r="BK310" s="252" t="s">
        <v>234</v>
      </c>
      <c r="BL310" t="s">
        <v>234</v>
      </c>
      <c r="BM310">
        <v>550</v>
      </c>
      <c r="BN310" s="252">
        <v>229.166666666666</v>
      </c>
      <c r="BO310" t="s">
        <v>1445</v>
      </c>
      <c r="BP310" t="s">
        <v>234</v>
      </c>
      <c r="BQ310" s="252" t="s">
        <v>234</v>
      </c>
      <c r="BR310" t="s">
        <v>234</v>
      </c>
      <c r="BS310" t="s">
        <v>234</v>
      </c>
      <c r="BT310" t="s">
        <v>234</v>
      </c>
      <c r="BU310" t="s">
        <v>234</v>
      </c>
      <c r="BV310" t="s">
        <v>234</v>
      </c>
      <c r="BW310" t="s">
        <v>234</v>
      </c>
      <c r="BX310" t="s">
        <v>234</v>
      </c>
      <c r="BY310" t="s">
        <v>234</v>
      </c>
      <c r="BZ310" t="s">
        <v>234</v>
      </c>
      <c r="CA310" t="s">
        <v>234</v>
      </c>
      <c r="CB310" t="s">
        <v>234</v>
      </c>
      <c r="CC310" t="s">
        <v>234</v>
      </c>
      <c r="CD310" t="s">
        <v>234</v>
      </c>
      <c r="CE310" t="s">
        <v>1445</v>
      </c>
      <c r="CF310" t="s">
        <v>234</v>
      </c>
      <c r="CG310" t="s">
        <v>234</v>
      </c>
      <c r="CH310" t="s">
        <v>234</v>
      </c>
      <c r="CI310" t="s">
        <v>234</v>
      </c>
      <c r="CJ310" t="s">
        <v>234</v>
      </c>
      <c r="CK310" t="s">
        <v>234</v>
      </c>
      <c r="CL310" t="s">
        <v>234</v>
      </c>
      <c r="CM310" t="s">
        <v>234</v>
      </c>
      <c r="CN310" t="s">
        <v>234</v>
      </c>
      <c r="CO310" t="s">
        <v>234</v>
      </c>
      <c r="CP310" t="s">
        <v>234</v>
      </c>
      <c r="CQ310" t="s">
        <v>234</v>
      </c>
      <c r="CR310" t="s">
        <v>234</v>
      </c>
      <c r="CS310" t="s">
        <v>234</v>
      </c>
      <c r="CT310" t="s">
        <v>234</v>
      </c>
      <c r="CU310" t="s">
        <v>234</v>
      </c>
      <c r="CV310" t="s">
        <v>234</v>
      </c>
      <c r="CW310" t="s">
        <v>234</v>
      </c>
      <c r="CX310" t="s">
        <v>234</v>
      </c>
      <c r="CY310" t="s">
        <v>234</v>
      </c>
      <c r="CZ310" t="s">
        <v>234</v>
      </c>
      <c r="DA310" t="s">
        <v>234</v>
      </c>
      <c r="DB310" t="s">
        <v>234</v>
      </c>
      <c r="DC310" t="s">
        <v>234</v>
      </c>
      <c r="DD310" t="s">
        <v>234</v>
      </c>
      <c r="DE310" t="s">
        <v>1445</v>
      </c>
      <c r="DF310" t="s">
        <v>1445</v>
      </c>
      <c r="DG310" t="s">
        <v>1655</v>
      </c>
      <c r="DH310" t="s">
        <v>441</v>
      </c>
      <c r="DI310" t="s">
        <v>305</v>
      </c>
      <c r="DJ310" t="s">
        <v>1922</v>
      </c>
      <c r="DK310" t="s">
        <v>305</v>
      </c>
      <c r="DL310" t="s">
        <v>234</v>
      </c>
      <c r="DM310" t="s">
        <v>234</v>
      </c>
      <c r="DN310" t="s">
        <v>234</v>
      </c>
      <c r="DO310" t="s">
        <v>234</v>
      </c>
      <c r="DP310" t="s">
        <v>234</v>
      </c>
      <c r="DQ310" t="s">
        <v>234</v>
      </c>
      <c r="DR310" t="s">
        <v>234</v>
      </c>
      <c r="DS310" t="s">
        <v>234</v>
      </c>
      <c r="DT310" t="s">
        <v>234</v>
      </c>
      <c r="DU310" t="s">
        <v>234</v>
      </c>
      <c r="DV310" t="s">
        <v>234</v>
      </c>
      <c r="DW310" t="s">
        <v>234</v>
      </c>
      <c r="DX310" t="s">
        <v>234</v>
      </c>
      <c r="DY310" t="s">
        <v>234</v>
      </c>
      <c r="DZ310" t="s">
        <v>234</v>
      </c>
      <c r="EA310" t="s">
        <v>234</v>
      </c>
      <c r="EB310" t="s">
        <v>234</v>
      </c>
      <c r="EC310" t="s">
        <v>234</v>
      </c>
      <c r="ED310" t="s">
        <v>234</v>
      </c>
      <c r="EE310" t="s">
        <v>234</v>
      </c>
      <c r="EF310" t="s">
        <v>234</v>
      </c>
      <c r="EG310" t="s">
        <v>234</v>
      </c>
      <c r="EH310" t="s">
        <v>234</v>
      </c>
      <c r="EI310" t="s">
        <v>234</v>
      </c>
      <c r="EJ310" t="s">
        <v>234</v>
      </c>
      <c r="EK310" s="252" t="s">
        <v>234</v>
      </c>
      <c r="EL310" t="s">
        <v>234</v>
      </c>
      <c r="EM310" t="s">
        <v>234</v>
      </c>
      <c r="EN310" t="s">
        <v>234</v>
      </c>
      <c r="EO310" t="s">
        <v>234</v>
      </c>
      <c r="EP310" t="s">
        <v>234</v>
      </c>
      <c r="EQ310" s="252" t="s">
        <v>234</v>
      </c>
      <c r="ER310" t="s">
        <v>234</v>
      </c>
      <c r="ES310" t="s">
        <v>234</v>
      </c>
      <c r="ET310" t="s">
        <v>234</v>
      </c>
      <c r="EU310" t="s">
        <v>234</v>
      </c>
      <c r="EV310" t="s">
        <v>234</v>
      </c>
      <c r="EW310" t="s">
        <v>234</v>
      </c>
      <c r="EX310" t="s">
        <v>234</v>
      </c>
      <c r="EY310" t="s">
        <v>234</v>
      </c>
      <c r="EZ310" t="s">
        <v>234</v>
      </c>
      <c r="FA310" t="s">
        <v>234</v>
      </c>
      <c r="FB310" t="s">
        <v>234</v>
      </c>
      <c r="FC310" t="s">
        <v>234</v>
      </c>
      <c r="FD310" t="s">
        <v>234</v>
      </c>
      <c r="FE310" t="s">
        <v>234</v>
      </c>
      <c r="FF310" t="s">
        <v>234</v>
      </c>
      <c r="FG310" t="s">
        <v>234</v>
      </c>
      <c r="FH310" t="s">
        <v>234</v>
      </c>
      <c r="FI310" t="s">
        <v>234</v>
      </c>
      <c r="FJ310" t="s">
        <v>234</v>
      </c>
      <c r="FK310" t="s">
        <v>234</v>
      </c>
      <c r="FL310" t="s">
        <v>234</v>
      </c>
      <c r="FM310" t="s">
        <v>234</v>
      </c>
      <c r="FN310" t="s">
        <v>234</v>
      </c>
      <c r="FO310" t="s">
        <v>234</v>
      </c>
      <c r="FP310" t="s">
        <v>234</v>
      </c>
      <c r="FQ310" t="s">
        <v>234</v>
      </c>
      <c r="FR310" t="s">
        <v>234</v>
      </c>
      <c r="FS310" t="s">
        <v>234</v>
      </c>
      <c r="FT310" t="s">
        <v>234</v>
      </c>
      <c r="FU310" t="s">
        <v>234</v>
      </c>
      <c r="FV310" t="s">
        <v>234</v>
      </c>
      <c r="FW310" t="s">
        <v>234</v>
      </c>
      <c r="FX310" t="s">
        <v>234</v>
      </c>
      <c r="FY310" t="s">
        <v>234</v>
      </c>
      <c r="FZ310" t="s">
        <v>234</v>
      </c>
      <c r="GA310" t="s">
        <v>234</v>
      </c>
      <c r="GB310" t="s">
        <v>234</v>
      </c>
      <c r="GC310" t="s">
        <v>234</v>
      </c>
      <c r="GD310" t="s">
        <v>234</v>
      </c>
      <c r="GE310" t="s">
        <v>234</v>
      </c>
      <c r="GF310" t="s">
        <v>234</v>
      </c>
      <c r="GG310" t="s">
        <v>234</v>
      </c>
      <c r="GH310" t="s">
        <v>234</v>
      </c>
      <c r="GI310" t="s">
        <v>234</v>
      </c>
      <c r="GJ310" t="s">
        <v>234</v>
      </c>
      <c r="GK310" t="s">
        <v>234</v>
      </c>
      <c r="GL310" t="s">
        <v>234</v>
      </c>
      <c r="GM310" t="s">
        <v>234</v>
      </c>
      <c r="GN310" t="s">
        <v>234</v>
      </c>
      <c r="GO310" t="s">
        <v>234</v>
      </c>
      <c r="GP310" t="s">
        <v>234</v>
      </c>
      <c r="GQ310" t="s">
        <v>234</v>
      </c>
      <c r="GR310" t="s">
        <v>1445</v>
      </c>
      <c r="GS310" t="s">
        <v>234</v>
      </c>
      <c r="GT310" t="s">
        <v>234</v>
      </c>
      <c r="GU310" t="s">
        <v>234</v>
      </c>
      <c r="GV310" t="s">
        <v>234</v>
      </c>
      <c r="GW310" t="s">
        <v>234</v>
      </c>
      <c r="GX310" t="s">
        <v>234</v>
      </c>
      <c r="GY310" t="s">
        <v>234</v>
      </c>
      <c r="GZ310" t="s">
        <v>234</v>
      </c>
      <c r="HA310" t="s">
        <v>1591</v>
      </c>
      <c r="HB310">
        <v>0</v>
      </c>
      <c r="HC310">
        <v>0</v>
      </c>
      <c r="HD310">
        <v>0</v>
      </c>
      <c r="HE310">
        <v>0</v>
      </c>
      <c r="HF310">
        <v>0</v>
      </c>
      <c r="HG310">
        <v>1</v>
      </c>
      <c r="HH310">
        <v>0</v>
      </c>
      <c r="HI310">
        <v>0</v>
      </c>
      <c r="HJ310" t="s">
        <v>234</v>
      </c>
      <c r="HK310" t="s">
        <v>1445</v>
      </c>
      <c r="HL310" t="s">
        <v>234</v>
      </c>
      <c r="HM310" t="s">
        <v>234</v>
      </c>
      <c r="HN310" t="s">
        <v>234</v>
      </c>
      <c r="HO310" t="s">
        <v>234</v>
      </c>
      <c r="HP310" t="s">
        <v>234</v>
      </c>
      <c r="HQ310" t="s">
        <v>234</v>
      </c>
      <c r="HR310" t="s">
        <v>234</v>
      </c>
      <c r="HS310" t="s">
        <v>234</v>
      </c>
      <c r="HT310" t="s">
        <v>234</v>
      </c>
      <c r="HU310" t="s">
        <v>234</v>
      </c>
      <c r="HV310" t="s">
        <v>234</v>
      </c>
      <c r="HW310" t="s">
        <v>234</v>
      </c>
      <c r="HX310" t="s">
        <v>234</v>
      </c>
      <c r="HY310" t="s">
        <v>234</v>
      </c>
      <c r="HZ310" t="s">
        <v>234</v>
      </c>
      <c r="IA310" t="s">
        <v>234</v>
      </c>
      <c r="IB310" t="s">
        <v>234</v>
      </c>
      <c r="IC310" t="s">
        <v>234</v>
      </c>
      <c r="ID310" t="s">
        <v>234</v>
      </c>
      <c r="IE310" t="s">
        <v>234</v>
      </c>
      <c r="IF310" t="s">
        <v>234</v>
      </c>
      <c r="IG310" t="s">
        <v>234</v>
      </c>
      <c r="IH310" t="s">
        <v>234</v>
      </c>
      <c r="II310" t="s">
        <v>234</v>
      </c>
      <c r="IJ310" t="s">
        <v>234</v>
      </c>
      <c r="IK310" t="s">
        <v>234</v>
      </c>
      <c r="IL310" t="s">
        <v>234</v>
      </c>
      <c r="IM310" t="s">
        <v>234</v>
      </c>
      <c r="IN310" t="s">
        <v>234</v>
      </c>
      <c r="IO310" t="s">
        <v>234</v>
      </c>
      <c r="IP310" t="s">
        <v>234</v>
      </c>
      <c r="IQ310" t="s">
        <v>234</v>
      </c>
      <c r="IR310" t="s">
        <v>234</v>
      </c>
      <c r="IS310" t="s">
        <v>234</v>
      </c>
      <c r="IT310" t="s">
        <v>234</v>
      </c>
      <c r="IU310" t="s">
        <v>234</v>
      </c>
      <c r="IV310" t="s">
        <v>234</v>
      </c>
      <c r="IW310" t="s">
        <v>234</v>
      </c>
      <c r="IX310" t="s">
        <v>234</v>
      </c>
      <c r="IY310" t="s">
        <v>234</v>
      </c>
      <c r="IZ310" t="s">
        <v>234</v>
      </c>
      <c r="JA310" t="s">
        <v>234</v>
      </c>
      <c r="JB310" t="s">
        <v>234</v>
      </c>
      <c r="JC310" t="s">
        <v>234</v>
      </c>
      <c r="JD310" t="s">
        <v>234</v>
      </c>
      <c r="JE310" t="s">
        <v>234</v>
      </c>
      <c r="JF310" t="s">
        <v>234</v>
      </c>
      <c r="JG310" t="s">
        <v>234</v>
      </c>
      <c r="JH310" t="s">
        <v>234</v>
      </c>
      <c r="JI310" t="s">
        <v>234</v>
      </c>
      <c r="JJ310" t="s">
        <v>234</v>
      </c>
      <c r="JK310" t="s">
        <v>234</v>
      </c>
      <c r="JL310" t="s">
        <v>234</v>
      </c>
      <c r="JM310" t="s">
        <v>234</v>
      </c>
      <c r="JN310" t="s">
        <v>234</v>
      </c>
      <c r="JO310" t="s">
        <v>234</v>
      </c>
      <c r="JP310" t="s">
        <v>234</v>
      </c>
      <c r="JQ310" t="s">
        <v>234</v>
      </c>
      <c r="JR310" t="s">
        <v>234</v>
      </c>
      <c r="JS310" t="s">
        <v>234</v>
      </c>
      <c r="JT310" t="s">
        <v>234</v>
      </c>
      <c r="JU310" t="s">
        <v>234</v>
      </c>
      <c r="JV310" t="s">
        <v>234</v>
      </c>
      <c r="JW310" t="s">
        <v>234</v>
      </c>
      <c r="JX310" t="s">
        <v>3443</v>
      </c>
    </row>
    <row r="311" spans="1:284" x14ac:dyDescent="0.35">
      <c r="A311" t="s">
        <v>4523</v>
      </c>
      <c r="B311" s="268">
        <v>44622</v>
      </c>
      <c r="C311" t="s">
        <v>451</v>
      </c>
      <c r="D311" t="s">
        <v>450</v>
      </c>
      <c r="E311" t="s">
        <v>4486</v>
      </c>
      <c r="F311" t="s">
        <v>441</v>
      </c>
      <c r="G311" t="s">
        <v>1922</v>
      </c>
      <c r="H311" t="s">
        <v>4487</v>
      </c>
      <c r="I311" t="s">
        <v>246</v>
      </c>
      <c r="J311" t="s">
        <v>4489</v>
      </c>
      <c r="K311" t="s">
        <v>366</v>
      </c>
      <c r="L311" t="s">
        <v>284</v>
      </c>
      <c r="M311" t="s">
        <v>250</v>
      </c>
      <c r="N311" t="s">
        <v>234</v>
      </c>
      <c r="O311" t="s">
        <v>234</v>
      </c>
      <c r="P311" t="s">
        <v>285</v>
      </c>
      <c r="Q311" t="s">
        <v>234</v>
      </c>
      <c r="R311" t="s">
        <v>318</v>
      </c>
      <c r="S311">
        <v>1</v>
      </c>
      <c r="T311">
        <v>0</v>
      </c>
      <c r="U311">
        <v>0</v>
      </c>
      <c r="V311">
        <v>0</v>
      </c>
      <c r="W311">
        <v>0</v>
      </c>
      <c r="X311">
        <v>0</v>
      </c>
      <c r="Y311">
        <v>0</v>
      </c>
      <c r="Z311">
        <v>0</v>
      </c>
      <c r="AA311" t="s">
        <v>309</v>
      </c>
      <c r="AB311" t="s">
        <v>750</v>
      </c>
      <c r="AC311" t="s">
        <v>287</v>
      </c>
      <c r="AD311">
        <v>1</v>
      </c>
      <c r="AE311">
        <v>0</v>
      </c>
      <c r="AF311">
        <v>0</v>
      </c>
      <c r="AG311">
        <v>0</v>
      </c>
      <c r="AH311">
        <v>0</v>
      </c>
      <c r="AI311">
        <v>0</v>
      </c>
      <c r="AJ311">
        <v>0</v>
      </c>
      <c r="AK311">
        <v>0</v>
      </c>
      <c r="AL311">
        <v>0</v>
      </c>
      <c r="AM311">
        <v>0</v>
      </c>
      <c r="AN311" t="s">
        <v>234</v>
      </c>
      <c r="AO311" t="s">
        <v>348</v>
      </c>
      <c r="AP311" t="s">
        <v>289</v>
      </c>
      <c r="AQ311" t="s">
        <v>1468</v>
      </c>
      <c r="AR311">
        <v>0</v>
      </c>
      <c r="AS311">
        <v>0</v>
      </c>
      <c r="AT311">
        <v>0</v>
      </c>
      <c r="AU311">
        <v>0</v>
      </c>
      <c r="AV311">
        <v>1</v>
      </c>
      <c r="AW311">
        <v>0</v>
      </c>
      <c r="AX311">
        <v>0</v>
      </c>
      <c r="AY311">
        <v>0</v>
      </c>
      <c r="AZ311" t="s">
        <v>1500</v>
      </c>
      <c r="BA311" t="s">
        <v>234</v>
      </c>
      <c r="BB311" t="s">
        <v>234</v>
      </c>
      <c r="BC311" t="s">
        <v>234</v>
      </c>
      <c r="BD311" t="s">
        <v>234</v>
      </c>
      <c r="BE311" s="252" t="s">
        <v>234</v>
      </c>
      <c r="BF311" t="s">
        <v>234</v>
      </c>
      <c r="BG311" t="s">
        <v>234</v>
      </c>
      <c r="BH311" s="252" t="s">
        <v>234</v>
      </c>
      <c r="BI311" t="s">
        <v>234</v>
      </c>
      <c r="BJ311" t="s">
        <v>234</v>
      </c>
      <c r="BK311" s="252" t="s">
        <v>234</v>
      </c>
      <c r="BL311" t="s">
        <v>234</v>
      </c>
      <c r="BM311">
        <v>600</v>
      </c>
      <c r="BN311" s="252">
        <v>250</v>
      </c>
      <c r="BO311" t="s">
        <v>1655</v>
      </c>
      <c r="BP311" t="s">
        <v>234</v>
      </c>
      <c r="BQ311" s="252" t="s">
        <v>234</v>
      </c>
      <c r="BR311" t="s">
        <v>234</v>
      </c>
      <c r="BS311" t="s">
        <v>234</v>
      </c>
      <c r="BT311" t="s">
        <v>234</v>
      </c>
      <c r="BU311" t="s">
        <v>234</v>
      </c>
      <c r="BV311" t="s">
        <v>234</v>
      </c>
      <c r="BW311" t="s">
        <v>234</v>
      </c>
      <c r="BX311" t="s">
        <v>234</v>
      </c>
      <c r="BY311" t="s">
        <v>234</v>
      </c>
      <c r="BZ311" t="s">
        <v>234</v>
      </c>
      <c r="CA311" t="s">
        <v>234</v>
      </c>
      <c r="CB311" t="s">
        <v>234</v>
      </c>
      <c r="CC311" t="s">
        <v>234</v>
      </c>
      <c r="CD311" t="s">
        <v>234</v>
      </c>
      <c r="CE311" t="s">
        <v>1445</v>
      </c>
      <c r="CF311" t="s">
        <v>234</v>
      </c>
      <c r="CG311" t="s">
        <v>234</v>
      </c>
      <c r="CH311" t="s">
        <v>234</v>
      </c>
      <c r="CI311" t="s">
        <v>234</v>
      </c>
      <c r="CJ311" t="s">
        <v>234</v>
      </c>
      <c r="CK311" t="s">
        <v>234</v>
      </c>
      <c r="CL311" t="s">
        <v>234</v>
      </c>
      <c r="CM311" t="s">
        <v>234</v>
      </c>
      <c r="CN311" t="s">
        <v>234</v>
      </c>
      <c r="CO311" t="s">
        <v>234</v>
      </c>
      <c r="CP311" t="s">
        <v>234</v>
      </c>
      <c r="CQ311" t="s">
        <v>234</v>
      </c>
      <c r="CR311" t="s">
        <v>234</v>
      </c>
      <c r="CS311" t="s">
        <v>234</v>
      </c>
      <c r="CT311" t="s">
        <v>234</v>
      </c>
      <c r="CU311" t="s">
        <v>234</v>
      </c>
      <c r="CV311" t="s">
        <v>234</v>
      </c>
      <c r="CW311" t="s">
        <v>234</v>
      </c>
      <c r="CX311" t="s">
        <v>234</v>
      </c>
      <c r="CY311" t="s">
        <v>234</v>
      </c>
      <c r="CZ311" t="s">
        <v>234</v>
      </c>
      <c r="DA311" t="s">
        <v>234</v>
      </c>
      <c r="DB311" t="s">
        <v>234</v>
      </c>
      <c r="DC311" t="s">
        <v>234</v>
      </c>
      <c r="DD311" t="s">
        <v>234</v>
      </c>
      <c r="DE311" t="s">
        <v>1445</v>
      </c>
      <c r="DF311" t="s">
        <v>1445</v>
      </c>
      <c r="DG311" t="s">
        <v>1655</v>
      </c>
      <c r="DH311" t="s">
        <v>441</v>
      </c>
      <c r="DI311" t="s">
        <v>305</v>
      </c>
      <c r="DJ311" t="s">
        <v>2151</v>
      </c>
      <c r="DK311" t="s">
        <v>314</v>
      </c>
      <c r="DL311" t="s">
        <v>234</v>
      </c>
      <c r="DM311" t="s">
        <v>234</v>
      </c>
      <c r="DN311" t="s">
        <v>234</v>
      </c>
      <c r="DO311" t="s">
        <v>234</v>
      </c>
      <c r="DP311" t="s">
        <v>234</v>
      </c>
      <c r="DQ311" t="s">
        <v>234</v>
      </c>
      <c r="DR311" t="s">
        <v>234</v>
      </c>
      <c r="DS311" t="s">
        <v>234</v>
      </c>
      <c r="DT311" t="s">
        <v>234</v>
      </c>
      <c r="DU311" t="s">
        <v>234</v>
      </c>
      <c r="DV311" t="s">
        <v>234</v>
      </c>
      <c r="DW311" t="s">
        <v>234</v>
      </c>
      <c r="DX311" t="s">
        <v>234</v>
      </c>
      <c r="DY311" t="s">
        <v>234</v>
      </c>
      <c r="DZ311" t="s">
        <v>234</v>
      </c>
      <c r="EA311" t="s">
        <v>234</v>
      </c>
      <c r="EB311" t="s">
        <v>234</v>
      </c>
      <c r="EC311" t="s">
        <v>234</v>
      </c>
      <c r="ED311" t="s">
        <v>234</v>
      </c>
      <c r="EE311" t="s">
        <v>234</v>
      </c>
      <c r="EF311" t="s">
        <v>234</v>
      </c>
      <c r="EG311" t="s">
        <v>234</v>
      </c>
      <c r="EH311" t="s">
        <v>234</v>
      </c>
      <c r="EI311" t="s">
        <v>234</v>
      </c>
      <c r="EJ311" t="s">
        <v>234</v>
      </c>
      <c r="EK311" s="252" t="s">
        <v>234</v>
      </c>
      <c r="EL311" t="s">
        <v>234</v>
      </c>
      <c r="EM311" t="s">
        <v>234</v>
      </c>
      <c r="EN311" t="s">
        <v>234</v>
      </c>
      <c r="EO311" t="s">
        <v>234</v>
      </c>
      <c r="EP311" t="s">
        <v>234</v>
      </c>
      <c r="EQ311" s="252" t="s">
        <v>234</v>
      </c>
      <c r="ER311" t="s">
        <v>234</v>
      </c>
      <c r="ES311" t="s">
        <v>234</v>
      </c>
      <c r="ET311" t="s">
        <v>234</v>
      </c>
      <c r="EU311" t="s">
        <v>234</v>
      </c>
      <c r="EV311" t="s">
        <v>234</v>
      </c>
      <c r="EW311" t="s">
        <v>234</v>
      </c>
      <c r="EX311" t="s">
        <v>234</v>
      </c>
      <c r="EY311" t="s">
        <v>234</v>
      </c>
      <c r="EZ311" t="s">
        <v>234</v>
      </c>
      <c r="FA311" t="s">
        <v>234</v>
      </c>
      <c r="FB311" t="s">
        <v>234</v>
      </c>
      <c r="FC311" t="s">
        <v>234</v>
      </c>
      <c r="FD311" t="s">
        <v>234</v>
      </c>
      <c r="FE311" t="s">
        <v>234</v>
      </c>
      <c r="FF311" t="s">
        <v>234</v>
      </c>
      <c r="FG311" t="s">
        <v>234</v>
      </c>
      <c r="FH311" t="s">
        <v>234</v>
      </c>
      <c r="FI311" t="s">
        <v>234</v>
      </c>
      <c r="FJ311" t="s">
        <v>234</v>
      </c>
      <c r="FK311" t="s">
        <v>234</v>
      </c>
      <c r="FL311" t="s">
        <v>234</v>
      </c>
      <c r="FM311" t="s">
        <v>234</v>
      </c>
      <c r="FN311" t="s">
        <v>234</v>
      </c>
      <c r="FO311" t="s">
        <v>234</v>
      </c>
      <c r="FP311" t="s">
        <v>234</v>
      </c>
      <c r="FQ311" t="s">
        <v>234</v>
      </c>
      <c r="FR311" t="s">
        <v>234</v>
      </c>
      <c r="FS311" t="s">
        <v>234</v>
      </c>
      <c r="FT311" t="s">
        <v>234</v>
      </c>
      <c r="FU311" t="s">
        <v>234</v>
      </c>
      <c r="FV311" t="s">
        <v>234</v>
      </c>
      <c r="FW311" t="s">
        <v>234</v>
      </c>
      <c r="FX311" t="s">
        <v>234</v>
      </c>
      <c r="FY311" t="s">
        <v>234</v>
      </c>
      <c r="FZ311" t="s">
        <v>234</v>
      </c>
      <c r="GA311" t="s">
        <v>234</v>
      </c>
      <c r="GB311" t="s">
        <v>234</v>
      </c>
      <c r="GC311" t="s">
        <v>234</v>
      </c>
      <c r="GD311" t="s">
        <v>234</v>
      </c>
      <c r="GE311" t="s">
        <v>234</v>
      </c>
      <c r="GF311" t="s">
        <v>234</v>
      </c>
      <c r="GG311" t="s">
        <v>234</v>
      </c>
      <c r="GH311" t="s">
        <v>234</v>
      </c>
      <c r="GI311" t="s">
        <v>234</v>
      </c>
      <c r="GJ311" t="s">
        <v>234</v>
      </c>
      <c r="GK311" t="s">
        <v>234</v>
      </c>
      <c r="GL311" t="s">
        <v>234</v>
      </c>
      <c r="GM311" t="s">
        <v>234</v>
      </c>
      <c r="GN311" t="s">
        <v>234</v>
      </c>
      <c r="GO311" t="s">
        <v>234</v>
      </c>
      <c r="GP311" t="s">
        <v>234</v>
      </c>
      <c r="GQ311" t="s">
        <v>234</v>
      </c>
      <c r="GR311" t="s">
        <v>1445</v>
      </c>
      <c r="GS311" t="s">
        <v>234</v>
      </c>
      <c r="GT311" t="s">
        <v>234</v>
      </c>
      <c r="GU311" t="s">
        <v>234</v>
      </c>
      <c r="GV311" t="s">
        <v>234</v>
      </c>
      <c r="GW311" t="s">
        <v>234</v>
      </c>
      <c r="GX311" t="s">
        <v>234</v>
      </c>
      <c r="GY311" t="s">
        <v>234</v>
      </c>
      <c r="GZ311" t="s">
        <v>234</v>
      </c>
      <c r="HA311" t="s">
        <v>1591</v>
      </c>
      <c r="HB311">
        <v>0</v>
      </c>
      <c r="HC311">
        <v>0</v>
      </c>
      <c r="HD311">
        <v>0</v>
      </c>
      <c r="HE311">
        <v>0</v>
      </c>
      <c r="HF311">
        <v>0</v>
      </c>
      <c r="HG311">
        <v>1</v>
      </c>
      <c r="HH311">
        <v>0</v>
      </c>
      <c r="HI311">
        <v>0</v>
      </c>
      <c r="HJ311" t="s">
        <v>234</v>
      </c>
      <c r="HK311" t="s">
        <v>1445</v>
      </c>
      <c r="HL311" t="s">
        <v>234</v>
      </c>
      <c r="HM311" t="s">
        <v>234</v>
      </c>
      <c r="HN311" t="s">
        <v>234</v>
      </c>
      <c r="HO311" t="s">
        <v>234</v>
      </c>
      <c r="HP311" t="s">
        <v>234</v>
      </c>
      <c r="HQ311" t="s">
        <v>234</v>
      </c>
      <c r="HR311" t="s">
        <v>234</v>
      </c>
      <c r="HS311" t="s">
        <v>234</v>
      </c>
      <c r="HT311" t="s">
        <v>234</v>
      </c>
      <c r="HU311" t="s">
        <v>234</v>
      </c>
      <c r="HV311" t="s">
        <v>234</v>
      </c>
      <c r="HW311" t="s">
        <v>234</v>
      </c>
      <c r="HX311" t="s">
        <v>234</v>
      </c>
      <c r="HY311" t="s">
        <v>234</v>
      </c>
      <c r="HZ311" t="s">
        <v>234</v>
      </c>
      <c r="IA311" t="s">
        <v>234</v>
      </c>
      <c r="IB311" t="s">
        <v>234</v>
      </c>
      <c r="IC311" t="s">
        <v>234</v>
      </c>
      <c r="ID311" t="s">
        <v>234</v>
      </c>
      <c r="IE311" t="s">
        <v>234</v>
      </c>
      <c r="IF311" t="s">
        <v>234</v>
      </c>
      <c r="IG311" t="s">
        <v>234</v>
      </c>
      <c r="IH311" t="s">
        <v>234</v>
      </c>
      <c r="II311" t="s">
        <v>234</v>
      </c>
      <c r="IJ311" t="s">
        <v>234</v>
      </c>
      <c r="IK311" t="s">
        <v>234</v>
      </c>
      <c r="IL311" t="s">
        <v>234</v>
      </c>
      <c r="IM311" t="s">
        <v>234</v>
      </c>
      <c r="IN311" t="s">
        <v>234</v>
      </c>
      <c r="IO311" t="s">
        <v>234</v>
      </c>
      <c r="IP311" t="s">
        <v>234</v>
      </c>
      <c r="IQ311" t="s">
        <v>234</v>
      </c>
      <c r="IR311" t="s">
        <v>234</v>
      </c>
      <c r="IS311" t="s">
        <v>234</v>
      </c>
      <c r="IT311" t="s">
        <v>234</v>
      </c>
      <c r="IU311" t="s">
        <v>234</v>
      </c>
      <c r="IV311" t="s">
        <v>234</v>
      </c>
      <c r="IW311" t="s">
        <v>234</v>
      </c>
      <c r="IX311" t="s">
        <v>234</v>
      </c>
      <c r="IY311" t="s">
        <v>234</v>
      </c>
      <c r="IZ311" t="s">
        <v>234</v>
      </c>
      <c r="JA311" t="s">
        <v>234</v>
      </c>
      <c r="JB311" t="s">
        <v>234</v>
      </c>
      <c r="JC311" t="s">
        <v>234</v>
      </c>
      <c r="JD311" t="s">
        <v>234</v>
      </c>
      <c r="JE311" t="s">
        <v>234</v>
      </c>
      <c r="JF311" t="s">
        <v>234</v>
      </c>
      <c r="JG311" t="s">
        <v>234</v>
      </c>
      <c r="JH311" t="s">
        <v>234</v>
      </c>
      <c r="JI311" t="s">
        <v>234</v>
      </c>
      <c r="JJ311" t="s">
        <v>234</v>
      </c>
      <c r="JK311" t="s">
        <v>234</v>
      </c>
      <c r="JL311" t="s">
        <v>234</v>
      </c>
      <c r="JM311" t="s">
        <v>234</v>
      </c>
      <c r="JN311" t="s">
        <v>234</v>
      </c>
      <c r="JO311" t="s">
        <v>234</v>
      </c>
      <c r="JP311" t="s">
        <v>234</v>
      </c>
      <c r="JQ311" t="s">
        <v>234</v>
      </c>
      <c r="JR311" t="s">
        <v>234</v>
      </c>
      <c r="JS311" t="s">
        <v>234</v>
      </c>
      <c r="JT311" t="s">
        <v>234</v>
      </c>
      <c r="JU311" t="s">
        <v>234</v>
      </c>
      <c r="JV311" t="s">
        <v>234</v>
      </c>
      <c r="JW311" t="s">
        <v>234</v>
      </c>
      <c r="JX311" t="s">
        <v>3443</v>
      </c>
    </row>
    <row r="312" spans="1:284" x14ac:dyDescent="0.35">
      <c r="A312" t="s">
        <v>4525</v>
      </c>
      <c r="B312" s="268">
        <v>44622</v>
      </c>
      <c r="C312" t="s">
        <v>451</v>
      </c>
      <c r="D312" t="s">
        <v>450</v>
      </c>
      <c r="E312" t="s">
        <v>4486</v>
      </c>
      <c r="F312" t="s">
        <v>441</v>
      </c>
      <c r="G312" t="s">
        <v>1922</v>
      </c>
      <c r="H312" t="s">
        <v>4487</v>
      </c>
      <c r="I312" t="s">
        <v>246</v>
      </c>
      <c r="J312" t="s">
        <v>4489</v>
      </c>
      <c r="K312" t="s">
        <v>366</v>
      </c>
      <c r="L312" t="s">
        <v>284</v>
      </c>
      <c r="M312" t="s">
        <v>250</v>
      </c>
      <c r="N312" t="s">
        <v>234</v>
      </c>
      <c r="O312" t="s">
        <v>234</v>
      </c>
      <c r="P312" t="s">
        <v>285</v>
      </c>
      <c r="Q312" t="s">
        <v>234</v>
      </c>
      <c r="R312" t="s">
        <v>318</v>
      </c>
      <c r="S312">
        <v>1</v>
      </c>
      <c r="T312">
        <v>0</v>
      </c>
      <c r="U312">
        <v>0</v>
      </c>
      <c r="V312">
        <v>0</v>
      </c>
      <c r="W312">
        <v>0</v>
      </c>
      <c r="X312">
        <v>0</v>
      </c>
      <c r="Y312">
        <v>0</v>
      </c>
      <c r="Z312">
        <v>0</v>
      </c>
      <c r="AA312" t="s">
        <v>309</v>
      </c>
      <c r="AB312" t="s">
        <v>750</v>
      </c>
      <c r="AC312" t="s">
        <v>287</v>
      </c>
      <c r="AD312">
        <v>1</v>
      </c>
      <c r="AE312">
        <v>0</v>
      </c>
      <c r="AF312">
        <v>0</v>
      </c>
      <c r="AG312">
        <v>0</v>
      </c>
      <c r="AH312">
        <v>0</v>
      </c>
      <c r="AI312">
        <v>0</v>
      </c>
      <c r="AJ312">
        <v>0</v>
      </c>
      <c r="AK312">
        <v>0</v>
      </c>
      <c r="AL312">
        <v>0</v>
      </c>
      <c r="AM312">
        <v>0</v>
      </c>
      <c r="AN312" t="s">
        <v>234</v>
      </c>
      <c r="AO312" t="s">
        <v>317</v>
      </c>
      <c r="AP312" t="s">
        <v>348</v>
      </c>
      <c r="AQ312" t="s">
        <v>4524</v>
      </c>
      <c r="AR312">
        <v>0</v>
      </c>
      <c r="AS312">
        <v>1</v>
      </c>
      <c r="AT312">
        <v>1</v>
      </c>
      <c r="AU312">
        <v>0</v>
      </c>
      <c r="AV312">
        <v>0</v>
      </c>
      <c r="AW312">
        <v>0</v>
      </c>
      <c r="AX312">
        <v>0</v>
      </c>
      <c r="AY312">
        <v>0</v>
      </c>
      <c r="AZ312" t="s">
        <v>1500</v>
      </c>
      <c r="BA312" t="s">
        <v>234</v>
      </c>
      <c r="BB312" t="s">
        <v>234</v>
      </c>
      <c r="BC312" t="s">
        <v>234</v>
      </c>
      <c r="BD312">
        <v>450</v>
      </c>
      <c r="BE312" s="252">
        <v>173.07692307692301</v>
      </c>
      <c r="BF312" t="s">
        <v>1655</v>
      </c>
      <c r="BG312">
        <v>300</v>
      </c>
      <c r="BH312" s="252">
        <v>130.434782608695</v>
      </c>
      <c r="BI312" t="s">
        <v>1655</v>
      </c>
      <c r="BJ312" t="s">
        <v>234</v>
      </c>
      <c r="BK312" s="252" t="s">
        <v>234</v>
      </c>
      <c r="BL312" t="s">
        <v>234</v>
      </c>
      <c r="BM312" t="s">
        <v>234</v>
      </c>
      <c r="BN312" s="252" t="s">
        <v>234</v>
      </c>
      <c r="BO312" t="s">
        <v>234</v>
      </c>
      <c r="BP312" t="s">
        <v>234</v>
      </c>
      <c r="BQ312" s="252" t="s">
        <v>234</v>
      </c>
      <c r="BR312" t="s">
        <v>234</v>
      </c>
      <c r="BS312" t="s">
        <v>234</v>
      </c>
      <c r="BT312" t="s">
        <v>234</v>
      </c>
      <c r="BU312" t="s">
        <v>234</v>
      </c>
      <c r="BV312" t="s">
        <v>234</v>
      </c>
      <c r="BW312" t="s">
        <v>234</v>
      </c>
      <c r="BX312" t="s">
        <v>234</v>
      </c>
      <c r="BY312" t="s">
        <v>234</v>
      </c>
      <c r="BZ312" t="s">
        <v>234</v>
      </c>
      <c r="CA312" t="s">
        <v>234</v>
      </c>
      <c r="CB312" t="s">
        <v>234</v>
      </c>
      <c r="CC312" t="s">
        <v>234</v>
      </c>
      <c r="CD312" t="s">
        <v>234</v>
      </c>
      <c r="CE312" t="s">
        <v>1655</v>
      </c>
      <c r="CF312" t="s">
        <v>1531</v>
      </c>
      <c r="CG312">
        <v>0</v>
      </c>
      <c r="CH312">
        <v>0</v>
      </c>
      <c r="CI312">
        <v>0</v>
      </c>
      <c r="CJ312">
        <v>0</v>
      </c>
      <c r="CK312">
        <v>0</v>
      </c>
      <c r="CL312">
        <v>1</v>
      </c>
      <c r="CM312">
        <v>0</v>
      </c>
      <c r="CN312">
        <v>0</v>
      </c>
      <c r="CO312">
        <v>0</v>
      </c>
      <c r="CP312">
        <v>0</v>
      </c>
      <c r="CQ312">
        <v>0</v>
      </c>
      <c r="CR312">
        <v>0</v>
      </c>
      <c r="CS312">
        <v>0</v>
      </c>
      <c r="CT312">
        <v>0</v>
      </c>
      <c r="CU312" t="s">
        <v>234</v>
      </c>
      <c r="CV312" t="s">
        <v>4524</v>
      </c>
      <c r="CW312">
        <v>0</v>
      </c>
      <c r="CX312">
        <v>1</v>
      </c>
      <c r="CY312">
        <v>1</v>
      </c>
      <c r="CZ312">
        <v>0</v>
      </c>
      <c r="DA312">
        <v>0</v>
      </c>
      <c r="DB312">
        <v>0</v>
      </c>
      <c r="DC312">
        <v>0</v>
      </c>
      <c r="DD312">
        <v>0</v>
      </c>
      <c r="DE312" t="s">
        <v>1655</v>
      </c>
      <c r="DF312" t="s">
        <v>1445</v>
      </c>
      <c r="DG312" t="s">
        <v>1655</v>
      </c>
      <c r="DH312" t="s">
        <v>441</v>
      </c>
      <c r="DI312" t="s">
        <v>305</v>
      </c>
      <c r="DJ312" t="s">
        <v>1922</v>
      </c>
      <c r="DK312" t="s">
        <v>305</v>
      </c>
      <c r="DL312" t="s">
        <v>234</v>
      </c>
      <c r="DM312" t="s">
        <v>234</v>
      </c>
      <c r="DN312" t="s">
        <v>234</v>
      </c>
      <c r="DO312" t="s">
        <v>234</v>
      </c>
      <c r="DP312" t="s">
        <v>234</v>
      </c>
      <c r="DQ312" t="s">
        <v>234</v>
      </c>
      <c r="DR312" t="s">
        <v>234</v>
      </c>
      <c r="DS312" t="s">
        <v>234</v>
      </c>
      <c r="DT312" t="s">
        <v>234</v>
      </c>
      <c r="DU312" t="s">
        <v>234</v>
      </c>
      <c r="DV312" t="s">
        <v>234</v>
      </c>
      <c r="DW312" t="s">
        <v>234</v>
      </c>
      <c r="DX312" t="s">
        <v>234</v>
      </c>
      <c r="DY312" t="s">
        <v>234</v>
      </c>
      <c r="DZ312" t="s">
        <v>234</v>
      </c>
      <c r="EA312" t="s">
        <v>234</v>
      </c>
      <c r="EB312" t="s">
        <v>234</v>
      </c>
      <c r="EC312" t="s">
        <v>234</v>
      </c>
      <c r="ED312" t="s">
        <v>234</v>
      </c>
      <c r="EE312" t="s">
        <v>234</v>
      </c>
      <c r="EF312" t="s">
        <v>234</v>
      </c>
      <c r="EG312" t="s">
        <v>234</v>
      </c>
      <c r="EH312" t="s">
        <v>234</v>
      </c>
      <c r="EI312" t="s">
        <v>234</v>
      </c>
      <c r="EJ312" t="s">
        <v>234</v>
      </c>
      <c r="EK312" s="252" t="s">
        <v>234</v>
      </c>
      <c r="EL312" t="s">
        <v>234</v>
      </c>
      <c r="EM312" t="s">
        <v>234</v>
      </c>
      <c r="EN312" t="s">
        <v>234</v>
      </c>
      <c r="EO312" t="s">
        <v>234</v>
      </c>
      <c r="EP312" t="s">
        <v>234</v>
      </c>
      <c r="EQ312" s="252" t="s">
        <v>234</v>
      </c>
      <c r="ER312" t="s">
        <v>234</v>
      </c>
      <c r="ES312" t="s">
        <v>234</v>
      </c>
      <c r="ET312" t="s">
        <v>234</v>
      </c>
      <c r="EU312" t="s">
        <v>234</v>
      </c>
      <c r="EV312" t="s">
        <v>234</v>
      </c>
      <c r="EW312" t="s">
        <v>234</v>
      </c>
      <c r="EX312" t="s">
        <v>234</v>
      </c>
      <c r="EY312" t="s">
        <v>234</v>
      </c>
      <c r="EZ312" t="s">
        <v>234</v>
      </c>
      <c r="FA312" t="s">
        <v>234</v>
      </c>
      <c r="FB312" t="s">
        <v>234</v>
      </c>
      <c r="FC312" t="s">
        <v>234</v>
      </c>
      <c r="FD312" t="s">
        <v>234</v>
      </c>
      <c r="FE312" t="s">
        <v>234</v>
      </c>
      <c r="FF312" t="s">
        <v>234</v>
      </c>
      <c r="FG312" t="s">
        <v>234</v>
      </c>
      <c r="FH312" t="s">
        <v>234</v>
      </c>
      <c r="FI312" t="s">
        <v>234</v>
      </c>
      <c r="FJ312" t="s">
        <v>234</v>
      </c>
      <c r="FK312" t="s">
        <v>234</v>
      </c>
      <c r="FL312" t="s">
        <v>234</v>
      </c>
      <c r="FM312" t="s">
        <v>234</v>
      </c>
      <c r="FN312" t="s">
        <v>234</v>
      </c>
      <c r="FO312" t="s">
        <v>234</v>
      </c>
      <c r="FP312" t="s">
        <v>234</v>
      </c>
      <c r="FQ312" t="s">
        <v>234</v>
      </c>
      <c r="FR312" t="s">
        <v>234</v>
      </c>
      <c r="FS312" t="s">
        <v>234</v>
      </c>
      <c r="FT312" t="s">
        <v>234</v>
      </c>
      <c r="FU312" t="s">
        <v>234</v>
      </c>
      <c r="FV312" t="s">
        <v>234</v>
      </c>
      <c r="FW312" t="s">
        <v>234</v>
      </c>
      <c r="FX312" t="s">
        <v>234</v>
      </c>
      <c r="FY312" t="s">
        <v>234</v>
      </c>
      <c r="FZ312" t="s">
        <v>234</v>
      </c>
      <c r="GA312" t="s">
        <v>234</v>
      </c>
      <c r="GB312" t="s">
        <v>234</v>
      </c>
      <c r="GC312" t="s">
        <v>234</v>
      </c>
      <c r="GD312" t="s">
        <v>234</v>
      </c>
      <c r="GE312" t="s">
        <v>234</v>
      </c>
      <c r="GF312" t="s">
        <v>234</v>
      </c>
      <c r="GG312" t="s">
        <v>234</v>
      </c>
      <c r="GH312" t="s">
        <v>234</v>
      </c>
      <c r="GI312" t="s">
        <v>234</v>
      </c>
      <c r="GJ312" t="s">
        <v>234</v>
      </c>
      <c r="GK312" t="s">
        <v>234</v>
      </c>
      <c r="GL312" t="s">
        <v>234</v>
      </c>
      <c r="GM312" t="s">
        <v>234</v>
      </c>
      <c r="GN312" t="s">
        <v>234</v>
      </c>
      <c r="GO312" t="s">
        <v>234</v>
      </c>
      <c r="GP312" t="s">
        <v>234</v>
      </c>
      <c r="GQ312" t="s">
        <v>234</v>
      </c>
      <c r="GR312" t="s">
        <v>1445</v>
      </c>
      <c r="GS312" t="s">
        <v>234</v>
      </c>
      <c r="GT312" t="s">
        <v>234</v>
      </c>
      <c r="GU312" t="s">
        <v>234</v>
      </c>
      <c r="GV312" t="s">
        <v>234</v>
      </c>
      <c r="GW312" t="s">
        <v>234</v>
      </c>
      <c r="GX312" t="s">
        <v>234</v>
      </c>
      <c r="GY312" t="s">
        <v>234</v>
      </c>
      <c r="GZ312" t="s">
        <v>234</v>
      </c>
      <c r="HA312" t="s">
        <v>3923</v>
      </c>
      <c r="HB312">
        <v>0</v>
      </c>
      <c r="HC312">
        <v>1</v>
      </c>
      <c r="HD312">
        <v>1</v>
      </c>
      <c r="HE312">
        <v>0</v>
      </c>
      <c r="HF312">
        <v>0</v>
      </c>
      <c r="HG312">
        <v>0</v>
      </c>
      <c r="HH312">
        <v>0</v>
      </c>
      <c r="HI312">
        <v>0</v>
      </c>
      <c r="HJ312" t="s">
        <v>234</v>
      </c>
      <c r="HK312" t="s">
        <v>1655</v>
      </c>
      <c r="HL312" t="s">
        <v>234</v>
      </c>
      <c r="HM312" t="s">
        <v>309</v>
      </c>
      <c r="HN312">
        <v>1</v>
      </c>
      <c r="HO312">
        <v>0</v>
      </c>
      <c r="HP312">
        <v>0</v>
      </c>
      <c r="HQ312" t="s">
        <v>234</v>
      </c>
      <c r="HR312" t="s">
        <v>234</v>
      </c>
      <c r="HS312" t="s">
        <v>234</v>
      </c>
      <c r="HT312" t="s">
        <v>234</v>
      </c>
      <c r="HU312" t="s">
        <v>234</v>
      </c>
      <c r="HV312" t="s">
        <v>234</v>
      </c>
      <c r="HW312" t="s">
        <v>234</v>
      </c>
      <c r="HX312" t="s">
        <v>234</v>
      </c>
      <c r="HY312" t="s">
        <v>234</v>
      </c>
      <c r="HZ312" t="s">
        <v>234</v>
      </c>
      <c r="IA312" t="s">
        <v>234</v>
      </c>
      <c r="IB312" t="s">
        <v>234</v>
      </c>
      <c r="IC312" t="s">
        <v>234</v>
      </c>
      <c r="ID312" t="s">
        <v>234</v>
      </c>
      <c r="IE312" t="s">
        <v>234</v>
      </c>
      <c r="IF312" t="s">
        <v>234</v>
      </c>
      <c r="IG312" t="s">
        <v>234</v>
      </c>
      <c r="IH312" t="s">
        <v>234</v>
      </c>
      <c r="II312" t="s">
        <v>234</v>
      </c>
      <c r="IJ312" t="s">
        <v>234</v>
      </c>
      <c r="IK312" t="s">
        <v>234</v>
      </c>
      <c r="IL312" t="s">
        <v>234</v>
      </c>
      <c r="IM312" t="s">
        <v>234</v>
      </c>
      <c r="IN312" t="s">
        <v>234</v>
      </c>
      <c r="IO312" t="s">
        <v>234</v>
      </c>
      <c r="IP312" t="s">
        <v>234</v>
      </c>
      <c r="IQ312" t="s">
        <v>234</v>
      </c>
      <c r="IR312" t="s">
        <v>234</v>
      </c>
      <c r="IS312" t="s">
        <v>234</v>
      </c>
      <c r="IT312" t="s">
        <v>234</v>
      </c>
      <c r="IU312" t="s">
        <v>234</v>
      </c>
      <c r="IV312" t="s">
        <v>234</v>
      </c>
      <c r="IW312" t="s">
        <v>234</v>
      </c>
      <c r="IX312" t="s">
        <v>234</v>
      </c>
      <c r="IY312" t="s">
        <v>234</v>
      </c>
      <c r="IZ312" t="s">
        <v>234</v>
      </c>
      <c r="JA312" t="s">
        <v>234</v>
      </c>
      <c r="JB312" t="s">
        <v>234</v>
      </c>
      <c r="JC312" t="s">
        <v>234</v>
      </c>
      <c r="JD312" t="s">
        <v>234</v>
      </c>
      <c r="JE312" t="s">
        <v>234</v>
      </c>
      <c r="JF312" t="s">
        <v>234</v>
      </c>
      <c r="JG312" t="s">
        <v>234</v>
      </c>
      <c r="JH312" t="s">
        <v>234</v>
      </c>
      <c r="JI312" t="s">
        <v>234</v>
      </c>
      <c r="JJ312" t="s">
        <v>234</v>
      </c>
      <c r="JK312" t="s">
        <v>234</v>
      </c>
      <c r="JL312" t="s">
        <v>234</v>
      </c>
      <c r="JM312" t="s">
        <v>234</v>
      </c>
      <c r="JN312" t="s">
        <v>234</v>
      </c>
      <c r="JO312" t="s">
        <v>234</v>
      </c>
      <c r="JP312" t="s">
        <v>234</v>
      </c>
      <c r="JQ312" t="s">
        <v>234</v>
      </c>
      <c r="JR312" t="s">
        <v>234</v>
      </c>
      <c r="JS312" t="s">
        <v>234</v>
      </c>
      <c r="JT312" t="s">
        <v>234</v>
      </c>
      <c r="JU312" t="s">
        <v>234</v>
      </c>
      <c r="JV312" t="s">
        <v>234</v>
      </c>
      <c r="JW312" t="s">
        <v>234</v>
      </c>
      <c r="JX312" t="s">
        <v>3443</v>
      </c>
    </row>
    <row r="313" spans="1:284" x14ac:dyDescent="0.35">
      <c r="A313" t="s">
        <v>4526</v>
      </c>
      <c r="B313" s="268">
        <v>44622</v>
      </c>
      <c r="C313" t="s">
        <v>451</v>
      </c>
      <c r="D313" t="s">
        <v>450</v>
      </c>
      <c r="E313" t="s">
        <v>4486</v>
      </c>
      <c r="F313" t="s">
        <v>441</v>
      </c>
      <c r="G313" t="s">
        <v>1922</v>
      </c>
      <c r="H313" t="s">
        <v>4487</v>
      </c>
      <c r="I313" t="s">
        <v>246</v>
      </c>
      <c r="J313" t="s">
        <v>4489</v>
      </c>
      <c r="K313" t="s">
        <v>366</v>
      </c>
      <c r="L313" t="s">
        <v>284</v>
      </c>
      <c r="M313" t="s">
        <v>250</v>
      </c>
      <c r="N313" t="s">
        <v>234</v>
      </c>
      <c r="O313" t="s">
        <v>234</v>
      </c>
      <c r="P313" t="s">
        <v>285</v>
      </c>
      <c r="Q313" t="s">
        <v>234</v>
      </c>
      <c r="R313" t="s">
        <v>318</v>
      </c>
      <c r="S313">
        <v>1</v>
      </c>
      <c r="T313">
        <v>0</v>
      </c>
      <c r="U313">
        <v>0</v>
      </c>
      <c r="V313">
        <v>0</v>
      </c>
      <c r="W313">
        <v>0</v>
      </c>
      <c r="X313">
        <v>0</v>
      </c>
      <c r="Y313">
        <v>0</v>
      </c>
      <c r="Z313">
        <v>0</v>
      </c>
      <c r="AA313" t="s">
        <v>309</v>
      </c>
      <c r="AB313" t="s">
        <v>750</v>
      </c>
      <c r="AC313" t="s">
        <v>287</v>
      </c>
      <c r="AD313">
        <v>1</v>
      </c>
      <c r="AE313">
        <v>0</v>
      </c>
      <c r="AF313">
        <v>0</v>
      </c>
      <c r="AG313">
        <v>0</v>
      </c>
      <c r="AH313">
        <v>0</v>
      </c>
      <c r="AI313">
        <v>0</v>
      </c>
      <c r="AJ313">
        <v>0</v>
      </c>
      <c r="AK313">
        <v>0</v>
      </c>
      <c r="AL313">
        <v>0</v>
      </c>
      <c r="AM313">
        <v>0</v>
      </c>
      <c r="AN313" t="s">
        <v>234</v>
      </c>
      <c r="AO313" t="s">
        <v>317</v>
      </c>
      <c r="AP313" t="s">
        <v>289</v>
      </c>
      <c r="AQ313" t="s">
        <v>1463</v>
      </c>
      <c r="AR313">
        <v>0</v>
      </c>
      <c r="AS313">
        <v>0</v>
      </c>
      <c r="AT313">
        <v>1</v>
      </c>
      <c r="AU313">
        <v>0</v>
      </c>
      <c r="AV313">
        <v>0</v>
      </c>
      <c r="AW313">
        <v>0</v>
      </c>
      <c r="AX313">
        <v>0</v>
      </c>
      <c r="AY313">
        <v>0</v>
      </c>
      <c r="AZ313" t="s">
        <v>1500</v>
      </c>
      <c r="BA313" t="s">
        <v>234</v>
      </c>
      <c r="BB313" t="s">
        <v>234</v>
      </c>
      <c r="BC313" t="s">
        <v>234</v>
      </c>
      <c r="BD313" t="s">
        <v>234</v>
      </c>
      <c r="BE313" s="252" t="s">
        <v>234</v>
      </c>
      <c r="BF313" t="s">
        <v>234</v>
      </c>
      <c r="BG313">
        <v>300</v>
      </c>
      <c r="BH313" s="252">
        <v>130.434782608695</v>
      </c>
      <c r="BI313" t="s">
        <v>1655</v>
      </c>
      <c r="BJ313" t="s">
        <v>234</v>
      </c>
      <c r="BK313" s="252" t="s">
        <v>234</v>
      </c>
      <c r="BL313" t="s">
        <v>234</v>
      </c>
      <c r="BM313" t="s">
        <v>234</v>
      </c>
      <c r="BN313" s="252" t="s">
        <v>234</v>
      </c>
      <c r="BO313" t="s">
        <v>234</v>
      </c>
      <c r="BP313" t="s">
        <v>234</v>
      </c>
      <c r="BQ313" s="252" t="s">
        <v>234</v>
      </c>
      <c r="BR313" t="s">
        <v>234</v>
      </c>
      <c r="BS313" t="s">
        <v>234</v>
      </c>
      <c r="BT313" t="s">
        <v>234</v>
      </c>
      <c r="BU313" t="s">
        <v>234</v>
      </c>
      <c r="BV313" t="s">
        <v>234</v>
      </c>
      <c r="BW313" t="s">
        <v>234</v>
      </c>
      <c r="BX313" t="s">
        <v>234</v>
      </c>
      <c r="BY313" t="s">
        <v>234</v>
      </c>
      <c r="BZ313" t="s">
        <v>234</v>
      </c>
      <c r="CA313" t="s">
        <v>234</v>
      </c>
      <c r="CB313" t="s">
        <v>234</v>
      </c>
      <c r="CC313" t="s">
        <v>234</v>
      </c>
      <c r="CD313" t="s">
        <v>234</v>
      </c>
      <c r="CE313" t="s">
        <v>1445</v>
      </c>
      <c r="CF313" t="s">
        <v>234</v>
      </c>
      <c r="CG313" t="s">
        <v>234</v>
      </c>
      <c r="CH313" t="s">
        <v>234</v>
      </c>
      <c r="CI313" t="s">
        <v>234</v>
      </c>
      <c r="CJ313" t="s">
        <v>234</v>
      </c>
      <c r="CK313" t="s">
        <v>234</v>
      </c>
      <c r="CL313" t="s">
        <v>234</v>
      </c>
      <c r="CM313" t="s">
        <v>234</v>
      </c>
      <c r="CN313" t="s">
        <v>234</v>
      </c>
      <c r="CO313" t="s">
        <v>234</v>
      </c>
      <c r="CP313" t="s">
        <v>234</v>
      </c>
      <c r="CQ313" t="s">
        <v>234</v>
      </c>
      <c r="CR313" t="s">
        <v>234</v>
      </c>
      <c r="CS313" t="s">
        <v>234</v>
      </c>
      <c r="CT313" t="s">
        <v>234</v>
      </c>
      <c r="CU313" t="s">
        <v>234</v>
      </c>
      <c r="CV313" t="s">
        <v>234</v>
      </c>
      <c r="CW313" t="s">
        <v>234</v>
      </c>
      <c r="CX313" t="s">
        <v>234</v>
      </c>
      <c r="CY313" t="s">
        <v>234</v>
      </c>
      <c r="CZ313" t="s">
        <v>234</v>
      </c>
      <c r="DA313" t="s">
        <v>234</v>
      </c>
      <c r="DB313" t="s">
        <v>234</v>
      </c>
      <c r="DC313" t="s">
        <v>234</v>
      </c>
      <c r="DD313" t="s">
        <v>234</v>
      </c>
      <c r="DE313" t="s">
        <v>1655</v>
      </c>
      <c r="DF313" t="s">
        <v>1445</v>
      </c>
      <c r="DG313" t="s">
        <v>1655</v>
      </c>
      <c r="DH313" t="s">
        <v>441</v>
      </c>
      <c r="DI313" t="s">
        <v>305</v>
      </c>
      <c r="DJ313" t="s">
        <v>2151</v>
      </c>
      <c r="DK313" t="s">
        <v>314</v>
      </c>
      <c r="DL313" t="s">
        <v>234</v>
      </c>
      <c r="DM313" t="s">
        <v>234</v>
      </c>
      <c r="DN313" t="s">
        <v>234</v>
      </c>
      <c r="DO313" t="s">
        <v>234</v>
      </c>
      <c r="DP313" t="s">
        <v>234</v>
      </c>
      <c r="DQ313" t="s">
        <v>234</v>
      </c>
      <c r="DR313" t="s">
        <v>234</v>
      </c>
      <c r="DS313" t="s">
        <v>234</v>
      </c>
      <c r="DT313" t="s">
        <v>234</v>
      </c>
      <c r="DU313" t="s">
        <v>234</v>
      </c>
      <c r="DV313" t="s">
        <v>234</v>
      </c>
      <c r="DW313" t="s">
        <v>234</v>
      </c>
      <c r="DX313" t="s">
        <v>234</v>
      </c>
      <c r="DY313" t="s">
        <v>234</v>
      </c>
      <c r="DZ313" t="s">
        <v>234</v>
      </c>
      <c r="EA313" t="s">
        <v>234</v>
      </c>
      <c r="EB313" t="s">
        <v>234</v>
      </c>
      <c r="EC313" t="s">
        <v>234</v>
      </c>
      <c r="ED313" t="s">
        <v>234</v>
      </c>
      <c r="EE313" t="s">
        <v>234</v>
      </c>
      <c r="EF313" t="s">
        <v>234</v>
      </c>
      <c r="EG313" t="s">
        <v>234</v>
      </c>
      <c r="EH313" t="s">
        <v>234</v>
      </c>
      <c r="EI313" t="s">
        <v>234</v>
      </c>
      <c r="EJ313" t="s">
        <v>234</v>
      </c>
      <c r="EK313" s="252" t="s">
        <v>234</v>
      </c>
      <c r="EL313" t="s">
        <v>234</v>
      </c>
      <c r="EM313" t="s">
        <v>234</v>
      </c>
      <c r="EN313" t="s">
        <v>234</v>
      </c>
      <c r="EO313" t="s">
        <v>234</v>
      </c>
      <c r="EP313" t="s">
        <v>234</v>
      </c>
      <c r="EQ313" s="252" t="s">
        <v>234</v>
      </c>
      <c r="ER313" t="s">
        <v>234</v>
      </c>
      <c r="ES313" t="s">
        <v>234</v>
      </c>
      <c r="ET313" t="s">
        <v>234</v>
      </c>
      <c r="EU313" t="s">
        <v>234</v>
      </c>
      <c r="EV313" t="s">
        <v>234</v>
      </c>
      <c r="EW313" t="s">
        <v>234</v>
      </c>
      <c r="EX313" t="s">
        <v>234</v>
      </c>
      <c r="EY313" t="s">
        <v>234</v>
      </c>
      <c r="EZ313" t="s">
        <v>234</v>
      </c>
      <c r="FA313" t="s">
        <v>234</v>
      </c>
      <c r="FB313" t="s">
        <v>234</v>
      </c>
      <c r="FC313" t="s">
        <v>234</v>
      </c>
      <c r="FD313" t="s">
        <v>234</v>
      </c>
      <c r="FE313" t="s">
        <v>234</v>
      </c>
      <c r="FF313" t="s">
        <v>234</v>
      </c>
      <c r="FG313" t="s">
        <v>234</v>
      </c>
      <c r="FH313" t="s">
        <v>234</v>
      </c>
      <c r="FI313" t="s">
        <v>234</v>
      </c>
      <c r="FJ313" t="s">
        <v>234</v>
      </c>
      <c r="FK313" t="s">
        <v>234</v>
      </c>
      <c r="FL313" t="s">
        <v>234</v>
      </c>
      <c r="FM313" t="s">
        <v>234</v>
      </c>
      <c r="FN313" t="s">
        <v>234</v>
      </c>
      <c r="FO313" t="s">
        <v>234</v>
      </c>
      <c r="FP313" t="s">
        <v>234</v>
      </c>
      <c r="FQ313" t="s">
        <v>234</v>
      </c>
      <c r="FR313" t="s">
        <v>234</v>
      </c>
      <c r="FS313" t="s">
        <v>234</v>
      </c>
      <c r="FT313" t="s">
        <v>234</v>
      </c>
      <c r="FU313" t="s">
        <v>234</v>
      </c>
      <c r="FV313" t="s">
        <v>234</v>
      </c>
      <c r="FW313" t="s">
        <v>234</v>
      </c>
      <c r="FX313" t="s">
        <v>234</v>
      </c>
      <c r="FY313" t="s">
        <v>234</v>
      </c>
      <c r="FZ313" t="s">
        <v>234</v>
      </c>
      <c r="GA313" t="s">
        <v>234</v>
      </c>
      <c r="GB313" t="s">
        <v>234</v>
      </c>
      <c r="GC313" t="s">
        <v>234</v>
      </c>
      <c r="GD313" t="s">
        <v>234</v>
      </c>
      <c r="GE313" t="s">
        <v>234</v>
      </c>
      <c r="GF313" t="s">
        <v>234</v>
      </c>
      <c r="GG313" t="s">
        <v>234</v>
      </c>
      <c r="GH313" t="s">
        <v>234</v>
      </c>
      <c r="GI313" t="s">
        <v>234</v>
      </c>
      <c r="GJ313" t="s">
        <v>234</v>
      </c>
      <c r="GK313" t="s">
        <v>234</v>
      </c>
      <c r="GL313" t="s">
        <v>234</v>
      </c>
      <c r="GM313" t="s">
        <v>234</v>
      </c>
      <c r="GN313" t="s">
        <v>234</v>
      </c>
      <c r="GO313" t="s">
        <v>234</v>
      </c>
      <c r="GP313" t="s">
        <v>234</v>
      </c>
      <c r="GQ313" t="s">
        <v>234</v>
      </c>
      <c r="GR313" t="s">
        <v>1445</v>
      </c>
      <c r="GS313" t="s">
        <v>234</v>
      </c>
      <c r="GT313" t="s">
        <v>234</v>
      </c>
      <c r="GU313" t="s">
        <v>234</v>
      </c>
      <c r="GV313" t="s">
        <v>234</v>
      </c>
      <c r="GW313" t="s">
        <v>234</v>
      </c>
      <c r="GX313" t="s">
        <v>234</v>
      </c>
      <c r="GY313" t="s">
        <v>234</v>
      </c>
      <c r="GZ313" t="s">
        <v>234</v>
      </c>
      <c r="HA313" t="s">
        <v>1588</v>
      </c>
      <c r="HB313">
        <v>0</v>
      </c>
      <c r="HC313">
        <v>0</v>
      </c>
      <c r="HD313">
        <v>0</v>
      </c>
      <c r="HE313">
        <v>1</v>
      </c>
      <c r="HF313">
        <v>0</v>
      </c>
      <c r="HG313">
        <v>0</v>
      </c>
      <c r="HH313">
        <v>0</v>
      </c>
      <c r="HI313">
        <v>0</v>
      </c>
      <c r="HJ313" t="s">
        <v>234</v>
      </c>
      <c r="HK313" t="s">
        <v>1445</v>
      </c>
      <c r="HL313" t="s">
        <v>234</v>
      </c>
      <c r="HM313" t="s">
        <v>234</v>
      </c>
      <c r="HN313" t="s">
        <v>234</v>
      </c>
      <c r="HO313" t="s">
        <v>234</v>
      </c>
      <c r="HP313" t="s">
        <v>234</v>
      </c>
      <c r="HQ313" t="s">
        <v>234</v>
      </c>
      <c r="HR313" t="s">
        <v>234</v>
      </c>
      <c r="HS313" t="s">
        <v>234</v>
      </c>
      <c r="HT313" t="s">
        <v>234</v>
      </c>
      <c r="HU313" t="s">
        <v>234</v>
      </c>
      <c r="HV313" t="s">
        <v>234</v>
      </c>
      <c r="HW313" t="s">
        <v>234</v>
      </c>
      <c r="HX313" t="s">
        <v>234</v>
      </c>
      <c r="HY313" t="s">
        <v>234</v>
      </c>
      <c r="HZ313" t="s">
        <v>234</v>
      </c>
      <c r="IA313" t="s">
        <v>234</v>
      </c>
      <c r="IB313" t="s">
        <v>234</v>
      </c>
      <c r="IC313" t="s">
        <v>234</v>
      </c>
      <c r="ID313" t="s">
        <v>234</v>
      </c>
      <c r="IE313" t="s">
        <v>234</v>
      </c>
      <c r="IF313" t="s">
        <v>234</v>
      </c>
      <c r="IG313" t="s">
        <v>234</v>
      </c>
      <c r="IH313" t="s">
        <v>234</v>
      </c>
      <c r="II313" t="s">
        <v>234</v>
      </c>
      <c r="IJ313" t="s">
        <v>234</v>
      </c>
      <c r="IK313" t="s">
        <v>234</v>
      </c>
      <c r="IL313" t="s">
        <v>234</v>
      </c>
      <c r="IM313" t="s">
        <v>234</v>
      </c>
      <c r="IN313" t="s">
        <v>234</v>
      </c>
      <c r="IO313" t="s">
        <v>234</v>
      </c>
      <c r="IP313" t="s">
        <v>234</v>
      </c>
      <c r="IQ313" t="s">
        <v>234</v>
      </c>
      <c r="IR313" t="s">
        <v>234</v>
      </c>
      <c r="IS313" t="s">
        <v>234</v>
      </c>
      <c r="IT313" t="s">
        <v>234</v>
      </c>
      <c r="IU313" t="s">
        <v>234</v>
      </c>
      <c r="IV313" t="s">
        <v>234</v>
      </c>
      <c r="IW313" t="s">
        <v>234</v>
      </c>
      <c r="IX313" t="s">
        <v>234</v>
      </c>
      <c r="IY313" t="s">
        <v>234</v>
      </c>
      <c r="IZ313" t="s">
        <v>234</v>
      </c>
      <c r="JA313" t="s">
        <v>234</v>
      </c>
      <c r="JB313" t="s">
        <v>234</v>
      </c>
      <c r="JC313" t="s">
        <v>234</v>
      </c>
      <c r="JD313" t="s">
        <v>234</v>
      </c>
      <c r="JE313" t="s">
        <v>234</v>
      </c>
      <c r="JF313" t="s">
        <v>234</v>
      </c>
      <c r="JG313" t="s">
        <v>234</v>
      </c>
      <c r="JH313" t="s">
        <v>234</v>
      </c>
      <c r="JI313" t="s">
        <v>234</v>
      </c>
      <c r="JJ313" t="s">
        <v>234</v>
      </c>
      <c r="JK313" t="s">
        <v>234</v>
      </c>
      <c r="JL313" t="s">
        <v>234</v>
      </c>
      <c r="JM313" t="s">
        <v>234</v>
      </c>
      <c r="JN313" t="s">
        <v>234</v>
      </c>
      <c r="JO313" t="s">
        <v>234</v>
      </c>
      <c r="JP313" t="s">
        <v>234</v>
      </c>
      <c r="JQ313" t="s">
        <v>234</v>
      </c>
      <c r="JR313" t="s">
        <v>234</v>
      </c>
      <c r="JS313" t="s">
        <v>234</v>
      </c>
      <c r="JT313" t="s">
        <v>234</v>
      </c>
      <c r="JU313" t="s">
        <v>234</v>
      </c>
      <c r="JV313" t="s">
        <v>234</v>
      </c>
      <c r="JW313" t="s">
        <v>234</v>
      </c>
      <c r="JX313" t="s">
        <v>3443</v>
      </c>
    </row>
    <row r="314" spans="1:284" x14ac:dyDescent="0.35">
      <c r="A314" t="s">
        <v>4527</v>
      </c>
      <c r="B314" s="268">
        <v>44622</v>
      </c>
      <c r="C314" t="s">
        <v>451</v>
      </c>
      <c r="D314" t="s">
        <v>450</v>
      </c>
      <c r="E314" t="s">
        <v>4486</v>
      </c>
      <c r="F314" t="s">
        <v>441</v>
      </c>
      <c r="G314" t="s">
        <v>1922</v>
      </c>
      <c r="H314" t="s">
        <v>4487</v>
      </c>
      <c r="I314" t="s">
        <v>246</v>
      </c>
      <c r="J314" t="s">
        <v>4489</v>
      </c>
      <c r="K314" t="s">
        <v>366</v>
      </c>
      <c r="L314" t="s">
        <v>284</v>
      </c>
      <c r="M314" t="s">
        <v>250</v>
      </c>
      <c r="N314" t="s">
        <v>234</v>
      </c>
      <c r="O314" t="s">
        <v>234</v>
      </c>
      <c r="P314" t="s">
        <v>285</v>
      </c>
      <c r="Q314" t="s">
        <v>234</v>
      </c>
      <c r="R314" t="s">
        <v>318</v>
      </c>
      <c r="S314">
        <v>1</v>
      </c>
      <c r="T314">
        <v>0</v>
      </c>
      <c r="U314">
        <v>0</v>
      </c>
      <c r="V314">
        <v>0</v>
      </c>
      <c r="W314">
        <v>0</v>
      </c>
      <c r="X314">
        <v>0</v>
      </c>
      <c r="Y314">
        <v>0</v>
      </c>
      <c r="Z314">
        <v>0</v>
      </c>
      <c r="AA314" t="s">
        <v>309</v>
      </c>
      <c r="AB314" t="s">
        <v>750</v>
      </c>
      <c r="AC314" t="s">
        <v>287</v>
      </c>
      <c r="AD314">
        <v>1</v>
      </c>
      <c r="AE314">
        <v>0</v>
      </c>
      <c r="AF314">
        <v>0</v>
      </c>
      <c r="AG314">
        <v>0</v>
      </c>
      <c r="AH314">
        <v>0</v>
      </c>
      <c r="AI314">
        <v>0</v>
      </c>
      <c r="AJ314">
        <v>0</v>
      </c>
      <c r="AK314">
        <v>0</v>
      </c>
      <c r="AL314">
        <v>0</v>
      </c>
      <c r="AM314">
        <v>0</v>
      </c>
      <c r="AN314" t="s">
        <v>234</v>
      </c>
      <c r="AO314" t="s">
        <v>348</v>
      </c>
      <c r="AP314" t="s">
        <v>289</v>
      </c>
      <c r="AQ314" t="s">
        <v>1468</v>
      </c>
      <c r="AR314">
        <v>0</v>
      </c>
      <c r="AS314">
        <v>0</v>
      </c>
      <c r="AT314">
        <v>0</v>
      </c>
      <c r="AU314">
        <v>0</v>
      </c>
      <c r="AV314">
        <v>1</v>
      </c>
      <c r="AW314">
        <v>0</v>
      </c>
      <c r="AX314">
        <v>0</v>
      </c>
      <c r="AY314">
        <v>0</v>
      </c>
      <c r="AZ314" t="s">
        <v>1500</v>
      </c>
      <c r="BA314" t="s">
        <v>234</v>
      </c>
      <c r="BB314" t="s">
        <v>234</v>
      </c>
      <c r="BC314" t="s">
        <v>234</v>
      </c>
      <c r="BD314" t="s">
        <v>234</v>
      </c>
      <c r="BE314" s="252" t="s">
        <v>234</v>
      </c>
      <c r="BF314" t="s">
        <v>234</v>
      </c>
      <c r="BG314" t="s">
        <v>234</v>
      </c>
      <c r="BH314" s="252" t="s">
        <v>234</v>
      </c>
      <c r="BI314" t="s">
        <v>234</v>
      </c>
      <c r="BJ314" t="s">
        <v>234</v>
      </c>
      <c r="BK314" s="252" t="s">
        <v>234</v>
      </c>
      <c r="BL314" t="s">
        <v>234</v>
      </c>
      <c r="BM314">
        <v>500</v>
      </c>
      <c r="BN314" s="252">
        <v>208.333333333333</v>
      </c>
      <c r="BO314" t="s">
        <v>1445</v>
      </c>
      <c r="BP314" t="s">
        <v>234</v>
      </c>
      <c r="BQ314" s="252" t="s">
        <v>234</v>
      </c>
      <c r="BR314" t="s">
        <v>234</v>
      </c>
      <c r="BS314" t="s">
        <v>234</v>
      </c>
      <c r="BT314" t="s">
        <v>234</v>
      </c>
      <c r="BU314" t="s">
        <v>234</v>
      </c>
      <c r="BV314" t="s">
        <v>234</v>
      </c>
      <c r="BW314" t="s">
        <v>234</v>
      </c>
      <c r="BX314" t="s">
        <v>234</v>
      </c>
      <c r="BY314" t="s">
        <v>234</v>
      </c>
      <c r="BZ314" t="s">
        <v>234</v>
      </c>
      <c r="CA314" t="s">
        <v>234</v>
      </c>
      <c r="CB314" t="s">
        <v>234</v>
      </c>
      <c r="CC314" t="s">
        <v>234</v>
      </c>
      <c r="CD314" t="s">
        <v>234</v>
      </c>
      <c r="CE314" t="s">
        <v>1445</v>
      </c>
      <c r="CF314" t="s">
        <v>234</v>
      </c>
      <c r="CG314" t="s">
        <v>234</v>
      </c>
      <c r="CH314" t="s">
        <v>234</v>
      </c>
      <c r="CI314" t="s">
        <v>234</v>
      </c>
      <c r="CJ314" t="s">
        <v>234</v>
      </c>
      <c r="CK314" t="s">
        <v>234</v>
      </c>
      <c r="CL314" t="s">
        <v>234</v>
      </c>
      <c r="CM314" t="s">
        <v>234</v>
      </c>
      <c r="CN314" t="s">
        <v>234</v>
      </c>
      <c r="CO314" t="s">
        <v>234</v>
      </c>
      <c r="CP314" t="s">
        <v>234</v>
      </c>
      <c r="CQ314" t="s">
        <v>234</v>
      </c>
      <c r="CR314" t="s">
        <v>234</v>
      </c>
      <c r="CS314" t="s">
        <v>234</v>
      </c>
      <c r="CT314" t="s">
        <v>234</v>
      </c>
      <c r="CU314" t="s">
        <v>234</v>
      </c>
      <c r="CV314" t="s">
        <v>234</v>
      </c>
      <c r="CW314" t="s">
        <v>234</v>
      </c>
      <c r="CX314" t="s">
        <v>234</v>
      </c>
      <c r="CY314" t="s">
        <v>234</v>
      </c>
      <c r="CZ314" t="s">
        <v>234</v>
      </c>
      <c r="DA314" t="s">
        <v>234</v>
      </c>
      <c r="DB314" t="s">
        <v>234</v>
      </c>
      <c r="DC314" t="s">
        <v>234</v>
      </c>
      <c r="DD314" t="s">
        <v>234</v>
      </c>
      <c r="DE314" t="s">
        <v>1445</v>
      </c>
      <c r="DF314" t="s">
        <v>1445</v>
      </c>
      <c r="DG314" t="s">
        <v>1655</v>
      </c>
      <c r="DH314" t="s">
        <v>441</v>
      </c>
      <c r="DI314" t="s">
        <v>305</v>
      </c>
      <c r="DJ314" t="s">
        <v>2151</v>
      </c>
      <c r="DK314" t="s">
        <v>314</v>
      </c>
      <c r="DL314" t="s">
        <v>234</v>
      </c>
      <c r="DM314" t="s">
        <v>234</v>
      </c>
      <c r="DN314" t="s">
        <v>234</v>
      </c>
      <c r="DO314" t="s">
        <v>234</v>
      </c>
      <c r="DP314" t="s">
        <v>234</v>
      </c>
      <c r="DQ314" t="s">
        <v>234</v>
      </c>
      <c r="DR314" t="s">
        <v>234</v>
      </c>
      <c r="DS314" t="s">
        <v>234</v>
      </c>
      <c r="DT314" t="s">
        <v>234</v>
      </c>
      <c r="DU314" t="s">
        <v>234</v>
      </c>
      <c r="DV314" t="s">
        <v>234</v>
      </c>
      <c r="DW314" t="s">
        <v>234</v>
      </c>
      <c r="DX314" t="s">
        <v>234</v>
      </c>
      <c r="DY314" t="s">
        <v>234</v>
      </c>
      <c r="DZ314" t="s">
        <v>234</v>
      </c>
      <c r="EA314" t="s">
        <v>234</v>
      </c>
      <c r="EB314" t="s">
        <v>234</v>
      </c>
      <c r="EC314" t="s">
        <v>234</v>
      </c>
      <c r="ED314" t="s">
        <v>234</v>
      </c>
      <c r="EE314" t="s">
        <v>234</v>
      </c>
      <c r="EF314" t="s">
        <v>234</v>
      </c>
      <c r="EG314" t="s">
        <v>234</v>
      </c>
      <c r="EH314" t="s">
        <v>234</v>
      </c>
      <c r="EI314" t="s">
        <v>234</v>
      </c>
      <c r="EJ314" t="s">
        <v>234</v>
      </c>
      <c r="EK314" s="252" t="s">
        <v>234</v>
      </c>
      <c r="EL314" t="s">
        <v>234</v>
      </c>
      <c r="EM314" t="s">
        <v>234</v>
      </c>
      <c r="EN314" t="s">
        <v>234</v>
      </c>
      <c r="EO314" t="s">
        <v>234</v>
      </c>
      <c r="EP314" t="s">
        <v>234</v>
      </c>
      <c r="EQ314" s="252" t="s">
        <v>234</v>
      </c>
      <c r="ER314" t="s">
        <v>234</v>
      </c>
      <c r="ES314" t="s">
        <v>234</v>
      </c>
      <c r="ET314" t="s">
        <v>234</v>
      </c>
      <c r="EU314" t="s">
        <v>234</v>
      </c>
      <c r="EV314" t="s">
        <v>234</v>
      </c>
      <c r="EW314" t="s">
        <v>234</v>
      </c>
      <c r="EX314" t="s">
        <v>234</v>
      </c>
      <c r="EY314" t="s">
        <v>234</v>
      </c>
      <c r="EZ314" t="s">
        <v>234</v>
      </c>
      <c r="FA314" t="s">
        <v>234</v>
      </c>
      <c r="FB314" t="s">
        <v>234</v>
      </c>
      <c r="FC314" t="s">
        <v>234</v>
      </c>
      <c r="FD314" t="s">
        <v>234</v>
      </c>
      <c r="FE314" t="s">
        <v>234</v>
      </c>
      <c r="FF314" t="s">
        <v>234</v>
      </c>
      <c r="FG314" t="s">
        <v>234</v>
      </c>
      <c r="FH314" t="s">
        <v>234</v>
      </c>
      <c r="FI314" t="s">
        <v>234</v>
      </c>
      <c r="FJ314" t="s">
        <v>234</v>
      </c>
      <c r="FK314" t="s">
        <v>234</v>
      </c>
      <c r="FL314" t="s">
        <v>234</v>
      </c>
      <c r="FM314" t="s">
        <v>234</v>
      </c>
      <c r="FN314" t="s">
        <v>234</v>
      </c>
      <c r="FO314" t="s">
        <v>234</v>
      </c>
      <c r="FP314" t="s">
        <v>234</v>
      </c>
      <c r="FQ314" t="s">
        <v>234</v>
      </c>
      <c r="FR314" t="s">
        <v>234</v>
      </c>
      <c r="FS314" t="s">
        <v>234</v>
      </c>
      <c r="FT314" t="s">
        <v>234</v>
      </c>
      <c r="FU314" t="s">
        <v>234</v>
      </c>
      <c r="FV314" t="s">
        <v>234</v>
      </c>
      <c r="FW314" t="s">
        <v>234</v>
      </c>
      <c r="FX314" t="s">
        <v>234</v>
      </c>
      <c r="FY314" t="s">
        <v>234</v>
      </c>
      <c r="FZ314" t="s">
        <v>234</v>
      </c>
      <c r="GA314" t="s">
        <v>234</v>
      </c>
      <c r="GB314" t="s">
        <v>234</v>
      </c>
      <c r="GC314" t="s">
        <v>234</v>
      </c>
      <c r="GD314" t="s">
        <v>234</v>
      </c>
      <c r="GE314" t="s">
        <v>234</v>
      </c>
      <c r="GF314" t="s">
        <v>234</v>
      </c>
      <c r="GG314" t="s">
        <v>234</v>
      </c>
      <c r="GH314" t="s">
        <v>234</v>
      </c>
      <c r="GI314" t="s">
        <v>234</v>
      </c>
      <c r="GJ314" t="s">
        <v>234</v>
      </c>
      <c r="GK314" t="s">
        <v>234</v>
      </c>
      <c r="GL314" t="s">
        <v>234</v>
      </c>
      <c r="GM314" t="s">
        <v>234</v>
      </c>
      <c r="GN314" t="s">
        <v>234</v>
      </c>
      <c r="GO314" t="s">
        <v>234</v>
      </c>
      <c r="GP314" t="s">
        <v>234</v>
      </c>
      <c r="GQ314" t="s">
        <v>234</v>
      </c>
      <c r="GR314" t="s">
        <v>1445</v>
      </c>
      <c r="GS314" t="s">
        <v>234</v>
      </c>
      <c r="GT314" t="s">
        <v>234</v>
      </c>
      <c r="GU314" t="s">
        <v>234</v>
      </c>
      <c r="GV314" t="s">
        <v>234</v>
      </c>
      <c r="GW314" t="s">
        <v>234</v>
      </c>
      <c r="GX314" t="s">
        <v>234</v>
      </c>
      <c r="GY314" t="s">
        <v>234</v>
      </c>
      <c r="GZ314" t="s">
        <v>234</v>
      </c>
      <c r="HA314" t="s">
        <v>1591</v>
      </c>
      <c r="HB314">
        <v>0</v>
      </c>
      <c r="HC314">
        <v>0</v>
      </c>
      <c r="HD314">
        <v>0</v>
      </c>
      <c r="HE314">
        <v>0</v>
      </c>
      <c r="HF314">
        <v>0</v>
      </c>
      <c r="HG314">
        <v>1</v>
      </c>
      <c r="HH314">
        <v>0</v>
      </c>
      <c r="HI314">
        <v>0</v>
      </c>
      <c r="HJ314" t="s">
        <v>234</v>
      </c>
      <c r="HK314" t="s">
        <v>1445</v>
      </c>
      <c r="HL314" t="s">
        <v>234</v>
      </c>
      <c r="HM314" t="s">
        <v>234</v>
      </c>
      <c r="HN314" t="s">
        <v>234</v>
      </c>
      <c r="HO314" t="s">
        <v>234</v>
      </c>
      <c r="HP314" t="s">
        <v>234</v>
      </c>
      <c r="HQ314" t="s">
        <v>234</v>
      </c>
      <c r="HR314" t="s">
        <v>234</v>
      </c>
      <c r="HS314" t="s">
        <v>234</v>
      </c>
      <c r="HT314" t="s">
        <v>234</v>
      </c>
      <c r="HU314" t="s">
        <v>234</v>
      </c>
      <c r="HV314" t="s">
        <v>234</v>
      </c>
      <c r="HW314" t="s">
        <v>234</v>
      </c>
      <c r="HX314" t="s">
        <v>234</v>
      </c>
      <c r="HY314" t="s">
        <v>234</v>
      </c>
      <c r="HZ314" t="s">
        <v>234</v>
      </c>
      <c r="IA314" t="s">
        <v>234</v>
      </c>
      <c r="IB314" t="s">
        <v>234</v>
      </c>
      <c r="IC314" t="s">
        <v>234</v>
      </c>
      <c r="ID314" t="s">
        <v>234</v>
      </c>
      <c r="IE314" t="s">
        <v>234</v>
      </c>
      <c r="IF314" t="s">
        <v>234</v>
      </c>
      <c r="IG314" t="s">
        <v>234</v>
      </c>
      <c r="IH314" t="s">
        <v>234</v>
      </c>
      <c r="II314" t="s">
        <v>234</v>
      </c>
      <c r="IJ314" t="s">
        <v>234</v>
      </c>
      <c r="IK314" t="s">
        <v>234</v>
      </c>
      <c r="IL314" t="s">
        <v>234</v>
      </c>
      <c r="IM314" t="s">
        <v>234</v>
      </c>
      <c r="IO314" t="s">
        <v>234</v>
      </c>
      <c r="IP314" t="s">
        <v>234</v>
      </c>
      <c r="IQ314" t="s">
        <v>234</v>
      </c>
      <c r="IR314" t="s">
        <v>234</v>
      </c>
      <c r="IS314" t="s">
        <v>234</v>
      </c>
      <c r="IT314" t="s">
        <v>234</v>
      </c>
      <c r="IU314" t="s">
        <v>234</v>
      </c>
      <c r="IV314" t="s">
        <v>234</v>
      </c>
      <c r="IW314" t="s">
        <v>234</v>
      </c>
      <c r="IX314" t="s">
        <v>234</v>
      </c>
      <c r="IY314" t="s">
        <v>234</v>
      </c>
      <c r="IZ314" t="s">
        <v>234</v>
      </c>
      <c r="JA314" t="s">
        <v>234</v>
      </c>
      <c r="JB314" t="s">
        <v>234</v>
      </c>
      <c r="JC314" t="s">
        <v>234</v>
      </c>
      <c r="JD314" t="s">
        <v>234</v>
      </c>
      <c r="JE314" t="s">
        <v>234</v>
      </c>
      <c r="JF314" t="s">
        <v>234</v>
      </c>
      <c r="JG314" t="s">
        <v>234</v>
      </c>
      <c r="JH314" t="s">
        <v>234</v>
      </c>
      <c r="JI314" t="s">
        <v>234</v>
      </c>
      <c r="JJ314" t="s">
        <v>234</v>
      </c>
      <c r="JK314" t="s">
        <v>234</v>
      </c>
      <c r="JL314" t="s">
        <v>234</v>
      </c>
      <c r="JM314" t="s">
        <v>234</v>
      </c>
      <c r="JN314" t="s">
        <v>234</v>
      </c>
      <c r="JO314" t="s">
        <v>234</v>
      </c>
      <c r="JP314" t="s">
        <v>234</v>
      </c>
      <c r="JQ314" t="s">
        <v>234</v>
      </c>
      <c r="JR314" t="s">
        <v>234</v>
      </c>
      <c r="JS314" t="s">
        <v>234</v>
      </c>
      <c r="JT314" t="s">
        <v>234</v>
      </c>
      <c r="JU314" t="s">
        <v>234</v>
      </c>
      <c r="JV314" t="s">
        <v>234</v>
      </c>
      <c r="JW314" t="s">
        <v>234</v>
      </c>
      <c r="JX314" t="s">
        <v>3443</v>
      </c>
    </row>
    <row r="315" spans="1:284" x14ac:dyDescent="0.35">
      <c r="A315" t="s">
        <v>4528</v>
      </c>
      <c r="B315" s="268">
        <v>44622</v>
      </c>
      <c r="C315" t="s">
        <v>451</v>
      </c>
      <c r="D315" t="s">
        <v>450</v>
      </c>
      <c r="E315" t="s">
        <v>4486</v>
      </c>
      <c r="F315" t="s">
        <v>441</v>
      </c>
      <c r="G315" t="s">
        <v>1922</v>
      </c>
      <c r="H315" t="s">
        <v>4487</v>
      </c>
      <c r="I315" t="s">
        <v>246</v>
      </c>
      <c r="J315" t="s">
        <v>4489</v>
      </c>
      <c r="K315" t="s">
        <v>366</v>
      </c>
      <c r="L315" t="s">
        <v>248</v>
      </c>
      <c r="M315" t="s">
        <v>274</v>
      </c>
      <c r="N315" t="s">
        <v>234</v>
      </c>
      <c r="O315" t="s">
        <v>234</v>
      </c>
      <c r="P315" t="s">
        <v>234</v>
      </c>
      <c r="Q315" t="s">
        <v>234</v>
      </c>
      <c r="R315" t="s">
        <v>234</v>
      </c>
      <c r="S315" t="s">
        <v>234</v>
      </c>
      <c r="T315" t="s">
        <v>234</v>
      </c>
      <c r="U315" t="s">
        <v>234</v>
      </c>
      <c r="V315" t="s">
        <v>234</v>
      </c>
      <c r="W315" t="s">
        <v>234</v>
      </c>
      <c r="X315" t="s">
        <v>234</v>
      </c>
      <c r="Y315" t="s">
        <v>234</v>
      </c>
      <c r="Z315" t="s">
        <v>234</v>
      </c>
      <c r="AA315" t="s">
        <v>234</v>
      </c>
      <c r="AB315" t="s">
        <v>234</v>
      </c>
      <c r="AC315" t="s">
        <v>234</v>
      </c>
      <c r="AD315" t="s">
        <v>234</v>
      </c>
      <c r="AE315" t="s">
        <v>234</v>
      </c>
      <c r="AF315" t="s">
        <v>234</v>
      </c>
      <c r="AG315" t="s">
        <v>234</v>
      </c>
      <c r="AH315" t="s">
        <v>234</v>
      </c>
      <c r="AI315" t="s">
        <v>234</v>
      </c>
      <c r="AJ315" t="s">
        <v>234</v>
      </c>
      <c r="AK315" t="s">
        <v>234</v>
      </c>
      <c r="AL315" t="s">
        <v>234</v>
      </c>
      <c r="AM315" t="s">
        <v>234</v>
      </c>
      <c r="AN315" t="s">
        <v>234</v>
      </c>
      <c r="AO315" t="s">
        <v>234</v>
      </c>
      <c r="AP315" t="s">
        <v>234</v>
      </c>
      <c r="AQ315" t="s">
        <v>234</v>
      </c>
      <c r="AR315" t="s">
        <v>234</v>
      </c>
      <c r="AS315" t="s">
        <v>234</v>
      </c>
      <c r="AT315" t="s">
        <v>234</v>
      </c>
      <c r="AU315" t="s">
        <v>234</v>
      </c>
      <c r="AV315" t="s">
        <v>234</v>
      </c>
      <c r="AW315" t="s">
        <v>234</v>
      </c>
      <c r="AX315" t="s">
        <v>234</v>
      </c>
      <c r="AY315" t="s">
        <v>234</v>
      </c>
      <c r="AZ315" t="s">
        <v>234</v>
      </c>
      <c r="BA315" t="s">
        <v>234</v>
      </c>
      <c r="BB315" t="s">
        <v>234</v>
      </c>
      <c r="BC315" t="s">
        <v>234</v>
      </c>
      <c r="BD315" t="s">
        <v>234</v>
      </c>
      <c r="BE315" s="252" t="s">
        <v>234</v>
      </c>
      <c r="BF315" t="s">
        <v>234</v>
      </c>
      <c r="BG315" t="s">
        <v>234</v>
      </c>
      <c r="BH315" s="252" t="s">
        <v>234</v>
      </c>
      <c r="BI315" t="s">
        <v>234</v>
      </c>
      <c r="BJ315" t="s">
        <v>234</v>
      </c>
      <c r="BK315" s="252" t="s">
        <v>234</v>
      </c>
      <c r="BL315" t="s">
        <v>234</v>
      </c>
      <c r="BM315" t="s">
        <v>234</v>
      </c>
      <c r="BN315" s="252" t="s">
        <v>234</v>
      </c>
      <c r="BO315" t="s">
        <v>234</v>
      </c>
      <c r="BP315" t="s">
        <v>234</v>
      </c>
      <c r="BQ315" s="252" t="s">
        <v>234</v>
      </c>
      <c r="BR315" t="s">
        <v>234</v>
      </c>
      <c r="BS315" t="s">
        <v>234</v>
      </c>
      <c r="BT315" t="s">
        <v>234</v>
      </c>
      <c r="BU315" t="s">
        <v>234</v>
      </c>
      <c r="BV315" t="s">
        <v>234</v>
      </c>
      <c r="BW315" t="s">
        <v>234</v>
      </c>
      <c r="BX315" t="s">
        <v>234</v>
      </c>
      <c r="BY315" t="s">
        <v>234</v>
      </c>
      <c r="BZ315" t="s">
        <v>234</v>
      </c>
      <c r="CA315" t="s">
        <v>234</v>
      </c>
      <c r="CB315" t="s">
        <v>234</v>
      </c>
      <c r="CC315" t="s">
        <v>234</v>
      </c>
      <c r="CD315" t="s">
        <v>234</v>
      </c>
      <c r="CE315" t="s">
        <v>234</v>
      </c>
      <c r="CF315" t="s">
        <v>234</v>
      </c>
      <c r="CG315" t="s">
        <v>234</v>
      </c>
      <c r="CH315" t="s">
        <v>234</v>
      </c>
      <c r="CI315" t="s">
        <v>234</v>
      </c>
      <c r="CJ315" t="s">
        <v>234</v>
      </c>
      <c r="CK315" t="s">
        <v>234</v>
      </c>
      <c r="CL315" t="s">
        <v>234</v>
      </c>
      <c r="CM315" t="s">
        <v>234</v>
      </c>
      <c r="CN315" t="s">
        <v>234</v>
      </c>
      <c r="CO315" t="s">
        <v>234</v>
      </c>
      <c r="CP315" t="s">
        <v>234</v>
      </c>
      <c r="CQ315" t="s">
        <v>234</v>
      </c>
      <c r="CR315" t="s">
        <v>234</v>
      </c>
      <c r="CS315" t="s">
        <v>234</v>
      </c>
      <c r="CT315" t="s">
        <v>234</v>
      </c>
      <c r="CU315" t="s">
        <v>234</v>
      </c>
      <c r="CV315" t="s">
        <v>234</v>
      </c>
      <c r="CW315" t="s">
        <v>234</v>
      </c>
      <c r="CX315" t="s">
        <v>234</v>
      </c>
      <c r="CY315" t="s">
        <v>234</v>
      </c>
      <c r="CZ315" t="s">
        <v>234</v>
      </c>
      <c r="DA315" t="s">
        <v>234</v>
      </c>
      <c r="DB315" t="s">
        <v>234</v>
      </c>
      <c r="DC315" t="s">
        <v>234</v>
      </c>
      <c r="DD315" t="s">
        <v>234</v>
      </c>
      <c r="DE315" t="s">
        <v>234</v>
      </c>
      <c r="DF315" t="s">
        <v>234</v>
      </c>
      <c r="DG315" t="s">
        <v>234</v>
      </c>
      <c r="DH315" t="s">
        <v>234</v>
      </c>
      <c r="DI315" t="s">
        <v>234</v>
      </c>
      <c r="DJ315" t="s">
        <v>234</v>
      </c>
      <c r="DK315" t="s">
        <v>234</v>
      </c>
      <c r="DL315" t="s">
        <v>234</v>
      </c>
      <c r="DM315" t="s">
        <v>234</v>
      </c>
      <c r="DN315" t="s">
        <v>234</v>
      </c>
      <c r="DO315" t="s">
        <v>234</v>
      </c>
      <c r="DP315" t="s">
        <v>234</v>
      </c>
      <c r="DQ315" t="s">
        <v>234</v>
      </c>
      <c r="DR315" t="s">
        <v>234</v>
      </c>
      <c r="DS315" t="s">
        <v>234</v>
      </c>
      <c r="DT315" t="s">
        <v>234</v>
      </c>
      <c r="DU315" t="s">
        <v>234</v>
      </c>
      <c r="DV315" t="s">
        <v>234</v>
      </c>
      <c r="DW315" t="s">
        <v>234</v>
      </c>
      <c r="DX315" t="s">
        <v>234</v>
      </c>
      <c r="DY315" t="s">
        <v>234</v>
      </c>
      <c r="DZ315" t="s">
        <v>234</v>
      </c>
      <c r="EA315" t="s">
        <v>234</v>
      </c>
      <c r="EB315" t="s">
        <v>234</v>
      </c>
      <c r="EC315" t="s">
        <v>234</v>
      </c>
      <c r="ED315" t="s">
        <v>234</v>
      </c>
      <c r="EE315" t="s">
        <v>234</v>
      </c>
      <c r="EF315" t="s">
        <v>234</v>
      </c>
      <c r="EG315" t="s">
        <v>234</v>
      </c>
      <c r="EH315" t="s">
        <v>234</v>
      </c>
      <c r="EI315" t="s">
        <v>234</v>
      </c>
      <c r="EJ315" t="s">
        <v>234</v>
      </c>
      <c r="EK315" s="252" t="s">
        <v>234</v>
      </c>
      <c r="EL315" t="s">
        <v>234</v>
      </c>
      <c r="EM315" t="s">
        <v>234</v>
      </c>
      <c r="EN315" t="s">
        <v>234</v>
      </c>
      <c r="EO315" t="s">
        <v>234</v>
      </c>
      <c r="EP315" t="s">
        <v>234</v>
      </c>
      <c r="EQ315" s="252" t="s">
        <v>234</v>
      </c>
      <c r="ER315" t="s">
        <v>234</v>
      </c>
      <c r="ES315" t="s">
        <v>234</v>
      </c>
      <c r="ET315" t="s">
        <v>234</v>
      </c>
      <c r="EU315" t="s">
        <v>234</v>
      </c>
      <c r="EV315" t="s">
        <v>234</v>
      </c>
      <c r="EW315" t="s">
        <v>234</v>
      </c>
      <c r="EX315" t="s">
        <v>234</v>
      </c>
      <c r="EY315" t="s">
        <v>234</v>
      </c>
      <c r="EZ315" t="s">
        <v>234</v>
      </c>
      <c r="FA315" t="s">
        <v>234</v>
      </c>
      <c r="FB315" t="s">
        <v>234</v>
      </c>
      <c r="FC315" t="s">
        <v>234</v>
      </c>
      <c r="FD315" t="s">
        <v>234</v>
      </c>
      <c r="FE315" t="s">
        <v>234</v>
      </c>
      <c r="FF315" t="s">
        <v>234</v>
      </c>
      <c r="FG315" t="s">
        <v>234</v>
      </c>
      <c r="FH315" t="s">
        <v>234</v>
      </c>
      <c r="FI315" t="s">
        <v>234</v>
      </c>
      <c r="FJ315" t="s">
        <v>234</v>
      </c>
      <c r="FK315" t="s">
        <v>234</v>
      </c>
      <c r="FL315" t="s">
        <v>234</v>
      </c>
      <c r="FM315" t="s">
        <v>234</v>
      </c>
      <c r="FN315" t="s">
        <v>234</v>
      </c>
      <c r="FO315" t="s">
        <v>234</v>
      </c>
      <c r="FP315" t="s">
        <v>234</v>
      </c>
      <c r="FQ315" t="s">
        <v>234</v>
      </c>
      <c r="FR315" t="s">
        <v>234</v>
      </c>
      <c r="FS315" t="s">
        <v>234</v>
      </c>
      <c r="FT315" t="s">
        <v>234</v>
      </c>
      <c r="FU315" t="s">
        <v>234</v>
      </c>
      <c r="FV315" t="s">
        <v>234</v>
      </c>
      <c r="FW315" t="s">
        <v>234</v>
      </c>
      <c r="FX315" t="s">
        <v>234</v>
      </c>
      <c r="FY315" t="s">
        <v>234</v>
      </c>
      <c r="FZ315" t="s">
        <v>234</v>
      </c>
      <c r="GA315" t="s">
        <v>234</v>
      </c>
      <c r="GB315" t="s">
        <v>234</v>
      </c>
      <c r="GC315" t="s">
        <v>234</v>
      </c>
      <c r="GD315" t="s">
        <v>234</v>
      </c>
      <c r="GE315" t="s">
        <v>234</v>
      </c>
      <c r="GF315" t="s">
        <v>234</v>
      </c>
      <c r="GG315" t="s">
        <v>234</v>
      </c>
      <c r="GH315" t="s">
        <v>234</v>
      </c>
      <c r="GI315" t="s">
        <v>234</v>
      </c>
      <c r="GJ315" t="s">
        <v>234</v>
      </c>
      <c r="GK315" t="s">
        <v>234</v>
      </c>
      <c r="GL315" t="s">
        <v>234</v>
      </c>
      <c r="GM315" t="s">
        <v>234</v>
      </c>
      <c r="GN315" t="s">
        <v>234</v>
      </c>
      <c r="GO315" t="s">
        <v>234</v>
      </c>
      <c r="GP315" t="s">
        <v>234</v>
      </c>
      <c r="GQ315" t="s">
        <v>234</v>
      </c>
      <c r="GR315" t="s">
        <v>234</v>
      </c>
      <c r="GS315" t="s">
        <v>234</v>
      </c>
      <c r="GT315" t="s">
        <v>234</v>
      </c>
      <c r="GU315" t="s">
        <v>234</v>
      </c>
      <c r="GV315" t="s">
        <v>234</v>
      </c>
      <c r="GW315" t="s">
        <v>234</v>
      </c>
      <c r="GX315" t="s">
        <v>234</v>
      </c>
      <c r="GY315" t="s">
        <v>234</v>
      </c>
      <c r="GZ315" t="s">
        <v>234</v>
      </c>
      <c r="HA315" t="s">
        <v>234</v>
      </c>
      <c r="HB315" t="s">
        <v>234</v>
      </c>
      <c r="HC315" t="s">
        <v>234</v>
      </c>
      <c r="HD315" t="s">
        <v>234</v>
      </c>
      <c r="HE315" t="s">
        <v>234</v>
      </c>
      <c r="HF315" t="s">
        <v>234</v>
      </c>
      <c r="HG315" t="s">
        <v>234</v>
      </c>
      <c r="HH315" t="s">
        <v>234</v>
      </c>
      <c r="HI315" t="s">
        <v>234</v>
      </c>
      <c r="HJ315" t="s">
        <v>234</v>
      </c>
      <c r="HK315" t="s">
        <v>234</v>
      </c>
      <c r="HL315" t="s">
        <v>234</v>
      </c>
      <c r="HM315" t="s">
        <v>234</v>
      </c>
      <c r="HN315" t="s">
        <v>234</v>
      </c>
      <c r="HO315" t="s">
        <v>234</v>
      </c>
      <c r="HP315" t="s">
        <v>234</v>
      </c>
      <c r="HQ315" t="s">
        <v>1655</v>
      </c>
      <c r="HR315" t="s">
        <v>1713</v>
      </c>
      <c r="HS315" t="s">
        <v>430</v>
      </c>
      <c r="HT315" t="s">
        <v>234</v>
      </c>
      <c r="HU315" t="s">
        <v>431</v>
      </c>
      <c r="HV315" t="s">
        <v>432</v>
      </c>
      <c r="HW315" t="s">
        <v>432</v>
      </c>
      <c r="HX315" t="s">
        <v>255</v>
      </c>
      <c r="HY315" t="s">
        <v>234</v>
      </c>
      <c r="HZ315" t="s">
        <v>325</v>
      </c>
      <c r="IA315" t="s">
        <v>258</v>
      </c>
      <c r="IB315" t="s">
        <v>258</v>
      </c>
      <c r="IC315" t="s">
        <v>3810</v>
      </c>
      <c r="ID315" t="s">
        <v>234</v>
      </c>
      <c r="IE315" t="s">
        <v>234</v>
      </c>
      <c r="IF315" t="s">
        <v>234</v>
      </c>
      <c r="IG315" t="s">
        <v>234</v>
      </c>
      <c r="IH315" t="s">
        <v>234</v>
      </c>
      <c r="II315">
        <v>2</v>
      </c>
      <c r="IJ315" t="s">
        <v>4193</v>
      </c>
      <c r="IK315" t="s">
        <v>234</v>
      </c>
      <c r="IL315" t="s">
        <v>259</v>
      </c>
      <c r="IM315" s="99">
        <v>0.4</v>
      </c>
      <c r="IN315" t="s">
        <v>261</v>
      </c>
      <c r="IO315" t="s">
        <v>280</v>
      </c>
      <c r="IP315" t="s">
        <v>261</v>
      </c>
      <c r="IQ315" t="s">
        <v>234</v>
      </c>
      <c r="IR315" t="s">
        <v>234</v>
      </c>
      <c r="IS315" t="s">
        <v>234</v>
      </c>
      <c r="IT315" t="s">
        <v>234</v>
      </c>
      <c r="IU315" t="s">
        <v>234</v>
      </c>
      <c r="IV315" t="s">
        <v>234</v>
      </c>
      <c r="IW315" t="s">
        <v>234</v>
      </c>
      <c r="IX315" t="s">
        <v>234</v>
      </c>
      <c r="IY315" t="s">
        <v>234</v>
      </c>
      <c r="IZ315" t="s">
        <v>234</v>
      </c>
      <c r="JA315" t="s">
        <v>234</v>
      </c>
      <c r="JB315" t="s">
        <v>234</v>
      </c>
      <c r="JC315" t="s">
        <v>234</v>
      </c>
      <c r="JD315" t="s">
        <v>234</v>
      </c>
      <c r="JE315" t="s">
        <v>261</v>
      </c>
      <c r="JF315" t="s">
        <v>234</v>
      </c>
      <c r="JG315" t="s">
        <v>234</v>
      </c>
      <c r="JH315" t="s">
        <v>234</v>
      </c>
      <c r="JI315" t="s">
        <v>234</v>
      </c>
      <c r="JJ315" t="s">
        <v>234</v>
      </c>
      <c r="JK315" t="s">
        <v>234</v>
      </c>
      <c r="JL315" t="s">
        <v>234</v>
      </c>
      <c r="JM315" t="s">
        <v>234</v>
      </c>
      <c r="JN315" t="s">
        <v>234</v>
      </c>
      <c r="JO315" t="s">
        <v>234</v>
      </c>
      <c r="JP315" t="s">
        <v>234</v>
      </c>
      <c r="JQ315" t="s">
        <v>234</v>
      </c>
      <c r="JR315" t="s">
        <v>234</v>
      </c>
      <c r="JS315" t="s">
        <v>234</v>
      </c>
      <c r="JT315" t="s">
        <v>234</v>
      </c>
      <c r="JU315" t="s">
        <v>234</v>
      </c>
      <c r="JV315" t="s">
        <v>234</v>
      </c>
      <c r="JW315" t="s">
        <v>234</v>
      </c>
      <c r="JX315" t="s">
        <v>3443</v>
      </c>
    </row>
    <row r="316" spans="1:284" x14ac:dyDescent="0.35">
      <c r="A316" t="s">
        <v>4529</v>
      </c>
      <c r="B316" s="268">
        <v>44622</v>
      </c>
      <c r="C316" t="s">
        <v>451</v>
      </c>
      <c r="D316" t="s">
        <v>450</v>
      </c>
      <c r="E316" t="s">
        <v>4486</v>
      </c>
      <c r="F316" t="s">
        <v>441</v>
      </c>
      <c r="G316" t="s">
        <v>1922</v>
      </c>
      <c r="H316" t="s">
        <v>4487</v>
      </c>
      <c r="I316" t="s">
        <v>246</v>
      </c>
      <c r="J316" t="s">
        <v>4489</v>
      </c>
      <c r="K316" t="s">
        <v>366</v>
      </c>
      <c r="L316" t="s">
        <v>248</v>
      </c>
      <c r="M316" t="s">
        <v>250</v>
      </c>
      <c r="N316" t="s">
        <v>234</v>
      </c>
      <c r="O316" t="s">
        <v>234</v>
      </c>
      <c r="P316" t="s">
        <v>234</v>
      </c>
      <c r="Q316" t="s">
        <v>234</v>
      </c>
      <c r="R316" t="s">
        <v>234</v>
      </c>
      <c r="S316" t="s">
        <v>234</v>
      </c>
      <c r="T316" t="s">
        <v>234</v>
      </c>
      <c r="U316" t="s">
        <v>234</v>
      </c>
      <c r="V316" t="s">
        <v>234</v>
      </c>
      <c r="W316" t="s">
        <v>234</v>
      </c>
      <c r="X316" t="s">
        <v>234</v>
      </c>
      <c r="Y316" t="s">
        <v>234</v>
      </c>
      <c r="Z316" t="s">
        <v>234</v>
      </c>
      <c r="AA316" t="s">
        <v>234</v>
      </c>
      <c r="AB316" t="s">
        <v>234</v>
      </c>
      <c r="AC316" t="s">
        <v>234</v>
      </c>
      <c r="AD316" t="s">
        <v>234</v>
      </c>
      <c r="AE316" t="s">
        <v>234</v>
      </c>
      <c r="AF316" t="s">
        <v>234</v>
      </c>
      <c r="AG316" t="s">
        <v>234</v>
      </c>
      <c r="AH316" t="s">
        <v>234</v>
      </c>
      <c r="AI316" t="s">
        <v>234</v>
      </c>
      <c r="AJ316" t="s">
        <v>234</v>
      </c>
      <c r="AK316" t="s">
        <v>234</v>
      </c>
      <c r="AL316" t="s">
        <v>234</v>
      </c>
      <c r="AM316" t="s">
        <v>234</v>
      </c>
      <c r="AN316" t="s">
        <v>234</v>
      </c>
      <c r="AO316" t="s">
        <v>234</v>
      </c>
      <c r="AP316" t="s">
        <v>234</v>
      </c>
      <c r="AQ316" t="s">
        <v>234</v>
      </c>
      <c r="AR316" t="s">
        <v>234</v>
      </c>
      <c r="AS316" t="s">
        <v>234</v>
      </c>
      <c r="AT316" t="s">
        <v>234</v>
      </c>
      <c r="AU316" t="s">
        <v>234</v>
      </c>
      <c r="AV316" t="s">
        <v>234</v>
      </c>
      <c r="AW316" t="s">
        <v>234</v>
      </c>
      <c r="AX316" t="s">
        <v>234</v>
      </c>
      <c r="AY316" t="s">
        <v>234</v>
      </c>
      <c r="AZ316" t="s">
        <v>234</v>
      </c>
      <c r="BA316" t="s">
        <v>234</v>
      </c>
      <c r="BB316" t="s">
        <v>234</v>
      </c>
      <c r="BC316" t="s">
        <v>234</v>
      </c>
      <c r="BD316" t="s">
        <v>234</v>
      </c>
      <c r="BE316" s="252" t="s">
        <v>234</v>
      </c>
      <c r="BF316" t="s">
        <v>234</v>
      </c>
      <c r="BG316" t="s">
        <v>234</v>
      </c>
      <c r="BH316" s="252" t="s">
        <v>234</v>
      </c>
      <c r="BI316" t="s">
        <v>234</v>
      </c>
      <c r="BJ316" t="s">
        <v>234</v>
      </c>
      <c r="BK316" s="252" t="s">
        <v>234</v>
      </c>
      <c r="BL316" t="s">
        <v>234</v>
      </c>
      <c r="BM316" t="s">
        <v>234</v>
      </c>
      <c r="BN316" s="252" t="s">
        <v>234</v>
      </c>
      <c r="BO316" t="s">
        <v>234</v>
      </c>
      <c r="BP316" t="s">
        <v>234</v>
      </c>
      <c r="BQ316" s="252" t="s">
        <v>234</v>
      </c>
      <c r="BR316" t="s">
        <v>234</v>
      </c>
      <c r="BS316" t="s">
        <v>234</v>
      </c>
      <c r="BT316" t="s">
        <v>234</v>
      </c>
      <c r="BU316" t="s">
        <v>234</v>
      </c>
      <c r="BV316" t="s">
        <v>234</v>
      </c>
      <c r="BW316" t="s">
        <v>234</v>
      </c>
      <c r="BX316" t="s">
        <v>234</v>
      </c>
      <c r="BY316" t="s">
        <v>234</v>
      </c>
      <c r="BZ316" t="s">
        <v>234</v>
      </c>
      <c r="CA316" t="s">
        <v>234</v>
      </c>
      <c r="CB316" t="s">
        <v>234</v>
      </c>
      <c r="CC316" t="s">
        <v>234</v>
      </c>
      <c r="CD316" t="s">
        <v>234</v>
      </c>
      <c r="CE316" t="s">
        <v>234</v>
      </c>
      <c r="CF316" t="s">
        <v>234</v>
      </c>
      <c r="CG316" t="s">
        <v>234</v>
      </c>
      <c r="CH316" t="s">
        <v>234</v>
      </c>
      <c r="CI316" t="s">
        <v>234</v>
      </c>
      <c r="CJ316" t="s">
        <v>234</v>
      </c>
      <c r="CK316" t="s">
        <v>234</v>
      </c>
      <c r="CL316" t="s">
        <v>234</v>
      </c>
      <c r="CM316" t="s">
        <v>234</v>
      </c>
      <c r="CN316" t="s">
        <v>234</v>
      </c>
      <c r="CO316" t="s">
        <v>234</v>
      </c>
      <c r="CP316" t="s">
        <v>234</v>
      </c>
      <c r="CQ316" t="s">
        <v>234</v>
      </c>
      <c r="CR316" t="s">
        <v>234</v>
      </c>
      <c r="CS316" t="s">
        <v>234</v>
      </c>
      <c r="CT316" t="s">
        <v>234</v>
      </c>
      <c r="CU316" t="s">
        <v>234</v>
      </c>
      <c r="CV316" t="s">
        <v>234</v>
      </c>
      <c r="CW316" t="s">
        <v>234</v>
      </c>
      <c r="CX316" t="s">
        <v>234</v>
      </c>
      <c r="CY316" t="s">
        <v>234</v>
      </c>
      <c r="CZ316" t="s">
        <v>234</v>
      </c>
      <c r="DA316" t="s">
        <v>234</v>
      </c>
      <c r="DB316" t="s">
        <v>234</v>
      </c>
      <c r="DC316" t="s">
        <v>234</v>
      </c>
      <c r="DD316" t="s">
        <v>234</v>
      </c>
      <c r="DE316" t="s">
        <v>234</v>
      </c>
      <c r="DF316" t="s">
        <v>234</v>
      </c>
      <c r="DG316" t="s">
        <v>234</v>
      </c>
      <c r="DH316" t="s">
        <v>234</v>
      </c>
      <c r="DI316" t="s">
        <v>234</v>
      </c>
      <c r="DJ316" t="s">
        <v>234</v>
      </c>
      <c r="DK316" t="s">
        <v>234</v>
      </c>
      <c r="DL316" t="s">
        <v>234</v>
      </c>
      <c r="DM316" t="s">
        <v>234</v>
      </c>
      <c r="DN316" t="s">
        <v>234</v>
      </c>
      <c r="DO316" t="s">
        <v>234</v>
      </c>
      <c r="DP316" t="s">
        <v>234</v>
      </c>
      <c r="DQ316" t="s">
        <v>234</v>
      </c>
      <c r="DR316" t="s">
        <v>234</v>
      </c>
      <c r="DS316" t="s">
        <v>234</v>
      </c>
      <c r="DT316" t="s">
        <v>234</v>
      </c>
      <c r="DU316" t="s">
        <v>234</v>
      </c>
      <c r="DV316" t="s">
        <v>234</v>
      </c>
      <c r="DW316" t="s">
        <v>234</v>
      </c>
      <c r="DX316" t="s">
        <v>234</v>
      </c>
      <c r="DY316" t="s">
        <v>234</v>
      </c>
      <c r="DZ316" t="s">
        <v>234</v>
      </c>
      <c r="EA316" t="s">
        <v>234</v>
      </c>
      <c r="EB316" t="s">
        <v>234</v>
      </c>
      <c r="EC316" t="s">
        <v>234</v>
      </c>
      <c r="ED316" t="s">
        <v>234</v>
      </c>
      <c r="EE316" t="s">
        <v>234</v>
      </c>
      <c r="EF316" t="s">
        <v>234</v>
      </c>
      <c r="EG316" t="s">
        <v>234</v>
      </c>
      <c r="EH316" t="s">
        <v>234</v>
      </c>
      <c r="EI316" t="s">
        <v>234</v>
      </c>
      <c r="EJ316" t="s">
        <v>234</v>
      </c>
      <c r="EK316" s="252" t="s">
        <v>234</v>
      </c>
      <c r="EL316" t="s">
        <v>234</v>
      </c>
      <c r="EM316" t="s">
        <v>234</v>
      </c>
      <c r="EN316" t="s">
        <v>234</v>
      </c>
      <c r="EO316" t="s">
        <v>234</v>
      </c>
      <c r="EP316" t="s">
        <v>234</v>
      </c>
      <c r="EQ316" s="252" t="s">
        <v>234</v>
      </c>
      <c r="ER316" t="s">
        <v>234</v>
      </c>
      <c r="ES316" t="s">
        <v>234</v>
      </c>
      <c r="ET316" t="s">
        <v>234</v>
      </c>
      <c r="EU316" t="s">
        <v>234</v>
      </c>
      <c r="EV316" t="s">
        <v>234</v>
      </c>
      <c r="EW316" t="s">
        <v>234</v>
      </c>
      <c r="EX316" t="s">
        <v>234</v>
      </c>
      <c r="EY316" t="s">
        <v>234</v>
      </c>
      <c r="EZ316" t="s">
        <v>234</v>
      </c>
      <c r="FA316" t="s">
        <v>234</v>
      </c>
      <c r="FB316" t="s">
        <v>234</v>
      </c>
      <c r="FC316" t="s">
        <v>234</v>
      </c>
      <c r="FD316" t="s">
        <v>234</v>
      </c>
      <c r="FE316" t="s">
        <v>234</v>
      </c>
      <c r="FF316" t="s">
        <v>234</v>
      </c>
      <c r="FG316" t="s">
        <v>234</v>
      </c>
      <c r="FH316" t="s">
        <v>234</v>
      </c>
      <c r="FI316" t="s">
        <v>234</v>
      </c>
      <c r="FJ316" t="s">
        <v>234</v>
      </c>
      <c r="FK316" t="s">
        <v>234</v>
      </c>
      <c r="FL316" t="s">
        <v>234</v>
      </c>
      <c r="FM316" t="s">
        <v>234</v>
      </c>
      <c r="FN316" t="s">
        <v>234</v>
      </c>
      <c r="FO316" t="s">
        <v>234</v>
      </c>
      <c r="FP316" t="s">
        <v>234</v>
      </c>
      <c r="FQ316" t="s">
        <v>234</v>
      </c>
      <c r="FR316" t="s">
        <v>234</v>
      </c>
      <c r="FS316" t="s">
        <v>234</v>
      </c>
      <c r="FT316" t="s">
        <v>234</v>
      </c>
      <c r="FU316" t="s">
        <v>234</v>
      </c>
      <c r="FV316" t="s">
        <v>234</v>
      </c>
      <c r="FW316" t="s">
        <v>234</v>
      </c>
      <c r="FX316" t="s">
        <v>234</v>
      </c>
      <c r="FY316" t="s">
        <v>234</v>
      </c>
      <c r="FZ316" t="s">
        <v>234</v>
      </c>
      <c r="GA316" t="s">
        <v>234</v>
      </c>
      <c r="GB316" t="s">
        <v>234</v>
      </c>
      <c r="GC316" t="s">
        <v>234</v>
      </c>
      <c r="GD316" t="s">
        <v>234</v>
      </c>
      <c r="GE316" t="s">
        <v>234</v>
      </c>
      <c r="GF316" t="s">
        <v>234</v>
      </c>
      <c r="GG316" t="s">
        <v>234</v>
      </c>
      <c r="GH316" t="s">
        <v>234</v>
      </c>
      <c r="GI316" t="s">
        <v>234</v>
      </c>
      <c r="GJ316" t="s">
        <v>234</v>
      </c>
      <c r="GK316" t="s">
        <v>234</v>
      </c>
      <c r="GL316" t="s">
        <v>234</v>
      </c>
      <c r="GM316" t="s">
        <v>234</v>
      </c>
      <c r="GN316" t="s">
        <v>234</v>
      </c>
      <c r="GO316" t="s">
        <v>234</v>
      </c>
      <c r="GP316" t="s">
        <v>234</v>
      </c>
      <c r="GQ316" t="s">
        <v>234</v>
      </c>
      <c r="GR316" t="s">
        <v>234</v>
      </c>
      <c r="GS316" t="s">
        <v>234</v>
      </c>
      <c r="GT316" t="s">
        <v>234</v>
      </c>
      <c r="GU316" t="s">
        <v>234</v>
      </c>
      <c r="GV316" t="s">
        <v>234</v>
      </c>
      <c r="GW316" t="s">
        <v>234</v>
      </c>
      <c r="GX316" t="s">
        <v>234</v>
      </c>
      <c r="GY316" t="s">
        <v>234</v>
      </c>
      <c r="GZ316" t="s">
        <v>234</v>
      </c>
      <c r="HA316" t="s">
        <v>234</v>
      </c>
      <c r="HB316" t="s">
        <v>234</v>
      </c>
      <c r="HC316" t="s">
        <v>234</v>
      </c>
      <c r="HD316" t="s">
        <v>234</v>
      </c>
      <c r="HE316" t="s">
        <v>234</v>
      </c>
      <c r="HF316" t="s">
        <v>234</v>
      </c>
      <c r="HG316" t="s">
        <v>234</v>
      </c>
      <c r="HH316" t="s">
        <v>234</v>
      </c>
      <c r="HI316" t="s">
        <v>234</v>
      </c>
      <c r="HJ316" t="s">
        <v>234</v>
      </c>
      <c r="HK316" t="s">
        <v>234</v>
      </c>
      <c r="HL316" t="s">
        <v>234</v>
      </c>
      <c r="HM316" t="s">
        <v>234</v>
      </c>
      <c r="HN316" t="s">
        <v>234</v>
      </c>
      <c r="HO316" t="s">
        <v>234</v>
      </c>
      <c r="HP316" t="s">
        <v>234</v>
      </c>
      <c r="HQ316" t="s">
        <v>234</v>
      </c>
      <c r="HR316" t="s">
        <v>234</v>
      </c>
      <c r="HS316" t="s">
        <v>234</v>
      </c>
      <c r="HT316" t="s">
        <v>234</v>
      </c>
      <c r="HU316" t="s">
        <v>234</v>
      </c>
      <c r="HV316" t="s">
        <v>234</v>
      </c>
      <c r="HW316" t="s">
        <v>234</v>
      </c>
      <c r="HX316" t="s">
        <v>234</v>
      </c>
      <c r="HY316" t="s">
        <v>234</v>
      </c>
      <c r="HZ316" t="s">
        <v>234</v>
      </c>
      <c r="IA316" t="s">
        <v>234</v>
      </c>
      <c r="IB316" t="s">
        <v>234</v>
      </c>
      <c r="IC316" t="s">
        <v>234</v>
      </c>
      <c r="ID316" t="s">
        <v>234</v>
      </c>
      <c r="IE316" t="s">
        <v>234</v>
      </c>
      <c r="IF316" t="s">
        <v>234</v>
      </c>
      <c r="IG316" t="s">
        <v>234</v>
      </c>
      <c r="IH316" t="s">
        <v>234</v>
      </c>
      <c r="II316" t="s">
        <v>234</v>
      </c>
      <c r="IJ316" t="s">
        <v>234</v>
      </c>
      <c r="IK316" t="s">
        <v>234</v>
      </c>
      <c r="IL316" t="s">
        <v>234</v>
      </c>
      <c r="IM316" t="s">
        <v>234</v>
      </c>
      <c r="IN316" t="s">
        <v>234</v>
      </c>
      <c r="IO316" t="s">
        <v>234</v>
      </c>
      <c r="IP316" t="s">
        <v>234</v>
      </c>
      <c r="IQ316" t="s">
        <v>234</v>
      </c>
      <c r="IR316" t="s">
        <v>234</v>
      </c>
      <c r="IS316" t="s">
        <v>234</v>
      </c>
      <c r="IT316" t="s">
        <v>234</v>
      </c>
      <c r="IU316" t="s">
        <v>234</v>
      </c>
      <c r="IV316" t="s">
        <v>234</v>
      </c>
      <c r="IW316" t="s">
        <v>234</v>
      </c>
      <c r="IX316" t="s">
        <v>234</v>
      </c>
      <c r="IY316" t="s">
        <v>234</v>
      </c>
      <c r="IZ316" t="s">
        <v>234</v>
      </c>
      <c r="JA316" t="s">
        <v>234</v>
      </c>
      <c r="JB316" t="s">
        <v>234</v>
      </c>
      <c r="JC316" t="s">
        <v>234</v>
      </c>
      <c r="JD316" t="s">
        <v>234</v>
      </c>
      <c r="JE316" t="s">
        <v>234</v>
      </c>
      <c r="JF316" t="s">
        <v>234</v>
      </c>
      <c r="JG316" t="s">
        <v>234</v>
      </c>
      <c r="JH316" t="s">
        <v>234</v>
      </c>
      <c r="JI316" t="s">
        <v>234</v>
      </c>
      <c r="JJ316" t="s">
        <v>234</v>
      </c>
      <c r="JK316" t="s">
        <v>234</v>
      </c>
      <c r="JL316" t="s">
        <v>234</v>
      </c>
      <c r="JM316" t="s">
        <v>234</v>
      </c>
      <c r="JN316" t="s">
        <v>234</v>
      </c>
      <c r="JO316" t="s">
        <v>234</v>
      </c>
      <c r="JP316" t="s">
        <v>234</v>
      </c>
      <c r="JQ316" t="s">
        <v>234</v>
      </c>
      <c r="JR316" t="s">
        <v>234</v>
      </c>
      <c r="JS316" t="s">
        <v>234</v>
      </c>
      <c r="JT316" t="s">
        <v>234</v>
      </c>
      <c r="JU316" t="s">
        <v>234</v>
      </c>
      <c r="JV316" t="s">
        <v>234</v>
      </c>
      <c r="JW316" t="s">
        <v>234</v>
      </c>
      <c r="JX316" t="s">
        <v>3443</v>
      </c>
    </row>
    <row r="317" spans="1:284" x14ac:dyDescent="0.35">
      <c r="A317" t="s">
        <v>4531</v>
      </c>
      <c r="B317" s="268">
        <v>44622</v>
      </c>
      <c r="C317" t="s">
        <v>451</v>
      </c>
      <c r="D317" t="s">
        <v>450</v>
      </c>
      <c r="E317" t="s">
        <v>4486</v>
      </c>
      <c r="F317" t="s">
        <v>441</v>
      </c>
      <c r="G317" t="s">
        <v>1922</v>
      </c>
      <c r="H317" t="s">
        <v>4487</v>
      </c>
      <c r="I317" t="s">
        <v>246</v>
      </c>
      <c r="J317" t="s">
        <v>4489</v>
      </c>
      <c r="K317" t="s">
        <v>366</v>
      </c>
      <c r="L317" t="s">
        <v>248</v>
      </c>
      <c r="M317" t="s">
        <v>250</v>
      </c>
      <c r="N317" t="s">
        <v>234</v>
      </c>
      <c r="O317" t="s">
        <v>234</v>
      </c>
      <c r="P317" t="s">
        <v>234</v>
      </c>
      <c r="Q317" t="s">
        <v>234</v>
      </c>
      <c r="R317" t="s">
        <v>234</v>
      </c>
      <c r="S317" t="s">
        <v>234</v>
      </c>
      <c r="T317" t="s">
        <v>234</v>
      </c>
      <c r="U317" t="s">
        <v>234</v>
      </c>
      <c r="V317" t="s">
        <v>234</v>
      </c>
      <c r="W317" t="s">
        <v>234</v>
      </c>
      <c r="X317" t="s">
        <v>234</v>
      </c>
      <c r="Y317" t="s">
        <v>234</v>
      </c>
      <c r="Z317" t="s">
        <v>234</v>
      </c>
      <c r="AA317" t="s">
        <v>234</v>
      </c>
      <c r="AB317" t="s">
        <v>234</v>
      </c>
      <c r="AC317" t="s">
        <v>234</v>
      </c>
      <c r="AD317" t="s">
        <v>234</v>
      </c>
      <c r="AE317" t="s">
        <v>234</v>
      </c>
      <c r="AF317" t="s">
        <v>234</v>
      </c>
      <c r="AG317" t="s">
        <v>234</v>
      </c>
      <c r="AH317" t="s">
        <v>234</v>
      </c>
      <c r="AI317" t="s">
        <v>234</v>
      </c>
      <c r="AJ317" t="s">
        <v>234</v>
      </c>
      <c r="AK317" t="s">
        <v>234</v>
      </c>
      <c r="AL317" t="s">
        <v>234</v>
      </c>
      <c r="AM317" t="s">
        <v>234</v>
      </c>
      <c r="AN317" t="s">
        <v>234</v>
      </c>
      <c r="AO317" t="s">
        <v>234</v>
      </c>
      <c r="AP317" t="s">
        <v>234</v>
      </c>
      <c r="AQ317" t="s">
        <v>234</v>
      </c>
      <c r="AR317" t="s">
        <v>234</v>
      </c>
      <c r="AS317" t="s">
        <v>234</v>
      </c>
      <c r="AT317" t="s">
        <v>234</v>
      </c>
      <c r="AU317" t="s">
        <v>234</v>
      </c>
      <c r="AV317" t="s">
        <v>234</v>
      </c>
      <c r="AW317" t="s">
        <v>234</v>
      </c>
      <c r="AX317" t="s">
        <v>234</v>
      </c>
      <c r="AY317" t="s">
        <v>234</v>
      </c>
      <c r="AZ317" t="s">
        <v>234</v>
      </c>
      <c r="BA317" t="s">
        <v>234</v>
      </c>
      <c r="BB317" t="s">
        <v>234</v>
      </c>
      <c r="BC317" t="s">
        <v>234</v>
      </c>
      <c r="BD317" t="s">
        <v>234</v>
      </c>
      <c r="BE317" s="252" t="s">
        <v>234</v>
      </c>
      <c r="BF317" t="s">
        <v>234</v>
      </c>
      <c r="BG317" t="s">
        <v>234</v>
      </c>
      <c r="BH317" s="252" t="s">
        <v>234</v>
      </c>
      <c r="BI317" t="s">
        <v>234</v>
      </c>
      <c r="BJ317" t="s">
        <v>234</v>
      </c>
      <c r="BK317" s="252" t="s">
        <v>234</v>
      </c>
      <c r="BL317" t="s">
        <v>234</v>
      </c>
      <c r="BM317" t="s">
        <v>234</v>
      </c>
      <c r="BN317" s="252" t="s">
        <v>234</v>
      </c>
      <c r="BO317" t="s">
        <v>234</v>
      </c>
      <c r="BP317" t="s">
        <v>234</v>
      </c>
      <c r="BQ317" s="252" t="s">
        <v>234</v>
      </c>
      <c r="BR317" t="s">
        <v>234</v>
      </c>
      <c r="BS317" t="s">
        <v>234</v>
      </c>
      <c r="BT317" t="s">
        <v>234</v>
      </c>
      <c r="BU317" t="s">
        <v>234</v>
      </c>
      <c r="BV317" t="s">
        <v>234</v>
      </c>
      <c r="BW317" t="s">
        <v>234</v>
      </c>
      <c r="BX317" t="s">
        <v>234</v>
      </c>
      <c r="BY317" t="s">
        <v>234</v>
      </c>
      <c r="BZ317" t="s">
        <v>234</v>
      </c>
      <c r="CA317" t="s">
        <v>234</v>
      </c>
      <c r="CB317" t="s">
        <v>234</v>
      </c>
      <c r="CC317" t="s">
        <v>234</v>
      </c>
      <c r="CD317" t="s">
        <v>234</v>
      </c>
      <c r="CE317" t="s">
        <v>234</v>
      </c>
      <c r="CF317" t="s">
        <v>234</v>
      </c>
      <c r="CG317" t="s">
        <v>234</v>
      </c>
      <c r="CH317" t="s">
        <v>234</v>
      </c>
      <c r="CI317" t="s">
        <v>234</v>
      </c>
      <c r="CJ317" t="s">
        <v>234</v>
      </c>
      <c r="CK317" t="s">
        <v>234</v>
      </c>
      <c r="CL317" t="s">
        <v>234</v>
      </c>
      <c r="CM317" t="s">
        <v>234</v>
      </c>
      <c r="CN317" t="s">
        <v>234</v>
      </c>
      <c r="CO317" t="s">
        <v>234</v>
      </c>
      <c r="CP317" t="s">
        <v>234</v>
      </c>
      <c r="CQ317" t="s">
        <v>234</v>
      </c>
      <c r="CR317" t="s">
        <v>234</v>
      </c>
      <c r="CS317" t="s">
        <v>234</v>
      </c>
      <c r="CT317" t="s">
        <v>234</v>
      </c>
      <c r="CU317" t="s">
        <v>234</v>
      </c>
      <c r="CV317" t="s">
        <v>234</v>
      </c>
      <c r="CW317" t="s">
        <v>234</v>
      </c>
      <c r="CX317" t="s">
        <v>234</v>
      </c>
      <c r="CY317" t="s">
        <v>234</v>
      </c>
      <c r="CZ317" t="s">
        <v>234</v>
      </c>
      <c r="DA317" t="s">
        <v>234</v>
      </c>
      <c r="DB317" t="s">
        <v>234</v>
      </c>
      <c r="DC317" t="s">
        <v>234</v>
      </c>
      <c r="DD317" t="s">
        <v>234</v>
      </c>
      <c r="DE317" t="s">
        <v>234</v>
      </c>
      <c r="DF317" t="s">
        <v>234</v>
      </c>
      <c r="DG317" t="s">
        <v>234</v>
      </c>
      <c r="DH317" t="s">
        <v>234</v>
      </c>
      <c r="DI317" t="s">
        <v>234</v>
      </c>
      <c r="DJ317" t="s">
        <v>234</v>
      </c>
      <c r="DK317" t="s">
        <v>234</v>
      </c>
      <c r="DL317" t="s">
        <v>234</v>
      </c>
      <c r="DM317" t="s">
        <v>234</v>
      </c>
      <c r="DN317" t="s">
        <v>234</v>
      </c>
      <c r="DO317" t="s">
        <v>234</v>
      </c>
      <c r="DP317" t="s">
        <v>234</v>
      </c>
      <c r="DQ317" t="s">
        <v>234</v>
      </c>
      <c r="DR317" t="s">
        <v>234</v>
      </c>
      <c r="DS317" t="s">
        <v>234</v>
      </c>
      <c r="DT317" t="s">
        <v>234</v>
      </c>
      <c r="DU317" t="s">
        <v>234</v>
      </c>
      <c r="DV317" t="s">
        <v>234</v>
      </c>
      <c r="DW317" t="s">
        <v>234</v>
      </c>
      <c r="DX317" t="s">
        <v>234</v>
      </c>
      <c r="DY317" t="s">
        <v>234</v>
      </c>
      <c r="DZ317" t="s">
        <v>234</v>
      </c>
      <c r="EA317" t="s">
        <v>234</v>
      </c>
      <c r="EB317" t="s">
        <v>234</v>
      </c>
      <c r="EC317" t="s">
        <v>234</v>
      </c>
      <c r="ED317" t="s">
        <v>234</v>
      </c>
      <c r="EE317" t="s">
        <v>234</v>
      </c>
      <c r="EF317" t="s">
        <v>234</v>
      </c>
      <c r="EG317" t="s">
        <v>234</v>
      </c>
      <c r="EH317" t="s">
        <v>234</v>
      </c>
      <c r="EI317" t="s">
        <v>234</v>
      </c>
      <c r="EJ317" t="s">
        <v>234</v>
      </c>
      <c r="EK317" s="252" t="s">
        <v>234</v>
      </c>
      <c r="EL317" t="s">
        <v>234</v>
      </c>
      <c r="EM317" t="s">
        <v>234</v>
      </c>
      <c r="EN317" t="s">
        <v>234</v>
      </c>
      <c r="EO317" t="s">
        <v>234</v>
      </c>
      <c r="EP317" t="s">
        <v>234</v>
      </c>
      <c r="EQ317" s="252" t="s">
        <v>234</v>
      </c>
      <c r="ER317" t="s">
        <v>234</v>
      </c>
      <c r="ES317" t="s">
        <v>234</v>
      </c>
      <c r="ET317" t="s">
        <v>234</v>
      </c>
      <c r="EU317" t="s">
        <v>234</v>
      </c>
      <c r="EV317" t="s">
        <v>234</v>
      </c>
      <c r="EW317" t="s">
        <v>234</v>
      </c>
      <c r="EX317" t="s">
        <v>234</v>
      </c>
      <c r="EY317" t="s">
        <v>234</v>
      </c>
      <c r="EZ317" t="s">
        <v>234</v>
      </c>
      <c r="FA317" t="s">
        <v>234</v>
      </c>
      <c r="FB317" t="s">
        <v>234</v>
      </c>
      <c r="FC317" t="s">
        <v>234</v>
      </c>
      <c r="FD317" t="s">
        <v>234</v>
      </c>
      <c r="FE317" t="s">
        <v>234</v>
      </c>
      <c r="FF317" t="s">
        <v>234</v>
      </c>
      <c r="FG317" t="s">
        <v>234</v>
      </c>
      <c r="FH317" t="s">
        <v>234</v>
      </c>
      <c r="FI317" t="s">
        <v>234</v>
      </c>
      <c r="FJ317" t="s">
        <v>234</v>
      </c>
      <c r="FK317" t="s">
        <v>234</v>
      </c>
      <c r="FL317" t="s">
        <v>234</v>
      </c>
      <c r="FM317" t="s">
        <v>234</v>
      </c>
      <c r="FN317" t="s">
        <v>234</v>
      </c>
      <c r="FO317" t="s">
        <v>234</v>
      </c>
      <c r="FP317" t="s">
        <v>234</v>
      </c>
      <c r="FQ317" t="s">
        <v>234</v>
      </c>
      <c r="FR317" t="s">
        <v>234</v>
      </c>
      <c r="FS317" t="s">
        <v>234</v>
      </c>
      <c r="FT317" t="s">
        <v>234</v>
      </c>
      <c r="FU317" t="s">
        <v>234</v>
      </c>
      <c r="FV317" t="s">
        <v>234</v>
      </c>
      <c r="FW317" t="s">
        <v>234</v>
      </c>
      <c r="FX317" t="s">
        <v>234</v>
      </c>
      <c r="FY317" t="s">
        <v>234</v>
      </c>
      <c r="FZ317" t="s">
        <v>234</v>
      </c>
      <c r="GA317" t="s">
        <v>234</v>
      </c>
      <c r="GB317" t="s">
        <v>234</v>
      </c>
      <c r="GC317" t="s">
        <v>234</v>
      </c>
      <c r="GD317" t="s">
        <v>234</v>
      </c>
      <c r="GE317" t="s">
        <v>234</v>
      </c>
      <c r="GF317" t="s">
        <v>234</v>
      </c>
      <c r="GG317" t="s">
        <v>234</v>
      </c>
      <c r="GH317" t="s">
        <v>234</v>
      </c>
      <c r="GI317" t="s">
        <v>234</v>
      </c>
      <c r="GJ317" t="s">
        <v>234</v>
      </c>
      <c r="GK317" t="s">
        <v>234</v>
      </c>
      <c r="GL317" t="s">
        <v>234</v>
      </c>
      <c r="GM317" t="s">
        <v>234</v>
      </c>
      <c r="GN317" t="s">
        <v>234</v>
      </c>
      <c r="GO317" t="s">
        <v>234</v>
      </c>
      <c r="GP317" t="s">
        <v>234</v>
      </c>
      <c r="GQ317" t="s">
        <v>234</v>
      </c>
      <c r="GR317" t="s">
        <v>234</v>
      </c>
      <c r="GS317" t="s">
        <v>234</v>
      </c>
      <c r="GT317" t="s">
        <v>234</v>
      </c>
      <c r="GU317" t="s">
        <v>234</v>
      </c>
      <c r="GV317" t="s">
        <v>234</v>
      </c>
      <c r="GW317" t="s">
        <v>234</v>
      </c>
      <c r="GX317" t="s">
        <v>234</v>
      </c>
      <c r="GY317" t="s">
        <v>234</v>
      </c>
      <c r="GZ317" t="s">
        <v>234</v>
      </c>
      <c r="HA317" t="s">
        <v>234</v>
      </c>
      <c r="HB317" t="s">
        <v>234</v>
      </c>
      <c r="HC317" t="s">
        <v>234</v>
      </c>
      <c r="HD317" t="s">
        <v>234</v>
      </c>
      <c r="HE317" t="s">
        <v>234</v>
      </c>
      <c r="HF317" t="s">
        <v>234</v>
      </c>
      <c r="HG317" t="s">
        <v>234</v>
      </c>
      <c r="HH317" t="s">
        <v>234</v>
      </c>
      <c r="HI317" t="s">
        <v>234</v>
      </c>
      <c r="HJ317" t="s">
        <v>234</v>
      </c>
      <c r="HK317" t="s">
        <v>234</v>
      </c>
      <c r="HL317" t="s">
        <v>234</v>
      </c>
      <c r="HM317" t="s">
        <v>234</v>
      </c>
      <c r="HN317" t="s">
        <v>234</v>
      </c>
      <c r="HO317" t="s">
        <v>234</v>
      </c>
      <c r="HP317" t="s">
        <v>234</v>
      </c>
      <c r="HQ317" t="s">
        <v>1655</v>
      </c>
      <c r="HR317" t="s">
        <v>1713</v>
      </c>
      <c r="HS317" t="s">
        <v>319</v>
      </c>
      <c r="HT317" t="s">
        <v>234</v>
      </c>
      <c r="HU317" t="s">
        <v>320</v>
      </c>
      <c r="HV317" t="s">
        <v>321</v>
      </c>
      <c r="HW317" t="s">
        <v>321</v>
      </c>
      <c r="HX317" t="s">
        <v>255</v>
      </c>
      <c r="HY317" t="s">
        <v>234</v>
      </c>
      <c r="HZ317" t="s">
        <v>347</v>
      </c>
      <c r="IA317" t="s">
        <v>258</v>
      </c>
      <c r="IB317" t="s">
        <v>258</v>
      </c>
      <c r="IC317" t="s">
        <v>3810</v>
      </c>
      <c r="ID317" t="s">
        <v>234</v>
      </c>
      <c r="IE317" t="s">
        <v>234</v>
      </c>
      <c r="IF317" t="s">
        <v>234</v>
      </c>
      <c r="IG317" t="s">
        <v>234</v>
      </c>
      <c r="IH317" t="s">
        <v>234</v>
      </c>
      <c r="II317">
        <v>2</v>
      </c>
      <c r="IJ317">
        <v>0.4</v>
      </c>
      <c r="IK317" t="s">
        <v>234</v>
      </c>
      <c r="IL317" t="s">
        <v>259</v>
      </c>
      <c r="IM317" s="99">
        <v>0.4</v>
      </c>
      <c r="IN317" t="s">
        <v>261</v>
      </c>
      <c r="IO317" t="s">
        <v>3859</v>
      </c>
      <c r="IP317" t="s">
        <v>249</v>
      </c>
      <c r="IQ317" t="s">
        <v>246</v>
      </c>
      <c r="IR317">
        <v>0</v>
      </c>
      <c r="IS317">
        <v>0</v>
      </c>
      <c r="IT317">
        <v>0</v>
      </c>
      <c r="IU317">
        <v>0</v>
      </c>
      <c r="IV317">
        <v>0</v>
      </c>
      <c r="IW317">
        <v>0</v>
      </c>
      <c r="IX317">
        <v>0</v>
      </c>
      <c r="IY317">
        <v>0</v>
      </c>
      <c r="IZ317">
        <v>0</v>
      </c>
      <c r="JA317">
        <v>0</v>
      </c>
      <c r="JB317">
        <v>1</v>
      </c>
      <c r="JC317">
        <v>0</v>
      </c>
      <c r="JD317" t="s">
        <v>4530</v>
      </c>
      <c r="JE317" t="s">
        <v>261</v>
      </c>
      <c r="JF317" t="s">
        <v>234</v>
      </c>
      <c r="JG317" t="s">
        <v>234</v>
      </c>
      <c r="JH317" t="s">
        <v>234</v>
      </c>
      <c r="JI317" t="s">
        <v>234</v>
      </c>
      <c r="JJ317" t="s">
        <v>234</v>
      </c>
      <c r="JK317" t="s">
        <v>234</v>
      </c>
      <c r="JL317" t="s">
        <v>234</v>
      </c>
      <c r="JM317" t="s">
        <v>234</v>
      </c>
      <c r="JN317" t="s">
        <v>234</v>
      </c>
      <c r="JO317" t="s">
        <v>234</v>
      </c>
      <c r="JP317" t="s">
        <v>234</v>
      </c>
      <c r="JQ317" t="s">
        <v>234</v>
      </c>
      <c r="JR317" t="s">
        <v>234</v>
      </c>
      <c r="JS317" t="s">
        <v>234</v>
      </c>
      <c r="JT317" t="s">
        <v>234</v>
      </c>
      <c r="JU317" t="s">
        <v>234</v>
      </c>
      <c r="JV317" t="s">
        <v>234</v>
      </c>
      <c r="JW317" t="s">
        <v>234</v>
      </c>
      <c r="JX317" t="s">
        <v>3443</v>
      </c>
    </row>
    <row r="318" spans="1:284" x14ac:dyDescent="0.35">
      <c r="A318" t="s">
        <v>4533</v>
      </c>
      <c r="B318" s="268">
        <v>44622</v>
      </c>
      <c r="C318" t="s">
        <v>451</v>
      </c>
      <c r="D318" t="s">
        <v>450</v>
      </c>
      <c r="E318" t="s">
        <v>4486</v>
      </c>
      <c r="F318" t="s">
        <v>441</v>
      </c>
      <c r="G318" t="s">
        <v>1922</v>
      </c>
      <c r="H318" t="s">
        <v>4487</v>
      </c>
      <c r="I318" t="s">
        <v>246</v>
      </c>
      <c r="J318" t="s">
        <v>4489</v>
      </c>
      <c r="K318" t="s">
        <v>366</v>
      </c>
      <c r="L318" t="s">
        <v>248</v>
      </c>
      <c r="M318" t="s">
        <v>250</v>
      </c>
      <c r="N318" t="s">
        <v>234</v>
      </c>
      <c r="O318" t="s">
        <v>234</v>
      </c>
      <c r="P318" t="s">
        <v>234</v>
      </c>
      <c r="Q318" t="s">
        <v>234</v>
      </c>
      <c r="R318" t="s">
        <v>234</v>
      </c>
      <c r="S318" t="s">
        <v>234</v>
      </c>
      <c r="T318" t="s">
        <v>234</v>
      </c>
      <c r="U318" t="s">
        <v>234</v>
      </c>
      <c r="V318" t="s">
        <v>234</v>
      </c>
      <c r="W318" t="s">
        <v>234</v>
      </c>
      <c r="X318" t="s">
        <v>234</v>
      </c>
      <c r="Y318" t="s">
        <v>234</v>
      </c>
      <c r="Z318" t="s">
        <v>234</v>
      </c>
      <c r="AA318" t="s">
        <v>234</v>
      </c>
      <c r="AB318" t="s">
        <v>234</v>
      </c>
      <c r="AC318" t="s">
        <v>234</v>
      </c>
      <c r="AD318" t="s">
        <v>234</v>
      </c>
      <c r="AE318" t="s">
        <v>234</v>
      </c>
      <c r="AF318" t="s">
        <v>234</v>
      </c>
      <c r="AG318" t="s">
        <v>234</v>
      </c>
      <c r="AH318" t="s">
        <v>234</v>
      </c>
      <c r="AI318" t="s">
        <v>234</v>
      </c>
      <c r="AJ318" t="s">
        <v>234</v>
      </c>
      <c r="AK318" t="s">
        <v>234</v>
      </c>
      <c r="AL318" t="s">
        <v>234</v>
      </c>
      <c r="AM318" t="s">
        <v>234</v>
      </c>
      <c r="AN318" t="s">
        <v>234</v>
      </c>
      <c r="AO318" t="s">
        <v>234</v>
      </c>
      <c r="AP318" t="s">
        <v>234</v>
      </c>
      <c r="AQ318" t="s">
        <v>234</v>
      </c>
      <c r="AR318" t="s">
        <v>234</v>
      </c>
      <c r="AS318" t="s">
        <v>234</v>
      </c>
      <c r="AT318" t="s">
        <v>234</v>
      </c>
      <c r="AU318" t="s">
        <v>234</v>
      </c>
      <c r="AV318" t="s">
        <v>234</v>
      </c>
      <c r="AW318" t="s">
        <v>234</v>
      </c>
      <c r="AX318" t="s">
        <v>234</v>
      </c>
      <c r="AY318" t="s">
        <v>234</v>
      </c>
      <c r="AZ318" t="s">
        <v>234</v>
      </c>
      <c r="BA318" t="s">
        <v>234</v>
      </c>
      <c r="BB318" t="s">
        <v>234</v>
      </c>
      <c r="BC318" t="s">
        <v>234</v>
      </c>
      <c r="BD318" t="s">
        <v>234</v>
      </c>
      <c r="BE318" s="252" t="s">
        <v>234</v>
      </c>
      <c r="BF318" t="s">
        <v>234</v>
      </c>
      <c r="BG318" t="s">
        <v>234</v>
      </c>
      <c r="BH318" s="252" t="s">
        <v>234</v>
      </c>
      <c r="BI318" t="s">
        <v>234</v>
      </c>
      <c r="BJ318" t="s">
        <v>234</v>
      </c>
      <c r="BK318" s="252" t="s">
        <v>234</v>
      </c>
      <c r="BL318" t="s">
        <v>234</v>
      </c>
      <c r="BM318" t="s">
        <v>234</v>
      </c>
      <c r="BN318" s="252" t="s">
        <v>234</v>
      </c>
      <c r="BO318" t="s">
        <v>234</v>
      </c>
      <c r="BP318" t="s">
        <v>234</v>
      </c>
      <c r="BQ318" s="252" t="s">
        <v>234</v>
      </c>
      <c r="BR318" t="s">
        <v>234</v>
      </c>
      <c r="BS318" t="s">
        <v>234</v>
      </c>
      <c r="BT318" t="s">
        <v>234</v>
      </c>
      <c r="BU318" t="s">
        <v>234</v>
      </c>
      <c r="BV318" t="s">
        <v>234</v>
      </c>
      <c r="BW318" t="s">
        <v>234</v>
      </c>
      <c r="BX318" t="s">
        <v>234</v>
      </c>
      <c r="BY318" t="s">
        <v>234</v>
      </c>
      <c r="BZ318" t="s">
        <v>234</v>
      </c>
      <c r="CA318" t="s">
        <v>234</v>
      </c>
      <c r="CB318" t="s">
        <v>234</v>
      </c>
      <c r="CC318" t="s">
        <v>234</v>
      </c>
      <c r="CD318" t="s">
        <v>234</v>
      </c>
      <c r="CE318" t="s">
        <v>234</v>
      </c>
      <c r="CF318" t="s">
        <v>234</v>
      </c>
      <c r="CG318" t="s">
        <v>234</v>
      </c>
      <c r="CH318" t="s">
        <v>234</v>
      </c>
      <c r="CI318" t="s">
        <v>234</v>
      </c>
      <c r="CJ318" t="s">
        <v>234</v>
      </c>
      <c r="CK318" t="s">
        <v>234</v>
      </c>
      <c r="CL318" t="s">
        <v>234</v>
      </c>
      <c r="CM318" t="s">
        <v>234</v>
      </c>
      <c r="CN318" t="s">
        <v>234</v>
      </c>
      <c r="CO318" t="s">
        <v>234</v>
      </c>
      <c r="CP318" t="s">
        <v>234</v>
      </c>
      <c r="CQ318" t="s">
        <v>234</v>
      </c>
      <c r="CR318" t="s">
        <v>234</v>
      </c>
      <c r="CS318" t="s">
        <v>234</v>
      </c>
      <c r="CT318" t="s">
        <v>234</v>
      </c>
      <c r="CU318" t="s">
        <v>234</v>
      </c>
      <c r="CV318" t="s">
        <v>234</v>
      </c>
      <c r="CW318" t="s">
        <v>234</v>
      </c>
      <c r="CX318" t="s">
        <v>234</v>
      </c>
      <c r="CY318" t="s">
        <v>234</v>
      </c>
      <c r="CZ318" t="s">
        <v>234</v>
      </c>
      <c r="DA318" t="s">
        <v>234</v>
      </c>
      <c r="DB318" t="s">
        <v>234</v>
      </c>
      <c r="DC318" t="s">
        <v>234</v>
      </c>
      <c r="DD318" t="s">
        <v>234</v>
      </c>
      <c r="DE318" t="s">
        <v>234</v>
      </c>
      <c r="DF318" t="s">
        <v>234</v>
      </c>
      <c r="DG318" t="s">
        <v>234</v>
      </c>
      <c r="DH318" t="s">
        <v>234</v>
      </c>
      <c r="DI318" t="s">
        <v>234</v>
      </c>
      <c r="DJ318" t="s">
        <v>234</v>
      </c>
      <c r="DK318" t="s">
        <v>234</v>
      </c>
      <c r="DL318" t="s">
        <v>234</v>
      </c>
      <c r="DM318" t="s">
        <v>234</v>
      </c>
      <c r="DN318" t="s">
        <v>234</v>
      </c>
      <c r="DO318" t="s">
        <v>234</v>
      </c>
      <c r="DP318" t="s">
        <v>234</v>
      </c>
      <c r="DQ318" t="s">
        <v>234</v>
      </c>
      <c r="DR318" t="s">
        <v>234</v>
      </c>
      <c r="DS318" t="s">
        <v>234</v>
      </c>
      <c r="DT318" t="s">
        <v>234</v>
      </c>
      <c r="DU318" t="s">
        <v>234</v>
      </c>
      <c r="DV318" t="s">
        <v>234</v>
      </c>
      <c r="DW318" t="s">
        <v>234</v>
      </c>
      <c r="DX318" t="s">
        <v>234</v>
      </c>
      <c r="DY318" t="s">
        <v>234</v>
      </c>
      <c r="DZ318" t="s">
        <v>234</v>
      </c>
      <c r="EA318" t="s">
        <v>234</v>
      </c>
      <c r="EB318" t="s">
        <v>234</v>
      </c>
      <c r="EC318" t="s">
        <v>234</v>
      </c>
      <c r="ED318" t="s">
        <v>234</v>
      </c>
      <c r="EE318" t="s">
        <v>234</v>
      </c>
      <c r="EF318" t="s">
        <v>234</v>
      </c>
      <c r="EG318" t="s">
        <v>234</v>
      </c>
      <c r="EH318" t="s">
        <v>234</v>
      </c>
      <c r="EI318" t="s">
        <v>234</v>
      </c>
      <c r="EJ318" t="s">
        <v>234</v>
      </c>
      <c r="EK318" s="252" t="s">
        <v>234</v>
      </c>
      <c r="EL318" t="s">
        <v>234</v>
      </c>
      <c r="EM318" t="s">
        <v>234</v>
      </c>
      <c r="EN318" t="s">
        <v>234</v>
      </c>
      <c r="EO318" t="s">
        <v>234</v>
      </c>
      <c r="EP318" t="s">
        <v>234</v>
      </c>
      <c r="EQ318" s="252" t="s">
        <v>234</v>
      </c>
      <c r="ER318" t="s">
        <v>234</v>
      </c>
      <c r="ES318" t="s">
        <v>234</v>
      </c>
      <c r="ET318" t="s">
        <v>234</v>
      </c>
      <c r="EU318" t="s">
        <v>234</v>
      </c>
      <c r="EV318" t="s">
        <v>234</v>
      </c>
      <c r="EW318" t="s">
        <v>234</v>
      </c>
      <c r="EX318" t="s">
        <v>234</v>
      </c>
      <c r="EY318" t="s">
        <v>234</v>
      </c>
      <c r="EZ318" t="s">
        <v>234</v>
      </c>
      <c r="FA318" t="s">
        <v>234</v>
      </c>
      <c r="FB318" t="s">
        <v>234</v>
      </c>
      <c r="FC318" t="s">
        <v>234</v>
      </c>
      <c r="FD318" t="s">
        <v>234</v>
      </c>
      <c r="FE318" t="s">
        <v>234</v>
      </c>
      <c r="FF318" t="s">
        <v>234</v>
      </c>
      <c r="FG318" t="s">
        <v>234</v>
      </c>
      <c r="FH318" t="s">
        <v>234</v>
      </c>
      <c r="FI318" t="s">
        <v>234</v>
      </c>
      <c r="FJ318" t="s">
        <v>234</v>
      </c>
      <c r="FK318" t="s">
        <v>234</v>
      </c>
      <c r="FL318" t="s">
        <v>234</v>
      </c>
      <c r="FM318" t="s">
        <v>234</v>
      </c>
      <c r="FN318" t="s">
        <v>234</v>
      </c>
      <c r="FO318" t="s">
        <v>234</v>
      </c>
      <c r="FP318" t="s">
        <v>234</v>
      </c>
      <c r="FQ318" t="s">
        <v>234</v>
      </c>
      <c r="FR318" t="s">
        <v>234</v>
      </c>
      <c r="FS318" t="s">
        <v>234</v>
      </c>
      <c r="FT318" t="s">
        <v>234</v>
      </c>
      <c r="FU318" t="s">
        <v>234</v>
      </c>
      <c r="FV318" t="s">
        <v>234</v>
      </c>
      <c r="FW318" t="s">
        <v>234</v>
      </c>
      <c r="FX318" t="s">
        <v>234</v>
      </c>
      <c r="FY318" t="s">
        <v>234</v>
      </c>
      <c r="FZ318" t="s">
        <v>234</v>
      </c>
      <c r="GA318" t="s">
        <v>234</v>
      </c>
      <c r="GB318" t="s">
        <v>234</v>
      </c>
      <c r="GC318" t="s">
        <v>234</v>
      </c>
      <c r="GD318" t="s">
        <v>234</v>
      </c>
      <c r="GE318" t="s">
        <v>234</v>
      </c>
      <c r="GF318" t="s">
        <v>234</v>
      </c>
      <c r="GG318" t="s">
        <v>234</v>
      </c>
      <c r="GH318" t="s">
        <v>234</v>
      </c>
      <c r="GI318" t="s">
        <v>234</v>
      </c>
      <c r="GJ318" t="s">
        <v>234</v>
      </c>
      <c r="GK318" t="s">
        <v>234</v>
      </c>
      <c r="GL318" t="s">
        <v>234</v>
      </c>
      <c r="GM318" t="s">
        <v>234</v>
      </c>
      <c r="GN318" t="s">
        <v>234</v>
      </c>
      <c r="GO318" t="s">
        <v>234</v>
      </c>
      <c r="GP318" t="s">
        <v>234</v>
      </c>
      <c r="GQ318" t="s">
        <v>234</v>
      </c>
      <c r="GR318" t="s">
        <v>234</v>
      </c>
      <c r="GS318" t="s">
        <v>234</v>
      </c>
      <c r="GT318" t="s">
        <v>234</v>
      </c>
      <c r="GU318" t="s">
        <v>234</v>
      </c>
      <c r="GV318" t="s">
        <v>234</v>
      </c>
      <c r="GW318" t="s">
        <v>234</v>
      </c>
      <c r="GX318" t="s">
        <v>234</v>
      </c>
      <c r="GY318" t="s">
        <v>234</v>
      </c>
      <c r="GZ318" t="s">
        <v>234</v>
      </c>
      <c r="HA318" t="s">
        <v>234</v>
      </c>
      <c r="HB318" t="s">
        <v>234</v>
      </c>
      <c r="HC318" t="s">
        <v>234</v>
      </c>
      <c r="HD318" t="s">
        <v>234</v>
      </c>
      <c r="HE318" t="s">
        <v>234</v>
      </c>
      <c r="HF318" t="s">
        <v>234</v>
      </c>
      <c r="HG318" t="s">
        <v>234</v>
      </c>
      <c r="HH318" t="s">
        <v>234</v>
      </c>
      <c r="HI318" t="s">
        <v>234</v>
      </c>
      <c r="HJ318" t="s">
        <v>234</v>
      </c>
      <c r="HK318" t="s">
        <v>234</v>
      </c>
      <c r="HL318" t="s">
        <v>234</v>
      </c>
      <c r="HM318" t="s">
        <v>234</v>
      </c>
      <c r="HN318" t="s">
        <v>234</v>
      </c>
      <c r="HO318" t="s">
        <v>234</v>
      </c>
      <c r="HP318" t="s">
        <v>234</v>
      </c>
      <c r="HQ318" t="s">
        <v>1655</v>
      </c>
      <c r="HR318" t="s">
        <v>1713</v>
      </c>
      <c r="HS318" t="s">
        <v>276</v>
      </c>
      <c r="HT318" t="s">
        <v>234</v>
      </c>
      <c r="HU318" t="s">
        <v>277</v>
      </c>
      <c r="HV318" t="s">
        <v>278</v>
      </c>
      <c r="HW318" t="s">
        <v>278</v>
      </c>
      <c r="HX318" t="s">
        <v>351</v>
      </c>
      <c r="HY318" t="s">
        <v>4532</v>
      </c>
      <c r="HZ318" t="s">
        <v>256</v>
      </c>
      <c r="IA318" t="s">
        <v>258</v>
      </c>
      <c r="IB318" t="s">
        <v>258</v>
      </c>
      <c r="IC318" t="s">
        <v>3810</v>
      </c>
      <c r="ID318" t="s">
        <v>234</v>
      </c>
      <c r="IE318" t="s">
        <v>234</v>
      </c>
      <c r="IF318" t="s">
        <v>234</v>
      </c>
      <c r="IG318" t="s">
        <v>234</v>
      </c>
      <c r="IH318" t="s">
        <v>234</v>
      </c>
      <c r="II318">
        <v>5</v>
      </c>
      <c r="IJ318" t="s">
        <v>4139</v>
      </c>
      <c r="IK318" t="s">
        <v>234</v>
      </c>
      <c r="IL318" t="s">
        <v>259</v>
      </c>
      <c r="IM318" s="99">
        <v>1</v>
      </c>
      <c r="IN318" t="s">
        <v>261</v>
      </c>
      <c r="IO318" t="s">
        <v>3859</v>
      </c>
      <c r="IP318" t="s">
        <v>261</v>
      </c>
      <c r="IQ318" t="s">
        <v>234</v>
      </c>
      <c r="IR318" t="s">
        <v>234</v>
      </c>
      <c r="IS318" t="s">
        <v>234</v>
      </c>
      <c r="IT318" t="s">
        <v>234</v>
      </c>
      <c r="IU318" t="s">
        <v>234</v>
      </c>
      <c r="IV318" t="s">
        <v>234</v>
      </c>
      <c r="IW318" t="s">
        <v>234</v>
      </c>
      <c r="IX318" t="s">
        <v>234</v>
      </c>
      <c r="IY318" t="s">
        <v>234</v>
      </c>
      <c r="IZ318" t="s">
        <v>234</v>
      </c>
      <c r="JA318" t="s">
        <v>234</v>
      </c>
      <c r="JB318" t="s">
        <v>234</v>
      </c>
      <c r="JC318" t="s">
        <v>234</v>
      </c>
      <c r="JD318" t="s">
        <v>234</v>
      </c>
      <c r="JE318" t="s">
        <v>261</v>
      </c>
      <c r="JF318" t="s">
        <v>234</v>
      </c>
      <c r="JG318" t="s">
        <v>234</v>
      </c>
      <c r="JH318" t="s">
        <v>234</v>
      </c>
      <c r="JI318" t="s">
        <v>234</v>
      </c>
      <c r="JJ318" t="s">
        <v>234</v>
      </c>
      <c r="JK318" t="s">
        <v>234</v>
      </c>
      <c r="JL318" t="s">
        <v>234</v>
      </c>
      <c r="JM318" t="s">
        <v>234</v>
      </c>
      <c r="JN318" t="s">
        <v>234</v>
      </c>
      <c r="JO318" t="s">
        <v>234</v>
      </c>
      <c r="JP318" t="s">
        <v>234</v>
      </c>
      <c r="JQ318" t="s">
        <v>234</v>
      </c>
      <c r="JR318" t="s">
        <v>234</v>
      </c>
      <c r="JS318" t="s">
        <v>234</v>
      </c>
      <c r="JT318" t="s">
        <v>234</v>
      </c>
      <c r="JU318" t="s">
        <v>234</v>
      </c>
      <c r="JV318" t="s">
        <v>234</v>
      </c>
      <c r="JW318" t="s">
        <v>234</v>
      </c>
      <c r="JX318" t="s">
        <v>3443</v>
      </c>
    </row>
    <row r="319" spans="1:284" x14ac:dyDescent="0.35">
      <c r="A319" t="s">
        <v>4534</v>
      </c>
      <c r="B319" s="268">
        <v>44622</v>
      </c>
      <c r="C319" t="s">
        <v>451</v>
      </c>
      <c r="D319" t="s">
        <v>450</v>
      </c>
      <c r="E319" t="s">
        <v>4486</v>
      </c>
      <c r="F319" t="s">
        <v>441</v>
      </c>
      <c r="G319" t="s">
        <v>1922</v>
      </c>
      <c r="H319" t="s">
        <v>4487</v>
      </c>
      <c r="I319" t="s">
        <v>246</v>
      </c>
      <c r="J319" t="s">
        <v>4489</v>
      </c>
      <c r="K319" t="s">
        <v>366</v>
      </c>
      <c r="L319" t="s">
        <v>248</v>
      </c>
      <c r="M319" t="s">
        <v>274</v>
      </c>
      <c r="N319" t="s">
        <v>234</v>
      </c>
      <c r="O319" t="s">
        <v>234</v>
      </c>
      <c r="P319" t="s">
        <v>234</v>
      </c>
      <c r="Q319" t="s">
        <v>234</v>
      </c>
      <c r="R319" t="s">
        <v>234</v>
      </c>
      <c r="S319" t="s">
        <v>234</v>
      </c>
      <c r="T319" t="s">
        <v>234</v>
      </c>
      <c r="U319" t="s">
        <v>234</v>
      </c>
      <c r="V319" t="s">
        <v>234</v>
      </c>
      <c r="W319" t="s">
        <v>234</v>
      </c>
      <c r="X319" t="s">
        <v>234</v>
      </c>
      <c r="Y319" t="s">
        <v>234</v>
      </c>
      <c r="Z319" t="s">
        <v>234</v>
      </c>
      <c r="AA319" t="s">
        <v>234</v>
      </c>
      <c r="AB319" t="s">
        <v>234</v>
      </c>
      <c r="AC319" t="s">
        <v>234</v>
      </c>
      <c r="AD319" t="s">
        <v>234</v>
      </c>
      <c r="AE319" t="s">
        <v>234</v>
      </c>
      <c r="AF319" t="s">
        <v>234</v>
      </c>
      <c r="AG319" t="s">
        <v>234</v>
      </c>
      <c r="AH319" t="s">
        <v>234</v>
      </c>
      <c r="AI319" t="s">
        <v>234</v>
      </c>
      <c r="AJ319" t="s">
        <v>234</v>
      </c>
      <c r="AK319" t="s">
        <v>234</v>
      </c>
      <c r="AL319" t="s">
        <v>234</v>
      </c>
      <c r="AM319" t="s">
        <v>234</v>
      </c>
      <c r="AN319" t="s">
        <v>234</v>
      </c>
      <c r="AO319" t="s">
        <v>234</v>
      </c>
      <c r="AP319" t="s">
        <v>234</v>
      </c>
      <c r="AQ319" t="s">
        <v>234</v>
      </c>
      <c r="AR319" t="s">
        <v>234</v>
      </c>
      <c r="AS319" t="s">
        <v>234</v>
      </c>
      <c r="AT319" t="s">
        <v>234</v>
      </c>
      <c r="AU319" t="s">
        <v>234</v>
      </c>
      <c r="AV319" t="s">
        <v>234</v>
      </c>
      <c r="AW319" t="s">
        <v>234</v>
      </c>
      <c r="AX319" t="s">
        <v>234</v>
      </c>
      <c r="AY319" t="s">
        <v>234</v>
      </c>
      <c r="AZ319" t="s">
        <v>234</v>
      </c>
      <c r="BA319" t="s">
        <v>234</v>
      </c>
      <c r="BB319" t="s">
        <v>234</v>
      </c>
      <c r="BC319" t="s">
        <v>234</v>
      </c>
      <c r="BD319" t="s">
        <v>234</v>
      </c>
      <c r="BE319" s="252" t="s">
        <v>234</v>
      </c>
      <c r="BF319" t="s">
        <v>234</v>
      </c>
      <c r="BG319" t="s">
        <v>234</v>
      </c>
      <c r="BH319" s="252" t="s">
        <v>234</v>
      </c>
      <c r="BI319" t="s">
        <v>234</v>
      </c>
      <c r="BJ319" t="s">
        <v>234</v>
      </c>
      <c r="BK319" s="252" t="s">
        <v>234</v>
      </c>
      <c r="BL319" t="s">
        <v>234</v>
      </c>
      <c r="BM319" t="s">
        <v>234</v>
      </c>
      <c r="BN319" s="252" t="s">
        <v>234</v>
      </c>
      <c r="BO319" t="s">
        <v>234</v>
      </c>
      <c r="BP319" t="s">
        <v>234</v>
      </c>
      <c r="BQ319" s="252" t="s">
        <v>234</v>
      </c>
      <c r="BR319" t="s">
        <v>234</v>
      </c>
      <c r="BS319" t="s">
        <v>234</v>
      </c>
      <c r="BT319" t="s">
        <v>234</v>
      </c>
      <c r="BU319" t="s">
        <v>234</v>
      </c>
      <c r="BV319" t="s">
        <v>234</v>
      </c>
      <c r="BW319" t="s">
        <v>234</v>
      </c>
      <c r="BX319" t="s">
        <v>234</v>
      </c>
      <c r="BY319" t="s">
        <v>234</v>
      </c>
      <c r="BZ319" t="s">
        <v>234</v>
      </c>
      <c r="CA319" t="s">
        <v>234</v>
      </c>
      <c r="CB319" t="s">
        <v>234</v>
      </c>
      <c r="CC319" t="s">
        <v>234</v>
      </c>
      <c r="CD319" t="s">
        <v>234</v>
      </c>
      <c r="CE319" t="s">
        <v>234</v>
      </c>
      <c r="CF319" t="s">
        <v>234</v>
      </c>
      <c r="CG319" t="s">
        <v>234</v>
      </c>
      <c r="CH319" t="s">
        <v>234</v>
      </c>
      <c r="CI319" t="s">
        <v>234</v>
      </c>
      <c r="CJ319" t="s">
        <v>234</v>
      </c>
      <c r="CK319" t="s">
        <v>234</v>
      </c>
      <c r="CL319" t="s">
        <v>234</v>
      </c>
      <c r="CM319" t="s">
        <v>234</v>
      </c>
      <c r="CN319" t="s">
        <v>234</v>
      </c>
      <c r="CO319" t="s">
        <v>234</v>
      </c>
      <c r="CP319" t="s">
        <v>234</v>
      </c>
      <c r="CQ319" t="s">
        <v>234</v>
      </c>
      <c r="CR319" t="s">
        <v>234</v>
      </c>
      <c r="CS319" t="s">
        <v>234</v>
      </c>
      <c r="CT319" t="s">
        <v>234</v>
      </c>
      <c r="CU319" t="s">
        <v>234</v>
      </c>
      <c r="CV319" t="s">
        <v>234</v>
      </c>
      <c r="CW319" t="s">
        <v>234</v>
      </c>
      <c r="CX319" t="s">
        <v>234</v>
      </c>
      <c r="CY319" t="s">
        <v>234</v>
      </c>
      <c r="CZ319" t="s">
        <v>234</v>
      </c>
      <c r="DA319" t="s">
        <v>234</v>
      </c>
      <c r="DB319" t="s">
        <v>234</v>
      </c>
      <c r="DC319" t="s">
        <v>234</v>
      </c>
      <c r="DD319" t="s">
        <v>234</v>
      </c>
      <c r="DE319" t="s">
        <v>234</v>
      </c>
      <c r="DF319" t="s">
        <v>234</v>
      </c>
      <c r="DG319" t="s">
        <v>234</v>
      </c>
      <c r="DH319" t="s">
        <v>234</v>
      </c>
      <c r="DI319" t="s">
        <v>234</v>
      </c>
      <c r="DJ319" t="s">
        <v>234</v>
      </c>
      <c r="DK319" t="s">
        <v>234</v>
      </c>
      <c r="DL319" t="s">
        <v>234</v>
      </c>
      <c r="DM319" t="s">
        <v>234</v>
      </c>
      <c r="DN319" t="s">
        <v>234</v>
      </c>
      <c r="DO319" t="s">
        <v>234</v>
      </c>
      <c r="DP319" t="s">
        <v>234</v>
      </c>
      <c r="DQ319" t="s">
        <v>234</v>
      </c>
      <c r="DR319" t="s">
        <v>234</v>
      </c>
      <c r="DS319" t="s">
        <v>234</v>
      </c>
      <c r="DT319" t="s">
        <v>234</v>
      </c>
      <c r="DU319" t="s">
        <v>234</v>
      </c>
      <c r="DV319" t="s">
        <v>234</v>
      </c>
      <c r="DW319" t="s">
        <v>234</v>
      </c>
      <c r="DX319" t="s">
        <v>234</v>
      </c>
      <c r="DY319" t="s">
        <v>234</v>
      </c>
      <c r="DZ319" t="s">
        <v>234</v>
      </c>
      <c r="EA319" t="s">
        <v>234</v>
      </c>
      <c r="EB319" t="s">
        <v>234</v>
      </c>
      <c r="EC319" t="s">
        <v>234</v>
      </c>
      <c r="ED319" t="s">
        <v>234</v>
      </c>
      <c r="EE319" t="s">
        <v>234</v>
      </c>
      <c r="EF319" t="s">
        <v>234</v>
      </c>
      <c r="EG319" t="s">
        <v>234</v>
      </c>
      <c r="EH319" t="s">
        <v>234</v>
      </c>
      <c r="EI319" t="s">
        <v>234</v>
      </c>
      <c r="EJ319" t="s">
        <v>234</v>
      </c>
      <c r="EK319" s="252" t="s">
        <v>234</v>
      </c>
      <c r="EL319" t="s">
        <v>234</v>
      </c>
      <c r="EM319" t="s">
        <v>234</v>
      </c>
      <c r="EN319" t="s">
        <v>234</v>
      </c>
      <c r="EO319" t="s">
        <v>234</v>
      </c>
      <c r="EP319" t="s">
        <v>234</v>
      </c>
      <c r="EQ319" s="252" t="s">
        <v>234</v>
      </c>
      <c r="ER319" t="s">
        <v>234</v>
      </c>
      <c r="ES319" t="s">
        <v>234</v>
      </c>
      <c r="ET319" t="s">
        <v>234</v>
      </c>
      <c r="EU319" t="s">
        <v>234</v>
      </c>
      <c r="EV319" t="s">
        <v>234</v>
      </c>
      <c r="EW319" t="s">
        <v>234</v>
      </c>
      <c r="EX319" t="s">
        <v>234</v>
      </c>
      <c r="EY319" t="s">
        <v>234</v>
      </c>
      <c r="EZ319" t="s">
        <v>234</v>
      </c>
      <c r="FA319" t="s">
        <v>234</v>
      </c>
      <c r="FB319" t="s">
        <v>234</v>
      </c>
      <c r="FC319" t="s">
        <v>234</v>
      </c>
      <c r="FD319" t="s">
        <v>234</v>
      </c>
      <c r="FE319" t="s">
        <v>234</v>
      </c>
      <c r="FF319" t="s">
        <v>234</v>
      </c>
      <c r="FG319" t="s">
        <v>234</v>
      </c>
      <c r="FH319" t="s">
        <v>234</v>
      </c>
      <c r="FI319" t="s">
        <v>234</v>
      </c>
      <c r="FJ319" t="s">
        <v>234</v>
      </c>
      <c r="FK319" t="s">
        <v>234</v>
      </c>
      <c r="FL319" t="s">
        <v>234</v>
      </c>
      <c r="FM319" t="s">
        <v>234</v>
      </c>
      <c r="FN319" t="s">
        <v>234</v>
      </c>
      <c r="FO319" t="s">
        <v>234</v>
      </c>
      <c r="FP319" t="s">
        <v>234</v>
      </c>
      <c r="FQ319" t="s">
        <v>234</v>
      </c>
      <c r="FR319" t="s">
        <v>234</v>
      </c>
      <c r="FS319" t="s">
        <v>234</v>
      </c>
      <c r="FT319" t="s">
        <v>234</v>
      </c>
      <c r="FU319" t="s">
        <v>234</v>
      </c>
      <c r="FV319" t="s">
        <v>234</v>
      </c>
      <c r="FW319" t="s">
        <v>234</v>
      </c>
      <c r="FX319" t="s">
        <v>234</v>
      </c>
      <c r="FY319" t="s">
        <v>234</v>
      </c>
      <c r="FZ319" t="s">
        <v>234</v>
      </c>
      <c r="GA319" t="s">
        <v>234</v>
      </c>
      <c r="GB319" t="s">
        <v>234</v>
      </c>
      <c r="GC319" t="s">
        <v>234</v>
      </c>
      <c r="GD319" t="s">
        <v>234</v>
      </c>
      <c r="GE319" t="s">
        <v>234</v>
      </c>
      <c r="GF319" t="s">
        <v>234</v>
      </c>
      <c r="GG319" t="s">
        <v>234</v>
      </c>
      <c r="GH319" t="s">
        <v>234</v>
      </c>
      <c r="GI319" t="s">
        <v>234</v>
      </c>
      <c r="GJ319" t="s">
        <v>234</v>
      </c>
      <c r="GK319" t="s">
        <v>234</v>
      </c>
      <c r="GL319" t="s">
        <v>234</v>
      </c>
      <c r="GM319" t="s">
        <v>234</v>
      </c>
      <c r="GN319" t="s">
        <v>234</v>
      </c>
      <c r="GO319" t="s">
        <v>234</v>
      </c>
      <c r="GP319" t="s">
        <v>234</v>
      </c>
      <c r="GQ319" t="s">
        <v>234</v>
      </c>
      <c r="GR319" t="s">
        <v>234</v>
      </c>
      <c r="GS319" t="s">
        <v>234</v>
      </c>
      <c r="GT319" t="s">
        <v>234</v>
      </c>
      <c r="GU319" t="s">
        <v>234</v>
      </c>
      <c r="GV319" t="s">
        <v>234</v>
      </c>
      <c r="GW319" t="s">
        <v>234</v>
      </c>
      <c r="GX319" t="s">
        <v>234</v>
      </c>
      <c r="GY319" t="s">
        <v>234</v>
      </c>
      <c r="GZ319" t="s">
        <v>234</v>
      </c>
      <c r="HA319" t="s">
        <v>234</v>
      </c>
      <c r="HB319" t="s">
        <v>234</v>
      </c>
      <c r="HC319" t="s">
        <v>234</v>
      </c>
      <c r="HD319" t="s">
        <v>234</v>
      </c>
      <c r="HE319" t="s">
        <v>234</v>
      </c>
      <c r="HF319" t="s">
        <v>234</v>
      </c>
      <c r="HG319" t="s">
        <v>234</v>
      </c>
      <c r="HH319" t="s">
        <v>234</v>
      </c>
      <c r="HI319" t="s">
        <v>234</v>
      </c>
      <c r="HJ319" t="s">
        <v>234</v>
      </c>
      <c r="HK319" t="s">
        <v>234</v>
      </c>
      <c r="HL319" t="s">
        <v>234</v>
      </c>
      <c r="HM319" t="s">
        <v>234</v>
      </c>
      <c r="HN319" t="s">
        <v>234</v>
      </c>
      <c r="HO319" t="s">
        <v>234</v>
      </c>
      <c r="HP319" t="s">
        <v>234</v>
      </c>
      <c r="HQ319" t="s">
        <v>1655</v>
      </c>
      <c r="HR319" t="s">
        <v>1715</v>
      </c>
      <c r="HS319" t="s">
        <v>234</v>
      </c>
      <c r="HT319" t="s">
        <v>234</v>
      </c>
      <c r="HU319" t="s">
        <v>234</v>
      </c>
      <c r="HV319" t="s">
        <v>234</v>
      </c>
      <c r="HW319" t="s">
        <v>234</v>
      </c>
      <c r="HX319" t="s">
        <v>234</v>
      </c>
      <c r="HY319" t="s">
        <v>234</v>
      </c>
      <c r="HZ319" t="s">
        <v>234</v>
      </c>
      <c r="IA319" t="s">
        <v>234</v>
      </c>
      <c r="IB319" t="s">
        <v>234</v>
      </c>
      <c r="IC319" t="s">
        <v>234</v>
      </c>
      <c r="ID319" t="s">
        <v>234</v>
      </c>
      <c r="IE319" t="s">
        <v>234</v>
      </c>
      <c r="IF319" t="s">
        <v>234</v>
      </c>
      <c r="IG319" t="s">
        <v>234</v>
      </c>
      <c r="IH319" t="s">
        <v>234</v>
      </c>
      <c r="II319" t="s">
        <v>234</v>
      </c>
      <c r="IJ319" t="s">
        <v>234</v>
      </c>
      <c r="IK319" t="s">
        <v>234</v>
      </c>
      <c r="IL319" t="s">
        <v>234</v>
      </c>
      <c r="IM319" t="s">
        <v>234</v>
      </c>
      <c r="IN319" t="s">
        <v>234</v>
      </c>
      <c r="IO319" t="s">
        <v>234</v>
      </c>
      <c r="IP319" t="s">
        <v>234</v>
      </c>
      <c r="IQ319" t="s">
        <v>234</v>
      </c>
      <c r="IR319" t="s">
        <v>234</v>
      </c>
      <c r="IS319" t="s">
        <v>234</v>
      </c>
      <c r="IT319" t="s">
        <v>234</v>
      </c>
      <c r="IU319" t="s">
        <v>234</v>
      </c>
      <c r="IV319" t="s">
        <v>234</v>
      </c>
      <c r="IW319" t="s">
        <v>234</v>
      </c>
      <c r="IX319" t="s">
        <v>234</v>
      </c>
      <c r="IY319" t="s">
        <v>234</v>
      </c>
      <c r="IZ319" t="s">
        <v>234</v>
      </c>
      <c r="JA319" t="s">
        <v>234</v>
      </c>
      <c r="JB319" t="s">
        <v>234</v>
      </c>
      <c r="JC319" t="s">
        <v>234</v>
      </c>
      <c r="JD319" t="s">
        <v>234</v>
      </c>
      <c r="JE319" t="s">
        <v>261</v>
      </c>
      <c r="JF319" t="s">
        <v>234</v>
      </c>
      <c r="JG319" t="s">
        <v>234</v>
      </c>
      <c r="JH319" t="s">
        <v>234</v>
      </c>
      <c r="JI319" t="s">
        <v>234</v>
      </c>
      <c r="JJ319" t="s">
        <v>234</v>
      </c>
      <c r="JK319" t="s">
        <v>234</v>
      </c>
      <c r="JL319" t="s">
        <v>234</v>
      </c>
      <c r="JM319" t="s">
        <v>234</v>
      </c>
      <c r="JN319" t="s">
        <v>234</v>
      </c>
      <c r="JO319" t="s">
        <v>234</v>
      </c>
      <c r="JP319" t="s">
        <v>234</v>
      </c>
      <c r="JQ319" t="s">
        <v>234</v>
      </c>
      <c r="JR319" t="s">
        <v>234</v>
      </c>
      <c r="JS319" t="s">
        <v>234</v>
      </c>
      <c r="JT319" t="s">
        <v>234</v>
      </c>
      <c r="JU319" t="s">
        <v>234</v>
      </c>
      <c r="JV319" t="s">
        <v>234</v>
      </c>
      <c r="JW319" t="s">
        <v>234</v>
      </c>
      <c r="JX319" t="s">
        <v>3443</v>
      </c>
    </row>
    <row r="320" spans="1:284" x14ac:dyDescent="0.35">
      <c r="A320" t="s">
        <v>4535</v>
      </c>
      <c r="B320" s="268">
        <v>44622</v>
      </c>
      <c r="C320" t="s">
        <v>451</v>
      </c>
      <c r="D320" t="s">
        <v>450</v>
      </c>
      <c r="E320" t="s">
        <v>4486</v>
      </c>
      <c r="F320" t="s">
        <v>441</v>
      </c>
      <c r="G320" t="s">
        <v>1922</v>
      </c>
      <c r="H320" t="s">
        <v>4487</v>
      </c>
      <c r="I320" t="s">
        <v>246</v>
      </c>
      <c r="J320" t="s">
        <v>4489</v>
      </c>
      <c r="K320" t="s">
        <v>366</v>
      </c>
      <c r="L320" t="s">
        <v>248</v>
      </c>
      <c r="M320" t="s">
        <v>250</v>
      </c>
      <c r="N320" t="s">
        <v>234</v>
      </c>
      <c r="O320" t="s">
        <v>234</v>
      </c>
      <c r="P320" t="s">
        <v>234</v>
      </c>
      <c r="Q320" t="s">
        <v>234</v>
      </c>
      <c r="R320" t="s">
        <v>234</v>
      </c>
      <c r="S320" t="s">
        <v>234</v>
      </c>
      <c r="T320" t="s">
        <v>234</v>
      </c>
      <c r="U320" t="s">
        <v>234</v>
      </c>
      <c r="V320" t="s">
        <v>234</v>
      </c>
      <c r="W320" t="s">
        <v>234</v>
      </c>
      <c r="X320" t="s">
        <v>234</v>
      </c>
      <c r="Y320" t="s">
        <v>234</v>
      </c>
      <c r="Z320" t="s">
        <v>234</v>
      </c>
      <c r="AA320" t="s">
        <v>234</v>
      </c>
      <c r="AB320" t="s">
        <v>234</v>
      </c>
      <c r="AC320" t="s">
        <v>234</v>
      </c>
      <c r="AD320" t="s">
        <v>234</v>
      </c>
      <c r="AE320" t="s">
        <v>234</v>
      </c>
      <c r="AF320" t="s">
        <v>234</v>
      </c>
      <c r="AG320" t="s">
        <v>234</v>
      </c>
      <c r="AH320" t="s">
        <v>234</v>
      </c>
      <c r="AI320" t="s">
        <v>234</v>
      </c>
      <c r="AJ320" t="s">
        <v>234</v>
      </c>
      <c r="AK320" t="s">
        <v>234</v>
      </c>
      <c r="AL320" t="s">
        <v>234</v>
      </c>
      <c r="AM320" t="s">
        <v>234</v>
      </c>
      <c r="AN320" t="s">
        <v>234</v>
      </c>
      <c r="AO320" t="s">
        <v>234</v>
      </c>
      <c r="AP320" t="s">
        <v>234</v>
      </c>
      <c r="AQ320" t="s">
        <v>234</v>
      </c>
      <c r="AR320" t="s">
        <v>234</v>
      </c>
      <c r="AS320" t="s">
        <v>234</v>
      </c>
      <c r="AT320" t="s">
        <v>234</v>
      </c>
      <c r="AU320" t="s">
        <v>234</v>
      </c>
      <c r="AV320" t="s">
        <v>234</v>
      </c>
      <c r="AW320" t="s">
        <v>234</v>
      </c>
      <c r="AX320" t="s">
        <v>234</v>
      </c>
      <c r="AY320" t="s">
        <v>234</v>
      </c>
      <c r="AZ320" t="s">
        <v>234</v>
      </c>
      <c r="BA320" t="s">
        <v>234</v>
      </c>
      <c r="BB320" t="s">
        <v>234</v>
      </c>
      <c r="BC320" t="s">
        <v>234</v>
      </c>
      <c r="BD320" t="s">
        <v>234</v>
      </c>
      <c r="BE320" s="252" t="s">
        <v>234</v>
      </c>
      <c r="BF320" t="s">
        <v>234</v>
      </c>
      <c r="BG320" t="s">
        <v>234</v>
      </c>
      <c r="BH320" s="252" t="s">
        <v>234</v>
      </c>
      <c r="BI320" t="s">
        <v>234</v>
      </c>
      <c r="BJ320" t="s">
        <v>234</v>
      </c>
      <c r="BK320" s="252" t="s">
        <v>234</v>
      </c>
      <c r="BL320" t="s">
        <v>234</v>
      </c>
      <c r="BM320" t="s">
        <v>234</v>
      </c>
      <c r="BN320" s="252" t="s">
        <v>234</v>
      </c>
      <c r="BO320" t="s">
        <v>234</v>
      </c>
      <c r="BP320" t="s">
        <v>234</v>
      </c>
      <c r="BQ320" s="252" t="s">
        <v>234</v>
      </c>
      <c r="BR320" t="s">
        <v>234</v>
      </c>
      <c r="BS320" t="s">
        <v>234</v>
      </c>
      <c r="BT320" t="s">
        <v>234</v>
      </c>
      <c r="BU320" t="s">
        <v>234</v>
      </c>
      <c r="BV320" t="s">
        <v>234</v>
      </c>
      <c r="BW320" t="s">
        <v>234</v>
      </c>
      <c r="BX320" t="s">
        <v>234</v>
      </c>
      <c r="BY320" t="s">
        <v>234</v>
      </c>
      <c r="BZ320" t="s">
        <v>234</v>
      </c>
      <c r="CA320" t="s">
        <v>234</v>
      </c>
      <c r="CB320" t="s">
        <v>234</v>
      </c>
      <c r="CC320" t="s">
        <v>234</v>
      </c>
      <c r="CD320" t="s">
        <v>234</v>
      </c>
      <c r="CE320" t="s">
        <v>234</v>
      </c>
      <c r="CF320" t="s">
        <v>234</v>
      </c>
      <c r="CG320" t="s">
        <v>234</v>
      </c>
      <c r="CH320" t="s">
        <v>234</v>
      </c>
      <c r="CI320" t="s">
        <v>234</v>
      </c>
      <c r="CJ320" t="s">
        <v>234</v>
      </c>
      <c r="CK320" t="s">
        <v>234</v>
      </c>
      <c r="CL320" t="s">
        <v>234</v>
      </c>
      <c r="CM320" t="s">
        <v>234</v>
      </c>
      <c r="CN320" t="s">
        <v>234</v>
      </c>
      <c r="CO320" t="s">
        <v>234</v>
      </c>
      <c r="CP320" t="s">
        <v>234</v>
      </c>
      <c r="CQ320" t="s">
        <v>234</v>
      </c>
      <c r="CR320" t="s">
        <v>234</v>
      </c>
      <c r="CS320" t="s">
        <v>234</v>
      </c>
      <c r="CT320" t="s">
        <v>234</v>
      </c>
      <c r="CU320" t="s">
        <v>234</v>
      </c>
      <c r="CV320" t="s">
        <v>234</v>
      </c>
      <c r="CW320" t="s">
        <v>234</v>
      </c>
      <c r="CX320" t="s">
        <v>234</v>
      </c>
      <c r="CY320" t="s">
        <v>234</v>
      </c>
      <c r="CZ320" t="s">
        <v>234</v>
      </c>
      <c r="DA320" t="s">
        <v>234</v>
      </c>
      <c r="DB320" t="s">
        <v>234</v>
      </c>
      <c r="DC320" t="s">
        <v>234</v>
      </c>
      <c r="DD320" t="s">
        <v>234</v>
      </c>
      <c r="DE320" t="s">
        <v>234</v>
      </c>
      <c r="DF320" t="s">
        <v>234</v>
      </c>
      <c r="DG320" t="s">
        <v>234</v>
      </c>
      <c r="DH320" t="s">
        <v>234</v>
      </c>
      <c r="DI320" t="s">
        <v>234</v>
      </c>
      <c r="DJ320" t="s">
        <v>234</v>
      </c>
      <c r="DK320" t="s">
        <v>234</v>
      </c>
      <c r="DL320" t="s">
        <v>234</v>
      </c>
      <c r="DM320" t="s">
        <v>234</v>
      </c>
      <c r="DN320" t="s">
        <v>234</v>
      </c>
      <c r="DO320" t="s">
        <v>234</v>
      </c>
      <c r="DP320" t="s">
        <v>234</v>
      </c>
      <c r="DQ320" t="s">
        <v>234</v>
      </c>
      <c r="DR320" t="s">
        <v>234</v>
      </c>
      <c r="DS320" t="s">
        <v>234</v>
      </c>
      <c r="DT320" t="s">
        <v>234</v>
      </c>
      <c r="DU320" t="s">
        <v>234</v>
      </c>
      <c r="DV320" t="s">
        <v>234</v>
      </c>
      <c r="DW320" t="s">
        <v>234</v>
      </c>
      <c r="DX320" t="s">
        <v>234</v>
      </c>
      <c r="DY320" t="s">
        <v>234</v>
      </c>
      <c r="DZ320" t="s">
        <v>234</v>
      </c>
      <c r="EA320" t="s">
        <v>234</v>
      </c>
      <c r="EB320" t="s">
        <v>234</v>
      </c>
      <c r="EC320" t="s">
        <v>234</v>
      </c>
      <c r="ED320" t="s">
        <v>234</v>
      </c>
      <c r="EE320" t="s">
        <v>234</v>
      </c>
      <c r="EF320" t="s">
        <v>234</v>
      </c>
      <c r="EG320" t="s">
        <v>234</v>
      </c>
      <c r="EH320" t="s">
        <v>234</v>
      </c>
      <c r="EI320" t="s">
        <v>234</v>
      </c>
      <c r="EJ320" t="s">
        <v>234</v>
      </c>
      <c r="EK320" s="252" t="s">
        <v>234</v>
      </c>
      <c r="EL320" t="s">
        <v>234</v>
      </c>
      <c r="EM320" t="s">
        <v>234</v>
      </c>
      <c r="EN320" t="s">
        <v>234</v>
      </c>
      <c r="EO320" t="s">
        <v>234</v>
      </c>
      <c r="EP320" t="s">
        <v>234</v>
      </c>
      <c r="EQ320" s="252" t="s">
        <v>234</v>
      </c>
      <c r="ER320" t="s">
        <v>234</v>
      </c>
      <c r="ES320" t="s">
        <v>234</v>
      </c>
      <c r="ET320" t="s">
        <v>234</v>
      </c>
      <c r="EU320" t="s">
        <v>234</v>
      </c>
      <c r="EV320" t="s">
        <v>234</v>
      </c>
      <c r="EW320" t="s">
        <v>234</v>
      </c>
      <c r="EX320" t="s">
        <v>234</v>
      </c>
      <c r="EY320" t="s">
        <v>234</v>
      </c>
      <c r="EZ320" t="s">
        <v>234</v>
      </c>
      <c r="FA320" t="s">
        <v>234</v>
      </c>
      <c r="FB320" t="s">
        <v>234</v>
      </c>
      <c r="FC320" t="s">
        <v>234</v>
      </c>
      <c r="FD320" t="s">
        <v>234</v>
      </c>
      <c r="FE320" t="s">
        <v>234</v>
      </c>
      <c r="FF320" t="s">
        <v>234</v>
      </c>
      <c r="FG320" t="s">
        <v>234</v>
      </c>
      <c r="FH320" t="s">
        <v>234</v>
      </c>
      <c r="FI320" t="s">
        <v>234</v>
      </c>
      <c r="FJ320" t="s">
        <v>234</v>
      </c>
      <c r="FK320" t="s">
        <v>234</v>
      </c>
      <c r="FL320" t="s">
        <v>234</v>
      </c>
      <c r="FM320" t="s">
        <v>234</v>
      </c>
      <c r="FN320" t="s">
        <v>234</v>
      </c>
      <c r="FO320" t="s">
        <v>234</v>
      </c>
      <c r="FP320" t="s">
        <v>234</v>
      </c>
      <c r="FQ320" t="s">
        <v>234</v>
      </c>
      <c r="FR320" t="s">
        <v>234</v>
      </c>
      <c r="FS320" t="s">
        <v>234</v>
      </c>
      <c r="FT320" t="s">
        <v>234</v>
      </c>
      <c r="FU320" t="s">
        <v>234</v>
      </c>
      <c r="FV320" t="s">
        <v>234</v>
      </c>
      <c r="FW320" t="s">
        <v>234</v>
      </c>
      <c r="FX320" t="s">
        <v>234</v>
      </c>
      <c r="FY320" t="s">
        <v>234</v>
      </c>
      <c r="FZ320" t="s">
        <v>234</v>
      </c>
      <c r="GA320" t="s">
        <v>234</v>
      </c>
      <c r="GB320" t="s">
        <v>234</v>
      </c>
      <c r="GC320" t="s">
        <v>234</v>
      </c>
      <c r="GD320" t="s">
        <v>234</v>
      </c>
      <c r="GE320" t="s">
        <v>234</v>
      </c>
      <c r="GF320" t="s">
        <v>234</v>
      </c>
      <c r="GG320" t="s">
        <v>234</v>
      </c>
      <c r="GH320" t="s">
        <v>234</v>
      </c>
      <c r="GI320" t="s">
        <v>234</v>
      </c>
      <c r="GJ320" t="s">
        <v>234</v>
      </c>
      <c r="GK320" t="s">
        <v>234</v>
      </c>
      <c r="GL320" t="s">
        <v>234</v>
      </c>
      <c r="GM320" t="s">
        <v>234</v>
      </c>
      <c r="GN320" t="s">
        <v>234</v>
      </c>
      <c r="GO320" t="s">
        <v>234</v>
      </c>
      <c r="GP320" t="s">
        <v>234</v>
      </c>
      <c r="GQ320" t="s">
        <v>234</v>
      </c>
      <c r="GR320" t="s">
        <v>234</v>
      </c>
      <c r="GS320" t="s">
        <v>234</v>
      </c>
      <c r="GT320" t="s">
        <v>234</v>
      </c>
      <c r="GU320" t="s">
        <v>234</v>
      </c>
      <c r="GV320" t="s">
        <v>234</v>
      </c>
      <c r="GW320" t="s">
        <v>234</v>
      </c>
      <c r="GX320" t="s">
        <v>234</v>
      </c>
      <c r="GY320" t="s">
        <v>234</v>
      </c>
      <c r="GZ320" t="s">
        <v>234</v>
      </c>
      <c r="HA320" t="s">
        <v>234</v>
      </c>
      <c r="HB320" t="s">
        <v>234</v>
      </c>
      <c r="HC320" t="s">
        <v>234</v>
      </c>
      <c r="HD320" t="s">
        <v>234</v>
      </c>
      <c r="HE320" t="s">
        <v>234</v>
      </c>
      <c r="HF320" t="s">
        <v>234</v>
      </c>
      <c r="HG320" t="s">
        <v>234</v>
      </c>
      <c r="HH320" t="s">
        <v>234</v>
      </c>
      <c r="HI320" t="s">
        <v>234</v>
      </c>
      <c r="HJ320" t="s">
        <v>234</v>
      </c>
      <c r="HK320" t="s">
        <v>234</v>
      </c>
      <c r="HL320" t="s">
        <v>234</v>
      </c>
      <c r="HM320" t="s">
        <v>234</v>
      </c>
      <c r="HN320" t="s">
        <v>234</v>
      </c>
      <c r="HO320" t="s">
        <v>234</v>
      </c>
      <c r="HP320" t="s">
        <v>234</v>
      </c>
      <c r="HQ320" t="s">
        <v>1655</v>
      </c>
      <c r="HR320" t="s">
        <v>1713</v>
      </c>
      <c r="HS320" t="s">
        <v>319</v>
      </c>
      <c r="HT320" t="s">
        <v>234</v>
      </c>
      <c r="HU320" t="s">
        <v>320</v>
      </c>
      <c r="HV320" t="s">
        <v>321</v>
      </c>
      <c r="HW320" t="s">
        <v>321</v>
      </c>
      <c r="HX320" t="s">
        <v>255</v>
      </c>
      <c r="HY320" t="s">
        <v>234</v>
      </c>
      <c r="HZ320" t="s">
        <v>347</v>
      </c>
      <c r="IA320" t="s">
        <v>258</v>
      </c>
      <c r="IB320" t="s">
        <v>258</v>
      </c>
      <c r="IC320" t="s">
        <v>3810</v>
      </c>
      <c r="ID320" t="s">
        <v>234</v>
      </c>
      <c r="IE320" t="s">
        <v>234</v>
      </c>
      <c r="IF320" t="s">
        <v>234</v>
      </c>
      <c r="IG320" t="s">
        <v>234</v>
      </c>
      <c r="IH320" t="s">
        <v>234</v>
      </c>
      <c r="II320">
        <v>2</v>
      </c>
      <c r="IJ320" t="s">
        <v>4193</v>
      </c>
      <c r="IK320" t="s">
        <v>234</v>
      </c>
      <c r="IL320" t="s">
        <v>259</v>
      </c>
      <c r="IM320" s="99">
        <v>0.4</v>
      </c>
      <c r="IN320" t="s">
        <v>261</v>
      </c>
      <c r="IO320" t="s">
        <v>280</v>
      </c>
      <c r="IP320" t="s">
        <v>261</v>
      </c>
      <c r="IQ320" t="s">
        <v>234</v>
      </c>
      <c r="IR320" t="s">
        <v>234</v>
      </c>
      <c r="IS320" t="s">
        <v>234</v>
      </c>
      <c r="IT320" t="s">
        <v>234</v>
      </c>
      <c r="IU320" t="s">
        <v>234</v>
      </c>
      <c r="IV320" t="s">
        <v>234</v>
      </c>
      <c r="IW320" t="s">
        <v>234</v>
      </c>
      <c r="IX320" t="s">
        <v>234</v>
      </c>
      <c r="IY320" t="s">
        <v>234</v>
      </c>
      <c r="IZ320" t="s">
        <v>234</v>
      </c>
      <c r="JA320" t="s">
        <v>234</v>
      </c>
      <c r="JB320" t="s">
        <v>234</v>
      </c>
      <c r="JC320" t="s">
        <v>234</v>
      </c>
      <c r="JD320" t="s">
        <v>234</v>
      </c>
      <c r="JE320" t="s">
        <v>261</v>
      </c>
      <c r="JF320" t="s">
        <v>234</v>
      </c>
      <c r="JG320" t="s">
        <v>234</v>
      </c>
      <c r="JH320" t="s">
        <v>234</v>
      </c>
      <c r="JI320" t="s">
        <v>234</v>
      </c>
      <c r="JJ320" t="s">
        <v>234</v>
      </c>
      <c r="JK320" t="s">
        <v>234</v>
      </c>
      <c r="JL320" t="s">
        <v>234</v>
      </c>
      <c r="JM320" t="s">
        <v>234</v>
      </c>
      <c r="JN320" t="s">
        <v>234</v>
      </c>
      <c r="JO320" t="s">
        <v>234</v>
      </c>
      <c r="JP320" t="s">
        <v>234</v>
      </c>
      <c r="JQ320" t="s">
        <v>234</v>
      </c>
      <c r="JR320" t="s">
        <v>234</v>
      </c>
      <c r="JS320" t="s">
        <v>234</v>
      </c>
      <c r="JT320" t="s">
        <v>234</v>
      </c>
      <c r="JU320" t="s">
        <v>234</v>
      </c>
      <c r="JV320" t="s">
        <v>234</v>
      </c>
      <c r="JW320" t="s">
        <v>234</v>
      </c>
      <c r="JX320" t="s">
        <v>3443</v>
      </c>
    </row>
    <row r="321" spans="1:284" x14ac:dyDescent="0.35">
      <c r="A321" t="s">
        <v>4541</v>
      </c>
      <c r="B321" s="268">
        <v>44623</v>
      </c>
      <c r="C321" t="s">
        <v>451</v>
      </c>
      <c r="D321" t="s">
        <v>450</v>
      </c>
      <c r="E321" t="s">
        <v>4536</v>
      </c>
      <c r="F321" t="s">
        <v>441</v>
      </c>
      <c r="G321" t="s">
        <v>1825</v>
      </c>
      <c r="H321" t="s">
        <v>4537</v>
      </c>
      <c r="I321" t="s">
        <v>246</v>
      </c>
      <c r="J321" t="s">
        <v>4539</v>
      </c>
      <c r="K321" t="s">
        <v>366</v>
      </c>
      <c r="L321" t="s">
        <v>284</v>
      </c>
      <c r="M321" t="s">
        <v>250</v>
      </c>
      <c r="N321" t="s">
        <v>234</v>
      </c>
      <c r="O321" t="s">
        <v>234</v>
      </c>
      <c r="P321" t="s">
        <v>285</v>
      </c>
      <c r="Q321" t="s">
        <v>234</v>
      </c>
      <c r="R321" t="s">
        <v>302</v>
      </c>
      <c r="S321">
        <v>0</v>
      </c>
      <c r="T321">
        <v>1</v>
      </c>
      <c r="U321">
        <v>0</v>
      </c>
      <c r="V321">
        <v>0</v>
      </c>
      <c r="W321">
        <v>0</v>
      </c>
      <c r="X321">
        <v>0</v>
      </c>
      <c r="Y321">
        <v>0</v>
      </c>
      <c r="Z321">
        <v>0</v>
      </c>
      <c r="AA321" t="s">
        <v>303</v>
      </c>
      <c r="AB321" t="s">
        <v>752</v>
      </c>
      <c r="AC321" t="s">
        <v>287</v>
      </c>
      <c r="AD321">
        <v>1</v>
      </c>
      <c r="AE321">
        <v>0</v>
      </c>
      <c r="AF321">
        <v>0</v>
      </c>
      <c r="AG321">
        <v>0</v>
      </c>
      <c r="AH321">
        <v>0</v>
      </c>
      <c r="AI321">
        <v>0</v>
      </c>
      <c r="AJ321">
        <v>0</v>
      </c>
      <c r="AK321">
        <v>0</v>
      </c>
      <c r="AL321">
        <v>0</v>
      </c>
      <c r="AM321">
        <v>0</v>
      </c>
      <c r="AN321" t="s">
        <v>234</v>
      </c>
      <c r="AO321" t="s">
        <v>317</v>
      </c>
      <c r="AP321" t="s">
        <v>289</v>
      </c>
      <c r="AQ321" t="s">
        <v>234</v>
      </c>
      <c r="AR321" t="s">
        <v>234</v>
      </c>
      <c r="AS321" t="s">
        <v>234</v>
      </c>
      <c r="AT321" t="s">
        <v>234</v>
      </c>
      <c r="AU321" t="s">
        <v>234</v>
      </c>
      <c r="AV321" t="s">
        <v>234</v>
      </c>
      <c r="AW321" t="s">
        <v>234</v>
      </c>
      <c r="AX321" t="s">
        <v>234</v>
      </c>
      <c r="AY321" t="s">
        <v>234</v>
      </c>
      <c r="AZ321" t="s">
        <v>234</v>
      </c>
      <c r="BA321" t="s">
        <v>234</v>
      </c>
      <c r="BB321" t="s">
        <v>234</v>
      </c>
      <c r="BC321" t="s">
        <v>234</v>
      </c>
      <c r="BD321" t="s">
        <v>234</v>
      </c>
      <c r="BE321" s="252" t="s">
        <v>234</v>
      </c>
      <c r="BF321" t="s">
        <v>234</v>
      </c>
      <c r="BG321" t="s">
        <v>234</v>
      </c>
      <c r="BH321" s="252" t="s">
        <v>234</v>
      </c>
      <c r="BI321" t="s">
        <v>234</v>
      </c>
      <c r="BJ321" t="s">
        <v>234</v>
      </c>
      <c r="BK321" s="252" t="s">
        <v>234</v>
      </c>
      <c r="BL321" t="s">
        <v>234</v>
      </c>
      <c r="BM321" t="s">
        <v>234</v>
      </c>
      <c r="BN321" s="252" t="s">
        <v>234</v>
      </c>
      <c r="BO321" t="s">
        <v>234</v>
      </c>
      <c r="BP321" t="s">
        <v>234</v>
      </c>
      <c r="BQ321" s="252" t="s">
        <v>234</v>
      </c>
      <c r="BR321" t="s">
        <v>234</v>
      </c>
      <c r="BS321" t="s">
        <v>234</v>
      </c>
      <c r="BT321" t="s">
        <v>234</v>
      </c>
      <c r="BU321" t="s">
        <v>234</v>
      </c>
      <c r="BV321" t="s">
        <v>234</v>
      </c>
      <c r="BW321" t="s">
        <v>234</v>
      </c>
      <c r="BX321" t="s">
        <v>234</v>
      </c>
      <c r="BY321" t="s">
        <v>234</v>
      </c>
      <c r="BZ321" t="s">
        <v>234</v>
      </c>
      <c r="CA321" t="s">
        <v>234</v>
      </c>
      <c r="CB321" t="s">
        <v>234</v>
      </c>
      <c r="CC321" t="s">
        <v>234</v>
      </c>
      <c r="CD321" t="s">
        <v>234</v>
      </c>
      <c r="CE321" t="s">
        <v>234</v>
      </c>
      <c r="CF321" t="s">
        <v>234</v>
      </c>
      <c r="CG321" t="s">
        <v>234</v>
      </c>
      <c r="CH321" t="s">
        <v>234</v>
      </c>
      <c r="CI321" t="s">
        <v>234</v>
      </c>
      <c r="CJ321" t="s">
        <v>234</v>
      </c>
      <c r="CK321" t="s">
        <v>234</v>
      </c>
      <c r="CL321" t="s">
        <v>234</v>
      </c>
      <c r="CM321" t="s">
        <v>234</v>
      </c>
      <c r="CN321" t="s">
        <v>234</v>
      </c>
      <c r="CO321" t="s">
        <v>234</v>
      </c>
      <c r="CP321" t="s">
        <v>234</v>
      </c>
      <c r="CQ321" t="s">
        <v>234</v>
      </c>
      <c r="CR321" t="s">
        <v>234</v>
      </c>
      <c r="CS321" t="s">
        <v>234</v>
      </c>
      <c r="CT321" t="s">
        <v>234</v>
      </c>
      <c r="CU321" t="s">
        <v>234</v>
      </c>
      <c r="CV321" t="s">
        <v>234</v>
      </c>
      <c r="CW321" t="s">
        <v>234</v>
      </c>
      <c r="CX321" t="s">
        <v>234</v>
      </c>
      <c r="CY321" t="s">
        <v>234</v>
      </c>
      <c r="CZ321" t="s">
        <v>234</v>
      </c>
      <c r="DA321" t="s">
        <v>234</v>
      </c>
      <c r="DB321" t="s">
        <v>234</v>
      </c>
      <c r="DC321" t="s">
        <v>234</v>
      </c>
      <c r="DD321" t="s">
        <v>234</v>
      </c>
      <c r="DE321" t="s">
        <v>234</v>
      </c>
      <c r="DF321" t="s">
        <v>234</v>
      </c>
      <c r="DG321" t="s">
        <v>234</v>
      </c>
      <c r="DH321" t="s">
        <v>234</v>
      </c>
      <c r="DI321" t="s">
        <v>234</v>
      </c>
      <c r="DJ321" t="s">
        <v>234</v>
      </c>
      <c r="DK321" t="s">
        <v>234</v>
      </c>
      <c r="DL321" t="s">
        <v>3813</v>
      </c>
      <c r="DM321">
        <v>1</v>
      </c>
      <c r="DN321">
        <v>1</v>
      </c>
      <c r="DO321">
        <v>1</v>
      </c>
      <c r="DP321">
        <v>1</v>
      </c>
      <c r="DQ321">
        <v>1</v>
      </c>
      <c r="DR321">
        <v>1</v>
      </c>
      <c r="DS321">
        <v>1</v>
      </c>
      <c r="DT321">
        <v>0</v>
      </c>
      <c r="DU321" t="s">
        <v>1655</v>
      </c>
      <c r="DV321">
        <v>40</v>
      </c>
      <c r="DW321" t="s">
        <v>3818</v>
      </c>
      <c r="DX321" t="s">
        <v>234</v>
      </c>
      <c r="DY321" t="s">
        <v>234</v>
      </c>
      <c r="DZ321" t="s">
        <v>234</v>
      </c>
      <c r="EA321" s="99">
        <v>40</v>
      </c>
      <c r="EB321" t="s">
        <v>1655</v>
      </c>
      <c r="EC321">
        <v>25</v>
      </c>
      <c r="ED321" t="s">
        <v>1655</v>
      </c>
      <c r="EE321">
        <v>60</v>
      </c>
      <c r="EF321" t="s">
        <v>1655</v>
      </c>
      <c r="EG321" t="s">
        <v>1445</v>
      </c>
      <c r="EH321" t="s">
        <v>234</v>
      </c>
      <c r="EI321">
        <v>65</v>
      </c>
      <c r="EJ321">
        <v>20</v>
      </c>
      <c r="EK321" s="252">
        <v>23.076923076922998</v>
      </c>
      <c r="EL321" t="s">
        <v>1655</v>
      </c>
      <c r="EM321" t="s">
        <v>1445</v>
      </c>
      <c r="EN321" t="s">
        <v>234</v>
      </c>
      <c r="EO321">
        <v>150</v>
      </c>
      <c r="EP321">
        <v>100</v>
      </c>
      <c r="EQ321" s="252">
        <v>56.6666666666666</v>
      </c>
      <c r="ER321" t="s">
        <v>1655</v>
      </c>
      <c r="ES321" t="s">
        <v>1655</v>
      </c>
      <c r="ET321">
        <v>125</v>
      </c>
      <c r="EU321" t="s">
        <v>234</v>
      </c>
      <c r="EV321" t="s">
        <v>234</v>
      </c>
      <c r="EW321" t="s">
        <v>234</v>
      </c>
      <c r="EX321" s="99">
        <v>125</v>
      </c>
      <c r="EY321" t="s">
        <v>1655</v>
      </c>
      <c r="EZ321" t="s">
        <v>1655</v>
      </c>
      <c r="FA321" t="s">
        <v>234</v>
      </c>
      <c r="FB321">
        <v>25</v>
      </c>
      <c r="FC321" t="s">
        <v>234</v>
      </c>
      <c r="FD321" t="s">
        <v>234</v>
      </c>
      <c r="FE321" t="s">
        <v>234</v>
      </c>
      <c r="FF321" t="s">
        <v>234</v>
      </c>
      <c r="FG321" t="s">
        <v>234</v>
      </c>
      <c r="FH321" t="s">
        <v>234</v>
      </c>
      <c r="FI321" t="s">
        <v>1655</v>
      </c>
      <c r="FJ321" t="s">
        <v>259</v>
      </c>
      <c r="FK321" s="99">
        <v>25</v>
      </c>
      <c r="FL321" t="s">
        <v>1655</v>
      </c>
      <c r="FM321" t="s">
        <v>1519</v>
      </c>
      <c r="FN321">
        <v>0</v>
      </c>
      <c r="FO321">
        <v>1</v>
      </c>
      <c r="FP321">
        <v>0</v>
      </c>
      <c r="FQ321">
        <v>0</v>
      </c>
      <c r="FR321">
        <v>0</v>
      </c>
      <c r="FS321">
        <v>0</v>
      </c>
      <c r="FT321">
        <v>0</v>
      </c>
      <c r="FU321">
        <v>0</v>
      </c>
      <c r="FV321">
        <v>0</v>
      </c>
      <c r="FW321">
        <v>0</v>
      </c>
      <c r="FX321">
        <v>0</v>
      </c>
      <c r="FY321">
        <v>0</v>
      </c>
      <c r="FZ321">
        <v>0</v>
      </c>
      <c r="GA321" t="s">
        <v>234</v>
      </c>
      <c r="GB321" t="s">
        <v>4228</v>
      </c>
      <c r="GC321">
        <v>0</v>
      </c>
      <c r="GD321">
        <v>0</v>
      </c>
      <c r="GE321">
        <v>0</v>
      </c>
      <c r="GF321">
        <v>1</v>
      </c>
      <c r="GG321">
        <v>1</v>
      </c>
      <c r="GH321">
        <v>0</v>
      </c>
      <c r="GI321">
        <v>0</v>
      </c>
      <c r="GJ321">
        <v>0</v>
      </c>
      <c r="GK321" t="s">
        <v>1655</v>
      </c>
      <c r="GL321" t="s">
        <v>1655</v>
      </c>
      <c r="GM321" t="s">
        <v>1655</v>
      </c>
      <c r="GN321" t="s">
        <v>239</v>
      </c>
      <c r="GO321" t="s">
        <v>314</v>
      </c>
      <c r="GP321" t="s">
        <v>294</v>
      </c>
      <c r="GQ321" t="s">
        <v>314</v>
      </c>
      <c r="GR321" t="s">
        <v>1445</v>
      </c>
      <c r="GS321" t="s">
        <v>234</v>
      </c>
      <c r="GT321" t="s">
        <v>234</v>
      </c>
      <c r="GU321" t="s">
        <v>234</v>
      </c>
      <c r="GV321" t="s">
        <v>234</v>
      </c>
      <c r="GW321" t="s">
        <v>234</v>
      </c>
      <c r="GX321" t="s">
        <v>234</v>
      </c>
      <c r="GY321" t="s">
        <v>234</v>
      </c>
      <c r="GZ321" t="s">
        <v>234</v>
      </c>
      <c r="HA321" t="s">
        <v>1565</v>
      </c>
      <c r="HB321">
        <v>0</v>
      </c>
      <c r="HC321">
        <v>0</v>
      </c>
      <c r="HD321">
        <v>0</v>
      </c>
      <c r="HE321">
        <v>0</v>
      </c>
      <c r="HF321">
        <v>1</v>
      </c>
      <c r="HG321">
        <v>0</v>
      </c>
      <c r="HH321">
        <v>0</v>
      </c>
      <c r="HI321">
        <v>0</v>
      </c>
      <c r="HJ321" t="s">
        <v>234</v>
      </c>
      <c r="HK321" t="s">
        <v>1655</v>
      </c>
      <c r="HL321" t="s">
        <v>234</v>
      </c>
      <c r="HM321" t="s">
        <v>303</v>
      </c>
      <c r="HN321">
        <v>0</v>
      </c>
      <c r="HO321">
        <v>1</v>
      </c>
      <c r="HP321">
        <v>0</v>
      </c>
      <c r="HQ321" t="s">
        <v>234</v>
      </c>
      <c r="HR321" t="s">
        <v>234</v>
      </c>
      <c r="HS321" t="s">
        <v>234</v>
      </c>
      <c r="HT321" t="s">
        <v>234</v>
      </c>
      <c r="HU321" t="s">
        <v>234</v>
      </c>
      <c r="HV321" t="s">
        <v>234</v>
      </c>
      <c r="HW321" t="s">
        <v>234</v>
      </c>
      <c r="HX321" t="s">
        <v>234</v>
      </c>
      <c r="HY321" t="s">
        <v>234</v>
      </c>
      <c r="HZ321" t="s">
        <v>234</v>
      </c>
      <c r="IA321" t="s">
        <v>234</v>
      </c>
      <c r="IB321" t="s">
        <v>234</v>
      </c>
      <c r="IC321" t="s">
        <v>234</v>
      </c>
      <c r="ID321" t="s">
        <v>234</v>
      </c>
      <c r="IE321" t="s">
        <v>234</v>
      </c>
      <c r="IF321" t="s">
        <v>234</v>
      </c>
      <c r="IG321" t="s">
        <v>234</v>
      </c>
      <c r="IH321" t="s">
        <v>234</v>
      </c>
      <c r="II321" t="s">
        <v>234</v>
      </c>
      <c r="IJ321" t="s">
        <v>234</v>
      </c>
      <c r="IK321" t="s">
        <v>234</v>
      </c>
      <c r="IL321" t="s">
        <v>234</v>
      </c>
      <c r="IM321" t="s">
        <v>234</v>
      </c>
      <c r="IN321" t="s">
        <v>234</v>
      </c>
      <c r="IO321" t="s">
        <v>234</v>
      </c>
      <c r="IP321" t="s">
        <v>234</v>
      </c>
      <c r="IQ321" t="s">
        <v>234</v>
      </c>
      <c r="IR321" t="s">
        <v>234</v>
      </c>
      <c r="IS321" t="s">
        <v>234</v>
      </c>
      <c r="IT321" t="s">
        <v>234</v>
      </c>
      <c r="IU321" t="s">
        <v>234</v>
      </c>
      <c r="IV321" t="s">
        <v>234</v>
      </c>
      <c r="IW321" t="s">
        <v>234</v>
      </c>
      <c r="IX321" t="s">
        <v>234</v>
      </c>
      <c r="IY321" t="s">
        <v>234</v>
      </c>
      <c r="IZ321" t="s">
        <v>234</v>
      </c>
      <c r="JA321" t="s">
        <v>234</v>
      </c>
      <c r="JB321" t="s">
        <v>234</v>
      </c>
      <c r="JC321" t="s">
        <v>234</v>
      </c>
      <c r="JD321" t="s">
        <v>234</v>
      </c>
      <c r="JE321" t="s">
        <v>234</v>
      </c>
      <c r="JF321" t="s">
        <v>234</v>
      </c>
      <c r="JG321" t="s">
        <v>234</v>
      </c>
      <c r="JH321" t="s">
        <v>234</v>
      </c>
      <c r="JI321" t="s">
        <v>234</v>
      </c>
      <c r="JJ321" t="s">
        <v>234</v>
      </c>
      <c r="JK321" t="s">
        <v>234</v>
      </c>
      <c r="JL321" t="s">
        <v>234</v>
      </c>
      <c r="JM321" t="s">
        <v>234</v>
      </c>
      <c r="JN321" t="s">
        <v>234</v>
      </c>
      <c r="JO321" t="s">
        <v>234</v>
      </c>
      <c r="JP321" t="s">
        <v>234</v>
      </c>
      <c r="JQ321" t="s">
        <v>234</v>
      </c>
      <c r="JR321" t="s">
        <v>234</v>
      </c>
      <c r="JS321" t="s">
        <v>234</v>
      </c>
      <c r="JT321" t="s">
        <v>234</v>
      </c>
      <c r="JU321" t="s">
        <v>234</v>
      </c>
      <c r="JV321" t="s">
        <v>234</v>
      </c>
      <c r="JW321" t="s">
        <v>234</v>
      </c>
      <c r="JX321" t="s">
        <v>3443</v>
      </c>
    </row>
    <row r="322" spans="1:284" x14ac:dyDescent="0.35">
      <c r="A322" t="s">
        <v>4542</v>
      </c>
      <c r="B322" s="268">
        <v>44623</v>
      </c>
      <c r="C322" t="s">
        <v>451</v>
      </c>
      <c r="D322" t="s">
        <v>450</v>
      </c>
      <c r="E322" t="s">
        <v>4536</v>
      </c>
      <c r="F322" t="s">
        <v>441</v>
      </c>
      <c r="G322" t="s">
        <v>1825</v>
      </c>
      <c r="H322" t="s">
        <v>4537</v>
      </c>
      <c r="I322" t="s">
        <v>246</v>
      </c>
      <c r="J322" t="s">
        <v>4539</v>
      </c>
      <c r="K322" t="s">
        <v>366</v>
      </c>
      <c r="L322" t="s">
        <v>284</v>
      </c>
      <c r="M322" t="s">
        <v>250</v>
      </c>
      <c r="N322" t="s">
        <v>234</v>
      </c>
      <c r="O322" t="s">
        <v>234</v>
      </c>
      <c r="P322" t="s">
        <v>285</v>
      </c>
      <c r="Q322" t="s">
        <v>234</v>
      </c>
      <c r="R322" t="s">
        <v>318</v>
      </c>
      <c r="S322">
        <v>1</v>
      </c>
      <c r="T322">
        <v>0</v>
      </c>
      <c r="U322">
        <v>0</v>
      </c>
      <c r="V322">
        <v>0</v>
      </c>
      <c r="W322">
        <v>0</v>
      </c>
      <c r="X322">
        <v>0</v>
      </c>
      <c r="Y322">
        <v>0</v>
      </c>
      <c r="Z322">
        <v>0</v>
      </c>
      <c r="AA322" t="s">
        <v>309</v>
      </c>
      <c r="AB322" t="s">
        <v>750</v>
      </c>
      <c r="AC322" t="s">
        <v>287</v>
      </c>
      <c r="AD322">
        <v>1</v>
      </c>
      <c r="AE322">
        <v>0</v>
      </c>
      <c r="AF322">
        <v>0</v>
      </c>
      <c r="AG322">
        <v>0</v>
      </c>
      <c r="AH322">
        <v>0</v>
      </c>
      <c r="AI322">
        <v>0</v>
      </c>
      <c r="AJ322">
        <v>0</v>
      </c>
      <c r="AK322">
        <v>0</v>
      </c>
      <c r="AL322">
        <v>0</v>
      </c>
      <c r="AM322">
        <v>0</v>
      </c>
      <c r="AN322" t="s">
        <v>234</v>
      </c>
      <c r="AO322" t="s">
        <v>317</v>
      </c>
      <c r="AP322" t="s">
        <v>289</v>
      </c>
      <c r="AQ322" t="s">
        <v>3972</v>
      </c>
      <c r="AR322">
        <v>1</v>
      </c>
      <c r="AS322">
        <v>1</v>
      </c>
      <c r="AT322">
        <v>0</v>
      </c>
      <c r="AU322">
        <v>1</v>
      </c>
      <c r="AV322">
        <v>0</v>
      </c>
      <c r="AW322">
        <v>0</v>
      </c>
      <c r="AX322">
        <v>1</v>
      </c>
      <c r="AY322">
        <v>0</v>
      </c>
      <c r="AZ322" t="s">
        <v>1500</v>
      </c>
      <c r="BA322">
        <v>500</v>
      </c>
      <c r="BB322">
        <v>250</v>
      </c>
      <c r="BC322" t="s">
        <v>1655</v>
      </c>
      <c r="BD322">
        <v>500</v>
      </c>
      <c r="BE322" s="252">
        <v>192.30769230769201</v>
      </c>
      <c r="BF322" t="s">
        <v>1655</v>
      </c>
      <c r="BG322" t="s">
        <v>234</v>
      </c>
      <c r="BH322" s="252" t="s">
        <v>234</v>
      </c>
      <c r="BI322" t="s">
        <v>234</v>
      </c>
      <c r="BJ322">
        <v>500</v>
      </c>
      <c r="BK322" s="252">
        <v>172.413793103448</v>
      </c>
      <c r="BL322" t="s">
        <v>1655</v>
      </c>
      <c r="BM322" t="s">
        <v>234</v>
      </c>
      <c r="BN322" s="252" t="s">
        <v>234</v>
      </c>
      <c r="BO322" t="s">
        <v>234</v>
      </c>
      <c r="BP322" t="s">
        <v>234</v>
      </c>
      <c r="BQ322" s="252" t="s">
        <v>234</v>
      </c>
      <c r="BR322" t="s">
        <v>234</v>
      </c>
      <c r="BS322" t="s">
        <v>1507</v>
      </c>
      <c r="BT322" t="s">
        <v>1655</v>
      </c>
      <c r="BU322">
        <v>1300</v>
      </c>
      <c r="BV322" t="s">
        <v>234</v>
      </c>
      <c r="BW322" t="s">
        <v>234</v>
      </c>
      <c r="BX322" t="s">
        <v>234</v>
      </c>
      <c r="BY322" t="s">
        <v>234</v>
      </c>
      <c r="BZ322" t="s">
        <v>234</v>
      </c>
      <c r="CA322" t="s">
        <v>234</v>
      </c>
      <c r="CB322" t="s">
        <v>259</v>
      </c>
      <c r="CC322">
        <v>1300</v>
      </c>
      <c r="CD322" t="s">
        <v>1655</v>
      </c>
      <c r="CE322" t="s">
        <v>1655</v>
      </c>
      <c r="CF322" t="s">
        <v>3973</v>
      </c>
      <c r="CG322">
        <v>0</v>
      </c>
      <c r="CH322">
        <v>0</v>
      </c>
      <c r="CI322">
        <v>0</v>
      </c>
      <c r="CJ322">
        <v>0</v>
      </c>
      <c r="CK322">
        <v>1</v>
      </c>
      <c r="CL322">
        <v>1</v>
      </c>
      <c r="CM322">
        <v>0</v>
      </c>
      <c r="CN322">
        <v>0</v>
      </c>
      <c r="CO322">
        <v>0</v>
      </c>
      <c r="CP322">
        <v>0</v>
      </c>
      <c r="CQ322">
        <v>0</v>
      </c>
      <c r="CR322">
        <v>0</v>
      </c>
      <c r="CS322">
        <v>0</v>
      </c>
      <c r="CT322">
        <v>0</v>
      </c>
      <c r="CU322" t="s">
        <v>234</v>
      </c>
      <c r="CV322" t="s">
        <v>1466</v>
      </c>
      <c r="CW322">
        <v>0</v>
      </c>
      <c r="CX322">
        <v>0</v>
      </c>
      <c r="CY322">
        <v>0</v>
      </c>
      <c r="CZ322">
        <v>1</v>
      </c>
      <c r="DA322">
        <v>0</v>
      </c>
      <c r="DB322">
        <v>0</v>
      </c>
      <c r="DC322">
        <v>0</v>
      </c>
      <c r="DD322">
        <v>0</v>
      </c>
      <c r="DE322" t="s">
        <v>1655</v>
      </c>
      <c r="DF322" t="s">
        <v>1655</v>
      </c>
      <c r="DG322" t="s">
        <v>1655</v>
      </c>
      <c r="DH322" t="s">
        <v>441</v>
      </c>
      <c r="DI322" t="s">
        <v>305</v>
      </c>
      <c r="DJ322" t="s">
        <v>1825</v>
      </c>
      <c r="DK322" t="s">
        <v>305</v>
      </c>
      <c r="DL322" t="s">
        <v>234</v>
      </c>
      <c r="DM322" t="s">
        <v>234</v>
      </c>
      <c r="DN322" t="s">
        <v>234</v>
      </c>
      <c r="DO322" t="s">
        <v>234</v>
      </c>
      <c r="DP322" t="s">
        <v>234</v>
      </c>
      <c r="DQ322" t="s">
        <v>234</v>
      </c>
      <c r="DR322" t="s">
        <v>234</v>
      </c>
      <c r="DS322" t="s">
        <v>234</v>
      </c>
      <c r="DT322" t="s">
        <v>234</v>
      </c>
      <c r="DU322" t="s">
        <v>234</v>
      </c>
      <c r="DV322" t="s">
        <v>234</v>
      </c>
      <c r="DW322" t="s">
        <v>234</v>
      </c>
      <c r="DX322" t="s">
        <v>234</v>
      </c>
      <c r="DY322" t="s">
        <v>234</v>
      </c>
      <c r="DZ322" t="s">
        <v>234</v>
      </c>
      <c r="EA322" t="s">
        <v>234</v>
      </c>
      <c r="EB322" t="s">
        <v>234</v>
      </c>
      <c r="EC322" t="s">
        <v>234</v>
      </c>
      <c r="ED322" t="s">
        <v>234</v>
      </c>
      <c r="EE322" t="s">
        <v>234</v>
      </c>
      <c r="EF322" t="s">
        <v>234</v>
      </c>
      <c r="EG322" t="s">
        <v>234</v>
      </c>
      <c r="EH322" t="s">
        <v>234</v>
      </c>
      <c r="EI322" t="s">
        <v>234</v>
      </c>
      <c r="EJ322" t="s">
        <v>234</v>
      </c>
      <c r="EK322" s="252" t="s">
        <v>234</v>
      </c>
      <c r="EL322" t="s">
        <v>234</v>
      </c>
      <c r="EM322" t="s">
        <v>234</v>
      </c>
      <c r="EN322" t="s">
        <v>234</v>
      </c>
      <c r="EO322" t="s">
        <v>234</v>
      </c>
      <c r="EP322" t="s">
        <v>234</v>
      </c>
      <c r="EQ322" s="252" t="s">
        <v>234</v>
      </c>
      <c r="ER322" t="s">
        <v>234</v>
      </c>
      <c r="ES322" t="s">
        <v>234</v>
      </c>
      <c r="ET322" t="s">
        <v>234</v>
      </c>
      <c r="EU322" t="s">
        <v>234</v>
      </c>
      <c r="EV322" t="s">
        <v>234</v>
      </c>
      <c r="EW322" t="s">
        <v>234</v>
      </c>
      <c r="EX322" t="s">
        <v>234</v>
      </c>
      <c r="EY322" t="s">
        <v>234</v>
      </c>
      <c r="EZ322" t="s">
        <v>234</v>
      </c>
      <c r="FA322" t="s">
        <v>234</v>
      </c>
      <c r="FB322" t="s">
        <v>234</v>
      </c>
      <c r="FC322" t="s">
        <v>234</v>
      </c>
      <c r="FD322" t="s">
        <v>234</v>
      </c>
      <c r="FE322" t="s">
        <v>234</v>
      </c>
      <c r="FF322" t="s">
        <v>234</v>
      </c>
      <c r="FG322" t="s">
        <v>234</v>
      </c>
      <c r="FH322" t="s">
        <v>234</v>
      </c>
      <c r="FI322" t="s">
        <v>234</v>
      </c>
      <c r="FJ322" t="s">
        <v>234</v>
      </c>
      <c r="FK322" t="s">
        <v>234</v>
      </c>
      <c r="FL322" t="s">
        <v>234</v>
      </c>
      <c r="FM322" t="s">
        <v>234</v>
      </c>
      <c r="FN322" t="s">
        <v>234</v>
      </c>
      <c r="FO322" t="s">
        <v>234</v>
      </c>
      <c r="FP322" t="s">
        <v>234</v>
      </c>
      <c r="FQ322" t="s">
        <v>234</v>
      </c>
      <c r="FR322" t="s">
        <v>234</v>
      </c>
      <c r="FS322" t="s">
        <v>234</v>
      </c>
      <c r="FT322" t="s">
        <v>234</v>
      </c>
      <c r="FU322" t="s">
        <v>234</v>
      </c>
      <c r="FV322" t="s">
        <v>234</v>
      </c>
      <c r="FW322" t="s">
        <v>234</v>
      </c>
      <c r="FX322" t="s">
        <v>234</v>
      </c>
      <c r="FY322" t="s">
        <v>234</v>
      </c>
      <c r="FZ322" t="s">
        <v>234</v>
      </c>
      <c r="GA322" t="s">
        <v>234</v>
      </c>
      <c r="GB322" t="s">
        <v>234</v>
      </c>
      <c r="GC322" t="s">
        <v>234</v>
      </c>
      <c r="GD322" t="s">
        <v>234</v>
      </c>
      <c r="GE322" t="s">
        <v>234</v>
      </c>
      <c r="GF322" t="s">
        <v>234</v>
      </c>
      <c r="GG322" t="s">
        <v>234</v>
      </c>
      <c r="GH322" t="s">
        <v>234</v>
      </c>
      <c r="GI322" t="s">
        <v>234</v>
      </c>
      <c r="GJ322" t="s">
        <v>234</v>
      </c>
      <c r="GK322" t="s">
        <v>234</v>
      </c>
      <c r="GL322" t="s">
        <v>234</v>
      </c>
      <c r="GM322" t="s">
        <v>234</v>
      </c>
      <c r="GN322" t="s">
        <v>234</v>
      </c>
      <c r="GO322" t="s">
        <v>234</v>
      </c>
      <c r="GP322" t="s">
        <v>234</v>
      </c>
      <c r="GQ322" t="s">
        <v>234</v>
      </c>
      <c r="GR322" t="s">
        <v>1445</v>
      </c>
      <c r="GS322" t="s">
        <v>234</v>
      </c>
      <c r="GT322" t="s">
        <v>234</v>
      </c>
      <c r="GU322" t="s">
        <v>234</v>
      </c>
      <c r="GV322" t="s">
        <v>234</v>
      </c>
      <c r="GW322" t="s">
        <v>234</v>
      </c>
      <c r="GX322" t="s">
        <v>234</v>
      </c>
      <c r="GY322" t="s">
        <v>234</v>
      </c>
      <c r="GZ322" t="s">
        <v>234</v>
      </c>
      <c r="HA322" t="s">
        <v>1451</v>
      </c>
      <c r="HB322">
        <v>0</v>
      </c>
      <c r="HC322">
        <v>1</v>
      </c>
      <c r="HD322">
        <v>0</v>
      </c>
      <c r="HE322">
        <v>0</v>
      </c>
      <c r="HF322">
        <v>0</v>
      </c>
      <c r="HG322">
        <v>0</v>
      </c>
      <c r="HH322">
        <v>0</v>
      </c>
      <c r="HI322">
        <v>0</v>
      </c>
      <c r="HJ322" t="s">
        <v>234</v>
      </c>
      <c r="HK322" t="s">
        <v>1655</v>
      </c>
      <c r="HL322" t="s">
        <v>234</v>
      </c>
      <c r="HM322" t="s">
        <v>309</v>
      </c>
      <c r="HN322">
        <v>1</v>
      </c>
      <c r="HO322">
        <v>0</v>
      </c>
      <c r="HP322">
        <v>0</v>
      </c>
      <c r="HQ322" t="s">
        <v>234</v>
      </c>
      <c r="HR322" t="s">
        <v>234</v>
      </c>
      <c r="HS322" t="s">
        <v>234</v>
      </c>
      <c r="HT322" t="s">
        <v>234</v>
      </c>
      <c r="HU322" t="s">
        <v>234</v>
      </c>
      <c r="HV322" t="s">
        <v>234</v>
      </c>
      <c r="HW322" t="s">
        <v>234</v>
      </c>
      <c r="HX322" t="s">
        <v>234</v>
      </c>
      <c r="HY322" t="s">
        <v>234</v>
      </c>
      <c r="HZ322" t="s">
        <v>234</v>
      </c>
      <c r="IA322" t="s">
        <v>234</v>
      </c>
      <c r="IB322" t="s">
        <v>234</v>
      </c>
      <c r="IC322" t="s">
        <v>234</v>
      </c>
      <c r="ID322" t="s">
        <v>234</v>
      </c>
      <c r="IE322" t="s">
        <v>234</v>
      </c>
      <c r="IF322" t="s">
        <v>234</v>
      </c>
      <c r="IG322" t="s">
        <v>234</v>
      </c>
      <c r="IH322" t="s">
        <v>234</v>
      </c>
      <c r="II322" t="s">
        <v>234</v>
      </c>
      <c r="IJ322" t="s">
        <v>234</v>
      </c>
      <c r="IK322" t="s">
        <v>234</v>
      </c>
      <c r="IL322" t="s">
        <v>234</v>
      </c>
      <c r="IM322" t="s">
        <v>234</v>
      </c>
      <c r="IN322" t="s">
        <v>234</v>
      </c>
      <c r="IO322" t="s">
        <v>234</v>
      </c>
      <c r="IP322" t="s">
        <v>234</v>
      </c>
      <c r="IQ322" t="s">
        <v>234</v>
      </c>
      <c r="IR322" t="s">
        <v>234</v>
      </c>
      <c r="IS322" t="s">
        <v>234</v>
      </c>
      <c r="IT322" t="s">
        <v>234</v>
      </c>
      <c r="IU322" t="s">
        <v>234</v>
      </c>
      <c r="IV322" t="s">
        <v>234</v>
      </c>
      <c r="IW322" t="s">
        <v>234</v>
      </c>
      <c r="IX322" t="s">
        <v>234</v>
      </c>
      <c r="IY322" t="s">
        <v>234</v>
      </c>
      <c r="IZ322" t="s">
        <v>234</v>
      </c>
      <c r="JA322" t="s">
        <v>234</v>
      </c>
      <c r="JB322" t="s">
        <v>234</v>
      </c>
      <c r="JC322" t="s">
        <v>234</v>
      </c>
      <c r="JD322" t="s">
        <v>234</v>
      </c>
      <c r="JE322" t="s">
        <v>234</v>
      </c>
      <c r="JF322" t="s">
        <v>234</v>
      </c>
      <c r="JG322" t="s">
        <v>234</v>
      </c>
      <c r="JH322" t="s">
        <v>234</v>
      </c>
      <c r="JI322" t="s">
        <v>234</v>
      </c>
      <c r="JJ322" t="s">
        <v>234</v>
      </c>
      <c r="JK322" t="s">
        <v>234</v>
      </c>
      <c r="JL322" t="s">
        <v>234</v>
      </c>
      <c r="JM322" t="s">
        <v>234</v>
      </c>
      <c r="JN322" t="s">
        <v>234</v>
      </c>
      <c r="JO322" t="s">
        <v>234</v>
      </c>
      <c r="JP322" t="s">
        <v>234</v>
      </c>
      <c r="JQ322" t="s">
        <v>234</v>
      </c>
      <c r="JR322" t="s">
        <v>234</v>
      </c>
      <c r="JS322" t="s">
        <v>234</v>
      </c>
      <c r="JT322" t="s">
        <v>234</v>
      </c>
      <c r="JU322" t="s">
        <v>234</v>
      </c>
      <c r="JV322" t="s">
        <v>234</v>
      </c>
      <c r="JW322" t="s">
        <v>234</v>
      </c>
      <c r="JX322" t="s">
        <v>3443</v>
      </c>
    </row>
    <row r="323" spans="1:284" x14ac:dyDescent="0.35">
      <c r="A323" t="s">
        <v>4543</v>
      </c>
      <c r="B323" s="268">
        <v>44623</v>
      </c>
      <c r="C323" t="s">
        <v>451</v>
      </c>
      <c r="D323" t="s">
        <v>450</v>
      </c>
      <c r="E323" t="s">
        <v>4536</v>
      </c>
      <c r="F323" t="s">
        <v>441</v>
      </c>
      <c r="G323" t="s">
        <v>1825</v>
      </c>
      <c r="H323" t="s">
        <v>4537</v>
      </c>
      <c r="I323" t="s">
        <v>246</v>
      </c>
      <c r="J323" t="s">
        <v>4539</v>
      </c>
      <c r="K323" t="s">
        <v>366</v>
      </c>
      <c r="L323" t="s">
        <v>284</v>
      </c>
      <c r="M323" t="s">
        <v>250</v>
      </c>
      <c r="N323" t="s">
        <v>234</v>
      </c>
      <c r="O323" t="s">
        <v>234</v>
      </c>
      <c r="P323" t="s">
        <v>285</v>
      </c>
      <c r="Q323" t="s">
        <v>234</v>
      </c>
      <c r="R323" t="s">
        <v>318</v>
      </c>
      <c r="S323">
        <v>1</v>
      </c>
      <c r="T323">
        <v>0</v>
      </c>
      <c r="U323">
        <v>0</v>
      </c>
      <c r="V323">
        <v>0</v>
      </c>
      <c r="W323">
        <v>0</v>
      </c>
      <c r="X323">
        <v>0</v>
      </c>
      <c r="Y323">
        <v>0</v>
      </c>
      <c r="Z323">
        <v>0</v>
      </c>
      <c r="AA323" t="s">
        <v>309</v>
      </c>
      <c r="AB323" t="s">
        <v>750</v>
      </c>
      <c r="AC323" t="s">
        <v>287</v>
      </c>
      <c r="AD323">
        <v>1</v>
      </c>
      <c r="AE323">
        <v>0</v>
      </c>
      <c r="AF323">
        <v>0</v>
      </c>
      <c r="AG323">
        <v>0</v>
      </c>
      <c r="AH323">
        <v>0</v>
      </c>
      <c r="AI323">
        <v>0</v>
      </c>
      <c r="AJ323">
        <v>0</v>
      </c>
      <c r="AK323">
        <v>0</v>
      </c>
      <c r="AL323">
        <v>0</v>
      </c>
      <c r="AM323">
        <v>0</v>
      </c>
      <c r="AN323" t="s">
        <v>234</v>
      </c>
      <c r="AO323" t="s">
        <v>304</v>
      </c>
      <c r="AP323" t="s">
        <v>289</v>
      </c>
      <c r="AQ323" t="s">
        <v>1468</v>
      </c>
      <c r="AR323">
        <v>0</v>
      </c>
      <c r="AS323">
        <v>0</v>
      </c>
      <c r="AT323">
        <v>0</v>
      </c>
      <c r="AU323">
        <v>0</v>
      </c>
      <c r="AV323">
        <v>1</v>
      </c>
      <c r="AW323">
        <v>0</v>
      </c>
      <c r="AX323">
        <v>0</v>
      </c>
      <c r="AY323">
        <v>0</v>
      </c>
      <c r="AZ323" t="s">
        <v>1500</v>
      </c>
      <c r="BA323" t="s">
        <v>234</v>
      </c>
      <c r="BB323" t="s">
        <v>234</v>
      </c>
      <c r="BC323" t="s">
        <v>234</v>
      </c>
      <c r="BD323" t="s">
        <v>234</v>
      </c>
      <c r="BE323" s="252" t="s">
        <v>234</v>
      </c>
      <c r="BF323" t="s">
        <v>234</v>
      </c>
      <c r="BG323" t="s">
        <v>234</v>
      </c>
      <c r="BH323" s="252" t="s">
        <v>234</v>
      </c>
      <c r="BI323" t="s">
        <v>234</v>
      </c>
      <c r="BJ323" t="s">
        <v>234</v>
      </c>
      <c r="BK323" s="252" t="s">
        <v>234</v>
      </c>
      <c r="BL323" t="s">
        <v>234</v>
      </c>
      <c r="BM323">
        <v>500</v>
      </c>
      <c r="BN323" s="252">
        <v>208.333333333333</v>
      </c>
      <c r="BO323" t="s">
        <v>1445</v>
      </c>
      <c r="BP323" t="s">
        <v>234</v>
      </c>
      <c r="BQ323" s="252" t="s">
        <v>234</v>
      </c>
      <c r="BR323" t="s">
        <v>234</v>
      </c>
      <c r="BS323" t="s">
        <v>234</v>
      </c>
      <c r="BT323" t="s">
        <v>234</v>
      </c>
      <c r="BU323" t="s">
        <v>234</v>
      </c>
      <c r="BV323" t="s">
        <v>234</v>
      </c>
      <c r="BW323" t="s">
        <v>234</v>
      </c>
      <c r="BX323" t="s">
        <v>234</v>
      </c>
      <c r="BY323" t="s">
        <v>234</v>
      </c>
      <c r="BZ323" t="s">
        <v>234</v>
      </c>
      <c r="CA323" t="s">
        <v>234</v>
      </c>
      <c r="CB323" t="s">
        <v>234</v>
      </c>
      <c r="CC323" t="s">
        <v>234</v>
      </c>
      <c r="CD323" t="s">
        <v>234</v>
      </c>
      <c r="CE323" t="s">
        <v>1655</v>
      </c>
      <c r="CF323" t="s">
        <v>1531</v>
      </c>
      <c r="CG323">
        <v>0</v>
      </c>
      <c r="CH323">
        <v>0</v>
      </c>
      <c r="CI323">
        <v>0</v>
      </c>
      <c r="CJ323">
        <v>0</v>
      </c>
      <c r="CK323">
        <v>0</v>
      </c>
      <c r="CL323">
        <v>1</v>
      </c>
      <c r="CM323">
        <v>0</v>
      </c>
      <c r="CN323">
        <v>0</v>
      </c>
      <c r="CO323">
        <v>0</v>
      </c>
      <c r="CP323">
        <v>0</v>
      </c>
      <c r="CQ323">
        <v>0</v>
      </c>
      <c r="CR323">
        <v>0</v>
      </c>
      <c r="CS323">
        <v>0</v>
      </c>
      <c r="CT323">
        <v>0</v>
      </c>
      <c r="CU323" t="s">
        <v>234</v>
      </c>
      <c r="CV323" t="s">
        <v>1468</v>
      </c>
      <c r="CW323">
        <v>0</v>
      </c>
      <c r="CX323">
        <v>0</v>
      </c>
      <c r="CY323">
        <v>0</v>
      </c>
      <c r="CZ323">
        <v>0</v>
      </c>
      <c r="DA323">
        <v>1</v>
      </c>
      <c r="DB323">
        <v>0</v>
      </c>
      <c r="DC323">
        <v>0</v>
      </c>
      <c r="DD323">
        <v>0</v>
      </c>
      <c r="DE323" t="s">
        <v>1655</v>
      </c>
      <c r="DF323" t="s">
        <v>1445</v>
      </c>
      <c r="DG323" t="s">
        <v>1655</v>
      </c>
      <c r="DH323" t="s">
        <v>441</v>
      </c>
      <c r="DI323" t="s">
        <v>305</v>
      </c>
      <c r="DJ323" t="s">
        <v>2151</v>
      </c>
      <c r="DK323" t="s">
        <v>314</v>
      </c>
      <c r="DL323" t="s">
        <v>234</v>
      </c>
      <c r="DM323" t="s">
        <v>234</v>
      </c>
      <c r="DN323" t="s">
        <v>234</v>
      </c>
      <c r="DO323" t="s">
        <v>234</v>
      </c>
      <c r="DP323" t="s">
        <v>234</v>
      </c>
      <c r="DQ323" t="s">
        <v>234</v>
      </c>
      <c r="DR323" t="s">
        <v>234</v>
      </c>
      <c r="DS323" t="s">
        <v>234</v>
      </c>
      <c r="DT323" t="s">
        <v>234</v>
      </c>
      <c r="DU323" t="s">
        <v>234</v>
      </c>
      <c r="DV323" t="s">
        <v>234</v>
      </c>
      <c r="DW323" t="s">
        <v>234</v>
      </c>
      <c r="DX323" t="s">
        <v>234</v>
      </c>
      <c r="DY323" t="s">
        <v>234</v>
      </c>
      <c r="DZ323" t="s">
        <v>234</v>
      </c>
      <c r="EA323" t="s">
        <v>234</v>
      </c>
      <c r="EB323" t="s">
        <v>234</v>
      </c>
      <c r="EC323" t="s">
        <v>234</v>
      </c>
      <c r="ED323" t="s">
        <v>234</v>
      </c>
      <c r="EE323" t="s">
        <v>234</v>
      </c>
      <c r="EF323" t="s">
        <v>234</v>
      </c>
      <c r="EG323" t="s">
        <v>234</v>
      </c>
      <c r="EH323" t="s">
        <v>234</v>
      </c>
      <c r="EI323" t="s">
        <v>234</v>
      </c>
      <c r="EJ323" t="s">
        <v>234</v>
      </c>
      <c r="EK323" s="252" t="s">
        <v>234</v>
      </c>
      <c r="EL323" t="s">
        <v>234</v>
      </c>
      <c r="EM323" t="s">
        <v>234</v>
      </c>
      <c r="EN323" t="s">
        <v>234</v>
      </c>
      <c r="EO323" t="s">
        <v>234</v>
      </c>
      <c r="EP323" t="s">
        <v>234</v>
      </c>
      <c r="EQ323" s="252" t="s">
        <v>234</v>
      </c>
      <c r="ER323" t="s">
        <v>234</v>
      </c>
      <c r="ES323" t="s">
        <v>234</v>
      </c>
      <c r="ET323" t="s">
        <v>234</v>
      </c>
      <c r="EU323" t="s">
        <v>234</v>
      </c>
      <c r="EV323" t="s">
        <v>234</v>
      </c>
      <c r="EW323" t="s">
        <v>234</v>
      </c>
      <c r="EX323" t="s">
        <v>234</v>
      </c>
      <c r="EY323" t="s">
        <v>234</v>
      </c>
      <c r="EZ323" t="s">
        <v>234</v>
      </c>
      <c r="FA323" t="s">
        <v>234</v>
      </c>
      <c r="FB323" t="s">
        <v>234</v>
      </c>
      <c r="FC323" t="s">
        <v>234</v>
      </c>
      <c r="FD323" t="s">
        <v>234</v>
      </c>
      <c r="FE323" t="s">
        <v>234</v>
      </c>
      <c r="FF323" t="s">
        <v>234</v>
      </c>
      <c r="FG323" t="s">
        <v>234</v>
      </c>
      <c r="FH323" t="s">
        <v>234</v>
      </c>
      <c r="FI323" t="s">
        <v>234</v>
      </c>
      <c r="FJ323" t="s">
        <v>234</v>
      </c>
      <c r="FK323" t="s">
        <v>234</v>
      </c>
      <c r="FL323" t="s">
        <v>234</v>
      </c>
      <c r="FM323" t="s">
        <v>234</v>
      </c>
      <c r="FN323" t="s">
        <v>234</v>
      </c>
      <c r="FO323" t="s">
        <v>234</v>
      </c>
      <c r="FP323" t="s">
        <v>234</v>
      </c>
      <c r="FQ323" t="s">
        <v>234</v>
      </c>
      <c r="FR323" t="s">
        <v>234</v>
      </c>
      <c r="FS323" t="s">
        <v>234</v>
      </c>
      <c r="FT323" t="s">
        <v>234</v>
      </c>
      <c r="FU323" t="s">
        <v>234</v>
      </c>
      <c r="FV323" t="s">
        <v>234</v>
      </c>
      <c r="FW323" t="s">
        <v>234</v>
      </c>
      <c r="FX323" t="s">
        <v>234</v>
      </c>
      <c r="FY323" t="s">
        <v>234</v>
      </c>
      <c r="FZ323" t="s">
        <v>234</v>
      </c>
      <c r="GA323" t="s">
        <v>234</v>
      </c>
      <c r="GB323" t="s">
        <v>234</v>
      </c>
      <c r="GC323" t="s">
        <v>234</v>
      </c>
      <c r="GD323" t="s">
        <v>234</v>
      </c>
      <c r="GE323" t="s">
        <v>234</v>
      </c>
      <c r="GF323" t="s">
        <v>234</v>
      </c>
      <c r="GG323" t="s">
        <v>234</v>
      </c>
      <c r="GH323" t="s">
        <v>234</v>
      </c>
      <c r="GI323" t="s">
        <v>234</v>
      </c>
      <c r="GJ323" t="s">
        <v>234</v>
      </c>
      <c r="GK323" t="s">
        <v>234</v>
      </c>
      <c r="GL323" t="s">
        <v>234</v>
      </c>
      <c r="GM323" t="s">
        <v>234</v>
      </c>
      <c r="GN323" t="s">
        <v>234</v>
      </c>
      <c r="GO323" t="s">
        <v>234</v>
      </c>
      <c r="GP323" t="s">
        <v>234</v>
      </c>
      <c r="GQ323" t="s">
        <v>234</v>
      </c>
      <c r="GR323" t="s">
        <v>1445</v>
      </c>
      <c r="GS323" t="s">
        <v>234</v>
      </c>
      <c r="GT323" t="s">
        <v>234</v>
      </c>
      <c r="GU323" t="s">
        <v>234</v>
      </c>
      <c r="GV323" t="s">
        <v>234</v>
      </c>
      <c r="GW323" t="s">
        <v>234</v>
      </c>
      <c r="GX323" t="s">
        <v>234</v>
      </c>
      <c r="GY323" t="s">
        <v>234</v>
      </c>
      <c r="GZ323" t="s">
        <v>234</v>
      </c>
      <c r="HA323" t="s">
        <v>1591</v>
      </c>
      <c r="HB323">
        <v>0</v>
      </c>
      <c r="HC323">
        <v>0</v>
      </c>
      <c r="HD323">
        <v>0</v>
      </c>
      <c r="HE323">
        <v>0</v>
      </c>
      <c r="HF323">
        <v>0</v>
      </c>
      <c r="HG323">
        <v>1</v>
      </c>
      <c r="HH323">
        <v>0</v>
      </c>
      <c r="HI323">
        <v>0</v>
      </c>
      <c r="HJ323" t="s">
        <v>234</v>
      </c>
      <c r="HK323" t="s">
        <v>1445</v>
      </c>
      <c r="HL323" t="s">
        <v>234</v>
      </c>
      <c r="HM323" t="s">
        <v>234</v>
      </c>
      <c r="HN323" t="s">
        <v>234</v>
      </c>
      <c r="HO323" t="s">
        <v>234</v>
      </c>
      <c r="HP323" t="s">
        <v>234</v>
      </c>
      <c r="HQ323" t="s">
        <v>234</v>
      </c>
      <c r="HR323" t="s">
        <v>234</v>
      </c>
      <c r="HS323" t="s">
        <v>234</v>
      </c>
      <c r="HT323" t="s">
        <v>234</v>
      </c>
      <c r="HU323" t="s">
        <v>234</v>
      </c>
      <c r="HV323" t="s">
        <v>234</v>
      </c>
      <c r="HW323" t="s">
        <v>234</v>
      </c>
      <c r="HX323" t="s">
        <v>234</v>
      </c>
      <c r="HY323" t="s">
        <v>234</v>
      </c>
      <c r="HZ323" t="s">
        <v>234</v>
      </c>
      <c r="IA323" t="s">
        <v>234</v>
      </c>
      <c r="IB323" t="s">
        <v>234</v>
      </c>
      <c r="IC323" t="s">
        <v>234</v>
      </c>
      <c r="ID323" t="s">
        <v>234</v>
      </c>
      <c r="IE323" t="s">
        <v>234</v>
      </c>
      <c r="IF323" t="s">
        <v>234</v>
      </c>
      <c r="IG323" t="s">
        <v>234</v>
      </c>
      <c r="IH323" t="s">
        <v>234</v>
      </c>
      <c r="II323" t="s">
        <v>234</v>
      </c>
      <c r="IJ323" t="s">
        <v>234</v>
      </c>
      <c r="IK323" t="s">
        <v>234</v>
      </c>
      <c r="IL323" t="s">
        <v>234</v>
      </c>
      <c r="IM323" t="s">
        <v>234</v>
      </c>
      <c r="IN323" t="s">
        <v>234</v>
      </c>
      <c r="IO323" t="s">
        <v>234</v>
      </c>
      <c r="IP323" t="s">
        <v>234</v>
      </c>
      <c r="IQ323" t="s">
        <v>234</v>
      </c>
      <c r="IR323" t="s">
        <v>234</v>
      </c>
      <c r="IS323" t="s">
        <v>234</v>
      </c>
      <c r="IT323" t="s">
        <v>234</v>
      </c>
      <c r="IU323" t="s">
        <v>234</v>
      </c>
      <c r="IV323" t="s">
        <v>234</v>
      </c>
      <c r="IW323" t="s">
        <v>234</v>
      </c>
      <c r="IX323" t="s">
        <v>234</v>
      </c>
      <c r="IY323" t="s">
        <v>234</v>
      </c>
      <c r="IZ323" t="s">
        <v>234</v>
      </c>
      <c r="JA323" t="s">
        <v>234</v>
      </c>
      <c r="JB323" t="s">
        <v>234</v>
      </c>
      <c r="JC323" t="s">
        <v>234</v>
      </c>
      <c r="JD323" t="s">
        <v>234</v>
      </c>
      <c r="JE323" t="s">
        <v>234</v>
      </c>
      <c r="JF323" t="s">
        <v>234</v>
      </c>
      <c r="JG323" t="s">
        <v>234</v>
      </c>
      <c r="JH323" t="s">
        <v>234</v>
      </c>
      <c r="JI323" t="s">
        <v>234</v>
      </c>
      <c r="JJ323" t="s">
        <v>234</v>
      </c>
      <c r="JK323" t="s">
        <v>234</v>
      </c>
      <c r="JL323" t="s">
        <v>234</v>
      </c>
      <c r="JM323" t="s">
        <v>234</v>
      </c>
      <c r="JN323" t="s">
        <v>234</v>
      </c>
      <c r="JO323" t="s">
        <v>234</v>
      </c>
      <c r="JP323" t="s">
        <v>234</v>
      </c>
      <c r="JQ323" t="s">
        <v>234</v>
      </c>
      <c r="JR323" t="s">
        <v>234</v>
      </c>
      <c r="JS323" t="s">
        <v>234</v>
      </c>
      <c r="JT323" t="s">
        <v>234</v>
      </c>
      <c r="JU323" t="s">
        <v>234</v>
      </c>
      <c r="JV323" t="s">
        <v>234</v>
      </c>
      <c r="JW323" t="s">
        <v>234</v>
      </c>
      <c r="JX323" t="s">
        <v>3443</v>
      </c>
    </row>
    <row r="324" spans="1:284" x14ac:dyDescent="0.35">
      <c r="A324" t="s">
        <v>4544</v>
      </c>
      <c r="B324" s="268">
        <v>44623</v>
      </c>
      <c r="C324" t="s">
        <v>451</v>
      </c>
      <c r="D324" t="s">
        <v>450</v>
      </c>
      <c r="E324" t="s">
        <v>4536</v>
      </c>
      <c r="F324" t="s">
        <v>441</v>
      </c>
      <c r="G324" t="s">
        <v>1825</v>
      </c>
      <c r="H324" t="s">
        <v>4537</v>
      </c>
      <c r="I324" t="s">
        <v>246</v>
      </c>
      <c r="J324" t="s">
        <v>4539</v>
      </c>
      <c r="K324" t="s">
        <v>366</v>
      </c>
      <c r="L324" t="s">
        <v>284</v>
      </c>
      <c r="M324" t="s">
        <v>250</v>
      </c>
      <c r="N324" t="s">
        <v>234</v>
      </c>
      <c r="O324" t="s">
        <v>234</v>
      </c>
      <c r="P324" t="s">
        <v>285</v>
      </c>
      <c r="Q324" t="s">
        <v>234</v>
      </c>
      <c r="R324" t="s">
        <v>318</v>
      </c>
      <c r="S324">
        <v>1</v>
      </c>
      <c r="T324">
        <v>0</v>
      </c>
      <c r="U324">
        <v>0</v>
      </c>
      <c r="V324">
        <v>0</v>
      </c>
      <c r="W324">
        <v>0</v>
      </c>
      <c r="X324">
        <v>0</v>
      </c>
      <c r="Y324">
        <v>0</v>
      </c>
      <c r="Z324">
        <v>0</v>
      </c>
      <c r="AA324" t="s">
        <v>309</v>
      </c>
      <c r="AB324" t="s">
        <v>750</v>
      </c>
      <c r="AC324" t="s">
        <v>287</v>
      </c>
      <c r="AD324">
        <v>1</v>
      </c>
      <c r="AE324">
        <v>0</v>
      </c>
      <c r="AF324">
        <v>0</v>
      </c>
      <c r="AG324">
        <v>0</v>
      </c>
      <c r="AH324">
        <v>0</v>
      </c>
      <c r="AI324">
        <v>0</v>
      </c>
      <c r="AJ324">
        <v>0</v>
      </c>
      <c r="AK324">
        <v>0</v>
      </c>
      <c r="AL324">
        <v>0</v>
      </c>
      <c r="AM324">
        <v>0</v>
      </c>
      <c r="AN324" t="s">
        <v>234</v>
      </c>
      <c r="AO324" t="s">
        <v>304</v>
      </c>
      <c r="AP324" t="s">
        <v>289</v>
      </c>
      <c r="AQ324" t="s">
        <v>4213</v>
      </c>
      <c r="AR324">
        <v>0</v>
      </c>
      <c r="AS324">
        <v>0</v>
      </c>
      <c r="AT324">
        <v>0</v>
      </c>
      <c r="AU324">
        <v>0</v>
      </c>
      <c r="AV324">
        <v>1</v>
      </c>
      <c r="AW324">
        <v>1</v>
      </c>
      <c r="AX324">
        <v>0</v>
      </c>
      <c r="AY324">
        <v>0</v>
      </c>
      <c r="AZ324" t="s">
        <v>1500</v>
      </c>
      <c r="BA324" t="s">
        <v>234</v>
      </c>
      <c r="BB324" t="s">
        <v>234</v>
      </c>
      <c r="BC324" t="s">
        <v>234</v>
      </c>
      <c r="BD324" t="s">
        <v>234</v>
      </c>
      <c r="BE324" s="252" t="s">
        <v>234</v>
      </c>
      <c r="BF324" t="s">
        <v>234</v>
      </c>
      <c r="BG324" t="s">
        <v>234</v>
      </c>
      <c r="BH324" s="252" t="s">
        <v>234</v>
      </c>
      <c r="BI324" t="s">
        <v>234</v>
      </c>
      <c r="BJ324" t="s">
        <v>234</v>
      </c>
      <c r="BK324" s="252" t="s">
        <v>234</v>
      </c>
      <c r="BL324" t="s">
        <v>234</v>
      </c>
      <c r="BM324">
        <v>600</v>
      </c>
      <c r="BN324" s="252">
        <v>250</v>
      </c>
      <c r="BO324" t="s">
        <v>1445</v>
      </c>
      <c r="BP324">
        <v>700</v>
      </c>
      <c r="BQ324" s="252">
        <v>291.666666666666</v>
      </c>
      <c r="BR324" t="s">
        <v>1445</v>
      </c>
      <c r="BS324" t="s">
        <v>234</v>
      </c>
      <c r="BT324" t="s">
        <v>234</v>
      </c>
      <c r="BU324" t="s">
        <v>234</v>
      </c>
      <c r="BV324" t="s">
        <v>234</v>
      </c>
      <c r="BW324" t="s">
        <v>234</v>
      </c>
      <c r="BX324" t="s">
        <v>234</v>
      </c>
      <c r="BY324" t="s">
        <v>234</v>
      </c>
      <c r="BZ324" t="s">
        <v>234</v>
      </c>
      <c r="CA324" t="s">
        <v>234</v>
      </c>
      <c r="CB324" t="s">
        <v>234</v>
      </c>
      <c r="CC324" t="s">
        <v>234</v>
      </c>
      <c r="CD324" t="s">
        <v>234</v>
      </c>
      <c r="CE324" t="s">
        <v>1655</v>
      </c>
      <c r="CF324" t="s">
        <v>1525</v>
      </c>
      <c r="CG324">
        <v>0</v>
      </c>
      <c r="CH324">
        <v>0</v>
      </c>
      <c r="CI324">
        <v>0</v>
      </c>
      <c r="CJ324">
        <v>1</v>
      </c>
      <c r="CK324">
        <v>0</v>
      </c>
      <c r="CL324">
        <v>0</v>
      </c>
      <c r="CM324">
        <v>0</v>
      </c>
      <c r="CN324">
        <v>0</v>
      </c>
      <c r="CO324">
        <v>0</v>
      </c>
      <c r="CP324">
        <v>0</v>
      </c>
      <c r="CQ324">
        <v>0</v>
      </c>
      <c r="CR324">
        <v>0</v>
      </c>
      <c r="CS324">
        <v>0</v>
      </c>
      <c r="CT324">
        <v>0</v>
      </c>
      <c r="CU324" t="s">
        <v>234</v>
      </c>
      <c r="CV324" t="s">
        <v>1468</v>
      </c>
      <c r="CW324">
        <v>0</v>
      </c>
      <c r="CX324">
        <v>0</v>
      </c>
      <c r="CY324">
        <v>0</v>
      </c>
      <c r="CZ324">
        <v>0</v>
      </c>
      <c r="DA324">
        <v>1</v>
      </c>
      <c r="DB324">
        <v>0</v>
      </c>
      <c r="DC324">
        <v>0</v>
      </c>
      <c r="DD324">
        <v>0</v>
      </c>
      <c r="DE324" t="s">
        <v>1655</v>
      </c>
      <c r="DF324" t="s">
        <v>1445</v>
      </c>
      <c r="DG324" t="s">
        <v>1655</v>
      </c>
      <c r="DH324" t="s">
        <v>441</v>
      </c>
      <c r="DI324" t="s">
        <v>305</v>
      </c>
      <c r="DJ324" t="s">
        <v>1825</v>
      </c>
      <c r="DK324" t="s">
        <v>305</v>
      </c>
      <c r="DL324" t="s">
        <v>234</v>
      </c>
      <c r="DM324" t="s">
        <v>234</v>
      </c>
      <c r="DN324" t="s">
        <v>234</v>
      </c>
      <c r="DO324" t="s">
        <v>234</v>
      </c>
      <c r="DP324" t="s">
        <v>234</v>
      </c>
      <c r="DQ324" t="s">
        <v>234</v>
      </c>
      <c r="DR324" t="s">
        <v>234</v>
      </c>
      <c r="DS324" t="s">
        <v>234</v>
      </c>
      <c r="DT324" t="s">
        <v>234</v>
      </c>
      <c r="DU324" t="s">
        <v>234</v>
      </c>
      <c r="DV324" t="s">
        <v>234</v>
      </c>
      <c r="DW324" t="s">
        <v>234</v>
      </c>
      <c r="DX324" t="s">
        <v>234</v>
      </c>
      <c r="DY324" t="s">
        <v>234</v>
      </c>
      <c r="DZ324" t="s">
        <v>234</v>
      </c>
      <c r="EA324" t="s">
        <v>234</v>
      </c>
      <c r="EB324" t="s">
        <v>234</v>
      </c>
      <c r="EC324" t="s">
        <v>234</v>
      </c>
      <c r="ED324" t="s">
        <v>234</v>
      </c>
      <c r="EE324" t="s">
        <v>234</v>
      </c>
      <c r="EF324" t="s">
        <v>234</v>
      </c>
      <c r="EG324" t="s">
        <v>234</v>
      </c>
      <c r="EH324" t="s">
        <v>234</v>
      </c>
      <c r="EI324" t="s">
        <v>234</v>
      </c>
      <c r="EJ324" t="s">
        <v>234</v>
      </c>
      <c r="EK324" s="252" t="s">
        <v>234</v>
      </c>
      <c r="EL324" t="s">
        <v>234</v>
      </c>
      <c r="EM324" t="s">
        <v>234</v>
      </c>
      <c r="EN324" t="s">
        <v>234</v>
      </c>
      <c r="EO324" t="s">
        <v>234</v>
      </c>
      <c r="EP324" t="s">
        <v>234</v>
      </c>
      <c r="EQ324" s="252" t="s">
        <v>234</v>
      </c>
      <c r="ER324" t="s">
        <v>234</v>
      </c>
      <c r="ES324" t="s">
        <v>234</v>
      </c>
      <c r="ET324" t="s">
        <v>234</v>
      </c>
      <c r="EU324" t="s">
        <v>234</v>
      </c>
      <c r="EV324" t="s">
        <v>234</v>
      </c>
      <c r="EW324" t="s">
        <v>234</v>
      </c>
      <c r="EX324" t="s">
        <v>234</v>
      </c>
      <c r="EY324" t="s">
        <v>234</v>
      </c>
      <c r="EZ324" t="s">
        <v>234</v>
      </c>
      <c r="FA324" t="s">
        <v>234</v>
      </c>
      <c r="FB324" t="s">
        <v>234</v>
      </c>
      <c r="FC324" t="s">
        <v>234</v>
      </c>
      <c r="FD324" t="s">
        <v>234</v>
      </c>
      <c r="FE324" t="s">
        <v>234</v>
      </c>
      <c r="FF324" t="s">
        <v>234</v>
      </c>
      <c r="FG324" t="s">
        <v>234</v>
      </c>
      <c r="FH324" t="s">
        <v>234</v>
      </c>
      <c r="FI324" t="s">
        <v>234</v>
      </c>
      <c r="FJ324" t="s">
        <v>234</v>
      </c>
      <c r="FK324" t="s">
        <v>234</v>
      </c>
      <c r="FL324" t="s">
        <v>234</v>
      </c>
      <c r="FM324" t="s">
        <v>234</v>
      </c>
      <c r="FN324" t="s">
        <v>234</v>
      </c>
      <c r="FO324" t="s">
        <v>234</v>
      </c>
      <c r="FP324" t="s">
        <v>234</v>
      </c>
      <c r="FQ324" t="s">
        <v>234</v>
      </c>
      <c r="FR324" t="s">
        <v>234</v>
      </c>
      <c r="FS324" t="s">
        <v>234</v>
      </c>
      <c r="FT324" t="s">
        <v>234</v>
      </c>
      <c r="FU324" t="s">
        <v>234</v>
      </c>
      <c r="FV324" t="s">
        <v>234</v>
      </c>
      <c r="FW324" t="s">
        <v>234</v>
      </c>
      <c r="FX324" t="s">
        <v>234</v>
      </c>
      <c r="FY324" t="s">
        <v>234</v>
      </c>
      <c r="FZ324" t="s">
        <v>234</v>
      </c>
      <c r="GA324" t="s">
        <v>234</v>
      </c>
      <c r="GB324" t="s">
        <v>234</v>
      </c>
      <c r="GC324" t="s">
        <v>234</v>
      </c>
      <c r="GD324" t="s">
        <v>234</v>
      </c>
      <c r="GE324" t="s">
        <v>234</v>
      </c>
      <c r="GF324" t="s">
        <v>234</v>
      </c>
      <c r="GG324" t="s">
        <v>234</v>
      </c>
      <c r="GH324" t="s">
        <v>234</v>
      </c>
      <c r="GI324" t="s">
        <v>234</v>
      </c>
      <c r="GJ324" t="s">
        <v>234</v>
      </c>
      <c r="GK324" t="s">
        <v>234</v>
      </c>
      <c r="GL324" t="s">
        <v>234</v>
      </c>
      <c r="GM324" t="s">
        <v>234</v>
      </c>
      <c r="GN324" t="s">
        <v>234</v>
      </c>
      <c r="GO324" t="s">
        <v>234</v>
      </c>
      <c r="GP324" t="s">
        <v>234</v>
      </c>
      <c r="GQ324" t="s">
        <v>234</v>
      </c>
      <c r="GR324" t="s">
        <v>1445</v>
      </c>
      <c r="GS324" t="s">
        <v>234</v>
      </c>
      <c r="GT324" t="s">
        <v>234</v>
      </c>
      <c r="GU324" t="s">
        <v>234</v>
      </c>
      <c r="GV324" t="s">
        <v>234</v>
      </c>
      <c r="GW324" t="s">
        <v>234</v>
      </c>
      <c r="GX324" t="s">
        <v>234</v>
      </c>
      <c r="GY324" t="s">
        <v>234</v>
      </c>
      <c r="GZ324" t="s">
        <v>234</v>
      </c>
      <c r="HA324" t="s">
        <v>1591</v>
      </c>
      <c r="HB324">
        <v>0</v>
      </c>
      <c r="HC324">
        <v>0</v>
      </c>
      <c r="HD324">
        <v>0</v>
      </c>
      <c r="HE324">
        <v>0</v>
      </c>
      <c r="HF324">
        <v>0</v>
      </c>
      <c r="HG324">
        <v>1</v>
      </c>
      <c r="HH324">
        <v>0</v>
      </c>
      <c r="HI324">
        <v>0</v>
      </c>
      <c r="HJ324" t="s">
        <v>234</v>
      </c>
      <c r="HK324" t="s">
        <v>1655</v>
      </c>
      <c r="HL324" t="s">
        <v>234</v>
      </c>
      <c r="HM324" t="s">
        <v>309</v>
      </c>
      <c r="HN324">
        <v>1</v>
      </c>
      <c r="HO324">
        <v>0</v>
      </c>
      <c r="HP324">
        <v>0</v>
      </c>
      <c r="HQ324" t="s">
        <v>234</v>
      </c>
      <c r="HR324" t="s">
        <v>234</v>
      </c>
      <c r="HS324" t="s">
        <v>234</v>
      </c>
      <c r="HT324" t="s">
        <v>234</v>
      </c>
      <c r="HU324" t="s">
        <v>234</v>
      </c>
      <c r="HV324" t="s">
        <v>234</v>
      </c>
      <c r="HW324" t="s">
        <v>234</v>
      </c>
      <c r="HX324" t="s">
        <v>234</v>
      </c>
      <c r="HY324" t="s">
        <v>234</v>
      </c>
      <c r="HZ324" t="s">
        <v>234</v>
      </c>
      <c r="IA324" t="s">
        <v>234</v>
      </c>
      <c r="IB324" t="s">
        <v>234</v>
      </c>
      <c r="IC324" t="s">
        <v>234</v>
      </c>
      <c r="ID324" t="s">
        <v>234</v>
      </c>
      <c r="IE324" t="s">
        <v>234</v>
      </c>
      <c r="IF324" t="s">
        <v>234</v>
      </c>
      <c r="IG324" t="s">
        <v>234</v>
      </c>
      <c r="IH324" t="s">
        <v>234</v>
      </c>
      <c r="II324" t="s">
        <v>234</v>
      </c>
      <c r="IJ324" t="s">
        <v>234</v>
      </c>
      <c r="IK324" t="s">
        <v>234</v>
      </c>
      <c r="IL324" t="s">
        <v>234</v>
      </c>
      <c r="IM324" t="s">
        <v>234</v>
      </c>
      <c r="IN324" t="s">
        <v>234</v>
      </c>
      <c r="IO324" t="s">
        <v>234</v>
      </c>
      <c r="IP324" t="s">
        <v>234</v>
      </c>
      <c r="IQ324" t="s">
        <v>234</v>
      </c>
      <c r="IR324" t="s">
        <v>234</v>
      </c>
      <c r="IS324" t="s">
        <v>234</v>
      </c>
      <c r="IT324" t="s">
        <v>234</v>
      </c>
      <c r="IU324" t="s">
        <v>234</v>
      </c>
      <c r="IV324" t="s">
        <v>234</v>
      </c>
      <c r="IW324" t="s">
        <v>234</v>
      </c>
      <c r="IX324" t="s">
        <v>234</v>
      </c>
      <c r="IY324" t="s">
        <v>234</v>
      </c>
      <c r="IZ324" t="s">
        <v>234</v>
      </c>
      <c r="JA324" t="s">
        <v>234</v>
      </c>
      <c r="JB324" t="s">
        <v>234</v>
      </c>
      <c r="JC324" t="s">
        <v>234</v>
      </c>
      <c r="JD324" t="s">
        <v>234</v>
      </c>
      <c r="JE324" t="s">
        <v>234</v>
      </c>
      <c r="JF324" t="s">
        <v>234</v>
      </c>
      <c r="JG324" t="s">
        <v>234</v>
      </c>
      <c r="JH324" t="s">
        <v>234</v>
      </c>
      <c r="JI324" t="s">
        <v>234</v>
      </c>
      <c r="JJ324" t="s">
        <v>234</v>
      </c>
      <c r="JK324" t="s">
        <v>234</v>
      </c>
      <c r="JL324" t="s">
        <v>234</v>
      </c>
      <c r="JM324" t="s">
        <v>234</v>
      </c>
      <c r="JN324" t="s">
        <v>234</v>
      </c>
      <c r="JO324" t="s">
        <v>234</v>
      </c>
      <c r="JP324" t="s">
        <v>234</v>
      </c>
      <c r="JQ324" t="s">
        <v>234</v>
      </c>
      <c r="JR324" t="s">
        <v>234</v>
      </c>
      <c r="JS324" t="s">
        <v>234</v>
      </c>
      <c r="JT324" t="s">
        <v>234</v>
      </c>
      <c r="JU324" t="s">
        <v>234</v>
      </c>
      <c r="JV324" t="s">
        <v>234</v>
      </c>
      <c r="JW324" t="s">
        <v>234</v>
      </c>
      <c r="JX324" t="s">
        <v>3443</v>
      </c>
    </row>
    <row r="325" spans="1:284" x14ac:dyDescent="0.35">
      <c r="A325" t="s">
        <v>4545</v>
      </c>
      <c r="B325" s="268">
        <v>44623</v>
      </c>
      <c r="C325" t="s">
        <v>451</v>
      </c>
      <c r="D325" t="s">
        <v>450</v>
      </c>
      <c r="E325" t="s">
        <v>4536</v>
      </c>
      <c r="F325" t="s">
        <v>441</v>
      </c>
      <c r="G325" t="s">
        <v>1825</v>
      </c>
      <c r="H325" t="s">
        <v>4537</v>
      </c>
      <c r="I325" t="s">
        <v>246</v>
      </c>
      <c r="J325" t="s">
        <v>4539</v>
      </c>
      <c r="K325" t="s">
        <v>366</v>
      </c>
      <c r="L325" t="s">
        <v>284</v>
      </c>
      <c r="M325" t="s">
        <v>250</v>
      </c>
      <c r="N325" t="s">
        <v>234</v>
      </c>
      <c r="O325" t="s">
        <v>234</v>
      </c>
      <c r="P325" t="s">
        <v>285</v>
      </c>
      <c r="Q325" t="s">
        <v>234</v>
      </c>
      <c r="R325" t="s">
        <v>318</v>
      </c>
      <c r="S325">
        <v>1</v>
      </c>
      <c r="T325">
        <v>0</v>
      </c>
      <c r="U325">
        <v>0</v>
      </c>
      <c r="V325">
        <v>0</v>
      </c>
      <c r="W325">
        <v>0</v>
      </c>
      <c r="X325">
        <v>0</v>
      </c>
      <c r="Y325">
        <v>0</v>
      </c>
      <c r="Z325">
        <v>0</v>
      </c>
      <c r="AA325" t="s">
        <v>309</v>
      </c>
      <c r="AB325" t="s">
        <v>750</v>
      </c>
      <c r="AC325" t="s">
        <v>287</v>
      </c>
      <c r="AD325">
        <v>1</v>
      </c>
      <c r="AE325">
        <v>0</v>
      </c>
      <c r="AF325">
        <v>0</v>
      </c>
      <c r="AG325">
        <v>0</v>
      </c>
      <c r="AH325">
        <v>0</v>
      </c>
      <c r="AI325">
        <v>0</v>
      </c>
      <c r="AJ325">
        <v>0</v>
      </c>
      <c r="AK325">
        <v>0</v>
      </c>
      <c r="AL325">
        <v>0</v>
      </c>
      <c r="AM325">
        <v>0</v>
      </c>
      <c r="AN325" t="s">
        <v>234</v>
      </c>
      <c r="AO325" t="s">
        <v>317</v>
      </c>
      <c r="AP325" t="s">
        <v>289</v>
      </c>
      <c r="AQ325" t="s">
        <v>3972</v>
      </c>
      <c r="AR325">
        <v>1</v>
      </c>
      <c r="AS325">
        <v>1</v>
      </c>
      <c r="AT325">
        <v>0</v>
      </c>
      <c r="AU325">
        <v>1</v>
      </c>
      <c r="AV325">
        <v>0</v>
      </c>
      <c r="AW325">
        <v>0</v>
      </c>
      <c r="AX325">
        <v>1</v>
      </c>
      <c r="AY325">
        <v>0</v>
      </c>
      <c r="AZ325" t="s">
        <v>1500</v>
      </c>
      <c r="BA325">
        <v>500</v>
      </c>
      <c r="BB325">
        <v>250</v>
      </c>
      <c r="BC325" t="s">
        <v>1655</v>
      </c>
      <c r="BD325">
        <v>450</v>
      </c>
      <c r="BE325" s="252">
        <v>173.07692307692301</v>
      </c>
      <c r="BF325" t="s">
        <v>1655</v>
      </c>
      <c r="BG325" t="s">
        <v>234</v>
      </c>
      <c r="BH325" s="252" t="s">
        <v>234</v>
      </c>
      <c r="BI325" t="s">
        <v>234</v>
      </c>
      <c r="BJ325">
        <v>500</v>
      </c>
      <c r="BK325" s="252">
        <v>172.413793103448</v>
      </c>
      <c r="BL325" t="s">
        <v>1655</v>
      </c>
      <c r="BM325" t="s">
        <v>234</v>
      </c>
      <c r="BN325" s="252" t="s">
        <v>234</v>
      </c>
      <c r="BO325" t="s">
        <v>234</v>
      </c>
      <c r="BP325" t="s">
        <v>234</v>
      </c>
      <c r="BQ325" s="252" t="s">
        <v>234</v>
      </c>
      <c r="BR325" t="s">
        <v>234</v>
      </c>
      <c r="BS325" t="s">
        <v>1507</v>
      </c>
      <c r="BT325" t="s">
        <v>1655</v>
      </c>
      <c r="BU325">
        <v>1200</v>
      </c>
      <c r="BV325" t="s">
        <v>234</v>
      </c>
      <c r="BW325" t="s">
        <v>234</v>
      </c>
      <c r="BX325" t="s">
        <v>234</v>
      </c>
      <c r="BY325" t="s">
        <v>234</v>
      </c>
      <c r="BZ325" t="s">
        <v>234</v>
      </c>
      <c r="CA325" t="s">
        <v>234</v>
      </c>
      <c r="CB325" t="s">
        <v>259</v>
      </c>
      <c r="CC325">
        <v>1200</v>
      </c>
      <c r="CD325" t="s">
        <v>1445</v>
      </c>
      <c r="CE325" t="s">
        <v>1445</v>
      </c>
      <c r="CF325" t="s">
        <v>234</v>
      </c>
      <c r="CG325" t="s">
        <v>234</v>
      </c>
      <c r="CH325" t="s">
        <v>234</v>
      </c>
      <c r="CI325" t="s">
        <v>234</v>
      </c>
      <c r="CJ325" t="s">
        <v>234</v>
      </c>
      <c r="CK325" t="s">
        <v>234</v>
      </c>
      <c r="CL325" t="s">
        <v>234</v>
      </c>
      <c r="CM325" t="s">
        <v>234</v>
      </c>
      <c r="CN325" t="s">
        <v>234</v>
      </c>
      <c r="CO325" t="s">
        <v>234</v>
      </c>
      <c r="CP325" t="s">
        <v>234</v>
      </c>
      <c r="CQ325" t="s">
        <v>234</v>
      </c>
      <c r="CR325" t="s">
        <v>234</v>
      </c>
      <c r="CS325" t="s">
        <v>234</v>
      </c>
      <c r="CT325" t="s">
        <v>234</v>
      </c>
      <c r="CU325" t="s">
        <v>234</v>
      </c>
      <c r="CV325" t="s">
        <v>234</v>
      </c>
      <c r="CW325" t="s">
        <v>234</v>
      </c>
      <c r="CX325" t="s">
        <v>234</v>
      </c>
      <c r="CY325" t="s">
        <v>234</v>
      </c>
      <c r="CZ325" t="s">
        <v>234</v>
      </c>
      <c r="DA325" t="s">
        <v>234</v>
      </c>
      <c r="DB325" t="s">
        <v>234</v>
      </c>
      <c r="DC325" t="s">
        <v>234</v>
      </c>
      <c r="DD325" t="s">
        <v>234</v>
      </c>
      <c r="DE325" t="s">
        <v>1655</v>
      </c>
      <c r="DF325" t="s">
        <v>1445</v>
      </c>
      <c r="DG325" t="s">
        <v>1655</v>
      </c>
      <c r="DH325" t="s">
        <v>441</v>
      </c>
      <c r="DI325" t="s">
        <v>305</v>
      </c>
      <c r="DJ325" t="s">
        <v>1825</v>
      </c>
      <c r="DK325" t="s">
        <v>305</v>
      </c>
      <c r="DL325" t="s">
        <v>234</v>
      </c>
      <c r="DM325" t="s">
        <v>234</v>
      </c>
      <c r="DN325" t="s">
        <v>234</v>
      </c>
      <c r="DO325" t="s">
        <v>234</v>
      </c>
      <c r="DP325" t="s">
        <v>234</v>
      </c>
      <c r="DQ325" t="s">
        <v>234</v>
      </c>
      <c r="DR325" t="s">
        <v>234</v>
      </c>
      <c r="DS325" t="s">
        <v>234</v>
      </c>
      <c r="DT325" t="s">
        <v>234</v>
      </c>
      <c r="DU325" t="s">
        <v>234</v>
      </c>
      <c r="DV325" t="s">
        <v>234</v>
      </c>
      <c r="DW325" t="s">
        <v>234</v>
      </c>
      <c r="DX325" t="s">
        <v>234</v>
      </c>
      <c r="DY325" t="s">
        <v>234</v>
      </c>
      <c r="DZ325" t="s">
        <v>234</v>
      </c>
      <c r="EA325" t="s">
        <v>234</v>
      </c>
      <c r="EB325" t="s">
        <v>234</v>
      </c>
      <c r="EC325" t="s">
        <v>234</v>
      </c>
      <c r="ED325" t="s">
        <v>234</v>
      </c>
      <c r="EE325" t="s">
        <v>234</v>
      </c>
      <c r="EF325" t="s">
        <v>234</v>
      </c>
      <c r="EG325" t="s">
        <v>234</v>
      </c>
      <c r="EH325" t="s">
        <v>234</v>
      </c>
      <c r="EI325" t="s">
        <v>234</v>
      </c>
      <c r="EJ325" t="s">
        <v>234</v>
      </c>
      <c r="EK325" s="252" t="s">
        <v>234</v>
      </c>
      <c r="EL325" t="s">
        <v>234</v>
      </c>
      <c r="EM325" t="s">
        <v>234</v>
      </c>
      <c r="EN325" t="s">
        <v>234</v>
      </c>
      <c r="EO325" t="s">
        <v>234</v>
      </c>
      <c r="EP325" t="s">
        <v>234</v>
      </c>
      <c r="EQ325" s="252" t="s">
        <v>234</v>
      </c>
      <c r="ER325" t="s">
        <v>234</v>
      </c>
      <c r="ES325" t="s">
        <v>234</v>
      </c>
      <c r="ET325" t="s">
        <v>234</v>
      </c>
      <c r="EU325" t="s">
        <v>234</v>
      </c>
      <c r="EV325" t="s">
        <v>234</v>
      </c>
      <c r="EW325" t="s">
        <v>234</v>
      </c>
      <c r="EX325" t="s">
        <v>234</v>
      </c>
      <c r="EY325" t="s">
        <v>234</v>
      </c>
      <c r="EZ325" t="s">
        <v>234</v>
      </c>
      <c r="FA325" t="s">
        <v>234</v>
      </c>
      <c r="FB325" t="s">
        <v>234</v>
      </c>
      <c r="FC325" t="s">
        <v>234</v>
      </c>
      <c r="FD325" t="s">
        <v>234</v>
      </c>
      <c r="FE325" t="s">
        <v>234</v>
      </c>
      <c r="FF325" t="s">
        <v>234</v>
      </c>
      <c r="FG325" t="s">
        <v>234</v>
      </c>
      <c r="FH325" t="s">
        <v>234</v>
      </c>
      <c r="FI325" t="s">
        <v>234</v>
      </c>
      <c r="FJ325" t="s">
        <v>234</v>
      </c>
      <c r="FK325" t="s">
        <v>234</v>
      </c>
      <c r="FL325" t="s">
        <v>234</v>
      </c>
      <c r="FM325" t="s">
        <v>234</v>
      </c>
      <c r="FN325" t="s">
        <v>234</v>
      </c>
      <c r="FO325" t="s">
        <v>234</v>
      </c>
      <c r="FP325" t="s">
        <v>234</v>
      </c>
      <c r="FQ325" t="s">
        <v>234</v>
      </c>
      <c r="FR325" t="s">
        <v>234</v>
      </c>
      <c r="FS325" t="s">
        <v>234</v>
      </c>
      <c r="FT325" t="s">
        <v>234</v>
      </c>
      <c r="FU325" t="s">
        <v>234</v>
      </c>
      <c r="FV325" t="s">
        <v>234</v>
      </c>
      <c r="FW325" t="s">
        <v>234</v>
      </c>
      <c r="FX325" t="s">
        <v>234</v>
      </c>
      <c r="FY325" t="s">
        <v>234</v>
      </c>
      <c r="FZ325" t="s">
        <v>234</v>
      </c>
      <c r="GA325" t="s">
        <v>234</v>
      </c>
      <c r="GB325" t="s">
        <v>234</v>
      </c>
      <c r="GC325" t="s">
        <v>234</v>
      </c>
      <c r="GD325" t="s">
        <v>234</v>
      </c>
      <c r="GE325" t="s">
        <v>234</v>
      </c>
      <c r="GF325" t="s">
        <v>234</v>
      </c>
      <c r="GG325" t="s">
        <v>234</v>
      </c>
      <c r="GH325" t="s">
        <v>234</v>
      </c>
      <c r="GI325" t="s">
        <v>234</v>
      </c>
      <c r="GJ325" t="s">
        <v>234</v>
      </c>
      <c r="GK325" t="s">
        <v>234</v>
      </c>
      <c r="GL325" t="s">
        <v>234</v>
      </c>
      <c r="GM325" t="s">
        <v>234</v>
      </c>
      <c r="GN325" t="s">
        <v>234</v>
      </c>
      <c r="GO325" t="s">
        <v>234</v>
      </c>
      <c r="GP325" t="s">
        <v>234</v>
      </c>
      <c r="GQ325" t="s">
        <v>234</v>
      </c>
      <c r="GR325" t="s">
        <v>1445</v>
      </c>
      <c r="GS325" t="s">
        <v>234</v>
      </c>
      <c r="GT325" t="s">
        <v>234</v>
      </c>
      <c r="GU325" t="s">
        <v>234</v>
      </c>
      <c r="GV325" t="s">
        <v>234</v>
      </c>
      <c r="GW325" t="s">
        <v>234</v>
      </c>
      <c r="GX325" t="s">
        <v>234</v>
      </c>
      <c r="GY325" t="s">
        <v>234</v>
      </c>
      <c r="GZ325" t="s">
        <v>234</v>
      </c>
      <c r="HA325" t="s">
        <v>1591</v>
      </c>
      <c r="HB325">
        <v>0</v>
      </c>
      <c r="HC325">
        <v>0</v>
      </c>
      <c r="HD325">
        <v>0</v>
      </c>
      <c r="HE325">
        <v>0</v>
      </c>
      <c r="HF325">
        <v>0</v>
      </c>
      <c r="HG325">
        <v>1</v>
      </c>
      <c r="HH325">
        <v>0</v>
      </c>
      <c r="HI325">
        <v>0</v>
      </c>
      <c r="HJ325" t="s">
        <v>234</v>
      </c>
      <c r="HK325" t="s">
        <v>1655</v>
      </c>
      <c r="HL325" t="s">
        <v>234</v>
      </c>
      <c r="HM325" t="s">
        <v>309</v>
      </c>
      <c r="HN325">
        <v>1</v>
      </c>
      <c r="HO325">
        <v>0</v>
      </c>
      <c r="HP325">
        <v>0</v>
      </c>
      <c r="HQ325" t="s">
        <v>234</v>
      </c>
      <c r="HR325" t="s">
        <v>234</v>
      </c>
      <c r="HS325" t="s">
        <v>234</v>
      </c>
      <c r="HT325" t="s">
        <v>234</v>
      </c>
      <c r="HU325" t="s">
        <v>234</v>
      </c>
      <c r="HV325" t="s">
        <v>234</v>
      </c>
      <c r="HW325" t="s">
        <v>234</v>
      </c>
      <c r="HX325" t="s">
        <v>234</v>
      </c>
      <c r="HY325" t="s">
        <v>234</v>
      </c>
      <c r="HZ325" t="s">
        <v>234</v>
      </c>
      <c r="IA325" t="s">
        <v>234</v>
      </c>
      <c r="IB325" t="s">
        <v>234</v>
      </c>
      <c r="IC325" t="s">
        <v>234</v>
      </c>
      <c r="ID325" t="s">
        <v>234</v>
      </c>
      <c r="IE325" t="s">
        <v>234</v>
      </c>
      <c r="IF325" t="s">
        <v>234</v>
      </c>
      <c r="IG325" t="s">
        <v>234</v>
      </c>
      <c r="IH325" t="s">
        <v>234</v>
      </c>
      <c r="II325" t="s">
        <v>234</v>
      </c>
      <c r="IJ325" t="s">
        <v>234</v>
      </c>
      <c r="IK325" t="s">
        <v>234</v>
      </c>
      <c r="IL325" t="s">
        <v>234</v>
      </c>
      <c r="IM325" t="s">
        <v>234</v>
      </c>
      <c r="IN325" t="s">
        <v>234</v>
      </c>
      <c r="IO325" t="s">
        <v>234</v>
      </c>
      <c r="IP325" t="s">
        <v>234</v>
      </c>
      <c r="IQ325" t="s">
        <v>234</v>
      </c>
      <c r="IR325" t="s">
        <v>234</v>
      </c>
      <c r="IS325" t="s">
        <v>234</v>
      </c>
      <c r="IT325" t="s">
        <v>234</v>
      </c>
      <c r="IU325" t="s">
        <v>234</v>
      </c>
      <c r="IV325" t="s">
        <v>234</v>
      </c>
      <c r="IW325" t="s">
        <v>234</v>
      </c>
      <c r="IX325" t="s">
        <v>234</v>
      </c>
      <c r="IY325" t="s">
        <v>234</v>
      </c>
      <c r="IZ325" t="s">
        <v>234</v>
      </c>
      <c r="JA325" t="s">
        <v>234</v>
      </c>
      <c r="JB325" t="s">
        <v>234</v>
      </c>
      <c r="JC325" t="s">
        <v>234</v>
      </c>
      <c r="JD325" t="s">
        <v>234</v>
      </c>
      <c r="JE325" t="s">
        <v>234</v>
      </c>
      <c r="JF325" t="s">
        <v>234</v>
      </c>
      <c r="JG325" t="s">
        <v>234</v>
      </c>
      <c r="JH325" t="s">
        <v>234</v>
      </c>
      <c r="JI325" t="s">
        <v>234</v>
      </c>
      <c r="JJ325" t="s">
        <v>234</v>
      </c>
      <c r="JK325" t="s">
        <v>234</v>
      </c>
      <c r="JL325" t="s">
        <v>234</v>
      </c>
      <c r="JM325" t="s">
        <v>234</v>
      </c>
      <c r="JN325" t="s">
        <v>234</v>
      </c>
      <c r="JO325" t="s">
        <v>234</v>
      </c>
      <c r="JP325" t="s">
        <v>234</v>
      </c>
      <c r="JQ325" t="s">
        <v>234</v>
      </c>
      <c r="JR325" t="s">
        <v>234</v>
      </c>
      <c r="JS325" t="s">
        <v>234</v>
      </c>
      <c r="JT325" t="s">
        <v>234</v>
      </c>
      <c r="JU325" t="s">
        <v>234</v>
      </c>
      <c r="JV325" t="s">
        <v>234</v>
      </c>
      <c r="JW325" t="s">
        <v>234</v>
      </c>
      <c r="JX325" t="s">
        <v>3443</v>
      </c>
    </row>
    <row r="326" spans="1:284" x14ac:dyDescent="0.35">
      <c r="A326" t="s">
        <v>4548</v>
      </c>
      <c r="B326" s="268">
        <v>44623</v>
      </c>
      <c r="C326" t="s">
        <v>451</v>
      </c>
      <c r="D326" t="s">
        <v>450</v>
      </c>
      <c r="E326" t="s">
        <v>4536</v>
      </c>
      <c r="F326" t="s">
        <v>441</v>
      </c>
      <c r="G326" t="s">
        <v>1825</v>
      </c>
      <c r="H326" t="s">
        <v>4537</v>
      </c>
      <c r="I326" t="s">
        <v>246</v>
      </c>
      <c r="J326" t="s">
        <v>4539</v>
      </c>
      <c r="K326" t="s">
        <v>366</v>
      </c>
      <c r="L326" t="s">
        <v>284</v>
      </c>
      <c r="M326" t="s">
        <v>250</v>
      </c>
      <c r="N326" t="s">
        <v>234</v>
      </c>
      <c r="O326" t="s">
        <v>234</v>
      </c>
      <c r="P326" t="s">
        <v>285</v>
      </c>
      <c r="Q326" t="s">
        <v>234</v>
      </c>
      <c r="R326" t="s">
        <v>3875</v>
      </c>
      <c r="S326">
        <v>1</v>
      </c>
      <c r="T326">
        <v>1</v>
      </c>
      <c r="U326">
        <v>0</v>
      </c>
      <c r="V326">
        <v>0</v>
      </c>
      <c r="W326">
        <v>0</v>
      </c>
      <c r="X326">
        <v>0</v>
      </c>
      <c r="Y326">
        <v>0</v>
      </c>
      <c r="Z326">
        <v>0</v>
      </c>
      <c r="AA326" t="s">
        <v>309</v>
      </c>
      <c r="AB326" t="s">
        <v>750</v>
      </c>
      <c r="AC326" t="s">
        <v>287</v>
      </c>
      <c r="AD326">
        <v>1</v>
      </c>
      <c r="AE326">
        <v>0</v>
      </c>
      <c r="AF326">
        <v>0</v>
      </c>
      <c r="AG326">
        <v>0</v>
      </c>
      <c r="AH326">
        <v>0</v>
      </c>
      <c r="AI326">
        <v>0</v>
      </c>
      <c r="AJ326">
        <v>0</v>
      </c>
      <c r="AK326">
        <v>0</v>
      </c>
      <c r="AL326">
        <v>0</v>
      </c>
      <c r="AM326">
        <v>0</v>
      </c>
      <c r="AN326" t="s">
        <v>234</v>
      </c>
      <c r="AO326" t="s">
        <v>317</v>
      </c>
      <c r="AP326" t="s">
        <v>289</v>
      </c>
      <c r="AQ326" t="s">
        <v>4546</v>
      </c>
      <c r="AR326">
        <v>1</v>
      </c>
      <c r="AS326">
        <v>1</v>
      </c>
      <c r="AT326">
        <v>0</v>
      </c>
      <c r="AU326">
        <v>0</v>
      </c>
      <c r="AV326">
        <v>0</v>
      </c>
      <c r="AW326">
        <v>0</v>
      </c>
      <c r="AX326">
        <v>0</v>
      </c>
      <c r="AY326">
        <v>0</v>
      </c>
      <c r="AZ326" t="s">
        <v>1500</v>
      </c>
      <c r="BA326">
        <v>500</v>
      </c>
      <c r="BB326">
        <v>250</v>
      </c>
      <c r="BC326" t="s">
        <v>1655</v>
      </c>
      <c r="BD326">
        <v>500</v>
      </c>
      <c r="BE326" s="252">
        <v>192.30769230769201</v>
      </c>
      <c r="BF326" t="s">
        <v>1655</v>
      </c>
      <c r="BG326" t="s">
        <v>234</v>
      </c>
      <c r="BH326" s="252" t="s">
        <v>234</v>
      </c>
      <c r="BI326" t="s">
        <v>234</v>
      </c>
      <c r="BJ326" t="s">
        <v>234</v>
      </c>
      <c r="BK326" s="252" t="s">
        <v>234</v>
      </c>
      <c r="BL326" t="s">
        <v>234</v>
      </c>
      <c r="BM326" t="s">
        <v>234</v>
      </c>
      <c r="BN326" s="252" t="s">
        <v>234</v>
      </c>
      <c r="BO326" t="s">
        <v>234</v>
      </c>
      <c r="BP326" t="s">
        <v>234</v>
      </c>
      <c r="BQ326" s="252" t="s">
        <v>234</v>
      </c>
      <c r="BR326" t="s">
        <v>234</v>
      </c>
      <c r="BS326" t="s">
        <v>234</v>
      </c>
      <c r="BT326" t="s">
        <v>234</v>
      </c>
      <c r="BU326" t="s">
        <v>234</v>
      </c>
      <c r="BV326" t="s">
        <v>234</v>
      </c>
      <c r="BW326" t="s">
        <v>234</v>
      </c>
      <c r="BX326" t="s">
        <v>234</v>
      </c>
      <c r="BY326" t="s">
        <v>234</v>
      </c>
      <c r="BZ326" t="s">
        <v>234</v>
      </c>
      <c r="CA326" t="s">
        <v>234</v>
      </c>
      <c r="CB326" t="s">
        <v>234</v>
      </c>
      <c r="CC326" t="s">
        <v>234</v>
      </c>
      <c r="CD326" t="s">
        <v>234</v>
      </c>
      <c r="CE326" t="s">
        <v>1655</v>
      </c>
      <c r="CF326" t="s">
        <v>3891</v>
      </c>
      <c r="CG326">
        <v>0</v>
      </c>
      <c r="CH326">
        <v>0</v>
      </c>
      <c r="CI326">
        <v>0</v>
      </c>
      <c r="CJ326">
        <v>0</v>
      </c>
      <c r="CK326">
        <v>1</v>
      </c>
      <c r="CL326">
        <v>1</v>
      </c>
      <c r="CM326">
        <v>0</v>
      </c>
      <c r="CN326">
        <v>0</v>
      </c>
      <c r="CO326">
        <v>0</v>
      </c>
      <c r="CP326">
        <v>0</v>
      </c>
      <c r="CQ326">
        <v>0</v>
      </c>
      <c r="CR326">
        <v>0</v>
      </c>
      <c r="CS326">
        <v>0</v>
      </c>
      <c r="CT326">
        <v>0</v>
      </c>
      <c r="CU326" t="s">
        <v>234</v>
      </c>
      <c r="CV326" t="s">
        <v>1457</v>
      </c>
      <c r="CW326">
        <v>1</v>
      </c>
      <c r="CX326">
        <v>0</v>
      </c>
      <c r="CY326">
        <v>0</v>
      </c>
      <c r="CZ326">
        <v>0</v>
      </c>
      <c r="DA326">
        <v>0</v>
      </c>
      <c r="DB326">
        <v>0</v>
      </c>
      <c r="DC326">
        <v>0</v>
      </c>
      <c r="DD326">
        <v>0</v>
      </c>
      <c r="DE326" t="s">
        <v>1655</v>
      </c>
      <c r="DF326" t="s">
        <v>1445</v>
      </c>
      <c r="DG326" t="s">
        <v>1655</v>
      </c>
      <c r="DH326" t="s">
        <v>441</v>
      </c>
      <c r="DI326" t="s">
        <v>305</v>
      </c>
      <c r="DJ326" t="s">
        <v>1825</v>
      </c>
      <c r="DK326" t="s">
        <v>305</v>
      </c>
      <c r="DL326" t="s">
        <v>4547</v>
      </c>
      <c r="DM326">
        <v>1</v>
      </c>
      <c r="DN326">
        <v>0</v>
      </c>
      <c r="DO326">
        <v>1</v>
      </c>
      <c r="DP326">
        <v>0</v>
      </c>
      <c r="DQ326">
        <v>1</v>
      </c>
      <c r="DR326">
        <v>0</v>
      </c>
      <c r="DS326">
        <v>1</v>
      </c>
      <c r="DT326">
        <v>0</v>
      </c>
      <c r="DU326" t="s">
        <v>1655</v>
      </c>
      <c r="DV326">
        <v>50</v>
      </c>
      <c r="DW326" t="s">
        <v>3814</v>
      </c>
      <c r="DX326" t="s">
        <v>234</v>
      </c>
      <c r="DY326" t="s">
        <v>234</v>
      </c>
      <c r="DZ326" t="s">
        <v>234</v>
      </c>
      <c r="EA326" s="99">
        <v>50</v>
      </c>
      <c r="EB326" t="s">
        <v>1655</v>
      </c>
      <c r="EC326" t="s">
        <v>234</v>
      </c>
      <c r="ED326" t="s">
        <v>234</v>
      </c>
      <c r="EE326" t="s">
        <v>234</v>
      </c>
      <c r="EF326" t="s">
        <v>234</v>
      </c>
      <c r="EG326" t="s">
        <v>1655</v>
      </c>
      <c r="EH326">
        <v>20</v>
      </c>
      <c r="EI326" t="s">
        <v>234</v>
      </c>
      <c r="EJ326" t="s">
        <v>234</v>
      </c>
      <c r="EK326" s="252">
        <v>20</v>
      </c>
      <c r="EL326" t="s">
        <v>1445</v>
      </c>
      <c r="EM326" t="s">
        <v>1445</v>
      </c>
      <c r="EN326" t="s">
        <v>234</v>
      </c>
      <c r="EO326">
        <v>150</v>
      </c>
      <c r="EP326">
        <v>125</v>
      </c>
      <c r="EQ326" s="252">
        <v>70.8333333333333</v>
      </c>
      <c r="ER326" t="s">
        <v>1655</v>
      </c>
      <c r="ES326" t="s">
        <v>1655</v>
      </c>
      <c r="ET326">
        <v>100</v>
      </c>
      <c r="EU326" t="s">
        <v>234</v>
      </c>
      <c r="EV326" t="s">
        <v>234</v>
      </c>
      <c r="EW326" t="s">
        <v>234</v>
      </c>
      <c r="EX326" s="99">
        <v>100</v>
      </c>
      <c r="EY326" t="s">
        <v>1655</v>
      </c>
      <c r="EZ326" t="s">
        <v>234</v>
      </c>
      <c r="FA326" t="s">
        <v>234</v>
      </c>
      <c r="FB326" t="s">
        <v>234</v>
      </c>
      <c r="FC326" t="s">
        <v>234</v>
      </c>
      <c r="FD326" t="s">
        <v>234</v>
      </c>
      <c r="FE326" t="s">
        <v>234</v>
      </c>
      <c r="FF326" t="s">
        <v>234</v>
      </c>
      <c r="FG326" t="s">
        <v>234</v>
      </c>
      <c r="FH326" t="s">
        <v>234</v>
      </c>
      <c r="FI326" t="s">
        <v>234</v>
      </c>
      <c r="FJ326" t="s">
        <v>234</v>
      </c>
      <c r="FK326" t="s">
        <v>234</v>
      </c>
      <c r="FL326" t="s">
        <v>1655</v>
      </c>
      <c r="FM326" t="s">
        <v>3891</v>
      </c>
      <c r="FN326">
        <v>0</v>
      </c>
      <c r="FO326">
        <v>0</v>
      </c>
      <c r="FP326">
        <v>0</v>
      </c>
      <c r="FQ326">
        <v>1</v>
      </c>
      <c r="FR326">
        <v>1</v>
      </c>
      <c r="FS326">
        <v>0</v>
      </c>
      <c r="FT326">
        <v>0</v>
      </c>
      <c r="FU326">
        <v>0</v>
      </c>
      <c r="FV326">
        <v>0</v>
      </c>
      <c r="FW326">
        <v>0</v>
      </c>
      <c r="FX326">
        <v>0</v>
      </c>
      <c r="FY326">
        <v>0</v>
      </c>
      <c r="FZ326">
        <v>0</v>
      </c>
      <c r="GA326" t="s">
        <v>234</v>
      </c>
      <c r="GB326" t="s">
        <v>1085</v>
      </c>
      <c r="GC326">
        <v>0</v>
      </c>
      <c r="GD326">
        <v>0</v>
      </c>
      <c r="GE326">
        <v>0</v>
      </c>
      <c r="GF326">
        <v>0</v>
      </c>
      <c r="GG326">
        <v>1</v>
      </c>
      <c r="GH326">
        <v>0</v>
      </c>
      <c r="GI326">
        <v>0</v>
      </c>
      <c r="GJ326">
        <v>0</v>
      </c>
      <c r="GK326" t="s">
        <v>1445</v>
      </c>
      <c r="GL326" t="s">
        <v>1445</v>
      </c>
      <c r="GM326" t="s">
        <v>1655</v>
      </c>
      <c r="GN326" t="s">
        <v>441</v>
      </c>
      <c r="GO326" t="s">
        <v>305</v>
      </c>
      <c r="GP326" t="s">
        <v>1825</v>
      </c>
      <c r="GQ326" t="s">
        <v>305</v>
      </c>
      <c r="GR326" t="s">
        <v>1445</v>
      </c>
      <c r="GS326" t="s">
        <v>234</v>
      </c>
      <c r="GT326" t="s">
        <v>234</v>
      </c>
      <c r="GU326" t="s">
        <v>234</v>
      </c>
      <c r="GV326" t="s">
        <v>234</v>
      </c>
      <c r="GW326" t="s">
        <v>234</v>
      </c>
      <c r="GX326" t="s">
        <v>234</v>
      </c>
      <c r="GY326" t="s">
        <v>234</v>
      </c>
      <c r="GZ326" t="s">
        <v>234</v>
      </c>
      <c r="HA326" t="s">
        <v>1591</v>
      </c>
      <c r="HB326">
        <v>0</v>
      </c>
      <c r="HC326">
        <v>0</v>
      </c>
      <c r="HD326">
        <v>0</v>
      </c>
      <c r="HE326">
        <v>0</v>
      </c>
      <c r="HF326">
        <v>0</v>
      </c>
      <c r="HG326">
        <v>1</v>
      </c>
      <c r="HH326">
        <v>0</v>
      </c>
      <c r="HI326">
        <v>0</v>
      </c>
      <c r="HJ326" t="s">
        <v>234</v>
      </c>
      <c r="HK326" t="s">
        <v>1655</v>
      </c>
      <c r="HL326" t="s">
        <v>234</v>
      </c>
      <c r="HM326" t="s">
        <v>4504</v>
      </c>
      <c r="HN326">
        <v>1</v>
      </c>
      <c r="HO326">
        <v>1</v>
      </c>
      <c r="HP326">
        <v>0</v>
      </c>
      <c r="HQ326" t="s">
        <v>234</v>
      </c>
      <c r="HR326" t="s">
        <v>234</v>
      </c>
      <c r="HS326" t="s">
        <v>234</v>
      </c>
      <c r="HT326" t="s">
        <v>234</v>
      </c>
      <c r="HU326" t="s">
        <v>234</v>
      </c>
      <c r="HV326" t="s">
        <v>234</v>
      </c>
      <c r="HW326" t="s">
        <v>234</v>
      </c>
      <c r="HX326" t="s">
        <v>234</v>
      </c>
      <c r="HY326" t="s">
        <v>234</v>
      </c>
      <c r="HZ326" t="s">
        <v>234</v>
      </c>
      <c r="IA326" t="s">
        <v>234</v>
      </c>
      <c r="IB326" t="s">
        <v>234</v>
      </c>
      <c r="IC326" t="s">
        <v>234</v>
      </c>
      <c r="ID326" t="s">
        <v>234</v>
      </c>
      <c r="IE326" t="s">
        <v>234</v>
      </c>
      <c r="IF326" t="s">
        <v>234</v>
      </c>
      <c r="IG326" t="s">
        <v>234</v>
      </c>
      <c r="IH326" t="s">
        <v>234</v>
      </c>
      <c r="II326" t="s">
        <v>234</v>
      </c>
      <c r="IJ326" t="s">
        <v>234</v>
      </c>
      <c r="IK326" t="s">
        <v>234</v>
      </c>
      <c r="IL326" t="s">
        <v>234</v>
      </c>
      <c r="IM326" t="s">
        <v>234</v>
      </c>
      <c r="IN326" t="s">
        <v>234</v>
      </c>
      <c r="IO326" t="s">
        <v>234</v>
      </c>
      <c r="IP326" t="s">
        <v>234</v>
      </c>
      <c r="IQ326" t="s">
        <v>234</v>
      </c>
      <c r="IR326" t="s">
        <v>234</v>
      </c>
      <c r="IS326" t="s">
        <v>234</v>
      </c>
      <c r="IT326" t="s">
        <v>234</v>
      </c>
      <c r="IU326" t="s">
        <v>234</v>
      </c>
      <c r="IV326" t="s">
        <v>234</v>
      </c>
      <c r="IW326" t="s">
        <v>234</v>
      </c>
      <c r="IX326" t="s">
        <v>234</v>
      </c>
      <c r="IY326" t="s">
        <v>234</v>
      </c>
      <c r="IZ326" t="s">
        <v>234</v>
      </c>
      <c r="JA326" t="s">
        <v>234</v>
      </c>
      <c r="JB326" t="s">
        <v>234</v>
      </c>
      <c r="JC326" t="s">
        <v>234</v>
      </c>
      <c r="JD326" t="s">
        <v>234</v>
      </c>
      <c r="JE326" t="s">
        <v>234</v>
      </c>
      <c r="JF326" t="s">
        <v>234</v>
      </c>
      <c r="JG326" t="s">
        <v>234</v>
      </c>
      <c r="JH326" t="s">
        <v>234</v>
      </c>
      <c r="JI326" t="s">
        <v>234</v>
      </c>
      <c r="JJ326" t="s">
        <v>234</v>
      </c>
      <c r="JK326" t="s">
        <v>234</v>
      </c>
      <c r="JL326" t="s">
        <v>234</v>
      </c>
      <c r="JM326" t="s">
        <v>234</v>
      </c>
      <c r="JN326" t="s">
        <v>234</v>
      </c>
      <c r="JO326" t="s">
        <v>234</v>
      </c>
      <c r="JP326" t="s">
        <v>234</v>
      </c>
      <c r="JQ326" t="s">
        <v>234</v>
      </c>
      <c r="JR326" t="s">
        <v>234</v>
      </c>
      <c r="JS326" t="s">
        <v>234</v>
      </c>
      <c r="JT326" t="s">
        <v>234</v>
      </c>
      <c r="JU326" t="s">
        <v>234</v>
      </c>
      <c r="JV326" t="s">
        <v>234</v>
      </c>
      <c r="JW326" t="s">
        <v>234</v>
      </c>
      <c r="JX326" t="s">
        <v>3443</v>
      </c>
    </row>
    <row r="327" spans="1:284" x14ac:dyDescent="0.35">
      <c r="A327" t="s">
        <v>4550</v>
      </c>
      <c r="B327" s="268">
        <v>44623</v>
      </c>
      <c r="C327" t="s">
        <v>451</v>
      </c>
      <c r="D327" t="s">
        <v>450</v>
      </c>
      <c r="E327" t="s">
        <v>4536</v>
      </c>
      <c r="F327" t="s">
        <v>441</v>
      </c>
      <c r="G327" t="s">
        <v>1825</v>
      </c>
      <c r="H327" t="s">
        <v>4537</v>
      </c>
      <c r="I327" t="s">
        <v>246</v>
      </c>
      <c r="J327" t="s">
        <v>4539</v>
      </c>
      <c r="K327" t="s">
        <v>366</v>
      </c>
      <c r="L327" t="s">
        <v>284</v>
      </c>
      <c r="M327" t="s">
        <v>250</v>
      </c>
      <c r="N327" t="s">
        <v>234</v>
      </c>
      <c r="O327" t="s">
        <v>234</v>
      </c>
      <c r="P327" t="s">
        <v>285</v>
      </c>
      <c r="Q327" t="s">
        <v>234</v>
      </c>
      <c r="R327" t="s">
        <v>302</v>
      </c>
      <c r="S327">
        <v>0</v>
      </c>
      <c r="T327">
        <v>1</v>
      </c>
      <c r="U327">
        <v>0</v>
      </c>
      <c r="V327">
        <v>0</v>
      </c>
      <c r="W327">
        <v>0</v>
      </c>
      <c r="X327">
        <v>0</v>
      </c>
      <c r="Y327">
        <v>0</v>
      </c>
      <c r="Z327">
        <v>0</v>
      </c>
      <c r="AA327" t="s">
        <v>303</v>
      </c>
      <c r="AB327" t="s">
        <v>752</v>
      </c>
      <c r="AC327" t="s">
        <v>287</v>
      </c>
      <c r="AD327">
        <v>1</v>
      </c>
      <c r="AE327">
        <v>0</v>
      </c>
      <c r="AF327">
        <v>0</v>
      </c>
      <c r="AG327">
        <v>0</v>
      </c>
      <c r="AH327">
        <v>0</v>
      </c>
      <c r="AI327">
        <v>0</v>
      </c>
      <c r="AJ327">
        <v>0</v>
      </c>
      <c r="AK327">
        <v>0</v>
      </c>
      <c r="AL327">
        <v>0</v>
      </c>
      <c r="AM327">
        <v>0</v>
      </c>
      <c r="AN327" t="s">
        <v>234</v>
      </c>
      <c r="AO327" t="s">
        <v>317</v>
      </c>
      <c r="AP327" t="s">
        <v>289</v>
      </c>
      <c r="AQ327" t="s">
        <v>234</v>
      </c>
      <c r="AR327" t="s">
        <v>234</v>
      </c>
      <c r="AS327" t="s">
        <v>234</v>
      </c>
      <c r="AT327" t="s">
        <v>234</v>
      </c>
      <c r="AU327" t="s">
        <v>234</v>
      </c>
      <c r="AV327" t="s">
        <v>234</v>
      </c>
      <c r="AW327" t="s">
        <v>234</v>
      </c>
      <c r="AX327" t="s">
        <v>234</v>
      </c>
      <c r="AY327" t="s">
        <v>234</v>
      </c>
      <c r="AZ327" t="s">
        <v>234</v>
      </c>
      <c r="BA327" t="s">
        <v>234</v>
      </c>
      <c r="BB327" t="s">
        <v>234</v>
      </c>
      <c r="BC327" t="s">
        <v>234</v>
      </c>
      <c r="BD327" t="s">
        <v>234</v>
      </c>
      <c r="BE327" s="252" t="s">
        <v>234</v>
      </c>
      <c r="BF327" t="s">
        <v>234</v>
      </c>
      <c r="BG327" t="s">
        <v>234</v>
      </c>
      <c r="BH327" s="252" t="s">
        <v>234</v>
      </c>
      <c r="BI327" t="s">
        <v>234</v>
      </c>
      <c r="BJ327" t="s">
        <v>234</v>
      </c>
      <c r="BK327" s="252" t="s">
        <v>234</v>
      </c>
      <c r="BL327" t="s">
        <v>234</v>
      </c>
      <c r="BM327" t="s">
        <v>234</v>
      </c>
      <c r="BN327" s="252" t="s">
        <v>234</v>
      </c>
      <c r="BO327" t="s">
        <v>234</v>
      </c>
      <c r="BP327" t="s">
        <v>234</v>
      </c>
      <c r="BQ327" s="252" t="s">
        <v>234</v>
      </c>
      <c r="BR327" t="s">
        <v>234</v>
      </c>
      <c r="BS327" t="s">
        <v>234</v>
      </c>
      <c r="BT327" t="s">
        <v>234</v>
      </c>
      <c r="BU327" t="s">
        <v>234</v>
      </c>
      <c r="BV327" t="s">
        <v>234</v>
      </c>
      <c r="BW327" t="s">
        <v>234</v>
      </c>
      <c r="BX327" t="s">
        <v>234</v>
      </c>
      <c r="BY327" t="s">
        <v>234</v>
      </c>
      <c r="BZ327" t="s">
        <v>234</v>
      </c>
      <c r="CA327" t="s">
        <v>234</v>
      </c>
      <c r="CB327" t="s">
        <v>234</v>
      </c>
      <c r="CC327" t="s">
        <v>234</v>
      </c>
      <c r="CD327" t="s">
        <v>234</v>
      </c>
      <c r="CE327" t="s">
        <v>234</v>
      </c>
      <c r="CF327" t="s">
        <v>234</v>
      </c>
      <c r="CG327" t="s">
        <v>234</v>
      </c>
      <c r="CH327" t="s">
        <v>234</v>
      </c>
      <c r="CI327" t="s">
        <v>234</v>
      </c>
      <c r="CJ327" t="s">
        <v>234</v>
      </c>
      <c r="CK327" t="s">
        <v>234</v>
      </c>
      <c r="CL327" t="s">
        <v>234</v>
      </c>
      <c r="CM327" t="s">
        <v>234</v>
      </c>
      <c r="CN327" t="s">
        <v>234</v>
      </c>
      <c r="CO327" t="s">
        <v>234</v>
      </c>
      <c r="CP327" t="s">
        <v>234</v>
      </c>
      <c r="CQ327" t="s">
        <v>234</v>
      </c>
      <c r="CR327" t="s">
        <v>234</v>
      </c>
      <c r="CS327" t="s">
        <v>234</v>
      </c>
      <c r="CT327" t="s">
        <v>234</v>
      </c>
      <c r="CU327" t="s">
        <v>234</v>
      </c>
      <c r="CV327" t="s">
        <v>234</v>
      </c>
      <c r="CW327" t="s">
        <v>234</v>
      </c>
      <c r="CX327" t="s">
        <v>234</v>
      </c>
      <c r="CY327" t="s">
        <v>234</v>
      </c>
      <c r="CZ327" t="s">
        <v>234</v>
      </c>
      <c r="DA327" t="s">
        <v>234</v>
      </c>
      <c r="DB327" t="s">
        <v>234</v>
      </c>
      <c r="DC327" t="s">
        <v>234</v>
      </c>
      <c r="DD327" t="s">
        <v>234</v>
      </c>
      <c r="DE327" t="s">
        <v>234</v>
      </c>
      <c r="DF327" t="s">
        <v>234</v>
      </c>
      <c r="DG327" t="s">
        <v>234</v>
      </c>
      <c r="DH327" t="s">
        <v>234</v>
      </c>
      <c r="DI327" t="s">
        <v>234</v>
      </c>
      <c r="DJ327" t="s">
        <v>234</v>
      </c>
      <c r="DK327" t="s">
        <v>234</v>
      </c>
      <c r="DL327" t="s">
        <v>4082</v>
      </c>
      <c r="DM327">
        <v>0</v>
      </c>
      <c r="DN327">
        <v>1</v>
      </c>
      <c r="DO327">
        <v>1</v>
      </c>
      <c r="DP327">
        <v>1</v>
      </c>
      <c r="DQ327">
        <v>1</v>
      </c>
      <c r="DR327">
        <v>0</v>
      </c>
      <c r="DS327">
        <v>1</v>
      </c>
      <c r="DT327">
        <v>0</v>
      </c>
      <c r="DU327" t="s">
        <v>234</v>
      </c>
      <c r="DV327" t="s">
        <v>234</v>
      </c>
      <c r="DW327" t="s">
        <v>234</v>
      </c>
      <c r="DX327" t="s">
        <v>234</v>
      </c>
      <c r="DY327" t="s">
        <v>234</v>
      </c>
      <c r="DZ327" t="s">
        <v>234</v>
      </c>
      <c r="EA327" t="s">
        <v>234</v>
      </c>
      <c r="EB327" t="s">
        <v>234</v>
      </c>
      <c r="EC327">
        <v>25</v>
      </c>
      <c r="ED327" t="s">
        <v>1655</v>
      </c>
      <c r="EE327">
        <v>50</v>
      </c>
      <c r="EF327" t="s">
        <v>1655</v>
      </c>
      <c r="EG327" t="s">
        <v>1655</v>
      </c>
      <c r="EH327">
        <v>20</v>
      </c>
      <c r="EI327" t="s">
        <v>234</v>
      </c>
      <c r="EJ327" t="s">
        <v>234</v>
      </c>
      <c r="EK327" s="252">
        <v>20</v>
      </c>
      <c r="EL327" t="s">
        <v>1655</v>
      </c>
      <c r="EM327" t="s">
        <v>1445</v>
      </c>
      <c r="EN327" t="s">
        <v>234</v>
      </c>
      <c r="EO327">
        <v>150</v>
      </c>
      <c r="EP327">
        <v>100</v>
      </c>
      <c r="EQ327" s="252">
        <v>56.6666666666666</v>
      </c>
      <c r="ER327" t="s">
        <v>1655</v>
      </c>
      <c r="ES327" t="s">
        <v>1655</v>
      </c>
      <c r="ET327">
        <v>100</v>
      </c>
      <c r="EU327" t="s">
        <v>234</v>
      </c>
      <c r="EV327" t="s">
        <v>234</v>
      </c>
      <c r="EW327" t="s">
        <v>234</v>
      </c>
      <c r="EX327" s="99">
        <v>100</v>
      </c>
      <c r="EY327" t="s">
        <v>1655</v>
      </c>
      <c r="EZ327" t="s">
        <v>234</v>
      </c>
      <c r="FA327" t="s">
        <v>234</v>
      </c>
      <c r="FB327" t="s">
        <v>234</v>
      </c>
      <c r="FC327" t="s">
        <v>234</v>
      </c>
      <c r="FD327" t="s">
        <v>234</v>
      </c>
      <c r="FE327" t="s">
        <v>234</v>
      </c>
      <c r="FF327" t="s">
        <v>234</v>
      </c>
      <c r="FG327" t="s">
        <v>234</v>
      </c>
      <c r="FH327" t="s">
        <v>234</v>
      </c>
      <c r="FI327" t="s">
        <v>234</v>
      </c>
      <c r="FJ327" t="s">
        <v>234</v>
      </c>
      <c r="FK327" t="s">
        <v>234</v>
      </c>
      <c r="FL327" t="s">
        <v>1655</v>
      </c>
      <c r="FM327" t="s">
        <v>1531</v>
      </c>
      <c r="FN327">
        <v>0</v>
      </c>
      <c r="FO327">
        <v>0</v>
      </c>
      <c r="FP327">
        <v>0</v>
      </c>
      <c r="FQ327">
        <v>0</v>
      </c>
      <c r="FR327">
        <v>1</v>
      </c>
      <c r="FS327">
        <v>0</v>
      </c>
      <c r="FT327">
        <v>0</v>
      </c>
      <c r="FU327">
        <v>0</v>
      </c>
      <c r="FV327">
        <v>0</v>
      </c>
      <c r="FW327">
        <v>0</v>
      </c>
      <c r="FX327">
        <v>0</v>
      </c>
      <c r="FY327">
        <v>0</v>
      </c>
      <c r="FZ327">
        <v>0</v>
      </c>
      <c r="GA327" t="s">
        <v>234</v>
      </c>
      <c r="GB327" t="s">
        <v>1085</v>
      </c>
      <c r="GC327">
        <v>0</v>
      </c>
      <c r="GD327">
        <v>0</v>
      </c>
      <c r="GE327">
        <v>0</v>
      </c>
      <c r="GF327">
        <v>0</v>
      </c>
      <c r="GG327">
        <v>1</v>
      </c>
      <c r="GH327">
        <v>0</v>
      </c>
      <c r="GI327">
        <v>0</v>
      </c>
      <c r="GJ327">
        <v>0</v>
      </c>
      <c r="GK327" t="s">
        <v>1655</v>
      </c>
      <c r="GL327" t="s">
        <v>1655</v>
      </c>
      <c r="GM327" t="s">
        <v>1655</v>
      </c>
      <c r="GN327" t="s">
        <v>239</v>
      </c>
      <c r="GO327" t="s">
        <v>314</v>
      </c>
      <c r="GP327" t="s">
        <v>294</v>
      </c>
      <c r="GQ327" t="s">
        <v>314</v>
      </c>
      <c r="GR327" t="s">
        <v>1445</v>
      </c>
      <c r="GS327" t="s">
        <v>234</v>
      </c>
      <c r="GT327" t="s">
        <v>234</v>
      </c>
      <c r="GU327" t="s">
        <v>234</v>
      </c>
      <c r="GV327" t="s">
        <v>234</v>
      </c>
      <c r="GW327" t="s">
        <v>234</v>
      </c>
      <c r="GX327" t="s">
        <v>234</v>
      </c>
      <c r="GY327" t="s">
        <v>234</v>
      </c>
      <c r="GZ327" t="s">
        <v>234</v>
      </c>
      <c r="HA327" t="s">
        <v>246</v>
      </c>
      <c r="HB327">
        <v>0</v>
      </c>
      <c r="HC327">
        <v>0</v>
      </c>
      <c r="HD327">
        <v>0</v>
      </c>
      <c r="HE327">
        <v>0</v>
      </c>
      <c r="HF327">
        <v>0</v>
      </c>
      <c r="HG327">
        <v>0</v>
      </c>
      <c r="HH327">
        <v>1</v>
      </c>
      <c r="HI327">
        <v>0</v>
      </c>
      <c r="HJ327" t="s">
        <v>4549</v>
      </c>
      <c r="HK327" t="s">
        <v>1655</v>
      </c>
      <c r="HL327" t="s">
        <v>234</v>
      </c>
      <c r="HM327" t="s">
        <v>303</v>
      </c>
      <c r="HN327">
        <v>0</v>
      </c>
      <c r="HO327">
        <v>1</v>
      </c>
      <c r="HP327">
        <v>0</v>
      </c>
      <c r="HQ327" t="s">
        <v>234</v>
      </c>
      <c r="HR327" t="s">
        <v>234</v>
      </c>
      <c r="HS327" t="s">
        <v>234</v>
      </c>
      <c r="HT327" t="s">
        <v>234</v>
      </c>
      <c r="HU327" t="s">
        <v>234</v>
      </c>
      <c r="HV327" t="s">
        <v>234</v>
      </c>
      <c r="HW327" t="s">
        <v>234</v>
      </c>
      <c r="HX327" t="s">
        <v>234</v>
      </c>
      <c r="HY327" t="s">
        <v>234</v>
      </c>
      <c r="HZ327" t="s">
        <v>234</v>
      </c>
      <c r="IA327" t="s">
        <v>234</v>
      </c>
      <c r="IB327" t="s">
        <v>234</v>
      </c>
      <c r="IC327" t="s">
        <v>234</v>
      </c>
      <c r="ID327" t="s">
        <v>234</v>
      </c>
      <c r="IE327" t="s">
        <v>234</v>
      </c>
      <c r="IF327" t="s">
        <v>234</v>
      </c>
      <c r="IG327" t="s">
        <v>234</v>
      </c>
      <c r="IH327" t="s">
        <v>234</v>
      </c>
      <c r="II327" t="s">
        <v>234</v>
      </c>
      <c r="IJ327" t="s">
        <v>234</v>
      </c>
      <c r="IK327" t="s">
        <v>234</v>
      </c>
      <c r="IL327" t="s">
        <v>234</v>
      </c>
      <c r="IM327" t="s">
        <v>234</v>
      </c>
      <c r="IN327" t="s">
        <v>234</v>
      </c>
      <c r="IO327" t="s">
        <v>234</v>
      </c>
      <c r="IP327" t="s">
        <v>234</v>
      </c>
      <c r="IQ327" t="s">
        <v>234</v>
      </c>
      <c r="IR327" t="s">
        <v>234</v>
      </c>
      <c r="IS327" t="s">
        <v>234</v>
      </c>
      <c r="IT327" t="s">
        <v>234</v>
      </c>
      <c r="IU327" t="s">
        <v>234</v>
      </c>
      <c r="IV327" t="s">
        <v>234</v>
      </c>
      <c r="IW327" t="s">
        <v>234</v>
      </c>
      <c r="IX327" t="s">
        <v>234</v>
      </c>
      <c r="IY327" t="s">
        <v>234</v>
      </c>
      <c r="IZ327" t="s">
        <v>234</v>
      </c>
      <c r="JA327" t="s">
        <v>234</v>
      </c>
      <c r="JB327" t="s">
        <v>234</v>
      </c>
      <c r="JC327" t="s">
        <v>234</v>
      </c>
      <c r="JD327" t="s">
        <v>234</v>
      </c>
      <c r="JE327" t="s">
        <v>234</v>
      </c>
      <c r="JF327" t="s">
        <v>234</v>
      </c>
      <c r="JG327" t="s">
        <v>234</v>
      </c>
      <c r="JH327" t="s">
        <v>234</v>
      </c>
      <c r="JI327" t="s">
        <v>234</v>
      </c>
      <c r="JJ327" t="s">
        <v>234</v>
      </c>
      <c r="JK327" t="s">
        <v>234</v>
      </c>
      <c r="JL327" t="s">
        <v>234</v>
      </c>
      <c r="JM327" t="s">
        <v>234</v>
      </c>
      <c r="JN327" t="s">
        <v>234</v>
      </c>
      <c r="JO327" t="s">
        <v>234</v>
      </c>
      <c r="JP327" t="s">
        <v>234</v>
      </c>
      <c r="JQ327" t="s">
        <v>234</v>
      </c>
      <c r="JR327" t="s">
        <v>234</v>
      </c>
      <c r="JS327" t="s">
        <v>234</v>
      </c>
      <c r="JT327" t="s">
        <v>234</v>
      </c>
      <c r="JU327" t="s">
        <v>234</v>
      </c>
      <c r="JV327" t="s">
        <v>234</v>
      </c>
      <c r="JW327" t="s">
        <v>234</v>
      </c>
      <c r="JX327" t="s">
        <v>3443</v>
      </c>
    </row>
    <row r="328" spans="1:284" x14ac:dyDescent="0.35">
      <c r="A328" t="s">
        <v>4552</v>
      </c>
      <c r="B328" s="268">
        <v>44623</v>
      </c>
      <c r="C328" t="s">
        <v>451</v>
      </c>
      <c r="D328" t="s">
        <v>450</v>
      </c>
      <c r="E328" t="s">
        <v>4536</v>
      </c>
      <c r="F328" t="s">
        <v>441</v>
      </c>
      <c r="G328" t="s">
        <v>1825</v>
      </c>
      <c r="H328" t="s">
        <v>4537</v>
      </c>
      <c r="I328" t="s">
        <v>246</v>
      </c>
      <c r="J328" t="s">
        <v>4539</v>
      </c>
      <c r="K328" t="s">
        <v>366</v>
      </c>
      <c r="L328" t="s">
        <v>284</v>
      </c>
      <c r="M328" t="s">
        <v>250</v>
      </c>
      <c r="N328" t="s">
        <v>234</v>
      </c>
      <c r="O328" t="s">
        <v>234</v>
      </c>
      <c r="P328" t="s">
        <v>285</v>
      </c>
      <c r="Q328" t="s">
        <v>234</v>
      </c>
      <c r="R328" t="s">
        <v>318</v>
      </c>
      <c r="S328">
        <v>1</v>
      </c>
      <c r="T328">
        <v>0</v>
      </c>
      <c r="U328">
        <v>0</v>
      </c>
      <c r="V328">
        <v>0</v>
      </c>
      <c r="W328">
        <v>0</v>
      </c>
      <c r="X328">
        <v>0</v>
      </c>
      <c r="Y328">
        <v>0</v>
      </c>
      <c r="Z328">
        <v>0</v>
      </c>
      <c r="AA328" t="s">
        <v>309</v>
      </c>
      <c r="AB328" t="s">
        <v>750</v>
      </c>
      <c r="AC328" t="s">
        <v>287</v>
      </c>
      <c r="AD328">
        <v>1</v>
      </c>
      <c r="AE328">
        <v>0</v>
      </c>
      <c r="AF328">
        <v>0</v>
      </c>
      <c r="AG328">
        <v>0</v>
      </c>
      <c r="AH328">
        <v>0</v>
      </c>
      <c r="AI328">
        <v>0</v>
      </c>
      <c r="AJ328">
        <v>0</v>
      </c>
      <c r="AK328">
        <v>0</v>
      </c>
      <c r="AL328">
        <v>0</v>
      </c>
      <c r="AM328">
        <v>0</v>
      </c>
      <c r="AN328" t="s">
        <v>234</v>
      </c>
      <c r="AO328" t="s">
        <v>317</v>
      </c>
      <c r="AP328" t="s">
        <v>311</v>
      </c>
      <c r="AQ328" t="s">
        <v>1463</v>
      </c>
      <c r="AR328">
        <v>0</v>
      </c>
      <c r="AS328">
        <v>0</v>
      </c>
      <c r="AT328">
        <v>1</v>
      </c>
      <c r="AU328">
        <v>0</v>
      </c>
      <c r="AV328">
        <v>0</v>
      </c>
      <c r="AW328">
        <v>0</v>
      </c>
      <c r="AX328">
        <v>0</v>
      </c>
      <c r="AY328">
        <v>0</v>
      </c>
      <c r="AZ328" t="s">
        <v>1500</v>
      </c>
      <c r="BA328" t="s">
        <v>234</v>
      </c>
      <c r="BB328" t="s">
        <v>234</v>
      </c>
      <c r="BC328" t="s">
        <v>234</v>
      </c>
      <c r="BD328" t="s">
        <v>234</v>
      </c>
      <c r="BE328" s="252" t="s">
        <v>234</v>
      </c>
      <c r="BF328" t="s">
        <v>234</v>
      </c>
      <c r="BG328">
        <v>200</v>
      </c>
      <c r="BH328" s="252">
        <v>86.956521739130395</v>
      </c>
      <c r="BI328" t="s">
        <v>1655</v>
      </c>
      <c r="BJ328" t="s">
        <v>234</v>
      </c>
      <c r="BK328" s="252" t="s">
        <v>234</v>
      </c>
      <c r="BL328" t="s">
        <v>234</v>
      </c>
      <c r="BM328" t="s">
        <v>234</v>
      </c>
      <c r="BN328" s="252" t="s">
        <v>234</v>
      </c>
      <c r="BO328" t="s">
        <v>234</v>
      </c>
      <c r="BP328" t="s">
        <v>234</v>
      </c>
      <c r="BQ328" s="252" t="s">
        <v>234</v>
      </c>
      <c r="BR328" t="s">
        <v>234</v>
      </c>
      <c r="BS328" t="s">
        <v>234</v>
      </c>
      <c r="BT328" t="s">
        <v>234</v>
      </c>
      <c r="BU328" t="s">
        <v>234</v>
      </c>
      <c r="BV328" t="s">
        <v>234</v>
      </c>
      <c r="BW328" t="s">
        <v>234</v>
      </c>
      <c r="BX328" t="s">
        <v>234</v>
      </c>
      <c r="BY328" t="s">
        <v>234</v>
      </c>
      <c r="BZ328" t="s">
        <v>234</v>
      </c>
      <c r="CA328" t="s">
        <v>234</v>
      </c>
      <c r="CB328" t="s">
        <v>234</v>
      </c>
      <c r="CC328" t="s">
        <v>234</v>
      </c>
      <c r="CD328" t="s">
        <v>234</v>
      </c>
      <c r="CE328" t="s">
        <v>1445</v>
      </c>
      <c r="CF328" t="s">
        <v>234</v>
      </c>
      <c r="CG328" t="s">
        <v>234</v>
      </c>
      <c r="CH328" t="s">
        <v>234</v>
      </c>
      <c r="CI328" t="s">
        <v>234</v>
      </c>
      <c r="CJ328" t="s">
        <v>234</v>
      </c>
      <c r="CK328" t="s">
        <v>234</v>
      </c>
      <c r="CL328" t="s">
        <v>234</v>
      </c>
      <c r="CM328" t="s">
        <v>234</v>
      </c>
      <c r="CN328" t="s">
        <v>234</v>
      </c>
      <c r="CO328" t="s">
        <v>234</v>
      </c>
      <c r="CP328" t="s">
        <v>234</v>
      </c>
      <c r="CQ328" t="s">
        <v>234</v>
      </c>
      <c r="CR328" t="s">
        <v>234</v>
      </c>
      <c r="CS328" t="s">
        <v>234</v>
      </c>
      <c r="CT328" t="s">
        <v>234</v>
      </c>
      <c r="CU328" t="s">
        <v>234</v>
      </c>
      <c r="CV328" t="s">
        <v>234</v>
      </c>
      <c r="CW328" t="s">
        <v>234</v>
      </c>
      <c r="CX328" t="s">
        <v>234</v>
      </c>
      <c r="CY328" t="s">
        <v>234</v>
      </c>
      <c r="CZ328" t="s">
        <v>234</v>
      </c>
      <c r="DA328" t="s">
        <v>234</v>
      </c>
      <c r="DB328" t="s">
        <v>234</v>
      </c>
      <c r="DC328" t="s">
        <v>234</v>
      </c>
      <c r="DD328" t="s">
        <v>234</v>
      </c>
      <c r="DE328" t="s">
        <v>1655</v>
      </c>
      <c r="DF328" t="s">
        <v>1655</v>
      </c>
      <c r="DG328" t="s">
        <v>1655</v>
      </c>
      <c r="DH328" t="s">
        <v>441</v>
      </c>
      <c r="DI328" t="s">
        <v>305</v>
      </c>
      <c r="DJ328" t="s">
        <v>1825</v>
      </c>
      <c r="DK328" t="s">
        <v>305</v>
      </c>
      <c r="DL328" t="s">
        <v>234</v>
      </c>
      <c r="DM328" t="s">
        <v>234</v>
      </c>
      <c r="DN328" t="s">
        <v>234</v>
      </c>
      <c r="DO328" t="s">
        <v>234</v>
      </c>
      <c r="DP328" t="s">
        <v>234</v>
      </c>
      <c r="DQ328" t="s">
        <v>234</v>
      </c>
      <c r="DR328" t="s">
        <v>234</v>
      </c>
      <c r="DS328" t="s">
        <v>234</v>
      </c>
      <c r="DT328" t="s">
        <v>234</v>
      </c>
      <c r="DU328" t="s">
        <v>234</v>
      </c>
      <c r="DV328" t="s">
        <v>234</v>
      </c>
      <c r="DW328" t="s">
        <v>234</v>
      </c>
      <c r="DX328" t="s">
        <v>234</v>
      </c>
      <c r="DY328" t="s">
        <v>234</v>
      </c>
      <c r="DZ328" t="s">
        <v>234</v>
      </c>
      <c r="EA328" t="s">
        <v>234</v>
      </c>
      <c r="EB328" t="s">
        <v>234</v>
      </c>
      <c r="EC328" t="s">
        <v>234</v>
      </c>
      <c r="ED328" t="s">
        <v>234</v>
      </c>
      <c r="EE328" t="s">
        <v>234</v>
      </c>
      <c r="EF328" t="s">
        <v>234</v>
      </c>
      <c r="EG328" t="s">
        <v>234</v>
      </c>
      <c r="EH328" t="s">
        <v>234</v>
      </c>
      <c r="EI328" t="s">
        <v>234</v>
      </c>
      <c r="EJ328" t="s">
        <v>234</v>
      </c>
      <c r="EK328" s="252" t="s">
        <v>234</v>
      </c>
      <c r="EL328" t="s">
        <v>234</v>
      </c>
      <c r="EM328" t="s">
        <v>234</v>
      </c>
      <c r="EN328" t="s">
        <v>234</v>
      </c>
      <c r="EO328" t="s">
        <v>234</v>
      </c>
      <c r="EP328" t="s">
        <v>234</v>
      </c>
      <c r="EQ328" s="252" t="s">
        <v>234</v>
      </c>
      <c r="ER328" t="s">
        <v>234</v>
      </c>
      <c r="ES328" t="s">
        <v>234</v>
      </c>
      <c r="ET328" t="s">
        <v>234</v>
      </c>
      <c r="EU328" t="s">
        <v>234</v>
      </c>
      <c r="EV328" t="s">
        <v>234</v>
      </c>
      <c r="EW328" t="s">
        <v>234</v>
      </c>
      <c r="EX328" t="s">
        <v>234</v>
      </c>
      <c r="EY328" t="s">
        <v>234</v>
      </c>
      <c r="EZ328" t="s">
        <v>234</v>
      </c>
      <c r="FA328" t="s">
        <v>234</v>
      </c>
      <c r="FB328" t="s">
        <v>234</v>
      </c>
      <c r="FC328" t="s">
        <v>234</v>
      </c>
      <c r="FD328" t="s">
        <v>234</v>
      </c>
      <c r="FE328" t="s">
        <v>234</v>
      </c>
      <c r="FF328" t="s">
        <v>234</v>
      </c>
      <c r="FG328" t="s">
        <v>234</v>
      </c>
      <c r="FH328" t="s">
        <v>234</v>
      </c>
      <c r="FI328" t="s">
        <v>234</v>
      </c>
      <c r="FJ328" t="s">
        <v>234</v>
      </c>
      <c r="FK328" t="s">
        <v>234</v>
      </c>
      <c r="FL328" t="s">
        <v>234</v>
      </c>
      <c r="FM328" t="s">
        <v>234</v>
      </c>
      <c r="FN328" t="s">
        <v>234</v>
      </c>
      <c r="FO328" t="s">
        <v>234</v>
      </c>
      <c r="FP328" t="s">
        <v>234</v>
      </c>
      <c r="FQ328" t="s">
        <v>234</v>
      </c>
      <c r="FR328" t="s">
        <v>234</v>
      </c>
      <c r="FS328" t="s">
        <v>234</v>
      </c>
      <c r="FT328" t="s">
        <v>234</v>
      </c>
      <c r="FU328" t="s">
        <v>234</v>
      </c>
      <c r="FV328" t="s">
        <v>234</v>
      </c>
      <c r="FW328" t="s">
        <v>234</v>
      </c>
      <c r="FX328" t="s">
        <v>234</v>
      </c>
      <c r="FY328" t="s">
        <v>234</v>
      </c>
      <c r="FZ328" t="s">
        <v>234</v>
      </c>
      <c r="GA328" t="s">
        <v>234</v>
      </c>
      <c r="GB328" t="s">
        <v>234</v>
      </c>
      <c r="GC328" t="s">
        <v>234</v>
      </c>
      <c r="GD328" t="s">
        <v>234</v>
      </c>
      <c r="GE328" t="s">
        <v>234</v>
      </c>
      <c r="GF328" t="s">
        <v>234</v>
      </c>
      <c r="GG328" t="s">
        <v>234</v>
      </c>
      <c r="GH328" t="s">
        <v>234</v>
      </c>
      <c r="GI328" t="s">
        <v>234</v>
      </c>
      <c r="GJ328" t="s">
        <v>234</v>
      </c>
      <c r="GK328" t="s">
        <v>234</v>
      </c>
      <c r="GL328" t="s">
        <v>234</v>
      </c>
      <c r="GM328" t="s">
        <v>234</v>
      </c>
      <c r="GN328" t="s">
        <v>234</v>
      </c>
      <c r="GO328" t="s">
        <v>234</v>
      </c>
      <c r="GP328" t="s">
        <v>234</v>
      </c>
      <c r="GQ328" t="s">
        <v>234</v>
      </c>
      <c r="GR328" t="s">
        <v>1445</v>
      </c>
      <c r="GS328" t="s">
        <v>234</v>
      </c>
      <c r="GT328" t="s">
        <v>234</v>
      </c>
      <c r="GU328" t="s">
        <v>234</v>
      </c>
      <c r="GV328" t="s">
        <v>234</v>
      </c>
      <c r="GW328" t="s">
        <v>234</v>
      </c>
      <c r="GX328" t="s">
        <v>234</v>
      </c>
      <c r="GY328" t="s">
        <v>234</v>
      </c>
      <c r="GZ328" t="s">
        <v>234</v>
      </c>
      <c r="HA328" t="s">
        <v>1588</v>
      </c>
      <c r="HB328">
        <v>0</v>
      </c>
      <c r="HC328">
        <v>0</v>
      </c>
      <c r="HD328">
        <v>0</v>
      </c>
      <c r="HE328">
        <v>1</v>
      </c>
      <c r="HF328">
        <v>0</v>
      </c>
      <c r="HG328">
        <v>0</v>
      </c>
      <c r="HH328">
        <v>0</v>
      </c>
      <c r="HI328">
        <v>0</v>
      </c>
      <c r="HJ328" t="s">
        <v>234</v>
      </c>
      <c r="HK328" t="s">
        <v>1445</v>
      </c>
      <c r="HL328" t="s">
        <v>234</v>
      </c>
      <c r="HM328" t="s">
        <v>234</v>
      </c>
      <c r="HN328" t="s">
        <v>234</v>
      </c>
      <c r="HO328" t="s">
        <v>234</v>
      </c>
      <c r="HP328" t="s">
        <v>234</v>
      </c>
      <c r="HQ328" t="s">
        <v>234</v>
      </c>
      <c r="HR328" t="s">
        <v>234</v>
      </c>
      <c r="HS328" t="s">
        <v>234</v>
      </c>
      <c r="HT328" t="s">
        <v>234</v>
      </c>
      <c r="HU328" t="s">
        <v>234</v>
      </c>
      <c r="HV328" t="s">
        <v>234</v>
      </c>
      <c r="HW328" t="s">
        <v>234</v>
      </c>
      <c r="HX328" t="s">
        <v>234</v>
      </c>
      <c r="HY328" t="s">
        <v>234</v>
      </c>
      <c r="HZ328" t="s">
        <v>234</v>
      </c>
      <c r="IA328" t="s">
        <v>234</v>
      </c>
      <c r="IB328" t="s">
        <v>234</v>
      </c>
      <c r="IC328" t="s">
        <v>234</v>
      </c>
      <c r="ID328" t="s">
        <v>234</v>
      </c>
      <c r="IE328" t="s">
        <v>234</v>
      </c>
      <c r="IF328" t="s">
        <v>234</v>
      </c>
      <c r="IG328" t="s">
        <v>234</v>
      </c>
      <c r="IH328" t="s">
        <v>234</v>
      </c>
      <c r="II328" t="s">
        <v>234</v>
      </c>
      <c r="IJ328" t="s">
        <v>234</v>
      </c>
      <c r="IK328" t="s">
        <v>234</v>
      </c>
      <c r="IL328" t="s">
        <v>234</v>
      </c>
      <c r="IM328" t="s">
        <v>234</v>
      </c>
      <c r="IN328" t="s">
        <v>234</v>
      </c>
      <c r="IO328" t="s">
        <v>234</v>
      </c>
      <c r="IP328" t="s">
        <v>234</v>
      </c>
      <c r="IQ328" t="s">
        <v>234</v>
      </c>
      <c r="IR328" t="s">
        <v>234</v>
      </c>
      <c r="IS328" t="s">
        <v>234</v>
      </c>
      <c r="IT328" t="s">
        <v>234</v>
      </c>
      <c r="IU328" t="s">
        <v>234</v>
      </c>
      <c r="IV328" t="s">
        <v>234</v>
      </c>
      <c r="IW328" t="s">
        <v>234</v>
      </c>
      <c r="IX328" t="s">
        <v>234</v>
      </c>
      <c r="IY328" t="s">
        <v>234</v>
      </c>
      <c r="IZ328" t="s">
        <v>234</v>
      </c>
      <c r="JA328" t="s">
        <v>234</v>
      </c>
      <c r="JB328" t="s">
        <v>234</v>
      </c>
      <c r="JC328" t="s">
        <v>234</v>
      </c>
      <c r="JD328" t="s">
        <v>234</v>
      </c>
      <c r="JE328" t="s">
        <v>234</v>
      </c>
      <c r="JF328" t="s">
        <v>234</v>
      </c>
      <c r="JG328" t="s">
        <v>234</v>
      </c>
      <c r="JH328" t="s">
        <v>234</v>
      </c>
      <c r="JI328" t="s">
        <v>234</v>
      </c>
      <c r="JJ328" t="s">
        <v>234</v>
      </c>
      <c r="JK328" t="s">
        <v>234</v>
      </c>
      <c r="JL328" t="s">
        <v>234</v>
      </c>
      <c r="JM328" t="s">
        <v>234</v>
      </c>
      <c r="JN328" t="s">
        <v>234</v>
      </c>
      <c r="JO328" t="s">
        <v>234</v>
      </c>
      <c r="JP328" t="s">
        <v>234</v>
      </c>
      <c r="JQ328" t="s">
        <v>234</v>
      </c>
      <c r="JR328" t="s">
        <v>234</v>
      </c>
      <c r="JS328" t="s">
        <v>234</v>
      </c>
      <c r="JT328" t="s">
        <v>234</v>
      </c>
      <c r="JU328" t="s">
        <v>234</v>
      </c>
      <c r="JV328" t="s">
        <v>234</v>
      </c>
      <c r="JW328" t="s">
        <v>234</v>
      </c>
      <c r="JX328" t="s">
        <v>3443</v>
      </c>
    </row>
    <row r="329" spans="1:284" x14ac:dyDescent="0.35">
      <c r="A329" t="s">
        <v>4553</v>
      </c>
      <c r="B329" s="268">
        <v>44623</v>
      </c>
      <c r="C329" t="s">
        <v>451</v>
      </c>
      <c r="D329" t="s">
        <v>450</v>
      </c>
      <c r="E329" t="s">
        <v>4536</v>
      </c>
      <c r="F329" t="s">
        <v>441</v>
      </c>
      <c r="G329" t="s">
        <v>1825</v>
      </c>
      <c r="H329" t="s">
        <v>4537</v>
      </c>
      <c r="I329" t="s">
        <v>246</v>
      </c>
      <c r="J329" t="s">
        <v>4539</v>
      </c>
      <c r="K329" t="s">
        <v>366</v>
      </c>
      <c r="L329" t="s">
        <v>248</v>
      </c>
      <c r="M329" t="s">
        <v>250</v>
      </c>
      <c r="N329" t="s">
        <v>234</v>
      </c>
      <c r="O329" t="s">
        <v>234</v>
      </c>
      <c r="P329" t="s">
        <v>234</v>
      </c>
      <c r="Q329" t="s">
        <v>234</v>
      </c>
      <c r="R329" t="s">
        <v>234</v>
      </c>
      <c r="S329" t="s">
        <v>234</v>
      </c>
      <c r="T329" t="s">
        <v>234</v>
      </c>
      <c r="U329" t="s">
        <v>234</v>
      </c>
      <c r="V329" t="s">
        <v>234</v>
      </c>
      <c r="W329" t="s">
        <v>234</v>
      </c>
      <c r="X329" t="s">
        <v>234</v>
      </c>
      <c r="Y329" t="s">
        <v>234</v>
      </c>
      <c r="Z329" t="s">
        <v>234</v>
      </c>
      <c r="AA329" t="s">
        <v>234</v>
      </c>
      <c r="AB329" t="s">
        <v>234</v>
      </c>
      <c r="AC329" t="s">
        <v>234</v>
      </c>
      <c r="AD329" t="s">
        <v>234</v>
      </c>
      <c r="AE329" t="s">
        <v>234</v>
      </c>
      <c r="AF329" t="s">
        <v>234</v>
      </c>
      <c r="AG329" t="s">
        <v>234</v>
      </c>
      <c r="AH329" t="s">
        <v>234</v>
      </c>
      <c r="AI329" t="s">
        <v>234</v>
      </c>
      <c r="AJ329" t="s">
        <v>234</v>
      </c>
      <c r="AK329" t="s">
        <v>234</v>
      </c>
      <c r="AL329" t="s">
        <v>234</v>
      </c>
      <c r="AM329" t="s">
        <v>234</v>
      </c>
      <c r="AN329" t="s">
        <v>234</v>
      </c>
      <c r="AO329" t="s">
        <v>234</v>
      </c>
      <c r="AP329" t="s">
        <v>234</v>
      </c>
      <c r="AQ329" t="s">
        <v>234</v>
      </c>
      <c r="AR329" t="s">
        <v>234</v>
      </c>
      <c r="AS329" t="s">
        <v>234</v>
      </c>
      <c r="AT329" t="s">
        <v>234</v>
      </c>
      <c r="AU329" t="s">
        <v>234</v>
      </c>
      <c r="AV329" t="s">
        <v>234</v>
      </c>
      <c r="AW329" t="s">
        <v>234</v>
      </c>
      <c r="AX329" t="s">
        <v>234</v>
      </c>
      <c r="AY329" t="s">
        <v>234</v>
      </c>
      <c r="AZ329" t="s">
        <v>234</v>
      </c>
      <c r="BA329" t="s">
        <v>234</v>
      </c>
      <c r="BB329" t="s">
        <v>234</v>
      </c>
      <c r="BC329" t="s">
        <v>234</v>
      </c>
      <c r="BD329" t="s">
        <v>234</v>
      </c>
      <c r="BE329" s="252" t="s">
        <v>234</v>
      </c>
      <c r="BF329" t="s">
        <v>234</v>
      </c>
      <c r="BG329" t="s">
        <v>234</v>
      </c>
      <c r="BH329" s="252" t="s">
        <v>234</v>
      </c>
      <c r="BI329" t="s">
        <v>234</v>
      </c>
      <c r="BJ329" t="s">
        <v>234</v>
      </c>
      <c r="BK329" s="252" t="s">
        <v>234</v>
      </c>
      <c r="BL329" t="s">
        <v>234</v>
      </c>
      <c r="BM329" t="s">
        <v>234</v>
      </c>
      <c r="BN329" s="252" t="s">
        <v>234</v>
      </c>
      <c r="BO329" t="s">
        <v>234</v>
      </c>
      <c r="BP329" t="s">
        <v>234</v>
      </c>
      <c r="BQ329" s="252" t="s">
        <v>234</v>
      </c>
      <c r="BR329" t="s">
        <v>234</v>
      </c>
      <c r="BS329" t="s">
        <v>234</v>
      </c>
      <c r="BT329" t="s">
        <v>234</v>
      </c>
      <c r="BU329" t="s">
        <v>234</v>
      </c>
      <c r="BV329" t="s">
        <v>234</v>
      </c>
      <c r="BW329" t="s">
        <v>234</v>
      </c>
      <c r="BX329" t="s">
        <v>234</v>
      </c>
      <c r="BY329" t="s">
        <v>234</v>
      </c>
      <c r="BZ329" t="s">
        <v>234</v>
      </c>
      <c r="CA329" t="s">
        <v>234</v>
      </c>
      <c r="CB329" t="s">
        <v>234</v>
      </c>
      <c r="CC329" t="s">
        <v>234</v>
      </c>
      <c r="CD329" t="s">
        <v>234</v>
      </c>
      <c r="CE329" t="s">
        <v>234</v>
      </c>
      <c r="CF329" t="s">
        <v>234</v>
      </c>
      <c r="CG329" t="s">
        <v>234</v>
      </c>
      <c r="CH329" t="s">
        <v>234</v>
      </c>
      <c r="CI329" t="s">
        <v>234</v>
      </c>
      <c r="CJ329" t="s">
        <v>234</v>
      </c>
      <c r="CK329" t="s">
        <v>234</v>
      </c>
      <c r="CL329" t="s">
        <v>234</v>
      </c>
      <c r="CM329" t="s">
        <v>234</v>
      </c>
      <c r="CN329" t="s">
        <v>234</v>
      </c>
      <c r="CO329" t="s">
        <v>234</v>
      </c>
      <c r="CP329" t="s">
        <v>234</v>
      </c>
      <c r="CQ329" t="s">
        <v>234</v>
      </c>
      <c r="CR329" t="s">
        <v>234</v>
      </c>
      <c r="CS329" t="s">
        <v>234</v>
      </c>
      <c r="CT329" t="s">
        <v>234</v>
      </c>
      <c r="CU329" t="s">
        <v>234</v>
      </c>
      <c r="CV329" t="s">
        <v>234</v>
      </c>
      <c r="CW329" t="s">
        <v>234</v>
      </c>
      <c r="CX329" t="s">
        <v>234</v>
      </c>
      <c r="CY329" t="s">
        <v>234</v>
      </c>
      <c r="CZ329" t="s">
        <v>234</v>
      </c>
      <c r="DA329" t="s">
        <v>234</v>
      </c>
      <c r="DB329" t="s">
        <v>234</v>
      </c>
      <c r="DC329" t="s">
        <v>234</v>
      </c>
      <c r="DD329" t="s">
        <v>234</v>
      </c>
      <c r="DE329" t="s">
        <v>234</v>
      </c>
      <c r="DF329" t="s">
        <v>234</v>
      </c>
      <c r="DG329" t="s">
        <v>234</v>
      </c>
      <c r="DH329" t="s">
        <v>234</v>
      </c>
      <c r="DI329" t="s">
        <v>234</v>
      </c>
      <c r="DJ329" t="s">
        <v>234</v>
      </c>
      <c r="DK329" t="s">
        <v>234</v>
      </c>
      <c r="DL329" t="s">
        <v>234</v>
      </c>
      <c r="DM329" t="s">
        <v>234</v>
      </c>
      <c r="DN329" t="s">
        <v>234</v>
      </c>
      <c r="DO329" t="s">
        <v>234</v>
      </c>
      <c r="DP329" t="s">
        <v>234</v>
      </c>
      <c r="DQ329" t="s">
        <v>234</v>
      </c>
      <c r="DR329" t="s">
        <v>234</v>
      </c>
      <c r="DS329" t="s">
        <v>234</v>
      </c>
      <c r="DT329" t="s">
        <v>234</v>
      </c>
      <c r="DU329" t="s">
        <v>234</v>
      </c>
      <c r="DV329" t="s">
        <v>234</v>
      </c>
      <c r="DW329" t="s">
        <v>234</v>
      </c>
      <c r="DX329" t="s">
        <v>234</v>
      </c>
      <c r="DY329" t="s">
        <v>234</v>
      </c>
      <c r="DZ329" t="s">
        <v>234</v>
      </c>
      <c r="EA329" t="s">
        <v>234</v>
      </c>
      <c r="EB329" t="s">
        <v>234</v>
      </c>
      <c r="EC329" t="s">
        <v>234</v>
      </c>
      <c r="ED329" t="s">
        <v>234</v>
      </c>
      <c r="EE329" t="s">
        <v>234</v>
      </c>
      <c r="EF329" t="s">
        <v>234</v>
      </c>
      <c r="EG329" t="s">
        <v>234</v>
      </c>
      <c r="EH329" t="s">
        <v>234</v>
      </c>
      <c r="EI329" t="s">
        <v>234</v>
      </c>
      <c r="EJ329" t="s">
        <v>234</v>
      </c>
      <c r="EK329" s="252" t="s">
        <v>234</v>
      </c>
      <c r="EL329" t="s">
        <v>234</v>
      </c>
      <c r="EM329" t="s">
        <v>234</v>
      </c>
      <c r="EN329" t="s">
        <v>234</v>
      </c>
      <c r="EO329" t="s">
        <v>234</v>
      </c>
      <c r="EP329" t="s">
        <v>234</v>
      </c>
      <c r="EQ329" s="252" t="s">
        <v>234</v>
      </c>
      <c r="ER329" t="s">
        <v>234</v>
      </c>
      <c r="ES329" t="s">
        <v>234</v>
      </c>
      <c r="ET329" t="s">
        <v>234</v>
      </c>
      <c r="EU329" t="s">
        <v>234</v>
      </c>
      <c r="EV329" t="s">
        <v>234</v>
      </c>
      <c r="EW329" t="s">
        <v>234</v>
      </c>
      <c r="EX329" t="s">
        <v>234</v>
      </c>
      <c r="EY329" t="s">
        <v>234</v>
      </c>
      <c r="EZ329" t="s">
        <v>234</v>
      </c>
      <c r="FA329" t="s">
        <v>234</v>
      </c>
      <c r="FB329" t="s">
        <v>234</v>
      </c>
      <c r="FC329" t="s">
        <v>234</v>
      </c>
      <c r="FD329" t="s">
        <v>234</v>
      </c>
      <c r="FE329" t="s">
        <v>234</v>
      </c>
      <c r="FF329" t="s">
        <v>234</v>
      </c>
      <c r="FG329" t="s">
        <v>234</v>
      </c>
      <c r="FH329" t="s">
        <v>234</v>
      </c>
      <c r="FI329" t="s">
        <v>234</v>
      </c>
      <c r="FJ329" t="s">
        <v>234</v>
      </c>
      <c r="FK329" t="s">
        <v>234</v>
      </c>
      <c r="FL329" t="s">
        <v>234</v>
      </c>
      <c r="FM329" t="s">
        <v>234</v>
      </c>
      <c r="FN329" t="s">
        <v>234</v>
      </c>
      <c r="FO329" t="s">
        <v>234</v>
      </c>
      <c r="FP329" t="s">
        <v>234</v>
      </c>
      <c r="FQ329" t="s">
        <v>234</v>
      </c>
      <c r="FR329" t="s">
        <v>234</v>
      </c>
      <c r="FS329" t="s">
        <v>234</v>
      </c>
      <c r="FT329" t="s">
        <v>234</v>
      </c>
      <c r="FU329" t="s">
        <v>234</v>
      </c>
      <c r="FV329" t="s">
        <v>234</v>
      </c>
      <c r="FW329" t="s">
        <v>234</v>
      </c>
      <c r="FX329" t="s">
        <v>234</v>
      </c>
      <c r="FY329" t="s">
        <v>234</v>
      </c>
      <c r="FZ329" t="s">
        <v>234</v>
      </c>
      <c r="GA329" t="s">
        <v>234</v>
      </c>
      <c r="GB329" t="s">
        <v>234</v>
      </c>
      <c r="GC329" t="s">
        <v>234</v>
      </c>
      <c r="GD329" t="s">
        <v>234</v>
      </c>
      <c r="GE329" t="s">
        <v>234</v>
      </c>
      <c r="GF329" t="s">
        <v>234</v>
      </c>
      <c r="GG329" t="s">
        <v>234</v>
      </c>
      <c r="GH329" t="s">
        <v>234</v>
      </c>
      <c r="GI329" t="s">
        <v>234</v>
      </c>
      <c r="GJ329" t="s">
        <v>234</v>
      </c>
      <c r="GK329" t="s">
        <v>234</v>
      </c>
      <c r="GL329" t="s">
        <v>234</v>
      </c>
      <c r="GM329" t="s">
        <v>234</v>
      </c>
      <c r="GN329" t="s">
        <v>234</v>
      </c>
      <c r="GO329" t="s">
        <v>234</v>
      </c>
      <c r="GP329" t="s">
        <v>234</v>
      </c>
      <c r="GQ329" t="s">
        <v>234</v>
      </c>
      <c r="GR329" t="s">
        <v>234</v>
      </c>
      <c r="GS329" t="s">
        <v>234</v>
      </c>
      <c r="GT329" t="s">
        <v>234</v>
      </c>
      <c r="GU329" t="s">
        <v>234</v>
      </c>
      <c r="GV329" t="s">
        <v>234</v>
      </c>
      <c r="GW329" t="s">
        <v>234</v>
      </c>
      <c r="GX329" t="s">
        <v>234</v>
      </c>
      <c r="GY329" t="s">
        <v>234</v>
      </c>
      <c r="GZ329" t="s">
        <v>234</v>
      </c>
      <c r="HA329" t="s">
        <v>234</v>
      </c>
      <c r="HB329" t="s">
        <v>234</v>
      </c>
      <c r="HC329" t="s">
        <v>234</v>
      </c>
      <c r="HD329" t="s">
        <v>234</v>
      </c>
      <c r="HE329" t="s">
        <v>234</v>
      </c>
      <c r="HF329" t="s">
        <v>234</v>
      </c>
      <c r="HG329" t="s">
        <v>234</v>
      </c>
      <c r="HH329" t="s">
        <v>234</v>
      </c>
      <c r="HI329" t="s">
        <v>234</v>
      </c>
      <c r="HJ329" t="s">
        <v>234</v>
      </c>
      <c r="HK329" t="s">
        <v>234</v>
      </c>
      <c r="HL329" t="s">
        <v>234</v>
      </c>
      <c r="HM329" t="s">
        <v>234</v>
      </c>
      <c r="HN329" t="s">
        <v>234</v>
      </c>
      <c r="HO329" t="s">
        <v>234</v>
      </c>
      <c r="HP329" t="s">
        <v>234</v>
      </c>
      <c r="HQ329" t="s">
        <v>1655</v>
      </c>
      <c r="HR329" t="s">
        <v>1713</v>
      </c>
      <c r="HS329" t="s">
        <v>430</v>
      </c>
      <c r="HT329" t="s">
        <v>234</v>
      </c>
      <c r="HU329" t="s">
        <v>431</v>
      </c>
      <c r="HV329" t="s">
        <v>432</v>
      </c>
      <c r="HW329" t="s">
        <v>432</v>
      </c>
      <c r="HX329" t="s">
        <v>255</v>
      </c>
      <c r="HY329" t="s">
        <v>234</v>
      </c>
      <c r="HZ329" t="s">
        <v>352</v>
      </c>
      <c r="IA329" t="s">
        <v>258</v>
      </c>
      <c r="IB329" t="s">
        <v>258</v>
      </c>
      <c r="IC329" t="s">
        <v>3810</v>
      </c>
      <c r="ID329" t="s">
        <v>234</v>
      </c>
      <c r="IE329" t="s">
        <v>234</v>
      </c>
      <c r="IF329" t="s">
        <v>234</v>
      </c>
      <c r="IG329" t="s">
        <v>234</v>
      </c>
      <c r="IH329" t="s">
        <v>234</v>
      </c>
      <c r="II329">
        <v>0</v>
      </c>
      <c r="IJ329" t="s">
        <v>3811</v>
      </c>
      <c r="IK329" t="s">
        <v>234</v>
      </c>
      <c r="IL329" t="s">
        <v>259</v>
      </c>
      <c r="IM329" s="99">
        <v>0</v>
      </c>
      <c r="IN329" t="s">
        <v>261</v>
      </c>
      <c r="IO329" t="s">
        <v>375</v>
      </c>
      <c r="IP329" t="s">
        <v>249</v>
      </c>
      <c r="IQ329" t="s">
        <v>4325</v>
      </c>
      <c r="IR329">
        <v>0</v>
      </c>
      <c r="IS329">
        <v>0</v>
      </c>
      <c r="IT329">
        <v>0</v>
      </c>
      <c r="IU329">
        <v>1</v>
      </c>
      <c r="IV329">
        <v>0</v>
      </c>
      <c r="IW329">
        <v>0</v>
      </c>
      <c r="IX329">
        <v>1</v>
      </c>
      <c r="IY329">
        <v>0</v>
      </c>
      <c r="IZ329">
        <v>0</v>
      </c>
      <c r="JA329">
        <v>0</v>
      </c>
      <c r="JB329">
        <v>0</v>
      </c>
      <c r="JC329">
        <v>0</v>
      </c>
      <c r="JD329" t="s">
        <v>234</v>
      </c>
      <c r="JE329" t="s">
        <v>261</v>
      </c>
      <c r="JF329" t="s">
        <v>234</v>
      </c>
      <c r="JG329" t="s">
        <v>234</v>
      </c>
      <c r="JH329" t="s">
        <v>234</v>
      </c>
      <c r="JI329" t="s">
        <v>234</v>
      </c>
      <c r="JJ329" t="s">
        <v>234</v>
      </c>
      <c r="JK329" t="s">
        <v>234</v>
      </c>
      <c r="JL329" t="s">
        <v>234</v>
      </c>
      <c r="JM329" t="s">
        <v>234</v>
      </c>
      <c r="JN329" t="s">
        <v>234</v>
      </c>
      <c r="JO329" t="s">
        <v>234</v>
      </c>
      <c r="JP329" t="s">
        <v>234</v>
      </c>
      <c r="JQ329" t="s">
        <v>234</v>
      </c>
      <c r="JR329" t="s">
        <v>234</v>
      </c>
      <c r="JS329" t="s">
        <v>234</v>
      </c>
      <c r="JT329" t="s">
        <v>234</v>
      </c>
      <c r="JU329" t="s">
        <v>234</v>
      </c>
      <c r="JV329" t="s">
        <v>234</v>
      </c>
      <c r="JW329" t="s">
        <v>234</v>
      </c>
      <c r="JX329" t="s">
        <v>3443</v>
      </c>
    </row>
    <row r="330" spans="1:284" x14ac:dyDescent="0.35">
      <c r="A330" t="s">
        <v>4555</v>
      </c>
      <c r="B330" s="268">
        <v>44623</v>
      </c>
      <c r="C330" t="s">
        <v>451</v>
      </c>
      <c r="D330" t="s">
        <v>450</v>
      </c>
      <c r="E330" t="s">
        <v>4536</v>
      </c>
      <c r="F330" t="s">
        <v>441</v>
      </c>
      <c r="G330" t="s">
        <v>1825</v>
      </c>
      <c r="H330" t="s">
        <v>4537</v>
      </c>
      <c r="I330" t="s">
        <v>246</v>
      </c>
      <c r="J330" t="s">
        <v>4539</v>
      </c>
      <c r="K330" t="s">
        <v>366</v>
      </c>
      <c r="L330" t="s">
        <v>248</v>
      </c>
      <c r="M330" t="s">
        <v>250</v>
      </c>
      <c r="N330" t="s">
        <v>234</v>
      </c>
      <c r="O330" t="s">
        <v>234</v>
      </c>
      <c r="P330" t="s">
        <v>234</v>
      </c>
      <c r="Q330" t="s">
        <v>234</v>
      </c>
      <c r="R330" t="s">
        <v>234</v>
      </c>
      <c r="S330" t="s">
        <v>234</v>
      </c>
      <c r="T330" t="s">
        <v>234</v>
      </c>
      <c r="U330" t="s">
        <v>234</v>
      </c>
      <c r="V330" t="s">
        <v>234</v>
      </c>
      <c r="W330" t="s">
        <v>234</v>
      </c>
      <c r="X330" t="s">
        <v>234</v>
      </c>
      <c r="Y330" t="s">
        <v>234</v>
      </c>
      <c r="Z330" t="s">
        <v>234</v>
      </c>
      <c r="AA330" t="s">
        <v>234</v>
      </c>
      <c r="AB330" t="s">
        <v>234</v>
      </c>
      <c r="AC330" t="s">
        <v>234</v>
      </c>
      <c r="AD330" t="s">
        <v>234</v>
      </c>
      <c r="AE330" t="s">
        <v>234</v>
      </c>
      <c r="AF330" t="s">
        <v>234</v>
      </c>
      <c r="AG330" t="s">
        <v>234</v>
      </c>
      <c r="AH330" t="s">
        <v>234</v>
      </c>
      <c r="AI330" t="s">
        <v>234</v>
      </c>
      <c r="AJ330" t="s">
        <v>234</v>
      </c>
      <c r="AK330" t="s">
        <v>234</v>
      </c>
      <c r="AL330" t="s">
        <v>234</v>
      </c>
      <c r="AM330" t="s">
        <v>234</v>
      </c>
      <c r="AN330" t="s">
        <v>234</v>
      </c>
      <c r="AO330" t="s">
        <v>234</v>
      </c>
      <c r="AP330" t="s">
        <v>234</v>
      </c>
      <c r="AQ330" t="s">
        <v>234</v>
      </c>
      <c r="AR330" t="s">
        <v>234</v>
      </c>
      <c r="AS330" t="s">
        <v>234</v>
      </c>
      <c r="AT330" t="s">
        <v>234</v>
      </c>
      <c r="AU330" t="s">
        <v>234</v>
      </c>
      <c r="AV330" t="s">
        <v>234</v>
      </c>
      <c r="AW330" t="s">
        <v>234</v>
      </c>
      <c r="AX330" t="s">
        <v>234</v>
      </c>
      <c r="AY330" t="s">
        <v>234</v>
      </c>
      <c r="AZ330" t="s">
        <v>234</v>
      </c>
      <c r="BA330" t="s">
        <v>234</v>
      </c>
      <c r="BB330" t="s">
        <v>234</v>
      </c>
      <c r="BC330" t="s">
        <v>234</v>
      </c>
      <c r="BD330" t="s">
        <v>234</v>
      </c>
      <c r="BE330" s="252" t="s">
        <v>234</v>
      </c>
      <c r="BF330" t="s">
        <v>234</v>
      </c>
      <c r="BG330" t="s">
        <v>234</v>
      </c>
      <c r="BH330" s="252" t="s">
        <v>234</v>
      </c>
      <c r="BI330" t="s">
        <v>234</v>
      </c>
      <c r="BJ330" t="s">
        <v>234</v>
      </c>
      <c r="BK330" s="252" t="s">
        <v>234</v>
      </c>
      <c r="BL330" t="s">
        <v>234</v>
      </c>
      <c r="BM330" t="s">
        <v>234</v>
      </c>
      <c r="BN330" s="252" t="s">
        <v>234</v>
      </c>
      <c r="BO330" t="s">
        <v>234</v>
      </c>
      <c r="BP330" t="s">
        <v>234</v>
      </c>
      <c r="BQ330" s="252" t="s">
        <v>234</v>
      </c>
      <c r="BR330" t="s">
        <v>234</v>
      </c>
      <c r="BS330" t="s">
        <v>234</v>
      </c>
      <c r="BT330" t="s">
        <v>234</v>
      </c>
      <c r="BU330" t="s">
        <v>234</v>
      </c>
      <c r="BV330" t="s">
        <v>234</v>
      </c>
      <c r="BW330" t="s">
        <v>234</v>
      </c>
      <c r="BX330" t="s">
        <v>234</v>
      </c>
      <c r="BY330" t="s">
        <v>234</v>
      </c>
      <c r="BZ330" t="s">
        <v>234</v>
      </c>
      <c r="CA330" t="s">
        <v>234</v>
      </c>
      <c r="CB330" t="s">
        <v>234</v>
      </c>
      <c r="CC330" t="s">
        <v>234</v>
      </c>
      <c r="CD330" t="s">
        <v>234</v>
      </c>
      <c r="CE330" t="s">
        <v>234</v>
      </c>
      <c r="CF330" t="s">
        <v>234</v>
      </c>
      <c r="CG330" t="s">
        <v>234</v>
      </c>
      <c r="CH330" t="s">
        <v>234</v>
      </c>
      <c r="CI330" t="s">
        <v>234</v>
      </c>
      <c r="CJ330" t="s">
        <v>234</v>
      </c>
      <c r="CK330" t="s">
        <v>234</v>
      </c>
      <c r="CL330" t="s">
        <v>234</v>
      </c>
      <c r="CM330" t="s">
        <v>234</v>
      </c>
      <c r="CN330" t="s">
        <v>234</v>
      </c>
      <c r="CO330" t="s">
        <v>234</v>
      </c>
      <c r="CP330" t="s">
        <v>234</v>
      </c>
      <c r="CQ330" t="s">
        <v>234</v>
      </c>
      <c r="CR330" t="s">
        <v>234</v>
      </c>
      <c r="CS330" t="s">
        <v>234</v>
      </c>
      <c r="CT330" t="s">
        <v>234</v>
      </c>
      <c r="CU330" t="s">
        <v>234</v>
      </c>
      <c r="CV330" t="s">
        <v>234</v>
      </c>
      <c r="CW330" t="s">
        <v>234</v>
      </c>
      <c r="CX330" t="s">
        <v>234</v>
      </c>
      <c r="CY330" t="s">
        <v>234</v>
      </c>
      <c r="CZ330" t="s">
        <v>234</v>
      </c>
      <c r="DA330" t="s">
        <v>234</v>
      </c>
      <c r="DB330" t="s">
        <v>234</v>
      </c>
      <c r="DC330" t="s">
        <v>234</v>
      </c>
      <c r="DD330" t="s">
        <v>234</v>
      </c>
      <c r="DE330" t="s">
        <v>234</v>
      </c>
      <c r="DF330" t="s">
        <v>234</v>
      </c>
      <c r="DG330" t="s">
        <v>234</v>
      </c>
      <c r="DH330" t="s">
        <v>234</v>
      </c>
      <c r="DI330" t="s">
        <v>234</v>
      </c>
      <c r="DJ330" t="s">
        <v>234</v>
      </c>
      <c r="DK330" t="s">
        <v>234</v>
      </c>
      <c r="DL330" t="s">
        <v>234</v>
      </c>
      <c r="DM330" t="s">
        <v>234</v>
      </c>
      <c r="DN330" t="s">
        <v>234</v>
      </c>
      <c r="DO330" t="s">
        <v>234</v>
      </c>
      <c r="DP330" t="s">
        <v>234</v>
      </c>
      <c r="DQ330" t="s">
        <v>234</v>
      </c>
      <c r="DR330" t="s">
        <v>234</v>
      </c>
      <c r="DS330" t="s">
        <v>234</v>
      </c>
      <c r="DT330" t="s">
        <v>234</v>
      </c>
      <c r="DU330" t="s">
        <v>234</v>
      </c>
      <c r="DV330" t="s">
        <v>234</v>
      </c>
      <c r="DW330" t="s">
        <v>234</v>
      </c>
      <c r="DX330" t="s">
        <v>234</v>
      </c>
      <c r="DY330" t="s">
        <v>234</v>
      </c>
      <c r="DZ330" t="s">
        <v>234</v>
      </c>
      <c r="EA330" t="s">
        <v>234</v>
      </c>
      <c r="EB330" t="s">
        <v>234</v>
      </c>
      <c r="EC330" t="s">
        <v>234</v>
      </c>
      <c r="ED330" t="s">
        <v>234</v>
      </c>
      <c r="EE330" t="s">
        <v>234</v>
      </c>
      <c r="EF330" t="s">
        <v>234</v>
      </c>
      <c r="EG330" t="s">
        <v>234</v>
      </c>
      <c r="EH330" t="s">
        <v>234</v>
      </c>
      <c r="EI330" t="s">
        <v>234</v>
      </c>
      <c r="EJ330" t="s">
        <v>234</v>
      </c>
      <c r="EK330" s="252" t="s">
        <v>234</v>
      </c>
      <c r="EL330" t="s">
        <v>234</v>
      </c>
      <c r="EM330" t="s">
        <v>234</v>
      </c>
      <c r="EN330" t="s">
        <v>234</v>
      </c>
      <c r="EO330" t="s">
        <v>234</v>
      </c>
      <c r="EP330" t="s">
        <v>234</v>
      </c>
      <c r="EQ330" s="252" t="s">
        <v>234</v>
      </c>
      <c r="ER330" t="s">
        <v>234</v>
      </c>
      <c r="ES330" t="s">
        <v>234</v>
      </c>
      <c r="ET330" t="s">
        <v>234</v>
      </c>
      <c r="EU330" t="s">
        <v>234</v>
      </c>
      <c r="EV330" t="s">
        <v>234</v>
      </c>
      <c r="EW330" t="s">
        <v>234</v>
      </c>
      <c r="EX330" t="s">
        <v>234</v>
      </c>
      <c r="EY330" t="s">
        <v>234</v>
      </c>
      <c r="EZ330" t="s">
        <v>234</v>
      </c>
      <c r="FA330" t="s">
        <v>234</v>
      </c>
      <c r="FB330" t="s">
        <v>234</v>
      </c>
      <c r="FC330" t="s">
        <v>234</v>
      </c>
      <c r="FD330" t="s">
        <v>234</v>
      </c>
      <c r="FE330" t="s">
        <v>234</v>
      </c>
      <c r="FF330" t="s">
        <v>234</v>
      </c>
      <c r="FG330" t="s">
        <v>234</v>
      </c>
      <c r="FH330" t="s">
        <v>234</v>
      </c>
      <c r="FI330" t="s">
        <v>234</v>
      </c>
      <c r="FJ330" t="s">
        <v>234</v>
      </c>
      <c r="FK330" t="s">
        <v>234</v>
      </c>
      <c r="FL330" t="s">
        <v>234</v>
      </c>
      <c r="FM330" t="s">
        <v>234</v>
      </c>
      <c r="FN330" t="s">
        <v>234</v>
      </c>
      <c r="FO330" t="s">
        <v>234</v>
      </c>
      <c r="FP330" t="s">
        <v>234</v>
      </c>
      <c r="FQ330" t="s">
        <v>234</v>
      </c>
      <c r="FR330" t="s">
        <v>234</v>
      </c>
      <c r="FS330" t="s">
        <v>234</v>
      </c>
      <c r="FT330" t="s">
        <v>234</v>
      </c>
      <c r="FU330" t="s">
        <v>234</v>
      </c>
      <c r="FV330" t="s">
        <v>234</v>
      </c>
      <c r="FW330" t="s">
        <v>234</v>
      </c>
      <c r="FX330" t="s">
        <v>234</v>
      </c>
      <c r="FY330" t="s">
        <v>234</v>
      </c>
      <c r="FZ330" t="s">
        <v>234</v>
      </c>
      <c r="GA330" t="s">
        <v>234</v>
      </c>
      <c r="GB330" t="s">
        <v>234</v>
      </c>
      <c r="GC330" t="s">
        <v>234</v>
      </c>
      <c r="GD330" t="s">
        <v>234</v>
      </c>
      <c r="GE330" t="s">
        <v>234</v>
      </c>
      <c r="GF330" t="s">
        <v>234</v>
      </c>
      <c r="GG330" t="s">
        <v>234</v>
      </c>
      <c r="GH330" t="s">
        <v>234</v>
      </c>
      <c r="GI330" t="s">
        <v>234</v>
      </c>
      <c r="GJ330" t="s">
        <v>234</v>
      </c>
      <c r="GK330" t="s">
        <v>234</v>
      </c>
      <c r="GL330" t="s">
        <v>234</v>
      </c>
      <c r="GM330" t="s">
        <v>234</v>
      </c>
      <c r="GN330" t="s">
        <v>234</v>
      </c>
      <c r="GO330" t="s">
        <v>234</v>
      </c>
      <c r="GP330" t="s">
        <v>234</v>
      </c>
      <c r="GQ330" t="s">
        <v>234</v>
      </c>
      <c r="GR330" t="s">
        <v>234</v>
      </c>
      <c r="GS330" t="s">
        <v>234</v>
      </c>
      <c r="GT330" t="s">
        <v>234</v>
      </c>
      <c r="GU330" t="s">
        <v>234</v>
      </c>
      <c r="GV330" t="s">
        <v>234</v>
      </c>
      <c r="GW330" t="s">
        <v>234</v>
      </c>
      <c r="GX330" t="s">
        <v>234</v>
      </c>
      <c r="GY330" t="s">
        <v>234</v>
      </c>
      <c r="GZ330" t="s">
        <v>234</v>
      </c>
      <c r="HA330" t="s">
        <v>234</v>
      </c>
      <c r="HB330" t="s">
        <v>234</v>
      </c>
      <c r="HC330" t="s">
        <v>234</v>
      </c>
      <c r="HD330" t="s">
        <v>234</v>
      </c>
      <c r="HE330" t="s">
        <v>234</v>
      </c>
      <c r="HF330" t="s">
        <v>234</v>
      </c>
      <c r="HG330" t="s">
        <v>234</v>
      </c>
      <c r="HH330" t="s">
        <v>234</v>
      </c>
      <c r="HI330" t="s">
        <v>234</v>
      </c>
      <c r="HJ330" t="s">
        <v>234</v>
      </c>
      <c r="HK330" t="s">
        <v>234</v>
      </c>
      <c r="HL330" t="s">
        <v>234</v>
      </c>
      <c r="HM330" t="s">
        <v>234</v>
      </c>
      <c r="HN330" t="s">
        <v>234</v>
      </c>
      <c r="HO330" t="s">
        <v>234</v>
      </c>
      <c r="HP330" t="s">
        <v>234</v>
      </c>
      <c r="HQ330" t="s">
        <v>1655</v>
      </c>
      <c r="HR330" t="s">
        <v>1713</v>
      </c>
      <c r="HS330" t="s">
        <v>246</v>
      </c>
      <c r="HT330" t="s">
        <v>4554</v>
      </c>
      <c r="HU330" t="s">
        <v>246</v>
      </c>
      <c r="HV330" t="s">
        <v>433</v>
      </c>
      <c r="HW330" t="s">
        <v>4554</v>
      </c>
      <c r="HX330" t="s">
        <v>255</v>
      </c>
      <c r="HY330" t="s">
        <v>234</v>
      </c>
      <c r="HZ330" t="s">
        <v>256</v>
      </c>
      <c r="IA330" t="s">
        <v>323</v>
      </c>
      <c r="IB330" t="s">
        <v>323</v>
      </c>
      <c r="IC330" t="s">
        <v>3865</v>
      </c>
      <c r="ID330" t="s">
        <v>234</v>
      </c>
      <c r="IE330" t="s">
        <v>234</v>
      </c>
      <c r="IF330" t="s">
        <v>234</v>
      </c>
      <c r="IG330" t="s">
        <v>234</v>
      </c>
      <c r="IH330" t="s">
        <v>234</v>
      </c>
      <c r="II330">
        <v>0</v>
      </c>
      <c r="IJ330" t="s">
        <v>3811</v>
      </c>
      <c r="IK330" t="s">
        <v>234</v>
      </c>
      <c r="IL330" t="s">
        <v>259</v>
      </c>
      <c r="IM330" s="99">
        <v>0</v>
      </c>
      <c r="IN330" t="s">
        <v>261</v>
      </c>
      <c r="IO330" t="s">
        <v>3859</v>
      </c>
      <c r="IP330" t="s">
        <v>261</v>
      </c>
      <c r="IQ330" t="s">
        <v>234</v>
      </c>
      <c r="IR330" t="s">
        <v>234</v>
      </c>
      <c r="IS330" t="s">
        <v>234</v>
      </c>
      <c r="IT330" t="s">
        <v>234</v>
      </c>
      <c r="IU330" t="s">
        <v>234</v>
      </c>
      <c r="IV330" t="s">
        <v>234</v>
      </c>
      <c r="IW330" t="s">
        <v>234</v>
      </c>
      <c r="IX330" t="s">
        <v>234</v>
      </c>
      <c r="IY330" t="s">
        <v>234</v>
      </c>
      <c r="IZ330" t="s">
        <v>234</v>
      </c>
      <c r="JA330" t="s">
        <v>234</v>
      </c>
      <c r="JB330" t="s">
        <v>234</v>
      </c>
      <c r="JC330" t="s">
        <v>234</v>
      </c>
      <c r="JD330" t="s">
        <v>234</v>
      </c>
      <c r="JE330" t="s">
        <v>261</v>
      </c>
      <c r="JF330" t="s">
        <v>234</v>
      </c>
      <c r="JG330" t="s">
        <v>234</v>
      </c>
      <c r="JH330" t="s">
        <v>234</v>
      </c>
      <c r="JI330" t="s">
        <v>234</v>
      </c>
      <c r="JJ330" t="s">
        <v>234</v>
      </c>
      <c r="JK330" t="s">
        <v>234</v>
      </c>
      <c r="JL330" t="s">
        <v>234</v>
      </c>
      <c r="JM330" t="s">
        <v>234</v>
      </c>
      <c r="JN330" t="s">
        <v>234</v>
      </c>
      <c r="JO330" t="s">
        <v>234</v>
      </c>
      <c r="JP330" t="s">
        <v>234</v>
      </c>
      <c r="JQ330" t="s">
        <v>234</v>
      </c>
      <c r="JR330" t="s">
        <v>234</v>
      </c>
      <c r="JS330" t="s">
        <v>234</v>
      </c>
      <c r="JT330" t="s">
        <v>234</v>
      </c>
      <c r="JU330" t="s">
        <v>234</v>
      </c>
      <c r="JV330" t="s">
        <v>234</v>
      </c>
      <c r="JW330" t="s">
        <v>234</v>
      </c>
      <c r="JX330" t="s">
        <v>3443</v>
      </c>
    </row>
    <row r="331" spans="1:284" x14ac:dyDescent="0.35">
      <c r="A331" t="s">
        <v>4557</v>
      </c>
      <c r="B331" s="268">
        <v>44623</v>
      </c>
      <c r="C331" t="s">
        <v>451</v>
      </c>
      <c r="D331" t="s">
        <v>450</v>
      </c>
      <c r="E331" t="s">
        <v>4536</v>
      </c>
      <c r="F331" t="s">
        <v>441</v>
      </c>
      <c r="G331" t="s">
        <v>1825</v>
      </c>
      <c r="H331" t="s">
        <v>4537</v>
      </c>
      <c r="I331" t="s">
        <v>246</v>
      </c>
      <c r="J331" t="s">
        <v>4539</v>
      </c>
      <c r="K331" t="s">
        <v>366</v>
      </c>
      <c r="L331" t="s">
        <v>248</v>
      </c>
      <c r="M331" t="s">
        <v>250</v>
      </c>
      <c r="N331" t="s">
        <v>234</v>
      </c>
      <c r="O331" t="s">
        <v>234</v>
      </c>
      <c r="P331" t="s">
        <v>234</v>
      </c>
      <c r="Q331" t="s">
        <v>234</v>
      </c>
      <c r="R331" t="s">
        <v>234</v>
      </c>
      <c r="S331" t="s">
        <v>234</v>
      </c>
      <c r="T331" t="s">
        <v>234</v>
      </c>
      <c r="U331" t="s">
        <v>234</v>
      </c>
      <c r="V331" t="s">
        <v>234</v>
      </c>
      <c r="W331" t="s">
        <v>234</v>
      </c>
      <c r="X331" t="s">
        <v>234</v>
      </c>
      <c r="Y331" t="s">
        <v>234</v>
      </c>
      <c r="Z331" t="s">
        <v>234</v>
      </c>
      <c r="AA331" t="s">
        <v>234</v>
      </c>
      <c r="AB331" t="s">
        <v>234</v>
      </c>
      <c r="AC331" t="s">
        <v>234</v>
      </c>
      <c r="AD331" t="s">
        <v>234</v>
      </c>
      <c r="AE331" t="s">
        <v>234</v>
      </c>
      <c r="AF331" t="s">
        <v>234</v>
      </c>
      <c r="AG331" t="s">
        <v>234</v>
      </c>
      <c r="AH331" t="s">
        <v>234</v>
      </c>
      <c r="AI331" t="s">
        <v>234</v>
      </c>
      <c r="AJ331" t="s">
        <v>234</v>
      </c>
      <c r="AK331" t="s">
        <v>234</v>
      </c>
      <c r="AL331" t="s">
        <v>234</v>
      </c>
      <c r="AM331" t="s">
        <v>234</v>
      </c>
      <c r="AN331" t="s">
        <v>234</v>
      </c>
      <c r="AO331" t="s">
        <v>234</v>
      </c>
      <c r="AP331" t="s">
        <v>234</v>
      </c>
      <c r="AQ331" t="s">
        <v>234</v>
      </c>
      <c r="AR331" t="s">
        <v>234</v>
      </c>
      <c r="AS331" t="s">
        <v>234</v>
      </c>
      <c r="AT331" t="s">
        <v>234</v>
      </c>
      <c r="AU331" t="s">
        <v>234</v>
      </c>
      <c r="AV331" t="s">
        <v>234</v>
      </c>
      <c r="AW331" t="s">
        <v>234</v>
      </c>
      <c r="AX331" t="s">
        <v>234</v>
      </c>
      <c r="AY331" t="s">
        <v>234</v>
      </c>
      <c r="AZ331" t="s">
        <v>234</v>
      </c>
      <c r="BA331" t="s">
        <v>234</v>
      </c>
      <c r="BB331" t="s">
        <v>234</v>
      </c>
      <c r="BC331" t="s">
        <v>234</v>
      </c>
      <c r="BD331" t="s">
        <v>234</v>
      </c>
      <c r="BE331" s="252" t="s">
        <v>234</v>
      </c>
      <c r="BF331" t="s">
        <v>234</v>
      </c>
      <c r="BG331" t="s">
        <v>234</v>
      </c>
      <c r="BH331" s="252" t="s">
        <v>234</v>
      </c>
      <c r="BI331" t="s">
        <v>234</v>
      </c>
      <c r="BJ331" t="s">
        <v>234</v>
      </c>
      <c r="BK331" s="252" t="s">
        <v>234</v>
      </c>
      <c r="BL331" t="s">
        <v>234</v>
      </c>
      <c r="BM331" t="s">
        <v>234</v>
      </c>
      <c r="BN331" s="252" t="s">
        <v>234</v>
      </c>
      <c r="BO331" t="s">
        <v>234</v>
      </c>
      <c r="BP331" t="s">
        <v>234</v>
      </c>
      <c r="BQ331" s="252" t="s">
        <v>234</v>
      </c>
      <c r="BR331" t="s">
        <v>234</v>
      </c>
      <c r="BS331" t="s">
        <v>234</v>
      </c>
      <c r="BT331" t="s">
        <v>234</v>
      </c>
      <c r="BU331" t="s">
        <v>234</v>
      </c>
      <c r="BV331" t="s">
        <v>234</v>
      </c>
      <c r="BW331" t="s">
        <v>234</v>
      </c>
      <c r="BX331" t="s">
        <v>234</v>
      </c>
      <c r="BY331" t="s">
        <v>234</v>
      </c>
      <c r="BZ331" t="s">
        <v>234</v>
      </c>
      <c r="CA331" t="s">
        <v>234</v>
      </c>
      <c r="CB331" t="s">
        <v>234</v>
      </c>
      <c r="CC331" t="s">
        <v>234</v>
      </c>
      <c r="CD331" t="s">
        <v>234</v>
      </c>
      <c r="CE331" t="s">
        <v>234</v>
      </c>
      <c r="CF331" t="s">
        <v>234</v>
      </c>
      <c r="CG331" t="s">
        <v>234</v>
      </c>
      <c r="CH331" t="s">
        <v>234</v>
      </c>
      <c r="CI331" t="s">
        <v>234</v>
      </c>
      <c r="CJ331" t="s">
        <v>234</v>
      </c>
      <c r="CK331" t="s">
        <v>234</v>
      </c>
      <c r="CL331" t="s">
        <v>234</v>
      </c>
      <c r="CM331" t="s">
        <v>234</v>
      </c>
      <c r="CN331" t="s">
        <v>234</v>
      </c>
      <c r="CO331" t="s">
        <v>234</v>
      </c>
      <c r="CP331" t="s">
        <v>234</v>
      </c>
      <c r="CQ331" t="s">
        <v>234</v>
      </c>
      <c r="CR331" t="s">
        <v>234</v>
      </c>
      <c r="CS331" t="s">
        <v>234</v>
      </c>
      <c r="CT331" t="s">
        <v>234</v>
      </c>
      <c r="CU331" t="s">
        <v>234</v>
      </c>
      <c r="CV331" t="s">
        <v>234</v>
      </c>
      <c r="CW331" t="s">
        <v>234</v>
      </c>
      <c r="CX331" t="s">
        <v>234</v>
      </c>
      <c r="CY331" t="s">
        <v>234</v>
      </c>
      <c r="CZ331" t="s">
        <v>234</v>
      </c>
      <c r="DA331" t="s">
        <v>234</v>
      </c>
      <c r="DB331" t="s">
        <v>234</v>
      </c>
      <c r="DC331" t="s">
        <v>234</v>
      </c>
      <c r="DD331" t="s">
        <v>234</v>
      </c>
      <c r="DE331" t="s">
        <v>234</v>
      </c>
      <c r="DF331" t="s">
        <v>234</v>
      </c>
      <c r="DG331" t="s">
        <v>234</v>
      </c>
      <c r="DH331" t="s">
        <v>234</v>
      </c>
      <c r="DI331" t="s">
        <v>234</v>
      </c>
      <c r="DJ331" t="s">
        <v>234</v>
      </c>
      <c r="DK331" t="s">
        <v>234</v>
      </c>
      <c r="DL331" t="s">
        <v>234</v>
      </c>
      <c r="DM331" t="s">
        <v>234</v>
      </c>
      <c r="DN331" t="s">
        <v>234</v>
      </c>
      <c r="DO331" t="s">
        <v>234</v>
      </c>
      <c r="DP331" t="s">
        <v>234</v>
      </c>
      <c r="DQ331" t="s">
        <v>234</v>
      </c>
      <c r="DR331" t="s">
        <v>234</v>
      </c>
      <c r="DS331" t="s">
        <v>234</v>
      </c>
      <c r="DT331" t="s">
        <v>234</v>
      </c>
      <c r="DU331" t="s">
        <v>234</v>
      </c>
      <c r="DV331" t="s">
        <v>234</v>
      </c>
      <c r="DW331" t="s">
        <v>234</v>
      </c>
      <c r="DX331" t="s">
        <v>234</v>
      </c>
      <c r="DY331" t="s">
        <v>234</v>
      </c>
      <c r="DZ331" t="s">
        <v>234</v>
      </c>
      <c r="EA331" t="s">
        <v>234</v>
      </c>
      <c r="EB331" t="s">
        <v>234</v>
      </c>
      <c r="EC331" t="s">
        <v>234</v>
      </c>
      <c r="ED331" t="s">
        <v>234</v>
      </c>
      <c r="EE331" t="s">
        <v>234</v>
      </c>
      <c r="EF331" t="s">
        <v>234</v>
      </c>
      <c r="EG331" t="s">
        <v>234</v>
      </c>
      <c r="EH331" t="s">
        <v>234</v>
      </c>
      <c r="EI331" t="s">
        <v>234</v>
      </c>
      <c r="EJ331" t="s">
        <v>234</v>
      </c>
      <c r="EK331" s="252" t="s">
        <v>234</v>
      </c>
      <c r="EL331" t="s">
        <v>234</v>
      </c>
      <c r="EM331" t="s">
        <v>234</v>
      </c>
      <c r="EN331" t="s">
        <v>234</v>
      </c>
      <c r="EO331" t="s">
        <v>234</v>
      </c>
      <c r="EP331" t="s">
        <v>234</v>
      </c>
      <c r="EQ331" s="252" t="s">
        <v>234</v>
      </c>
      <c r="ER331" t="s">
        <v>234</v>
      </c>
      <c r="ES331" t="s">
        <v>234</v>
      </c>
      <c r="ET331" t="s">
        <v>234</v>
      </c>
      <c r="EU331" t="s">
        <v>234</v>
      </c>
      <c r="EV331" t="s">
        <v>234</v>
      </c>
      <c r="EW331" t="s">
        <v>234</v>
      </c>
      <c r="EX331" t="s">
        <v>234</v>
      </c>
      <c r="EY331" t="s">
        <v>234</v>
      </c>
      <c r="EZ331" t="s">
        <v>234</v>
      </c>
      <c r="FA331" t="s">
        <v>234</v>
      </c>
      <c r="FB331" t="s">
        <v>234</v>
      </c>
      <c r="FC331" t="s">
        <v>234</v>
      </c>
      <c r="FD331" t="s">
        <v>234</v>
      </c>
      <c r="FE331" t="s">
        <v>234</v>
      </c>
      <c r="FF331" t="s">
        <v>234</v>
      </c>
      <c r="FG331" t="s">
        <v>234</v>
      </c>
      <c r="FH331" t="s">
        <v>234</v>
      </c>
      <c r="FI331" t="s">
        <v>234</v>
      </c>
      <c r="FJ331" t="s">
        <v>234</v>
      </c>
      <c r="FK331" t="s">
        <v>234</v>
      </c>
      <c r="FL331" t="s">
        <v>234</v>
      </c>
      <c r="FM331" t="s">
        <v>234</v>
      </c>
      <c r="FN331" t="s">
        <v>234</v>
      </c>
      <c r="FO331" t="s">
        <v>234</v>
      </c>
      <c r="FP331" t="s">
        <v>234</v>
      </c>
      <c r="FQ331" t="s">
        <v>234</v>
      </c>
      <c r="FR331" t="s">
        <v>234</v>
      </c>
      <c r="FS331" t="s">
        <v>234</v>
      </c>
      <c r="FT331" t="s">
        <v>234</v>
      </c>
      <c r="FU331" t="s">
        <v>234</v>
      </c>
      <c r="FV331" t="s">
        <v>234</v>
      </c>
      <c r="FW331" t="s">
        <v>234</v>
      </c>
      <c r="FX331" t="s">
        <v>234</v>
      </c>
      <c r="FY331" t="s">
        <v>234</v>
      </c>
      <c r="FZ331" t="s">
        <v>234</v>
      </c>
      <c r="GA331" t="s">
        <v>234</v>
      </c>
      <c r="GB331" t="s">
        <v>234</v>
      </c>
      <c r="GC331" t="s">
        <v>234</v>
      </c>
      <c r="GD331" t="s">
        <v>234</v>
      </c>
      <c r="GE331" t="s">
        <v>234</v>
      </c>
      <c r="GF331" t="s">
        <v>234</v>
      </c>
      <c r="GG331" t="s">
        <v>234</v>
      </c>
      <c r="GH331" t="s">
        <v>234</v>
      </c>
      <c r="GI331" t="s">
        <v>234</v>
      </c>
      <c r="GJ331" t="s">
        <v>234</v>
      </c>
      <c r="GK331" t="s">
        <v>234</v>
      </c>
      <c r="GL331" t="s">
        <v>234</v>
      </c>
      <c r="GM331" t="s">
        <v>234</v>
      </c>
      <c r="GN331" t="s">
        <v>234</v>
      </c>
      <c r="GO331" t="s">
        <v>234</v>
      </c>
      <c r="GP331" t="s">
        <v>234</v>
      </c>
      <c r="GQ331" t="s">
        <v>234</v>
      </c>
      <c r="GR331" t="s">
        <v>234</v>
      </c>
      <c r="GS331" t="s">
        <v>234</v>
      </c>
      <c r="GT331" t="s">
        <v>234</v>
      </c>
      <c r="GU331" t="s">
        <v>234</v>
      </c>
      <c r="GV331" t="s">
        <v>234</v>
      </c>
      <c r="GW331" t="s">
        <v>234</v>
      </c>
      <c r="GX331" t="s">
        <v>234</v>
      </c>
      <c r="GY331" t="s">
        <v>234</v>
      </c>
      <c r="GZ331" t="s">
        <v>234</v>
      </c>
      <c r="HA331" t="s">
        <v>234</v>
      </c>
      <c r="HB331" t="s">
        <v>234</v>
      </c>
      <c r="HC331" t="s">
        <v>234</v>
      </c>
      <c r="HD331" t="s">
        <v>234</v>
      </c>
      <c r="HE331" t="s">
        <v>234</v>
      </c>
      <c r="HF331" t="s">
        <v>234</v>
      </c>
      <c r="HG331" t="s">
        <v>234</v>
      </c>
      <c r="HH331" t="s">
        <v>234</v>
      </c>
      <c r="HI331" t="s">
        <v>234</v>
      </c>
      <c r="HJ331" t="s">
        <v>234</v>
      </c>
      <c r="HK331" t="s">
        <v>234</v>
      </c>
      <c r="HL331" t="s">
        <v>234</v>
      </c>
      <c r="HM331" t="s">
        <v>234</v>
      </c>
      <c r="HN331" t="s">
        <v>234</v>
      </c>
      <c r="HO331" t="s">
        <v>234</v>
      </c>
      <c r="HP331" t="s">
        <v>234</v>
      </c>
      <c r="HQ331" t="s">
        <v>1655</v>
      </c>
      <c r="HR331" t="s">
        <v>1713</v>
      </c>
      <c r="HS331" t="s">
        <v>430</v>
      </c>
      <c r="HT331" t="s">
        <v>234</v>
      </c>
      <c r="HU331" t="s">
        <v>431</v>
      </c>
      <c r="HV331" t="s">
        <v>432</v>
      </c>
      <c r="HW331" t="s">
        <v>432</v>
      </c>
      <c r="HX331" t="s">
        <v>255</v>
      </c>
      <c r="HY331" t="s">
        <v>234</v>
      </c>
      <c r="HZ331" t="s">
        <v>256</v>
      </c>
      <c r="IA331" t="s">
        <v>258</v>
      </c>
      <c r="IB331" t="s">
        <v>258</v>
      </c>
      <c r="IC331" t="s">
        <v>3810</v>
      </c>
      <c r="ID331" t="s">
        <v>234</v>
      </c>
      <c r="IE331" t="s">
        <v>234</v>
      </c>
      <c r="IF331" t="s">
        <v>234</v>
      </c>
      <c r="IG331" t="s">
        <v>234</v>
      </c>
      <c r="IH331" t="s">
        <v>234</v>
      </c>
      <c r="II331">
        <v>0</v>
      </c>
      <c r="IJ331" t="s">
        <v>3811</v>
      </c>
      <c r="IK331" t="s">
        <v>234</v>
      </c>
      <c r="IL331" t="s">
        <v>259</v>
      </c>
      <c r="IM331" s="99">
        <v>0</v>
      </c>
      <c r="IN331" t="s">
        <v>261</v>
      </c>
      <c r="IO331" t="s">
        <v>3859</v>
      </c>
      <c r="IP331" t="s">
        <v>249</v>
      </c>
      <c r="IQ331" t="s">
        <v>4556</v>
      </c>
      <c r="IR331">
        <v>0</v>
      </c>
      <c r="IS331">
        <v>0</v>
      </c>
      <c r="IT331">
        <v>0</v>
      </c>
      <c r="IU331">
        <v>0</v>
      </c>
      <c r="IV331">
        <v>1</v>
      </c>
      <c r="IW331">
        <v>1</v>
      </c>
      <c r="IX331">
        <v>0</v>
      </c>
      <c r="IY331">
        <v>0</v>
      </c>
      <c r="IZ331">
        <v>0</v>
      </c>
      <c r="JA331">
        <v>0</v>
      </c>
      <c r="JB331">
        <v>0</v>
      </c>
      <c r="JC331">
        <v>0</v>
      </c>
      <c r="JD331" t="s">
        <v>234</v>
      </c>
      <c r="JE331" t="s">
        <v>261</v>
      </c>
      <c r="JF331" t="s">
        <v>234</v>
      </c>
      <c r="JG331" t="s">
        <v>234</v>
      </c>
      <c r="JH331" t="s">
        <v>234</v>
      </c>
      <c r="JI331" t="s">
        <v>234</v>
      </c>
      <c r="JJ331" t="s">
        <v>234</v>
      </c>
      <c r="JK331" t="s">
        <v>234</v>
      </c>
      <c r="JL331" t="s">
        <v>234</v>
      </c>
      <c r="JM331" t="s">
        <v>234</v>
      </c>
      <c r="JN331" t="s">
        <v>234</v>
      </c>
      <c r="JO331" t="s">
        <v>234</v>
      </c>
      <c r="JP331" t="s">
        <v>234</v>
      </c>
      <c r="JQ331" t="s">
        <v>234</v>
      </c>
      <c r="JR331" t="s">
        <v>234</v>
      </c>
      <c r="JS331" t="s">
        <v>234</v>
      </c>
      <c r="JT331" t="s">
        <v>234</v>
      </c>
      <c r="JU331" t="s">
        <v>234</v>
      </c>
      <c r="JV331" t="s">
        <v>234</v>
      </c>
      <c r="JW331" t="s">
        <v>234</v>
      </c>
      <c r="JX331" t="s">
        <v>3443</v>
      </c>
    </row>
    <row r="332" spans="1:284" x14ac:dyDescent="0.35">
      <c r="A332" t="s">
        <v>4558</v>
      </c>
      <c r="B332" s="268">
        <v>44623</v>
      </c>
      <c r="C332" t="s">
        <v>451</v>
      </c>
      <c r="D332" t="s">
        <v>450</v>
      </c>
      <c r="E332" t="s">
        <v>4536</v>
      </c>
      <c r="F332" t="s">
        <v>441</v>
      </c>
      <c r="G332" t="s">
        <v>1825</v>
      </c>
      <c r="H332" t="s">
        <v>4537</v>
      </c>
      <c r="I332" t="s">
        <v>246</v>
      </c>
      <c r="J332" t="s">
        <v>4539</v>
      </c>
      <c r="K332" t="s">
        <v>366</v>
      </c>
      <c r="L332" t="s">
        <v>248</v>
      </c>
      <c r="M332" t="s">
        <v>250</v>
      </c>
      <c r="N332" t="s">
        <v>234</v>
      </c>
      <c r="O332" t="s">
        <v>234</v>
      </c>
      <c r="P332" t="s">
        <v>234</v>
      </c>
      <c r="Q332" t="s">
        <v>234</v>
      </c>
      <c r="R332" t="s">
        <v>234</v>
      </c>
      <c r="S332" t="s">
        <v>234</v>
      </c>
      <c r="T332" t="s">
        <v>234</v>
      </c>
      <c r="U332" t="s">
        <v>234</v>
      </c>
      <c r="V332" t="s">
        <v>234</v>
      </c>
      <c r="W332" t="s">
        <v>234</v>
      </c>
      <c r="X332" t="s">
        <v>234</v>
      </c>
      <c r="Y332" t="s">
        <v>234</v>
      </c>
      <c r="Z332" t="s">
        <v>234</v>
      </c>
      <c r="AA332" t="s">
        <v>234</v>
      </c>
      <c r="AB332" t="s">
        <v>234</v>
      </c>
      <c r="AC332" t="s">
        <v>234</v>
      </c>
      <c r="AD332" t="s">
        <v>234</v>
      </c>
      <c r="AE332" t="s">
        <v>234</v>
      </c>
      <c r="AF332" t="s">
        <v>234</v>
      </c>
      <c r="AG332" t="s">
        <v>234</v>
      </c>
      <c r="AH332" t="s">
        <v>234</v>
      </c>
      <c r="AI332" t="s">
        <v>234</v>
      </c>
      <c r="AJ332" t="s">
        <v>234</v>
      </c>
      <c r="AK332" t="s">
        <v>234</v>
      </c>
      <c r="AL332" t="s">
        <v>234</v>
      </c>
      <c r="AM332" t="s">
        <v>234</v>
      </c>
      <c r="AN332" t="s">
        <v>234</v>
      </c>
      <c r="AO332" t="s">
        <v>234</v>
      </c>
      <c r="AP332" t="s">
        <v>234</v>
      </c>
      <c r="AQ332" t="s">
        <v>234</v>
      </c>
      <c r="AR332" t="s">
        <v>234</v>
      </c>
      <c r="AS332" t="s">
        <v>234</v>
      </c>
      <c r="AT332" t="s">
        <v>234</v>
      </c>
      <c r="AU332" t="s">
        <v>234</v>
      </c>
      <c r="AV332" t="s">
        <v>234</v>
      </c>
      <c r="AW332" t="s">
        <v>234</v>
      </c>
      <c r="AX332" t="s">
        <v>234</v>
      </c>
      <c r="AY332" t="s">
        <v>234</v>
      </c>
      <c r="AZ332" t="s">
        <v>234</v>
      </c>
      <c r="BA332" t="s">
        <v>234</v>
      </c>
      <c r="BB332" t="s">
        <v>234</v>
      </c>
      <c r="BC332" t="s">
        <v>234</v>
      </c>
      <c r="BD332" t="s">
        <v>234</v>
      </c>
      <c r="BE332" s="252" t="s">
        <v>234</v>
      </c>
      <c r="BF332" t="s">
        <v>234</v>
      </c>
      <c r="BG332" t="s">
        <v>234</v>
      </c>
      <c r="BH332" s="252" t="s">
        <v>234</v>
      </c>
      <c r="BI332" t="s">
        <v>234</v>
      </c>
      <c r="BJ332" t="s">
        <v>234</v>
      </c>
      <c r="BK332" s="252" t="s">
        <v>234</v>
      </c>
      <c r="BL332" t="s">
        <v>234</v>
      </c>
      <c r="BM332" t="s">
        <v>234</v>
      </c>
      <c r="BN332" s="252" t="s">
        <v>234</v>
      </c>
      <c r="BO332" t="s">
        <v>234</v>
      </c>
      <c r="BP332" t="s">
        <v>234</v>
      </c>
      <c r="BQ332" s="252" t="s">
        <v>234</v>
      </c>
      <c r="BR332" t="s">
        <v>234</v>
      </c>
      <c r="BS332" t="s">
        <v>234</v>
      </c>
      <c r="BT332" t="s">
        <v>234</v>
      </c>
      <c r="BU332" t="s">
        <v>234</v>
      </c>
      <c r="BV332" t="s">
        <v>234</v>
      </c>
      <c r="BW332" t="s">
        <v>234</v>
      </c>
      <c r="BX332" t="s">
        <v>234</v>
      </c>
      <c r="BY332" t="s">
        <v>234</v>
      </c>
      <c r="BZ332" t="s">
        <v>234</v>
      </c>
      <c r="CA332" t="s">
        <v>234</v>
      </c>
      <c r="CB332" t="s">
        <v>234</v>
      </c>
      <c r="CC332" t="s">
        <v>234</v>
      </c>
      <c r="CD332" t="s">
        <v>234</v>
      </c>
      <c r="CE332" t="s">
        <v>234</v>
      </c>
      <c r="CF332" t="s">
        <v>234</v>
      </c>
      <c r="CG332" t="s">
        <v>234</v>
      </c>
      <c r="CH332" t="s">
        <v>234</v>
      </c>
      <c r="CI332" t="s">
        <v>234</v>
      </c>
      <c r="CJ332" t="s">
        <v>234</v>
      </c>
      <c r="CK332" t="s">
        <v>234</v>
      </c>
      <c r="CL332" t="s">
        <v>234</v>
      </c>
      <c r="CM332" t="s">
        <v>234</v>
      </c>
      <c r="CN332" t="s">
        <v>234</v>
      </c>
      <c r="CO332" t="s">
        <v>234</v>
      </c>
      <c r="CP332" t="s">
        <v>234</v>
      </c>
      <c r="CQ332" t="s">
        <v>234</v>
      </c>
      <c r="CR332" t="s">
        <v>234</v>
      </c>
      <c r="CS332" t="s">
        <v>234</v>
      </c>
      <c r="CT332" t="s">
        <v>234</v>
      </c>
      <c r="CU332" t="s">
        <v>234</v>
      </c>
      <c r="CV332" t="s">
        <v>234</v>
      </c>
      <c r="CW332" t="s">
        <v>234</v>
      </c>
      <c r="CX332" t="s">
        <v>234</v>
      </c>
      <c r="CY332" t="s">
        <v>234</v>
      </c>
      <c r="CZ332" t="s">
        <v>234</v>
      </c>
      <c r="DA332" t="s">
        <v>234</v>
      </c>
      <c r="DB332" t="s">
        <v>234</v>
      </c>
      <c r="DC332" t="s">
        <v>234</v>
      </c>
      <c r="DD332" t="s">
        <v>234</v>
      </c>
      <c r="DE332" t="s">
        <v>234</v>
      </c>
      <c r="DF332" t="s">
        <v>234</v>
      </c>
      <c r="DG332" t="s">
        <v>234</v>
      </c>
      <c r="DH332" t="s">
        <v>234</v>
      </c>
      <c r="DI332" t="s">
        <v>234</v>
      </c>
      <c r="DJ332" t="s">
        <v>234</v>
      </c>
      <c r="DK332" t="s">
        <v>234</v>
      </c>
      <c r="DL332" t="s">
        <v>234</v>
      </c>
      <c r="DM332" t="s">
        <v>234</v>
      </c>
      <c r="DN332" t="s">
        <v>234</v>
      </c>
      <c r="DO332" t="s">
        <v>234</v>
      </c>
      <c r="DP332" t="s">
        <v>234</v>
      </c>
      <c r="DQ332" t="s">
        <v>234</v>
      </c>
      <c r="DR332" t="s">
        <v>234</v>
      </c>
      <c r="DS332" t="s">
        <v>234</v>
      </c>
      <c r="DT332" t="s">
        <v>234</v>
      </c>
      <c r="DU332" t="s">
        <v>234</v>
      </c>
      <c r="DV332" t="s">
        <v>234</v>
      </c>
      <c r="DW332" t="s">
        <v>234</v>
      </c>
      <c r="DX332" t="s">
        <v>234</v>
      </c>
      <c r="DY332" t="s">
        <v>234</v>
      </c>
      <c r="DZ332" t="s">
        <v>234</v>
      </c>
      <c r="EA332" t="s">
        <v>234</v>
      </c>
      <c r="EB332" t="s">
        <v>234</v>
      </c>
      <c r="EC332" t="s">
        <v>234</v>
      </c>
      <c r="ED332" t="s">
        <v>234</v>
      </c>
      <c r="EE332" t="s">
        <v>234</v>
      </c>
      <c r="EF332" t="s">
        <v>234</v>
      </c>
      <c r="EG332" t="s">
        <v>234</v>
      </c>
      <c r="EH332" t="s">
        <v>234</v>
      </c>
      <c r="EI332" t="s">
        <v>234</v>
      </c>
      <c r="EJ332" t="s">
        <v>234</v>
      </c>
      <c r="EK332" s="252" t="s">
        <v>234</v>
      </c>
      <c r="EL332" t="s">
        <v>234</v>
      </c>
      <c r="EM332" t="s">
        <v>234</v>
      </c>
      <c r="EN332" t="s">
        <v>234</v>
      </c>
      <c r="EO332" t="s">
        <v>234</v>
      </c>
      <c r="EP332" t="s">
        <v>234</v>
      </c>
      <c r="EQ332" s="252" t="s">
        <v>234</v>
      </c>
      <c r="ER332" t="s">
        <v>234</v>
      </c>
      <c r="ES332" t="s">
        <v>234</v>
      </c>
      <c r="ET332" t="s">
        <v>234</v>
      </c>
      <c r="EU332" t="s">
        <v>234</v>
      </c>
      <c r="EV332" t="s">
        <v>234</v>
      </c>
      <c r="EW332" t="s">
        <v>234</v>
      </c>
      <c r="EX332" t="s">
        <v>234</v>
      </c>
      <c r="EY332" t="s">
        <v>234</v>
      </c>
      <c r="EZ332" t="s">
        <v>234</v>
      </c>
      <c r="FA332" t="s">
        <v>234</v>
      </c>
      <c r="FB332" t="s">
        <v>234</v>
      </c>
      <c r="FC332" t="s">
        <v>234</v>
      </c>
      <c r="FD332" t="s">
        <v>234</v>
      </c>
      <c r="FE332" t="s">
        <v>234</v>
      </c>
      <c r="FF332" t="s">
        <v>234</v>
      </c>
      <c r="FG332" t="s">
        <v>234</v>
      </c>
      <c r="FH332" t="s">
        <v>234</v>
      </c>
      <c r="FI332" t="s">
        <v>234</v>
      </c>
      <c r="FJ332" t="s">
        <v>234</v>
      </c>
      <c r="FK332" t="s">
        <v>234</v>
      </c>
      <c r="FL332" t="s">
        <v>234</v>
      </c>
      <c r="FM332" t="s">
        <v>234</v>
      </c>
      <c r="FN332" t="s">
        <v>234</v>
      </c>
      <c r="FO332" t="s">
        <v>234</v>
      </c>
      <c r="FP332" t="s">
        <v>234</v>
      </c>
      <c r="FQ332" t="s">
        <v>234</v>
      </c>
      <c r="FR332" t="s">
        <v>234</v>
      </c>
      <c r="FS332" t="s">
        <v>234</v>
      </c>
      <c r="FT332" t="s">
        <v>234</v>
      </c>
      <c r="FU332" t="s">
        <v>234</v>
      </c>
      <c r="FV332" t="s">
        <v>234</v>
      </c>
      <c r="FW332" t="s">
        <v>234</v>
      </c>
      <c r="FX332" t="s">
        <v>234</v>
      </c>
      <c r="FY332" t="s">
        <v>234</v>
      </c>
      <c r="FZ332" t="s">
        <v>234</v>
      </c>
      <c r="GA332" t="s">
        <v>234</v>
      </c>
      <c r="GB332" t="s">
        <v>234</v>
      </c>
      <c r="GC332" t="s">
        <v>234</v>
      </c>
      <c r="GD332" t="s">
        <v>234</v>
      </c>
      <c r="GE332" t="s">
        <v>234</v>
      </c>
      <c r="GF332" t="s">
        <v>234</v>
      </c>
      <c r="GG332" t="s">
        <v>234</v>
      </c>
      <c r="GH332" t="s">
        <v>234</v>
      </c>
      <c r="GI332" t="s">
        <v>234</v>
      </c>
      <c r="GJ332" t="s">
        <v>234</v>
      </c>
      <c r="GK332" t="s">
        <v>234</v>
      </c>
      <c r="GL332" t="s">
        <v>234</v>
      </c>
      <c r="GM332" t="s">
        <v>234</v>
      </c>
      <c r="GN332" t="s">
        <v>234</v>
      </c>
      <c r="GO332" t="s">
        <v>234</v>
      </c>
      <c r="GP332" t="s">
        <v>234</v>
      </c>
      <c r="GQ332" t="s">
        <v>234</v>
      </c>
      <c r="GR332" t="s">
        <v>234</v>
      </c>
      <c r="GS332" t="s">
        <v>234</v>
      </c>
      <c r="GT332" t="s">
        <v>234</v>
      </c>
      <c r="GU332" t="s">
        <v>234</v>
      </c>
      <c r="GV332" t="s">
        <v>234</v>
      </c>
      <c r="GW332" t="s">
        <v>234</v>
      </c>
      <c r="GX332" t="s">
        <v>234</v>
      </c>
      <c r="GY332" t="s">
        <v>234</v>
      </c>
      <c r="GZ332" t="s">
        <v>234</v>
      </c>
      <c r="HA332" t="s">
        <v>234</v>
      </c>
      <c r="HB332" t="s">
        <v>234</v>
      </c>
      <c r="HC332" t="s">
        <v>234</v>
      </c>
      <c r="HD332" t="s">
        <v>234</v>
      </c>
      <c r="HE332" t="s">
        <v>234</v>
      </c>
      <c r="HF332" t="s">
        <v>234</v>
      </c>
      <c r="HG332" t="s">
        <v>234</v>
      </c>
      <c r="HH332" t="s">
        <v>234</v>
      </c>
      <c r="HI332" t="s">
        <v>234</v>
      </c>
      <c r="HJ332" t="s">
        <v>234</v>
      </c>
      <c r="HK332" t="s">
        <v>234</v>
      </c>
      <c r="HL332" t="s">
        <v>234</v>
      </c>
      <c r="HM332" t="s">
        <v>234</v>
      </c>
      <c r="HN332" t="s">
        <v>234</v>
      </c>
      <c r="HO332" t="s">
        <v>234</v>
      </c>
      <c r="HP332" t="s">
        <v>234</v>
      </c>
      <c r="HQ332" t="s">
        <v>1655</v>
      </c>
      <c r="HR332" t="s">
        <v>1713</v>
      </c>
      <c r="HS332" t="s">
        <v>430</v>
      </c>
      <c r="HT332" t="s">
        <v>234</v>
      </c>
      <c r="HU332" t="s">
        <v>431</v>
      </c>
      <c r="HV332" t="s">
        <v>432</v>
      </c>
      <c r="HW332" t="s">
        <v>432</v>
      </c>
      <c r="HX332" t="s">
        <v>255</v>
      </c>
      <c r="HY332" t="s">
        <v>234</v>
      </c>
      <c r="HZ332" t="s">
        <v>256</v>
      </c>
      <c r="IA332" t="s">
        <v>258</v>
      </c>
      <c r="IB332" t="s">
        <v>258</v>
      </c>
      <c r="IC332" t="s">
        <v>3810</v>
      </c>
      <c r="ID332" t="s">
        <v>234</v>
      </c>
      <c r="IE332" t="s">
        <v>234</v>
      </c>
      <c r="IF332" t="s">
        <v>234</v>
      </c>
      <c r="IG332" t="s">
        <v>234</v>
      </c>
      <c r="IH332" t="s">
        <v>234</v>
      </c>
      <c r="II332">
        <v>0</v>
      </c>
      <c r="IJ332" t="s">
        <v>3811</v>
      </c>
      <c r="IK332" t="s">
        <v>234</v>
      </c>
      <c r="IL332" t="s">
        <v>259</v>
      </c>
      <c r="IM332" s="99">
        <v>0</v>
      </c>
      <c r="IN332" t="s">
        <v>261</v>
      </c>
      <c r="IO332" t="s">
        <v>280</v>
      </c>
      <c r="IP332" t="s">
        <v>249</v>
      </c>
      <c r="IQ332" t="s">
        <v>1724</v>
      </c>
      <c r="IR332">
        <v>0</v>
      </c>
      <c r="IS332">
        <v>0</v>
      </c>
      <c r="IT332">
        <v>0</v>
      </c>
      <c r="IU332">
        <v>0</v>
      </c>
      <c r="IV332">
        <v>1</v>
      </c>
      <c r="IW332">
        <v>0</v>
      </c>
      <c r="IX332">
        <v>0</v>
      </c>
      <c r="IY332">
        <v>0</v>
      </c>
      <c r="IZ332">
        <v>0</v>
      </c>
      <c r="JA332">
        <v>0</v>
      </c>
      <c r="JB332">
        <v>0</v>
      </c>
      <c r="JC332">
        <v>0</v>
      </c>
      <c r="JD332" t="s">
        <v>234</v>
      </c>
      <c r="JE332" t="s">
        <v>261</v>
      </c>
      <c r="JF332" t="s">
        <v>234</v>
      </c>
      <c r="JG332" t="s">
        <v>234</v>
      </c>
      <c r="JH332" t="s">
        <v>234</v>
      </c>
      <c r="JI332" t="s">
        <v>234</v>
      </c>
      <c r="JJ332" t="s">
        <v>234</v>
      </c>
      <c r="JK332" t="s">
        <v>234</v>
      </c>
      <c r="JL332" t="s">
        <v>234</v>
      </c>
      <c r="JM332" t="s">
        <v>234</v>
      </c>
      <c r="JN332" t="s">
        <v>234</v>
      </c>
      <c r="JO332" t="s">
        <v>234</v>
      </c>
      <c r="JP332" t="s">
        <v>234</v>
      </c>
      <c r="JQ332" t="s">
        <v>234</v>
      </c>
      <c r="JR332" t="s">
        <v>234</v>
      </c>
      <c r="JS332" t="s">
        <v>234</v>
      </c>
      <c r="JT332" t="s">
        <v>234</v>
      </c>
      <c r="JU332" t="s">
        <v>234</v>
      </c>
      <c r="JV332" t="s">
        <v>234</v>
      </c>
      <c r="JW332" t="s">
        <v>234</v>
      </c>
      <c r="JX332" t="s">
        <v>3443</v>
      </c>
    </row>
    <row r="333" spans="1:284" x14ac:dyDescent="0.35">
      <c r="A333" t="s">
        <v>4559</v>
      </c>
      <c r="B333" s="268">
        <v>44623</v>
      </c>
      <c r="C333" t="s">
        <v>451</v>
      </c>
      <c r="D333" t="s">
        <v>450</v>
      </c>
      <c r="E333" t="s">
        <v>4536</v>
      </c>
      <c r="F333" t="s">
        <v>441</v>
      </c>
      <c r="G333" t="s">
        <v>1825</v>
      </c>
      <c r="H333" t="s">
        <v>4537</v>
      </c>
      <c r="I333" t="s">
        <v>246</v>
      </c>
      <c r="J333" t="s">
        <v>4539</v>
      </c>
      <c r="K333" t="s">
        <v>366</v>
      </c>
      <c r="L333" t="s">
        <v>248</v>
      </c>
      <c r="M333" t="s">
        <v>250</v>
      </c>
      <c r="N333" t="s">
        <v>234</v>
      </c>
      <c r="O333" t="s">
        <v>234</v>
      </c>
      <c r="P333" t="s">
        <v>234</v>
      </c>
      <c r="Q333" t="s">
        <v>234</v>
      </c>
      <c r="R333" t="s">
        <v>234</v>
      </c>
      <c r="S333" t="s">
        <v>234</v>
      </c>
      <c r="T333" t="s">
        <v>234</v>
      </c>
      <c r="U333" t="s">
        <v>234</v>
      </c>
      <c r="V333" t="s">
        <v>234</v>
      </c>
      <c r="W333" t="s">
        <v>234</v>
      </c>
      <c r="X333" t="s">
        <v>234</v>
      </c>
      <c r="Y333" t="s">
        <v>234</v>
      </c>
      <c r="Z333" t="s">
        <v>234</v>
      </c>
      <c r="AA333" t="s">
        <v>234</v>
      </c>
      <c r="AB333" t="s">
        <v>234</v>
      </c>
      <c r="AC333" t="s">
        <v>234</v>
      </c>
      <c r="AD333" t="s">
        <v>234</v>
      </c>
      <c r="AE333" t="s">
        <v>234</v>
      </c>
      <c r="AF333" t="s">
        <v>234</v>
      </c>
      <c r="AG333" t="s">
        <v>234</v>
      </c>
      <c r="AH333" t="s">
        <v>234</v>
      </c>
      <c r="AI333" t="s">
        <v>234</v>
      </c>
      <c r="AJ333" t="s">
        <v>234</v>
      </c>
      <c r="AK333" t="s">
        <v>234</v>
      </c>
      <c r="AL333" t="s">
        <v>234</v>
      </c>
      <c r="AM333" t="s">
        <v>234</v>
      </c>
      <c r="AN333" t="s">
        <v>234</v>
      </c>
      <c r="AO333" t="s">
        <v>234</v>
      </c>
      <c r="AP333" t="s">
        <v>234</v>
      </c>
      <c r="AQ333" t="s">
        <v>234</v>
      </c>
      <c r="AR333" t="s">
        <v>234</v>
      </c>
      <c r="AS333" t="s">
        <v>234</v>
      </c>
      <c r="AT333" t="s">
        <v>234</v>
      </c>
      <c r="AU333" t="s">
        <v>234</v>
      </c>
      <c r="AV333" t="s">
        <v>234</v>
      </c>
      <c r="AW333" t="s">
        <v>234</v>
      </c>
      <c r="AX333" t="s">
        <v>234</v>
      </c>
      <c r="AY333" t="s">
        <v>234</v>
      </c>
      <c r="AZ333" t="s">
        <v>234</v>
      </c>
      <c r="BA333" t="s">
        <v>234</v>
      </c>
      <c r="BB333" t="s">
        <v>234</v>
      </c>
      <c r="BC333" t="s">
        <v>234</v>
      </c>
      <c r="BD333" t="s">
        <v>234</v>
      </c>
      <c r="BE333" s="252" t="s">
        <v>234</v>
      </c>
      <c r="BF333" t="s">
        <v>234</v>
      </c>
      <c r="BG333" t="s">
        <v>234</v>
      </c>
      <c r="BH333" s="252" t="s">
        <v>234</v>
      </c>
      <c r="BI333" t="s">
        <v>234</v>
      </c>
      <c r="BJ333" t="s">
        <v>234</v>
      </c>
      <c r="BK333" s="252" t="s">
        <v>234</v>
      </c>
      <c r="BL333" t="s">
        <v>234</v>
      </c>
      <c r="BM333" t="s">
        <v>234</v>
      </c>
      <c r="BN333" s="252" t="s">
        <v>234</v>
      </c>
      <c r="BO333" t="s">
        <v>234</v>
      </c>
      <c r="BP333" t="s">
        <v>234</v>
      </c>
      <c r="BQ333" s="252" t="s">
        <v>234</v>
      </c>
      <c r="BR333" t="s">
        <v>234</v>
      </c>
      <c r="BS333" t="s">
        <v>234</v>
      </c>
      <c r="BT333" t="s">
        <v>234</v>
      </c>
      <c r="BU333" t="s">
        <v>234</v>
      </c>
      <c r="BV333" t="s">
        <v>234</v>
      </c>
      <c r="BW333" t="s">
        <v>234</v>
      </c>
      <c r="BX333" t="s">
        <v>234</v>
      </c>
      <c r="BY333" t="s">
        <v>234</v>
      </c>
      <c r="BZ333" t="s">
        <v>234</v>
      </c>
      <c r="CA333" t="s">
        <v>234</v>
      </c>
      <c r="CB333" t="s">
        <v>234</v>
      </c>
      <c r="CC333" t="s">
        <v>234</v>
      </c>
      <c r="CD333" t="s">
        <v>234</v>
      </c>
      <c r="CE333" t="s">
        <v>234</v>
      </c>
      <c r="CF333" t="s">
        <v>234</v>
      </c>
      <c r="CG333" t="s">
        <v>234</v>
      </c>
      <c r="CH333" t="s">
        <v>234</v>
      </c>
      <c r="CI333" t="s">
        <v>234</v>
      </c>
      <c r="CJ333" t="s">
        <v>234</v>
      </c>
      <c r="CK333" t="s">
        <v>234</v>
      </c>
      <c r="CL333" t="s">
        <v>234</v>
      </c>
      <c r="CM333" t="s">
        <v>234</v>
      </c>
      <c r="CN333" t="s">
        <v>234</v>
      </c>
      <c r="CO333" t="s">
        <v>234</v>
      </c>
      <c r="CP333" t="s">
        <v>234</v>
      </c>
      <c r="CQ333" t="s">
        <v>234</v>
      </c>
      <c r="CR333" t="s">
        <v>234</v>
      </c>
      <c r="CS333" t="s">
        <v>234</v>
      </c>
      <c r="CT333" t="s">
        <v>234</v>
      </c>
      <c r="CU333" t="s">
        <v>234</v>
      </c>
      <c r="CV333" t="s">
        <v>234</v>
      </c>
      <c r="CW333" t="s">
        <v>234</v>
      </c>
      <c r="CX333" t="s">
        <v>234</v>
      </c>
      <c r="CY333" t="s">
        <v>234</v>
      </c>
      <c r="CZ333" t="s">
        <v>234</v>
      </c>
      <c r="DA333" t="s">
        <v>234</v>
      </c>
      <c r="DB333" t="s">
        <v>234</v>
      </c>
      <c r="DC333" t="s">
        <v>234</v>
      </c>
      <c r="DD333" t="s">
        <v>234</v>
      </c>
      <c r="DE333" t="s">
        <v>234</v>
      </c>
      <c r="DF333" t="s">
        <v>234</v>
      </c>
      <c r="DG333" t="s">
        <v>234</v>
      </c>
      <c r="DH333" t="s">
        <v>234</v>
      </c>
      <c r="DI333" t="s">
        <v>234</v>
      </c>
      <c r="DJ333" t="s">
        <v>234</v>
      </c>
      <c r="DK333" t="s">
        <v>234</v>
      </c>
      <c r="DL333" t="s">
        <v>234</v>
      </c>
      <c r="DM333" t="s">
        <v>234</v>
      </c>
      <c r="DN333" t="s">
        <v>234</v>
      </c>
      <c r="DO333" t="s">
        <v>234</v>
      </c>
      <c r="DP333" t="s">
        <v>234</v>
      </c>
      <c r="DQ333" t="s">
        <v>234</v>
      </c>
      <c r="DR333" t="s">
        <v>234</v>
      </c>
      <c r="DS333" t="s">
        <v>234</v>
      </c>
      <c r="DT333" t="s">
        <v>234</v>
      </c>
      <c r="DU333" t="s">
        <v>234</v>
      </c>
      <c r="DV333" t="s">
        <v>234</v>
      </c>
      <c r="DW333" t="s">
        <v>234</v>
      </c>
      <c r="DX333" t="s">
        <v>234</v>
      </c>
      <c r="DY333" t="s">
        <v>234</v>
      </c>
      <c r="DZ333" t="s">
        <v>234</v>
      </c>
      <c r="EA333" t="s">
        <v>234</v>
      </c>
      <c r="EB333" t="s">
        <v>234</v>
      </c>
      <c r="EC333" t="s">
        <v>234</v>
      </c>
      <c r="ED333" t="s">
        <v>234</v>
      </c>
      <c r="EE333" t="s">
        <v>234</v>
      </c>
      <c r="EF333" t="s">
        <v>234</v>
      </c>
      <c r="EG333" t="s">
        <v>234</v>
      </c>
      <c r="EH333" t="s">
        <v>234</v>
      </c>
      <c r="EI333" t="s">
        <v>234</v>
      </c>
      <c r="EJ333" t="s">
        <v>234</v>
      </c>
      <c r="EK333" s="252" t="s">
        <v>234</v>
      </c>
      <c r="EL333" t="s">
        <v>234</v>
      </c>
      <c r="EM333" t="s">
        <v>234</v>
      </c>
      <c r="EN333" t="s">
        <v>234</v>
      </c>
      <c r="EO333" t="s">
        <v>234</v>
      </c>
      <c r="EP333" t="s">
        <v>234</v>
      </c>
      <c r="EQ333" s="252" t="s">
        <v>234</v>
      </c>
      <c r="ER333" t="s">
        <v>234</v>
      </c>
      <c r="ES333" t="s">
        <v>234</v>
      </c>
      <c r="ET333" t="s">
        <v>234</v>
      </c>
      <c r="EU333" t="s">
        <v>234</v>
      </c>
      <c r="EV333" t="s">
        <v>234</v>
      </c>
      <c r="EW333" t="s">
        <v>234</v>
      </c>
      <c r="EX333" t="s">
        <v>234</v>
      </c>
      <c r="EY333" t="s">
        <v>234</v>
      </c>
      <c r="EZ333" t="s">
        <v>234</v>
      </c>
      <c r="FA333" t="s">
        <v>234</v>
      </c>
      <c r="FB333" t="s">
        <v>234</v>
      </c>
      <c r="FC333" t="s">
        <v>234</v>
      </c>
      <c r="FD333" t="s">
        <v>234</v>
      </c>
      <c r="FE333" t="s">
        <v>234</v>
      </c>
      <c r="FF333" t="s">
        <v>234</v>
      </c>
      <c r="FG333" t="s">
        <v>234</v>
      </c>
      <c r="FH333" t="s">
        <v>234</v>
      </c>
      <c r="FI333" t="s">
        <v>234</v>
      </c>
      <c r="FJ333" t="s">
        <v>234</v>
      </c>
      <c r="FK333" t="s">
        <v>234</v>
      </c>
      <c r="FL333" t="s">
        <v>234</v>
      </c>
      <c r="FM333" t="s">
        <v>234</v>
      </c>
      <c r="FN333" t="s">
        <v>234</v>
      </c>
      <c r="FO333" t="s">
        <v>234</v>
      </c>
      <c r="FP333" t="s">
        <v>234</v>
      </c>
      <c r="FQ333" t="s">
        <v>234</v>
      </c>
      <c r="FR333" t="s">
        <v>234</v>
      </c>
      <c r="FS333" t="s">
        <v>234</v>
      </c>
      <c r="FT333" t="s">
        <v>234</v>
      </c>
      <c r="FU333" t="s">
        <v>234</v>
      </c>
      <c r="FV333" t="s">
        <v>234</v>
      </c>
      <c r="FW333" t="s">
        <v>234</v>
      </c>
      <c r="FX333" t="s">
        <v>234</v>
      </c>
      <c r="FY333" t="s">
        <v>234</v>
      </c>
      <c r="FZ333" t="s">
        <v>234</v>
      </c>
      <c r="GA333" t="s">
        <v>234</v>
      </c>
      <c r="GB333" t="s">
        <v>234</v>
      </c>
      <c r="GC333" t="s">
        <v>234</v>
      </c>
      <c r="GD333" t="s">
        <v>234</v>
      </c>
      <c r="GE333" t="s">
        <v>234</v>
      </c>
      <c r="GF333" t="s">
        <v>234</v>
      </c>
      <c r="GG333" t="s">
        <v>234</v>
      </c>
      <c r="GH333" t="s">
        <v>234</v>
      </c>
      <c r="GI333" t="s">
        <v>234</v>
      </c>
      <c r="GJ333" t="s">
        <v>234</v>
      </c>
      <c r="GK333" t="s">
        <v>234</v>
      </c>
      <c r="GL333" t="s">
        <v>234</v>
      </c>
      <c r="GM333" t="s">
        <v>234</v>
      </c>
      <c r="GN333" t="s">
        <v>234</v>
      </c>
      <c r="GO333" t="s">
        <v>234</v>
      </c>
      <c r="GP333" t="s">
        <v>234</v>
      </c>
      <c r="GQ333" t="s">
        <v>234</v>
      </c>
      <c r="GR333" t="s">
        <v>234</v>
      </c>
      <c r="GS333" t="s">
        <v>234</v>
      </c>
      <c r="GT333" t="s">
        <v>234</v>
      </c>
      <c r="GU333" t="s">
        <v>234</v>
      </c>
      <c r="GV333" t="s">
        <v>234</v>
      </c>
      <c r="GW333" t="s">
        <v>234</v>
      </c>
      <c r="GX333" t="s">
        <v>234</v>
      </c>
      <c r="GY333" t="s">
        <v>234</v>
      </c>
      <c r="GZ333" t="s">
        <v>234</v>
      </c>
      <c r="HA333" t="s">
        <v>234</v>
      </c>
      <c r="HB333" t="s">
        <v>234</v>
      </c>
      <c r="HC333" t="s">
        <v>234</v>
      </c>
      <c r="HD333" t="s">
        <v>234</v>
      </c>
      <c r="HE333" t="s">
        <v>234</v>
      </c>
      <c r="HF333" t="s">
        <v>234</v>
      </c>
      <c r="HG333" t="s">
        <v>234</v>
      </c>
      <c r="HH333" t="s">
        <v>234</v>
      </c>
      <c r="HI333" t="s">
        <v>234</v>
      </c>
      <c r="HJ333" t="s">
        <v>234</v>
      </c>
      <c r="HK333" t="s">
        <v>234</v>
      </c>
      <c r="HL333" t="s">
        <v>234</v>
      </c>
      <c r="HM333" t="s">
        <v>234</v>
      </c>
      <c r="HN333" t="s">
        <v>234</v>
      </c>
      <c r="HO333" t="s">
        <v>234</v>
      </c>
      <c r="HP333" t="s">
        <v>234</v>
      </c>
      <c r="HQ333" t="s">
        <v>1655</v>
      </c>
      <c r="HR333" t="s">
        <v>1713</v>
      </c>
      <c r="HS333" t="s">
        <v>344</v>
      </c>
      <c r="HT333" t="s">
        <v>234</v>
      </c>
      <c r="HU333" t="s">
        <v>345</v>
      </c>
      <c r="HV333" t="s">
        <v>3809</v>
      </c>
      <c r="HW333" t="s">
        <v>3809</v>
      </c>
      <c r="HX333" t="s">
        <v>255</v>
      </c>
      <c r="HY333" t="s">
        <v>234</v>
      </c>
      <c r="HZ333" t="s">
        <v>347</v>
      </c>
      <c r="IA333" t="s">
        <v>258</v>
      </c>
      <c r="IB333" t="s">
        <v>258</v>
      </c>
      <c r="IC333" t="s">
        <v>3810</v>
      </c>
      <c r="ID333" t="s">
        <v>234</v>
      </c>
      <c r="IE333" t="s">
        <v>234</v>
      </c>
      <c r="IF333" t="s">
        <v>234</v>
      </c>
      <c r="IG333" t="s">
        <v>234</v>
      </c>
      <c r="IH333" t="s">
        <v>234</v>
      </c>
      <c r="II333">
        <v>0</v>
      </c>
      <c r="IJ333">
        <v>0</v>
      </c>
      <c r="IK333" t="s">
        <v>234</v>
      </c>
      <c r="IL333" t="s">
        <v>259</v>
      </c>
      <c r="IM333" s="99">
        <v>0</v>
      </c>
      <c r="IN333" t="s">
        <v>261</v>
      </c>
      <c r="IO333" t="s">
        <v>375</v>
      </c>
      <c r="IP333" t="s">
        <v>249</v>
      </c>
      <c r="IQ333" t="s">
        <v>269</v>
      </c>
      <c r="IR333">
        <v>0</v>
      </c>
      <c r="IS333">
        <v>0</v>
      </c>
      <c r="IT333">
        <v>0</v>
      </c>
      <c r="IU333">
        <v>0</v>
      </c>
      <c r="IV333">
        <v>0</v>
      </c>
      <c r="IW333">
        <v>0</v>
      </c>
      <c r="IX333">
        <v>0</v>
      </c>
      <c r="IY333">
        <v>0</v>
      </c>
      <c r="IZ333">
        <v>0</v>
      </c>
      <c r="JA333">
        <v>0</v>
      </c>
      <c r="JB333">
        <v>0</v>
      </c>
      <c r="JC333">
        <v>1</v>
      </c>
      <c r="JD333" t="s">
        <v>234</v>
      </c>
      <c r="JE333" t="s">
        <v>261</v>
      </c>
      <c r="JF333" t="s">
        <v>234</v>
      </c>
      <c r="JG333" t="s">
        <v>234</v>
      </c>
      <c r="JH333" t="s">
        <v>234</v>
      </c>
      <c r="JI333" t="s">
        <v>234</v>
      </c>
      <c r="JJ333" t="s">
        <v>234</v>
      </c>
      <c r="JK333" t="s">
        <v>234</v>
      </c>
      <c r="JL333" t="s">
        <v>234</v>
      </c>
      <c r="JM333" t="s">
        <v>234</v>
      </c>
      <c r="JN333" t="s">
        <v>234</v>
      </c>
      <c r="JO333" t="s">
        <v>234</v>
      </c>
      <c r="JP333" t="s">
        <v>234</v>
      </c>
      <c r="JQ333" t="s">
        <v>234</v>
      </c>
      <c r="JR333" t="s">
        <v>234</v>
      </c>
      <c r="JS333" t="s">
        <v>234</v>
      </c>
      <c r="JT333" t="s">
        <v>234</v>
      </c>
      <c r="JU333" t="s">
        <v>234</v>
      </c>
      <c r="JV333" t="s">
        <v>234</v>
      </c>
      <c r="JW333" t="s">
        <v>234</v>
      </c>
      <c r="JX333" t="s">
        <v>3443</v>
      </c>
    </row>
    <row r="334" spans="1:284" x14ac:dyDescent="0.35">
      <c r="A334" t="s">
        <v>4562</v>
      </c>
      <c r="B334" s="268">
        <v>44623</v>
      </c>
      <c r="C334" t="s">
        <v>451</v>
      </c>
      <c r="D334" t="s">
        <v>450</v>
      </c>
      <c r="E334" t="s">
        <v>4536</v>
      </c>
      <c r="F334" t="s">
        <v>441</v>
      </c>
      <c r="G334" t="s">
        <v>1825</v>
      </c>
      <c r="H334" t="s">
        <v>4537</v>
      </c>
      <c r="I334" t="s">
        <v>246</v>
      </c>
      <c r="J334" t="s">
        <v>4539</v>
      </c>
      <c r="K334" t="s">
        <v>366</v>
      </c>
      <c r="L334" t="s">
        <v>284</v>
      </c>
      <c r="M334" t="s">
        <v>274</v>
      </c>
      <c r="N334" t="s">
        <v>234</v>
      </c>
      <c r="O334" t="s">
        <v>234</v>
      </c>
      <c r="P334" t="s">
        <v>285</v>
      </c>
      <c r="Q334" t="s">
        <v>234</v>
      </c>
      <c r="R334" t="s">
        <v>3875</v>
      </c>
      <c r="S334">
        <v>1</v>
      </c>
      <c r="T334">
        <v>1</v>
      </c>
      <c r="U334">
        <v>0</v>
      </c>
      <c r="V334">
        <v>0</v>
      </c>
      <c r="W334">
        <v>0</v>
      </c>
      <c r="X334">
        <v>0</v>
      </c>
      <c r="Y334">
        <v>0</v>
      </c>
      <c r="Z334">
        <v>0</v>
      </c>
      <c r="AA334" t="s">
        <v>309</v>
      </c>
      <c r="AB334" t="s">
        <v>750</v>
      </c>
      <c r="AC334" t="s">
        <v>4560</v>
      </c>
      <c r="AD334">
        <v>1</v>
      </c>
      <c r="AE334">
        <v>0</v>
      </c>
      <c r="AF334">
        <v>0</v>
      </c>
      <c r="AG334">
        <v>1</v>
      </c>
      <c r="AH334">
        <v>1</v>
      </c>
      <c r="AI334">
        <v>0</v>
      </c>
      <c r="AJ334">
        <v>0</v>
      </c>
      <c r="AK334">
        <v>0</v>
      </c>
      <c r="AL334">
        <v>0</v>
      </c>
      <c r="AM334">
        <v>0</v>
      </c>
      <c r="AN334" t="s">
        <v>234</v>
      </c>
      <c r="AO334" t="s">
        <v>317</v>
      </c>
      <c r="AP334" t="s">
        <v>289</v>
      </c>
      <c r="AQ334" t="s">
        <v>3972</v>
      </c>
      <c r="AR334">
        <v>1</v>
      </c>
      <c r="AS334">
        <v>1</v>
      </c>
      <c r="AT334">
        <v>0</v>
      </c>
      <c r="AU334">
        <v>1</v>
      </c>
      <c r="AV334">
        <v>0</v>
      </c>
      <c r="AW334">
        <v>0</v>
      </c>
      <c r="AX334">
        <v>1</v>
      </c>
      <c r="AY334">
        <v>0</v>
      </c>
      <c r="AZ334" t="s">
        <v>1500</v>
      </c>
      <c r="BA334">
        <v>600</v>
      </c>
      <c r="BB334">
        <v>300</v>
      </c>
      <c r="BC334" t="s">
        <v>1445</v>
      </c>
      <c r="BD334">
        <v>600</v>
      </c>
      <c r="BE334" s="252">
        <v>230.76923076923001</v>
      </c>
      <c r="BF334" t="s">
        <v>1655</v>
      </c>
      <c r="BG334" t="s">
        <v>234</v>
      </c>
      <c r="BH334" s="252" t="s">
        <v>234</v>
      </c>
      <c r="BI334" t="s">
        <v>234</v>
      </c>
      <c r="BJ334">
        <v>600</v>
      </c>
      <c r="BK334" s="252">
        <v>206.896551724137</v>
      </c>
      <c r="BL334" t="s">
        <v>1655</v>
      </c>
      <c r="BM334" t="s">
        <v>234</v>
      </c>
      <c r="BN334" s="252" t="s">
        <v>234</v>
      </c>
      <c r="BO334" t="s">
        <v>234</v>
      </c>
      <c r="BP334" t="s">
        <v>234</v>
      </c>
      <c r="BQ334" s="252" t="s">
        <v>234</v>
      </c>
      <c r="BR334" t="s">
        <v>234</v>
      </c>
      <c r="BS334" t="s">
        <v>1507</v>
      </c>
      <c r="BT334" t="s">
        <v>1655</v>
      </c>
      <c r="BU334">
        <v>1250</v>
      </c>
      <c r="BV334" t="s">
        <v>234</v>
      </c>
      <c r="BW334" t="s">
        <v>234</v>
      </c>
      <c r="BX334" t="s">
        <v>234</v>
      </c>
      <c r="BY334" t="s">
        <v>234</v>
      </c>
      <c r="BZ334" t="s">
        <v>234</v>
      </c>
      <c r="CA334" t="s">
        <v>234</v>
      </c>
      <c r="CB334" t="s">
        <v>259</v>
      </c>
      <c r="CC334">
        <v>1250</v>
      </c>
      <c r="CD334" t="s">
        <v>1445</v>
      </c>
      <c r="CE334" t="s">
        <v>1655</v>
      </c>
      <c r="CF334" t="s">
        <v>3956</v>
      </c>
      <c r="CG334">
        <v>0</v>
      </c>
      <c r="CH334">
        <v>1</v>
      </c>
      <c r="CI334">
        <v>0</v>
      </c>
      <c r="CJ334">
        <v>0</v>
      </c>
      <c r="CK334">
        <v>1</v>
      </c>
      <c r="CL334">
        <v>0</v>
      </c>
      <c r="CM334">
        <v>0</v>
      </c>
      <c r="CN334">
        <v>0</v>
      </c>
      <c r="CO334">
        <v>0</v>
      </c>
      <c r="CP334">
        <v>0</v>
      </c>
      <c r="CQ334">
        <v>0</v>
      </c>
      <c r="CR334">
        <v>0</v>
      </c>
      <c r="CS334">
        <v>0</v>
      </c>
      <c r="CT334">
        <v>0</v>
      </c>
      <c r="CU334" t="s">
        <v>234</v>
      </c>
      <c r="CV334" t="s">
        <v>1472</v>
      </c>
      <c r="CW334">
        <v>0</v>
      </c>
      <c r="CX334">
        <v>0</v>
      </c>
      <c r="CY334">
        <v>0</v>
      </c>
      <c r="CZ334">
        <v>0</v>
      </c>
      <c r="DA334">
        <v>0</v>
      </c>
      <c r="DB334">
        <v>0</v>
      </c>
      <c r="DC334">
        <v>1</v>
      </c>
      <c r="DD334">
        <v>0</v>
      </c>
      <c r="DE334" t="s">
        <v>1655</v>
      </c>
      <c r="DF334" t="s">
        <v>1655</v>
      </c>
      <c r="DG334" t="s">
        <v>1655</v>
      </c>
      <c r="DH334" t="s">
        <v>239</v>
      </c>
      <c r="DI334" t="s">
        <v>314</v>
      </c>
      <c r="DJ334" t="s">
        <v>394</v>
      </c>
      <c r="DK334" t="s">
        <v>314</v>
      </c>
      <c r="DL334" t="s">
        <v>1018</v>
      </c>
      <c r="DM334">
        <v>1</v>
      </c>
      <c r="DN334">
        <v>0</v>
      </c>
      <c r="DO334">
        <v>0</v>
      </c>
      <c r="DP334">
        <v>0</v>
      </c>
      <c r="DQ334">
        <v>0</v>
      </c>
      <c r="DR334">
        <v>0</v>
      </c>
      <c r="DS334">
        <v>0</v>
      </c>
      <c r="DT334">
        <v>0</v>
      </c>
      <c r="DU334" t="s">
        <v>1655</v>
      </c>
      <c r="DV334">
        <v>40</v>
      </c>
      <c r="DW334" t="s">
        <v>3818</v>
      </c>
      <c r="DX334" t="s">
        <v>234</v>
      </c>
      <c r="DY334" t="s">
        <v>234</v>
      </c>
      <c r="DZ334" t="s">
        <v>234</v>
      </c>
      <c r="EA334" s="99">
        <v>40</v>
      </c>
      <c r="EB334" t="s">
        <v>1655</v>
      </c>
      <c r="EC334" t="s">
        <v>234</v>
      </c>
      <c r="ED334" t="s">
        <v>234</v>
      </c>
      <c r="EE334" t="s">
        <v>234</v>
      </c>
      <c r="EF334" t="s">
        <v>234</v>
      </c>
      <c r="EG334" t="s">
        <v>234</v>
      </c>
      <c r="EH334" t="s">
        <v>234</v>
      </c>
      <c r="EI334" t="s">
        <v>234</v>
      </c>
      <c r="EJ334" t="s">
        <v>234</v>
      </c>
      <c r="EK334" s="252" t="s">
        <v>234</v>
      </c>
      <c r="EL334" t="s">
        <v>234</v>
      </c>
      <c r="EM334" t="s">
        <v>234</v>
      </c>
      <c r="EN334" t="s">
        <v>234</v>
      </c>
      <c r="EO334" t="s">
        <v>234</v>
      </c>
      <c r="EP334" t="s">
        <v>234</v>
      </c>
      <c r="EQ334" s="252" t="s">
        <v>234</v>
      </c>
      <c r="ER334" t="s">
        <v>234</v>
      </c>
      <c r="ES334" t="s">
        <v>234</v>
      </c>
      <c r="ET334" t="s">
        <v>234</v>
      </c>
      <c r="EU334" t="s">
        <v>234</v>
      </c>
      <c r="EV334" t="s">
        <v>234</v>
      </c>
      <c r="EW334" t="s">
        <v>234</v>
      </c>
      <c r="EX334" t="s">
        <v>234</v>
      </c>
      <c r="EY334" t="s">
        <v>234</v>
      </c>
      <c r="EZ334" t="s">
        <v>234</v>
      </c>
      <c r="FA334" t="s">
        <v>234</v>
      </c>
      <c r="FB334" t="s">
        <v>234</v>
      </c>
      <c r="FC334" t="s">
        <v>234</v>
      </c>
      <c r="FD334" t="s">
        <v>234</v>
      </c>
      <c r="FE334" t="s">
        <v>234</v>
      </c>
      <c r="FF334" t="s">
        <v>234</v>
      </c>
      <c r="FG334" t="s">
        <v>234</v>
      </c>
      <c r="FH334" t="s">
        <v>234</v>
      </c>
      <c r="FI334" t="s">
        <v>234</v>
      </c>
      <c r="FJ334" t="s">
        <v>234</v>
      </c>
      <c r="FK334" t="s">
        <v>234</v>
      </c>
      <c r="FL334" t="s">
        <v>1445</v>
      </c>
      <c r="FM334" t="s">
        <v>234</v>
      </c>
      <c r="FN334" t="s">
        <v>234</v>
      </c>
      <c r="FO334" t="s">
        <v>234</v>
      </c>
      <c r="FP334" t="s">
        <v>234</v>
      </c>
      <c r="FQ334" t="s">
        <v>234</v>
      </c>
      <c r="FR334" t="s">
        <v>234</v>
      </c>
      <c r="FS334" t="s">
        <v>234</v>
      </c>
      <c r="FT334" t="s">
        <v>234</v>
      </c>
      <c r="FU334" t="s">
        <v>234</v>
      </c>
      <c r="FV334" t="s">
        <v>234</v>
      </c>
      <c r="FW334" t="s">
        <v>234</v>
      </c>
      <c r="FX334" t="s">
        <v>234</v>
      </c>
      <c r="FY334" t="s">
        <v>234</v>
      </c>
      <c r="FZ334" t="s">
        <v>234</v>
      </c>
      <c r="GA334" t="s">
        <v>234</v>
      </c>
      <c r="GB334" t="s">
        <v>234</v>
      </c>
      <c r="GC334" t="s">
        <v>234</v>
      </c>
      <c r="GD334" t="s">
        <v>234</v>
      </c>
      <c r="GE334" t="s">
        <v>234</v>
      </c>
      <c r="GF334" t="s">
        <v>234</v>
      </c>
      <c r="GG334" t="s">
        <v>234</v>
      </c>
      <c r="GH334" t="s">
        <v>234</v>
      </c>
      <c r="GI334" t="s">
        <v>234</v>
      </c>
      <c r="GJ334" t="s">
        <v>234</v>
      </c>
      <c r="GK334" t="s">
        <v>1655</v>
      </c>
      <c r="GL334" t="s">
        <v>1655</v>
      </c>
      <c r="GM334" t="s">
        <v>1655</v>
      </c>
      <c r="GN334" t="s">
        <v>239</v>
      </c>
      <c r="GO334" t="s">
        <v>314</v>
      </c>
      <c r="GP334" t="s">
        <v>2142</v>
      </c>
      <c r="GQ334" t="s">
        <v>314</v>
      </c>
      <c r="GR334" t="s">
        <v>1445</v>
      </c>
      <c r="GS334" t="s">
        <v>234</v>
      </c>
      <c r="GT334" t="s">
        <v>234</v>
      </c>
      <c r="GU334" t="s">
        <v>234</v>
      </c>
      <c r="GV334" t="s">
        <v>234</v>
      </c>
      <c r="GW334" t="s">
        <v>234</v>
      </c>
      <c r="GX334" t="s">
        <v>234</v>
      </c>
      <c r="GY334" t="s">
        <v>234</v>
      </c>
      <c r="GZ334" t="s">
        <v>234</v>
      </c>
      <c r="HA334" t="s">
        <v>1451</v>
      </c>
      <c r="HB334">
        <v>0</v>
      </c>
      <c r="HC334">
        <v>1</v>
      </c>
      <c r="HD334">
        <v>0</v>
      </c>
      <c r="HE334">
        <v>0</v>
      </c>
      <c r="HF334">
        <v>0</v>
      </c>
      <c r="HG334">
        <v>0</v>
      </c>
      <c r="HH334">
        <v>0</v>
      </c>
      <c r="HI334">
        <v>0</v>
      </c>
      <c r="HJ334" t="s">
        <v>234</v>
      </c>
      <c r="HK334" t="s">
        <v>1655</v>
      </c>
      <c r="HL334" t="s">
        <v>234</v>
      </c>
      <c r="HM334" t="s">
        <v>3878</v>
      </c>
      <c r="HN334">
        <v>1</v>
      </c>
      <c r="HO334">
        <v>1</v>
      </c>
      <c r="HP334">
        <v>0</v>
      </c>
      <c r="HQ334" t="s">
        <v>234</v>
      </c>
      <c r="HR334" t="s">
        <v>234</v>
      </c>
      <c r="HS334" t="s">
        <v>234</v>
      </c>
      <c r="HT334" t="s">
        <v>234</v>
      </c>
      <c r="HU334" t="s">
        <v>234</v>
      </c>
      <c r="HV334" t="s">
        <v>234</v>
      </c>
      <c r="HW334" t="s">
        <v>234</v>
      </c>
      <c r="HX334" t="s">
        <v>234</v>
      </c>
      <c r="HY334" t="s">
        <v>234</v>
      </c>
      <c r="HZ334" t="s">
        <v>234</v>
      </c>
      <c r="IA334" t="s">
        <v>234</v>
      </c>
      <c r="IB334" t="s">
        <v>234</v>
      </c>
      <c r="IC334" t="s">
        <v>234</v>
      </c>
      <c r="ID334" t="s">
        <v>234</v>
      </c>
      <c r="IE334" t="s">
        <v>234</v>
      </c>
      <c r="IF334" t="s">
        <v>234</v>
      </c>
      <c r="IG334" t="s">
        <v>234</v>
      </c>
      <c r="IH334" t="s">
        <v>234</v>
      </c>
      <c r="II334" t="s">
        <v>234</v>
      </c>
      <c r="IJ334" t="s">
        <v>234</v>
      </c>
      <c r="IK334" t="s">
        <v>234</v>
      </c>
      <c r="IL334" t="s">
        <v>234</v>
      </c>
      <c r="IM334" t="s">
        <v>234</v>
      </c>
      <c r="IN334" t="s">
        <v>234</v>
      </c>
      <c r="IO334" t="s">
        <v>234</v>
      </c>
      <c r="IP334" t="s">
        <v>234</v>
      </c>
      <c r="IQ334" t="s">
        <v>234</v>
      </c>
      <c r="IR334" t="s">
        <v>234</v>
      </c>
      <c r="IS334" t="s">
        <v>234</v>
      </c>
      <c r="IT334" t="s">
        <v>234</v>
      </c>
      <c r="IU334" t="s">
        <v>234</v>
      </c>
      <c r="IV334" t="s">
        <v>234</v>
      </c>
      <c r="IW334" t="s">
        <v>234</v>
      </c>
      <c r="IX334" t="s">
        <v>234</v>
      </c>
      <c r="IY334" t="s">
        <v>234</v>
      </c>
      <c r="IZ334" t="s">
        <v>234</v>
      </c>
      <c r="JA334" t="s">
        <v>234</v>
      </c>
      <c r="JB334" t="s">
        <v>234</v>
      </c>
      <c r="JC334" t="s">
        <v>234</v>
      </c>
      <c r="JD334" t="s">
        <v>234</v>
      </c>
      <c r="JE334" t="s">
        <v>234</v>
      </c>
      <c r="JF334" t="s">
        <v>234</v>
      </c>
      <c r="JG334" t="s">
        <v>234</v>
      </c>
      <c r="JH334" t="s">
        <v>234</v>
      </c>
      <c r="JI334" t="s">
        <v>234</v>
      </c>
      <c r="JJ334" t="s">
        <v>234</v>
      </c>
      <c r="JK334" t="s">
        <v>234</v>
      </c>
      <c r="JL334" t="s">
        <v>234</v>
      </c>
      <c r="JM334" t="s">
        <v>234</v>
      </c>
      <c r="JN334" t="s">
        <v>234</v>
      </c>
      <c r="JO334" t="s">
        <v>234</v>
      </c>
      <c r="JP334" t="s">
        <v>234</v>
      </c>
      <c r="JQ334" t="s">
        <v>234</v>
      </c>
      <c r="JR334" t="s">
        <v>234</v>
      </c>
      <c r="JS334" t="s">
        <v>234</v>
      </c>
      <c r="JT334" t="s">
        <v>234</v>
      </c>
      <c r="JU334" t="s">
        <v>234</v>
      </c>
      <c r="JV334" t="s">
        <v>234</v>
      </c>
      <c r="JW334" t="s">
        <v>234</v>
      </c>
      <c r="JX334" t="s">
        <v>3443</v>
      </c>
    </row>
    <row r="335" spans="1:284" x14ac:dyDescent="0.35">
      <c r="A335" t="s">
        <v>4566</v>
      </c>
      <c r="B335" s="268">
        <v>44623</v>
      </c>
      <c r="C335" t="s">
        <v>451</v>
      </c>
      <c r="D335" t="s">
        <v>450</v>
      </c>
      <c r="E335" t="s">
        <v>4536</v>
      </c>
      <c r="F335" t="s">
        <v>441</v>
      </c>
      <c r="G335" t="s">
        <v>1825</v>
      </c>
      <c r="H335" t="s">
        <v>4537</v>
      </c>
      <c r="I335" t="s">
        <v>246</v>
      </c>
      <c r="J335" t="s">
        <v>4539</v>
      </c>
      <c r="K335" t="s">
        <v>366</v>
      </c>
      <c r="L335" t="s">
        <v>284</v>
      </c>
      <c r="M335" t="s">
        <v>250</v>
      </c>
      <c r="N335" t="s">
        <v>234</v>
      </c>
      <c r="O335" t="s">
        <v>234</v>
      </c>
      <c r="P335" t="s">
        <v>308</v>
      </c>
      <c r="Q335" t="s">
        <v>234</v>
      </c>
      <c r="R335" t="s">
        <v>302</v>
      </c>
      <c r="S335">
        <v>0</v>
      </c>
      <c r="T335">
        <v>1</v>
      </c>
      <c r="U335">
        <v>0</v>
      </c>
      <c r="V335">
        <v>0</v>
      </c>
      <c r="W335">
        <v>0</v>
      </c>
      <c r="X335">
        <v>0</v>
      </c>
      <c r="Y335">
        <v>0</v>
      </c>
      <c r="Z335">
        <v>0</v>
      </c>
      <c r="AA335" t="s">
        <v>303</v>
      </c>
      <c r="AB335" t="s">
        <v>752</v>
      </c>
      <c r="AC335" t="s">
        <v>4560</v>
      </c>
      <c r="AD335">
        <v>1</v>
      </c>
      <c r="AE335">
        <v>0</v>
      </c>
      <c r="AF335">
        <v>0</v>
      </c>
      <c r="AG335">
        <v>1</v>
      </c>
      <c r="AH335">
        <v>1</v>
      </c>
      <c r="AI335">
        <v>0</v>
      </c>
      <c r="AJ335">
        <v>0</v>
      </c>
      <c r="AK335">
        <v>0</v>
      </c>
      <c r="AL335">
        <v>0</v>
      </c>
      <c r="AM335">
        <v>0</v>
      </c>
      <c r="AN335" t="s">
        <v>234</v>
      </c>
      <c r="AO335" t="s">
        <v>317</v>
      </c>
      <c r="AP335" t="s">
        <v>289</v>
      </c>
      <c r="AQ335" t="s">
        <v>234</v>
      </c>
      <c r="AR335" t="s">
        <v>234</v>
      </c>
      <c r="AS335" t="s">
        <v>234</v>
      </c>
      <c r="AT335" t="s">
        <v>234</v>
      </c>
      <c r="AU335" t="s">
        <v>234</v>
      </c>
      <c r="AV335" t="s">
        <v>234</v>
      </c>
      <c r="AW335" t="s">
        <v>234</v>
      </c>
      <c r="AX335" t="s">
        <v>234</v>
      </c>
      <c r="AY335" t="s">
        <v>234</v>
      </c>
      <c r="AZ335" t="s">
        <v>234</v>
      </c>
      <c r="BA335" t="s">
        <v>234</v>
      </c>
      <c r="BB335" t="s">
        <v>234</v>
      </c>
      <c r="BC335" t="s">
        <v>234</v>
      </c>
      <c r="BD335" t="s">
        <v>234</v>
      </c>
      <c r="BE335" s="252" t="s">
        <v>234</v>
      </c>
      <c r="BF335" t="s">
        <v>234</v>
      </c>
      <c r="BG335" t="s">
        <v>234</v>
      </c>
      <c r="BH335" s="252" t="s">
        <v>234</v>
      </c>
      <c r="BI335" t="s">
        <v>234</v>
      </c>
      <c r="BJ335" t="s">
        <v>234</v>
      </c>
      <c r="BK335" s="252" t="s">
        <v>234</v>
      </c>
      <c r="BL335" t="s">
        <v>234</v>
      </c>
      <c r="BM335" t="s">
        <v>234</v>
      </c>
      <c r="BN335" s="252" t="s">
        <v>234</v>
      </c>
      <c r="BO335" t="s">
        <v>234</v>
      </c>
      <c r="BP335" t="s">
        <v>234</v>
      </c>
      <c r="BQ335" s="252" t="s">
        <v>234</v>
      </c>
      <c r="BR335" t="s">
        <v>234</v>
      </c>
      <c r="BS335" t="s">
        <v>234</v>
      </c>
      <c r="BT335" t="s">
        <v>234</v>
      </c>
      <c r="BU335" t="s">
        <v>234</v>
      </c>
      <c r="BV335" t="s">
        <v>234</v>
      </c>
      <c r="BW335" t="s">
        <v>234</v>
      </c>
      <c r="BX335" t="s">
        <v>234</v>
      </c>
      <c r="BY335" t="s">
        <v>234</v>
      </c>
      <c r="BZ335" t="s">
        <v>234</v>
      </c>
      <c r="CA335" t="s">
        <v>234</v>
      </c>
      <c r="CB335" t="s">
        <v>234</v>
      </c>
      <c r="CC335" t="s">
        <v>234</v>
      </c>
      <c r="CD335" t="s">
        <v>234</v>
      </c>
      <c r="CE335" t="s">
        <v>234</v>
      </c>
      <c r="CF335" t="s">
        <v>234</v>
      </c>
      <c r="CG335" t="s">
        <v>234</v>
      </c>
      <c r="CH335" t="s">
        <v>234</v>
      </c>
      <c r="CI335" t="s">
        <v>234</v>
      </c>
      <c r="CJ335" t="s">
        <v>234</v>
      </c>
      <c r="CK335" t="s">
        <v>234</v>
      </c>
      <c r="CL335" t="s">
        <v>234</v>
      </c>
      <c r="CM335" t="s">
        <v>234</v>
      </c>
      <c r="CN335" t="s">
        <v>234</v>
      </c>
      <c r="CO335" t="s">
        <v>234</v>
      </c>
      <c r="CP335" t="s">
        <v>234</v>
      </c>
      <c r="CQ335" t="s">
        <v>234</v>
      </c>
      <c r="CR335" t="s">
        <v>234</v>
      </c>
      <c r="CS335" t="s">
        <v>234</v>
      </c>
      <c r="CT335" t="s">
        <v>234</v>
      </c>
      <c r="CU335" t="s">
        <v>234</v>
      </c>
      <c r="CV335" t="s">
        <v>234</v>
      </c>
      <c r="CW335" t="s">
        <v>234</v>
      </c>
      <c r="CX335" t="s">
        <v>234</v>
      </c>
      <c r="CY335" t="s">
        <v>234</v>
      </c>
      <c r="CZ335" t="s">
        <v>234</v>
      </c>
      <c r="DA335" t="s">
        <v>234</v>
      </c>
      <c r="DB335" t="s">
        <v>234</v>
      </c>
      <c r="DC335" t="s">
        <v>234</v>
      </c>
      <c r="DD335" t="s">
        <v>234</v>
      </c>
      <c r="DE335" t="s">
        <v>234</v>
      </c>
      <c r="DF335" t="s">
        <v>234</v>
      </c>
      <c r="DG335" t="s">
        <v>234</v>
      </c>
      <c r="DH335" t="s">
        <v>234</v>
      </c>
      <c r="DI335" t="s">
        <v>234</v>
      </c>
      <c r="DJ335" t="s">
        <v>234</v>
      </c>
      <c r="DK335" t="s">
        <v>234</v>
      </c>
      <c r="DL335" t="s">
        <v>4563</v>
      </c>
      <c r="DM335">
        <v>1</v>
      </c>
      <c r="DN335">
        <v>1</v>
      </c>
      <c r="DO335">
        <v>1</v>
      </c>
      <c r="DP335">
        <v>1</v>
      </c>
      <c r="DQ335">
        <v>1</v>
      </c>
      <c r="DR335">
        <v>0</v>
      </c>
      <c r="DS335">
        <v>1</v>
      </c>
      <c r="DT335">
        <v>0</v>
      </c>
      <c r="DU335" t="s">
        <v>1655</v>
      </c>
      <c r="DV335">
        <v>15</v>
      </c>
      <c r="DW335">
        <v>15</v>
      </c>
      <c r="DX335" t="s">
        <v>234</v>
      </c>
      <c r="DY335" t="s">
        <v>234</v>
      </c>
      <c r="DZ335" t="s">
        <v>234</v>
      </c>
      <c r="EA335">
        <v>15</v>
      </c>
      <c r="EB335" t="s">
        <v>1445</v>
      </c>
      <c r="EC335">
        <v>25</v>
      </c>
      <c r="ED335" t="s">
        <v>1655</v>
      </c>
      <c r="EE335">
        <v>75</v>
      </c>
      <c r="EF335" t="s">
        <v>1655</v>
      </c>
      <c r="EG335" t="s">
        <v>1655</v>
      </c>
      <c r="EH335">
        <v>25</v>
      </c>
      <c r="EI335" t="s">
        <v>234</v>
      </c>
      <c r="EJ335" t="s">
        <v>234</v>
      </c>
      <c r="EK335" s="252">
        <v>25</v>
      </c>
      <c r="EL335" t="s">
        <v>1655</v>
      </c>
      <c r="EM335" t="s">
        <v>1445</v>
      </c>
      <c r="EN335" t="s">
        <v>234</v>
      </c>
      <c r="EO335">
        <v>150</v>
      </c>
      <c r="EP335">
        <v>100</v>
      </c>
      <c r="EQ335" s="252">
        <v>56.6666666666666</v>
      </c>
      <c r="ER335" t="s">
        <v>1655</v>
      </c>
      <c r="ES335" t="s">
        <v>1655</v>
      </c>
      <c r="ET335">
        <v>75</v>
      </c>
      <c r="EU335" t="s">
        <v>234</v>
      </c>
      <c r="EV335" t="s">
        <v>234</v>
      </c>
      <c r="EW335" t="s">
        <v>234</v>
      </c>
      <c r="EX335" s="99">
        <v>75</v>
      </c>
      <c r="EY335" t="s">
        <v>1655</v>
      </c>
      <c r="EZ335" t="s">
        <v>234</v>
      </c>
      <c r="FA335" t="s">
        <v>234</v>
      </c>
      <c r="FB335" t="s">
        <v>234</v>
      </c>
      <c r="FC335" t="s">
        <v>234</v>
      </c>
      <c r="FD335" t="s">
        <v>234</v>
      </c>
      <c r="FE335" t="s">
        <v>234</v>
      </c>
      <c r="FF335" t="s">
        <v>234</v>
      </c>
      <c r="FG335" t="s">
        <v>234</v>
      </c>
      <c r="FH335" t="s">
        <v>234</v>
      </c>
      <c r="FI335" t="s">
        <v>234</v>
      </c>
      <c r="FJ335" t="s">
        <v>234</v>
      </c>
      <c r="FK335" t="s">
        <v>234</v>
      </c>
      <c r="FL335" t="s">
        <v>1655</v>
      </c>
      <c r="FM335" t="s">
        <v>4564</v>
      </c>
      <c r="FN335">
        <v>0</v>
      </c>
      <c r="FO335">
        <v>1</v>
      </c>
      <c r="FP335">
        <v>0</v>
      </c>
      <c r="FQ335">
        <v>1</v>
      </c>
      <c r="FR335">
        <v>0</v>
      </c>
      <c r="FS335">
        <v>0</v>
      </c>
      <c r="FT335">
        <v>0</v>
      </c>
      <c r="FU335">
        <v>0</v>
      </c>
      <c r="FV335">
        <v>0</v>
      </c>
      <c r="FW335">
        <v>0</v>
      </c>
      <c r="FX335">
        <v>0</v>
      </c>
      <c r="FY335">
        <v>0</v>
      </c>
      <c r="FZ335">
        <v>0</v>
      </c>
      <c r="GA335" t="s">
        <v>234</v>
      </c>
      <c r="GB335" t="s">
        <v>1085</v>
      </c>
      <c r="GC335">
        <v>0</v>
      </c>
      <c r="GD335">
        <v>0</v>
      </c>
      <c r="GE335">
        <v>0</v>
      </c>
      <c r="GF335">
        <v>0</v>
      </c>
      <c r="GG335">
        <v>1</v>
      </c>
      <c r="GH335">
        <v>0</v>
      </c>
      <c r="GI335">
        <v>0</v>
      </c>
      <c r="GJ335">
        <v>0</v>
      </c>
      <c r="GK335" t="s">
        <v>1445</v>
      </c>
      <c r="GL335" t="s">
        <v>1445</v>
      </c>
      <c r="GM335" t="s">
        <v>1655</v>
      </c>
      <c r="GN335" t="s">
        <v>239</v>
      </c>
      <c r="GO335" t="s">
        <v>314</v>
      </c>
      <c r="GP335" t="s">
        <v>294</v>
      </c>
      <c r="GQ335" t="s">
        <v>314</v>
      </c>
      <c r="GR335" t="s">
        <v>1445</v>
      </c>
      <c r="GS335" t="s">
        <v>234</v>
      </c>
      <c r="GT335" t="s">
        <v>234</v>
      </c>
      <c r="GU335" t="s">
        <v>234</v>
      </c>
      <c r="GV335" t="s">
        <v>234</v>
      </c>
      <c r="GW335" t="s">
        <v>234</v>
      </c>
      <c r="GX335" t="s">
        <v>234</v>
      </c>
      <c r="GY335" t="s">
        <v>234</v>
      </c>
      <c r="GZ335" t="s">
        <v>234</v>
      </c>
      <c r="HA335" t="s">
        <v>4565</v>
      </c>
      <c r="HB335">
        <v>0</v>
      </c>
      <c r="HC335">
        <v>1</v>
      </c>
      <c r="HD335">
        <v>0</v>
      </c>
      <c r="HE335">
        <v>1</v>
      </c>
      <c r="HF335">
        <v>0</v>
      </c>
      <c r="HG335">
        <v>0</v>
      </c>
      <c r="HH335">
        <v>0</v>
      </c>
      <c r="HI335">
        <v>0</v>
      </c>
      <c r="HJ335" t="s">
        <v>234</v>
      </c>
      <c r="HK335" t="s">
        <v>1655</v>
      </c>
      <c r="HL335" t="s">
        <v>234</v>
      </c>
      <c r="HM335" t="s">
        <v>303</v>
      </c>
      <c r="HN335">
        <v>0</v>
      </c>
      <c r="HO335">
        <v>1</v>
      </c>
      <c r="HP335">
        <v>0</v>
      </c>
      <c r="HQ335" t="s">
        <v>234</v>
      </c>
      <c r="HR335" t="s">
        <v>234</v>
      </c>
      <c r="HS335" t="s">
        <v>234</v>
      </c>
      <c r="HT335" t="s">
        <v>234</v>
      </c>
      <c r="HU335" t="s">
        <v>234</v>
      </c>
      <c r="HV335" t="s">
        <v>234</v>
      </c>
      <c r="HW335" t="s">
        <v>234</v>
      </c>
      <c r="HX335" t="s">
        <v>234</v>
      </c>
      <c r="HY335" t="s">
        <v>234</v>
      </c>
      <c r="HZ335" t="s">
        <v>234</v>
      </c>
      <c r="IA335" t="s">
        <v>234</v>
      </c>
      <c r="IB335" t="s">
        <v>234</v>
      </c>
      <c r="IC335" t="s">
        <v>234</v>
      </c>
      <c r="ID335" t="s">
        <v>234</v>
      </c>
      <c r="IE335" t="s">
        <v>234</v>
      </c>
      <c r="IF335" t="s">
        <v>234</v>
      </c>
      <c r="IG335" t="s">
        <v>234</v>
      </c>
      <c r="IH335" t="s">
        <v>234</v>
      </c>
      <c r="II335" t="s">
        <v>234</v>
      </c>
      <c r="IJ335" t="s">
        <v>234</v>
      </c>
      <c r="IK335" t="s">
        <v>234</v>
      </c>
      <c r="IL335" t="s">
        <v>234</v>
      </c>
      <c r="IM335" t="s">
        <v>234</v>
      </c>
      <c r="IN335" t="s">
        <v>234</v>
      </c>
      <c r="IO335" t="s">
        <v>234</v>
      </c>
      <c r="IP335" t="s">
        <v>234</v>
      </c>
      <c r="IQ335" t="s">
        <v>234</v>
      </c>
      <c r="IR335" t="s">
        <v>234</v>
      </c>
      <c r="IS335" t="s">
        <v>234</v>
      </c>
      <c r="IT335" t="s">
        <v>234</v>
      </c>
      <c r="IU335" t="s">
        <v>234</v>
      </c>
      <c r="IV335" t="s">
        <v>234</v>
      </c>
      <c r="IW335" t="s">
        <v>234</v>
      </c>
      <c r="IX335" t="s">
        <v>234</v>
      </c>
      <c r="IY335" t="s">
        <v>234</v>
      </c>
      <c r="IZ335" t="s">
        <v>234</v>
      </c>
      <c r="JA335" t="s">
        <v>234</v>
      </c>
      <c r="JB335" t="s">
        <v>234</v>
      </c>
      <c r="JC335" t="s">
        <v>234</v>
      </c>
      <c r="JD335" t="s">
        <v>234</v>
      </c>
      <c r="JE335" t="s">
        <v>234</v>
      </c>
      <c r="JF335" t="s">
        <v>234</v>
      </c>
      <c r="JG335" t="s">
        <v>234</v>
      </c>
      <c r="JH335" t="s">
        <v>234</v>
      </c>
      <c r="JI335" t="s">
        <v>234</v>
      </c>
      <c r="JJ335" t="s">
        <v>234</v>
      </c>
      <c r="JK335" t="s">
        <v>234</v>
      </c>
      <c r="JL335" t="s">
        <v>234</v>
      </c>
      <c r="JM335" t="s">
        <v>234</v>
      </c>
      <c r="JN335" t="s">
        <v>234</v>
      </c>
      <c r="JO335" t="s">
        <v>234</v>
      </c>
      <c r="JP335" t="s">
        <v>234</v>
      </c>
      <c r="JQ335" t="s">
        <v>234</v>
      </c>
      <c r="JR335" t="s">
        <v>234</v>
      </c>
      <c r="JS335" t="s">
        <v>234</v>
      </c>
      <c r="JT335" t="s">
        <v>234</v>
      </c>
      <c r="JU335" t="s">
        <v>234</v>
      </c>
      <c r="JV335" t="s">
        <v>234</v>
      </c>
      <c r="JW335" t="s">
        <v>234</v>
      </c>
      <c r="JX335" t="s">
        <v>3443</v>
      </c>
    </row>
    <row r="336" spans="1:284" x14ac:dyDescent="0.35">
      <c r="A336" t="s">
        <v>4568</v>
      </c>
      <c r="B336" s="268">
        <v>44623</v>
      </c>
      <c r="C336" t="s">
        <v>451</v>
      </c>
      <c r="D336" t="s">
        <v>450</v>
      </c>
      <c r="E336" t="s">
        <v>4536</v>
      </c>
      <c r="F336" t="s">
        <v>441</v>
      </c>
      <c r="G336" t="s">
        <v>1825</v>
      </c>
      <c r="H336" t="s">
        <v>4537</v>
      </c>
      <c r="I336" t="s">
        <v>246</v>
      </c>
      <c r="J336" t="s">
        <v>4539</v>
      </c>
      <c r="K336" t="s">
        <v>366</v>
      </c>
      <c r="L336" t="s">
        <v>284</v>
      </c>
      <c r="M336" t="s">
        <v>250</v>
      </c>
      <c r="N336" t="s">
        <v>234</v>
      </c>
      <c r="O336" t="s">
        <v>234</v>
      </c>
      <c r="P336" t="s">
        <v>285</v>
      </c>
      <c r="Q336" t="s">
        <v>234</v>
      </c>
      <c r="R336" t="s">
        <v>318</v>
      </c>
      <c r="S336">
        <v>1</v>
      </c>
      <c r="T336">
        <v>0</v>
      </c>
      <c r="U336">
        <v>0</v>
      </c>
      <c r="V336">
        <v>0</v>
      </c>
      <c r="W336">
        <v>0</v>
      </c>
      <c r="X336">
        <v>0</v>
      </c>
      <c r="Y336">
        <v>0</v>
      </c>
      <c r="Z336">
        <v>0</v>
      </c>
      <c r="AA336" t="s">
        <v>309</v>
      </c>
      <c r="AB336" t="s">
        <v>750</v>
      </c>
      <c r="AC336" t="s">
        <v>4567</v>
      </c>
      <c r="AD336">
        <v>1</v>
      </c>
      <c r="AE336">
        <v>0</v>
      </c>
      <c r="AF336">
        <v>0</v>
      </c>
      <c r="AG336">
        <v>1</v>
      </c>
      <c r="AH336">
        <v>1</v>
      </c>
      <c r="AI336">
        <v>0</v>
      </c>
      <c r="AJ336">
        <v>0</v>
      </c>
      <c r="AK336">
        <v>0</v>
      </c>
      <c r="AL336">
        <v>0</v>
      </c>
      <c r="AM336">
        <v>0</v>
      </c>
      <c r="AN336" t="s">
        <v>234</v>
      </c>
      <c r="AO336" t="s">
        <v>317</v>
      </c>
      <c r="AP336" t="s">
        <v>289</v>
      </c>
      <c r="AQ336" t="s">
        <v>4213</v>
      </c>
      <c r="AR336">
        <v>0</v>
      </c>
      <c r="AS336">
        <v>0</v>
      </c>
      <c r="AT336">
        <v>0</v>
      </c>
      <c r="AU336">
        <v>0</v>
      </c>
      <c r="AV336">
        <v>1</v>
      </c>
      <c r="AW336">
        <v>1</v>
      </c>
      <c r="AX336">
        <v>0</v>
      </c>
      <c r="AY336">
        <v>0</v>
      </c>
      <c r="AZ336" t="s">
        <v>1500</v>
      </c>
      <c r="BA336" t="s">
        <v>234</v>
      </c>
      <c r="BB336" t="s">
        <v>234</v>
      </c>
      <c r="BC336" t="s">
        <v>234</v>
      </c>
      <c r="BD336" t="s">
        <v>234</v>
      </c>
      <c r="BE336" s="252" t="s">
        <v>234</v>
      </c>
      <c r="BF336" t="s">
        <v>234</v>
      </c>
      <c r="BG336" t="s">
        <v>234</v>
      </c>
      <c r="BH336" s="252" t="s">
        <v>234</v>
      </c>
      <c r="BI336" t="s">
        <v>234</v>
      </c>
      <c r="BJ336" t="s">
        <v>234</v>
      </c>
      <c r="BK336" s="252" t="s">
        <v>234</v>
      </c>
      <c r="BL336" t="s">
        <v>234</v>
      </c>
      <c r="BM336">
        <v>600</v>
      </c>
      <c r="BN336" s="252">
        <v>250</v>
      </c>
      <c r="BO336" t="s">
        <v>1445</v>
      </c>
      <c r="BP336">
        <v>700</v>
      </c>
      <c r="BQ336" s="252">
        <v>291.666666666666</v>
      </c>
      <c r="BR336" t="s">
        <v>1445</v>
      </c>
      <c r="BS336" t="s">
        <v>234</v>
      </c>
      <c r="BT336" t="s">
        <v>234</v>
      </c>
      <c r="BU336" t="s">
        <v>234</v>
      </c>
      <c r="BV336" t="s">
        <v>234</v>
      </c>
      <c r="BW336" t="s">
        <v>234</v>
      </c>
      <c r="BX336" t="s">
        <v>234</v>
      </c>
      <c r="BY336" t="s">
        <v>234</v>
      </c>
      <c r="BZ336" t="s">
        <v>234</v>
      </c>
      <c r="CA336" t="s">
        <v>234</v>
      </c>
      <c r="CB336" t="s">
        <v>234</v>
      </c>
      <c r="CC336" t="s">
        <v>234</v>
      </c>
      <c r="CD336" t="s">
        <v>234</v>
      </c>
      <c r="CE336" t="s">
        <v>1445</v>
      </c>
      <c r="CF336" t="s">
        <v>234</v>
      </c>
      <c r="CG336" t="s">
        <v>234</v>
      </c>
      <c r="CH336" t="s">
        <v>234</v>
      </c>
      <c r="CI336" t="s">
        <v>234</v>
      </c>
      <c r="CJ336" t="s">
        <v>234</v>
      </c>
      <c r="CK336" t="s">
        <v>234</v>
      </c>
      <c r="CL336" t="s">
        <v>234</v>
      </c>
      <c r="CM336" t="s">
        <v>234</v>
      </c>
      <c r="CN336" t="s">
        <v>234</v>
      </c>
      <c r="CO336" t="s">
        <v>234</v>
      </c>
      <c r="CP336" t="s">
        <v>234</v>
      </c>
      <c r="CQ336" t="s">
        <v>234</v>
      </c>
      <c r="CR336" t="s">
        <v>234</v>
      </c>
      <c r="CS336" t="s">
        <v>234</v>
      </c>
      <c r="CT336" t="s">
        <v>234</v>
      </c>
      <c r="CU336" t="s">
        <v>234</v>
      </c>
      <c r="CV336" t="s">
        <v>234</v>
      </c>
      <c r="CW336" t="s">
        <v>234</v>
      </c>
      <c r="CX336" t="s">
        <v>234</v>
      </c>
      <c r="CY336" t="s">
        <v>234</v>
      </c>
      <c r="CZ336" t="s">
        <v>234</v>
      </c>
      <c r="DA336" t="s">
        <v>234</v>
      </c>
      <c r="DB336" t="s">
        <v>234</v>
      </c>
      <c r="DC336" t="s">
        <v>234</v>
      </c>
      <c r="DD336" t="s">
        <v>234</v>
      </c>
      <c r="DE336" t="s">
        <v>1655</v>
      </c>
      <c r="DF336" t="s">
        <v>1445</v>
      </c>
      <c r="DG336" t="s">
        <v>1655</v>
      </c>
      <c r="DH336" t="s">
        <v>441</v>
      </c>
      <c r="DI336" t="s">
        <v>305</v>
      </c>
      <c r="DJ336" t="s">
        <v>2151</v>
      </c>
      <c r="DK336" t="s">
        <v>314</v>
      </c>
      <c r="DL336" t="s">
        <v>234</v>
      </c>
      <c r="DM336" t="s">
        <v>234</v>
      </c>
      <c r="DN336" t="s">
        <v>234</v>
      </c>
      <c r="DO336" t="s">
        <v>234</v>
      </c>
      <c r="DP336" t="s">
        <v>234</v>
      </c>
      <c r="DQ336" t="s">
        <v>234</v>
      </c>
      <c r="DR336" t="s">
        <v>234</v>
      </c>
      <c r="DS336" t="s">
        <v>234</v>
      </c>
      <c r="DT336" t="s">
        <v>234</v>
      </c>
      <c r="DU336" t="s">
        <v>234</v>
      </c>
      <c r="DV336" t="s">
        <v>234</v>
      </c>
      <c r="DW336" t="s">
        <v>234</v>
      </c>
      <c r="DX336" t="s">
        <v>234</v>
      </c>
      <c r="DY336" t="s">
        <v>234</v>
      </c>
      <c r="DZ336" t="s">
        <v>234</v>
      </c>
      <c r="EA336" t="s">
        <v>234</v>
      </c>
      <c r="EB336" t="s">
        <v>234</v>
      </c>
      <c r="EC336" t="s">
        <v>234</v>
      </c>
      <c r="ED336" t="s">
        <v>234</v>
      </c>
      <c r="EE336" t="s">
        <v>234</v>
      </c>
      <c r="EF336" t="s">
        <v>234</v>
      </c>
      <c r="EG336" t="s">
        <v>234</v>
      </c>
      <c r="EH336" t="s">
        <v>234</v>
      </c>
      <c r="EI336" t="s">
        <v>234</v>
      </c>
      <c r="EJ336" t="s">
        <v>234</v>
      </c>
      <c r="EK336" s="252" t="s">
        <v>234</v>
      </c>
      <c r="EL336" t="s">
        <v>234</v>
      </c>
      <c r="EM336" t="s">
        <v>234</v>
      </c>
      <c r="EN336" t="s">
        <v>234</v>
      </c>
      <c r="EO336" t="s">
        <v>234</v>
      </c>
      <c r="EP336" t="s">
        <v>234</v>
      </c>
      <c r="EQ336" s="252" t="s">
        <v>234</v>
      </c>
      <c r="ER336" t="s">
        <v>234</v>
      </c>
      <c r="ES336" t="s">
        <v>234</v>
      </c>
      <c r="ET336" t="s">
        <v>234</v>
      </c>
      <c r="EU336" t="s">
        <v>234</v>
      </c>
      <c r="EV336" t="s">
        <v>234</v>
      </c>
      <c r="EW336" t="s">
        <v>234</v>
      </c>
      <c r="EX336" t="s">
        <v>234</v>
      </c>
      <c r="EY336" t="s">
        <v>234</v>
      </c>
      <c r="EZ336" t="s">
        <v>234</v>
      </c>
      <c r="FA336" t="s">
        <v>234</v>
      </c>
      <c r="FB336" t="s">
        <v>234</v>
      </c>
      <c r="FC336" t="s">
        <v>234</v>
      </c>
      <c r="FD336" t="s">
        <v>234</v>
      </c>
      <c r="FE336" t="s">
        <v>234</v>
      </c>
      <c r="FF336" t="s">
        <v>234</v>
      </c>
      <c r="FG336" t="s">
        <v>234</v>
      </c>
      <c r="FH336" t="s">
        <v>234</v>
      </c>
      <c r="FI336" t="s">
        <v>234</v>
      </c>
      <c r="FJ336" t="s">
        <v>234</v>
      </c>
      <c r="FK336" t="s">
        <v>234</v>
      </c>
      <c r="FL336" t="s">
        <v>234</v>
      </c>
      <c r="FM336" t="s">
        <v>234</v>
      </c>
      <c r="FN336" t="s">
        <v>234</v>
      </c>
      <c r="FO336" t="s">
        <v>234</v>
      </c>
      <c r="FP336" t="s">
        <v>234</v>
      </c>
      <c r="FQ336" t="s">
        <v>234</v>
      </c>
      <c r="FR336" t="s">
        <v>234</v>
      </c>
      <c r="FS336" t="s">
        <v>234</v>
      </c>
      <c r="FT336" t="s">
        <v>234</v>
      </c>
      <c r="FU336" t="s">
        <v>234</v>
      </c>
      <c r="FV336" t="s">
        <v>234</v>
      </c>
      <c r="FW336" t="s">
        <v>234</v>
      </c>
      <c r="FX336" t="s">
        <v>234</v>
      </c>
      <c r="FY336" t="s">
        <v>234</v>
      </c>
      <c r="FZ336" t="s">
        <v>234</v>
      </c>
      <c r="GA336" t="s">
        <v>234</v>
      </c>
      <c r="GB336" t="s">
        <v>234</v>
      </c>
      <c r="GC336" t="s">
        <v>234</v>
      </c>
      <c r="GD336" t="s">
        <v>234</v>
      </c>
      <c r="GE336" t="s">
        <v>234</v>
      </c>
      <c r="GF336" t="s">
        <v>234</v>
      </c>
      <c r="GG336" t="s">
        <v>234</v>
      </c>
      <c r="GH336" t="s">
        <v>234</v>
      </c>
      <c r="GI336" t="s">
        <v>234</v>
      </c>
      <c r="GJ336" t="s">
        <v>234</v>
      </c>
      <c r="GK336" t="s">
        <v>234</v>
      </c>
      <c r="GL336" t="s">
        <v>234</v>
      </c>
      <c r="GM336" t="s">
        <v>234</v>
      </c>
      <c r="GN336" t="s">
        <v>234</v>
      </c>
      <c r="GO336" t="s">
        <v>234</v>
      </c>
      <c r="GP336" t="s">
        <v>234</v>
      </c>
      <c r="GQ336" t="s">
        <v>234</v>
      </c>
      <c r="GR336" t="s">
        <v>1445</v>
      </c>
      <c r="GS336" t="s">
        <v>234</v>
      </c>
      <c r="GT336" t="s">
        <v>234</v>
      </c>
      <c r="GU336" t="s">
        <v>234</v>
      </c>
      <c r="GV336" t="s">
        <v>234</v>
      </c>
      <c r="GW336" t="s">
        <v>234</v>
      </c>
      <c r="GX336" t="s">
        <v>234</v>
      </c>
      <c r="GY336" t="s">
        <v>234</v>
      </c>
      <c r="GZ336" t="s">
        <v>234</v>
      </c>
      <c r="HA336" t="s">
        <v>4240</v>
      </c>
      <c r="HB336">
        <v>0</v>
      </c>
      <c r="HC336">
        <v>1</v>
      </c>
      <c r="HD336">
        <v>0</v>
      </c>
      <c r="HE336">
        <v>1</v>
      </c>
      <c r="HF336">
        <v>0</v>
      </c>
      <c r="HG336">
        <v>0</v>
      </c>
      <c r="HH336">
        <v>0</v>
      </c>
      <c r="HI336">
        <v>0</v>
      </c>
      <c r="HJ336" t="s">
        <v>234</v>
      </c>
      <c r="HK336" t="s">
        <v>1655</v>
      </c>
      <c r="HL336" t="s">
        <v>234</v>
      </c>
      <c r="HM336" t="s">
        <v>309</v>
      </c>
      <c r="HN336">
        <v>1</v>
      </c>
      <c r="HO336">
        <v>0</v>
      </c>
      <c r="HP336">
        <v>0</v>
      </c>
      <c r="HQ336" t="s">
        <v>234</v>
      </c>
      <c r="HR336" t="s">
        <v>234</v>
      </c>
      <c r="HS336" t="s">
        <v>234</v>
      </c>
      <c r="HT336" t="s">
        <v>234</v>
      </c>
      <c r="HU336" t="s">
        <v>234</v>
      </c>
      <c r="HV336" t="s">
        <v>234</v>
      </c>
      <c r="HW336" t="s">
        <v>234</v>
      </c>
      <c r="HX336" t="s">
        <v>234</v>
      </c>
      <c r="HY336" t="s">
        <v>234</v>
      </c>
      <c r="HZ336" t="s">
        <v>234</v>
      </c>
      <c r="IA336" t="s">
        <v>234</v>
      </c>
      <c r="IB336" t="s">
        <v>234</v>
      </c>
      <c r="IC336" t="s">
        <v>234</v>
      </c>
      <c r="ID336" t="s">
        <v>234</v>
      </c>
      <c r="IE336" t="s">
        <v>234</v>
      </c>
      <c r="IF336" t="s">
        <v>234</v>
      </c>
      <c r="IG336" t="s">
        <v>234</v>
      </c>
      <c r="IH336" t="s">
        <v>234</v>
      </c>
      <c r="II336" t="s">
        <v>234</v>
      </c>
      <c r="IJ336" t="s">
        <v>234</v>
      </c>
      <c r="IK336" t="s">
        <v>234</v>
      </c>
      <c r="IL336" t="s">
        <v>234</v>
      </c>
      <c r="IM336" t="s">
        <v>234</v>
      </c>
      <c r="IN336" t="s">
        <v>234</v>
      </c>
      <c r="IO336" t="s">
        <v>234</v>
      </c>
      <c r="IP336" t="s">
        <v>234</v>
      </c>
      <c r="IQ336" t="s">
        <v>234</v>
      </c>
      <c r="IR336" t="s">
        <v>234</v>
      </c>
      <c r="IS336" t="s">
        <v>234</v>
      </c>
      <c r="IT336" t="s">
        <v>234</v>
      </c>
      <c r="IU336" t="s">
        <v>234</v>
      </c>
      <c r="IV336" t="s">
        <v>234</v>
      </c>
      <c r="IW336" t="s">
        <v>234</v>
      </c>
      <c r="IX336" t="s">
        <v>234</v>
      </c>
      <c r="IY336" t="s">
        <v>234</v>
      </c>
      <c r="IZ336" t="s">
        <v>234</v>
      </c>
      <c r="JA336" t="s">
        <v>234</v>
      </c>
      <c r="JB336" t="s">
        <v>234</v>
      </c>
      <c r="JC336" t="s">
        <v>234</v>
      </c>
      <c r="JD336" t="s">
        <v>234</v>
      </c>
      <c r="JE336" t="s">
        <v>234</v>
      </c>
      <c r="JF336" t="s">
        <v>234</v>
      </c>
      <c r="JG336" t="s">
        <v>234</v>
      </c>
      <c r="JH336" t="s">
        <v>234</v>
      </c>
      <c r="JI336" t="s">
        <v>234</v>
      </c>
      <c r="JJ336" t="s">
        <v>234</v>
      </c>
      <c r="JK336" t="s">
        <v>234</v>
      </c>
      <c r="JL336" t="s">
        <v>234</v>
      </c>
      <c r="JM336" t="s">
        <v>234</v>
      </c>
      <c r="JN336" t="s">
        <v>234</v>
      </c>
      <c r="JO336" t="s">
        <v>234</v>
      </c>
      <c r="JP336" t="s">
        <v>234</v>
      </c>
      <c r="JQ336" t="s">
        <v>234</v>
      </c>
      <c r="JR336" t="s">
        <v>234</v>
      </c>
      <c r="JS336" t="s">
        <v>234</v>
      </c>
      <c r="JT336" t="s">
        <v>234</v>
      </c>
      <c r="JU336" t="s">
        <v>234</v>
      </c>
      <c r="JV336" t="s">
        <v>234</v>
      </c>
      <c r="JW336" t="s">
        <v>234</v>
      </c>
      <c r="JX336" t="s">
        <v>3443</v>
      </c>
    </row>
    <row r="337" spans="1:284" x14ac:dyDescent="0.35">
      <c r="A337" t="s">
        <v>4569</v>
      </c>
      <c r="B337" s="268">
        <v>44623</v>
      </c>
      <c r="C337" t="s">
        <v>451</v>
      </c>
      <c r="D337" t="s">
        <v>450</v>
      </c>
      <c r="E337" t="s">
        <v>4536</v>
      </c>
      <c r="F337" t="s">
        <v>441</v>
      </c>
      <c r="G337" t="s">
        <v>1825</v>
      </c>
      <c r="H337" t="s">
        <v>4537</v>
      </c>
      <c r="I337" t="s">
        <v>246</v>
      </c>
      <c r="J337" t="s">
        <v>4539</v>
      </c>
      <c r="K337" t="s">
        <v>366</v>
      </c>
      <c r="L337" t="s">
        <v>284</v>
      </c>
      <c r="M337" t="s">
        <v>250</v>
      </c>
      <c r="N337" t="s">
        <v>234</v>
      </c>
      <c r="O337" t="s">
        <v>234</v>
      </c>
      <c r="P337" t="s">
        <v>316</v>
      </c>
      <c r="Q337" t="s">
        <v>234</v>
      </c>
      <c r="R337" t="s">
        <v>318</v>
      </c>
      <c r="S337">
        <v>1</v>
      </c>
      <c r="T337">
        <v>0</v>
      </c>
      <c r="U337">
        <v>0</v>
      </c>
      <c r="V337">
        <v>0</v>
      </c>
      <c r="W337">
        <v>0</v>
      </c>
      <c r="X337">
        <v>0</v>
      </c>
      <c r="Y337">
        <v>0</v>
      </c>
      <c r="Z337">
        <v>0</v>
      </c>
      <c r="AA337" t="s">
        <v>309</v>
      </c>
      <c r="AB337" t="s">
        <v>750</v>
      </c>
      <c r="AC337" t="s">
        <v>4560</v>
      </c>
      <c r="AD337">
        <v>1</v>
      </c>
      <c r="AE337">
        <v>0</v>
      </c>
      <c r="AF337">
        <v>0</v>
      </c>
      <c r="AG337">
        <v>1</v>
      </c>
      <c r="AH337">
        <v>1</v>
      </c>
      <c r="AI337">
        <v>0</v>
      </c>
      <c r="AJ337">
        <v>0</v>
      </c>
      <c r="AK337">
        <v>0</v>
      </c>
      <c r="AL337">
        <v>0</v>
      </c>
      <c r="AM337">
        <v>0</v>
      </c>
      <c r="AN337" t="s">
        <v>234</v>
      </c>
      <c r="AO337" t="s">
        <v>317</v>
      </c>
      <c r="AP337" t="s">
        <v>289</v>
      </c>
      <c r="AQ337" t="s">
        <v>1468</v>
      </c>
      <c r="AR337">
        <v>0</v>
      </c>
      <c r="AS337">
        <v>0</v>
      </c>
      <c r="AT337">
        <v>0</v>
      </c>
      <c r="AU337">
        <v>0</v>
      </c>
      <c r="AV337">
        <v>1</v>
      </c>
      <c r="AW337">
        <v>0</v>
      </c>
      <c r="AX337">
        <v>0</v>
      </c>
      <c r="AY337">
        <v>0</v>
      </c>
      <c r="AZ337" t="s">
        <v>1500</v>
      </c>
      <c r="BA337" t="s">
        <v>234</v>
      </c>
      <c r="BB337" t="s">
        <v>234</v>
      </c>
      <c r="BC337" t="s">
        <v>234</v>
      </c>
      <c r="BD337" t="s">
        <v>234</v>
      </c>
      <c r="BE337" s="252" t="s">
        <v>234</v>
      </c>
      <c r="BF337" t="s">
        <v>234</v>
      </c>
      <c r="BG337" t="s">
        <v>234</v>
      </c>
      <c r="BH337" s="252" t="s">
        <v>234</v>
      </c>
      <c r="BI337" t="s">
        <v>234</v>
      </c>
      <c r="BJ337" t="s">
        <v>234</v>
      </c>
      <c r="BK337" s="252" t="s">
        <v>234</v>
      </c>
      <c r="BL337" t="s">
        <v>234</v>
      </c>
      <c r="BM337">
        <v>575</v>
      </c>
      <c r="BN337" s="252">
        <v>239.583333333333</v>
      </c>
      <c r="BO337" t="s">
        <v>1445</v>
      </c>
      <c r="BP337" t="s">
        <v>234</v>
      </c>
      <c r="BQ337" s="252" t="s">
        <v>234</v>
      </c>
      <c r="BR337" t="s">
        <v>234</v>
      </c>
      <c r="BS337" t="s">
        <v>234</v>
      </c>
      <c r="BT337" t="s">
        <v>234</v>
      </c>
      <c r="BU337" t="s">
        <v>234</v>
      </c>
      <c r="BV337" t="s">
        <v>234</v>
      </c>
      <c r="BW337" t="s">
        <v>234</v>
      </c>
      <c r="BX337" t="s">
        <v>234</v>
      </c>
      <c r="BY337" t="s">
        <v>234</v>
      </c>
      <c r="BZ337" t="s">
        <v>234</v>
      </c>
      <c r="CA337" t="s">
        <v>234</v>
      </c>
      <c r="CB337" t="s">
        <v>234</v>
      </c>
      <c r="CC337" t="s">
        <v>234</v>
      </c>
      <c r="CD337" t="s">
        <v>234</v>
      </c>
      <c r="CE337" t="s">
        <v>1445</v>
      </c>
      <c r="CF337" t="s">
        <v>234</v>
      </c>
      <c r="CG337" t="s">
        <v>234</v>
      </c>
      <c r="CH337" t="s">
        <v>234</v>
      </c>
      <c r="CI337" t="s">
        <v>234</v>
      </c>
      <c r="CJ337" t="s">
        <v>234</v>
      </c>
      <c r="CK337" t="s">
        <v>234</v>
      </c>
      <c r="CL337" t="s">
        <v>234</v>
      </c>
      <c r="CM337" t="s">
        <v>234</v>
      </c>
      <c r="CN337" t="s">
        <v>234</v>
      </c>
      <c r="CO337" t="s">
        <v>234</v>
      </c>
      <c r="CP337" t="s">
        <v>234</v>
      </c>
      <c r="CQ337" t="s">
        <v>234</v>
      </c>
      <c r="CR337" t="s">
        <v>234</v>
      </c>
      <c r="CS337" t="s">
        <v>234</v>
      </c>
      <c r="CT337" t="s">
        <v>234</v>
      </c>
      <c r="CU337" t="s">
        <v>234</v>
      </c>
      <c r="CV337" t="s">
        <v>234</v>
      </c>
      <c r="CW337" t="s">
        <v>234</v>
      </c>
      <c r="CX337" t="s">
        <v>234</v>
      </c>
      <c r="CY337" t="s">
        <v>234</v>
      </c>
      <c r="CZ337" t="s">
        <v>234</v>
      </c>
      <c r="DA337" t="s">
        <v>234</v>
      </c>
      <c r="DB337" t="s">
        <v>234</v>
      </c>
      <c r="DC337" t="s">
        <v>234</v>
      </c>
      <c r="DD337" t="s">
        <v>234</v>
      </c>
      <c r="DE337" t="s">
        <v>1655</v>
      </c>
      <c r="DF337" t="s">
        <v>1445</v>
      </c>
      <c r="DG337" t="s">
        <v>1655</v>
      </c>
      <c r="DH337" t="s">
        <v>441</v>
      </c>
      <c r="DI337" t="s">
        <v>305</v>
      </c>
      <c r="DJ337" t="s">
        <v>2151</v>
      </c>
      <c r="DK337" t="s">
        <v>314</v>
      </c>
      <c r="DL337" t="s">
        <v>234</v>
      </c>
      <c r="DM337" t="s">
        <v>234</v>
      </c>
      <c r="DN337" t="s">
        <v>234</v>
      </c>
      <c r="DO337" t="s">
        <v>234</v>
      </c>
      <c r="DP337" t="s">
        <v>234</v>
      </c>
      <c r="DQ337" t="s">
        <v>234</v>
      </c>
      <c r="DR337" t="s">
        <v>234</v>
      </c>
      <c r="DS337" t="s">
        <v>234</v>
      </c>
      <c r="DT337" t="s">
        <v>234</v>
      </c>
      <c r="DU337" t="s">
        <v>234</v>
      </c>
      <c r="DV337" t="s">
        <v>234</v>
      </c>
      <c r="DW337" t="s">
        <v>234</v>
      </c>
      <c r="DX337" t="s">
        <v>234</v>
      </c>
      <c r="DY337" t="s">
        <v>234</v>
      </c>
      <c r="DZ337" t="s">
        <v>234</v>
      </c>
      <c r="EA337" t="s">
        <v>234</v>
      </c>
      <c r="EB337" t="s">
        <v>234</v>
      </c>
      <c r="EC337" t="s">
        <v>234</v>
      </c>
      <c r="ED337" t="s">
        <v>234</v>
      </c>
      <c r="EE337" t="s">
        <v>234</v>
      </c>
      <c r="EF337" t="s">
        <v>234</v>
      </c>
      <c r="EG337" t="s">
        <v>234</v>
      </c>
      <c r="EH337" t="s">
        <v>234</v>
      </c>
      <c r="EI337" t="s">
        <v>234</v>
      </c>
      <c r="EJ337" t="s">
        <v>234</v>
      </c>
      <c r="EK337" s="252" t="s">
        <v>234</v>
      </c>
      <c r="EL337" t="s">
        <v>234</v>
      </c>
      <c r="EM337" t="s">
        <v>234</v>
      </c>
      <c r="EN337" t="s">
        <v>234</v>
      </c>
      <c r="EO337" t="s">
        <v>234</v>
      </c>
      <c r="EP337" t="s">
        <v>234</v>
      </c>
      <c r="EQ337" s="252" t="s">
        <v>234</v>
      </c>
      <c r="ER337" t="s">
        <v>234</v>
      </c>
      <c r="ES337" t="s">
        <v>234</v>
      </c>
      <c r="ET337" t="s">
        <v>234</v>
      </c>
      <c r="EU337" t="s">
        <v>234</v>
      </c>
      <c r="EV337" t="s">
        <v>234</v>
      </c>
      <c r="EW337" t="s">
        <v>234</v>
      </c>
      <c r="EX337" t="s">
        <v>234</v>
      </c>
      <c r="EY337" t="s">
        <v>234</v>
      </c>
      <c r="EZ337" t="s">
        <v>234</v>
      </c>
      <c r="FA337" t="s">
        <v>234</v>
      </c>
      <c r="FB337" t="s">
        <v>234</v>
      </c>
      <c r="FC337" t="s">
        <v>234</v>
      </c>
      <c r="FD337" t="s">
        <v>234</v>
      </c>
      <c r="FE337" t="s">
        <v>234</v>
      </c>
      <c r="FF337" t="s">
        <v>234</v>
      </c>
      <c r="FG337" t="s">
        <v>234</v>
      </c>
      <c r="FH337" t="s">
        <v>234</v>
      </c>
      <c r="FI337" t="s">
        <v>234</v>
      </c>
      <c r="FJ337" t="s">
        <v>234</v>
      </c>
      <c r="FK337" t="s">
        <v>234</v>
      </c>
      <c r="FL337" t="s">
        <v>234</v>
      </c>
      <c r="FM337" t="s">
        <v>234</v>
      </c>
      <c r="FN337" t="s">
        <v>234</v>
      </c>
      <c r="FO337" t="s">
        <v>234</v>
      </c>
      <c r="FP337" t="s">
        <v>234</v>
      </c>
      <c r="FQ337" t="s">
        <v>234</v>
      </c>
      <c r="FR337" t="s">
        <v>234</v>
      </c>
      <c r="FS337" t="s">
        <v>234</v>
      </c>
      <c r="FT337" t="s">
        <v>234</v>
      </c>
      <c r="FU337" t="s">
        <v>234</v>
      </c>
      <c r="FV337" t="s">
        <v>234</v>
      </c>
      <c r="FW337" t="s">
        <v>234</v>
      </c>
      <c r="FX337" t="s">
        <v>234</v>
      </c>
      <c r="FY337" t="s">
        <v>234</v>
      </c>
      <c r="FZ337" t="s">
        <v>234</v>
      </c>
      <c r="GA337" t="s">
        <v>234</v>
      </c>
      <c r="GB337" t="s">
        <v>234</v>
      </c>
      <c r="GC337" t="s">
        <v>234</v>
      </c>
      <c r="GD337" t="s">
        <v>234</v>
      </c>
      <c r="GE337" t="s">
        <v>234</v>
      </c>
      <c r="GF337" t="s">
        <v>234</v>
      </c>
      <c r="GG337" t="s">
        <v>234</v>
      </c>
      <c r="GH337" t="s">
        <v>234</v>
      </c>
      <c r="GI337" t="s">
        <v>234</v>
      </c>
      <c r="GJ337" t="s">
        <v>234</v>
      </c>
      <c r="GK337" t="s">
        <v>234</v>
      </c>
      <c r="GL337" t="s">
        <v>234</v>
      </c>
      <c r="GM337" t="s">
        <v>234</v>
      </c>
      <c r="GN337" t="s">
        <v>234</v>
      </c>
      <c r="GO337" t="s">
        <v>234</v>
      </c>
      <c r="GP337" t="s">
        <v>234</v>
      </c>
      <c r="GQ337" t="s">
        <v>234</v>
      </c>
      <c r="GR337" t="s">
        <v>1445</v>
      </c>
      <c r="GS337" t="s">
        <v>234</v>
      </c>
      <c r="GT337" t="s">
        <v>234</v>
      </c>
      <c r="GU337" t="s">
        <v>234</v>
      </c>
      <c r="GV337" t="s">
        <v>234</v>
      </c>
      <c r="GW337" t="s">
        <v>234</v>
      </c>
      <c r="GX337" t="s">
        <v>234</v>
      </c>
      <c r="GY337" t="s">
        <v>234</v>
      </c>
      <c r="GZ337" t="s">
        <v>234</v>
      </c>
      <c r="HA337" t="s">
        <v>1591</v>
      </c>
      <c r="HB337">
        <v>0</v>
      </c>
      <c r="HC337">
        <v>0</v>
      </c>
      <c r="HD337">
        <v>0</v>
      </c>
      <c r="HE337">
        <v>0</v>
      </c>
      <c r="HF337">
        <v>0</v>
      </c>
      <c r="HG337">
        <v>1</v>
      </c>
      <c r="HH337">
        <v>0</v>
      </c>
      <c r="HI337">
        <v>0</v>
      </c>
      <c r="HJ337" t="s">
        <v>234</v>
      </c>
      <c r="HK337" t="s">
        <v>1655</v>
      </c>
      <c r="HL337" t="s">
        <v>234</v>
      </c>
      <c r="HM337" t="s">
        <v>309</v>
      </c>
      <c r="HN337">
        <v>1</v>
      </c>
      <c r="HO337">
        <v>0</v>
      </c>
      <c r="HP337">
        <v>0</v>
      </c>
      <c r="HQ337" t="s">
        <v>234</v>
      </c>
      <c r="HR337" t="s">
        <v>234</v>
      </c>
      <c r="HS337" t="s">
        <v>234</v>
      </c>
      <c r="HT337" t="s">
        <v>234</v>
      </c>
      <c r="HU337" t="s">
        <v>234</v>
      </c>
      <c r="HV337" t="s">
        <v>234</v>
      </c>
      <c r="HW337" t="s">
        <v>234</v>
      </c>
      <c r="HX337" t="s">
        <v>234</v>
      </c>
      <c r="HY337" t="s">
        <v>234</v>
      </c>
      <c r="HZ337" t="s">
        <v>234</v>
      </c>
      <c r="IA337" t="s">
        <v>234</v>
      </c>
      <c r="IB337" t="s">
        <v>234</v>
      </c>
      <c r="IC337" t="s">
        <v>234</v>
      </c>
      <c r="ID337" t="s">
        <v>234</v>
      </c>
      <c r="IE337" t="s">
        <v>234</v>
      </c>
      <c r="IF337" t="s">
        <v>234</v>
      </c>
      <c r="IG337" t="s">
        <v>234</v>
      </c>
      <c r="IH337" t="s">
        <v>234</v>
      </c>
      <c r="II337" t="s">
        <v>234</v>
      </c>
      <c r="IJ337" t="s">
        <v>234</v>
      </c>
      <c r="IK337" t="s">
        <v>234</v>
      </c>
      <c r="IL337" t="s">
        <v>234</v>
      </c>
      <c r="IM337" t="s">
        <v>234</v>
      </c>
      <c r="IN337" t="s">
        <v>234</v>
      </c>
      <c r="IO337" t="s">
        <v>234</v>
      </c>
      <c r="IP337" t="s">
        <v>234</v>
      </c>
      <c r="IQ337" t="s">
        <v>234</v>
      </c>
      <c r="IR337" t="s">
        <v>234</v>
      </c>
      <c r="IS337" t="s">
        <v>234</v>
      </c>
      <c r="IT337" t="s">
        <v>234</v>
      </c>
      <c r="IU337" t="s">
        <v>234</v>
      </c>
      <c r="IV337" t="s">
        <v>234</v>
      </c>
      <c r="IW337" t="s">
        <v>234</v>
      </c>
      <c r="IX337" t="s">
        <v>234</v>
      </c>
      <c r="IY337" t="s">
        <v>234</v>
      </c>
      <c r="IZ337" t="s">
        <v>234</v>
      </c>
      <c r="JA337" t="s">
        <v>234</v>
      </c>
      <c r="JB337" t="s">
        <v>234</v>
      </c>
      <c r="JC337" t="s">
        <v>234</v>
      </c>
      <c r="JD337" t="s">
        <v>234</v>
      </c>
      <c r="JE337" t="s">
        <v>234</v>
      </c>
      <c r="JF337" t="s">
        <v>234</v>
      </c>
      <c r="JG337" t="s">
        <v>234</v>
      </c>
      <c r="JH337" t="s">
        <v>234</v>
      </c>
      <c r="JI337" t="s">
        <v>234</v>
      </c>
      <c r="JJ337" t="s">
        <v>234</v>
      </c>
      <c r="JK337" t="s">
        <v>234</v>
      </c>
      <c r="JL337" t="s">
        <v>234</v>
      </c>
      <c r="JM337" t="s">
        <v>234</v>
      </c>
      <c r="JN337" t="s">
        <v>234</v>
      </c>
      <c r="JO337" t="s">
        <v>234</v>
      </c>
      <c r="JP337" t="s">
        <v>234</v>
      </c>
      <c r="JQ337" t="s">
        <v>234</v>
      </c>
      <c r="JR337" t="s">
        <v>234</v>
      </c>
      <c r="JS337" t="s">
        <v>234</v>
      </c>
      <c r="JT337" t="s">
        <v>234</v>
      </c>
      <c r="JU337" t="s">
        <v>234</v>
      </c>
      <c r="JV337" t="s">
        <v>234</v>
      </c>
      <c r="JW337" t="s">
        <v>234</v>
      </c>
      <c r="JX337" t="s">
        <v>3443</v>
      </c>
    </row>
    <row r="338" spans="1:284" x14ac:dyDescent="0.35">
      <c r="A338" t="s">
        <v>4570</v>
      </c>
      <c r="B338" s="268">
        <v>44623</v>
      </c>
      <c r="C338" t="s">
        <v>451</v>
      </c>
      <c r="D338" t="s">
        <v>450</v>
      </c>
      <c r="E338" t="s">
        <v>4536</v>
      </c>
      <c r="F338" t="s">
        <v>441</v>
      </c>
      <c r="G338" t="s">
        <v>1825</v>
      </c>
      <c r="H338" t="s">
        <v>4537</v>
      </c>
      <c r="I338" t="s">
        <v>246</v>
      </c>
      <c r="J338" t="s">
        <v>4539</v>
      </c>
      <c r="K338" t="s">
        <v>366</v>
      </c>
      <c r="L338" t="s">
        <v>284</v>
      </c>
      <c r="M338" t="s">
        <v>250</v>
      </c>
      <c r="N338" t="s">
        <v>234</v>
      </c>
      <c r="O338" t="s">
        <v>234</v>
      </c>
      <c r="P338" t="s">
        <v>285</v>
      </c>
      <c r="Q338" t="s">
        <v>234</v>
      </c>
      <c r="R338" t="s">
        <v>318</v>
      </c>
      <c r="S338">
        <v>1</v>
      </c>
      <c r="T338">
        <v>0</v>
      </c>
      <c r="U338">
        <v>0</v>
      </c>
      <c r="V338">
        <v>0</v>
      </c>
      <c r="W338">
        <v>0</v>
      </c>
      <c r="X338">
        <v>0</v>
      </c>
      <c r="Y338">
        <v>0</v>
      </c>
      <c r="Z338">
        <v>0</v>
      </c>
      <c r="AA338" t="s">
        <v>309</v>
      </c>
      <c r="AB338" t="s">
        <v>750</v>
      </c>
      <c r="AC338" t="s">
        <v>4560</v>
      </c>
      <c r="AD338">
        <v>1</v>
      </c>
      <c r="AE338">
        <v>0</v>
      </c>
      <c r="AF338">
        <v>0</v>
      </c>
      <c r="AG338">
        <v>1</v>
      </c>
      <c r="AH338">
        <v>1</v>
      </c>
      <c r="AI338">
        <v>0</v>
      </c>
      <c r="AJ338">
        <v>0</v>
      </c>
      <c r="AK338">
        <v>0</v>
      </c>
      <c r="AL338">
        <v>0</v>
      </c>
      <c r="AM338">
        <v>0</v>
      </c>
      <c r="AN338" t="s">
        <v>234</v>
      </c>
      <c r="AO338" t="s">
        <v>304</v>
      </c>
      <c r="AP338" t="s">
        <v>311</v>
      </c>
      <c r="AQ338" t="s">
        <v>1468</v>
      </c>
      <c r="AR338">
        <v>0</v>
      </c>
      <c r="AS338">
        <v>0</v>
      </c>
      <c r="AT338">
        <v>0</v>
      </c>
      <c r="AU338">
        <v>0</v>
      </c>
      <c r="AV338">
        <v>1</v>
      </c>
      <c r="AW338">
        <v>0</v>
      </c>
      <c r="AX338">
        <v>0</v>
      </c>
      <c r="AY338">
        <v>0</v>
      </c>
      <c r="AZ338" t="s">
        <v>1500</v>
      </c>
      <c r="BA338" t="s">
        <v>234</v>
      </c>
      <c r="BB338" t="s">
        <v>234</v>
      </c>
      <c r="BC338" t="s">
        <v>234</v>
      </c>
      <c r="BD338" t="s">
        <v>234</v>
      </c>
      <c r="BE338" s="252" t="s">
        <v>234</v>
      </c>
      <c r="BF338" t="s">
        <v>234</v>
      </c>
      <c r="BG338" t="s">
        <v>234</v>
      </c>
      <c r="BH338" s="252" t="s">
        <v>234</v>
      </c>
      <c r="BI338" t="s">
        <v>234</v>
      </c>
      <c r="BJ338" t="s">
        <v>234</v>
      </c>
      <c r="BK338" s="252" t="s">
        <v>234</v>
      </c>
      <c r="BL338" t="s">
        <v>234</v>
      </c>
      <c r="BM338">
        <v>600</v>
      </c>
      <c r="BN338" s="252">
        <v>250</v>
      </c>
      <c r="BO338" t="s">
        <v>1445</v>
      </c>
      <c r="BP338" t="s">
        <v>234</v>
      </c>
      <c r="BQ338" s="252" t="s">
        <v>234</v>
      </c>
      <c r="BR338" t="s">
        <v>234</v>
      </c>
      <c r="BS338" t="s">
        <v>234</v>
      </c>
      <c r="BT338" t="s">
        <v>234</v>
      </c>
      <c r="BU338" t="s">
        <v>234</v>
      </c>
      <c r="BV338" t="s">
        <v>234</v>
      </c>
      <c r="BW338" t="s">
        <v>234</v>
      </c>
      <c r="BX338" t="s">
        <v>234</v>
      </c>
      <c r="BY338" t="s">
        <v>234</v>
      </c>
      <c r="BZ338" t="s">
        <v>234</v>
      </c>
      <c r="CA338" t="s">
        <v>234</v>
      </c>
      <c r="CB338" t="s">
        <v>234</v>
      </c>
      <c r="CC338" t="s">
        <v>234</v>
      </c>
      <c r="CD338" t="s">
        <v>234</v>
      </c>
      <c r="CE338" t="s">
        <v>1655</v>
      </c>
      <c r="CF338" t="s">
        <v>1531</v>
      </c>
      <c r="CG338">
        <v>0</v>
      </c>
      <c r="CH338">
        <v>0</v>
      </c>
      <c r="CI338">
        <v>0</v>
      </c>
      <c r="CJ338">
        <v>0</v>
      </c>
      <c r="CK338">
        <v>0</v>
      </c>
      <c r="CL338">
        <v>1</v>
      </c>
      <c r="CM338">
        <v>0</v>
      </c>
      <c r="CN338">
        <v>0</v>
      </c>
      <c r="CO338">
        <v>0</v>
      </c>
      <c r="CP338">
        <v>0</v>
      </c>
      <c r="CQ338">
        <v>0</v>
      </c>
      <c r="CR338">
        <v>0</v>
      </c>
      <c r="CS338">
        <v>0</v>
      </c>
      <c r="CT338">
        <v>0</v>
      </c>
      <c r="CU338" t="s">
        <v>234</v>
      </c>
      <c r="CV338" t="s">
        <v>1468</v>
      </c>
      <c r="CW338">
        <v>0</v>
      </c>
      <c r="CX338">
        <v>0</v>
      </c>
      <c r="CY338">
        <v>0</v>
      </c>
      <c r="CZ338">
        <v>0</v>
      </c>
      <c r="DA338">
        <v>1</v>
      </c>
      <c r="DB338">
        <v>0</v>
      </c>
      <c r="DC338">
        <v>0</v>
      </c>
      <c r="DD338">
        <v>0</v>
      </c>
      <c r="DE338" t="s">
        <v>1655</v>
      </c>
      <c r="DF338" t="s">
        <v>1655</v>
      </c>
      <c r="DG338" t="s">
        <v>1655</v>
      </c>
      <c r="DH338" t="s">
        <v>441</v>
      </c>
      <c r="DI338" t="s">
        <v>305</v>
      </c>
      <c r="DJ338" t="s">
        <v>1922</v>
      </c>
      <c r="DK338" t="s">
        <v>314</v>
      </c>
      <c r="DL338" t="s">
        <v>234</v>
      </c>
      <c r="DM338" t="s">
        <v>234</v>
      </c>
      <c r="DN338" t="s">
        <v>234</v>
      </c>
      <c r="DO338" t="s">
        <v>234</v>
      </c>
      <c r="DP338" t="s">
        <v>234</v>
      </c>
      <c r="DQ338" t="s">
        <v>234</v>
      </c>
      <c r="DR338" t="s">
        <v>234</v>
      </c>
      <c r="DS338" t="s">
        <v>234</v>
      </c>
      <c r="DT338" t="s">
        <v>234</v>
      </c>
      <c r="DU338" t="s">
        <v>234</v>
      </c>
      <c r="DV338" t="s">
        <v>234</v>
      </c>
      <c r="DW338" t="s">
        <v>234</v>
      </c>
      <c r="DX338" t="s">
        <v>234</v>
      </c>
      <c r="DY338" t="s">
        <v>234</v>
      </c>
      <c r="DZ338" t="s">
        <v>234</v>
      </c>
      <c r="EA338" t="s">
        <v>234</v>
      </c>
      <c r="EB338" t="s">
        <v>234</v>
      </c>
      <c r="EC338" t="s">
        <v>234</v>
      </c>
      <c r="ED338" t="s">
        <v>234</v>
      </c>
      <c r="EE338" t="s">
        <v>234</v>
      </c>
      <c r="EF338" t="s">
        <v>234</v>
      </c>
      <c r="EG338" t="s">
        <v>234</v>
      </c>
      <c r="EH338" t="s">
        <v>234</v>
      </c>
      <c r="EI338" t="s">
        <v>234</v>
      </c>
      <c r="EJ338" t="s">
        <v>234</v>
      </c>
      <c r="EK338" s="252" t="s">
        <v>234</v>
      </c>
      <c r="EL338" t="s">
        <v>234</v>
      </c>
      <c r="EM338" t="s">
        <v>234</v>
      </c>
      <c r="EN338" t="s">
        <v>234</v>
      </c>
      <c r="EO338" t="s">
        <v>234</v>
      </c>
      <c r="EP338" t="s">
        <v>234</v>
      </c>
      <c r="EQ338" s="252" t="s">
        <v>234</v>
      </c>
      <c r="ER338" t="s">
        <v>234</v>
      </c>
      <c r="ES338" t="s">
        <v>234</v>
      </c>
      <c r="ET338" t="s">
        <v>234</v>
      </c>
      <c r="EU338" t="s">
        <v>234</v>
      </c>
      <c r="EV338" t="s">
        <v>234</v>
      </c>
      <c r="EW338" t="s">
        <v>234</v>
      </c>
      <c r="EX338" t="s">
        <v>234</v>
      </c>
      <c r="EY338" t="s">
        <v>234</v>
      </c>
      <c r="EZ338" t="s">
        <v>234</v>
      </c>
      <c r="FA338" t="s">
        <v>234</v>
      </c>
      <c r="FB338" t="s">
        <v>234</v>
      </c>
      <c r="FC338" t="s">
        <v>234</v>
      </c>
      <c r="FD338" t="s">
        <v>234</v>
      </c>
      <c r="FE338" t="s">
        <v>234</v>
      </c>
      <c r="FF338" t="s">
        <v>234</v>
      </c>
      <c r="FG338" t="s">
        <v>234</v>
      </c>
      <c r="FH338" t="s">
        <v>234</v>
      </c>
      <c r="FI338" t="s">
        <v>234</v>
      </c>
      <c r="FJ338" t="s">
        <v>234</v>
      </c>
      <c r="FK338" t="s">
        <v>234</v>
      </c>
      <c r="FL338" t="s">
        <v>234</v>
      </c>
      <c r="FM338" t="s">
        <v>234</v>
      </c>
      <c r="FN338" t="s">
        <v>234</v>
      </c>
      <c r="FO338" t="s">
        <v>234</v>
      </c>
      <c r="FP338" t="s">
        <v>234</v>
      </c>
      <c r="FQ338" t="s">
        <v>234</v>
      </c>
      <c r="FR338" t="s">
        <v>234</v>
      </c>
      <c r="FS338" t="s">
        <v>234</v>
      </c>
      <c r="FT338" t="s">
        <v>234</v>
      </c>
      <c r="FU338" t="s">
        <v>234</v>
      </c>
      <c r="FV338" t="s">
        <v>234</v>
      </c>
      <c r="FW338" t="s">
        <v>234</v>
      </c>
      <c r="FX338" t="s">
        <v>234</v>
      </c>
      <c r="FY338" t="s">
        <v>234</v>
      </c>
      <c r="FZ338" t="s">
        <v>234</v>
      </c>
      <c r="GA338" t="s">
        <v>234</v>
      </c>
      <c r="GB338" t="s">
        <v>234</v>
      </c>
      <c r="GC338" t="s">
        <v>234</v>
      </c>
      <c r="GD338" t="s">
        <v>234</v>
      </c>
      <c r="GE338" t="s">
        <v>234</v>
      </c>
      <c r="GF338" t="s">
        <v>234</v>
      </c>
      <c r="GG338" t="s">
        <v>234</v>
      </c>
      <c r="GH338" t="s">
        <v>234</v>
      </c>
      <c r="GI338" t="s">
        <v>234</v>
      </c>
      <c r="GJ338" t="s">
        <v>234</v>
      </c>
      <c r="GK338" t="s">
        <v>234</v>
      </c>
      <c r="GL338" t="s">
        <v>234</v>
      </c>
      <c r="GM338" t="s">
        <v>234</v>
      </c>
      <c r="GN338" t="s">
        <v>234</v>
      </c>
      <c r="GO338" t="s">
        <v>234</v>
      </c>
      <c r="GP338" t="s">
        <v>234</v>
      </c>
      <c r="GQ338" t="s">
        <v>234</v>
      </c>
      <c r="GR338" t="s">
        <v>1445</v>
      </c>
      <c r="GS338" t="s">
        <v>234</v>
      </c>
      <c r="GT338" t="s">
        <v>234</v>
      </c>
      <c r="GU338" t="s">
        <v>234</v>
      </c>
      <c r="GV338" t="s">
        <v>234</v>
      </c>
      <c r="GW338" t="s">
        <v>234</v>
      </c>
      <c r="GX338" t="s">
        <v>234</v>
      </c>
      <c r="GY338" t="s">
        <v>234</v>
      </c>
      <c r="GZ338" t="s">
        <v>234</v>
      </c>
      <c r="HA338" t="s">
        <v>1591</v>
      </c>
      <c r="HB338">
        <v>0</v>
      </c>
      <c r="HC338">
        <v>0</v>
      </c>
      <c r="HD338">
        <v>0</v>
      </c>
      <c r="HE338">
        <v>0</v>
      </c>
      <c r="HF338">
        <v>0</v>
      </c>
      <c r="HG338">
        <v>1</v>
      </c>
      <c r="HH338">
        <v>0</v>
      </c>
      <c r="HI338">
        <v>0</v>
      </c>
      <c r="HJ338" t="s">
        <v>234</v>
      </c>
      <c r="HK338" t="s">
        <v>1655</v>
      </c>
      <c r="HL338" t="s">
        <v>234</v>
      </c>
      <c r="HM338" t="s">
        <v>309</v>
      </c>
      <c r="HN338">
        <v>1</v>
      </c>
      <c r="HO338">
        <v>0</v>
      </c>
      <c r="HP338">
        <v>0</v>
      </c>
      <c r="HQ338" t="s">
        <v>234</v>
      </c>
      <c r="HR338" t="s">
        <v>234</v>
      </c>
      <c r="HS338" t="s">
        <v>234</v>
      </c>
      <c r="HT338" t="s">
        <v>234</v>
      </c>
      <c r="HU338" t="s">
        <v>234</v>
      </c>
      <c r="HV338" t="s">
        <v>234</v>
      </c>
      <c r="HW338" t="s">
        <v>234</v>
      </c>
      <c r="HX338" t="s">
        <v>234</v>
      </c>
      <c r="HY338" t="s">
        <v>234</v>
      </c>
      <c r="HZ338" t="s">
        <v>234</v>
      </c>
      <c r="IA338" t="s">
        <v>234</v>
      </c>
      <c r="IB338" t="s">
        <v>234</v>
      </c>
      <c r="IC338" t="s">
        <v>234</v>
      </c>
      <c r="ID338" t="s">
        <v>234</v>
      </c>
      <c r="IE338" t="s">
        <v>234</v>
      </c>
      <c r="IF338" t="s">
        <v>234</v>
      </c>
      <c r="IG338" t="s">
        <v>234</v>
      </c>
      <c r="IH338" t="s">
        <v>234</v>
      </c>
      <c r="II338" t="s">
        <v>234</v>
      </c>
      <c r="IJ338" t="s">
        <v>234</v>
      </c>
      <c r="IK338" t="s">
        <v>234</v>
      </c>
      <c r="IL338" t="s">
        <v>234</v>
      </c>
      <c r="IM338" t="s">
        <v>234</v>
      </c>
      <c r="IN338" t="s">
        <v>234</v>
      </c>
      <c r="IO338" t="s">
        <v>234</v>
      </c>
      <c r="IP338" t="s">
        <v>234</v>
      </c>
      <c r="IQ338" t="s">
        <v>234</v>
      </c>
      <c r="IR338" t="s">
        <v>234</v>
      </c>
      <c r="IS338" t="s">
        <v>234</v>
      </c>
      <c r="IT338" t="s">
        <v>234</v>
      </c>
      <c r="IU338" t="s">
        <v>234</v>
      </c>
      <c r="IV338" t="s">
        <v>234</v>
      </c>
      <c r="IW338" t="s">
        <v>234</v>
      </c>
      <c r="IX338" t="s">
        <v>234</v>
      </c>
      <c r="IY338" t="s">
        <v>234</v>
      </c>
      <c r="IZ338" t="s">
        <v>234</v>
      </c>
      <c r="JA338" t="s">
        <v>234</v>
      </c>
      <c r="JB338" t="s">
        <v>234</v>
      </c>
      <c r="JC338" t="s">
        <v>234</v>
      </c>
      <c r="JD338" t="s">
        <v>234</v>
      </c>
      <c r="JE338" t="s">
        <v>234</v>
      </c>
      <c r="JF338" t="s">
        <v>234</v>
      </c>
      <c r="JG338" t="s">
        <v>234</v>
      </c>
      <c r="JH338" t="s">
        <v>234</v>
      </c>
      <c r="JI338" t="s">
        <v>234</v>
      </c>
      <c r="JJ338" t="s">
        <v>234</v>
      </c>
      <c r="JK338" t="s">
        <v>234</v>
      </c>
      <c r="JL338" t="s">
        <v>234</v>
      </c>
      <c r="JM338" t="s">
        <v>234</v>
      </c>
      <c r="JN338" t="s">
        <v>234</v>
      </c>
      <c r="JO338" t="s">
        <v>234</v>
      </c>
      <c r="JP338" t="s">
        <v>234</v>
      </c>
      <c r="JQ338" t="s">
        <v>234</v>
      </c>
      <c r="JR338" t="s">
        <v>234</v>
      </c>
      <c r="JS338" t="s">
        <v>234</v>
      </c>
      <c r="JT338" t="s">
        <v>234</v>
      </c>
      <c r="JU338" t="s">
        <v>234</v>
      </c>
      <c r="JV338" t="s">
        <v>234</v>
      </c>
      <c r="JW338" t="s">
        <v>234</v>
      </c>
      <c r="JX338" t="s">
        <v>3443</v>
      </c>
    </row>
    <row r="339" spans="1:284" x14ac:dyDescent="0.35">
      <c r="A339" t="s">
        <v>4573</v>
      </c>
      <c r="B339" s="268">
        <v>44623</v>
      </c>
      <c r="C339" t="s">
        <v>451</v>
      </c>
      <c r="D339" t="s">
        <v>450</v>
      </c>
      <c r="E339" t="s">
        <v>4536</v>
      </c>
      <c r="F339" t="s">
        <v>441</v>
      </c>
      <c r="G339" t="s">
        <v>1825</v>
      </c>
      <c r="H339" t="s">
        <v>4537</v>
      </c>
      <c r="I339" t="s">
        <v>246</v>
      </c>
      <c r="J339" t="s">
        <v>4539</v>
      </c>
      <c r="K339" t="s">
        <v>366</v>
      </c>
      <c r="L339" t="s">
        <v>284</v>
      </c>
      <c r="M339" t="s">
        <v>250</v>
      </c>
      <c r="N339" t="s">
        <v>234</v>
      </c>
      <c r="O339" t="s">
        <v>234</v>
      </c>
      <c r="P339" t="s">
        <v>285</v>
      </c>
      <c r="Q339" t="s">
        <v>234</v>
      </c>
      <c r="R339" t="s">
        <v>302</v>
      </c>
      <c r="S339">
        <v>0</v>
      </c>
      <c r="T339">
        <v>1</v>
      </c>
      <c r="U339">
        <v>0</v>
      </c>
      <c r="V339">
        <v>0</v>
      </c>
      <c r="W339">
        <v>0</v>
      </c>
      <c r="X339">
        <v>0</v>
      </c>
      <c r="Y339">
        <v>0</v>
      </c>
      <c r="Z339">
        <v>0</v>
      </c>
      <c r="AA339" t="s">
        <v>303</v>
      </c>
      <c r="AB339" t="s">
        <v>752</v>
      </c>
      <c r="AC339" t="s">
        <v>4571</v>
      </c>
      <c r="AD339">
        <v>1</v>
      </c>
      <c r="AE339">
        <v>0</v>
      </c>
      <c r="AF339">
        <v>0</v>
      </c>
      <c r="AG339">
        <v>1</v>
      </c>
      <c r="AH339">
        <v>1</v>
      </c>
      <c r="AI339">
        <v>0</v>
      </c>
      <c r="AJ339">
        <v>0</v>
      </c>
      <c r="AK339">
        <v>0</v>
      </c>
      <c r="AL339">
        <v>0</v>
      </c>
      <c r="AM339">
        <v>0</v>
      </c>
      <c r="AN339" t="s">
        <v>234</v>
      </c>
      <c r="AO339" t="s">
        <v>317</v>
      </c>
      <c r="AP339" t="s">
        <v>289</v>
      </c>
      <c r="AQ339" t="s">
        <v>234</v>
      </c>
      <c r="AR339" t="s">
        <v>234</v>
      </c>
      <c r="AS339" t="s">
        <v>234</v>
      </c>
      <c r="AT339" t="s">
        <v>234</v>
      </c>
      <c r="AU339" t="s">
        <v>234</v>
      </c>
      <c r="AV339" t="s">
        <v>234</v>
      </c>
      <c r="AW339" t="s">
        <v>234</v>
      </c>
      <c r="AX339" t="s">
        <v>234</v>
      </c>
      <c r="AY339" t="s">
        <v>234</v>
      </c>
      <c r="AZ339" t="s">
        <v>234</v>
      </c>
      <c r="BA339" t="s">
        <v>234</v>
      </c>
      <c r="BB339" t="s">
        <v>234</v>
      </c>
      <c r="BC339" t="s">
        <v>234</v>
      </c>
      <c r="BD339" t="s">
        <v>234</v>
      </c>
      <c r="BE339" s="252" t="s">
        <v>234</v>
      </c>
      <c r="BF339" t="s">
        <v>234</v>
      </c>
      <c r="BG339" t="s">
        <v>234</v>
      </c>
      <c r="BH339" s="252" t="s">
        <v>234</v>
      </c>
      <c r="BI339" t="s">
        <v>234</v>
      </c>
      <c r="BJ339" t="s">
        <v>234</v>
      </c>
      <c r="BK339" s="252" t="s">
        <v>234</v>
      </c>
      <c r="BL339" t="s">
        <v>234</v>
      </c>
      <c r="BM339" t="s">
        <v>234</v>
      </c>
      <c r="BN339" s="252" t="s">
        <v>234</v>
      </c>
      <c r="BO339" t="s">
        <v>234</v>
      </c>
      <c r="BP339" t="s">
        <v>234</v>
      </c>
      <c r="BQ339" s="252" t="s">
        <v>234</v>
      </c>
      <c r="BR339" t="s">
        <v>234</v>
      </c>
      <c r="BS339" t="s">
        <v>234</v>
      </c>
      <c r="BT339" t="s">
        <v>234</v>
      </c>
      <c r="BU339" t="s">
        <v>234</v>
      </c>
      <c r="BV339" t="s">
        <v>234</v>
      </c>
      <c r="BW339" t="s">
        <v>234</v>
      </c>
      <c r="BX339" t="s">
        <v>234</v>
      </c>
      <c r="BY339" t="s">
        <v>234</v>
      </c>
      <c r="BZ339" t="s">
        <v>234</v>
      </c>
      <c r="CA339" t="s">
        <v>234</v>
      </c>
      <c r="CB339" t="s">
        <v>234</v>
      </c>
      <c r="CC339" t="s">
        <v>234</v>
      </c>
      <c r="CD339" t="s">
        <v>234</v>
      </c>
      <c r="CE339" t="s">
        <v>234</v>
      </c>
      <c r="CF339" t="s">
        <v>234</v>
      </c>
      <c r="CG339" t="s">
        <v>234</v>
      </c>
      <c r="CH339" t="s">
        <v>234</v>
      </c>
      <c r="CI339" t="s">
        <v>234</v>
      </c>
      <c r="CJ339" t="s">
        <v>234</v>
      </c>
      <c r="CK339" t="s">
        <v>234</v>
      </c>
      <c r="CL339" t="s">
        <v>234</v>
      </c>
      <c r="CM339" t="s">
        <v>234</v>
      </c>
      <c r="CN339" t="s">
        <v>234</v>
      </c>
      <c r="CO339" t="s">
        <v>234</v>
      </c>
      <c r="CP339" t="s">
        <v>234</v>
      </c>
      <c r="CQ339" t="s">
        <v>234</v>
      </c>
      <c r="CR339" t="s">
        <v>234</v>
      </c>
      <c r="CS339" t="s">
        <v>234</v>
      </c>
      <c r="CT339" t="s">
        <v>234</v>
      </c>
      <c r="CU339" t="s">
        <v>234</v>
      </c>
      <c r="CV339" t="s">
        <v>234</v>
      </c>
      <c r="CW339" t="s">
        <v>234</v>
      </c>
      <c r="CX339" t="s">
        <v>234</v>
      </c>
      <c r="CY339" t="s">
        <v>234</v>
      </c>
      <c r="CZ339" t="s">
        <v>234</v>
      </c>
      <c r="DA339" t="s">
        <v>234</v>
      </c>
      <c r="DB339" t="s">
        <v>234</v>
      </c>
      <c r="DC339" t="s">
        <v>234</v>
      </c>
      <c r="DD339" t="s">
        <v>234</v>
      </c>
      <c r="DE339" t="s">
        <v>234</v>
      </c>
      <c r="DF339" t="s">
        <v>234</v>
      </c>
      <c r="DG339" t="s">
        <v>234</v>
      </c>
      <c r="DH339" t="s">
        <v>234</v>
      </c>
      <c r="DI339" t="s">
        <v>234</v>
      </c>
      <c r="DJ339" t="s">
        <v>234</v>
      </c>
      <c r="DK339" t="s">
        <v>234</v>
      </c>
      <c r="DL339" t="s">
        <v>4572</v>
      </c>
      <c r="DM339">
        <v>1</v>
      </c>
      <c r="DN339">
        <v>1</v>
      </c>
      <c r="DO339">
        <v>1</v>
      </c>
      <c r="DP339">
        <v>0</v>
      </c>
      <c r="DQ339">
        <v>1</v>
      </c>
      <c r="DR339">
        <v>1</v>
      </c>
      <c r="DS339">
        <v>1</v>
      </c>
      <c r="DT339">
        <v>0</v>
      </c>
      <c r="DU339" t="s">
        <v>1655</v>
      </c>
      <c r="DV339">
        <v>50</v>
      </c>
      <c r="DW339" t="s">
        <v>3814</v>
      </c>
      <c r="DX339" t="s">
        <v>234</v>
      </c>
      <c r="DY339" t="s">
        <v>234</v>
      </c>
      <c r="DZ339" t="s">
        <v>234</v>
      </c>
      <c r="EA339" s="99">
        <v>50</v>
      </c>
      <c r="EB339" t="s">
        <v>1445</v>
      </c>
      <c r="EC339">
        <v>25</v>
      </c>
      <c r="ED339" t="s">
        <v>1655</v>
      </c>
      <c r="EE339" t="s">
        <v>234</v>
      </c>
      <c r="EF339" t="s">
        <v>234</v>
      </c>
      <c r="EG339" t="s">
        <v>1655</v>
      </c>
      <c r="EH339">
        <v>20</v>
      </c>
      <c r="EI339" t="s">
        <v>234</v>
      </c>
      <c r="EJ339" t="s">
        <v>234</v>
      </c>
      <c r="EK339" s="252">
        <v>20</v>
      </c>
      <c r="EL339" t="s">
        <v>1655</v>
      </c>
      <c r="EM339" t="s">
        <v>1445</v>
      </c>
      <c r="EN339" t="s">
        <v>234</v>
      </c>
      <c r="EO339">
        <v>150</v>
      </c>
      <c r="EP339">
        <v>125</v>
      </c>
      <c r="EQ339" s="252">
        <v>70.8333333333333</v>
      </c>
      <c r="ER339" t="s">
        <v>1655</v>
      </c>
      <c r="ES339" t="s">
        <v>1655</v>
      </c>
      <c r="ET339">
        <v>150</v>
      </c>
      <c r="EU339" t="s">
        <v>234</v>
      </c>
      <c r="EV339" t="s">
        <v>234</v>
      </c>
      <c r="EW339" t="s">
        <v>234</v>
      </c>
      <c r="EX339" s="99">
        <v>150</v>
      </c>
      <c r="EY339" t="s">
        <v>1655</v>
      </c>
      <c r="EZ339" t="s">
        <v>1655</v>
      </c>
      <c r="FA339" t="s">
        <v>234</v>
      </c>
      <c r="FB339">
        <v>25</v>
      </c>
      <c r="FC339" t="s">
        <v>234</v>
      </c>
      <c r="FD339" t="s">
        <v>234</v>
      </c>
      <c r="FE339" t="s">
        <v>234</v>
      </c>
      <c r="FF339" t="s">
        <v>234</v>
      </c>
      <c r="FG339" t="s">
        <v>234</v>
      </c>
      <c r="FH339" t="s">
        <v>234</v>
      </c>
      <c r="FI339" t="s">
        <v>1655</v>
      </c>
      <c r="FJ339" t="s">
        <v>259</v>
      </c>
      <c r="FK339">
        <v>25</v>
      </c>
      <c r="FL339" t="s">
        <v>1445</v>
      </c>
      <c r="FM339" t="s">
        <v>234</v>
      </c>
      <c r="FN339" t="s">
        <v>234</v>
      </c>
      <c r="FO339" t="s">
        <v>234</v>
      </c>
      <c r="FP339" t="s">
        <v>234</v>
      </c>
      <c r="FQ339" t="s">
        <v>234</v>
      </c>
      <c r="FR339" t="s">
        <v>234</v>
      </c>
      <c r="FS339" t="s">
        <v>234</v>
      </c>
      <c r="FT339" t="s">
        <v>234</v>
      </c>
      <c r="FU339" t="s">
        <v>234</v>
      </c>
      <c r="FV339" t="s">
        <v>234</v>
      </c>
      <c r="FW339" t="s">
        <v>234</v>
      </c>
      <c r="FX339" t="s">
        <v>234</v>
      </c>
      <c r="FY339" t="s">
        <v>234</v>
      </c>
      <c r="FZ339" t="s">
        <v>234</v>
      </c>
      <c r="GA339" t="s">
        <v>234</v>
      </c>
      <c r="GB339" t="s">
        <v>234</v>
      </c>
      <c r="GC339" t="s">
        <v>234</v>
      </c>
      <c r="GD339" t="s">
        <v>234</v>
      </c>
      <c r="GE339" t="s">
        <v>234</v>
      </c>
      <c r="GF339" t="s">
        <v>234</v>
      </c>
      <c r="GG339" t="s">
        <v>234</v>
      </c>
      <c r="GH339" t="s">
        <v>234</v>
      </c>
      <c r="GI339" t="s">
        <v>234</v>
      </c>
      <c r="GJ339" t="s">
        <v>234</v>
      </c>
      <c r="GK339" t="s">
        <v>1655</v>
      </c>
      <c r="GL339" t="s">
        <v>1445</v>
      </c>
      <c r="GM339" t="s">
        <v>1655</v>
      </c>
      <c r="GN339" t="s">
        <v>441</v>
      </c>
      <c r="GO339" t="s">
        <v>305</v>
      </c>
      <c r="GP339" t="s">
        <v>1825</v>
      </c>
      <c r="GQ339" t="s">
        <v>305</v>
      </c>
      <c r="GR339" t="s">
        <v>1445</v>
      </c>
      <c r="GS339" t="s">
        <v>234</v>
      </c>
      <c r="GT339" t="s">
        <v>234</v>
      </c>
      <c r="GU339" t="s">
        <v>234</v>
      </c>
      <c r="GV339" t="s">
        <v>234</v>
      </c>
      <c r="GW339" t="s">
        <v>234</v>
      </c>
      <c r="GX339" t="s">
        <v>234</v>
      </c>
      <c r="GY339" t="s">
        <v>234</v>
      </c>
      <c r="GZ339" t="s">
        <v>234</v>
      </c>
      <c r="HA339" t="s">
        <v>1591</v>
      </c>
      <c r="HB339">
        <v>0</v>
      </c>
      <c r="HC339">
        <v>0</v>
      </c>
      <c r="HD339">
        <v>0</v>
      </c>
      <c r="HE339">
        <v>0</v>
      </c>
      <c r="HF339">
        <v>0</v>
      </c>
      <c r="HG339">
        <v>1</v>
      </c>
      <c r="HH339">
        <v>0</v>
      </c>
      <c r="HI339">
        <v>0</v>
      </c>
      <c r="HJ339" t="s">
        <v>234</v>
      </c>
      <c r="HK339" t="s">
        <v>1655</v>
      </c>
      <c r="HL339" t="s">
        <v>234</v>
      </c>
      <c r="HM339" t="s">
        <v>303</v>
      </c>
      <c r="HN339">
        <v>0</v>
      </c>
      <c r="HO339">
        <v>1</v>
      </c>
      <c r="HP339">
        <v>0</v>
      </c>
      <c r="HQ339" t="s">
        <v>234</v>
      </c>
      <c r="HR339" t="s">
        <v>234</v>
      </c>
      <c r="HS339" t="s">
        <v>234</v>
      </c>
      <c r="HT339" t="s">
        <v>234</v>
      </c>
      <c r="HU339" t="s">
        <v>234</v>
      </c>
      <c r="HV339" t="s">
        <v>234</v>
      </c>
      <c r="HW339" t="s">
        <v>234</v>
      </c>
      <c r="HX339" t="s">
        <v>234</v>
      </c>
      <c r="HY339" t="s">
        <v>234</v>
      </c>
      <c r="HZ339" t="s">
        <v>234</v>
      </c>
      <c r="IA339" t="s">
        <v>234</v>
      </c>
      <c r="IB339" t="s">
        <v>234</v>
      </c>
      <c r="IC339" t="s">
        <v>234</v>
      </c>
      <c r="ID339" t="s">
        <v>234</v>
      </c>
      <c r="IE339" t="s">
        <v>234</v>
      </c>
      <c r="IF339" t="s">
        <v>234</v>
      </c>
      <c r="IG339" t="s">
        <v>234</v>
      </c>
      <c r="IH339" t="s">
        <v>234</v>
      </c>
      <c r="II339" t="s">
        <v>234</v>
      </c>
      <c r="IJ339" t="s">
        <v>234</v>
      </c>
      <c r="IK339" t="s">
        <v>234</v>
      </c>
      <c r="IL339" t="s">
        <v>234</v>
      </c>
      <c r="IM339" t="s">
        <v>234</v>
      </c>
      <c r="IN339" t="s">
        <v>234</v>
      </c>
      <c r="IO339" t="s">
        <v>234</v>
      </c>
      <c r="IP339" t="s">
        <v>234</v>
      </c>
      <c r="IQ339" t="s">
        <v>234</v>
      </c>
      <c r="IR339" t="s">
        <v>234</v>
      </c>
      <c r="IS339" t="s">
        <v>234</v>
      </c>
      <c r="IT339" t="s">
        <v>234</v>
      </c>
      <c r="IU339" t="s">
        <v>234</v>
      </c>
      <c r="IV339" t="s">
        <v>234</v>
      </c>
      <c r="IW339" t="s">
        <v>234</v>
      </c>
      <c r="IX339" t="s">
        <v>234</v>
      </c>
      <c r="IY339" t="s">
        <v>234</v>
      </c>
      <c r="IZ339" t="s">
        <v>234</v>
      </c>
      <c r="JA339" t="s">
        <v>234</v>
      </c>
      <c r="JB339" t="s">
        <v>234</v>
      </c>
      <c r="JC339" t="s">
        <v>234</v>
      </c>
      <c r="JD339" t="s">
        <v>234</v>
      </c>
      <c r="JE339" t="s">
        <v>234</v>
      </c>
      <c r="JF339" t="s">
        <v>234</v>
      </c>
      <c r="JG339" t="s">
        <v>234</v>
      </c>
      <c r="JH339" t="s">
        <v>234</v>
      </c>
      <c r="JI339" t="s">
        <v>234</v>
      </c>
      <c r="JJ339" t="s">
        <v>234</v>
      </c>
      <c r="JK339" t="s">
        <v>234</v>
      </c>
      <c r="JL339" t="s">
        <v>234</v>
      </c>
      <c r="JM339" t="s">
        <v>234</v>
      </c>
      <c r="JN339" t="s">
        <v>234</v>
      </c>
      <c r="JO339" t="s">
        <v>234</v>
      </c>
      <c r="JP339" t="s">
        <v>234</v>
      </c>
      <c r="JQ339" t="s">
        <v>234</v>
      </c>
      <c r="JR339" t="s">
        <v>234</v>
      </c>
      <c r="JS339" t="s">
        <v>234</v>
      </c>
      <c r="JT339" t="s">
        <v>234</v>
      </c>
      <c r="JU339" t="s">
        <v>234</v>
      </c>
      <c r="JV339" t="s">
        <v>234</v>
      </c>
      <c r="JW339" t="s">
        <v>234</v>
      </c>
      <c r="JX339" t="s">
        <v>3443</v>
      </c>
    </row>
    <row r="340" spans="1:284" x14ac:dyDescent="0.35">
      <c r="A340" t="s">
        <v>4578</v>
      </c>
      <c r="B340" s="268">
        <v>44623</v>
      </c>
      <c r="C340" t="s">
        <v>451</v>
      </c>
      <c r="D340" t="s">
        <v>450</v>
      </c>
      <c r="E340" t="s">
        <v>4536</v>
      </c>
      <c r="F340" t="s">
        <v>441</v>
      </c>
      <c r="G340" t="s">
        <v>1825</v>
      </c>
      <c r="H340" t="s">
        <v>4537</v>
      </c>
      <c r="I340" t="s">
        <v>246</v>
      </c>
      <c r="J340" t="s">
        <v>4539</v>
      </c>
      <c r="K340" t="s">
        <v>366</v>
      </c>
      <c r="L340" t="s">
        <v>284</v>
      </c>
      <c r="M340" t="s">
        <v>250</v>
      </c>
      <c r="N340" t="s">
        <v>234</v>
      </c>
      <c r="O340" t="s">
        <v>234</v>
      </c>
      <c r="P340" t="s">
        <v>285</v>
      </c>
      <c r="Q340" t="s">
        <v>234</v>
      </c>
      <c r="R340" t="s">
        <v>3875</v>
      </c>
      <c r="S340">
        <v>1</v>
      </c>
      <c r="T340">
        <v>1</v>
      </c>
      <c r="U340">
        <v>0</v>
      </c>
      <c r="V340">
        <v>0</v>
      </c>
      <c r="W340">
        <v>0</v>
      </c>
      <c r="X340">
        <v>0</v>
      </c>
      <c r="Y340">
        <v>0</v>
      </c>
      <c r="Z340">
        <v>0</v>
      </c>
      <c r="AA340" t="s">
        <v>309</v>
      </c>
      <c r="AB340" t="s">
        <v>750</v>
      </c>
      <c r="AC340" t="s">
        <v>4560</v>
      </c>
      <c r="AD340">
        <v>1</v>
      </c>
      <c r="AE340">
        <v>0</v>
      </c>
      <c r="AF340">
        <v>0</v>
      </c>
      <c r="AG340">
        <v>1</v>
      </c>
      <c r="AH340">
        <v>1</v>
      </c>
      <c r="AI340">
        <v>0</v>
      </c>
      <c r="AJ340">
        <v>0</v>
      </c>
      <c r="AK340">
        <v>0</v>
      </c>
      <c r="AL340">
        <v>0</v>
      </c>
      <c r="AM340">
        <v>0</v>
      </c>
      <c r="AN340" t="s">
        <v>234</v>
      </c>
      <c r="AO340" t="s">
        <v>288</v>
      </c>
      <c r="AP340" t="s">
        <v>289</v>
      </c>
      <c r="AQ340" t="s">
        <v>3851</v>
      </c>
      <c r="AR340">
        <v>1</v>
      </c>
      <c r="AS340">
        <v>1</v>
      </c>
      <c r="AT340">
        <v>1</v>
      </c>
      <c r="AU340">
        <v>1</v>
      </c>
      <c r="AV340">
        <v>0</v>
      </c>
      <c r="AW340">
        <v>0</v>
      </c>
      <c r="AX340">
        <v>1</v>
      </c>
      <c r="AY340">
        <v>0</v>
      </c>
      <c r="AZ340" t="s">
        <v>1500</v>
      </c>
      <c r="BA340">
        <v>500</v>
      </c>
      <c r="BB340">
        <v>250</v>
      </c>
      <c r="BC340" t="s">
        <v>1445</v>
      </c>
      <c r="BD340">
        <v>400</v>
      </c>
      <c r="BE340" s="252">
        <v>153.84615384615299</v>
      </c>
      <c r="BF340" t="s">
        <v>1655</v>
      </c>
      <c r="BG340">
        <v>225</v>
      </c>
      <c r="BH340" s="252">
        <v>97.826086956521706</v>
      </c>
      <c r="BI340" t="s">
        <v>1655</v>
      </c>
      <c r="BJ340">
        <v>500</v>
      </c>
      <c r="BK340" s="252">
        <v>172.413793103448</v>
      </c>
      <c r="BL340" t="s">
        <v>1655</v>
      </c>
      <c r="BM340" t="s">
        <v>234</v>
      </c>
      <c r="BN340" s="252" t="s">
        <v>234</v>
      </c>
      <c r="BO340" t="s">
        <v>234</v>
      </c>
      <c r="BP340" t="s">
        <v>234</v>
      </c>
      <c r="BQ340" s="252" t="s">
        <v>234</v>
      </c>
      <c r="BR340" t="s">
        <v>234</v>
      </c>
      <c r="BS340" t="s">
        <v>1507</v>
      </c>
      <c r="BT340" t="s">
        <v>1655</v>
      </c>
      <c r="BU340">
        <v>1250</v>
      </c>
      <c r="BV340" t="s">
        <v>234</v>
      </c>
      <c r="BW340" t="s">
        <v>234</v>
      </c>
      <c r="BX340" t="s">
        <v>234</v>
      </c>
      <c r="BY340" t="s">
        <v>234</v>
      </c>
      <c r="BZ340" t="s">
        <v>234</v>
      </c>
      <c r="CA340" t="s">
        <v>234</v>
      </c>
      <c r="CB340" t="s">
        <v>259</v>
      </c>
      <c r="CC340">
        <v>1250</v>
      </c>
      <c r="CD340" t="s">
        <v>1445</v>
      </c>
      <c r="CE340" t="s">
        <v>1655</v>
      </c>
      <c r="CF340" t="s">
        <v>1531</v>
      </c>
      <c r="CG340">
        <v>0</v>
      </c>
      <c r="CH340">
        <v>0</v>
      </c>
      <c r="CI340">
        <v>0</v>
      </c>
      <c r="CJ340">
        <v>0</v>
      </c>
      <c r="CK340">
        <v>0</v>
      </c>
      <c r="CL340">
        <v>1</v>
      </c>
      <c r="CM340">
        <v>0</v>
      </c>
      <c r="CN340">
        <v>0</v>
      </c>
      <c r="CO340">
        <v>0</v>
      </c>
      <c r="CP340">
        <v>0</v>
      </c>
      <c r="CQ340">
        <v>0</v>
      </c>
      <c r="CR340">
        <v>0</v>
      </c>
      <c r="CS340">
        <v>0</v>
      </c>
      <c r="CT340">
        <v>0</v>
      </c>
      <c r="CU340" t="s">
        <v>234</v>
      </c>
      <c r="CV340" t="s">
        <v>4575</v>
      </c>
      <c r="CW340">
        <v>1</v>
      </c>
      <c r="CX340">
        <v>0</v>
      </c>
      <c r="CY340">
        <v>0</v>
      </c>
      <c r="CZ340">
        <v>1</v>
      </c>
      <c r="DA340">
        <v>0</v>
      </c>
      <c r="DB340">
        <v>0</v>
      </c>
      <c r="DC340">
        <v>1</v>
      </c>
      <c r="DD340">
        <v>0</v>
      </c>
      <c r="DE340" t="s">
        <v>1655</v>
      </c>
      <c r="DF340" t="s">
        <v>1445</v>
      </c>
      <c r="DG340" t="s">
        <v>1655</v>
      </c>
      <c r="DH340" t="s">
        <v>441</v>
      </c>
      <c r="DI340" t="s">
        <v>305</v>
      </c>
      <c r="DJ340" t="s">
        <v>1825</v>
      </c>
      <c r="DK340" t="s">
        <v>305</v>
      </c>
      <c r="DL340" t="s">
        <v>4572</v>
      </c>
      <c r="DM340">
        <v>1</v>
      </c>
      <c r="DN340">
        <v>1</v>
      </c>
      <c r="DO340">
        <v>1</v>
      </c>
      <c r="DP340">
        <v>0</v>
      </c>
      <c r="DQ340">
        <v>1</v>
      </c>
      <c r="DR340">
        <v>1</v>
      </c>
      <c r="DS340">
        <v>1</v>
      </c>
      <c r="DT340">
        <v>0</v>
      </c>
      <c r="DU340" t="s">
        <v>1655</v>
      </c>
      <c r="DV340">
        <v>30</v>
      </c>
      <c r="DW340" t="s">
        <v>3898</v>
      </c>
      <c r="DX340" t="s">
        <v>234</v>
      </c>
      <c r="DY340" t="s">
        <v>234</v>
      </c>
      <c r="DZ340" t="s">
        <v>234</v>
      </c>
      <c r="EA340" s="99">
        <v>30</v>
      </c>
      <c r="EB340" t="s">
        <v>1445</v>
      </c>
      <c r="EC340">
        <v>25</v>
      </c>
      <c r="ED340" t="s">
        <v>1655</v>
      </c>
      <c r="EE340" t="s">
        <v>234</v>
      </c>
      <c r="EF340" t="s">
        <v>234</v>
      </c>
      <c r="EG340" t="s">
        <v>1655</v>
      </c>
      <c r="EH340">
        <v>25</v>
      </c>
      <c r="EI340" t="s">
        <v>234</v>
      </c>
      <c r="EJ340" t="s">
        <v>234</v>
      </c>
      <c r="EK340" s="252">
        <v>25</v>
      </c>
      <c r="EL340" t="s">
        <v>1655</v>
      </c>
      <c r="EM340" t="s">
        <v>1445</v>
      </c>
      <c r="EN340" t="s">
        <v>234</v>
      </c>
      <c r="EO340">
        <v>100</v>
      </c>
      <c r="EP340">
        <v>50</v>
      </c>
      <c r="EQ340" s="252">
        <v>42.5</v>
      </c>
      <c r="ER340" t="s">
        <v>1655</v>
      </c>
      <c r="ES340" t="s">
        <v>1655</v>
      </c>
      <c r="ET340">
        <v>75</v>
      </c>
      <c r="EU340" t="s">
        <v>234</v>
      </c>
      <c r="EV340" t="s">
        <v>234</v>
      </c>
      <c r="EW340" t="s">
        <v>234</v>
      </c>
      <c r="EX340" s="99">
        <v>75</v>
      </c>
      <c r="EY340" t="s">
        <v>1655</v>
      </c>
      <c r="EZ340" t="s">
        <v>1655</v>
      </c>
      <c r="FA340" t="s">
        <v>234</v>
      </c>
      <c r="FB340">
        <v>25</v>
      </c>
      <c r="FC340" t="s">
        <v>234</v>
      </c>
      <c r="FD340" t="s">
        <v>234</v>
      </c>
      <c r="FE340" t="s">
        <v>234</v>
      </c>
      <c r="FF340" t="s">
        <v>234</v>
      </c>
      <c r="FG340" t="s">
        <v>234</v>
      </c>
      <c r="FH340" t="s">
        <v>234</v>
      </c>
      <c r="FI340" t="s">
        <v>1655</v>
      </c>
      <c r="FJ340" t="s">
        <v>259</v>
      </c>
      <c r="FK340">
        <v>25</v>
      </c>
      <c r="FL340" t="s">
        <v>1655</v>
      </c>
      <c r="FM340" t="s">
        <v>1528</v>
      </c>
      <c r="FN340">
        <v>0</v>
      </c>
      <c r="FO340">
        <v>0</v>
      </c>
      <c r="FP340">
        <v>0</v>
      </c>
      <c r="FQ340">
        <v>1</v>
      </c>
      <c r="FR340">
        <v>0</v>
      </c>
      <c r="FS340">
        <v>0</v>
      </c>
      <c r="FT340">
        <v>0</v>
      </c>
      <c r="FU340">
        <v>0</v>
      </c>
      <c r="FV340">
        <v>0</v>
      </c>
      <c r="FW340">
        <v>0</v>
      </c>
      <c r="FX340">
        <v>0</v>
      </c>
      <c r="FY340">
        <v>0</v>
      </c>
      <c r="FZ340">
        <v>0</v>
      </c>
      <c r="GA340" t="s">
        <v>234</v>
      </c>
      <c r="GB340" t="s">
        <v>4577</v>
      </c>
      <c r="GC340">
        <v>0</v>
      </c>
      <c r="GD340">
        <v>1</v>
      </c>
      <c r="GE340">
        <v>0</v>
      </c>
      <c r="GF340">
        <v>0</v>
      </c>
      <c r="GG340">
        <v>1</v>
      </c>
      <c r="GH340">
        <v>1</v>
      </c>
      <c r="GI340">
        <v>0</v>
      </c>
      <c r="GJ340">
        <v>0</v>
      </c>
      <c r="GK340" t="s">
        <v>1655</v>
      </c>
      <c r="GL340" t="s">
        <v>1655</v>
      </c>
      <c r="GM340" t="s">
        <v>1655</v>
      </c>
      <c r="GN340" t="s">
        <v>441</v>
      </c>
      <c r="GO340" t="s">
        <v>305</v>
      </c>
      <c r="GP340" t="s">
        <v>1825</v>
      </c>
      <c r="GQ340" t="s">
        <v>305</v>
      </c>
      <c r="GR340" t="s">
        <v>1445</v>
      </c>
      <c r="GS340" t="s">
        <v>234</v>
      </c>
      <c r="GT340" t="s">
        <v>234</v>
      </c>
      <c r="GU340" t="s">
        <v>234</v>
      </c>
      <c r="GV340" t="s">
        <v>234</v>
      </c>
      <c r="GW340" t="s">
        <v>234</v>
      </c>
      <c r="GX340" t="s">
        <v>234</v>
      </c>
      <c r="GY340" t="s">
        <v>234</v>
      </c>
      <c r="GZ340" t="s">
        <v>234</v>
      </c>
      <c r="HA340" t="s">
        <v>1591</v>
      </c>
      <c r="HB340">
        <v>0</v>
      </c>
      <c r="HC340">
        <v>0</v>
      </c>
      <c r="HD340">
        <v>0</v>
      </c>
      <c r="HE340">
        <v>0</v>
      </c>
      <c r="HF340">
        <v>0</v>
      </c>
      <c r="HG340">
        <v>1</v>
      </c>
      <c r="HH340">
        <v>0</v>
      </c>
      <c r="HI340">
        <v>0</v>
      </c>
      <c r="HJ340" t="s">
        <v>234</v>
      </c>
      <c r="HK340" t="s">
        <v>1445</v>
      </c>
      <c r="HL340" t="s">
        <v>234</v>
      </c>
      <c r="HM340" t="s">
        <v>234</v>
      </c>
      <c r="HN340" t="s">
        <v>234</v>
      </c>
      <c r="HO340" t="s">
        <v>234</v>
      </c>
      <c r="HP340" t="s">
        <v>234</v>
      </c>
      <c r="HQ340" t="s">
        <v>234</v>
      </c>
      <c r="HR340" t="s">
        <v>234</v>
      </c>
      <c r="HS340" t="s">
        <v>234</v>
      </c>
      <c r="HT340" t="s">
        <v>234</v>
      </c>
      <c r="HU340" t="s">
        <v>234</v>
      </c>
      <c r="HV340" t="s">
        <v>234</v>
      </c>
      <c r="HW340" t="s">
        <v>234</v>
      </c>
      <c r="HX340" t="s">
        <v>234</v>
      </c>
      <c r="HY340" t="s">
        <v>234</v>
      </c>
      <c r="HZ340" t="s">
        <v>234</v>
      </c>
      <c r="IA340" t="s">
        <v>234</v>
      </c>
      <c r="IB340" t="s">
        <v>234</v>
      </c>
      <c r="IC340" t="s">
        <v>234</v>
      </c>
      <c r="ID340" t="s">
        <v>234</v>
      </c>
      <c r="IE340" t="s">
        <v>234</v>
      </c>
      <c r="IF340" t="s">
        <v>234</v>
      </c>
      <c r="IG340" t="s">
        <v>234</v>
      </c>
      <c r="IH340" t="s">
        <v>234</v>
      </c>
      <c r="II340" t="s">
        <v>234</v>
      </c>
      <c r="IJ340" t="s">
        <v>234</v>
      </c>
      <c r="IK340" t="s">
        <v>234</v>
      </c>
      <c r="IL340" t="s">
        <v>234</v>
      </c>
      <c r="IM340" t="s">
        <v>234</v>
      </c>
      <c r="IN340" t="s">
        <v>234</v>
      </c>
      <c r="IO340" t="s">
        <v>234</v>
      </c>
      <c r="IP340" t="s">
        <v>234</v>
      </c>
      <c r="IQ340" t="s">
        <v>234</v>
      </c>
      <c r="IR340" t="s">
        <v>234</v>
      </c>
      <c r="IS340" t="s">
        <v>234</v>
      </c>
      <c r="IT340" t="s">
        <v>234</v>
      </c>
      <c r="IU340" t="s">
        <v>234</v>
      </c>
      <c r="IV340" t="s">
        <v>234</v>
      </c>
      <c r="IW340" t="s">
        <v>234</v>
      </c>
      <c r="IX340" t="s">
        <v>234</v>
      </c>
      <c r="IY340" t="s">
        <v>234</v>
      </c>
      <c r="IZ340" t="s">
        <v>234</v>
      </c>
      <c r="JA340" t="s">
        <v>234</v>
      </c>
      <c r="JB340" t="s">
        <v>234</v>
      </c>
      <c r="JC340" t="s">
        <v>234</v>
      </c>
      <c r="JD340" t="s">
        <v>234</v>
      </c>
      <c r="JE340" t="s">
        <v>234</v>
      </c>
      <c r="JF340" t="s">
        <v>234</v>
      </c>
      <c r="JG340" t="s">
        <v>234</v>
      </c>
      <c r="JH340" t="s">
        <v>234</v>
      </c>
      <c r="JI340" t="s">
        <v>234</v>
      </c>
      <c r="JJ340" t="s">
        <v>234</v>
      </c>
      <c r="JK340" t="s">
        <v>234</v>
      </c>
      <c r="JL340" t="s">
        <v>234</v>
      </c>
      <c r="JM340" t="s">
        <v>234</v>
      </c>
      <c r="JN340" t="s">
        <v>234</v>
      </c>
      <c r="JO340" t="s">
        <v>234</v>
      </c>
      <c r="JP340" t="s">
        <v>234</v>
      </c>
      <c r="JQ340" t="s">
        <v>234</v>
      </c>
      <c r="JR340" t="s">
        <v>234</v>
      </c>
      <c r="JS340" t="s">
        <v>234</v>
      </c>
      <c r="JT340" t="s">
        <v>234</v>
      </c>
      <c r="JU340" t="s">
        <v>234</v>
      </c>
      <c r="JV340" t="s">
        <v>234</v>
      </c>
      <c r="JW340" t="s">
        <v>234</v>
      </c>
      <c r="JX340" t="s">
        <v>3443</v>
      </c>
    </row>
    <row r="341" spans="1:284" x14ac:dyDescent="0.35">
      <c r="A341" t="s">
        <v>4581</v>
      </c>
      <c r="B341" s="268">
        <v>44623</v>
      </c>
      <c r="C341" t="s">
        <v>451</v>
      </c>
      <c r="D341" t="s">
        <v>450</v>
      </c>
      <c r="E341" t="s">
        <v>4536</v>
      </c>
      <c r="F341" t="s">
        <v>441</v>
      </c>
      <c r="G341" t="s">
        <v>1825</v>
      </c>
      <c r="H341" t="s">
        <v>4537</v>
      </c>
      <c r="I341" t="s">
        <v>246</v>
      </c>
      <c r="J341" t="s">
        <v>4539</v>
      </c>
      <c r="K341" t="s">
        <v>366</v>
      </c>
      <c r="L341" t="s">
        <v>284</v>
      </c>
      <c r="M341" t="s">
        <v>250</v>
      </c>
      <c r="N341" t="s">
        <v>234</v>
      </c>
      <c r="O341" t="s">
        <v>234</v>
      </c>
      <c r="P341" t="s">
        <v>285</v>
      </c>
      <c r="Q341" t="s">
        <v>234</v>
      </c>
      <c r="R341" t="s">
        <v>3875</v>
      </c>
      <c r="S341">
        <v>1</v>
      </c>
      <c r="T341">
        <v>1</v>
      </c>
      <c r="U341">
        <v>0</v>
      </c>
      <c r="V341">
        <v>0</v>
      </c>
      <c r="W341">
        <v>0</v>
      </c>
      <c r="X341">
        <v>0</v>
      </c>
      <c r="Y341">
        <v>0</v>
      </c>
      <c r="Z341">
        <v>0</v>
      </c>
      <c r="AA341" t="s">
        <v>309</v>
      </c>
      <c r="AB341" t="s">
        <v>750</v>
      </c>
      <c r="AC341" t="s">
        <v>4579</v>
      </c>
      <c r="AD341">
        <v>1</v>
      </c>
      <c r="AE341">
        <v>0</v>
      </c>
      <c r="AF341">
        <v>1</v>
      </c>
      <c r="AG341">
        <v>1</v>
      </c>
      <c r="AH341">
        <v>0</v>
      </c>
      <c r="AI341">
        <v>0</v>
      </c>
      <c r="AJ341">
        <v>0</v>
      </c>
      <c r="AK341">
        <v>0</v>
      </c>
      <c r="AL341">
        <v>0</v>
      </c>
      <c r="AM341">
        <v>0</v>
      </c>
      <c r="AN341" t="s">
        <v>234</v>
      </c>
      <c r="AO341" t="s">
        <v>317</v>
      </c>
      <c r="AP341" t="s">
        <v>289</v>
      </c>
      <c r="AQ341" t="s">
        <v>3851</v>
      </c>
      <c r="AR341">
        <v>1</v>
      </c>
      <c r="AS341">
        <v>1</v>
      </c>
      <c r="AT341">
        <v>1</v>
      </c>
      <c r="AU341">
        <v>1</v>
      </c>
      <c r="AV341">
        <v>0</v>
      </c>
      <c r="AW341">
        <v>0</v>
      </c>
      <c r="AX341">
        <v>1</v>
      </c>
      <c r="AY341">
        <v>0</v>
      </c>
      <c r="AZ341" t="s">
        <v>1500</v>
      </c>
      <c r="BA341">
        <v>450</v>
      </c>
      <c r="BB341">
        <v>225</v>
      </c>
      <c r="BC341" t="s">
        <v>1655</v>
      </c>
      <c r="BD341">
        <v>450</v>
      </c>
      <c r="BE341" s="252">
        <v>173.07692307692301</v>
      </c>
      <c r="BF341" t="s">
        <v>1655</v>
      </c>
      <c r="BG341">
        <v>350</v>
      </c>
      <c r="BH341" s="252">
        <v>152.173913043478</v>
      </c>
      <c r="BI341" t="s">
        <v>1655</v>
      </c>
      <c r="BJ341">
        <v>450</v>
      </c>
      <c r="BK341" s="252">
        <v>155.172413793103</v>
      </c>
      <c r="BL341" t="s">
        <v>1655</v>
      </c>
      <c r="BM341" t="s">
        <v>234</v>
      </c>
      <c r="BN341" s="252" t="s">
        <v>234</v>
      </c>
      <c r="BO341" t="s">
        <v>234</v>
      </c>
      <c r="BP341" t="s">
        <v>234</v>
      </c>
      <c r="BQ341" s="252" t="s">
        <v>234</v>
      </c>
      <c r="BR341" t="s">
        <v>234</v>
      </c>
      <c r="BS341" t="s">
        <v>1507</v>
      </c>
      <c r="BT341" t="s">
        <v>1655</v>
      </c>
      <c r="BU341">
        <v>1250</v>
      </c>
      <c r="BV341" t="s">
        <v>234</v>
      </c>
      <c r="BW341" t="s">
        <v>234</v>
      </c>
      <c r="BX341" t="s">
        <v>234</v>
      </c>
      <c r="BY341" t="s">
        <v>234</v>
      </c>
      <c r="BZ341" t="s">
        <v>234</v>
      </c>
      <c r="CA341" t="s">
        <v>234</v>
      </c>
      <c r="CB341" t="s">
        <v>259</v>
      </c>
      <c r="CC341">
        <v>1250</v>
      </c>
      <c r="CD341" t="s">
        <v>1445</v>
      </c>
      <c r="CE341" t="s">
        <v>1655</v>
      </c>
      <c r="CF341" t="s">
        <v>1528</v>
      </c>
      <c r="CG341">
        <v>0</v>
      </c>
      <c r="CH341">
        <v>0</v>
      </c>
      <c r="CI341">
        <v>0</v>
      </c>
      <c r="CJ341">
        <v>0</v>
      </c>
      <c r="CK341">
        <v>1</v>
      </c>
      <c r="CL341">
        <v>0</v>
      </c>
      <c r="CM341">
        <v>0</v>
      </c>
      <c r="CN341">
        <v>0</v>
      </c>
      <c r="CO341">
        <v>0</v>
      </c>
      <c r="CP341">
        <v>0</v>
      </c>
      <c r="CQ341">
        <v>0</v>
      </c>
      <c r="CR341">
        <v>0</v>
      </c>
      <c r="CS341">
        <v>0</v>
      </c>
      <c r="CT341">
        <v>0</v>
      </c>
      <c r="CU341" t="s">
        <v>234</v>
      </c>
      <c r="CV341" t="s">
        <v>1463</v>
      </c>
      <c r="CW341">
        <v>0</v>
      </c>
      <c r="CX341">
        <v>0</v>
      </c>
      <c r="CY341">
        <v>1</v>
      </c>
      <c r="CZ341">
        <v>0</v>
      </c>
      <c r="DA341">
        <v>0</v>
      </c>
      <c r="DB341">
        <v>0</v>
      </c>
      <c r="DC341">
        <v>0</v>
      </c>
      <c r="DD341">
        <v>0</v>
      </c>
      <c r="DE341" t="s">
        <v>1655</v>
      </c>
      <c r="DF341" t="s">
        <v>1445</v>
      </c>
      <c r="DG341" t="s">
        <v>1655</v>
      </c>
      <c r="DH341" t="s">
        <v>441</v>
      </c>
      <c r="DI341" t="s">
        <v>305</v>
      </c>
      <c r="DJ341" t="s">
        <v>1825</v>
      </c>
      <c r="DK341" t="s">
        <v>305</v>
      </c>
      <c r="DL341" t="s">
        <v>3813</v>
      </c>
      <c r="DM341">
        <v>1</v>
      </c>
      <c r="DN341">
        <v>1</v>
      </c>
      <c r="DO341">
        <v>1</v>
      </c>
      <c r="DP341">
        <v>1</v>
      </c>
      <c r="DQ341">
        <v>1</v>
      </c>
      <c r="DR341">
        <v>1</v>
      </c>
      <c r="DS341">
        <v>1</v>
      </c>
      <c r="DT341">
        <v>0</v>
      </c>
      <c r="DU341" t="s">
        <v>1655</v>
      </c>
      <c r="DV341">
        <v>40</v>
      </c>
      <c r="DW341" t="s">
        <v>3818</v>
      </c>
      <c r="DX341" t="s">
        <v>234</v>
      </c>
      <c r="DY341" t="s">
        <v>234</v>
      </c>
      <c r="DZ341" t="s">
        <v>234</v>
      </c>
      <c r="EA341" s="99">
        <v>40</v>
      </c>
      <c r="EB341" t="s">
        <v>1445</v>
      </c>
      <c r="EC341">
        <v>25</v>
      </c>
      <c r="ED341" t="s">
        <v>1655</v>
      </c>
      <c r="EE341">
        <v>100</v>
      </c>
      <c r="EF341" t="s">
        <v>1655</v>
      </c>
      <c r="EG341" t="s">
        <v>1655</v>
      </c>
      <c r="EH341">
        <v>25</v>
      </c>
      <c r="EI341" t="s">
        <v>234</v>
      </c>
      <c r="EJ341" t="s">
        <v>234</v>
      </c>
      <c r="EK341" s="252">
        <v>25</v>
      </c>
      <c r="EL341" t="s">
        <v>1655</v>
      </c>
      <c r="EM341" t="s">
        <v>1445</v>
      </c>
      <c r="EN341" t="s">
        <v>234</v>
      </c>
      <c r="EO341">
        <v>150</v>
      </c>
      <c r="EP341">
        <v>100</v>
      </c>
      <c r="EQ341" s="252">
        <v>56.6666666666666</v>
      </c>
      <c r="ER341" t="s">
        <v>1655</v>
      </c>
      <c r="ES341" t="s">
        <v>1655</v>
      </c>
      <c r="ET341">
        <v>150</v>
      </c>
      <c r="EU341" t="s">
        <v>234</v>
      </c>
      <c r="EV341" t="s">
        <v>234</v>
      </c>
      <c r="EW341" t="s">
        <v>234</v>
      </c>
      <c r="EX341" s="99">
        <v>150</v>
      </c>
      <c r="EY341" t="s">
        <v>1655</v>
      </c>
      <c r="EZ341" t="s">
        <v>1655</v>
      </c>
      <c r="FA341" t="s">
        <v>234</v>
      </c>
      <c r="FB341">
        <v>25</v>
      </c>
      <c r="FC341" t="s">
        <v>234</v>
      </c>
      <c r="FD341" t="s">
        <v>234</v>
      </c>
      <c r="FE341" t="s">
        <v>234</v>
      </c>
      <c r="FF341" t="s">
        <v>234</v>
      </c>
      <c r="FG341" t="s">
        <v>234</v>
      </c>
      <c r="FH341" t="s">
        <v>234</v>
      </c>
      <c r="FI341" t="s">
        <v>1655</v>
      </c>
      <c r="FJ341" t="s">
        <v>259</v>
      </c>
      <c r="FK341" s="99">
        <v>25</v>
      </c>
      <c r="FL341" t="s">
        <v>1655</v>
      </c>
      <c r="FM341" t="s">
        <v>4320</v>
      </c>
      <c r="FN341">
        <v>0</v>
      </c>
      <c r="FO341">
        <v>1</v>
      </c>
      <c r="FP341">
        <v>0</v>
      </c>
      <c r="FQ341">
        <v>1</v>
      </c>
      <c r="FR341">
        <v>0</v>
      </c>
      <c r="FS341">
        <v>0</v>
      </c>
      <c r="FT341">
        <v>1</v>
      </c>
      <c r="FU341">
        <v>0</v>
      </c>
      <c r="FV341">
        <v>0</v>
      </c>
      <c r="FW341">
        <v>0</v>
      </c>
      <c r="FX341">
        <v>0</v>
      </c>
      <c r="FY341">
        <v>0</v>
      </c>
      <c r="FZ341">
        <v>0</v>
      </c>
      <c r="GA341" t="s">
        <v>234</v>
      </c>
      <c r="GB341" t="s">
        <v>4580</v>
      </c>
      <c r="GC341">
        <v>0</v>
      </c>
      <c r="GD341">
        <v>0</v>
      </c>
      <c r="GE341">
        <v>0</v>
      </c>
      <c r="GF341">
        <v>1</v>
      </c>
      <c r="GG341">
        <v>1</v>
      </c>
      <c r="GH341">
        <v>0</v>
      </c>
      <c r="GI341">
        <v>1</v>
      </c>
      <c r="GJ341">
        <v>0</v>
      </c>
      <c r="GK341" t="s">
        <v>1445</v>
      </c>
      <c r="GL341" t="s">
        <v>1445</v>
      </c>
      <c r="GM341" t="s">
        <v>1655</v>
      </c>
      <c r="GN341" t="s">
        <v>441</v>
      </c>
      <c r="GO341" t="s">
        <v>305</v>
      </c>
      <c r="GP341" t="s">
        <v>1825</v>
      </c>
      <c r="GQ341" t="s">
        <v>305</v>
      </c>
      <c r="GR341" t="s">
        <v>1445</v>
      </c>
      <c r="GS341" t="s">
        <v>234</v>
      </c>
      <c r="GT341" t="s">
        <v>234</v>
      </c>
      <c r="GU341" t="s">
        <v>234</v>
      </c>
      <c r="GV341" t="s">
        <v>234</v>
      </c>
      <c r="GW341" t="s">
        <v>234</v>
      </c>
      <c r="GX341" t="s">
        <v>234</v>
      </c>
      <c r="GY341" t="s">
        <v>234</v>
      </c>
      <c r="GZ341" t="s">
        <v>234</v>
      </c>
      <c r="HA341" t="s">
        <v>3979</v>
      </c>
      <c r="HB341">
        <v>0</v>
      </c>
      <c r="HC341">
        <v>1</v>
      </c>
      <c r="HD341">
        <v>1</v>
      </c>
      <c r="HE341">
        <v>0</v>
      </c>
      <c r="HF341">
        <v>0</v>
      </c>
      <c r="HG341">
        <v>0</v>
      </c>
      <c r="HH341">
        <v>0</v>
      </c>
      <c r="HI341">
        <v>0</v>
      </c>
      <c r="HJ341" t="s">
        <v>234</v>
      </c>
      <c r="HK341" t="s">
        <v>1655</v>
      </c>
      <c r="HL341" t="s">
        <v>234</v>
      </c>
      <c r="HM341" t="s">
        <v>3878</v>
      </c>
      <c r="HN341">
        <v>1</v>
      </c>
      <c r="HO341">
        <v>1</v>
      </c>
      <c r="HP341">
        <v>0</v>
      </c>
      <c r="HQ341" t="s">
        <v>234</v>
      </c>
      <c r="HR341" t="s">
        <v>234</v>
      </c>
      <c r="HS341" t="s">
        <v>234</v>
      </c>
      <c r="HT341" t="s">
        <v>234</v>
      </c>
      <c r="HU341" t="s">
        <v>234</v>
      </c>
      <c r="HV341" t="s">
        <v>234</v>
      </c>
      <c r="HW341" t="s">
        <v>234</v>
      </c>
      <c r="HX341" t="s">
        <v>234</v>
      </c>
      <c r="HY341" t="s">
        <v>234</v>
      </c>
      <c r="HZ341" t="s">
        <v>234</v>
      </c>
      <c r="IA341" t="s">
        <v>234</v>
      </c>
      <c r="IB341" t="s">
        <v>234</v>
      </c>
      <c r="IC341" t="s">
        <v>234</v>
      </c>
      <c r="ID341" t="s">
        <v>234</v>
      </c>
      <c r="IE341" t="s">
        <v>234</v>
      </c>
      <c r="IF341" t="s">
        <v>234</v>
      </c>
      <c r="IG341" t="s">
        <v>234</v>
      </c>
      <c r="IH341" t="s">
        <v>234</v>
      </c>
      <c r="II341" t="s">
        <v>234</v>
      </c>
      <c r="IJ341" t="s">
        <v>234</v>
      </c>
      <c r="IK341" t="s">
        <v>234</v>
      </c>
      <c r="IL341" t="s">
        <v>234</v>
      </c>
      <c r="IM341" t="s">
        <v>234</v>
      </c>
      <c r="IN341" t="s">
        <v>234</v>
      </c>
      <c r="IO341" t="s">
        <v>234</v>
      </c>
      <c r="IP341" t="s">
        <v>234</v>
      </c>
      <c r="IQ341" t="s">
        <v>234</v>
      </c>
      <c r="IR341" t="s">
        <v>234</v>
      </c>
      <c r="IS341" t="s">
        <v>234</v>
      </c>
      <c r="IT341" t="s">
        <v>234</v>
      </c>
      <c r="IU341" t="s">
        <v>234</v>
      </c>
      <c r="IV341" t="s">
        <v>234</v>
      </c>
      <c r="IW341" t="s">
        <v>234</v>
      </c>
      <c r="IX341" t="s">
        <v>234</v>
      </c>
      <c r="IY341" t="s">
        <v>234</v>
      </c>
      <c r="IZ341" t="s">
        <v>234</v>
      </c>
      <c r="JA341" t="s">
        <v>234</v>
      </c>
      <c r="JB341" t="s">
        <v>234</v>
      </c>
      <c r="JC341" t="s">
        <v>234</v>
      </c>
      <c r="JD341" t="s">
        <v>234</v>
      </c>
      <c r="JE341" t="s">
        <v>234</v>
      </c>
      <c r="JF341" t="s">
        <v>234</v>
      </c>
      <c r="JG341" t="s">
        <v>234</v>
      </c>
      <c r="JH341" t="s">
        <v>234</v>
      </c>
      <c r="JI341" t="s">
        <v>234</v>
      </c>
      <c r="JJ341" t="s">
        <v>234</v>
      </c>
      <c r="JK341" t="s">
        <v>234</v>
      </c>
      <c r="JL341" t="s">
        <v>234</v>
      </c>
      <c r="JM341" t="s">
        <v>234</v>
      </c>
      <c r="JN341" t="s">
        <v>234</v>
      </c>
      <c r="JO341" t="s">
        <v>234</v>
      </c>
      <c r="JP341" t="s">
        <v>234</v>
      </c>
      <c r="JQ341" t="s">
        <v>234</v>
      </c>
      <c r="JR341" t="s">
        <v>234</v>
      </c>
      <c r="JS341" t="s">
        <v>234</v>
      </c>
      <c r="JT341" t="s">
        <v>234</v>
      </c>
      <c r="JU341" t="s">
        <v>234</v>
      </c>
      <c r="JV341" t="s">
        <v>234</v>
      </c>
      <c r="JW341" t="s">
        <v>234</v>
      </c>
      <c r="JX341" t="s">
        <v>3443</v>
      </c>
    </row>
    <row r="342" spans="1:284" x14ac:dyDescent="0.35">
      <c r="A342" t="s">
        <v>4582</v>
      </c>
      <c r="B342" s="268">
        <v>44623</v>
      </c>
      <c r="C342" t="s">
        <v>451</v>
      </c>
      <c r="D342" t="s">
        <v>450</v>
      </c>
      <c r="E342" t="s">
        <v>4536</v>
      </c>
      <c r="F342" t="s">
        <v>441</v>
      </c>
      <c r="G342" t="s">
        <v>1825</v>
      </c>
      <c r="H342" t="s">
        <v>4537</v>
      </c>
      <c r="I342" t="s">
        <v>246</v>
      </c>
      <c r="J342" t="s">
        <v>4539</v>
      </c>
      <c r="K342" t="s">
        <v>366</v>
      </c>
      <c r="L342" t="s">
        <v>284</v>
      </c>
      <c r="M342" t="s">
        <v>250</v>
      </c>
      <c r="N342" t="s">
        <v>234</v>
      </c>
      <c r="O342" t="s">
        <v>234</v>
      </c>
      <c r="P342" t="s">
        <v>285</v>
      </c>
      <c r="Q342" t="s">
        <v>234</v>
      </c>
      <c r="R342" t="s">
        <v>3875</v>
      </c>
      <c r="S342">
        <v>1</v>
      </c>
      <c r="T342">
        <v>1</v>
      </c>
      <c r="U342">
        <v>0</v>
      </c>
      <c r="V342">
        <v>0</v>
      </c>
      <c r="W342">
        <v>0</v>
      </c>
      <c r="X342">
        <v>0</v>
      </c>
      <c r="Y342">
        <v>0</v>
      </c>
      <c r="Z342">
        <v>0</v>
      </c>
      <c r="AA342" t="s">
        <v>309</v>
      </c>
      <c r="AB342" t="s">
        <v>750</v>
      </c>
      <c r="AC342" t="s">
        <v>4560</v>
      </c>
      <c r="AD342">
        <v>1</v>
      </c>
      <c r="AE342">
        <v>0</v>
      </c>
      <c r="AF342">
        <v>0</v>
      </c>
      <c r="AG342">
        <v>1</v>
      </c>
      <c r="AH342">
        <v>1</v>
      </c>
      <c r="AI342">
        <v>0</v>
      </c>
      <c r="AJ342">
        <v>0</v>
      </c>
      <c r="AK342">
        <v>0</v>
      </c>
      <c r="AL342">
        <v>0</v>
      </c>
      <c r="AM342">
        <v>0</v>
      </c>
      <c r="AN342" t="s">
        <v>234</v>
      </c>
      <c r="AO342" t="s">
        <v>317</v>
      </c>
      <c r="AP342" t="s">
        <v>289</v>
      </c>
      <c r="AQ342" t="s">
        <v>3851</v>
      </c>
      <c r="AR342">
        <v>1</v>
      </c>
      <c r="AS342">
        <v>1</v>
      </c>
      <c r="AT342">
        <v>1</v>
      </c>
      <c r="AU342">
        <v>1</v>
      </c>
      <c r="AV342">
        <v>0</v>
      </c>
      <c r="AW342">
        <v>0</v>
      </c>
      <c r="AX342">
        <v>1</v>
      </c>
      <c r="AY342">
        <v>0</v>
      </c>
      <c r="AZ342" t="s">
        <v>1500</v>
      </c>
      <c r="BA342">
        <v>450</v>
      </c>
      <c r="BB342">
        <v>225</v>
      </c>
      <c r="BC342" t="s">
        <v>1445</v>
      </c>
      <c r="BD342">
        <v>450</v>
      </c>
      <c r="BE342" s="252">
        <v>173.07692307692301</v>
      </c>
      <c r="BF342" t="s">
        <v>1655</v>
      </c>
      <c r="BG342">
        <v>250</v>
      </c>
      <c r="BH342" s="252">
        <v>108.695652173913</v>
      </c>
      <c r="BI342" t="s">
        <v>1655</v>
      </c>
      <c r="BJ342">
        <v>450</v>
      </c>
      <c r="BK342" s="252">
        <v>155.172413793103</v>
      </c>
      <c r="BL342" t="s">
        <v>1655</v>
      </c>
      <c r="BM342" t="s">
        <v>234</v>
      </c>
      <c r="BN342" s="252" t="s">
        <v>234</v>
      </c>
      <c r="BO342" t="s">
        <v>234</v>
      </c>
      <c r="BP342" t="s">
        <v>234</v>
      </c>
      <c r="BQ342" s="252" t="s">
        <v>234</v>
      </c>
      <c r="BR342" t="s">
        <v>234</v>
      </c>
      <c r="BS342" t="s">
        <v>1507</v>
      </c>
      <c r="BT342" t="s">
        <v>1655</v>
      </c>
      <c r="BU342">
        <v>1250</v>
      </c>
      <c r="BV342" t="s">
        <v>234</v>
      </c>
      <c r="BW342" t="s">
        <v>234</v>
      </c>
      <c r="BX342" t="s">
        <v>234</v>
      </c>
      <c r="BY342" t="s">
        <v>234</v>
      </c>
      <c r="BZ342" t="s">
        <v>234</v>
      </c>
      <c r="CA342" t="s">
        <v>234</v>
      </c>
      <c r="CB342" t="s">
        <v>259</v>
      </c>
      <c r="CC342">
        <v>1250</v>
      </c>
      <c r="CD342" t="s">
        <v>1445</v>
      </c>
      <c r="CE342" t="s">
        <v>1655</v>
      </c>
      <c r="CF342" t="s">
        <v>1528</v>
      </c>
      <c r="CG342">
        <v>0</v>
      </c>
      <c r="CH342">
        <v>0</v>
      </c>
      <c r="CI342">
        <v>0</v>
      </c>
      <c r="CJ342">
        <v>0</v>
      </c>
      <c r="CK342">
        <v>1</v>
      </c>
      <c r="CL342">
        <v>0</v>
      </c>
      <c r="CM342">
        <v>0</v>
      </c>
      <c r="CN342">
        <v>0</v>
      </c>
      <c r="CO342">
        <v>0</v>
      </c>
      <c r="CP342">
        <v>0</v>
      </c>
      <c r="CQ342">
        <v>0</v>
      </c>
      <c r="CR342">
        <v>0</v>
      </c>
      <c r="CS342">
        <v>0</v>
      </c>
      <c r="CT342">
        <v>0</v>
      </c>
      <c r="CU342" t="s">
        <v>234</v>
      </c>
      <c r="CV342" t="s">
        <v>1463</v>
      </c>
      <c r="CW342">
        <v>0</v>
      </c>
      <c r="CX342">
        <v>0</v>
      </c>
      <c r="CY342">
        <v>1</v>
      </c>
      <c r="CZ342">
        <v>0</v>
      </c>
      <c r="DA342">
        <v>0</v>
      </c>
      <c r="DB342">
        <v>0</v>
      </c>
      <c r="DC342">
        <v>0</v>
      </c>
      <c r="DD342">
        <v>0</v>
      </c>
      <c r="DE342" t="s">
        <v>1655</v>
      </c>
      <c r="DF342" t="s">
        <v>1445</v>
      </c>
      <c r="DG342" t="s">
        <v>1655</v>
      </c>
      <c r="DH342" t="s">
        <v>441</v>
      </c>
      <c r="DI342" t="s">
        <v>305</v>
      </c>
      <c r="DJ342" t="s">
        <v>1825</v>
      </c>
      <c r="DK342" t="s">
        <v>305</v>
      </c>
      <c r="DL342" t="s">
        <v>3932</v>
      </c>
      <c r="DM342">
        <v>1</v>
      </c>
      <c r="DN342">
        <v>0</v>
      </c>
      <c r="DO342">
        <v>0</v>
      </c>
      <c r="DP342">
        <v>0</v>
      </c>
      <c r="DQ342">
        <v>0</v>
      </c>
      <c r="DR342">
        <v>1</v>
      </c>
      <c r="DS342">
        <v>0</v>
      </c>
      <c r="DT342">
        <v>0</v>
      </c>
      <c r="DU342" t="s">
        <v>1655</v>
      </c>
      <c r="DV342">
        <v>50</v>
      </c>
      <c r="DW342" t="s">
        <v>3814</v>
      </c>
      <c r="DX342" t="s">
        <v>234</v>
      </c>
      <c r="DY342" t="s">
        <v>234</v>
      </c>
      <c r="DZ342" t="s">
        <v>234</v>
      </c>
      <c r="EA342" s="99">
        <v>50</v>
      </c>
      <c r="EB342" t="s">
        <v>1445</v>
      </c>
      <c r="EC342" t="s">
        <v>234</v>
      </c>
      <c r="ED342" t="s">
        <v>234</v>
      </c>
      <c r="EE342" t="s">
        <v>234</v>
      </c>
      <c r="EF342" t="s">
        <v>234</v>
      </c>
      <c r="EG342" t="s">
        <v>234</v>
      </c>
      <c r="EH342" t="s">
        <v>234</v>
      </c>
      <c r="EI342" t="s">
        <v>234</v>
      </c>
      <c r="EJ342" t="s">
        <v>234</v>
      </c>
      <c r="EK342" s="252" t="s">
        <v>234</v>
      </c>
      <c r="EL342" t="s">
        <v>234</v>
      </c>
      <c r="EM342" t="s">
        <v>234</v>
      </c>
      <c r="EN342" t="s">
        <v>234</v>
      </c>
      <c r="EO342" t="s">
        <v>234</v>
      </c>
      <c r="EP342" t="s">
        <v>234</v>
      </c>
      <c r="EQ342" s="252" t="s">
        <v>234</v>
      </c>
      <c r="ER342" t="s">
        <v>234</v>
      </c>
      <c r="ES342" t="s">
        <v>234</v>
      </c>
      <c r="ET342" t="s">
        <v>234</v>
      </c>
      <c r="EU342" t="s">
        <v>234</v>
      </c>
      <c r="EV342" t="s">
        <v>234</v>
      </c>
      <c r="EW342" t="s">
        <v>234</v>
      </c>
      <c r="EX342" t="s">
        <v>234</v>
      </c>
      <c r="EY342" t="s">
        <v>234</v>
      </c>
      <c r="EZ342" t="s">
        <v>1655</v>
      </c>
      <c r="FA342" t="s">
        <v>234</v>
      </c>
      <c r="FB342">
        <v>25</v>
      </c>
      <c r="FC342" t="s">
        <v>234</v>
      </c>
      <c r="FD342" t="s">
        <v>234</v>
      </c>
      <c r="FE342" t="s">
        <v>234</v>
      </c>
      <c r="FF342" t="s">
        <v>234</v>
      </c>
      <c r="FG342" t="s">
        <v>234</v>
      </c>
      <c r="FH342" t="s">
        <v>234</v>
      </c>
      <c r="FI342" t="s">
        <v>1655</v>
      </c>
      <c r="FJ342" t="s">
        <v>259</v>
      </c>
      <c r="FK342" s="99">
        <v>25</v>
      </c>
      <c r="FL342" t="s">
        <v>1445</v>
      </c>
      <c r="FM342" t="s">
        <v>234</v>
      </c>
      <c r="FN342" t="s">
        <v>234</v>
      </c>
      <c r="FO342" t="s">
        <v>234</v>
      </c>
      <c r="FP342" t="s">
        <v>234</v>
      </c>
      <c r="FQ342" t="s">
        <v>234</v>
      </c>
      <c r="FR342" t="s">
        <v>234</v>
      </c>
      <c r="FS342" t="s">
        <v>234</v>
      </c>
      <c r="FT342" t="s">
        <v>234</v>
      </c>
      <c r="FU342" t="s">
        <v>234</v>
      </c>
      <c r="FV342" t="s">
        <v>234</v>
      </c>
      <c r="FW342" t="s">
        <v>234</v>
      </c>
      <c r="FX342" t="s">
        <v>234</v>
      </c>
      <c r="FY342" t="s">
        <v>234</v>
      </c>
      <c r="FZ342" t="s">
        <v>234</v>
      </c>
      <c r="GA342" t="s">
        <v>234</v>
      </c>
      <c r="GB342" t="s">
        <v>234</v>
      </c>
      <c r="GC342" t="s">
        <v>234</v>
      </c>
      <c r="GD342" t="s">
        <v>234</v>
      </c>
      <c r="GE342" t="s">
        <v>234</v>
      </c>
      <c r="GF342" t="s">
        <v>234</v>
      </c>
      <c r="GG342" t="s">
        <v>234</v>
      </c>
      <c r="GH342" t="s">
        <v>234</v>
      </c>
      <c r="GI342" t="s">
        <v>234</v>
      </c>
      <c r="GJ342" t="s">
        <v>234</v>
      </c>
      <c r="GK342" t="s">
        <v>1445</v>
      </c>
      <c r="GL342" t="s">
        <v>1445</v>
      </c>
      <c r="GM342" t="s">
        <v>1655</v>
      </c>
      <c r="GN342" t="s">
        <v>441</v>
      </c>
      <c r="GO342" t="s">
        <v>305</v>
      </c>
      <c r="GP342" t="s">
        <v>1825</v>
      </c>
      <c r="GQ342" t="s">
        <v>305</v>
      </c>
      <c r="GR342" t="s">
        <v>1445</v>
      </c>
      <c r="GS342" t="s">
        <v>234</v>
      </c>
      <c r="GT342" t="s">
        <v>234</v>
      </c>
      <c r="GU342" t="s">
        <v>234</v>
      </c>
      <c r="GV342" t="s">
        <v>234</v>
      </c>
      <c r="GW342" t="s">
        <v>234</v>
      </c>
      <c r="GX342" t="s">
        <v>234</v>
      </c>
      <c r="GY342" t="s">
        <v>234</v>
      </c>
      <c r="GZ342" t="s">
        <v>234</v>
      </c>
      <c r="HA342" t="s">
        <v>1451</v>
      </c>
      <c r="HB342">
        <v>0</v>
      </c>
      <c r="HC342">
        <v>1</v>
      </c>
      <c r="HD342">
        <v>0</v>
      </c>
      <c r="HE342">
        <v>0</v>
      </c>
      <c r="HF342">
        <v>0</v>
      </c>
      <c r="HG342">
        <v>0</v>
      </c>
      <c r="HH342">
        <v>0</v>
      </c>
      <c r="HI342">
        <v>0</v>
      </c>
      <c r="HJ342" t="s">
        <v>234</v>
      </c>
      <c r="HK342" t="s">
        <v>1445</v>
      </c>
      <c r="HL342" t="s">
        <v>234</v>
      </c>
      <c r="HM342" t="s">
        <v>234</v>
      </c>
      <c r="HN342" t="s">
        <v>234</v>
      </c>
      <c r="HO342" t="s">
        <v>234</v>
      </c>
      <c r="HP342" t="s">
        <v>234</v>
      </c>
      <c r="HQ342" t="s">
        <v>234</v>
      </c>
      <c r="HR342" t="s">
        <v>234</v>
      </c>
      <c r="HS342" t="s">
        <v>234</v>
      </c>
      <c r="HT342" t="s">
        <v>234</v>
      </c>
      <c r="HU342" t="s">
        <v>234</v>
      </c>
      <c r="HV342" t="s">
        <v>234</v>
      </c>
      <c r="HW342" t="s">
        <v>234</v>
      </c>
      <c r="HX342" t="s">
        <v>234</v>
      </c>
      <c r="HY342" t="s">
        <v>234</v>
      </c>
      <c r="HZ342" t="s">
        <v>234</v>
      </c>
      <c r="IA342" t="s">
        <v>234</v>
      </c>
      <c r="IB342" t="s">
        <v>234</v>
      </c>
      <c r="IC342" t="s">
        <v>234</v>
      </c>
      <c r="ID342" t="s">
        <v>234</v>
      </c>
      <c r="IE342" t="s">
        <v>234</v>
      </c>
      <c r="IF342" t="s">
        <v>234</v>
      </c>
      <c r="IG342" t="s">
        <v>234</v>
      </c>
      <c r="IH342" t="s">
        <v>234</v>
      </c>
      <c r="II342" t="s">
        <v>234</v>
      </c>
      <c r="IJ342" t="s">
        <v>234</v>
      </c>
      <c r="IK342" t="s">
        <v>234</v>
      </c>
      <c r="IL342" t="s">
        <v>234</v>
      </c>
      <c r="IM342" t="s">
        <v>234</v>
      </c>
      <c r="IN342" t="s">
        <v>234</v>
      </c>
      <c r="IO342" t="s">
        <v>234</v>
      </c>
      <c r="IP342" t="s">
        <v>234</v>
      </c>
      <c r="IQ342" t="s">
        <v>234</v>
      </c>
      <c r="IR342" t="s">
        <v>234</v>
      </c>
      <c r="IS342" t="s">
        <v>234</v>
      </c>
      <c r="IT342" t="s">
        <v>234</v>
      </c>
      <c r="IU342" t="s">
        <v>234</v>
      </c>
      <c r="IV342" t="s">
        <v>234</v>
      </c>
      <c r="IW342" t="s">
        <v>234</v>
      </c>
      <c r="IX342" t="s">
        <v>234</v>
      </c>
      <c r="IY342" t="s">
        <v>234</v>
      </c>
      <c r="IZ342" t="s">
        <v>234</v>
      </c>
      <c r="JA342" t="s">
        <v>234</v>
      </c>
      <c r="JB342" t="s">
        <v>234</v>
      </c>
      <c r="JC342" t="s">
        <v>234</v>
      </c>
      <c r="JD342" t="s">
        <v>234</v>
      </c>
      <c r="JE342" t="s">
        <v>234</v>
      </c>
      <c r="JF342" t="s">
        <v>234</v>
      </c>
      <c r="JG342" t="s">
        <v>234</v>
      </c>
      <c r="JH342" t="s">
        <v>234</v>
      </c>
      <c r="JI342" t="s">
        <v>234</v>
      </c>
      <c r="JJ342" t="s">
        <v>234</v>
      </c>
      <c r="JK342" t="s">
        <v>234</v>
      </c>
      <c r="JL342" t="s">
        <v>234</v>
      </c>
      <c r="JM342" t="s">
        <v>234</v>
      </c>
      <c r="JN342" t="s">
        <v>234</v>
      </c>
      <c r="JO342" t="s">
        <v>234</v>
      </c>
      <c r="JP342" t="s">
        <v>234</v>
      </c>
      <c r="JQ342" t="s">
        <v>234</v>
      </c>
      <c r="JR342" t="s">
        <v>234</v>
      </c>
      <c r="JS342" t="s">
        <v>234</v>
      </c>
      <c r="JT342" t="s">
        <v>234</v>
      </c>
      <c r="JU342" t="s">
        <v>234</v>
      </c>
      <c r="JV342" t="s">
        <v>234</v>
      </c>
      <c r="JW342" t="s">
        <v>234</v>
      </c>
      <c r="JX342" t="s">
        <v>3443</v>
      </c>
    </row>
    <row r="343" spans="1:284" x14ac:dyDescent="0.35">
      <c r="A343" t="s">
        <v>4585</v>
      </c>
      <c r="B343" s="268">
        <v>44623</v>
      </c>
      <c r="C343" t="s">
        <v>451</v>
      </c>
      <c r="D343" t="s">
        <v>450</v>
      </c>
      <c r="E343" t="s">
        <v>4536</v>
      </c>
      <c r="F343" t="s">
        <v>441</v>
      </c>
      <c r="G343" t="s">
        <v>1825</v>
      </c>
      <c r="H343" t="s">
        <v>4537</v>
      </c>
      <c r="I343" t="s">
        <v>246</v>
      </c>
      <c r="J343" t="s">
        <v>4539</v>
      </c>
      <c r="K343" t="s">
        <v>366</v>
      </c>
      <c r="L343" t="s">
        <v>284</v>
      </c>
      <c r="M343" t="s">
        <v>250</v>
      </c>
      <c r="N343" t="s">
        <v>234</v>
      </c>
      <c r="O343" t="s">
        <v>234</v>
      </c>
      <c r="P343" t="s">
        <v>285</v>
      </c>
      <c r="Q343" t="s">
        <v>234</v>
      </c>
      <c r="R343" t="s">
        <v>3875</v>
      </c>
      <c r="S343">
        <v>1</v>
      </c>
      <c r="T343">
        <v>1</v>
      </c>
      <c r="U343">
        <v>0</v>
      </c>
      <c r="V343">
        <v>0</v>
      </c>
      <c r="W343">
        <v>0</v>
      </c>
      <c r="X343">
        <v>0</v>
      </c>
      <c r="Y343">
        <v>0</v>
      </c>
      <c r="Z343">
        <v>0</v>
      </c>
      <c r="AA343" t="s">
        <v>309</v>
      </c>
      <c r="AB343" t="s">
        <v>750</v>
      </c>
      <c r="AC343" t="s">
        <v>4560</v>
      </c>
      <c r="AD343">
        <v>1</v>
      </c>
      <c r="AE343">
        <v>0</v>
      </c>
      <c r="AF343">
        <v>0</v>
      </c>
      <c r="AG343">
        <v>1</v>
      </c>
      <c r="AH343">
        <v>1</v>
      </c>
      <c r="AI343">
        <v>0</v>
      </c>
      <c r="AJ343">
        <v>0</v>
      </c>
      <c r="AK343">
        <v>0</v>
      </c>
      <c r="AL343">
        <v>0</v>
      </c>
      <c r="AM343">
        <v>0</v>
      </c>
      <c r="AN343" t="s">
        <v>234</v>
      </c>
      <c r="AO343" t="s">
        <v>317</v>
      </c>
      <c r="AP343" t="s">
        <v>289</v>
      </c>
      <c r="AQ343" t="s">
        <v>4583</v>
      </c>
      <c r="AR343">
        <v>1</v>
      </c>
      <c r="AS343">
        <v>0</v>
      </c>
      <c r="AT343">
        <v>0</v>
      </c>
      <c r="AU343">
        <v>1</v>
      </c>
      <c r="AV343">
        <v>0</v>
      </c>
      <c r="AW343">
        <v>1</v>
      </c>
      <c r="AX343">
        <v>0</v>
      </c>
      <c r="AY343">
        <v>0</v>
      </c>
      <c r="AZ343" t="s">
        <v>1500</v>
      </c>
      <c r="BA343">
        <v>500</v>
      </c>
      <c r="BB343">
        <v>250</v>
      </c>
      <c r="BC343" t="s">
        <v>1445</v>
      </c>
      <c r="BD343" t="s">
        <v>234</v>
      </c>
      <c r="BE343" s="252" t="s">
        <v>234</v>
      </c>
      <c r="BF343" t="s">
        <v>234</v>
      </c>
      <c r="BG343" t="s">
        <v>234</v>
      </c>
      <c r="BH343" s="252" t="s">
        <v>234</v>
      </c>
      <c r="BI343" t="s">
        <v>234</v>
      </c>
      <c r="BJ343">
        <v>500</v>
      </c>
      <c r="BK343" s="252">
        <v>172.413793103448</v>
      </c>
      <c r="BL343" t="s">
        <v>1655</v>
      </c>
      <c r="BM343" t="s">
        <v>234</v>
      </c>
      <c r="BN343" s="252" t="s">
        <v>234</v>
      </c>
      <c r="BO343" t="s">
        <v>234</v>
      </c>
      <c r="BP343">
        <v>750</v>
      </c>
      <c r="BQ343" s="252">
        <v>312.5</v>
      </c>
      <c r="BR343" t="s">
        <v>1445</v>
      </c>
      <c r="BS343" t="s">
        <v>234</v>
      </c>
      <c r="BT343" t="s">
        <v>234</v>
      </c>
      <c r="BU343" t="s">
        <v>234</v>
      </c>
      <c r="BV343" t="s">
        <v>234</v>
      </c>
      <c r="BW343" t="s">
        <v>234</v>
      </c>
      <c r="BX343" t="s">
        <v>234</v>
      </c>
      <c r="BY343" t="s">
        <v>234</v>
      </c>
      <c r="BZ343" t="s">
        <v>234</v>
      </c>
      <c r="CA343" t="s">
        <v>234</v>
      </c>
      <c r="CB343" t="s">
        <v>234</v>
      </c>
      <c r="CC343" t="s">
        <v>234</v>
      </c>
      <c r="CD343" t="s">
        <v>234</v>
      </c>
      <c r="CE343" t="s">
        <v>1445</v>
      </c>
      <c r="CF343" t="s">
        <v>234</v>
      </c>
      <c r="CG343" t="s">
        <v>234</v>
      </c>
      <c r="CH343" t="s">
        <v>234</v>
      </c>
      <c r="CI343" t="s">
        <v>234</v>
      </c>
      <c r="CJ343" t="s">
        <v>234</v>
      </c>
      <c r="CK343" t="s">
        <v>234</v>
      </c>
      <c r="CL343" t="s">
        <v>234</v>
      </c>
      <c r="CM343" t="s">
        <v>234</v>
      </c>
      <c r="CN343" t="s">
        <v>234</v>
      </c>
      <c r="CO343" t="s">
        <v>234</v>
      </c>
      <c r="CP343" t="s">
        <v>234</v>
      </c>
      <c r="CQ343" t="s">
        <v>234</v>
      </c>
      <c r="CR343" t="s">
        <v>234</v>
      </c>
      <c r="CS343" t="s">
        <v>234</v>
      </c>
      <c r="CT343" t="s">
        <v>234</v>
      </c>
      <c r="CU343" t="s">
        <v>234</v>
      </c>
      <c r="CV343" t="s">
        <v>234</v>
      </c>
      <c r="CW343" t="s">
        <v>234</v>
      </c>
      <c r="CX343" t="s">
        <v>234</v>
      </c>
      <c r="CY343" t="s">
        <v>234</v>
      </c>
      <c r="CZ343" t="s">
        <v>234</v>
      </c>
      <c r="DA343" t="s">
        <v>234</v>
      </c>
      <c r="DB343" t="s">
        <v>234</v>
      </c>
      <c r="DC343" t="s">
        <v>234</v>
      </c>
      <c r="DD343" t="s">
        <v>234</v>
      </c>
      <c r="DE343" t="s">
        <v>1655</v>
      </c>
      <c r="DF343" t="s">
        <v>1445</v>
      </c>
      <c r="DG343" t="s">
        <v>1655</v>
      </c>
      <c r="DH343" t="s">
        <v>441</v>
      </c>
      <c r="DI343" t="s">
        <v>305</v>
      </c>
      <c r="DJ343" t="s">
        <v>1825</v>
      </c>
      <c r="DK343" t="s">
        <v>305</v>
      </c>
      <c r="DL343" t="s">
        <v>4584</v>
      </c>
      <c r="DM343">
        <v>1</v>
      </c>
      <c r="DN343">
        <v>0</v>
      </c>
      <c r="DO343">
        <v>1</v>
      </c>
      <c r="DP343">
        <v>0</v>
      </c>
      <c r="DQ343">
        <v>0</v>
      </c>
      <c r="DR343">
        <v>0</v>
      </c>
      <c r="DS343">
        <v>1</v>
      </c>
      <c r="DT343">
        <v>0</v>
      </c>
      <c r="DU343" t="s">
        <v>1655</v>
      </c>
      <c r="DV343">
        <v>50</v>
      </c>
      <c r="DW343" t="s">
        <v>3814</v>
      </c>
      <c r="DX343" t="s">
        <v>234</v>
      </c>
      <c r="DY343" t="s">
        <v>234</v>
      </c>
      <c r="DZ343" t="s">
        <v>234</v>
      </c>
      <c r="EA343" s="99">
        <v>50</v>
      </c>
      <c r="EB343" t="s">
        <v>1445</v>
      </c>
      <c r="EC343" t="s">
        <v>234</v>
      </c>
      <c r="ED343" t="s">
        <v>234</v>
      </c>
      <c r="EE343" t="s">
        <v>234</v>
      </c>
      <c r="EF343" t="s">
        <v>234</v>
      </c>
      <c r="EG343" t="s">
        <v>1655</v>
      </c>
      <c r="EH343">
        <v>20</v>
      </c>
      <c r="EI343" t="s">
        <v>234</v>
      </c>
      <c r="EJ343" t="s">
        <v>234</v>
      </c>
      <c r="EK343" s="252">
        <v>20</v>
      </c>
      <c r="EL343" t="s">
        <v>1655</v>
      </c>
      <c r="EM343" t="s">
        <v>1445</v>
      </c>
      <c r="EN343" t="s">
        <v>234</v>
      </c>
      <c r="EO343">
        <v>150</v>
      </c>
      <c r="EP343">
        <v>125</v>
      </c>
      <c r="EQ343" s="252">
        <v>70.8333333333333</v>
      </c>
      <c r="ER343" t="s">
        <v>1655</v>
      </c>
      <c r="ES343" t="s">
        <v>234</v>
      </c>
      <c r="ET343" t="s">
        <v>234</v>
      </c>
      <c r="EU343" t="s">
        <v>234</v>
      </c>
      <c r="EV343" t="s">
        <v>234</v>
      </c>
      <c r="EW343" t="s">
        <v>234</v>
      </c>
      <c r="EX343" t="s">
        <v>234</v>
      </c>
      <c r="EY343" t="s">
        <v>234</v>
      </c>
      <c r="EZ343" t="s">
        <v>234</v>
      </c>
      <c r="FA343" t="s">
        <v>234</v>
      </c>
      <c r="FB343" t="s">
        <v>234</v>
      </c>
      <c r="FC343" t="s">
        <v>234</v>
      </c>
      <c r="FD343" t="s">
        <v>234</v>
      </c>
      <c r="FE343" t="s">
        <v>234</v>
      </c>
      <c r="FF343" t="s">
        <v>234</v>
      </c>
      <c r="FG343" t="s">
        <v>234</v>
      </c>
      <c r="FH343" t="s">
        <v>234</v>
      </c>
      <c r="FI343" t="s">
        <v>234</v>
      </c>
      <c r="FJ343" t="s">
        <v>234</v>
      </c>
      <c r="FK343" t="s">
        <v>234</v>
      </c>
      <c r="FL343" t="s">
        <v>1445</v>
      </c>
      <c r="FM343" t="s">
        <v>234</v>
      </c>
      <c r="FN343" t="s">
        <v>234</v>
      </c>
      <c r="FO343" t="s">
        <v>234</v>
      </c>
      <c r="FP343" t="s">
        <v>234</v>
      </c>
      <c r="FQ343" t="s">
        <v>234</v>
      </c>
      <c r="FR343" t="s">
        <v>234</v>
      </c>
      <c r="FS343" t="s">
        <v>234</v>
      </c>
      <c r="FT343" t="s">
        <v>234</v>
      </c>
      <c r="FU343" t="s">
        <v>234</v>
      </c>
      <c r="FV343" t="s">
        <v>234</v>
      </c>
      <c r="FW343" t="s">
        <v>234</v>
      </c>
      <c r="FX343" t="s">
        <v>234</v>
      </c>
      <c r="FY343" t="s">
        <v>234</v>
      </c>
      <c r="FZ343" t="s">
        <v>234</v>
      </c>
      <c r="GA343" t="s">
        <v>234</v>
      </c>
      <c r="GB343" t="s">
        <v>234</v>
      </c>
      <c r="GC343" t="s">
        <v>234</v>
      </c>
      <c r="GD343" t="s">
        <v>234</v>
      </c>
      <c r="GE343" t="s">
        <v>234</v>
      </c>
      <c r="GF343" t="s">
        <v>234</v>
      </c>
      <c r="GG343" t="s">
        <v>234</v>
      </c>
      <c r="GH343" t="s">
        <v>234</v>
      </c>
      <c r="GI343" t="s">
        <v>234</v>
      </c>
      <c r="GJ343" t="s">
        <v>234</v>
      </c>
      <c r="GK343" t="s">
        <v>1445</v>
      </c>
      <c r="GL343" t="s">
        <v>1445</v>
      </c>
      <c r="GM343" t="s">
        <v>1655</v>
      </c>
      <c r="GN343" t="s">
        <v>441</v>
      </c>
      <c r="GO343" t="s">
        <v>305</v>
      </c>
      <c r="GP343" t="s">
        <v>1825</v>
      </c>
      <c r="GQ343" t="s">
        <v>305</v>
      </c>
      <c r="GR343" t="s">
        <v>1445</v>
      </c>
      <c r="GS343" t="s">
        <v>234</v>
      </c>
      <c r="GT343" t="s">
        <v>234</v>
      </c>
      <c r="GU343" t="s">
        <v>234</v>
      </c>
      <c r="GV343" t="s">
        <v>234</v>
      </c>
      <c r="GW343" t="s">
        <v>234</v>
      </c>
      <c r="GX343" t="s">
        <v>234</v>
      </c>
      <c r="GY343" t="s">
        <v>234</v>
      </c>
      <c r="GZ343" t="s">
        <v>234</v>
      </c>
      <c r="HA343" t="s">
        <v>1451</v>
      </c>
      <c r="HB343">
        <v>0</v>
      </c>
      <c r="HC343">
        <v>1</v>
      </c>
      <c r="HD343">
        <v>0</v>
      </c>
      <c r="HE343">
        <v>0</v>
      </c>
      <c r="HF343">
        <v>0</v>
      </c>
      <c r="HG343">
        <v>0</v>
      </c>
      <c r="HH343">
        <v>0</v>
      </c>
      <c r="HI343">
        <v>0</v>
      </c>
      <c r="HJ343" t="s">
        <v>234</v>
      </c>
      <c r="HK343" t="s">
        <v>1445</v>
      </c>
      <c r="HL343" t="s">
        <v>234</v>
      </c>
      <c r="HM343" t="s">
        <v>234</v>
      </c>
      <c r="HN343" t="s">
        <v>234</v>
      </c>
      <c r="HO343" t="s">
        <v>234</v>
      </c>
      <c r="HP343" t="s">
        <v>234</v>
      </c>
      <c r="HQ343" t="s">
        <v>234</v>
      </c>
      <c r="HR343" t="s">
        <v>234</v>
      </c>
      <c r="HS343" t="s">
        <v>234</v>
      </c>
      <c r="HT343" t="s">
        <v>234</v>
      </c>
      <c r="HU343" t="s">
        <v>234</v>
      </c>
      <c r="HV343" t="s">
        <v>234</v>
      </c>
      <c r="HW343" t="s">
        <v>234</v>
      </c>
      <c r="HX343" t="s">
        <v>234</v>
      </c>
      <c r="HY343" t="s">
        <v>234</v>
      </c>
      <c r="HZ343" t="s">
        <v>234</v>
      </c>
      <c r="IA343" t="s">
        <v>234</v>
      </c>
      <c r="IB343" t="s">
        <v>234</v>
      </c>
      <c r="IC343" t="s">
        <v>234</v>
      </c>
      <c r="ID343" t="s">
        <v>234</v>
      </c>
      <c r="IE343" t="s">
        <v>234</v>
      </c>
      <c r="IF343" t="s">
        <v>234</v>
      </c>
      <c r="IG343" t="s">
        <v>234</v>
      </c>
      <c r="IH343" t="s">
        <v>234</v>
      </c>
      <c r="II343" t="s">
        <v>234</v>
      </c>
      <c r="IJ343" t="s">
        <v>234</v>
      </c>
      <c r="IK343" t="s">
        <v>234</v>
      </c>
      <c r="IL343" t="s">
        <v>234</v>
      </c>
      <c r="IM343" t="s">
        <v>234</v>
      </c>
      <c r="IN343" t="s">
        <v>234</v>
      </c>
      <c r="IO343" t="s">
        <v>234</v>
      </c>
      <c r="IP343" t="s">
        <v>234</v>
      </c>
      <c r="IQ343" t="s">
        <v>234</v>
      </c>
      <c r="IR343" t="s">
        <v>234</v>
      </c>
      <c r="IS343" t="s">
        <v>234</v>
      </c>
      <c r="IT343" t="s">
        <v>234</v>
      </c>
      <c r="IU343" t="s">
        <v>234</v>
      </c>
      <c r="IV343" t="s">
        <v>234</v>
      </c>
      <c r="IW343" t="s">
        <v>234</v>
      </c>
      <c r="IX343" t="s">
        <v>234</v>
      </c>
      <c r="IY343" t="s">
        <v>234</v>
      </c>
      <c r="IZ343" t="s">
        <v>234</v>
      </c>
      <c r="JA343" t="s">
        <v>234</v>
      </c>
      <c r="JB343" t="s">
        <v>234</v>
      </c>
      <c r="JC343" t="s">
        <v>234</v>
      </c>
      <c r="JD343" t="s">
        <v>234</v>
      </c>
      <c r="JE343" t="s">
        <v>234</v>
      </c>
      <c r="JF343" t="s">
        <v>234</v>
      </c>
      <c r="JG343" t="s">
        <v>234</v>
      </c>
      <c r="JH343" t="s">
        <v>234</v>
      </c>
      <c r="JI343" t="s">
        <v>234</v>
      </c>
      <c r="JJ343" t="s">
        <v>234</v>
      </c>
      <c r="JK343" t="s">
        <v>234</v>
      </c>
      <c r="JL343" t="s">
        <v>234</v>
      </c>
      <c r="JM343" t="s">
        <v>234</v>
      </c>
      <c r="JN343" t="s">
        <v>234</v>
      </c>
      <c r="JO343" t="s">
        <v>234</v>
      </c>
      <c r="JP343" t="s">
        <v>234</v>
      </c>
      <c r="JQ343" t="s">
        <v>234</v>
      </c>
      <c r="JR343" t="s">
        <v>234</v>
      </c>
      <c r="JS343" t="s">
        <v>234</v>
      </c>
      <c r="JT343" t="s">
        <v>234</v>
      </c>
      <c r="JU343" t="s">
        <v>234</v>
      </c>
      <c r="JV343" t="s">
        <v>234</v>
      </c>
      <c r="JW343" t="s">
        <v>234</v>
      </c>
      <c r="JX343" t="s">
        <v>3443</v>
      </c>
    </row>
    <row r="344" spans="1:284" x14ac:dyDescent="0.35">
      <c r="A344" t="s">
        <v>4587</v>
      </c>
      <c r="B344" s="268">
        <v>44623</v>
      </c>
      <c r="C344" t="s">
        <v>451</v>
      </c>
      <c r="D344" t="s">
        <v>450</v>
      </c>
      <c r="E344" t="s">
        <v>4536</v>
      </c>
      <c r="F344" t="s">
        <v>441</v>
      </c>
      <c r="G344" t="s">
        <v>1825</v>
      </c>
      <c r="H344" t="s">
        <v>4537</v>
      </c>
      <c r="I344" t="s">
        <v>246</v>
      </c>
      <c r="J344" t="s">
        <v>4539</v>
      </c>
      <c r="K344" t="s">
        <v>366</v>
      </c>
      <c r="L344" t="s">
        <v>284</v>
      </c>
      <c r="M344" t="s">
        <v>250</v>
      </c>
      <c r="N344" t="s">
        <v>234</v>
      </c>
      <c r="O344" t="s">
        <v>234</v>
      </c>
      <c r="P344" t="s">
        <v>285</v>
      </c>
      <c r="Q344" t="s">
        <v>234</v>
      </c>
      <c r="R344" t="s">
        <v>302</v>
      </c>
      <c r="S344">
        <v>0</v>
      </c>
      <c r="T344">
        <v>1</v>
      </c>
      <c r="U344">
        <v>0</v>
      </c>
      <c r="V344">
        <v>0</v>
      </c>
      <c r="W344">
        <v>0</v>
      </c>
      <c r="X344">
        <v>0</v>
      </c>
      <c r="Y344">
        <v>0</v>
      </c>
      <c r="Z344">
        <v>0</v>
      </c>
      <c r="AA344" t="s">
        <v>303</v>
      </c>
      <c r="AB344" t="s">
        <v>752</v>
      </c>
      <c r="AC344" t="s">
        <v>4560</v>
      </c>
      <c r="AD344">
        <v>1</v>
      </c>
      <c r="AE344">
        <v>0</v>
      </c>
      <c r="AF344">
        <v>0</v>
      </c>
      <c r="AG344">
        <v>1</v>
      </c>
      <c r="AH344">
        <v>1</v>
      </c>
      <c r="AI344">
        <v>0</v>
      </c>
      <c r="AJ344">
        <v>0</v>
      </c>
      <c r="AK344">
        <v>0</v>
      </c>
      <c r="AL344">
        <v>0</v>
      </c>
      <c r="AM344">
        <v>0</v>
      </c>
      <c r="AN344" t="s">
        <v>234</v>
      </c>
      <c r="AO344" t="s">
        <v>317</v>
      </c>
      <c r="AP344" t="s">
        <v>311</v>
      </c>
      <c r="AQ344" t="s">
        <v>234</v>
      </c>
      <c r="AR344" t="s">
        <v>234</v>
      </c>
      <c r="AS344" t="s">
        <v>234</v>
      </c>
      <c r="AT344" t="s">
        <v>234</v>
      </c>
      <c r="AU344" t="s">
        <v>234</v>
      </c>
      <c r="AV344" t="s">
        <v>234</v>
      </c>
      <c r="AW344" t="s">
        <v>234</v>
      </c>
      <c r="AX344" t="s">
        <v>234</v>
      </c>
      <c r="AY344" t="s">
        <v>234</v>
      </c>
      <c r="AZ344" t="s">
        <v>234</v>
      </c>
      <c r="BA344" t="s">
        <v>234</v>
      </c>
      <c r="BB344" t="s">
        <v>234</v>
      </c>
      <c r="BC344" t="s">
        <v>234</v>
      </c>
      <c r="BD344" t="s">
        <v>234</v>
      </c>
      <c r="BE344" s="252" t="s">
        <v>234</v>
      </c>
      <c r="BF344" t="s">
        <v>234</v>
      </c>
      <c r="BG344" t="s">
        <v>234</v>
      </c>
      <c r="BH344" s="252" t="s">
        <v>234</v>
      </c>
      <c r="BI344" t="s">
        <v>234</v>
      </c>
      <c r="BJ344" t="s">
        <v>234</v>
      </c>
      <c r="BK344" s="252" t="s">
        <v>234</v>
      </c>
      <c r="BL344" t="s">
        <v>234</v>
      </c>
      <c r="BM344" t="s">
        <v>234</v>
      </c>
      <c r="BN344" s="252" t="s">
        <v>234</v>
      </c>
      <c r="BO344" t="s">
        <v>234</v>
      </c>
      <c r="BP344" t="s">
        <v>234</v>
      </c>
      <c r="BQ344" s="252" t="s">
        <v>234</v>
      </c>
      <c r="BR344" t="s">
        <v>234</v>
      </c>
      <c r="BS344" t="s">
        <v>234</v>
      </c>
      <c r="BT344" t="s">
        <v>234</v>
      </c>
      <c r="BU344" t="s">
        <v>234</v>
      </c>
      <c r="BV344" t="s">
        <v>234</v>
      </c>
      <c r="BW344" t="s">
        <v>234</v>
      </c>
      <c r="BX344" t="s">
        <v>234</v>
      </c>
      <c r="BY344" t="s">
        <v>234</v>
      </c>
      <c r="BZ344" t="s">
        <v>234</v>
      </c>
      <c r="CA344" t="s">
        <v>234</v>
      </c>
      <c r="CB344" t="s">
        <v>234</v>
      </c>
      <c r="CC344" t="s">
        <v>234</v>
      </c>
      <c r="CD344" t="s">
        <v>234</v>
      </c>
      <c r="CE344" t="s">
        <v>234</v>
      </c>
      <c r="CF344" t="s">
        <v>234</v>
      </c>
      <c r="CG344" t="s">
        <v>234</v>
      </c>
      <c r="CH344" t="s">
        <v>234</v>
      </c>
      <c r="CI344" t="s">
        <v>234</v>
      </c>
      <c r="CJ344" t="s">
        <v>234</v>
      </c>
      <c r="CK344" t="s">
        <v>234</v>
      </c>
      <c r="CL344" t="s">
        <v>234</v>
      </c>
      <c r="CM344" t="s">
        <v>234</v>
      </c>
      <c r="CN344" t="s">
        <v>234</v>
      </c>
      <c r="CO344" t="s">
        <v>234</v>
      </c>
      <c r="CP344" t="s">
        <v>234</v>
      </c>
      <c r="CQ344" t="s">
        <v>234</v>
      </c>
      <c r="CR344" t="s">
        <v>234</v>
      </c>
      <c r="CS344" t="s">
        <v>234</v>
      </c>
      <c r="CT344" t="s">
        <v>234</v>
      </c>
      <c r="CU344" t="s">
        <v>234</v>
      </c>
      <c r="CV344" t="s">
        <v>234</v>
      </c>
      <c r="CW344" t="s">
        <v>234</v>
      </c>
      <c r="CX344" t="s">
        <v>234</v>
      </c>
      <c r="CY344" t="s">
        <v>234</v>
      </c>
      <c r="CZ344" t="s">
        <v>234</v>
      </c>
      <c r="DA344" t="s">
        <v>234</v>
      </c>
      <c r="DB344" t="s">
        <v>234</v>
      </c>
      <c r="DC344" t="s">
        <v>234</v>
      </c>
      <c r="DD344" t="s">
        <v>234</v>
      </c>
      <c r="DE344" t="s">
        <v>234</v>
      </c>
      <c r="DF344" t="s">
        <v>234</v>
      </c>
      <c r="DG344" t="s">
        <v>234</v>
      </c>
      <c r="DH344" t="s">
        <v>234</v>
      </c>
      <c r="DI344" t="s">
        <v>234</v>
      </c>
      <c r="DJ344" t="s">
        <v>234</v>
      </c>
      <c r="DK344" t="s">
        <v>234</v>
      </c>
      <c r="DL344" t="s">
        <v>3901</v>
      </c>
      <c r="DM344">
        <v>1</v>
      </c>
      <c r="DN344">
        <v>0</v>
      </c>
      <c r="DO344">
        <v>0</v>
      </c>
      <c r="DP344">
        <v>1</v>
      </c>
      <c r="DQ344">
        <v>0</v>
      </c>
      <c r="DR344">
        <v>0</v>
      </c>
      <c r="DS344">
        <v>0</v>
      </c>
      <c r="DT344">
        <v>0</v>
      </c>
      <c r="DU344" t="s">
        <v>1445</v>
      </c>
      <c r="DV344" t="s">
        <v>234</v>
      </c>
      <c r="DW344" t="s">
        <v>234</v>
      </c>
      <c r="DX344">
        <v>800</v>
      </c>
      <c r="DY344">
        <v>50</v>
      </c>
      <c r="EA344" s="99"/>
      <c r="EB344" t="s">
        <v>1655</v>
      </c>
      <c r="EC344" t="s">
        <v>234</v>
      </c>
      <c r="ED344" t="s">
        <v>234</v>
      </c>
      <c r="EE344">
        <v>35</v>
      </c>
      <c r="EF344" t="s">
        <v>1655</v>
      </c>
      <c r="EG344" t="s">
        <v>234</v>
      </c>
      <c r="EH344" t="s">
        <v>234</v>
      </c>
      <c r="EI344" t="s">
        <v>234</v>
      </c>
      <c r="EJ344" t="s">
        <v>234</v>
      </c>
      <c r="EK344" s="252" t="s">
        <v>234</v>
      </c>
      <c r="EL344" t="s">
        <v>234</v>
      </c>
      <c r="EM344" t="s">
        <v>234</v>
      </c>
      <c r="EN344" t="s">
        <v>234</v>
      </c>
      <c r="EO344" t="s">
        <v>234</v>
      </c>
      <c r="EP344" t="s">
        <v>234</v>
      </c>
      <c r="EQ344" s="252" t="s">
        <v>234</v>
      </c>
      <c r="ER344" t="s">
        <v>234</v>
      </c>
      <c r="ES344" t="s">
        <v>234</v>
      </c>
      <c r="ET344" t="s">
        <v>234</v>
      </c>
      <c r="EU344" t="s">
        <v>234</v>
      </c>
      <c r="EV344" t="s">
        <v>234</v>
      </c>
      <c r="EW344" t="s">
        <v>234</v>
      </c>
      <c r="EX344" t="s">
        <v>234</v>
      </c>
      <c r="EY344" t="s">
        <v>234</v>
      </c>
      <c r="EZ344" t="s">
        <v>234</v>
      </c>
      <c r="FA344" t="s">
        <v>234</v>
      </c>
      <c r="FB344" t="s">
        <v>234</v>
      </c>
      <c r="FC344" t="s">
        <v>234</v>
      </c>
      <c r="FD344" t="s">
        <v>234</v>
      </c>
      <c r="FE344" t="s">
        <v>234</v>
      </c>
      <c r="FF344" t="s">
        <v>234</v>
      </c>
      <c r="FG344" t="s">
        <v>234</v>
      </c>
      <c r="FH344" t="s">
        <v>234</v>
      </c>
      <c r="FI344" t="s">
        <v>234</v>
      </c>
      <c r="FJ344" t="s">
        <v>234</v>
      </c>
      <c r="FK344" t="s">
        <v>234</v>
      </c>
      <c r="FL344" t="s">
        <v>1445</v>
      </c>
      <c r="FM344" t="s">
        <v>234</v>
      </c>
      <c r="FN344" t="s">
        <v>234</v>
      </c>
      <c r="FO344" t="s">
        <v>234</v>
      </c>
      <c r="FP344" t="s">
        <v>234</v>
      </c>
      <c r="FQ344" t="s">
        <v>234</v>
      </c>
      <c r="FR344" t="s">
        <v>234</v>
      </c>
      <c r="FS344" t="s">
        <v>234</v>
      </c>
      <c r="FT344" t="s">
        <v>234</v>
      </c>
      <c r="FU344" t="s">
        <v>234</v>
      </c>
      <c r="FV344" t="s">
        <v>234</v>
      </c>
      <c r="FW344" t="s">
        <v>234</v>
      </c>
      <c r="FX344" t="s">
        <v>234</v>
      </c>
      <c r="FY344" t="s">
        <v>234</v>
      </c>
      <c r="FZ344" t="s">
        <v>234</v>
      </c>
      <c r="GA344" t="s">
        <v>234</v>
      </c>
      <c r="GB344" t="s">
        <v>234</v>
      </c>
      <c r="GC344" t="s">
        <v>234</v>
      </c>
      <c r="GD344" t="s">
        <v>234</v>
      </c>
      <c r="GE344" t="s">
        <v>234</v>
      </c>
      <c r="GF344" t="s">
        <v>234</v>
      </c>
      <c r="GG344" t="s">
        <v>234</v>
      </c>
      <c r="GH344" t="s">
        <v>234</v>
      </c>
      <c r="GI344" t="s">
        <v>234</v>
      </c>
      <c r="GJ344" t="s">
        <v>234</v>
      </c>
      <c r="GK344" t="s">
        <v>1655</v>
      </c>
      <c r="GL344" t="s">
        <v>1445</v>
      </c>
      <c r="GM344" t="s">
        <v>1445</v>
      </c>
      <c r="GN344" t="s">
        <v>234</v>
      </c>
      <c r="GO344" t="s">
        <v>314</v>
      </c>
      <c r="GP344" t="s">
        <v>234</v>
      </c>
      <c r="GQ344" t="s">
        <v>314</v>
      </c>
      <c r="GR344" t="s">
        <v>1445</v>
      </c>
      <c r="GS344" t="s">
        <v>234</v>
      </c>
      <c r="GT344" t="s">
        <v>234</v>
      </c>
      <c r="GU344" t="s">
        <v>234</v>
      </c>
      <c r="GV344" t="s">
        <v>234</v>
      </c>
      <c r="GW344" t="s">
        <v>234</v>
      </c>
      <c r="GX344" t="s">
        <v>234</v>
      </c>
      <c r="GY344" t="s">
        <v>234</v>
      </c>
      <c r="GZ344" t="s">
        <v>234</v>
      </c>
      <c r="HA344" t="s">
        <v>1451</v>
      </c>
      <c r="HB344">
        <v>0</v>
      </c>
      <c r="HC344">
        <v>1</v>
      </c>
      <c r="HD344">
        <v>0</v>
      </c>
      <c r="HE344">
        <v>0</v>
      </c>
      <c r="HF344">
        <v>0</v>
      </c>
      <c r="HG344">
        <v>0</v>
      </c>
      <c r="HH344">
        <v>0</v>
      </c>
      <c r="HI344">
        <v>0</v>
      </c>
      <c r="HJ344" t="s">
        <v>234</v>
      </c>
      <c r="HK344" t="s">
        <v>1655</v>
      </c>
      <c r="HL344" t="s">
        <v>234</v>
      </c>
      <c r="HM344" t="s">
        <v>303</v>
      </c>
      <c r="HN344">
        <v>0</v>
      </c>
      <c r="HO344">
        <v>1</v>
      </c>
      <c r="HP344">
        <v>0</v>
      </c>
      <c r="HQ344" t="s">
        <v>234</v>
      </c>
      <c r="HR344" t="s">
        <v>234</v>
      </c>
      <c r="HS344" t="s">
        <v>234</v>
      </c>
      <c r="HT344" t="s">
        <v>234</v>
      </c>
      <c r="HU344" t="s">
        <v>234</v>
      </c>
      <c r="HV344" t="s">
        <v>234</v>
      </c>
      <c r="HW344" t="s">
        <v>234</v>
      </c>
      <c r="HX344" t="s">
        <v>234</v>
      </c>
      <c r="HY344" t="s">
        <v>234</v>
      </c>
      <c r="HZ344" t="s">
        <v>234</v>
      </c>
      <c r="IA344" t="s">
        <v>234</v>
      </c>
      <c r="IB344" t="s">
        <v>234</v>
      </c>
      <c r="IC344" t="s">
        <v>234</v>
      </c>
      <c r="ID344" t="s">
        <v>234</v>
      </c>
      <c r="IE344" t="s">
        <v>234</v>
      </c>
      <c r="IF344" t="s">
        <v>234</v>
      </c>
      <c r="IG344" t="s">
        <v>234</v>
      </c>
      <c r="IH344" t="s">
        <v>234</v>
      </c>
      <c r="II344" t="s">
        <v>234</v>
      </c>
      <c r="IJ344" t="s">
        <v>234</v>
      </c>
      <c r="IK344" t="s">
        <v>234</v>
      </c>
      <c r="IL344" t="s">
        <v>234</v>
      </c>
      <c r="IM344" t="s">
        <v>234</v>
      </c>
      <c r="IN344" t="s">
        <v>234</v>
      </c>
      <c r="IO344" t="s">
        <v>234</v>
      </c>
      <c r="IP344" t="s">
        <v>234</v>
      </c>
      <c r="IQ344" t="s">
        <v>234</v>
      </c>
      <c r="IR344" t="s">
        <v>234</v>
      </c>
      <c r="IS344" t="s">
        <v>234</v>
      </c>
      <c r="IT344" t="s">
        <v>234</v>
      </c>
      <c r="IU344" t="s">
        <v>234</v>
      </c>
      <c r="IV344" t="s">
        <v>234</v>
      </c>
      <c r="IW344" t="s">
        <v>234</v>
      </c>
      <c r="IX344" t="s">
        <v>234</v>
      </c>
      <c r="IY344" t="s">
        <v>234</v>
      </c>
      <c r="IZ344" t="s">
        <v>234</v>
      </c>
      <c r="JA344" t="s">
        <v>234</v>
      </c>
      <c r="JB344" t="s">
        <v>234</v>
      </c>
      <c r="JC344" t="s">
        <v>234</v>
      </c>
      <c r="JD344" t="s">
        <v>234</v>
      </c>
      <c r="JE344" t="s">
        <v>234</v>
      </c>
      <c r="JF344" t="s">
        <v>234</v>
      </c>
      <c r="JG344" t="s">
        <v>234</v>
      </c>
      <c r="JH344" t="s">
        <v>234</v>
      </c>
      <c r="JI344" t="s">
        <v>234</v>
      </c>
      <c r="JJ344" t="s">
        <v>234</v>
      </c>
      <c r="JK344" t="s">
        <v>234</v>
      </c>
      <c r="JL344" t="s">
        <v>234</v>
      </c>
      <c r="JM344" t="s">
        <v>234</v>
      </c>
      <c r="JN344" t="s">
        <v>234</v>
      </c>
      <c r="JO344" t="s">
        <v>234</v>
      </c>
      <c r="JP344" t="s">
        <v>234</v>
      </c>
      <c r="JQ344" t="s">
        <v>234</v>
      </c>
      <c r="JR344" t="s">
        <v>234</v>
      </c>
      <c r="JS344" t="s">
        <v>234</v>
      </c>
      <c r="JT344" t="s">
        <v>234</v>
      </c>
      <c r="JU344" t="s">
        <v>234</v>
      </c>
      <c r="JV344" t="s">
        <v>234</v>
      </c>
      <c r="JW344" t="s">
        <v>234</v>
      </c>
      <c r="JX344" t="s">
        <v>3443</v>
      </c>
    </row>
    <row r="345" spans="1:284" x14ac:dyDescent="0.35">
      <c r="A345" t="s">
        <v>4590</v>
      </c>
      <c r="B345" s="268">
        <v>44623</v>
      </c>
      <c r="C345" t="s">
        <v>451</v>
      </c>
      <c r="D345" t="s">
        <v>450</v>
      </c>
      <c r="E345" t="s">
        <v>4536</v>
      </c>
      <c r="F345" t="s">
        <v>441</v>
      </c>
      <c r="G345" t="s">
        <v>1825</v>
      </c>
      <c r="H345" t="s">
        <v>4537</v>
      </c>
      <c r="I345" t="s">
        <v>246</v>
      </c>
      <c r="J345" t="s">
        <v>4539</v>
      </c>
      <c r="K345" t="s">
        <v>366</v>
      </c>
      <c r="L345" t="s">
        <v>284</v>
      </c>
      <c r="M345" t="s">
        <v>250</v>
      </c>
      <c r="N345" t="s">
        <v>234</v>
      </c>
      <c r="O345" t="s">
        <v>234</v>
      </c>
      <c r="P345" t="s">
        <v>285</v>
      </c>
      <c r="Q345" t="s">
        <v>234</v>
      </c>
      <c r="R345" t="s">
        <v>302</v>
      </c>
      <c r="S345">
        <v>0</v>
      </c>
      <c r="T345">
        <v>1</v>
      </c>
      <c r="U345">
        <v>0</v>
      </c>
      <c r="V345">
        <v>0</v>
      </c>
      <c r="W345">
        <v>0</v>
      </c>
      <c r="X345">
        <v>0</v>
      </c>
      <c r="Y345">
        <v>0</v>
      </c>
      <c r="Z345">
        <v>0</v>
      </c>
      <c r="AA345" t="s">
        <v>303</v>
      </c>
      <c r="AB345" t="s">
        <v>752</v>
      </c>
      <c r="AC345" t="s">
        <v>4588</v>
      </c>
      <c r="AD345">
        <v>1</v>
      </c>
      <c r="AE345">
        <v>0</v>
      </c>
      <c r="AF345">
        <v>0</v>
      </c>
      <c r="AG345">
        <v>1</v>
      </c>
      <c r="AH345">
        <v>0</v>
      </c>
      <c r="AI345">
        <v>0</v>
      </c>
      <c r="AJ345">
        <v>0</v>
      </c>
      <c r="AK345">
        <v>0</v>
      </c>
      <c r="AL345">
        <v>0</v>
      </c>
      <c r="AM345">
        <v>0</v>
      </c>
      <c r="AN345" t="s">
        <v>234</v>
      </c>
      <c r="AO345" t="s">
        <v>304</v>
      </c>
      <c r="AP345" t="s">
        <v>289</v>
      </c>
      <c r="AQ345" t="s">
        <v>234</v>
      </c>
      <c r="AR345" t="s">
        <v>234</v>
      </c>
      <c r="AS345" t="s">
        <v>234</v>
      </c>
      <c r="AT345" t="s">
        <v>234</v>
      </c>
      <c r="AU345" t="s">
        <v>234</v>
      </c>
      <c r="AV345" t="s">
        <v>234</v>
      </c>
      <c r="AW345" t="s">
        <v>234</v>
      </c>
      <c r="AX345" t="s">
        <v>234</v>
      </c>
      <c r="AY345" t="s">
        <v>234</v>
      </c>
      <c r="AZ345" t="s">
        <v>234</v>
      </c>
      <c r="BA345" t="s">
        <v>234</v>
      </c>
      <c r="BB345" t="s">
        <v>234</v>
      </c>
      <c r="BC345" t="s">
        <v>234</v>
      </c>
      <c r="BD345" t="s">
        <v>234</v>
      </c>
      <c r="BE345" s="252" t="s">
        <v>234</v>
      </c>
      <c r="BF345" t="s">
        <v>234</v>
      </c>
      <c r="BG345" t="s">
        <v>234</v>
      </c>
      <c r="BH345" s="252" t="s">
        <v>234</v>
      </c>
      <c r="BI345" t="s">
        <v>234</v>
      </c>
      <c r="BJ345" t="s">
        <v>234</v>
      </c>
      <c r="BK345" s="252" t="s">
        <v>234</v>
      </c>
      <c r="BL345" t="s">
        <v>234</v>
      </c>
      <c r="BM345" t="s">
        <v>234</v>
      </c>
      <c r="BN345" s="252" t="s">
        <v>234</v>
      </c>
      <c r="BO345" t="s">
        <v>234</v>
      </c>
      <c r="BP345" t="s">
        <v>234</v>
      </c>
      <c r="BQ345" s="252" t="s">
        <v>234</v>
      </c>
      <c r="BR345" t="s">
        <v>234</v>
      </c>
      <c r="BS345" t="s">
        <v>234</v>
      </c>
      <c r="BT345" t="s">
        <v>234</v>
      </c>
      <c r="BU345" t="s">
        <v>234</v>
      </c>
      <c r="BV345" t="s">
        <v>234</v>
      </c>
      <c r="BW345" t="s">
        <v>234</v>
      </c>
      <c r="BX345" t="s">
        <v>234</v>
      </c>
      <c r="BY345" t="s">
        <v>234</v>
      </c>
      <c r="BZ345" t="s">
        <v>234</v>
      </c>
      <c r="CA345" t="s">
        <v>234</v>
      </c>
      <c r="CB345" t="s">
        <v>234</v>
      </c>
      <c r="CC345" t="s">
        <v>234</v>
      </c>
      <c r="CD345" t="s">
        <v>234</v>
      </c>
      <c r="CE345" t="s">
        <v>234</v>
      </c>
      <c r="CF345" t="s">
        <v>234</v>
      </c>
      <c r="CG345" t="s">
        <v>234</v>
      </c>
      <c r="CH345" t="s">
        <v>234</v>
      </c>
      <c r="CI345" t="s">
        <v>234</v>
      </c>
      <c r="CJ345" t="s">
        <v>234</v>
      </c>
      <c r="CK345" t="s">
        <v>234</v>
      </c>
      <c r="CL345" t="s">
        <v>234</v>
      </c>
      <c r="CM345" t="s">
        <v>234</v>
      </c>
      <c r="CN345" t="s">
        <v>234</v>
      </c>
      <c r="CO345" t="s">
        <v>234</v>
      </c>
      <c r="CP345" t="s">
        <v>234</v>
      </c>
      <c r="CQ345" t="s">
        <v>234</v>
      </c>
      <c r="CR345" t="s">
        <v>234</v>
      </c>
      <c r="CS345" t="s">
        <v>234</v>
      </c>
      <c r="CT345" t="s">
        <v>234</v>
      </c>
      <c r="CU345" t="s">
        <v>234</v>
      </c>
      <c r="CV345" t="s">
        <v>234</v>
      </c>
      <c r="CW345" t="s">
        <v>234</v>
      </c>
      <c r="CX345" t="s">
        <v>234</v>
      </c>
      <c r="CY345" t="s">
        <v>234</v>
      </c>
      <c r="CZ345" t="s">
        <v>234</v>
      </c>
      <c r="DA345" t="s">
        <v>234</v>
      </c>
      <c r="DB345" t="s">
        <v>234</v>
      </c>
      <c r="DC345" t="s">
        <v>234</v>
      </c>
      <c r="DD345" t="s">
        <v>234</v>
      </c>
      <c r="DE345" t="s">
        <v>234</v>
      </c>
      <c r="DF345" t="s">
        <v>234</v>
      </c>
      <c r="DG345" t="s">
        <v>234</v>
      </c>
      <c r="DH345" t="s">
        <v>234</v>
      </c>
      <c r="DI345" t="s">
        <v>234</v>
      </c>
      <c r="DJ345" t="s">
        <v>234</v>
      </c>
      <c r="DK345" t="s">
        <v>234</v>
      </c>
      <c r="DL345" t="s">
        <v>3813</v>
      </c>
      <c r="DM345">
        <v>1</v>
      </c>
      <c r="DN345">
        <v>1</v>
      </c>
      <c r="DO345">
        <v>1</v>
      </c>
      <c r="DP345">
        <v>1</v>
      </c>
      <c r="DQ345">
        <v>1</v>
      </c>
      <c r="DR345">
        <v>1</v>
      </c>
      <c r="DS345">
        <v>1</v>
      </c>
      <c r="DT345">
        <v>0</v>
      </c>
      <c r="DU345" t="s">
        <v>1655</v>
      </c>
      <c r="DV345">
        <v>50</v>
      </c>
      <c r="DW345" t="s">
        <v>3814</v>
      </c>
      <c r="DX345" t="s">
        <v>234</v>
      </c>
      <c r="DY345" t="s">
        <v>234</v>
      </c>
      <c r="DZ345" t="s">
        <v>234</v>
      </c>
      <c r="EA345" s="99">
        <v>50</v>
      </c>
      <c r="EB345" t="s">
        <v>1445</v>
      </c>
      <c r="EC345">
        <v>25</v>
      </c>
      <c r="ED345" t="s">
        <v>1655</v>
      </c>
      <c r="EE345">
        <v>60</v>
      </c>
      <c r="EF345" t="s">
        <v>1655</v>
      </c>
      <c r="EG345" t="s">
        <v>1655</v>
      </c>
      <c r="EH345">
        <v>20</v>
      </c>
      <c r="EI345" t="s">
        <v>234</v>
      </c>
      <c r="EJ345" t="s">
        <v>234</v>
      </c>
      <c r="EK345" s="252">
        <v>20</v>
      </c>
      <c r="EL345" t="s">
        <v>1655</v>
      </c>
      <c r="EM345" t="s">
        <v>1445</v>
      </c>
      <c r="EN345" t="s">
        <v>234</v>
      </c>
      <c r="EO345">
        <v>100</v>
      </c>
      <c r="EP345">
        <v>150</v>
      </c>
      <c r="EQ345" s="252">
        <v>127.5</v>
      </c>
      <c r="ER345" t="s">
        <v>1655</v>
      </c>
      <c r="ES345" t="s">
        <v>1655</v>
      </c>
      <c r="ET345">
        <v>100</v>
      </c>
      <c r="EU345" t="s">
        <v>234</v>
      </c>
      <c r="EV345" t="s">
        <v>234</v>
      </c>
      <c r="EW345" t="s">
        <v>234</v>
      </c>
      <c r="EX345" s="99">
        <v>100</v>
      </c>
      <c r="EY345" t="s">
        <v>1655</v>
      </c>
      <c r="EZ345" t="s">
        <v>1655</v>
      </c>
      <c r="FA345" t="s">
        <v>234</v>
      </c>
      <c r="FB345">
        <v>25</v>
      </c>
      <c r="FC345" t="s">
        <v>234</v>
      </c>
      <c r="FD345" t="s">
        <v>234</v>
      </c>
      <c r="FE345" t="s">
        <v>234</v>
      </c>
      <c r="FF345" t="s">
        <v>234</v>
      </c>
      <c r="FG345" t="s">
        <v>234</v>
      </c>
      <c r="FH345" t="s">
        <v>234</v>
      </c>
      <c r="FI345" t="s">
        <v>1655</v>
      </c>
      <c r="FJ345" t="s">
        <v>259</v>
      </c>
      <c r="FK345" s="99">
        <v>25</v>
      </c>
      <c r="FL345" t="s">
        <v>1445</v>
      </c>
      <c r="FM345" t="s">
        <v>234</v>
      </c>
      <c r="FN345" t="s">
        <v>234</v>
      </c>
      <c r="FO345" t="s">
        <v>234</v>
      </c>
      <c r="FP345" t="s">
        <v>234</v>
      </c>
      <c r="FQ345" t="s">
        <v>234</v>
      </c>
      <c r="FR345" t="s">
        <v>234</v>
      </c>
      <c r="FS345" t="s">
        <v>234</v>
      </c>
      <c r="FT345" t="s">
        <v>234</v>
      </c>
      <c r="FU345" t="s">
        <v>234</v>
      </c>
      <c r="FV345" t="s">
        <v>234</v>
      </c>
      <c r="FW345" t="s">
        <v>234</v>
      </c>
      <c r="FX345" t="s">
        <v>234</v>
      </c>
      <c r="FY345" t="s">
        <v>234</v>
      </c>
      <c r="FZ345" t="s">
        <v>234</v>
      </c>
      <c r="GA345" t="s">
        <v>234</v>
      </c>
      <c r="GB345" t="s">
        <v>234</v>
      </c>
      <c r="GC345" t="s">
        <v>234</v>
      </c>
      <c r="GD345" t="s">
        <v>234</v>
      </c>
      <c r="GE345" t="s">
        <v>234</v>
      </c>
      <c r="GF345" t="s">
        <v>234</v>
      </c>
      <c r="GG345" t="s">
        <v>234</v>
      </c>
      <c r="GH345" t="s">
        <v>234</v>
      </c>
      <c r="GI345" t="s">
        <v>234</v>
      </c>
      <c r="GJ345" t="s">
        <v>234</v>
      </c>
      <c r="GK345" t="s">
        <v>1445</v>
      </c>
      <c r="GL345" t="s">
        <v>1445</v>
      </c>
      <c r="GM345" t="s">
        <v>1655</v>
      </c>
      <c r="GN345" t="s">
        <v>239</v>
      </c>
      <c r="GO345" t="s">
        <v>314</v>
      </c>
      <c r="GP345" t="s">
        <v>294</v>
      </c>
      <c r="GQ345" t="s">
        <v>314</v>
      </c>
      <c r="GR345" t="s">
        <v>1445</v>
      </c>
      <c r="GS345" t="s">
        <v>234</v>
      </c>
      <c r="GT345" t="s">
        <v>234</v>
      </c>
      <c r="GU345" t="s">
        <v>234</v>
      </c>
      <c r="GV345" t="s">
        <v>234</v>
      </c>
      <c r="GW345" t="s">
        <v>234</v>
      </c>
      <c r="GX345" t="s">
        <v>234</v>
      </c>
      <c r="GY345" t="s">
        <v>234</v>
      </c>
      <c r="GZ345" t="s">
        <v>234</v>
      </c>
      <c r="HA345" t="s">
        <v>1451</v>
      </c>
      <c r="HB345">
        <v>0</v>
      </c>
      <c r="HC345">
        <v>1</v>
      </c>
      <c r="HD345">
        <v>0</v>
      </c>
      <c r="HE345">
        <v>0</v>
      </c>
      <c r="HF345">
        <v>0</v>
      </c>
      <c r="HG345">
        <v>0</v>
      </c>
      <c r="HH345">
        <v>0</v>
      </c>
      <c r="HI345">
        <v>0</v>
      </c>
      <c r="HJ345" t="s">
        <v>234</v>
      </c>
      <c r="HK345" t="s">
        <v>1655</v>
      </c>
      <c r="HL345" t="s">
        <v>234</v>
      </c>
      <c r="HM345" t="s">
        <v>303</v>
      </c>
      <c r="HN345">
        <v>0</v>
      </c>
      <c r="HO345">
        <v>1</v>
      </c>
      <c r="HP345">
        <v>0</v>
      </c>
      <c r="HQ345" t="s">
        <v>234</v>
      </c>
      <c r="HR345" t="s">
        <v>234</v>
      </c>
      <c r="HS345" t="s">
        <v>234</v>
      </c>
      <c r="HT345" t="s">
        <v>234</v>
      </c>
      <c r="HU345" t="s">
        <v>234</v>
      </c>
      <c r="HV345" t="s">
        <v>234</v>
      </c>
      <c r="HW345" t="s">
        <v>234</v>
      </c>
      <c r="HX345" t="s">
        <v>234</v>
      </c>
      <c r="HY345" t="s">
        <v>234</v>
      </c>
      <c r="HZ345" t="s">
        <v>234</v>
      </c>
      <c r="IA345" t="s">
        <v>234</v>
      </c>
      <c r="IB345" t="s">
        <v>234</v>
      </c>
      <c r="IC345" t="s">
        <v>234</v>
      </c>
      <c r="ID345" t="s">
        <v>234</v>
      </c>
      <c r="IE345" t="s">
        <v>234</v>
      </c>
      <c r="IF345" t="s">
        <v>234</v>
      </c>
      <c r="IG345" t="s">
        <v>234</v>
      </c>
      <c r="IH345" t="s">
        <v>234</v>
      </c>
      <c r="II345" t="s">
        <v>234</v>
      </c>
      <c r="IJ345" t="s">
        <v>234</v>
      </c>
      <c r="IK345" t="s">
        <v>234</v>
      </c>
      <c r="IL345" t="s">
        <v>234</v>
      </c>
      <c r="IM345" t="s">
        <v>234</v>
      </c>
      <c r="IN345" t="s">
        <v>234</v>
      </c>
      <c r="IO345" t="s">
        <v>234</v>
      </c>
      <c r="IP345" t="s">
        <v>234</v>
      </c>
      <c r="IQ345" t="s">
        <v>234</v>
      </c>
      <c r="IR345" t="s">
        <v>234</v>
      </c>
      <c r="IS345" t="s">
        <v>234</v>
      </c>
      <c r="IT345" t="s">
        <v>234</v>
      </c>
      <c r="IU345" t="s">
        <v>234</v>
      </c>
      <c r="IV345" t="s">
        <v>234</v>
      </c>
      <c r="IW345" t="s">
        <v>234</v>
      </c>
      <c r="IX345" t="s">
        <v>234</v>
      </c>
      <c r="IY345" t="s">
        <v>234</v>
      </c>
      <c r="IZ345" t="s">
        <v>234</v>
      </c>
      <c r="JA345" t="s">
        <v>234</v>
      </c>
      <c r="JB345" t="s">
        <v>234</v>
      </c>
      <c r="JC345" t="s">
        <v>234</v>
      </c>
      <c r="JD345" t="s">
        <v>234</v>
      </c>
      <c r="JE345" t="s">
        <v>234</v>
      </c>
      <c r="JF345" t="s">
        <v>234</v>
      </c>
      <c r="JG345" t="s">
        <v>234</v>
      </c>
      <c r="JH345" t="s">
        <v>234</v>
      </c>
      <c r="JI345" t="s">
        <v>234</v>
      </c>
      <c r="JJ345" t="s">
        <v>234</v>
      </c>
      <c r="JK345" t="s">
        <v>234</v>
      </c>
      <c r="JL345" t="s">
        <v>234</v>
      </c>
      <c r="JM345" t="s">
        <v>234</v>
      </c>
      <c r="JN345" t="s">
        <v>234</v>
      </c>
      <c r="JO345" t="s">
        <v>234</v>
      </c>
      <c r="JP345" t="s">
        <v>234</v>
      </c>
      <c r="JQ345" t="s">
        <v>234</v>
      </c>
      <c r="JR345" t="s">
        <v>234</v>
      </c>
      <c r="JS345" t="s">
        <v>234</v>
      </c>
      <c r="JT345" t="s">
        <v>234</v>
      </c>
      <c r="JU345" t="s">
        <v>234</v>
      </c>
      <c r="JV345" t="s">
        <v>234</v>
      </c>
      <c r="JW345" t="s">
        <v>234</v>
      </c>
      <c r="JX345" t="s">
        <v>3443</v>
      </c>
    </row>
    <row r="346" spans="1:284" x14ac:dyDescent="0.35">
      <c r="A346" t="s">
        <v>4592</v>
      </c>
      <c r="B346" s="268">
        <v>44623</v>
      </c>
      <c r="C346" t="s">
        <v>451</v>
      </c>
      <c r="D346" t="s">
        <v>450</v>
      </c>
      <c r="E346" t="s">
        <v>4536</v>
      </c>
      <c r="F346" t="s">
        <v>441</v>
      </c>
      <c r="G346" t="s">
        <v>1825</v>
      </c>
      <c r="H346" t="s">
        <v>4537</v>
      </c>
      <c r="I346" t="s">
        <v>246</v>
      </c>
      <c r="J346" t="s">
        <v>4539</v>
      </c>
      <c r="K346" t="s">
        <v>366</v>
      </c>
      <c r="L346" t="s">
        <v>284</v>
      </c>
      <c r="M346" t="s">
        <v>274</v>
      </c>
      <c r="N346" t="s">
        <v>234</v>
      </c>
      <c r="O346" t="s">
        <v>234</v>
      </c>
      <c r="P346" t="s">
        <v>285</v>
      </c>
      <c r="Q346" t="s">
        <v>234</v>
      </c>
      <c r="R346" t="s">
        <v>3875</v>
      </c>
      <c r="S346">
        <v>1</v>
      </c>
      <c r="T346">
        <v>1</v>
      </c>
      <c r="U346">
        <v>0</v>
      </c>
      <c r="V346">
        <v>0</v>
      </c>
      <c r="W346">
        <v>0</v>
      </c>
      <c r="X346">
        <v>0</v>
      </c>
      <c r="Y346">
        <v>0</v>
      </c>
      <c r="Z346">
        <v>0</v>
      </c>
      <c r="AA346" t="s">
        <v>309</v>
      </c>
      <c r="AB346" t="s">
        <v>750</v>
      </c>
      <c r="AC346" t="s">
        <v>4560</v>
      </c>
      <c r="AD346">
        <v>1</v>
      </c>
      <c r="AE346">
        <v>0</v>
      </c>
      <c r="AF346">
        <v>0</v>
      </c>
      <c r="AG346">
        <v>1</v>
      </c>
      <c r="AH346">
        <v>1</v>
      </c>
      <c r="AI346">
        <v>0</v>
      </c>
      <c r="AJ346">
        <v>0</v>
      </c>
      <c r="AK346">
        <v>0</v>
      </c>
      <c r="AL346">
        <v>0</v>
      </c>
      <c r="AM346">
        <v>0</v>
      </c>
      <c r="AN346" t="s">
        <v>234</v>
      </c>
      <c r="AO346" t="s">
        <v>304</v>
      </c>
      <c r="AP346" t="s">
        <v>289</v>
      </c>
      <c r="AQ346" t="s">
        <v>4591</v>
      </c>
      <c r="AR346">
        <v>0</v>
      </c>
      <c r="AS346">
        <v>1</v>
      </c>
      <c r="AT346">
        <v>1</v>
      </c>
      <c r="AU346">
        <v>1</v>
      </c>
      <c r="AV346">
        <v>0</v>
      </c>
      <c r="AW346">
        <v>0</v>
      </c>
      <c r="AX346">
        <v>0</v>
      </c>
      <c r="AY346">
        <v>0</v>
      </c>
      <c r="AZ346" t="s">
        <v>1500</v>
      </c>
      <c r="BA346" t="s">
        <v>234</v>
      </c>
      <c r="BB346" t="s">
        <v>234</v>
      </c>
      <c r="BC346" t="s">
        <v>234</v>
      </c>
      <c r="BD346">
        <v>450</v>
      </c>
      <c r="BE346" s="252">
        <v>173.07692307692301</v>
      </c>
      <c r="BF346" t="s">
        <v>1655</v>
      </c>
      <c r="BG346">
        <v>200</v>
      </c>
      <c r="BH346" s="252">
        <v>86.956521739130395</v>
      </c>
      <c r="BI346" t="s">
        <v>1445</v>
      </c>
      <c r="BJ346">
        <v>450</v>
      </c>
      <c r="BK346" s="252">
        <v>155.172413793103</v>
      </c>
      <c r="BL346" t="s">
        <v>1655</v>
      </c>
      <c r="BM346" t="s">
        <v>234</v>
      </c>
      <c r="BN346" s="252" t="s">
        <v>234</v>
      </c>
      <c r="BO346" t="s">
        <v>234</v>
      </c>
      <c r="BP346" t="s">
        <v>234</v>
      </c>
      <c r="BQ346" s="252" t="s">
        <v>234</v>
      </c>
      <c r="BR346" t="s">
        <v>234</v>
      </c>
      <c r="BS346" t="s">
        <v>234</v>
      </c>
      <c r="BT346" t="s">
        <v>234</v>
      </c>
      <c r="BU346" t="s">
        <v>234</v>
      </c>
      <c r="BV346" t="s">
        <v>234</v>
      </c>
      <c r="BW346" t="s">
        <v>234</v>
      </c>
      <c r="BX346" t="s">
        <v>234</v>
      </c>
      <c r="BY346" t="s">
        <v>234</v>
      </c>
      <c r="BZ346" t="s">
        <v>234</v>
      </c>
      <c r="CA346" t="s">
        <v>234</v>
      </c>
      <c r="CB346" t="s">
        <v>234</v>
      </c>
      <c r="CC346" t="s">
        <v>234</v>
      </c>
      <c r="CD346" t="s">
        <v>234</v>
      </c>
      <c r="CE346" t="s">
        <v>1445</v>
      </c>
      <c r="CF346" t="s">
        <v>234</v>
      </c>
      <c r="CG346" t="s">
        <v>234</v>
      </c>
      <c r="CH346" t="s">
        <v>234</v>
      </c>
      <c r="CI346" t="s">
        <v>234</v>
      </c>
      <c r="CJ346" t="s">
        <v>234</v>
      </c>
      <c r="CK346" t="s">
        <v>234</v>
      </c>
      <c r="CL346" t="s">
        <v>234</v>
      </c>
      <c r="CM346" t="s">
        <v>234</v>
      </c>
      <c r="CN346" t="s">
        <v>234</v>
      </c>
      <c r="CO346" t="s">
        <v>234</v>
      </c>
      <c r="CP346" t="s">
        <v>234</v>
      </c>
      <c r="CQ346" t="s">
        <v>234</v>
      </c>
      <c r="CR346" t="s">
        <v>234</v>
      </c>
      <c r="CS346" t="s">
        <v>234</v>
      </c>
      <c r="CT346" t="s">
        <v>234</v>
      </c>
      <c r="CU346" t="s">
        <v>234</v>
      </c>
      <c r="CV346" t="s">
        <v>234</v>
      </c>
      <c r="CW346" t="s">
        <v>234</v>
      </c>
      <c r="CX346" t="s">
        <v>234</v>
      </c>
      <c r="CY346" t="s">
        <v>234</v>
      </c>
      <c r="CZ346" t="s">
        <v>234</v>
      </c>
      <c r="DA346" t="s">
        <v>234</v>
      </c>
      <c r="DB346" t="s">
        <v>234</v>
      </c>
      <c r="DC346" t="s">
        <v>234</v>
      </c>
      <c r="DD346" t="s">
        <v>234</v>
      </c>
      <c r="DE346" t="s">
        <v>1655</v>
      </c>
      <c r="DF346" t="s">
        <v>1445</v>
      </c>
      <c r="DG346" t="s">
        <v>1655</v>
      </c>
      <c r="DH346" t="s">
        <v>441</v>
      </c>
      <c r="DI346" t="s">
        <v>305</v>
      </c>
      <c r="DJ346" t="s">
        <v>1825</v>
      </c>
      <c r="DK346" t="s">
        <v>305</v>
      </c>
      <c r="DL346" t="s">
        <v>1018</v>
      </c>
      <c r="DM346">
        <v>1</v>
      </c>
      <c r="DN346">
        <v>0</v>
      </c>
      <c r="DO346">
        <v>0</v>
      </c>
      <c r="DP346">
        <v>0</v>
      </c>
      <c r="DQ346">
        <v>0</v>
      </c>
      <c r="DR346">
        <v>0</v>
      </c>
      <c r="DS346">
        <v>0</v>
      </c>
      <c r="DT346">
        <v>0</v>
      </c>
      <c r="DU346" t="s">
        <v>1655</v>
      </c>
      <c r="DV346">
        <v>45</v>
      </c>
      <c r="DW346" t="s">
        <v>4266</v>
      </c>
      <c r="DX346" t="s">
        <v>234</v>
      </c>
      <c r="DY346" t="s">
        <v>234</v>
      </c>
      <c r="DZ346" t="s">
        <v>234</v>
      </c>
      <c r="EA346" s="99">
        <v>45</v>
      </c>
      <c r="EB346" t="s">
        <v>1445</v>
      </c>
      <c r="EC346" t="s">
        <v>234</v>
      </c>
      <c r="ED346" t="s">
        <v>234</v>
      </c>
      <c r="EE346" t="s">
        <v>234</v>
      </c>
      <c r="EF346" t="s">
        <v>234</v>
      </c>
      <c r="EG346" t="s">
        <v>234</v>
      </c>
      <c r="EH346" t="s">
        <v>234</v>
      </c>
      <c r="EI346" t="s">
        <v>234</v>
      </c>
      <c r="EJ346" t="s">
        <v>234</v>
      </c>
      <c r="EK346" s="252" t="s">
        <v>234</v>
      </c>
      <c r="EL346" t="s">
        <v>234</v>
      </c>
      <c r="EM346" t="s">
        <v>234</v>
      </c>
      <c r="EN346" t="s">
        <v>234</v>
      </c>
      <c r="EO346" t="s">
        <v>234</v>
      </c>
      <c r="EP346" t="s">
        <v>234</v>
      </c>
      <c r="EQ346" s="252" t="s">
        <v>234</v>
      </c>
      <c r="ER346" t="s">
        <v>234</v>
      </c>
      <c r="ES346" t="s">
        <v>234</v>
      </c>
      <c r="ET346" t="s">
        <v>234</v>
      </c>
      <c r="EU346" t="s">
        <v>234</v>
      </c>
      <c r="EV346" t="s">
        <v>234</v>
      </c>
      <c r="EW346" t="s">
        <v>234</v>
      </c>
      <c r="EX346" t="s">
        <v>234</v>
      </c>
      <c r="EY346" t="s">
        <v>234</v>
      </c>
      <c r="EZ346" t="s">
        <v>234</v>
      </c>
      <c r="FA346" t="s">
        <v>234</v>
      </c>
      <c r="FB346" t="s">
        <v>234</v>
      </c>
      <c r="FC346" t="s">
        <v>234</v>
      </c>
      <c r="FD346" t="s">
        <v>234</v>
      </c>
      <c r="FE346" t="s">
        <v>234</v>
      </c>
      <c r="FF346" t="s">
        <v>234</v>
      </c>
      <c r="FG346" t="s">
        <v>234</v>
      </c>
      <c r="FH346" t="s">
        <v>234</v>
      </c>
      <c r="FI346" t="s">
        <v>234</v>
      </c>
      <c r="FJ346" t="s">
        <v>234</v>
      </c>
      <c r="FK346" t="s">
        <v>234</v>
      </c>
      <c r="FL346" t="s">
        <v>1445</v>
      </c>
      <c r="FM346" t="s">
        <v>234</v>
      </c>
      <c r="FN346" t="s">
        <v>234</v>
      </c>
      <c r="FO346" t="s">
        <v>234</v>
      </c>
      <c r="FP346" t="s">
        <v>234</v>
      </c>
      <c r="FQ346" t="s">
        <v>234</v>
      </c>
      <c r="FR346" t="s">
        <v>234</v>
      </c>
      <c r="FS346" t="s">
        <v>234</v>
      </c>
      <c r="FT346" t="s">
        <v>234</v>
      </c>
      <c r="FU346" t="s">
        <v>234</v>
      </c>
      <c r="FV346" t="s">
        <v>234</v>
      </c>
      <c r="FW346" t="s">
        <v>234</v>
      </c>
      <c r="FX346" t="s">
        <v>234</v>
      </c>
      <c r="FY346" t="s">
        <v>234</v>
      </c>
      <c r="FZ346" t="s">
        <v>234</v>
      </c>
      <c r="GA346" t="s">
        <v>234</v>
      </c>
      <c r="GB346" t="s">
        <v>234</v>
      </c>
      <c r="GC346" t="s">
        <v>234</v>
      </c>
      <c r="GD346" t="s">
        <v>234</v>
      </c>
      <c r="GE346" t="s">
        <v>234</v>
      </c>
      <c r="GF346" t="s">
        <v>234</v>
      </c>
      <c r="GG346" t="s">
        <v>234</v>
      </c>
      <c r="GH346" t="s">
        <v>234</v>
      </c>
      <c r="GI346" t="s">
        <v>234</v>
      </c>
      <c r="GJ346" t="s">
        <v>234</v>
      </c>
      <c r="GK346" t="s">
        <v>1445</v>
      </c>
      <c r="GL346" t="s">
        <v>1445</v>
      </c>
      <c r="GM346" t="s">
        <v>1655</v>
      </c>
      <c r="GN346" t="s">
        <v>441</v>
      </c>
      <c r="GO346" t="s">
        <v>305</v>
      </c>
      <c r="GP346" t="s">
        <v>1825</v>
      </c>
      <c r="GQ346" t="s">
        <v>305</v>
      </c>
      <c r="GR346" t="s">
        <v>1445</v>
      </c>
      <c r="GS346" t="s">
        <v>234</v>
      </c>
      <c r="GT346" t="s">
        <v>234</v>
      </c>
      <c r="GU346" t="s">
        <v>234</v>
      </c>
      <c r="GV346" t="s">
        <v>234</v>
      </c>
      <c r="GW346" t="s">
        <v>234</v>
      </c>
      <c r="GX346" t="s">
        <v>234</v>
      </c>
      <c r="GY346" t="s">
        <v>234</v>
      </c>
      <c r="GZ346" t="s">
        <v>234</v>
      </c>
      <c r="HA346" t="s">
        <v>1451</v>
      </c>
      <c r="HB346">
        <v>0</v>
      </c>
      <c r="HC346">
        <v>1</v>
      </c>
      <c r="HD346">
        <v>0</v>
      </c>
      <c r="HE346">
        <v>0</v>
      </c>
      <c r="HF346">
        <v>0</v>
      </c>
      <c r="HG346">
        <v>0</v>
      </c>
      <c r="HH346">
        <v>0</v>
      </c>
      <c r="HI346">
        <v>0</v>
      </c>
      <c r="HJ346" t="s">
        <v>234</v>
      </c>
      <c r="HK346" t="s">
        <v>1445</v>
      </c>
      <c r="HL346" t="s">
        <v>234</v>
      </c>
      <c r="HM346" t="s">
        <v>234</v>
      </c>
      <c r="HN346" t="s">
        <v>234</v>
      </c>
      <c r="HO346" t="s">
        <v>234</v>
      </c>
      <c r="HP346" t="s">
        <v>234</v>
      </c>
      <c r="HQ346" t="s">
        <v>234</v>
      </c>
      <c r="HR346" t="s">
        <v>234</v>
      </c>
      <c r="HS346" t="s">
        <v>234</v>
      </c>
      <c r="HT346" t="s">
        <v>234</v>
      </c>
      <c r="HU346" t="s">
        <v>234</v>
      </c>
      <c r="HV346" t="s">
        <v>234</v>
      </c>
      <c r="HW346" t="s">
        <v>234</v>
      </c>
      <c r="HX346" t="s">
        <v>234</v>
      </c>
      <c r="HY346" t="s">
        <v>234</v>
      </c>
      <c r="HZ346" t="s">
        <v>234</v>
      </c>
      <c r="IA346" t="s">
        <v>234</v>
      </c>
      <c r="IB346" t="s">
        <v>234</v>
      </c>
      <c r="IC346" t="s">
        <v>234</v>
      </c>
      <c r="ID346" t="s">
        <v>234</v>
      </c>
      <c r="IE346" t="s">
        <v>234</v>
      </c>
      <c r="IF346" t="s">
        <v>234</v>
      </c>
      <c r="IG346" t="s">
        <v>234</v>
      </c>
      <c r="IH346" t="s">
        <v>234</v>
      </c>
      <c r="II346" t="s">
        <v>234</v>
      </c>
      <c r="IJ346" t="s">
        <v>234</v>
      </c>
      <c r="IK346" t="s">
        <v>234</v>
      </c>
      <c r="IL346" t="s">
        <v>234</v>
      </c>
      <c r="IM346" t="s">
        <v>234</v>
      </c>
      <c r="IN346" t="s">
        <v>234</v>
      </c>
      <c r="IO346" t="s">
        <v>234</v>
      </c>
      <c r="IP346" t="s">
        <v>234</v>
      </c>
      <c r="IQ346" t="s">
        <v>234</v>
      </c>
      <c r="IR346" t="s">
        <v>234</v>
      </c>
      <c r="IS346" t="s">
        <v>234</v>
      </c>
      <c r="IT346" t="s">
        <v>234</v>
      </c>
      <c r="IU346" t="s">
        <v>234</v>
      </c>
      <c r="IV346" t="s">
        <v>234</v>
      </c>
      <c r="IW346" t="s">
        <v>234</v>
      </c>
      <c r="IX346" t="s">
        <v>234</v>
      </c>
      <c r="IY346" t="s">
        <v>234</v>
      </c>
      <c r="IZ346" t="s">
        <v>234</v>
      </c>
      <c r="JA346" t="s">
        <v>234</v>
      </c>
      <c r="JB346" t="s">
        <v>234</v>
      </c>
      <c r="JC346" t="s">
        <v>234</v>
      </c>
      <c r="JD346" t="s">
        <v>234</v>
      </c>
      <c r="JE346" t="s">
        <v>234</v>
      </c>
      <c r="JF346" t="s">
        <v>234</v>
      </c>
      <c r="JG346" t="s">
        <v>234</v>
      </c>
      <c r="JH346" t="s">
        <v>234</v>
      </c>
      <c r="JI346" t="s">
        <v>234</v>
      </c>
      <c r="JJ346" t="s">
        <v>234</v>
      </c>
      <c r="JK346" t="s">
        <v>234</v>
      </c>
      <c r="JL346" t="s">
        <v>234</v>
      </c>
      <c r="JM346" t="s">
        <v>234</v>
      </c>
      <c r="JN346" t="s">
        <v>234</v>
      </c>
      <c r="JO346" t="s">
        <v>234</v>
      </c>
      <c r="JP346" t="s">
        <v>234</v>
      </c>
      <c r="JQ346" t="s">
        <v>234</v>
      </c>
      <c r="JR346" t="s">
        <v>234</v>
      </c>
      <c r="JS346" t="s">
        <v>234</v>
      </c>
      <c r="JT346" t="s">
        <v>234</v>
      </c>
      <c r="JU346" t="s">
        <v>234</v>
      </c>
      <c r="JV346" t="s">
        <v>234</v>
      </c>
      <c r="JW346" t="s">
        <v>234</v>
      </c>
      <c r="JX346" t="s">
        <v>3443</v>
      </c>
    </row>
    <row r="347" spans="1:284" x14ac:dyDescent="0.35">
      <c r="A347" t="s">
        <v>4594</v>
      </c>
      <c r="B347" s="268">
        <v>44623</v>
      </c>
      <c r="C347" t="s">
        <v>451</v>
      </c>
      <c r="D347" t="s">
        <v>450</v>
      </c>
      <c r="E347" t="s">
        <v>4536</v>
      </c>
      <c r="F347" t="s">
        <v>441</v>
      </c>
      <c r="G347" t="s">
        <v>1825</v>
      </c>
      <c r="H347" t="s">
        <v>4537</v>
      </c>
      <c r="I347" t="s">
        <v>246</v>
      </c>
      <c r="J347" t="s">
        <v>4539</v>
      </c>
      <c r="K347" t="s">
        <v>366</v>
      </c>
      <c r="L347" t="s">
        <v>284</v>
      </c>
      <c r="M347" t="s">
        <v>250</v>
      </c>
      <c r="N347" t="s">
        <v>234</v>
      </c>
      <c r="O347" t="s">
        <v>234</v>
      </c>
      <c r="P347" t="s">
        <v>285</v>
      </c>
      <c r="Q347" t="s">
        <v>234</v>
      </c>
      <c r="R347" t="s">
        <v>318</v>
      </c>
      <c r="S347">
        <v>1</v>
      </c>
      <c r="T347">
        <v>0</v>
      </c>
      <c r="U347">
        <v>0</v>
      </c>
      <c r="V347">
        <v>0</v>
      </c>
      <c r="W347">
        <v>0</v>
      </c>
      <c r="X347">
        <v>0</v>
      </c>
      <c r="Y347">
        <v>0</v>
      </c>
      <c r="Z347">
        <v>0</v>
      </c>
      <c r="AA347" t="s">
        <v>309</v>
      </c>
      <c r="AB347" t="s">
        <v>750</v>
      </c>
      <c r="AC347" t="s">
        <v>287</v>
      </c>
      <c r="AD347">
        <v>1</v>
      </c>
      <c r="AE347">
        <v>0</v>
      </c>
      <c r="AF347">
        <v>0</v>
      </c>
      <c r="AG347">
        <v>0</v>
      </c>
      <c r="AH347">
        <v>0</v>
      </c>
      <c r="AI347">
        <v>0</v>
      </c>
      <c r="AJ347">
        <v>0</v>
      </c>
      <c r="AK347">
        <v>0</v>
      </c>
      <c r="AL347">
        <v>0</v>
      </c>
      <c r="AM347">
        <v>0</v>
      </c>
      <c r="AN347" t="s">
        <v>234</v>
      </c>
      <c r="AO347" t="s">
        <v>317</v>
      </c>
      <c r="AP347" t="s">
        <v>289</v>
      </c>
      <c r="AQ347" t="s">
        <v>1463</v>
      </c>
      <c r="AR347">
        <v>0</v>
      </c>
      <c r="AS347">
        <v>0</v>
      </c>
      <c r="AT347">
        <v>1</v>
      </c>
      <c r="AU347">
        <v>0</v>
      </c>
      <c r="AV347">
        <v>0</v>
      </c>
      <c r="AW347">
        <v>0</v>
      </c>
      <c r="AX347">
        <v>0</v>
      </c>
      <c r="AY347">
        <v>0</v>
      </c>
      <c r="AZ347" t="s">
        <v>1500</v>
      </c>
      <c r="BA347" t="s">
        <v>234</v>
      </c>
      <c r="BB347" t="s">
        <v>234</v>
      </c>
      <c r="BC347" t="s">
        <v>234</v>
      </c>
      <c r="BD347" t="s">
        <v>234</v>
      </c>
      <c r="BE347" s="252" t="s">
        <v>234</v>
      </c>
      <c r="BF347" t="s">
        <v>234</v>
      </c>
      <c r="BG347">
        <v>425</v>
      </c>
      <c r="BH347" s="252">
        <v>184.78260869565199</v>
      </c>
      <c r="BI347" t="s">
        <v>1445</v>
      </c>
      <c r="BJ347" t="s">
        <v>234</v>
      </c>
      <c r="BK347" s="252" t="s">
        <v>234</v>
      </c>
      <c r="BL347" t="s">
        <v>234</v>
      </c>
      <c r="BM347" t="s">
        <v>234</v>
      </c>
      <c r="BN347" s="252" t="s">
        <v>234</v>
      </c>
      <c r="BO347" t="s">
        <v>234</v>
      </c>
      <c r="BP347" t="s">
        <v>234</v>
      </c>
      <c r="BQ347" s="252" t="s">
        <v>234</v>
      </c>
      <c r="BR347" t="s">
        <v>234</v>
      </c>
      <c r="BS347" t="s">
        <v>234</v>
      </c>
      <c r="BT347" t="s">
        <v>234</v>
      </c>
      <c r="BU347" t="s">
        <v>234</v>
      </c>
      <c r="BV347" t="s">
        <v>234</v>
      </c>
      <c r="BW347" t="s">
        <v>234</v>
      </c>
      <c r="BX347" t="s">
        <v>234</v>
      </c>
      <c r="BY347" t="s">
        <v>234</v>
      </c>
      <c r="BZ347" t="s">
        <v>234</v>
      </c>
      <c r="CA347" t="s">
        <v>234</v>
      </c>
      <c r="CB347" t="s">
        <v>234</v>
      </c>
      <c r="CC347" t="s">
        <v>234</v>
      </c>
      <c r="CD347" t="s">
        <v>234</v>
      </c>
      <c r="CE347" t="s">
        <v>1445</v>
      </c>
      <c r="CF347" t="s">
        <v>234</v>
      </c>
      <c r="CG347" t="s">
        <v>234</v>
      </c>
      <c r="CH347" t="s">
        <v>234</v>
      </c>
      <c r="CI347" t="s">
        <v>234</v>
      </c>
      <c r="CJ347" t="s">
        <v>234</v>
      </c>
      <c r="CK347" t="s">
        <v>234</v>
      </c>
      <c r="CL347" t="s">
        <v>234</v>
      </c>
      <c r="CM347" t="s">
        <v>234</v>
      </c>
      <c r="CN347" t="s">
        <v>234</v>
      </c>
      <c r="CO347" t="s">
        <v>234</v>
      </c>
      <c r="CP347" t="s">
        <v>234</v>
      </c>
      <c r="CQ347" t="s">
        <v>234</v>
      </c>
      <c r="CR347" t="s">
        <v>234</v>
      </c>
      <c r="CS347" t="s">
        <v>234</v>
      </c>
      <c r="CT347" t="s">
        <v>234</v>
      </c>
      <c r="CU347" t="s">
        <v>234</v>
      </c>
      <c r="CV347" t="s">
        <v>234</v>
      </c>
      <c r="CW347" t="s">
        <v>234</v>
      </c>
      <c r="CX347" t="s">
        <v>234</v>
      </c>
      <c r="CY347" t="s">
        <v>234</v>
      </c>
      <c r="CZ347" t="s">
        <v>234</v>
      </c>
      <c r="DA347" t="s">
        <v>234</v>
      </c>
      <c r="DB347" t="s">
        <v>234</v>
      </c>
      <c r="DC347" t="s">
        <v>234</v>
      </c>
      <c r="DD347" t="s">
        <v>234</v>
      </c>
      <c r="DE347" t="s">
        <v>1445</v>
      </c>
      <c r="DF347" t="s">
        <v>1445</v>
      </c>
      <c r="DG347" t="s">
        <v>1655</v>
      </c>
      <c r="DH347" t="s">
        <v>441</v>
      </c>
      <c r="DI347" t="s">
        <v>305</v>
      </c>
      <c r="DJ347" t="s">
        <v>1825</v>
      </c>
      <c r="DK347" t="s">
        <v>305</v>
      </c>
      <c r="DL347" t="s">
        <v>234</v>
      </c>
      <c r="DM347" t="s">
        <v>234</v>
      </c>
      <c r="DN347" t="s">
        <v>234</v>
      </c>
      <c r="DO347" t="s">
        <v>234</v>
      </c>
      <c r="DP347" t="s">
        <v>234</v>
      </c>
      <c r="DQ347" t="s">
        <v>234</v>
      </c>
      <c r="DR347" t="s">
        <v>234</v>
      </c>
      <c r="DS347" t="s">
        <v>234</v>
      </c>
      <c r="DT347" t="s">
        <v>234</v>
      </c>
      <c r="DU347" t="s">
        <v>234</v>
      </c>
      <c r="DV347" t="s">
        <v>234</v>
      </c>
      <c r="DW347" t="s">
        <v>234</v>
      </c>
      <c r="DX347" t="s">
        <v>234</v>
      </c>
      <c r="DY347" t="s">
        <v>234</v>
      </c>
      <c r="DZ347" t="s">
        <v>234</v>
      </c>
      <c r="EA347" t="s">
        <v>234</v>
      </c>
      <c r="EB347" t="s">
        <v>234</v>
      </c>
      <c r="EC347" t="s">
        <v>234</v>
      </c>
      <c r="ED347" t="s">
        <v>234</v>
      </c>
      <c r="EE347" t="s">
        <v>234</v>
      </c>
      <c r="EF347" t="s">
        <v>234</v>
      </c>
      <c r="EG347" t="s">
        <v>234</v>
      </c>
      <c r="EH347" t="s">
        <v>234</v>
      </c>
      <c r="EI347" t="s">
        <v>234</v>
      </c>
      <c r="EJ347" t="s">
        <v>234</v>
      </c>
      <c r="EK347" s="252" t="s">
        <v>234</v>
      </c>
      <c r="EL347" t="s">
        <v>234</v>
      </c>
      <c r="EM347" t="s">
        <v>234</v>
      </c>
      <c r="EN347" t="s">
        <v>234</v>
      </c>
      <c r="EO347" t="s">
        <v>234</v>
      </c>
      <c r="EP347" t="s">
        <v>234</v>
      </c>
      <c r="EQ347" s="252" t="s">
        <v>234</v>
      </c>
      <c r="ER347" t="s">
        <v>234</v>
      </c>
      <c r="ES347" t="s">
        <v>234</v>
      </c>
      <c r="ET347" t="s">
        <v>234</v>
      </c>
      <c r="EU347" t="s">
        <v>234</v>
      </c>
      <c r="EV347" t="s">
        <v>234</v>
      </c>
      <c r="EW347" t="s">
        <v>234</v>
      </c>
      <c r="EX347" t="s">
        <v>234</v>
      </c>
      <c r="EY347" t="s">
        <v>234</v>
      </c>
      <c r="EZ347" t="s">
        <v>234</v>
      </c>
      <c r="FA347" t="s">
        <v>234</v>
      </c>
      <c r="FB347" t="s">
        <v>234</v>
      </c>
      <c r="FC347" t="s">
        <v>234</v>
      </c>
      <c r="FD347" t="s">
        <v>234</v>
      </c>
      <c r="FE347" t="s">
        <v>234</v>
      </c>
      <c r="FF347" t="s">
        <v>234</v>
      </c>
      <c r="FG347" t="s">
        <v>234</v>
      </c>
      <c r="FH347" t="s">
        <v>234</v>
      </c>
      <c r="FI347" t="s">
        <v>234</v>
      </c>
      <c r="FJ347" t="s">
        <v>234</v>
      </c>
      <c r="FK347" t="s">
        <v>234</v>
      </c>
      <c r="FL347" t="s">
        <v>234</v>
      </c>
      <c r="FM347" t="s">
        <v>234</v>
      </c>
      <c r="FN347" t="s">
        <v>234</v>
      </c>
      <c r="FO347" t="s">
        <v>234</v>
      </c>
      <c r="FP347" t="s">
        <v>234</v>
      </c>
      <c r="FQ347" t="s">
        <v>234</v>
      </c>
      <c r="FR347" t="s">
        <v>234</v>
      </c>
      <c r="FS347" t="s">
        <v>234</v>
      </c>
      <c r="FT347" t="s">
        <v>234</v>
      </c>
      <c r="FU347" t="s">
        <v>234</v>
      </c>
      <c r="FV347" t="s">
        <v>234</v>
      </c>
      <c r="FW347" t="s">
        <v>234</v>
      </c>
      <c r="FX347" t="s">
        <v>234</v>
      </c>
      <c r="FY347" t="s">
        <v>234</v>
      </c>
      <c r="FZ347" t="s">
        <v>234</v>
      </c>
      <c r="GA347" t="s">
        <v>234</v>
      </c>
      <c r="GB347" t="s">
        <v>234</v>
      </c>
      <c r="GC347" t="s">
        <v>234</v>
      </c>
      <c r="GD347" t="s">
        <v>234</v>
      </c>
      <c r="GE347" t="s">
        <v>234</v>
      </c>
      <c r="GF347" t="s">
        <v>234</v>
      </c>
      <c r="GG347" t="s">
        <v>234</v>
      </c>
      <c r="GH347" t="s">
        <v>234</v>
      </c>
      <c r="GI347" t="s">
        <v>234</v>
      </c>
      <c r="GJ347" t="s">
        <v>234</v>
      </c>
      <c r="GK347" t="s">
        <v>234</v>
      </c>
      <c r="GL347" t="s">
        <v>234</v>
      </c>
      <c r="GM347" t="s">
        <v>234</v>
      </c>
      <c r="GN347" t="s">
        <v>234</v>
      </c>
      <c r="GO347" t="s">
        <v>234</v>
      </c>
      <c r="GP347" t="s">
        <v>234</v>
      </c>
      <c r="GQ347" t="s">
        <v>234</v>
      </c>
      <c r="GR347" t="s">
        <v>1445</v>
      </c>
      <c r="GS347" t="s">
        <v>234</v>
      </c>
      <c r="GT347" t="s">
        <v>234</v>
      </c>
      <c r="GU347" t="s">
        <v>234</v>
      </c>
      <c r="GV347" t="s">
        <v>234</v>
      </c>
      <c r="GW347" t="s">
        <v>234</v>
      </c>
      <c r="GX347" t="s">
        <v>234</v>
      </c>
      <c r="GY347" t="s">
        <v>234</v>
      </c>
      <c r="GZ347" t="s">
        <v>234</v>
      </c>
      <c r="HA347" t="s">
        <v>1565</v>
      </c>
      <c r="HB347">
        <v>0</v>
      </c>
      <c r="HC347">
        <v>0</v>
      </c>
      <c r="HD347">
        <v>0</v>
      </c>
      <c r="HE347">
        <v>0</v>
      </c>
      <c r="HF347">
        <v>1</v>
      </c>
      <c r="HG347">
        <v>0</v>
      </c>
      <c r="HH347">
        <v>0</v>
      </c>
      <c r="HI347">
        <v>0</v>
      </c>
      <c r="HJ347" t="s">
        <v>234</v>
      </c>
      <c r="HK347" t="s">
        <v>1655</v>
      </c>
      <c r="HL347" t="s">
        <v>234</v>
      </c>
      <c r="HM347" t="s">
        <v>309</v>
      </c>
      <c r="HN347">
        <v>1</v>
      </c>
      <c r="HO347">
        <v>0</v>
      </c>
      <c r="HP347">
        <v>0</v>
      </c>
      <c r="HQ347" t="s">
        <v>234</v>
      </c>
      <c r="HR347" t="s">
        <v>234</v>
      </c>
      <c r="HS347" t="s">
        <v>234</v>
      </c>
      <c r="HT347" t="s">
        <v>234</v>
      </c>
      <c r="HU347" t="s">
        <v>234</v>
      </c>
      <c r="HV347" t="s">
        <v>234</v>
      </c>
      <c r="HW347" t="s">
        <v>234</v>
      </c>
      <c r="HX347" t="s">
        <v>234</v>
      </c>
      <c r="HY347" t="s">
        <v>234</v>
      </c>
      <c r="HZ347" t="s">
        <v>234</v>
      </c>
      <c r="IA347" t="s">
        <v>234</v>
      </c>
      <c r="IB347" t="s">
        <v>234</v>
      </c>
      <c r="IC347" t="s">
        <v>234</v>
      </c>
      <c r="ID347" t="s">
        <v>234</v>
      </c>
      <c r="IE347" t="s">
        <v>234</v>
      </c>
      <c r="IF347" t="s">
        <v>234</v>
      </c>
      <c r="IG347" t="s">
        <v>234</v>
      </c>
      <c r="IH347" t="s">
        <v>234</v>
      </c>
      <c r="II347" t="s">
        <v>234</v>
      </c>
      <c r="IJ347" t="s">
        <v>234</v>
      </c>
      <c r="IK347" t="s">
        <v>234</v>
      </c>
      <c r="IL347" t="s">
        <v>234</v>
      </c>
      <c r="IM347" t="s">
        <v>234</v>
      </c>
      <c r="IN347" t="s">
        <v>234</v>
      </c>
      <c r="IO347" t="s">
        <v>234</v>
      </c>
      <c r="IP347" t="s">
        <v>234</v>
      </c>
      <c r="IQ347" t="s">
        <v>234</v>
      </c>
      <c r="IR347" t="s">
        <v>234</v>
      </c>
      <c r="IS347" t="s">
        <v>234</v>
      </c>
      <c r="IT347" t="s">
        <v>234</v>
      </c>
      <c r="IU347" t="s">
        <v>234</v>
      </c>
      <c r="IV347" t="s">
        <v>234</v>
      </c>
      <c r="IW347" t="s">
        <v>234</v>
      </c>
      <c r="IX347" t="s">
        <v>234</v>
      </c>
      <c r="IY347" t="s">
        <v>234</v>
      </c>
      <c r="IZ347" t="s">
        <v>234</v>
      </c>
      <c r="JA347" t="s">
        <v>234</v>
      </c>
      <c r="JB347" t="s">
        <v>234</v>
      </c>
      <c r="JC347" t="s">
        <v>234</v>
      </c>
      <c r="JD347" t="s">
        <v>234</v>
      </c>
      <c r="JE347" t="s">
        <v>234</v>
      </c>
      <c r="JF347" t="s">
        <v>234</v>
      </c>
      <c r="JG347" t="s">
        <v>234</v>
      </c>
      <c r="JH347" t="s">
        <v>234</v>
      </c>
      <c r="JI347" t="s">
        <v>234</v>
      </c>
      <c r="JJ347" t="s">
        <v>234</v>
      </c>
      <c r="JK347" t="s">
        <v>234</v>
      </c>
      <c r="JL347" t="s">
        <v>234</v>
      </c>
      <c r="JM347" t="s">
        <v>234</v>
      </c>
      <c r="JN347" t="s">
        <v>234</v>
      </c>
      <c r="JO347" t="s">
        <v>234</v>
      </c>
      <c r="JP347" t="s">
        <v>234</v>
      </c>
      <c r="JQ347" t="s">
        <v>234</v>
      </c>
      <c r="JR347" t="s">
        <v>234</v>
      </c>
      <c r="JS347" t="s">
        <v>234</v>
      </c>
      <c r="JT347" t="s">
        <v>234</v>
      </c>
      <c r="JU347" t="s">
        <v>234</v>
      </c>
      <c r="JV347" t="s">
        <v>234</v>
      </c>
      <c r="JW347" t="s">
        <v>234</v>
      </c>
      <c r="JX347" t="s">
        <v>3443</v>
      </c>
    </row>
    <row r="348" spans="1:284" x14ac:dyDescent="0.35">
      <c r="A348" t="s">
        <v>4596</v>
      </c>
      <c r="B348" s="268">
        <v>44623</v>
      </c>
      <c r="C348" t="s">
        <v>451</v>
      </c>
      <c r="D348" t="s">
        <v>450</v>
      </c>
      <c r="E348" t="s">
        <v>4536</v>
      </c>
      <c r="F348" t="s">
        <v>441</v>
      </c>
      <c r="G348" t="s">
        <v>1825</v>
      </c>
      <c r="H348" t="s">
        <v>4537</v>
      </c>
      <c r="I348" t="s">
        <v>246</v>
      </c>
      <c r="J348" t="s">
        <v>4539</v>
      </c>
      <c r="K348" t="s">
        <v>366</v>
      </c>
      <c r="L348" t="s">
        <v>284</v>
      </c>
      <c r="M348" t="s">
        <v>250</v>
      </c>
      <c r="N348" t="s">
        <v>234</v>
      </c>
      <c r="O348" t="s">
        <v>234</v>
      </c>
      <c r="P348" t="s">
        <v>285</v>
      </c>
      <c r="Q348" t="s">
        <v>234</v>
      </c>
      <c r="R348" t="s">
        <v>318</v>
      </c>
      <c r="S348">
        <v>1</v>
      </c>
      <c r="T348">
        <v>0</v>
      </c>
      <c r="U348">
        <v>0</v>
      </c>
      <c r="V348">
        <v>0</v>
      </c>
      <c r="W348">
        <v>0</v>
      </c>
      <c r="X348">
        <v>0</v>
      </c>
      <c r="Y348">
        <v>0</v>
      </c>
      <c r="Z348">
        <v>0</v>
      </c>
      <c r="AA348" t="s">
        <v>309</v>
      </c>
      <c r="AB348" t="s">
        <v>750</v>
      </c>
      <c r="AC348" t="s">
        <v>4560</v>
      </c>
      <c r="AD348">
        <v>1</v>
      </c>
      <c r="AE348">
        <v>0</v>
      </c>
      <c r="AF348">
        <v>0</v>
      </c>
      <c r="AG348">
        <v>1</v>
      </c>
      <c r="AH348">
        <v>1</v>
      </c>
      <c r="AI348">
        <v>0</v>
      </c>
      <c r="AJ348">
        <v>0</v>
      </c>
      <c r="AK348">
        <v>0</v>
      </c>
      <c r="AL348">
        <v>0</v>
      </c>
      <c r="AM348">
        <v>0</v>
      </c>
      <c r="AN348" t="s">
        <v>234</v>
      </c>
      <c r="AO348" t="s">
        <v>317</v>
      </c>
      <c r="AP348" t="s">
        <v>289</v>
      </c>
      <c r="AQ348" t="s">
        <v>4595</v>
      </c>
      <c r="AR348">
        <v>0</v>
      </c>
      <c r="AS348">
        <v>0</v>
      </c>
      <c r="AT348">
        <v>0</v>
      </c>
      <c r="AU348">
        <v>0</v>
      </c>
      <c r="AV348">
        <v>1</v>
      </c>
      <c r="AW348">
        <v>1</v>
      </c>
      <c r="AX348">
        <v>1</v>
      </c>
      <c r="AY348">
        <v>0</v>
      </c>
      <c r="AZ348" t="s">
        <v>1500</v>
      </c>
      <c r="BA348" t="s">
        <v>234</v>
      </c>
      <c r="BB348" t="s">
        <v>234</v>
      </c>
      <c r="BC348" t="s">
        <v>234</v>
      </c>
      <c r="BD348" t="s">
        <v>234</v>
      </c>
      <c r="BE348" s="252" t="s">
        <v>234</v>
      </c>
      <c r="BF348" t="s">
        <v>234</v>
      </c>
      <c r="BG348" t="s">
        <v>234</v>
      </c>
      <c r="BH348" s="252" t="s">
        <v>234</v>
      </c>
      <c r="BI348" t="s">
        <v>234</v>
      </c>
      <c r="BJ348" t="s">
        <v>234</v>
      </c>
      <c r="BK348" s="252" t="s">
        <v>234</v>
      </c>
      <c r="BL348" t="s">
        <v>234</v>
      </c>
      <c r="BM348">
        <v>700</v>
      </c>
      <c r="BN348" s="252">
        <v>291.666666666666</v>
      </c>
      <c r="BO348" t="s">
        <v>1445</v>
      </c>
      <c r="BP348">
        <v>750</v>
      </c>
      <c r="BQ348" s="252">
        <v>312.5</v>
      </c>
      <c r="BR348" t="s">
        <v>1445</v>
      </c>
      <c r="BS348" t="s">
        <v>1507</v>
      </c>
      <c r="BT348" t="s">
        <v>1655</v>
      </c>
      <c r="BU348">
        <v>1250</v>
      </c>
      <c r="BV348" t="s">
        <v>234</v>
      </c>
      <c r="BW348" t="s">
        <v>234</v>
      </c>
      <c r="BX348" t="s">
        <v>234</v>
      </c>
      <c r="BY348" t="s">
        <v>234</v>
      </c>
      <c r="BZ348" t="s">
        <v>234</v>
      </c>
      <c r="CA348" t="s">
        <v>234</v>
      </c>
      <c r="CB348" t="s">
        <v>259</v>
      </c>
      <c r="CC348">
        <v>1250</v>
      </c>
      <c r="CD348" t="s">
        <v>1445</v>
      </c>
      <c r="CE348" t="s">
        <v>1655</v>
      </c>
      <c r="CF348" t="s">
        <v>1519</v>
      </c>
      <c r="CG348">
        <v>0</v>
      </c>
      <c r="CH348">
        <v>1</v>
      </c>
      <c r="CI348">
        <v>0</v>
      </c>
      <c r="CJ348">
        <v>0</v>
      </c>
      <c r="CK348">
        <v>0</v>
      </c>
      <c r="CL348">
        <v>0</v>
      </c>
      <c r="CM348">
        <v>0</v>
      </c>
      <c r="CN348">
        <v>0</v>
      </c>
      <c r="CO348">
        <v>0</v>
      </c>
      <c r="CP348">
        <v>0</v>
      </c>
      <c r="CQ348">
        <v>0</v>
      </c>
      <c r="CR348">
        <v>0</v>
      </c>
      <c r="CS348">
        <v>0</v>
      </c>
      <c r="CT348">
        <v>0</v>
      </c>
      <c r="CU348" t="s">
        <v>234</v>
      </c>
      <c r="CV348" t="s">
        <v>1472</v>
      </c>
      <c r="CW348">
        <v>0</v>
      </c>
      <c r="CX348">
        <v>0</v>
      </c>
      <c r="CY348">
        <v>0</v>
      </c>
      <c r="CZ348">
        <v>0</v>
      </c>
      <c r="DA348">
        <v>0</v>
      </c>
      <c r="DB348">
        <v>0</v>
      </c>
      <c r="DC348">
        <v>1</v>
      </c>
      <c r="DD348">
        <v>0</v>
      </c>
      <c r="DE348" t="s">
        <v>1655</v>
      </c>
      <c r="DF348" t="s">
        <v>1445</v>
      </c>
      <c r="DG348" t="s">
        <v>1655</v>
      </c>
      <c r="DH348" t="s">
        <v>441</v>
      </c>
      <c r="DI348" t="s">
        <v>305</v>
      </c>
      <c r="DJ348" t="s">
        <v>2151</v>
      </c>
      <c r="DK348" t="s">
        <v>314</v>
      </c>
      <c r="DL348" t="s">
        <v>234</v>
      </c>
      <c r="DM348" t="s">
        <v>234</v>
      </c>
      <c r="DN348" t="s">
        <v>234</v>
      </c>
      <c r="DO348" t="s">
        <v>234</v>
      </c>
      <c r="DP348" t="s">
        <v>234</v>
      </c>
      <c r="DQ348" t="s">
        <v>234</v>
      </c>
      <c r="DR348" t="s">
        <v>234</v>
      </c>
      <c r="DS348" t="s">
        <v>234</v>
      </c>
      <c r="DT348" t="s">
        <v>234</v>
      </c>
      <c r="DU348" t="s">
        <v>234</v>
      </c>
      <c r="DV348" t="s">
        <v>234</v>
      </c>
      <c r="DW348" t="s">
        <v>234</v>
      </c>
      <c r="DX348" t="s">
        <v>234</v>
      </c>
      <c r="DY348" t="s">
        <v>234</v>
      </c>
      <c r="DZ348" t="s">
        <v>234</v>
      </c>
      <c r="EA348" t="s">
        <v>234</v>
      </c>
      <c r="EB348" t="s">
        <v>234</v>
      </c>
      <c r="EC348" t="s">
        <v>234</v>
      </c>
      <c r="ED348" t="s">
        <v>234</v>
      </c>
      <c r="EE348" t="s">
        <v>234</v>
      </c>
      <c r="EF348" t="s">
        <v>234</v>
      </c>
      <c r="EG348" t="s">
        <v>234</v>
      </c>
      <c r="EH348" t="s">
        <v>234</v>
      </c>
      <c r="EI348" t="s">
        <v>234</v>
      </c>
      <c r="EJ348" t="s">
        <v>234</v>
      </c>
      <c r="EK348" s="252" t="s">
        <v>234</v>
      </c>
      <c r="EL348" t="s">
        <v>234</v>
      </c>
      <c r="EM348" t="s">
        <v>234</v>
      </c>
      <c r="EN348" t="s">
        <v>234</v>
      </c>
      <c r="EO348" t="s">
        <v>234</v>
      </c>
      <c r="EP348" t="s">
        <v>234</v>
      </c>
      <c r="EQ348" s="252" t="s">
        <v>234</v>
      </c>
      <c r="ER348" t="s">
        <v>234</v>
      </c>
      <c r="ES348" t="s">
        <v>234</v>
      </c>
      <c r="ET348" t="s">
        <v>234</v>
      </c>
      <c r="EU348" t="s">
        <v>234</v>
      </c>
      <c r="EV348" t="s">
        <v>234</v>
      </c>
      <c r="EW348" t="s">
        <v>234</v>
      </c>
      <c r="EX348" t="s">
        <v>234</v>
      </c>
      <c r="EY348" t="s">
        <v>234</v>
      </c>
      <c r="EZ348" t="s">
        <v>234</v>
      </c>
      <c r="FA348" t="s">
        <v>234</v>
      </c>
      <c r="FB348" t="s">
        <v>234</v>
      </c>
      <c r="FC348" t="s">
        <v>234</v>
      </c>
      <c r="FD348" t="s">
        <v>234</v>
      </c>
      <c r="FE348" t="s">
        <v>234</v>
      </c>
      <c r="FF348" t="s">
        <v>234</v>
      </c>
      <c r="FG348" t="s">
        <v>234</v>
      </c>
      <c r="FH348" t="s">
        <v>234</v>
      </c>
      <c r="FI348" t="s">
        <v>234</v>
      </c>
      <c r="FJ348" t="s">
        <v>234</v>
      </c>
      <c r="FK348" t="s">
        <v>234</v>
      </c>
      <c r="FL348" t="s">
        <v>234</v>
      </c>
      <c r="FM348" t="s">
        <v>234</v>
      </c>
      <c r="FN348" t="s">
        <v>234</v>
      </c>
      <c r="FO348" t="s">
        <v>234</v>
      </c>
      <c r="FP348" t="s">
        <v>234</v>
      </c>
      <c r="FQ348" t="s">
        <v>234</v>
      </c>
      <c r="FR348" t="s">
        <v>234</v>
      </c>
      <c r="FS348" t="s">
        <v>234</v>
      </c>
      <c r="FT348" t="s">
        <v>234</v>
      </c>
      <c r="FU348" t="s">
        <v>234</v>
      </c>
      <c r="FV348" t="s">
        <v>234</v>
      </c>
      <c r="FW348" t="s">
        <v>234</v>
      </c>
      <c r="FX348" t="s">
        <v>234</v>
      </c>
      <c r="FY348" t="s">
        <v>234</v>
      </c>
      <c r="FZ348" t="s">
        <v>234</v>
      </c>
      <c r="GA348" t="s">
        <v>234</v>
      </c>
      <c r="GB348" t="s">
        <v>234</v>
      </c>
      <c r="GC348" t="s">
        <v>234</v>
      </c>
      <c r="GD348" t="s">
        <v>234</v>
      </c>
      <c r="GE348" t="s">
        <v>234</v>
      </c>
      <c r="GF348" t="s">
        <v>234</v>
      </c>
      <c r="GG348" t="s">
        <v>234</v>
      </c>
      <c r="GH348" t="s">
        <v>234</v>
      </c>
      <c r="GI348" t="s">
        <v>234</v>
      </c>
      <c r="GJ348" t="s">
        <v>234</v>
      </c>
      <c r="GK348" t="s">
        <v>234</v>
      </c>
      <c r="GL348" t="s">
        <v>234</v>
      </c>
      <c r="GM348" t="s">
        <v>234</v>
      </c>
      <c r="GN348" t="s">
        <v>234</v>
      </c>
      <c r="GO348" t="s">
        <v>234</v>
      </c>
      <c r="GP348" t="s">
        <v>234</v>
      </c>
      <c r="GQ348" t="s">
        <v>234</v>
      </c>
      <c r="GR348" t="s">
        <v>1445</v>
      </c>
      <c r="GS348" t="s">
        <v>234</v>
      </c>
      <c r="GT348" t="s">
        <v>234</v>
      </c>
      <c r="GU348" t="s">
        <v>234</v>
      </c>
      <c r="GV348" t="s">
        <v>234</v>
      </c>
      <c r="GW348" t="s">
        <v>234</v>
      </c>
      <c r="GX348" t="s">
        <v>234</v>
      </c>
      <c r="GY348" t="s">
        <v>234</v>
      </c>
      <c r="GZ348" t="s">
        <v>234</v>
      </c>
      <c r="HA348" t="s">
        <v>1591</v>
      </c>
      <c r="HB348">
        <v>0</v>
      </c>
      <c r="HC348">
        <v>0</v>
      </c>
      <c r="HD348">
        <v>0</v>
      </c>
      <c r="HE348">
        <v>0</v>
      </c>
      <c r="HF348">
        <v>0</v>
      </c>
      <c r="HG348">
        <v>1</v>
      </c>
      <c r="HH348">
        <v>0</v>
      </c>
      <c r="HI348">
        <v>0</v>
      </c>
      <c r="HJ348" t="s">
        <v>234</v>
      </c>
      <c r="HK348" t="s">
        <v>1655</v>
      </c>
      <c r="HL348" t="s">
        <v>234</v>
      </c>
      <c r="HM348" t="s">
        <v>309</v>
      </c>
      <c r="HN348">
        <v>1</v>
      </c>
      <c r="HO348">
        <v>0</v>
      </c>
      <c r="HP348">
        <v>0</v>
      </c>
      <c r="HQ348" t="s">
        <v>234</v>
      </c>
      <c r="HR348" t="s">
        <v>234</v>
      </c>
      <c r="HS348" t="s">
        <v>234</v>
      </c>
      <c r="HT348" t="s">
        <v>234</v>
      </c>
      <c r="HU348" t="s">
        <v>234</v>
      </c>
      <c r="HV348" t="s">
        <v>234</v>
      </c>
      <c r="HW348" t="s">
        <v>234</v>
      </c>
      <c r="HX348" t="s">
        <v>234</v>
      </c>
      <c r="HY348" t="s">
        <v>234</v>
      </c>
      <c r="HZ348" t="s">
        <v>234</v>
      </c>
      <c r="IA348" t="s">
        <v>234</v>
      </c>
      <c r="IB348" t="s">
        <v>234</v>
      </c>
      <c r="IC348" t="s">
        <v>234</v>
      </c>
      <c r="ID348" t="s">
        <v>234</v>
      </c>
      <c r="IE348" t="s">
        <v>234</v>
      </c>
      <c r="IF348" t="s">
        <v>234</v>
      </c>
      <c r="IG348" t="s">
        <v>234</v>
      </c>
      <c r="IH348" t="s">
        <v>234</v>
      </c>
      <c r="II348" t="s">
        <v>234</v>
      </c>
      <c r="IJ348" t="s">
        <v>234</v>
      </c>
      <c r="IK348" t="s">
        <v>234</v>
      </c>
      <c r="IL348" t="s">
        <v>234</v>
      </c>
      <c r="IM348" t="s">
        <v>234</v>
      </c>
      <c r="IN348" t="s">
        <v>234</v>
      </c>
      <c r="IO348" t="s">
        <v>234</v>
      </c>
      <c r="IP348" t="s">
        <v>234</v>
      </c>
      <c r="IQ348" t="s">
        <v>234</v>
      </c>
      <c r="IR348" t="s">
        <v>234</v>
      </c>
      <c r="IS348" t="s">
        <v>234</v>
      </c>
      <c r="IT348" t="s">
        <v>234</v>
      </c>
      <c r="IU348" t="s">
        <v>234</v>
      </c>
      <c r="IV348" t="s">
        <v>234</v>
      </c>
      <c r="IW348" t="s">
        <v>234</v>
      </c>
      <c r="IX348" t="s">
        <v>234</v>
      </c>
      <c r="IY348" t="s">
        <v>234</v>
      </c>
      <c r="IZ348" t="s">
        <v>234</v>
      </c>
      <c r="JA348" t="s">
        <v>234</v>
      </c>
      <c r="JB348" t="s">
        <v>234</v>
      </c>
      <c r="JC348" t="s">
        <v>234</v>
      </c>
      <c r="JD348" t="s">
        <v>234</v>
      </c>
      <c r="JE348" t="s">
        <v>234</v>
      </c>
      <c r="JF348" t="s">
        <v>234</v>
      </c>
      <c r="JG348" t="s">
        <v>234</v>
      </c>
      <c r="JH348" t="s">
        <v>234</v>
      </c>
      <c r="JI348" t="s">
        <v>234</v>
      </c>
      <c r="JJ348" t="s">
        <v>234</v>
      </c>
      <c r="JK348" t="s">
        <v>234</v>
      </c>
      <c r="JL348" t="s">
        <v>234</v>
      </c>
      <c r="JM348" t="s">
        <v>234</v>
      </c>
      <c r="JN348" t="s">
        <v>234</v>
      </c>
      <c r="JO348" t="s">
        <v>234</v>
      </c>
      <c r="JP348" t="s">
        <v>234</v>
      </c>
      <c r="JQ348" t="s">
        <v>234</v>
      </c>
      <c r="JR348" t="s">
        <v>234</v>
      </c>
      <c r="JS348" t="s">
        <v>234</v>
      </c>
      <c r="JT348" t="s">
        <v>234</v>
      </c>
      <c r="JU348" t="s">
        <v>234</v>
      </c>
      <c r="JV348" t="s">
        <v>234</v>
      </c>
      <c r="JW348" t="s">
        <v>234</v>
      </c>
      <c r="JX348" t="s">
        <v>3443</v>
      </c>
    </row>
    <row r="349" spans="1:284" x14ac:dyDescent="0.35">
      <c r="A349" t="s">
        <v>4597</v>
      </c>
      <c r="B349" s="268">
        <v>44623</v>
      </c>
      <c r="C349" t="s">
        <v>451</v>
      </c>
      <c r="D349" t="s">
        <v>450</v>
      </c>
      <c r="E349" t="s">
        <v>4536</v>
      </c>
      <c r="F349" t="s">
        <v>441</v>
      </c>
      <c r="G349" t="s">
        <v>1825</v>
      </c>
      <c r="H349" t="s">
        <v>4537</v>
      </c>
      <c r="I349" t="s">
        <v>246</v>
      </c>
      <c r="J349" t="s">
        <v>4539</v>
      </c>
      <c r="K349" t="s">
        <v>366</v>
      </c>
      <c r="L349" t="s">
        <v>284</v>
      </c>
      <c r="M349" t="s">
        <v>250</v>
      </c>
      <c r="N349" t="s">
        <v>234</v>
      </c>
      <c r="O349" t="s">
        <v>234</v>
      </c>
      <c r="P349" t="s">
        <v>285</v>
      </c>
      <c r="Q349" t="s">
        <v>234</v>
      </c>
      <c r="R349" t="s">
        <v>318</v>
      </c>
      <c r="S349">
        <v>1</v>
      </c>
      <c r="T349">
        <v>0</v>
      </c>
      <c r="U349">
        <v>0</v>
      </c>
      <c r="V349">
        <v>0</v>
      </c>
      <c r="W349">
        <v>0</v>
      </c>
      <c r="X349">
        <v>0</v>
      </c>
      <c r="Y349">
        <v>0</v>
      </c>
      <c r="Z349">
        <v>0</v>
      </c>
      <c r="AA349" t="s">
        <v>309</v>
      </c>
      <c r="AB349" t="s">
        <v>750</v>
      </c>
      <c r="AC349" t="s">
        <v>287</v>
      </c>
      <c r="AD349">
        <v>1</v>
      </c>
      <c r="AE349">
        <v>0</v>
      </c>
      <c r="AF349">
        <v>0</v>
      </c>
      <c r="AG349">
        <v>0</v>
      </c>
      <c r="AH349">
        <v>0</v>
      </c>
      <c r="AI349">
        <v>0</v>
      </c>
      <c r="AJ349">
        <v>0</v>
      </c>
      <c r="AK349">
        <v>0</v>
      </c>
      <c r="AL349">
        <v>0</v>
      </c>
      <c r="AM349">
        <v>0</v>
      </c>
      <c r="AN349" t="s">
        <v>234</v>
      </c>
      <c r="AO349" t="s">
        <v>317</v>
      </c>
      <c r="AP349" t="s">
        <v>289</v>
      </c>
      <c r="AQ349" t="s">
        <v>4213</v>
      </c>
      <c r="AR349">
        <v>0</v>
      </c>
      <c r="AS349">
        <v>0</v>
      </c>
      <c r="AT349">
        <v>0</v>
      </c>
      <c r="AU349">
        <v>0</v>
      </c>
      <c r="AV349">
        <v>1</v>
      </c>
      <c r="AW349">
        <v>1</v>
      </c>
      <c r="AX349">
        <v>0</v>
      </c>
      <c r="AY349">
        <v>0</v>
      </c>
      <c r="AZ349" t="s">
        <v>1500</v>
      </c>
      <c r="BA349" t="s">
        <v>234</v>
      </c>
      <c r="BB349" t="s">
        <v>234</v>
      </c>
      <c r="BC349" t="s">
        <v>234</v>
      </c>
      <c r="BD349" t="s">
        <v>234</v>
      </c>
      <c r="BE349" s="252" t="s">
        <v>234</v>
      </c>
      <c r="BF349" t="s">
        <v>234</v>
      </c>
      <c r="BG349" t="s">
        <v>234</v>
      </c>
      <c r="BH349" s="252" t="s">
        <v>234</v>
      </c>
      <c r="BI349" t="s">
        <v>234</v>
      </c>
      <c r="BJ349" t="s">
        <v>234</v>
      </c>
      <c r="BK349" s="252" t="s">
        <v>234</v>
      </c>
      <c r="BL349" t="s">
        <v>234</v>
      </c>
      <c r="BM349">
        <v>500</v>
      </c>
      <c r="BN349" s="252">
        <v>208.333333333333</v>
      </c>
      <c r="BO349" t="s">
        <v>1445</v>
      </c>
      <c r="BP349">
        <v>500</v>
      </c>
      <c r="BQ349" s="252">
        <v>208.333333333333</v>
      </c>
      <c r="BR349" t="s">
        <v>1445</v>
      </c>
      <c r="BS349" t="s">
        <v>234</v>
      </c>
      <c r="BT349" t="s">
        <v>234</v>
      </c>
      <c r="BU349" t="s">
        <v>234</v>
      </c>
      <c r="BV349" t="s">
        <v>234</v>
      </c>
      <c r="BW349" t="s">
        <v>234</v>
      </c>
      <c r="BX349" t="s">
        <v>234</v>
      </c>
      <c r="BY349" t="s">
        <v>234</v>
      </c>
      <c r="BZ349" t="s">
        <v>234</v>
      </c>
      <c r="CA349" t="s">
        <v>234</v>
      </c>
      <c r="CB349" t="s">
        <v>234</v>
      </c>
      <c r="CC349" t="s">
        <v>234</v>
      </c>
      <c r="CD349" t="s">
        <v>234</v>
      </c>
      <c r="CE349" t="s">
        <v>1655</v>
      </c>
      <c r="CF349" t="s">
        <v>1528</v>
      </c>
      <c r="CG349">
        <v>0</v>
      </c>
      <c r="CH349">
        <v>0</v>
      </c>
      <c r="CI349">
        <v>0</v>
      </c>
      <c r="CJ349">
        <v>0</v>
      </c>
      <c r="CK349">
        <v>1</v>
      </c>
      <c r="CL349">
        <v>0</v>
      </c>
      <c r="CM349">
        <v>0</v>
      </c>
      <c r="CN349">
        <v>0</v>
      </c>
      <c r="CO349">
        <v>0</v>
      </c>
      <c r="CP349">
        <v>0</v>
      </c>
      <c r="CQ349">
        <v>0</v>
      </c>
      <c r="CR349">
        <v>0</v>
      </c>
      <c r="CS349">
        <v>0</v>
      </c>
      <c r="CT349">
        <v>0</v>
      </c>
      <c r="CU349" t="s">
        <v>234</v>
      </c>
      <c r="CV349" t="s">
        <v>4213</v>
      </c>
      <c r="CW349">
        <v>0</v>
      </c>
      <c r="CX349">
        <v>0</v>
      </c>
      <c r="CY349">
        <v>0</v>
      </c>
      <c r="CZ349">
        <v>0</v>
      </c>
      <c r="DA349">
        <v>1</v>
      </c>
      <c r="DB349">
        <v>1</v>
      </c>
      <c r="DC349">
        <v>0</v>
      </c>
      <c r="DD349">
        <v>0</v>
      </c>
      <c r="DE349" t="s">
        <v>1445</v>
      </c>
      <c r="DF349" t="s">
        <v>1445</v>
      </c>
      <c r="DG349" t="s">
        <v>1655</v>
      </c>
      <c r="DH349" t="s">
        <v>441</v>
      </c>
      <c r="DI349" t="s">
        <v>305</v>
      </c>
      <c r="DJ349" t="s">
        <v>1825</v>
      </c>
      <c r="DK349" t="s">
        <v>305</v>
      </c>
      <c r="DL349" t="s">
        <v>234</v>
      </c>
      <c r="DM349" t="s">
        <v>234</v>
      </c>
      <c r="DN349" t="s">
        <v>234</v>
      </c>
      <c r="DO349" t="s">
        <v>234</v>
      </c>
      <c r="DP349" t="s">
        <v>234</v>
      </c>
      <c r="DQ349" t="s">
        <v>234</v>
      </c>
      <c r="DR349" t="s">
        <v>234</v>
      </c>
      <c r="DS349" t="s">
        <v>234</v>
      </c>
      <c r="DT349" t="s">
        <v>234</v>
      </c>
      <c r="DU349" t="s">
        <v>234</v>
      </c>
      <c r="DV349" t="s">
        <v>234</v>
      </c>
      <c r="DW349" t="s">
        <v>234</v>
      </c>
      <c r="DX349" t="s">
        <v>234</v>
      </c>
      <c r="DY349" t="s">
        <v>234</v>
      </c>
      <c r="DZ349" t="s">
        <v>234</v>
      </c>
      <c r="EA349" t="s">
        <v>234</v>
      </c>
      <c r="EB349" t="s">
        <v>234</v>
      </c>
      <c r="EC349" t="s">
        <v>234</v>
      </c>
      <c r="ED349" t="s">
        <v>234</v>
      </c>
      <c r="EE349" t="s">
        <v>234</v>
      </c>
      <c r="EF349" t="s">
        <v>234</v>
      </c>
      <c r="EG349" t="s">
        <v>234</v>
      </c>
      <c r="EH349" t="s">
        <v>234</v>
      </c>
      <c r="EI349" t="s">
        <v>234</v>
      </c>
      <c r="EJ349" t="s">
        <v>234</v>
      </c>
      <c r="EK349" s="252" t="s">
        <v>234</v>
      </c>
      <c r="EL349" t="s">
        <v>234</v>
      </c>
      <c r="EM349" t="s">
        <v>234</v>
      </c>
      <c r="EN349" t="s">
        <v>234</v>
      </c>
      <c r="EO349" t="s">
        <v>234</v>
      </c>
      <c r="EP349" t="s">
        <v>234</v>
      </c>
      <c r="EQ349" s="252" t="s">
        <v>234</v>
      </c>
      <c r="ER349" t="s">
        <v>234</v>
      </c>
      <c r="ES349" t="s">
        <v>234</v>
      </c>
      <c r="ET349" t="s">
        <v>234</v>
      </c>
      <c r="EU349" t="s">
        <v>234</v>
      </c>
      <c r="EV349" t="s">
        <v>234</v>
      </c>
      <c r="EW349" t="s">
        <v>234</v>
      </c>
      <c r="EX349" t="s">
        <v>234</v>
      </c>
      <c r="EY349" t="s">
        <v>234</v>
      </c>
      <c r="EZ349" t="s">
        <v>234</v>
      </c>
      <c r="FA349" t="s">
        <v>234</v>
      </c>
      <c r="FB349" t="s">
        <v>234</v>
      </c>
      <c r="FC349" t="s">
        <v>234</v>
      </c>
      <c r="FD349" t="s">
        <v>234</v>
      </c>
      <c r="FE349" t="s">
        <v>234</v>
      </c>
      <c r="FF349" t="s">
        <v>234</v>
      </c>
      <c r="FG349" t="s">
        <v>234</v>
      </c>
      <c r="FH349" t="s">
        <v>234</v>
      </c>
      <c r="FI349" t="s">
        <v>234</v>
      </c>
      <c r="FJ349" t="s">
        <v>234</v>
      </c>
      <c r="FK349" t="s">
        <v>234</v>
      </c>
      <c r="FL349" t="s">
        <v>234</v>
      </c>
      <c r="FM349" t="s">
        <v>234</v>
      </c>
      <c r="FN349" t="s">
        <v>234</v>
      </c>
      <c r="FO349" t="s">
        <v>234</v>
      </c>
      <c r="FP349" t="s">
        <v>234</v>
      </c>
      <c r="FQ349" t="s">
        <v>234</v>
      </c>
      <c r="FR349" t="s">
        <v>234</v>
      </c>
      <c r="FS349" t="s">
        <v>234</v>
      </c>
      <c r="FT349" t="s">
        <v>234</v>
      </c>
      <c r="FU349" t="s">
        <v>234</v>
      </c>
      <c r="FV349" t="s">
        <v>234</v>
      </c>
      <c r="FW349" t="s">
        <v>234</v>
      </c>
      <c r="FX349" t="s">
        <v>234</v>
      </c>
      <c r="FY349" t="s">
        <v>234</v>
      </c>
      <c r="FZ349" t="s">
        <v>234</v>
      </c>
      <c r="GA349" t="s">
        <v>234</v>
      </c>
      <c r="GB349" t="s">
        <v>234</v>
      </c>
      <c r="GC349" t="s">
        <v>234</v>
      </c>
      <c r="GD349" t="s">
        <v>234</v>
      </c>
      <c r="GE349" t="s">
        <v>234</v>
      </c>
      <c r="GF349" t="s">
        <v>234</v>
      </c>
      <c r="GG349" t="s">
        <v>234</v>
      </c>
      <c r="GH349" t="s">
        <v>234</v>
      </c>
      <c r="GI349" t="s">
        <v>234</v>
      </c>
      <c r="GJ349" t="s">
        <v>234</v>
      </c>
      <c r="GK349" t="s">
        <v>234</v>
      </c>
      <c r="GL349" t="s">
        <v>234</v>
      </c>
      <c r="GM349" t="s">
        <v>234</v>
      </c>
      <c r="GN349" t="s">
        <v>234</v>
      </c>
      <c r="GO349" t="s">
        <v>234</v>
      </c>
      <c r="GP349" t="s">
        <v>234</v>
      </c>
      <c r="GQ349" t="s">
        <v>234</v>
      </c>
      <c r="GR349" t="s">
        <v>1445</v>
      </c>
      <c r="GS349" t="s">
        <v>234</v>
      </c>
      <c r="GT349" t="s">
        <v>234</v>
      </c>
      <c r="GU349" t="s">
        <v>234</v>
      </c>
      <c r="GV349" t="s">
        <v>234</v>
      </c>
      <c r="GW349" t="s">
        <v>234</v>
      </c>
      <c r="GX349" t="s">
        <v>234</v>
      </c>
      <c r="GY349" t="s">
        <v>234</v>
      </c>
      <c r="GZ349" t="s">
        <v>234</v>
      </c>
      <c r="HA349" t="s">
        <v>1591</v>
      </c>
      <c r="HB349">
        <v>0</v>
      </c>
      <c r="HC349">
        <v>0</v>
      </c>
      <c r="HD349">
        <v>0</v>
      </c>
      <c r="HE349">
        <v>0</v>
      </c>
      <c r="HF349">
        <v>0</v>
      </c>
      <c r="HG349">
        <v>1</v>
      </c>
      <c r="HH349">
        <v>0</v>
      </c>
      <c r="HI349">
        <v>0</v>
      </c>
      <c r="HJ349" t="s">
        <v>234</v>
      </c>
      <c r="HK349" t="s">
        <v>1655</v>
      </c>
      <c r="HL349" t="s">
        <v>234</v>
      </c>
      <c r="HM349" t="s">
        <v>309</v>
      </c>
      <c r="HN349">
        <v>1</v>
      </c>
      <c r="HO349">
        <v>0</v>
      </c>
      <c r="HP349">
        <v>0</v>
      </c>
      <c r="HQ349" t="s">
        <v>234</v>
      </c>
      <c r="HR349" t="s">
        <v>234</v>
      </c>
      <c r="HS349" t="s">
        <v>234</v>
      </c>
      <c r="HT349" t="s">
        <v>234</v>
      </c>
      <c r="HU349" t="s">
        <v>234</v>
      </c>
      <c r="HV349" t="s">
        <v>234</v>
      </c>
      <c r="HW349" t="s">
        <v>234</v>
      </c>
      <c r="HX349" t="s">
        <v>234</v>
      </c>
      <c r="HY349" t="s">
        <v>234</v>
      </c>
      <c r="HZ349" t="s">
        <v>234</v>
      </c>
      <c r="IA349" t="s">
        <v>234</v>
      </c>
      <c r="IB349" t="s">
        <v>234</v>
      </c>
      <c r="IC349" t="s">
        <v>234</v>
      </c>
      <c r="ID349" t="s">
        <v>234</v>
      </c>
      <c r="IE349" t="s">
        <v>234</v>
      </c>
      <c r="IF349" t="s">
        <v>234</v>
      </c>
      <c r="IG349" t="s">
        <v>234</v>
      </c>
      <c r="IH349" t="s">
        <v>234</v>
      </c>
      <c r="II349" t="s">
        <v>234</v>
      </c>
      <c r="IJ349" t="s">
        <v>234</v>
      </c>
      <c r="IK349" t="s">
        <v>234</v>
      </c>
      <c r="IL349" t="s">
        <v>234</v>
      </c>
      <c r="IM349" t="s">
        <v>234</v>
      </c>
      <c r="IN349" t="s">
        <v>234</v>
      </c>
      <c r="IO349" t="s">
        <v>234</v>
      </c>
      <c r="IP349" t="s">
        <v>234</v>
      </c>
      <c r="IQ349" t="s">
        <v>234</v>
      </c>
      <c r="IR349" t="s">
        <v>234</v>
      </c>
      <c r="IS349" t="s">
        <v>234</v>
      </c>
      <c r="IT349" t="s">
        <v>234</v>
      </c>
      <c r="IU349" t="s">
        <v>234</v>
      </c>
      <c r="IV349" t="s">
        <v>234</v>
      </c>
      <c r="IW349" t="s">
        <v>234</v>
      </c>
      <c r="IX349" t="s">
        <v>234</v>
      </c>
      <c r="IY349" t="s">
        <v>234</v>
      </c>
      <c r="IZ349" t="s">
        <v>234</v>
      </c>
      <c r="JA349" t="s">
        <v>234</v>
      </c>
      <c r="JB349" t="s">
        <v>234</v>
      </c>
      <c r="JC349" t="s">
        <v>234</v>
      </c>
      <c r="JD349" t="s">
        <v>234</v>
      </c>
      <c r="JE349" t="s">
        <v>234</v>
      </c>
      <c r="JF349" t="s">
        <v>234</v>
      </c>
      <c r="JG349" t="s">
        <v>234</v>
      </c>
      <c r="JH349" t="s">
        <v>234</v>
      </c>
      <c r="JI349" t="s">
        <v>234</v>
      </c>
      <c r="JJ349" t="s">
        <v>234</v>
      </c>
      <c r="JK349" t="s">
        <v>234</v>
      </c>
      <c r="JL349" t="s">
        <v>234</v>
      </c>
      <c r="JM349" t="s">
        <v>234</v>
      </c>
      <c r="JN349" t="s">
        <v>234</v>
      </c>
      <c r="JO349" t="s">
        <v>234</v>
      </c>
      <c r="JP349" t="s">
        <v>234</v>
      </c>
      <c r="JQ349" t="s">
        <v>234</v>
      </c>
      <c r="JR349" t="s">
        <v>234</v>
      </c>
      <c r="JS349" t="s">
        <v>234</v>
      </c>
      <c r="JT349" t="s">
        <v>234</v>
      </c>
      <c r="JU349" t="s">
        <v>234</v>
      </c>
      <c r="JV349" t="s">
        <v>234</v>
      </c>
      <c r="JW349" t="s">
        <v>234</v>
      </c>
      <c r="JX349" t="s">
        <v>3443</v>
      </c>
    </row>
  </sheetData>
  <autoFilter ref="A1:JX34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8"/>
  <sheetViews>
    <sheetView tabSelected="1" zoomScale="85" zoomScaleNormal="85" workbookViewId="0">
      <selection activeCell="D9" sqref="D9"/>
    </sheetView>
  </sheetViews>
  <sheetFormatPr baseColWidth="10" defaultColWidth="8.58203125" defaultRowHeight="15.5" x14ac:dyDescent="0.35"/>
  <cols>
    <col min="1" max="1" width="28.75" style="10" customWidth="1"/>
    <col min="2" max="2" width="19.9140625" style="10" customWidth="1"/>
    <col min="3" max="3" width="22.5" style="10" customWidth="1"/>
    <col min="4" max="4" width="18.4140625" style="10" customWidth="1"/>
    <col min="5" max="19" width="12.4140625" style="10" customWidth="1"/>
    <col min="20" max="42" width="13.58203125" style="10" customWidth="1"/>
    <col min="43" max="16384" width="8.58203125" style="10"/>
  </cols>
  <sheetData>
    <row r="1" spans="1:8" x14ac:dyDescent="0.35">
      <c r="A1" s="9" t="s">
        <v>4613</v>
      </c>
    </row>
    <row r="2" spans="1:8" x14ac:dyDescent="0.35">
      <c r="A2" s="282" t="s">
        <v>544</v>
      </c>
      <c r="B2" s="282" t="s">
        <v>3459</v>
      </c>
    </row>
    <row r="3" spans="1:8" x14ac:dyDescent="0.35">
      <c r="A3" s="283" t="s">
        <v>3444</v>
      </c>
      <c r="B3" s="284">
        <v>13</v>
      </c>
    </row>
    <row r="4" spans="1:8" x14ac:dyDescent="0.35">
      <c r="A4" s="283" t="s">
        <v>501</v>
      </c>
      <c r="B4" s="284">
        <v>9</v>
      </c>
    </row>
    <row r="5" spans="1:8" x14ac:dyDescent="0.35">
      <c r="A5" s="283" t="s">
        <v>3447</v>
      </c>
      <c r="B5" s="284">
        <v>47</v>
      </c>
      <c r="E5" s="119"/>
      <c r="F5" s="10" t="s">
        <v>545</v>
      </c>
    </row>
    <row r="6" spans="1:8" x14ac:dyDescent="0.35">
      <c r="A6" s="283" t="s">
        <v>235</v>
      </c>
      <c r="B6" s="284">
        <v>77</v>
      </c>
      <c r="E6" s="120"/>
      <c r="F6" s="10" t="s">
        <v>546</v>
      </c>
    </row>
    <row r="7" spans="1:8" x14ac:dyDescent="0.35">
      <c r="A7" s="283" t="s">
        <v>437</v>
      </c>
      <c r="B7" s="284">
        <v>13</v>
      </c>
      <c r="E7" s="121"/>
      <c r="F7" s="10" t="s">
        <v>547</v>
      </c>
    </row>
    <row r="8" spans="1:8" x14ac:dyDescent="0.35">
      <c r="A8" s="283" t="s">
        <v>450</v>
      </c>
      <c r="B8" s="284">
        <v>122</v>
      </c>
    </row>
    <row r="9" spans="1:8" x14ac:dyDescent="0.35">
      <c r="A9" s="283" t="s">
        <v>355</v>
      </c>
      <c r="B9" s="284">
        <v>9</v>
      </c>
    </row>
    <row r="10" spans="1:8" x14ac:dyDescent="0.35">
      <c r="A10" s="283" t="s">
        <v>415</v>
      </c>
      <c r="B10" s="284">
        <v>9</v>
      </c>
    </row>
    <row r="11" spans="1:8" x14ac:dyDescent="0.35">
      <c r="A11" s="283" t="s">
        <v>402</v>
      </c>
      <c r="B11" s="284">
        <v>34</v>
      </c>
      <c r="H11" s="194"/>
    </row>
    <row r="12" spans="1:8" x14ac:dyDescent="0.35">
      <c r="A12" s="283" t="s">
        <v>473</v>
      </c>
      <c r="B12" s="284">
        <v>15</v>
      </c>
    </row>
    <row r="13" spans="1:8" x14ac:dyDescent="0.35">
      <c r="A13" s="285" t="s">
        <v>529</v>
      </c>
      <c r="B13" s="286">
        <v>348</v>
      </c>
    </row>
    <row r="14" spans="1:8" x14ac:dyDescent="0.35">
      <c r="A14"/>
      <c r="B14"/>
    </row>
    <row r="16" spans="1:8" x14ac:dyDescent="0.35">
      <c r="A16" s="9" t="s">
        <v>3467</v>
      </c>
    </row>
    <row r="17" spans="1:42" x14ac:dyDescent="0.35">
      <c r="A17" s="282" t="s">
        <v>548</v>
      </c>
      <c r="B17" s="282" t="s">
        <v>549</v>
      </c>
      <c r="C17" s="282" t="s">
        <v>62</v>
      </c>
      <c r="D17" s="282" t="s">
        <v>550</v>
      </c>
      <c r="E17" s="282" t="s">
        <v>551</v>
      </c>
      <c r="F17" s="282" t="s">
        <v>3460</v>
      </c>
      <c r="G17" s="282" t="s">
        <v>3461</v>
      </c>
      <c r="H17" s="282" t="s">
        <v>552</v>
      </c>
      <c r="I17" s="282" t="s">
        <v>553</v>
      </c>
      <c r="J17" s="282" t="s">
        <v>4614</v>
      </c>
      <c r="K17" s="282" t="s">
        <v>3462</v>
      </c>
      <c r="L17" s="282" t="s">
        <v>554</v>
      </c>
      <c r="M17" s="282" t="s">
        <v>4615</v>
      </c>
      <c r="N17" s="282" t="s">
        <v>4616</v>
      </c>
      <c r="O17" s="282" t="s">
        <v>4617</v>
      </c>
      <c r="P17" s="282" t="s">
        <v>3463</v>
      </c>
      <c r="Q17" s="282" t="s">
        <v>3464</v>
      </c>
      <c r="R17" s="282" t="s">
        <v>3465</v>
      </c>
      <c r="S17" s="282" t="s">
        <v>3466</v>
      </c>
      <c r="T17"/>
      <c r="U17"/>
      <c r="V17"/>
      <c r="W17"/>
      <c r="X17"/>
      <c r="Y17"/>
      <c r="Z17"/>
      <c r="AA17"/>
      <c r="AB17"/>
      <c r="AC17"/>
      <c r="AD17"/>
      <c r="AE17"/>
      <c r="AF17"/>
      <c r="AG17"/>
      <c r="AH17"/>
      <c r="AI17"/>
      <c r="AJ17"/>
      <c r="AK17"/>
      <c r="AL17"/>
      <c r="AM17"/>
      <c r="AN17"/>
      <c r="AO17"/>
      <c r="AP17"/>
    </row>
    <row r="18" spans="1:42" x14ac:dyDescent="0.35">
      <c r="A18" s="287" t="s">
        <v>501</v>
      </c>
      <c r="B18" s="287" t="s">
        <v>505</v>
      </c>
      <c r="C18" s="287" t="s">
        <v>506</v>
      </c>
      <c r="D18" s="287" t="s">
        <v>247</v>
      </c>
      <c r="E18" s="290">
        <v>3</v>
      </c>
      <c r="F18" s="290">
        <v>3</v>
      </c>
      <c r="G18" s="290">
        <v>3</v>
      </c>
      <c r="H18" s="290">
        <v>3</v>
      </c>
      <c r="I18" s="288">
        <v>2</v>
      </c>
      <c r="J18" s="288">
        <v>0</v>
      </c>
      <c r="K18" s="288">
        <v>2</v>
      </c>
      <c r="L18" s="290">
        <v>3</v>
      </c>
      <c r="M18" s="290">
        <v>3</v>
      </c>
      <c r="N18" s="290">
        <v>3</v>
      </c>
      <c r="O18" s="290">
        <v>3</v>
      </c>
      <c r="P18" s="290">
        <v>3</v>
      </c>
      <c r="Q18" s="290">
        <v>3</v>
      </c>
      <c r="R18" s="290">
        <v>3</v>
      </c>
      <c r="S18" s="290">
        <v>3</v>
      </c>
      <c r="T18"/>
      <c r="U18"/>
      <c r="V18"/>
      <c r="W18"/>
      <c r="X18"/>
      <c r="Y18"/>
      <c r="Z18"/>
      <c r="AA18"/>
      <c r="AB18"/>
      <c r="AC18"/>
      <c r="AD18"/>
      <c r="AE18"/>
      <c r="AF18"/>
      <c r="AG18"/>
      <c r="AH18"/>
      <c r="AI18"/>
      <c r="AJ18"/>
      <c r="AK18"/>
      <c r="AL18"/>
      <c r="AM18"/>
      <c r="AN18"/>
      <c r="AO18"/>
      <c r="AP18"/>
    </row>
    <row r="19" spans="1:42" x14ac:dyDescent="0.35">
      <c r="A19" s="287" t="s">
        <v>235</v>
      </c>
      <c r="B19" s="287" t="s">
        <v>239</v>
      </c>
      <c r="C19" s="287" t="s">
        <v>240</v>
      </c>
      <c r="D19" s="287" t="s">
        <v>247</v>
      </c>
      <c r="E19" s="289">
        <v>5</v>
      </c>
      <c r="F19" s="289">
        <v>5</v>
      </c>
      <c r="G19" s="289">
        <v>5</v>
      </c>
      <c r="H19" s="289">
        <v>5</v>
      </c>
      <c r="I19" s="289">
        <v>5</v>
      </c>
      <c r="J19" s="289">
        <v>4</v>
      </c>
      <c r="K19" s="289">
        <v>5</v>
      </c>
      <c r="L19" s="289">
        <v>4</v>
      </c>
      <c r="M19" s="289">
        <v>4</v>
      </c>
      <c r="N19" s="289">
        <v>4</v>
      </c>
      <c r="O19" s="289">
        <v>6</v>
      </c>
      <c r="P19" s="289">
        <v>4</v>
      </c>
      <c r="Q19" s="290">
        <v>3</v>
      </c>
      <c r="R19" s="290">
        <v>3</v>
      </c>
      <c r="S19" s="289">
        <v>5</v>
      </c>
      <c r="T19"/>
      <c r="U19"/>
      <c r="V19"/>
      <c r="W19"/>
      <c r="X19"/>
      <c r="Y19"/>
      <c r="Z19"/>
      <c r="AA19"/>
      <c r="AB19"/>
      <c r="AC19"/>
      <c r="AD19"/>
      <c r="AE19"/>
      <c r="AF19"/>
      <c r="AG19"/>
      <c r="AH19"/>
      <c r="AI19"/>
      <c r="AJ19"/>
      <c r="AK19"/>
      <c r="AL19"/>
      <c r="AM19"/>
      <c r="AN19"/>
      <c r="AO19"/>
      <c r="AP19"/>
    </row>
    <row r="20" spans="1:42" x14ac:dyDescent="0.35">
      <c r="A20" s="287" t="s">
        <v>235</v>
      </c>
      <c r="B20" s="287" t="s">
        <v>601</v>
      </c>
      <c r="C20" s="287" t="s">
        <v>2068</v>
      </c>
      <c r="D20" s="287" t="s">
        <v>247</v>
      </c>
      <c r="E20" s="289">
        <v>4</v>
      </c>
      <c r="F20" s="289">
        <v>4</v>
      </c>
      <c r="G20" s="289">
        <v>4</v>
      </c>
      <c r="H20" s="289">
        <v>4</v>
      </c>
      <c r="I20" s="289">
        <v>4</v>
      </c>
      <c r="J20" s="289">
        <v>4</v>
      </c>
      <c r="K20" s="289">
        <v>4</v>
      </c>
      <c r="L20" s="289">
        <v>4</v>
      </c>
      <c r="M20" s="289">
        <v>4</v>
      </c>
      <c r="N20" s="289">
        <v>4</v>
      </c>
      <c r="O20" s="289">
        <v>4</v>
      </c>
      <c r="P20" s="289">
        <v>4</v>
      </c>
      <c r="Q20" s="288">
        <v>2</v>
      </c>
      <c r="R20" s="289">
        <v>4</v>
      </c>
      <c r="S20" s="289">
        <v>6</v>
      </c>
      <c r="T20"/>
      <c r="U20"/>
      <c r="V20"/>
      <c r="W20"/>
      <c r="X20"/>
      <c r="Y20"/>
      <c r="Z20"/>
      <c r="AA20"/>
      <c r="AB20"/>
      <c r="AC20"/>
      <c r="AD20"/>
      <c r="AE20"/>
      <c r="AF20"/>
      <c r="AG20"/>
      <c r="AH20"/>
      <c r="AI20"/>
      <c r="AJ20"/>
      <c r="AK20"/>
      <c r="AL20"/>
      <c r="AM20"/>
      <c r="AN20"/>
      <c r="AO20"/>
      <c r="AP20"/>
    </row>
    <row r="21" spans="1:42" x14ac:dyDescent="0.35">
      <c r="A21" s="287" t="s">
        <v>235</v>
      </c>
      <c r="B21" s="287" t="s">
        <v>601</v>
      </c>
      <c r="C21" s="287" t="s">
        <v>2026</v>
      </c>
      <c r="D21" s="287" t="s">
        <v>247</v>
      </c>
      <c r="E21" s="289">
        <v>4</v>
      </c>
      <c r="F21" s="289">
        <v>4</v>
      </c>
      <c r="G21" s="289">
        <v>4</v>
      </c>
      <c r="H21" s="289">
        <v>4</v>
      </c>
      <c r="I21" s="289">
        <v>4</v>
      </c>
      <c r="J21" s="289">
        <v>4</v>
      </c>
      <c r="K21" s="289">
        <v>4</v>
      </c>
      <c r="L21" s="289">
        <v>4</v>
      </c>
      <c r="M21" s="289">
        <v>4</v>
      </c>
      <c r="N21" s="289">
        <v>4</v>
      </c>
      <c r="O21" s="289">
        <v>4</v>
      </c>
      <c r="P21" s="289">
        <v>4</v>
      </c>
      <c r="Q21" s="289">
        <v>4</v>
      </c>
      <c r="R21" s="289">
        <v>4</v>
      </c>
      <c r="S21" s="289">
        <v>6</v>
      </c>
      <c r="T21"/>
      <c r="U21"/>
      <c r="V21"/>
      <c r="W21"/>
      <c r="X21"/>
      <c r="Y21"/>
      <c r="Z21"/>
      <c r="AA21"/>
      <c r="AB21"/>
      <c r="AC21"/>
      <c r="AD21"/>
      <c r="AE21"/>
      <c r="AF21"/>
      <c r="AG21"/>
      <c r="AH21"/>
      <c r="AI21"/>
      <c r="AJ21"/>
      <c r="AK21"/>
      <c r="AL21"/>
      <c r="AM21"/>
      <c r="AN21"/>
      <c r="AO21"/>
      <c r="AP21"/>
    </row>
    <row r="22" spans="1:42" x14ac:dyDescent="0.35">
      <c r="A22" s="287" t="s">
        <v>235</v>
      </c>
      <c r="B22" s="287" t="s">
        <v>601</v>
      </c>
      <c r="C22" s="287" t="s">
        <v>2121</v>
      </c>
      <c r="D22" s="287" t="s">
        <v>247</v>
      </c>
      <c r="E22" s="289">
        <v>4</v>
      </c>
      <c r="F22" s="289">
        <v>4</v>
      </c>
      <c r="G22" s="289">
        <v>4</v>
      </c>
      <c r="H22" s="290">
        <v>3</v>
      </c>
      <c r="I22" s="290">
        <v>3</v>
      </c>
      <c r="J22" s="290">
        <v>3</v>
      </c>
      <c r="K22" s="289">
        <v>4</v>
      </c>
      <c r="L22" s="289">
        <v>4</v>
      </c>
      <c r="M22" s="289">
        <v>4</v>
      </c>
      <c r="N22" s="289">
        <v>4</v>
      </c>
      <c r="O22" s="290">
        <v>3</v>
      </c>
      <c r="P22" s="289">
        <v>4</v>
      </c>
      <c r="Q22" s="289">
        <v>4</v>
      </c>
      <c r="R22" s="288">
        <v>2</v>
      </c>
      <c r="S22" s="289">
        <v>4</v>
      </c>
      <c r="T22"/>
      <c r="U22"/>
      <c r="V22"/>
      <c r="W22"/>
      <c r="X22"/>
      <c r="Y22"/>
      <c r="Z22"/>
      <c r="AA22"/>
      <c r="AB22"/>
      <c r="AC22"/>
      <c r="AD22"/>
      <c r="AE22"/>
      <c r="AF22"/>
      <c r="AG22"/>
      <c r="AH22"/>
      <c r="AI22"/>
      <c r="AJ22"/>
      <c r="AK22"/>
      <c r="AL22"/>
      <c r="AM22"/>
      <c r="AN22"/>
      <c r="AO22"/>
      <c r="AP22"/>
    </row>
    <row r="23" spans="1:42" x14ac:dyDescent="0.35">
      <c r="A23" s="287" t="s">
        <v>235</v>
      </c>
      <c r="B23" s="287" t="s">
        <v>601</v>
      </c>
      <c r="C23" s="287" t="s">
        <v>1987</v>
      </c>
      <c r="D23" s="287" t="s">
        <v>247</v>
      </c>
      <c r="E23" s="289">
        <v>4</v>
      </c>
      <c r="F23" s="289">
        <v>4</v>
      </c>
      <c r="G23" s="289">
        <v>4</v>
      </c>
      <c r="H23" s="289">
        <v>4</v>
      </c>
      <c r="I23" s="289">
        <v>4</v>
      </c>
      <c r="J23" s="288">
        <v>2</v>
      </c>
      <c r="K23" s="289">
        <v>4</v>
      </c>
      <c r="L23" s="289">
        <v>6</v>
      </c>
      <c r="M23" s="289">
        <v>5</v>
      </c>
      <c r="N23" s="289">
        <v>6</v>
      </c>
      <c r="O23" s="289">
        <v>4</v>
      </c>
      <c r="P23" s="289">
        <v>4</v>
      </c>
      <c r="Q23" s="289">
        <v>5</v>
      </c>
      <c r="R23" s="289">
        <v>4</v>
      </c>
      <c r="S23" s="289">
        <v>5</v>
      </c>
      <c r="T23"/>
      <c r="U23"/>
      <c r="V23"/>
      <c r="W23"/>
      <c r="X23"/>
      <c r="Y23"/>
      <c r="Z23"/>
      <c r="AA23"/>
      <c r="AB23"/>
      <c r="AC23"/>
      <c r="AD23"/>
      <c r="AE23"/>
      <c r="AF23"/>
      <c r="AG23"/>
      <c r="AH23"/>
      <c r="AI23"/>
      <c r="AJ23"/>
      <c r="AK23"/>
      <c r="AL23"/>
      <c r="AM23"/>
      <c r="AN23"/>
      <c r="AO23"/>
      <c r="AP23"/>
    </row>
    <row r="24" spans="1:42" x14ac:dyDescent="0.35">
      <c r="A24" s="287" t="s">
        <v>437</v>
      </c>
      <c r="B24" s="287" t="s">
        <v>441</v>
      </c>
      <c r="C24" s="287" t="s">
        <v>486</v>
      </c>
      <c r="D24" s="287" t="s">
        <v>247</v>
      </c>
      <c r="E24" s="289">
        <v>4</v>
      </c>
      <c r="F24" s="289">
        <v>4</v>
      </c>
      <c r="G24" s="289">
        <v>4</v>
      </c>
      <c r="H24" s="289">
        <v>4</v>
      </c>
      <c r="I24" s="288">
        <v>1</v>
      </c>
      <c r="J24" s="288">
        <v>1</v>
      </c>
      <c r="K24" s="288">
        <v>2</v>
      </c>
      <c r="L24" s="288">
        <v>2</v>
      </c>
      <c r="M24" s="288">
        <v>2</v>
      </c>
      <c r="N24" s="290">
        <v>3</v>
      </c>
      <c r="O24" s="290">
        <v>3</v>
      </c>
      <c r="P24" s="290">
        <v>3</v>
      </c>
      <c r="Q24" s="290">
        <v>3</v>
      </c>
      <c r="R24" s="288">
        <v>1</v>
      </c>
      <c r="S24" s="288">
        <v>3</v>
      </c>
      <c r="T24"/>
      <c r="U24"/>
      <c r="V24"/>
      <c r="W24"/>
      <c r="X24"/>
      <c r="Y24"/>
      <c r="Z24"/>
      <c r="AA24"/>
      <c r="AB24"/>
      <c r="AC24"/>
      <c r="AD24"/>
      <c r="AE24"/>
      <c r="AF24"/>
      <c r="AG24"/>
      <c r="AH24"/>
      <c r="AI24"/>
      <c r="AJ24"/>
      <c r="AK24"/>
      <c r="AL24"/>
      <c r="AM24"/>
      <c r="AN24"/>
      <c r="AO24"/>
      <c r="AP24"/>
    </row>
    <row r="25" spans="1:42" x14ac:dyDescent="0.35">
      <c r="A25" s="287" t="s">
        <v>450</v>
      </c>
      <c r="B25" s="287" t="s">
        <v>331</v>
      </c>
      <c r="C25" s="287" t="s">
        <v>452</v>
      </c>
      <c r="D25" s="287" t="s">
        <v>366</v>
      </c>
      <c r="E25" s="289">
        <v>5</v>
      </c>
      <c r="F25" s="289">
        <v>5</v>
      </c>
      <c r="G25" s="289">
        <v>5</v>
      </c>
      <c r="H25" s="289">
        <v>5</v>
      </c>
      <c r="I25" s="289">
        <v>5</v>
      </c>
      <c r="J25" s="289">
        <v>5</v>
      </c>
      <c r="K25" s="289">
        <v>5</v>
      </c>
      <c r="L25" s="289">
        <v>5</v>
      </c>
      <c r="M25" s="289">
        <v>5</v>
      </c>
      <c r="N25" s="289">
        <v>5</v>
      </c>
      <c r="O25" s="289">
        <v>5</v>
      </c>
      <c r="P25" s="289">
        <v>5</v>
      </c>
      <c r="Q25" s="289">
        <v>5</v>
      </c>
      <c r="R25" s="289">
        <v>5</v>
      </c>
      <c r="S25" s="289">
        <v>5</v>
      </c>
      <c r="T25"/>
      <c r="U25"/>
      <c r="V25"/>
      <c r="W25"/>
      <c r="X25"/>
      <c r="Y25"/>
      <c r="Z25"/>
      <c r="AA25"/>
      <c r="AB25"/>
      <c r="AC25"/>
      <c r="AD25"/>
      <c r="AE25"/>
      <c r="AF25"/>
      <c r="AG25"/>
      <c r="AH25"/>
      <c r="AI25"/>
      <c r="AJ25"/>
      <c r="AK25"/>
      <c r="AL25"/>
      <c r="AM25"/>
      <c r="AN25"/>
      <c r="AO25"/>
      <c r="AP25"/>
    </row>
    <row r="26" spans="1:42" x14ac:dyDescent="0.35">
      <c r="A26" s="287" t="s">
        <v>450</v>
      </c>
      <c r="B26" s="287" t="s">
        <v>441</v>
      </c>
      <c r="C26" s="287" t="s">
        <v>4252</v>
      </c>
      <c r="D26" s="287" t="s">
        <v>247</v>
      </c>
      <c r="E26" s="289">
        <v>4</v>
      </c>
      <c r="F26" s="289">
        <v>6</v>
      </c>
      <c r="G26" s="289">
        <v>4</v>
      </c>
      <c r="H26" s="289">
        <v>5</v>
      </c>
      <c r="I26" s="289">
        <v>6</v>
      </c>
      <c r="J26" s="288">
        <v>0</v>
      </c>
      <c r="K26" s="289">
        <v>6</v>
      </c>
      <c r="L26" s="289">
        <v>5</v>
      </c>
      <c r="M26" s="289">
        <v>5</v>
      </c>
      <c r="N26" s="288">
        <v>2</v>
      </c>
      <c r="O26" s="289">
        <v>4</v>
      </c>
      <c r="P26" s="289">
        <v>4</v>
      </c>
      <c r="Q26" s="288">
        <v>2</v>
      </c>
      <c r="R26" s="288">
        <v>0</v>
      </c>
      <c r="S26" s="289">
        <v>4</v>
      </c>
      <c r="T26"/>
      <c r="U26"/>
      <c r="V26"/>
      <c r="W26"/>
      <c r="X26"/>
      <c r="Y26"/>
      <c r="Z26"/>
      <c r="AA26"/>
      <c r="AB26"/>
      <c r="AC26"/>
      <c r="AD26"/>
      <c r="AE26"/>
      <c r="AF26"/>
      <c r="AG26"/>
      <c r="AH26"/>
      <c r="AI26"/>
      <c r="AJ26"/>
      <c r="AK26"/>
      <c r="AL26"/>
      <c r="AM26"/>
      <c r="AN26"/>
      <c r="AO26"/>
      <c r="AP26"/>
    </row>
    <row r="27" spans="1:42" x14ac:dyDescent="0.35">
      <c r="A27" s="287" t="s">
        <v>450</v>
      </c>
      <c r="B27" s="287" t="s">
        <v>441</v>
      </c>
      <c r="C27" s="287" t="s">
        <v>2151</v>
      </c>
      <c r="D27" s="287" t="s">
        <v>247</v>
      </c>
      <c r="E27" s="289">
        <v>5</v>
      </c>
      <c r="F27" s="289">
        <v>7</v>
      </c>
      <c r="G27" s="289">
        <v>5</v>
      </c>
      <c r="H27" s="289">
        <v>6</v>
      </c>
      <c r="I27" s="289">
        <v>5</v>
      </c>
      <c r="J27" s="289">
        <v>5</v>
      </c>
      <c r="K27" s="289">
        <v>9</v>
      </c>
      <c r="L27" s="289">
        <v>7</v>
      </c>
      <c r="M27" s="289">
        <v>9</v>
      </c>
      <c r="N27" s="289">
        <v>5</v>
      </c>
      <c r="O27" s="289">
        <v>7</v>
      </c>
      <c r="P27" s="289">
        <v>8</v>
      </c>
      <c r="Q27" s="289">
        <v>7</v>
      </c>
      <c r="R27" s="289">
        <v>6</v>
      </c>
      <c r="S27" s="289">
        <v>5</v>
      </c>
      <c r="T27"/>
      <c r="U27"/>
      <c r="V27"/>
      <c r="W27"/>
      <c r="X27"/>
      <c r="Y27"/>
      <c r="Z27"/>
      <c r="AA27"/>
      <c r="AB27"/>
      <c r="AC27"/>
      <c r="AD27"/>
      <c r="AE27"/>
      <c r="AF27"/>
      <c r="AG27"/>
      <c r="AH27"/>
      <c r="AI27"/>
      <c r="AJ27"/>
      <c r="AK27"/>
      <c r="AL27"/>
      <c r="AM27"/>
      <c r="AN27"/>
      <c r="AO27"/>
      <c r="AP27"/>
    </row>
    <row r="28" spans="1:42" x14ac:dyDescent="0.35">
      <c r="A28" s="287" t="s">
        <v>450</v>
      </c>
      <c r="B28" s="287" t="s">
        <v>441</v>
      </c>
      <c r="C28" s="287" t="s">
        <v>1922</v>
      </c>
      <c r="D28" s="287" t="s">
        <v>366</v>
      </c>
      <c r="E28" s="289">
        <v>6</v>
      </c>
      <c r="F28" s="289">
        <v>8</v>
      </c>
      <c r="G28" s="289">
        <v>5</v>
      </c>
      <c r="H28" s="289">
        <v>6</v>
      </c>
      <c r="I28" s="289">
        <v>5</v>
      </c>
      <c r="J28" s="290">
        <v>3</v>
      </c>
      <c r="K28" s="289">
        <v>5</v>
      </c>
      <c r="L28" s="289">
        <v>4</v>
      </c>
      <c r="M28" s="289">
        <v>8</v>
      </c>
      <c r="N28" s="289">
        <v>4</v>
      </c>
      <c r="O28" s="289">
        <v>7</v>
      </c>
      <c r="P28" s="289">
        <v>8</v>
      </c>
      <c r="Q28" s="289">
        <v>6</v>
      </c>
      <c r="R28" s="288">
        <v>1</v>
      </c>
      <c r="S28" s="289">
        <v>5</v>
      </c>
      <c r="T28"/>
      <c r="U28"/>
      <c r="V28"/>
      <c r="W28"/>
      <c r="X28"/>
      <c r="Y28"/>
      <c r="Z28"/>
      <c r="AA28"/>
      <c r="AB28"/>
      <c r="AC28"/>
      <c r="AD28"/>
      <c r="AE28"/>
      <c r="AF28"/>
      <c r="AG28"/>
      <c r="AH28"/>
      <c r="AI28"/>
      <c r="AJ28"/>
      <c r="AK28"/>
      <c r="AL28"/>
      <c r="AM28"/>
      <c r="AN28"/>
      <c r="AO28"/>
      <c r="AP28"/>
    </row>
    <row r="29" spans="1:42" x14ac:dyDescent="0.35">
      <c r="A29" s="287" t="s">
        <v>450</v>
      </c>
      <c r="B29" s="287" t="s">
        <v>441</v>
      </c>
      <c r="C29" s="287" t="s">
        <v>1825</v>
      </c>
      <c r="D29" s="287" t="s">
        <v>366</v>
      </c>
      <c r="E29" s="289">
        <v>8</v>
      </c>
      <c r="F29" s="289">
        <v>8</v>
      </c>
      <c r="G29" s="289">
        <v>6</v>
      </c>
      <c r="H29" s="289">
        <v>8</v>
      </c>
      <c r="I29" s="289">
        <v>7</v>
      </c>
      <c r="J29" s="289">
        <v>5</v>
      </c>
      <c r="K29" s="289">
        <v>7</v>
      </c>
      <c r="L29" s="289">
        <v>11</v>
      </c>
      <c r="M29" s="289">
        <v>7</v>
      </c>
      <c r="N29" s="289">
        <v>6</v>
      </c>
      <c r="O29" s="289">
        <v>9</v>
      </c>
      <c r="P29" s="289">
        <v>9</v>
      </c>
      <c r="Q29" s="289">
        <v>8</v>
      </c>
      <c r="R29" s="289">
        <v>6</v>
      </c>
      <c r="S29" s="289">
        <v>5</v>
      </c>
      <c r="T29"/>
      <c r="U29"/>
      <c r="V29"/>
      <c r="W29"/>
      <c r="X29"/>
      <c r="Y29"/>
      <c r="Z29"/>
      <c r="AA29"/>
      <c r="AB29"/>
      <c r="AC29"/>
      <c r="AD29"/>
      <c r="AE29"/>
      <c r="AF29"/>
      <c r="AG29"/>
      <c r="AH29"/>
      <c r="AI29"/>
      <c r="AJ29"/>
      <c r="AK29"/>
      <c r="AL29"/>
      <c r="AM29"/>
      <c r="AN29"/>
      <c r="AO29"/>
      <c r="AP29"/>
    </row>
    <row r="30" spans="1:42" x14ac:dyDescent="0.35">
      <c r="A30" s="287" t="s">
        <v>355</v>
      </c>
      <c r="B30" s="287" t="s">
        <v>266</v>
      </c>
      <c r="C30" s="287" t="s">
        <v>359</v>
      </c>
      <c r="D30" s="287" t="s">
        <v>366</v>
      </c>
      <c r="E30" s="289">
        <v>4</v>
      </c>
      <c r="F30" s="289">
        <v>4</v>
      </c>
      <c r="G30" s="289">
        <v>4</v>
      </c>
      <c r="H30" s="289">
        <v>4</v>
      </c>
      <c r="I30" s="289">
        <v>4</v>
      </c>
      <c r="J30" s="288">
        <v>0</v>
      </c>
      <c r="K30" s="289">
        <v>4</v>
      </c>
      <c r="L30" s="289">
        <v>4</v>
      </c>
      <c r="M30" s="290">
        <v>3</v>
      </c>
      <c r="N30" s="290">
        <v>3</v>
      </c>
      <c r="O30" s="288">
        <v>1</v>
      </c>
      <c r="P30" s="290">
        <v>3</v>
      </c>
      <c r="Q30" s="290">
        <v>3</v>
      </c>
      <c r="R30" s="289">
        <v>4</v>
      </c>
      <c r="S30" s="289">
        <v>5</v>
      </c>
      <c r="T30"/>
      <c r="U30"/>
      <c r="V30"/>
      <c r="W30"/>
      <c r="X30"/>
      <c r="Y30"/>
      <c r="Z30"/>
      <c r="AA30"/>
      <c r="AB30"/>
      <c r="AC30"/>
      <c r="AD30"/>
      <c r="AE30"/>
      <c r="AF30"/>
      <c r="AG30"/>
      <c r="AH30"/>
      <c r="AI30"/>
      <c r="AJ30"/>
      <c r="AK30"/>
      <c r="AL30"/>
      <c r="AM30"/>
      <c r="AN30"/>
      <c r="AO30"/>
      <c r="AP30"/>
    </row>
    <row r="31" spans="1:42" x14ac:dyDescent="0.35">
      <c r="A31" s="287" t="s">
        <v>415</v>
      </c>
      <c r="B31" s="287" t="s">
        <v>419</v>
      </c>
      <c r="C31" s="287" t="s">
        <v>420</v>
      </c>
      <c r="D31" s="287" t="s">
        <v>366</v>
      </c>
      <c r="E31" s="289">
        <v>4</v>
      </c>
      <c r="F31" s="289">
        <v>4</v>
      </c>
      <c r="G31" s="289">
        <v>4</v>
      </c>
      <c r="H31" s="289">
        <v>4</v>
      </c>
      <c r="I31" s="289">
        <v>4</v>
      </c>
      <c r="J31" s="289">
        <v>4</v>
      </c>
      <c r="K31" s="289">
        <v>4</v>
      </c>
      <c r="L31" s="289">
        <v>4</v>
      </c>
      <c r="M31" s="289">
        <v>4</v>
      </c>
      <c r="N31" s="289">
        <v>4</v>
      </c>
      <c r="O31" s="289">
        <v>4</v>
      </c>
      <c r="P31" s="289">
        <v>4</v>
      </c>
      <c r="Q31" s="289">
        <v>4</v>
      </c>
      <c r="R31" s="289">
        <v>4</v>
      </c>
      <c r="S31" s="288">
        <v>2</v>
      </c>
      <c r="T31"/>
      <c r="U31"/>
      <c r="V31"/>
      <c r="W31"/>
      <c r="X31"/>
      <c r="Y31"/>
      <c r="Z31"/>
      <c r="AA31"/>
      <c r="AB31"/>
      <c r="AC31"/>
      <c r="AD31"/>
      <c r="AE31"/>
      <c r="AF31"/>
      <c r="AG31"/>
      <c r="AH31"/>
      <c r="AI31"/>
      <c r="AJ31"/>
      <c r="AK31"/>
      <c r="AL31"/>
      <c r="AM31"/>
      <c r="AN31"/>
      <c r="AO31"/>
      <c r="AP31"/>
    </row>
    <row r="32" spans="1:42" x14ac:dyDescent="0.35">
      <c r="A32" s="287" t="s">
        <v>402</v>
      </c>
      <c r="B32" s="287" t="s">
        <v>406</v>
      </c>
      <c r="C32" s="287" t="s">
        <v>413</v>
      </c>
      <c r="D32" s="287" t="s">
        <v>247</v>
      </c>
      <c r="E32" s="289">
        <v>4</v>
      </c>
      <c r="F32" s="289">
        <v>4</v>
      </c>
      <c r="G32" s="289">
        <v>4</v>
      </c>
      <c r="H32" s="289">
        <v>4</v>
      </c>
      <c r="I32" s="289">
        <v>4</v>
      </c>
      <c r="J32" s="289">
        <v>4</v>
      </c>
      <c r="K32" s="289">
        <v>4</v>
      </c>
      <c r="L32" s="289">
        <v>4</v>
      </c>
      <c r="M32" s="289">
        <v>4</v>
      </c>
      <c r="N32" s="289">
        <v>4</v>
      </c>
      <c r="O32" s="289">
        <v>4</v>
      </c>
      <c r="P32" s="289">
        <v>4</v>
      </c>
      <c r="Q32" s="289">
        <v>4</v>
      </c>
      <c r="R32" s="289">
        <v>4</v>
      </c>
      <c r="S32" s="289">
        <v>5</v>
      </c>
      <c r="T32"/>
      <c r="U32"/>
      <c r="V32"/>
      <c r="W32"/>
      <c r="X32"/>
      <c r="Y32"/>
      <c r="Z32"/>
      <c r="AA32"/>
      <c r="AB32"/>
      <c r="AC32"/>
      <c r="AD32"/>
      <c r="AE32"/>
      <c r="AF32"/>
      <c r="AG32"/>
      <c r="AH32"/>
      <c r="AI32"/>
      <c r="AJ32"/>
      <c r="AK32"/>
      <c r="AL32"/>
      <c r="AM32"/>
      <c r="AN32"/>
      <c r="AO32"/>
      <c r="AP32"/>
    </row>
    <row r="33" spans="1:42" x14ac:dyDescent="0.35">
      <c r="A33" s="287" t="s">
        <v>402</v>
      </c>
      <c r="B33" s="287" t="s">
        <v>406</v>
      </c>
      <c r="C33" s="287" t="s">
        <v>407</v>
      </c>
      <c r="D33" s="287" t="s">
        <v>247</v>
      </c>
      <c r="E33" s="289">
        <v>4</v>
      </c>
      <c r="F33" s="289">
        <v>4</v>
      </c>
      <c r="G33" s="289">
        <v>4</v>
      </c>
      <c r="H33" s="289">
        <v>4</v>
      </c>
      <c r="I33" s="289">
        <v>4</v>
      </c>
      <c r="J33" s="289">
        <v>4</v>
      </c>
      <c r="K33" s="289">
        <v>4</v>
      </c>
      <c r="L33" s="288">
        <v>1</v>
      </c>
      <c r="M33" s="290">
        <v>3</v>
      </c>
      <c r="N33" s="290">
        <v>3</v>
      </c>
      <c r="O33" s="290">
        <v>3</v>
      </c>
      <c r="P33" s="290">
        <v>3</v>
      </c>
      <c r="Q33" s="290">
        <v>3</v>
      </c>
      <c r="R33" s="288">
        <v>1</v>
      </c>
      <c r="S33" s="289">
        <v>5</v>
      </c>
      <c r="T33"/>
      <c r="U33"/>
      <c r="V33"/>
      <c r="W33"/>
      <c r="X33"/>
      <c r="Y33"/>
      <c r="Z33"/>
      <c r="AA33"/>
      <c r="AB33"/>
      <c r="AC33"/>
      <c r="AD33"/>
      <c r="AE33"/>
      <c r="AF33"/>
      <c r="AG33"/>
      <c r="AH33"/>
      <c r="AI33"/>
      <c r="AJ33"/>
      <c r="AK33"/>
      <c r="AL33"/>
      <c r="AM33"/>
      <c r="AN33"/>
      <c r="AO33"/>
      <c r="AP33"/>
    </row>
    <row r="34" spans="1:42" x14ac:dyDescent="0.35">
      <c r="A34" s="287" t="s">
        <v>402</v>
      </c>
      <c r="B34" s="287" t="s">
        <v>419</v>
      </c>
      <c r="C34" s="287" t="s">
        <v>426</v>
      </c>
      <c r="D34" s="287" t="s">
        <v>247</v>
      </c>
      <c r="E34" s="289">
        <v>5</v>
      </c>
      <c r="F34" s="289">
        <v>5</v>
      </c>
      <c r="G34" s="289">
        <v>5</v>
      </c>
      <c r="H34" s="289">
        <v>5</v>
      </c>
      <c r="I34" s="289">
        <v>5</v>
      </c>
      <c r="J34" s="289">
        <v>5</v>
      </c>
      <c r="K34" s="289">
        <v>5</v>
      </c>
      <c r="L34" s="289">
        <v>5</v>
      </c>
      <c r="M34" s="289">
        <v>5</v>
      </c>
      <c r="N34" s="289">
        <v>5</v>
      </c>
      <c r="O34" s="289">
        <v>5</v>
      </c>
      <c r="P34" s="289">
        <v>5</v>
      </c>
      <c r="Q34" s="289">
        <v>5</v>
      </c>
      <c r="R34" s="289">
        <v>5</v>
      </c>
      <c r="S34" s="290">
        <v>3</v>
      </c>
      <c r="T34"/>
      <c r="U34"/>
      <c r="V34"/>
      <c r="W34"/>
      <c r="X34"/>
      <c r="Y34"/>
      <c r="Z34"/>
      <c r="AA34"/>
      <c r="AB34"/>
      <c r="AC34"/>
      <c r="AD34"/>
      <c r="AE34"/>
      <c r="AF34"/>
      <c r="AG34"/>
      <c r="AH34"/>
      <c r="AI34"/>
      <c r="AJ34"/>
      <c r="AK34"/>
      <c r="AL34"/>
      <c r="AM34"/>
      <c r="AN34"/>
      <c r="AO34"/>
      <c r="AP34"/>
    </row>
    <row r="35" spans="1:42" x14ac:dyDescent="0.35">
      <c r="A35" s="287" t="s">
        <v>473</v>
      </c>
      <c r="B35" s="287" t="s">
        <v>505</v>
      </c>
      <c r="C35" s="287" t="s">
        <v>1851</v>
      </c>
      <c r="D35" s="287" t="s">
        <v>247</v>
      </c>
      <c r="E35" s="289">
        <v>4</v>
      </c>
      <c r="F35" s="289">
        <v>4</v>
      </c>
      <c r="G35" s="289">
        <v>4</v>
      </c>
      <c r="H35" s="289">
        <v>5</v>
      </c>
      <c r="I35" s="290">
        <v>3</v>
      </c>
      <c r="J35" s="288">
        <v>2</v>
      </c>
      <c r="K35" s="289">
        <v>6</v>
      </c>
      <c r="L35" s="289">
        <v>4</v>
      </c>
      <c r="M35" s="288">
        <v>2</v>
      </c>
      <c r="N35" s="289">
        <v>5</v>
      </c>
      <c r="O35" s="289">
        <v>4</v>
      </c>
      <c r="P35" s="289">
        <v>4</v>
      </c>
      <c r="Q35" s="290">
        <v>3</v>
      </c>
      <c r="R35" s="288">
        <v>1</v>
      </c>
      <c r="S35" s="289">
        <v>4</v>
      </c>
      <c r="T35"/>
      <c r="U35"/>
      <c r="V35"/>
      <c r="W35"/>
      <c r="X35"/>
      <c r="Y35"/>
      <c r="Z35"/>
      <c r="AA35"/>
      <c r="AB35"/>
      <c r="AC35"/>
      <c r="AD35"/>
      <c r="AE35"/>
      <c r="AF35"/>
      <c r="AG35"/>
      <c r="AH35"/>
      <c r="AI35"/>
      <c r="AJ35"/>
      <c r="AK35"/>
      <c r="AL35"/>
      <c r="AM35"/>
      <c r="AN35"/>
      <c r="AO35"/>
      <c r="AP35"/>
    </row>
    <row r="36" spans="1:42" x14ac:dyDescent="0.35">
      <c r="A36" s="287" t="s">
        <v>3444</v>
      </c>
      <c r="B36" s="287" t="s">
        <v>600</v>
      </c>
      <c r="C36" s="287" t="s">
        <v>1854</v>
      </c>
      <c r="D36" s="287" t="s">
        <v>366</v>
      </c>
      <c r="E36" s="288">
        <v>2</v>
      </c>
      <c r="F36" s="288">
        <v>2</v>
      </c>
      <c r="G36" s="288">
        <v>2</v>
      </c>
      <c r="H36" s="288">
        <v>2</v>
      </c>
      <c r="I36" s="288">
        <v>2</v>
      </c>
      <c r="J36" s="288">
        <v>2</v>
      </c>
      <c r="K36" s="289">
        <v>4</v>
      </c>
      <c r="L36" s="288">
        <v>0</v>
      </c>
      <c r="M36" s="288">
        <v>0</v>
      </c>
      <c r="N36" s="288">
        <v>0</v>
      </c>
      <c r="O36" s="288">
        <v>0</v>
      </c>
      <c r="P36" s="288">
        <v>0</v>
      </c>
      <c r="Q36" s="288">
        <v>0</v>
      </c>
      <c r="R36" s="288">
        <v>0</v>
      </c>
      <c r="S36" s="290">
        <v>3</v>
      </c>
      <c r="T36"/>
      <c r="U36"/>
      <c r="V36"/>
      <c r="W36"/>
      <c r="X36"/>
      <c r="Y36"/>
      <c r="Z36"/>
      <c r="AA36"/>
      <c r="AB36"/>
      <c r="AC36"/>
      <c r="AD36"/>
      <c r="AE36"/>
      <c r="AF36"/>
      <c r="AG36"/>
      <c r="AH36"/>
      <c r="AI36"/>
      <c r="AJ36"/>
      <c r="AK36"/>
      <c r="AL36"/>
      <c r="AM36"/>
      <c r="AN36"/>
      <c r="AO36"/>
      <c r="AP36"/>
    </row>
    <row r="37" spans="1:42" x14ac:dyDescent="0.35">
      <c r="A37" s="287" t="s">
        <v>3444</v>
      </c>
      <c r="B37" s="287" t="s">
        <v>600</v>
      </c>
      <c r="C37" s="287" t="s">
        <v>1854</v>
      </c>
      <c r="D37" s="287" t="s">
        <v>247</v>
      </c>
      <c r="E37" s="288">
        <v>2</v>
      </c>
      <c r="F37" s="288">
        <v>2</v>
      </c>
      <c r="G37" s="288">
        <v>2</v>
      </c>
      <c r="H37" s="288">
        <v>2</v>
      </c>
      <c r="I37" s="288">
        <v>2</v>
      </c>
      <c r="J37" s="288">
        <v>0</v>
      </c>
      <c r="K37" s="288">
        <v>2</v>
      </c>
      <c r="L37" s="288">
        <v>0</v>
      </c>
      <c r="M37" s="288">
        <v>1</v>
      </c>
      <c r="N37" s="288">
        <v>1</v>
      </c>
      <c r="O37" s="288">
        <v>1</v>
      </c>
      <c r="P37" s="288">
        <v>1</v>
      </c>
      <c r="Q37" s="288">
        <v>1</v>
      </c>
      <c r="R37" s="288">
        <v>0</v>
      </c>
      <c r="S37" s="288">
        <v>2</v>
      </c>
      <c r="T37"/>
      <c r="U37"/>
      <c r="V37"/>
      <c r="W37"/>
      <c r="X37"/>
      <c r="Y37"/>
      <c r="Z37"/>
      <c r="AA37"/>
      <c r="AB37"/>
      <c r="AC37"/>
      <c r="AD37"/>
      <c r="AE37"/>
      <c r="AF37"/>
      <c r="AG37"/>
      <c r="AH37"/>
      <c r="AI37"/>
      <c r="AJ37"/>
      <c r="AK37"/>
      <c r="AL37"/>
      <c r="AM37"/>
      <c r="AN37"/>
      <c r="AO37"/>
      <c r="AP37"/>
    </row>
    <row r="38" spans="1:42" s="34" customFormat="1" x14ac:dyDescent="0.35">
      <c r="A38" s="287" t="s">
        <v>3447</v>
      </c>
      <c r="B38" s="287" t="s">
        <v>1791</v>
      </c>
      <c r="C38" s="287" t="s">
        <v>1981</v>
      </c>
      <c r="D38" s="287" t="s">
        <v>247</v>
      </c>
      <c r="E38" s="290">
        <v>3</v>
      </c>
      <c r="F38" s="289">
        <v>4</v>
      </c>
      <c r="G38" s="289">
        <v>4</v>
      </c>
      <c r="H38" s="289">
        <v>4</v>
      </c>
      <c r="I38" s="290">
        <v>3</v>
      </c>
      <c r="J38" s="288">
        <v>0</v>
      </c>
      <c r="K38" s="289">
        <v>6</v>
      </c>
      <c r="L38" s="288">
        <v>0</v>
      </c>
      <c r="M38" s="288">
        <v>2</v>
      </c>
      <c r="N38" s="288">
        <v>0</v>
      </c>
      <c r="O38" s="288">
        <v>2</v>
      </c>
      <c r="P38" s="288">
        <v>2</v>
      </c>
      <c r="Q38" s="288">
        <v>1</v>
      </c>
      <c r="R38" s="288">
        <v>0</v>
      </c>
      <c r="S38" s="289">
        <v>6</v>
      </c>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row>
    <row r="39" spans="1:42" s="34" customFormat="1" x14ac:dyDescent="0.35">
      <c r="A39" s="287" t="s">
        <v>3447</v>
      </c>
      <c r="B39" s="287" t="s">
        <v>1791</v>
      </c>
      <c r="C39" s="287" t="s">
        <v>2014</v>
      </c>
      <c r="D39" s="287" t="s">
        <v>366</v>
      </c>
      <c r="E39" s="289">
        <v>5</v>
      </c>
      <c r="F39" s="289">
        <v>5</v>
      </c>
      <c r="G39" s="289">
        <v>5</v>
      </c>
      <c r="H39" s="289">
        <v>5</v>
      </c>
      <c r="I39" s="289">
        <v>4</v>
      </c>
      <c r="J39" s="288">
        <v>1</v>
      </c>
      <c r="K39" s="289">
        <v>5</v>
      </c>
      <c r="L39" s="289">
        <v>4</v>
      </c>
      <c r="M39" s="289">
        <v>4</v>
      </c>
      <c r="N39" s="288">
        <v>1</v>
      </c>
      <c r="O39" s="289">
        <v>4</v>
      </c>
      <c r="P39" s="289">
        <v>4</v>
      </c>
      <c r="Q39" s="289">
        <v>4</v>
      </c>
      <c r="R39" s="288">
        <v>0</v>
      </c>
      <c r="S39" s="290">
        <v>3</v>
      </c>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row>
    <row r="40" spans="1:42" s="34" customFormat="1" x14ac:dyDescent="0.35">
      <c r="A40" s="287" t="s">
        <v>3447</v>
      </c>
      <c r="B40" s="287" t="s">
        <v>1791</v>
      </c>
      <c r="C40" s="287" t="s">
        <v>1975</v>
      </c>
      <c r="D40" s="287" t="s">
        <v>366</v>
      </c>
      <c r="E40" s="289">
        <v>6</v>
      </c>
      <c r="F40" s="289">
        <v>9</v>
      </c>
      <c r="G40" s="290">
        <v>3</v>
      </c>
      <c r="H40" s="289">
        <v>9</v>
      </c>
      <c r="I40" s="289">
        <v>6</v>
      </c>
      <c r="J40" s="288">
        <v>0</v>
      </c>
      <c r="K40" s="289">
        <v>8</v>
      </c>
      <c r="L40" s="289">
        <v>8</v>
      </c>
      <c r="M40" s="289">
        <v>5</v>
      </c>
      <c r="N40" s="288">
        <v>0</v>
      </c>
      <c r="O40" s="289">
        <v>4</v>
      </c>
      <c r="P40" s="290">
        <v>3</v>
      </c>
      <c r="Q40" s="290">
        <v>3</v>
      </c>
      <c r="R40" s="289">
        <v>7</v>
      </c>
      <c r="S40" s="289">
        <v>10</v>
      </c>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row>
    <row r="41" spans="1:42" s="34" customFormat="1" x14ac:dyDescent="0.35">
      <c r="A41" s="293" t="s">
        <v>529</v>
      </c>
      <c r="B41" s="293"/>
      <c r="C41" s="293"/>
      <c r="D41" s="293"/>
      <c r="E41" s="292">
        <v>99</v>
      </c>
      <c r="F41" s="292">
        <v>109</v>
      </c>
      <c r="G41" s="292">
        <v>94</v>
      </c>
      <c r="H41" s="292">
        <v>105</v>
      </c>
      <c r="I41" s="292">
        <v>92</v>
      </c>
      <c r="J41" s="292">
        <v>58</v>
      </c>
      <c r="K41" s="292">
        <v>109</v>
      </c>
      <c r="L41" s="292">
        <v>93</v>
      </c>
      <c r="M41" s="292">
        <v>93</v>
      </c>
      <c r="N41" s="292">
        <v>76</v>
      </c>
      <c r="O41" s="292">
        <v>91</v>
      </c>
      <c r="P41" s="292">
        <v>93</v>
      </c>
      <c r="Q41" s="292">
        <v>83</v>
      </c>
      <c r="R41" s="292">
        <v>65</v>
      </c>
      <c r="S41" s="292">
        <v>104</v>
      </c>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row>
    <row r="42" spans="1:42" s="34" customFormat="1" x14ac:dyDescent="0.35">
      <c r="A42" s="71"/>
      <c r="B42" s="71"/>
      <c r="C42" s="71"/>
      <c r="D42" s="71"/>
      <c r="E42" s="291"/>
      <c r="F42" s="291"/>
      <c r="G42" s="291"/>
      <c r="H42" s="291"/>
      <c r="I42" s="291"/>
      <c r="J42" s="291"/>
      <c r="K42" s="291"/>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row>
    <row r="43" spans="1:42" s="34" customFormat="1" x14ac:dyDescent="0.35">
      <c r="A43" s="9" t="s">
        <v>3468</v>
      </c>
      <c r="B43" s="71"/>
      <c r="C43" s="71"/>
      <c r="D43" s="7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row>
    <row r="44" spans="1:42" x14ac:dyDescent="0.35">
      <c r="A44" s="282" t="s">
        <v>548</v>
      </c>
      <c r="B44" s="282" t="s">
        <v>551</v>
      </c>
      <c r="C44" s="282" t="s">
        <v>3460</v>
      </c>
      <c r="D44" s="282" t="s">
        <v>3461</v>
      </c>
      <c r="E44" s="282" t="s">
        <v>552</v>
      </c>
      <c r="F44" s="282" t="s">
        <v>553</v>
      </c>
      <c r="G44" s="282" t="s">
        <v>4614</v>
      </c>
      <c r="H44" s="282" t="s">
        <v>3462</v>
      </c>
      <c r="I44" s="282" t="s">
        <v>554</v>
      </c>
      <c r="J44" s="282" t="s">
        <v>4615</v>
      </c>
      <c r="K44" s="282" t="s">
        <v>4616</v>
      </c>
      <c r="L44" s="282" t="s">
        <v>4617</v>
      </c>
      <c r="M44" s="282" t="s">
        <v>3463</v>
      </c>
      <c r="N44" s="282" t="s">
        <v>3464</v>
      </c>
      <c r="O44" s="282" t="s">
        <v>3465</v>
      </c>
      <c r="P44" s="282" t="s">
        <v>3466</v>
      </c>
      <c r="Q44"/>
      <c r="R44"/>
      <c r="S44"/>
      <c r="T44"/>
      <c r="U44"/>
      <c r="V44"/>
      <c r="W44"/>
      <c r="X44"/>
      <c r="Y44"/>
      <c r="Z44"/>
      <c r="AA44"/>
      <c r="AB44"/>
      <c r="AC44"/>
      <c r="AD44"/>
      <c r="AE44"/>
      <c r="AF44"/>
      <c r="AG44"/>
      <c r="AH44"/>
      <c r="AI44"/>
      <c r="AJ44"/>
      <c r="AK44"/>
      <c r="AL44"/>
      <c r="AM44"/>
      <c r="AN44"/>
      <c r="AO44"/>
      <c r="AP44"/>
    </row>
    <row r="45" spans="1:42" x14ac:dyDescent="0.35">
      <c r="A45" s="287" t="s">
        <v>266</v>
      </c>
      <c r="B45" s="289">
        <v>4</v>
      </c>
      <c r="C45" s="289">
        <v>4</v>
      </c>
      <c r="D45" s="289">
        <v>4</v>
      </c>
      <c r="E45" s="289">
        <v>4</v>
      </c>
      <c r="F45" s="289">
        <v>4</v>
      </c>
      <c r="G45" s="288">
        <v>0</v>
      </c>
      <c r="H45" s="289">
        <v>4</v>
      </c>
      <c r="I45" s="289">
        <v>4</v>
      </c>
      <c r="J45" s="290">
        <v>3</v>
      </c>
      <c r="K45" s="290">
        <v>3</v>
      </c>
      <c r="L45" s="288">
        <v>1</v>
      </c>
      <c r="M45" s="290">
        <v>3</v>
      </c>
      <c r="N45" s="290">
        <v>3</v>
      </c>
      <c r="O45" s="289">
        <v>4</v>
      </c>
      <c r="P45" s="289">
        <v>5</v>
      </c>
      <c r="Q45"/>
      <c r="R45"/>
      <c r="S45"/>
      <c r="T45"/>
      <c r="U45"/>
      <c r="V45"/>
      <c r="W45"/>
      <c r="X45"/>
      <c r="Y45"/>
      <c r="Z45"/>
      <c r="AA45"/>
      <c r="AB45"/>
      <c r="AC45"/>
      <c r="AD45"/>
      <c r="AE45"/>
      <c r="AF45"/>
      <c r="AG45"/>
      <c r="AH45"/>
      <c r="AI45"/>
      <c r="AJ45"/>
      <c r="AK45"/>
      <c r="AL45"/>
      <c r="AM45"/>
      <c r="AN45"/>
      <c r="AO45"/>
      <c r="AP45"/>
    </row>
    <row r="46" spans="1:42" x14ac:dyDescent="0.35">
      <c r="A46" s="287" t="s">
        <v>505</v>
      </c>
      <c r="B46" s="289">
        <v>7</v>
      </c>
      <c r="C46" s="289">
        <v>7</v>
      </c>
      <c r="D46" s="289">
        <v>7</v>
      </c>
      <c r="E46" s="289">
        <v>8</v>
      </c>
      <c r="F46" s="289">
        <v>5</v>
      </c>
      <c r="G46" s="288">
        <v>2</v>
      </c>
      <c r="H46" s="289">
        <v>8</v>
      </c>
      <c r="I46" s="289">
        <v>7</v>
      </c>
      <c r="J46" s="289">
        <v>5</v>
      </c>
      <c r="K46" s="289">
        <v>8</v>
      </c>
      <c r="L46" s="289">
        <v>7</v>
      </c>
      <c r="M46" s="289">
        <v>7</v>
      </c>
      <c r="N46" s="289">
        <v>6</v>
      </c>
      <c r="O46" s="289">
        <v>4</v>
      </c>
      <c r="P46" s="289">
        <v>7</v>
      </c>
      <c r="Q46"/>
      <c r="R46"/>
      <c r="S46"/>
      <c r="T46"/>
      <c r="U46"/>
      <c r="V46"/>
      <c r="W46"/>
      <c r="X46"/>
      <c r="Y46"/>
      <c r="Z46"/>
      <c r="AA46"/>
      <c r="AB46"/>
      <c r="AC46"/>
      <c r="AD46"/>
      <c r="AE46"/>
      <c r="AF46"/>
      <c r="AG46"/>
      <c r="AH46"/>
      <c r="AI46"/>
      <c r="AJ46"/>
      <c r="AK46"/>
      <c r="AL46"/>
      <c r="AM46"/>
      <c r="AN46"/>
      <c r="AO46"/>
      <c r="AP46"/>
    </row>
    <row r="47" spans="1:42" x14ac:dyDescent="0.35">
      <c r="A47" s="287" t="s">
        <v>331</v>
      </c>
      <c r="B47" s="289">
        <v>5</v>
      </c>
      <c r="C47" s="289">
        <v>5</v>
      </c>
      <c r="D47" s="289">
        <v>5</v>
      </c>
      <c r="E47" s="289">
        <v>5</v>
      </c>
      <c r="F47" s="289">
        <v>5</v>
      </c>
      <c r="G47" s="289">
        <v>5</v>
      </c>
      <c r="H47" s="289">
        <v>5</v>
      </c>
      <c r="I47" s="289">
        <v>5</v>
      </c>
      <c r="J47" s="289">
        <v>5</v>
      </c>
      <c r="K47" s="289">
        <v>5</v>
      </c>
      <c r="L47" s="289">
        <v>5</v>
      </c>
      <c r="M47" s="289">
        <v>5</v>
      </c>
      <c r="N47" s="289">
        <v>5</v>
      </c>
      <c r="O47" s="289">
        <v>5</v>
      </c>
      <c r="P47" s="289">
        <v>5</v>
      </c>
      <c r="Q47"/>
      <c r="R47"/>
      <c r="S47"/>
      <c r="T47"/>
      <c r="U47"/>
      <c r="V47"/>
      <c r="W47"/>
      <c r="X47"/>
      <c r="Y47"/>
      <c r="Z47"/>
      <c r="AA47"/>
      <c r="AB47"/>
      <c r="AC47"/>
      <c r="AD47"/>
      <c r="AE47"/>
      <c r="AF47"/>
      <c r="AG47"/>
      <c r="AH47"/>
      <c r="AI47"/>
      <c r="AJ47"/>
      <c r="AK47"/>
      <c r="AL47"/>
      <c r="AM47"/>
      <c r="AN47"/>
      <c r="AO47"/>
      <c r="AP47"/>
    </row>
    <row r="48" spans="1:42" x14ac:dyDescent="0.35">
      <c r="A48" s="287" t="s">
        <v>406</v>
      </c>
      <c r="B48" s="289">
        <v>8</v>
      </c>
      <c r="C48" s="289">
        <v>8</v>
      </c>
      <c r="D48" s="289">
        <v>8</v>
      </c>
      <c r="E48" s="289">
        <v>8</v>
      </c>
      <c r="F48" s="289">
        <v>8</v>
      </c>
      <c r="G48" s="289">
        <v>8</v>
      </c>
      <c r="H48" s="289">
        <v>8</v>
      </c>
      <c r="I48" s="289">
        <v>5</v>
      </c>
      <c r="J48" s="289">
        <v>7</v>
      </c>
      <c r="K48" s="289">
        <v>7</v>
      </c>
      <c r="L48" s="289">
        <v>7</v>
      </c>
      <c r="M48" s="289">
        <v>7</v>
      </c>
      <c r="N48" s="289">
        <v>7</v>
      </c>
      <c r="O48" s="289">
        <v>5</v>
      </c>
      <c r="P48" s="289">
        <v>10</v>
      </c>
      <c r="Q48"/>
      <c r="R48"/>
      <c r="S48"/>
      <c r="T48"/>
      <c r="U48"/>
      <c r="V48"/>
      <c r="W48"/>
      <c r="X48"/>
      <c r="Y48"/>
      <c r="Z48"/>
      <c r="AA48"/>
      <c r="AB48"/>
      <c r="AC48"/>
      <c r="AD48"/>
      <c r="AE48"/>
      <c r="AF48"/>
      <c r="AG48"/>
      <c r="AH48"/>
      <c r="AI48"/>
      <c r="AJ48"/>
      <c r="AK48"/>
      <c r="AL48"/>
      <c r="AM48"/>
      <c r="AN48"/>
      <c r="AO48"/>
      <c r="AP48"/>
    </row>
    <row r="49" spans="1:42" x14ac:dyDescent="0.35">
      <c r="A49" s="287" t="s">
        <v>239</v>
      </c>
      <c r="B49" s="289">
        <v>5</v>
      </c>
      <c r="C49" s="289">
        <v>5</v>
      </c>
      <c r="D49" s="289">
        <v>5</v>
      </c>
      <c r="E49" s="289">
        <v>5</v>
      </c>
      <c r="F49" s="289">
        <v>5</v>
      </c>
      <c r="G49" s="289">
        <v>4</v>
      </c>
      <c r="H49" s="289">
        <v>5</v>
      </c>
      <c r="I49" s="289">
        <v>4</v>
      </c>
      <c r="J49" s="289">
        <v>4</v>
      </c>
      <c r="K49" s="289">
        <v>4</v>
      </c>
      <c r="L49" s="289">
        <v>6</v>
      </c>
      <c r="M49" s="289">
        <v>4</v>
      </c>
      <c r="N49" s="290">
        <v>3</v>
      </c>
      <c r="O49" s="290">
        <v>3</v>
      </c>
      <c r="P49" s="289">
        <v>5</v>
      </c>
      <c r="Q49"/>
      <c r="R49"/>
      <c r="S49"/>
      <c r="T49"/>
      <c r="U49"/>
      <c r="V49"/>
      <c r="W49"/>
      <c r="X49"/>
      <c r="Y49"/>
      <c r="Z49"/>
      <c r="AA49"/>
      <c r="AB49"/>
      <c r="AC49"/>
      <c r="AD49"/>
      <c r="AE49"/>
      <c r="AF49"/>
      <c r="AG49"/>
      <c r="AH49"/>
      <c r="AI49"/>
      <c r="AJ49"/>
      <c r="AK49"/>
      <c r="AL49"/>
      <c r="AM49"/>
      <c r="AN49"/>
      <c r="AO49"/>
      <c r="AP49"/>
    </row>
    <row r="50" spans="1:42" x14ac:dyDescent="0.35">
      <c r="A50" s="287" t="s">
        <v>419</v>
      </c>
      <c r="B50" s="289">
        <v>9</v>
      </c>
      <c r="C50" s="289">
        <v>9</v>
      </c>
      <c r="D50" s="289">
        <v>9</v>
      </c>
      <c r="E50" s="289">
        <v>9</v>
      </c>
      <c r="F50" s="289">
        <v>9</v>
      </c>
      <c r="G50" s="289">
        <v>9</v>
      </c>
      <c r="H50" s="289">
        <v>9</v>
      </c>
      <c r="I50" s="289">
        <v>9</v>
      </c>
      <c r="J50" s="289">
        <v>9</v>
      </c>
      <c r="K50" s="289">
        <v>9</v>
      </c>
      <c r="L50" s="289">
        <v>9</v>
      </c>
      <c r="M50" s="289">
        <v>9</v>
      </c>
      <c r="N50" s="289">
        <v>9</v>
      </c>
      <c r="O50" s="289">
        <v>9</v>
      </c>
      <c r="P50" s="289">
        <v>5</v>
      </c>
      <c r="Q50"/>
      <c r="R50"/>
      <c r="S50"/>
      <c r="T50"/>
      <c r="U50"/>
      <c r="V50"/>
      <c r="W50"/>
      <c r="X50"/>
      <c r="Y50"/>
      <c r="Z50"/>
      <c r="AA50"/>
      <c r="AB50"/>
      <c r="AC50"/>
      <c r="AD50"/>
      <c r="AE50"/>
      <c r="AF50"/>
      <c r="AG50"/>
      <c r="AH50"/>
      <c r="AI50"/>
      <c r="AJ50"/>
      <c r="AK50"/>
      <c r="AL50"/>
      <c r="AM50"/>
      <c r="AN50"/>
      <c r="AO50"/>
      <c r="AP50"/>
    </row>
    <row r="51" spans="1:42" x14ac:dyDescent="0.35">
      <c r="A51" s="287" t="s">
        <v>441</v>
      </c>
      <c r="B51" s="289">
        <v>27</v>
      </c>
      <c r="C51" s="289">
        <v>33</v>
      </c>
      <c r="D51" s="289">
        <v>24</v>
      </c>
      <c r="E51" s="289">
        <v>29</v>
      </c>
      <c r="F51" s="289">
        <v>24</v>
      </c>
      <c r="G51" s="289">
        <v>14</v>
      </c>
      <c r="H51" s="289">
        <v>29</v>
      </c>
      <c r="I51" s="289">
        <v>29</v>
      </c>
      <c r="J51" s="289">
        <v>31</v>
      </c>
      <c r="K51" s="289">
        <v>20</v>
      </c>
      <c r="L51" s="289">
        <v>30</v>
      </c>
      <c r="M51" s="289">
        <v>32</v>
      </c>
      <c r="N51" s="289">
        <v>26</v>
      </c>
      <c r="O51" s="289">
        <v>14</v>
      </c>
      <c r="P51" s="289">
        <v>22</v>
      </c>
      <c r="Q51"/>
      <c r="R51"/>
      <c r="S51"/>
      <c r="T51"/>
      <c r="U51"/>
      <c r="V51"/>
      <c r="W51"/>
      <c r="X51"/>
      <c r="Y51"/>
      <c r="Z51"/>
      <c r="AA51"/>
      <c r="AB51"/>
      <c r="AC51"/>
      <c r="AD51"/>
      <c r="AE51"/>
      <c r="AF51"/>
      <c r="AG51"/>
      <c r="AH51"/>
      <c r="AI51"/>
      <c r="AJ51"/>
      <c r="AK51"/>
      <c r="AL51"/>
      <c r="AM51"/>
      <c r="AN51"/>
      <c r="AO51"/>
      <c r="AP51"/>
    </row>
    <row r="52" spans="1:42" x14ac:dyDescent="0.35">
      <c r="A52" s="287" t="s">
        <v>600</v>
      </c>
      <c r="B52" s="289">
        <v>4</v>
      </c>
      <c r="C52" s="289">
        <v>4</v>
      </c>
      <c r="D52" s="289">
        <v>4</v>
      </c>
      <c r="E52" s="289">
        <v>4</v>
      </c>
      <c r="F52" s="289">
        <v>4</v>
      </c>
      <c r="G52" s="288">
        <v>2</v>
      </c>
      <c r="H52" s="289">
        <v>6</v>
      </c>
      <c r="I52" s="288">
        <v>0</v>
      </c>
      <c r="J52" s="288">
        <v>1</v>
      </c>
      <c r="K52" s="288">
        <v>1</v>
      </c>
      <c r="L52" s="288">
        <v>1</v>
      </c>
      <c r="M52" s="288">
        <v>1</v>
      </c>
      <c r="N52" s="288">
        <v>1</v>
      </c>
      <c r="O52" s="288">
        <v>0</v>
      </c>
      <c r="P52" s="289">
        <v>5</v>
      </c>
      <c r="Q52"/>
      <c r="R52"/>
      <c r="S52"/>
      <c r="T52"/>
      <c r="U52"/>
      <c r="V52"/>
      <c r="W52"/>
      <c r="X52"/>
      <c r="Y52"/>
      <c r="Z52"/>
      <c r="AA52"/>
      <c r="AB52"/>
      <c r="AC52"/>
      <c r="AD52"/>
      <c r="AE52"/>
      <c r="AF52"/>
      <c r="AG52"/>
      <c r="AH52"/>
      <c r="AI52"/>
      <c r="AJ52"/>
      <c r="AK52"/>
      <c r="AL52"/>
      <c r="AM52"/>
      <c r="AN52"/>
      <c r="AO52"/>
      <c r="AP52"/>
    </row>
    <row r="53" spans="1:42" x14ac:dyDescent="0.35">
      <c r="A53" s="287" t="s">
        <v>1791</v>
      </c>
      <c r="B53" s="289">
        <v>14</v>
      </c>
      <c r="C53" s="289">
        <v>18</v>
      </c>
      <c r="D53" s="289">
        <v>12</v>
      </c>
      <c r="E53" s="289">
        <v>18</v>
      </c>
      <c r="F53" s="289">
        <v>13</v>
      </c>
      <c r="G53" s="288">
        <v>1</v>
      </c>
      <c r="H53" s="289">
        <v>19</v>
      </c>
      <c r="I53" s="289">
        <v>12</v>
      </c>
      <c r="J53" s="289">
        <v>11</v>
      </c>
      <c r="K53" s="288">
        <v>1</v>
      </c>
      <c r="L53" s="289">
        <v>10</v>
      </c>
      <c r="M53" s="289">
        <v>9</v>
      </c>
      <c r="N53" s="289">
        <v>8</v>
      </c>
      <c r="O53" s="289">
        <v>7</v>
      </c>
      <c r="P53" s="289">
        <v>19</v>
      </c>
      <c r="Q53"/>
      <c r="R53"/>
      <c r="S53"/>
      <c r="T53"/>
      <c r="U53"/>
      <c r="V53"/>
      <c r="W53"/>
      <c r="X53"/>
      <c r="Y53"/>
      <c r="Z53"/>
      <c r="AA53"/>
      <c r="AB53"/>
      <c r="AC53"/>
      <c r="AD53"/>
      <c r="AE53"/>
      <c r="AF53"/>
      <c r="AG53"/>
      <c r="AH53"/>
      <c r="AI53"/>
      <c r="AJ53"/>
      <c r="AK53"/>
      <c r="AL53"/>
      <c r="AM53"/>
      <c r="AN53"/>
      <c r="AO53"/>
      <c r="AP53"/>
    </row>
    <row r="54" spans="1:42" x14ac:dyDescent="0.35">
      <c r="A54" s="287" t="s">
        <v>601</v>
      </c>
      <c r="B54" s="289">
        <v>16</v>
      </c>
      <c r="C54" s="289">
        <v>16</v>
      </c>
      <c r="D54" s="289">
        <v>16</v>
      </c>
      <c r="E54" s="289">
        <v>15</v>
      </c>
      <c r="F54" s="289">
        <v>15</v>
      </c>
      <c r="G54" s="289">
        <v>13</v>
      </c>
      <c r="H54" s="289">
        <v>16</v>
      </c>
      <c r="I54" s="289">
        <v>18</v>
      </c>
      <c r="J54" s="289">
        <v>17</v>
      </c>
      <c r="K54" s="289">
        <v>18</v>
      </c>
      <c r="L54" s="289">
        <v>15</v>
      </c>
      <c r="M54" s="289">
        <v>16</v>
      </c>
      <c r="N54" s="289">
        <v>15</v>
      </c>
      <c r="O54" s="289">
        <v>14</v>
      </c>
      <c r="P54" s="289">
        <v>21</v>
      </c>
      <c r="Q54"/>
      <c r="R54"/>
      <c r="S54"/>
      <c r="T54"/>
      <c r="U54"/>
      <c r="V54"/>
      <c r="W54"/>
      <c r="X54"/>
      <c r="Y54"/>
      <c r="Z54"/>
      <c r="AA54"/>
      <c r="AB54"/>
      <c r="AC54"/>
      <c r="AD54"/>
      <c r="AE54"/>
      <c r="AF54"/>
      <c r="AG54"/>
      <c r="AH54"/>
      <c r="AI54"/>
      <c r="AJ54"/>
      <c r="AK54"/>
      <c r="AL54"/>
      <c r="AM54"/>
      <c r="AN54"/>
      <c r="AO54"/>
      <c r="AP54"/>
    </row>
    <row r="55" spans="1:42" x14ac:dyDescent="0.35">
      <c r="A55" s="293" t="s">
        <v>529</v>
      </c>
      <c r="B55" s="292">
        <v>99</v>
      </c>
      <c r="C55" s="292">
        <v>109</v>
      </c>
      <c r="D55" s="292">
        <v>94</v>
      </c>
      <c r="E55" s="292">
        <v>105</v>
      </c>
      <c r="F55" s="292">
        <v>92</v>
      </c>
      <c r="G55" s="292">
        <v>58</v>
      </c>
      <c r="H55" s="292">
        <v>109</v>
      </c>
      <c r="I55" s="292">
        <v>93</v>
      </c>
      <c r="J55" s="292">
        <v>93</v>
      </c>
      <c r="K55" s="292">
        <v>76</v>
      </c>
      <c r="L55" s="292">
        <v>91</v>
      </c>
      <c r="M55" s="292">
        <v>93</v>
      </c>
      <c r="N55" s="292">
        <v>83</v>
      </c>
      <c r="O55" s="292">
        <v>65</v>
      </c>
      <c r="P55" s="292">
        <v>104</v>
      </c>
      <c r="Q55"/>
      <c r="R55"/>
      <c r="S55"/>
      <c r="T55"/>
      <c r="U55"/>
      <c r="V55"/>
      <c r="W55"/>
      <c r="X55"/>
      <c r="Y55"/>
      <c r="Z55"/>
      <c r="AA55"/>
      <c r="AB55"/>
      <c r="AC55"/>
      <c r="AD55"/>
      <c r="AE55"/>
      <c r="AF55"/>
      <c r="AG55"/>
      <c r="AH55"/>
      <c r="AI55"/>
      <c r="AJ55"/>
      <c r="AK55"/>
      <c r="AL55"/>
      <c r="AM55"/>
      <c r="AN55"/>
      <c r="AO55"/>
      <c r="AP55"/>
    </row>
    <row r="56" spans="1:42" x14ac:dyDescent="0.3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row>
    <row r="57" spans="1:42" x14ac:dyDescent="0.35">
      <c r="A57" s="9" t="s">
        <v>3469</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row>
    <row r="58" spans="1:42" x14ac:dyDescent="0.35">
      <c r="A58" s="282" t="s">
        <v>548</v>
      </c>
      <c r="B58" s="282" t="s">
        <v>551</v>
      </c>
      <c r="C58" s="282" t="s">
        <v>3460</v>
      </c>
      <c r="D58" s="282" t="s">
        <v>3461</v>
      </c>
      <c r="E58" s="282" t="s">
        <v>552</v>
      </c>
      <c r="F58" s="282" t="s">
        <v>553</v>
      </c>
      <c r="G58" s="282" t="s">
        <v>4614</v>
      </c>
      <c r="H58" s="282" t="s">
        <v>3462</v>
      </c>
      <c r="I58" s="282" t="s">
        <v>554</v>
      </c>
      <c r="J58" s="282" t="s">
        <v>4615</v>
      </c>
      <c r="K58" s="282" t="s">
        <v>4616</v>
      </c>
      <c r="L58" s="282" t="s">
        <v>4617</v>
      </c>
      <c r="M58" s="282" t="s">
        <v>3463</v>
      </c>
      <c r="N58" s="282" t="s">
        <v>3464</v>
      </c>
      <c r="O58" s="282" t="s">
        <v>3465</v>
      </c>
      <c r="P58" s="282" t="s">
        <v>3466</v>
      </c>
      <c r="Q58"/>
      <c r="R58"/>
      <c r="S58"/>
      <c r="T58"/>
      <c r="U58"/>
      <c r="V58"/>
      <c r="W58"/>
      <c r="X58"/>
      <c r="Y58"/>
      <c r="Z58"/>
      <c r="AA58"/>
      <c r="AB58"/>
      <c r="AC58"/>
      <c r="AD58"/>
      <c r="AE58"/>
      <c r="AF58"/>
      <c r="AG58"/>
      <c r="AH58"/>
      <c r="AI58"/>
      <c r="AJ58"/>
      <c r="AK58"/>
      <c r="AL58"/>
      <c r="AM58"/>
      <c r="AN58"/>
      <c r="AO58"/>
      <c r="AP58"/>
    </row>
    <row r="59" spans="1:42" x14ac:dyDescent="0.35">
      <c r="A59" s="287" t="s">
        <v>506</v>
      </c>
      <c r="B59" s="290">
        <v>3</v>
      </c>
      <c r="C59" s="290">
        <v>3</v>
      </c>
      <c r="D59" s="290">
        <v>3</v>
      </c>
      <c r="E59" s="290">
        <v>3</v>
      </c>
      <c r="F59" s="288">
        <v>2</v>
      </c>
      <c r="G59" s="288">
        <v>0</v>
      </c>
      <c r="H59" s="288">
        <v>2</v>
      </c>
      <c r="I59" s="290">
        <v>3</v>
      </c>
      <c r="J59" s="290">
        <v>3</v>
      </c>
      <c r="K59" s="290">
        <v>3</v>
      </c>
      <c r="L59" s="290">
        <v>3</v>
      </c>
      <c r="M59" s="290">
        <v>3</v>
      </c>
      <c r="N59" s="290">
        <v>3</v>
      </c>
      <c r="O59" s="290">
        <v>3</v>
      </c>
      <c r="P59" s="290">
        <v>3</v>
      </c>
      <c r="Q59"/>
      <c r="R59"/>
      <c r="S59"/>
      <c r="T59"/>
      <c r="U59"/>
      <c r="V59"/>
      <c r="W59"/>
      <c r="X59"/>
      <c r="Y59"/>
      <c r="Z59"/>
      <c r="AA59"/>
      <c r="AB59"/>
      <c r="AC59"/>
      <c r="AD59"/>
      <c r="AE59"/>
      <c r="AF59"/>
      <c r="AG59"/>
      <c r="AH59"/>
      <c r="AI59"/>
      <c r="AJ59"/>
      <c r="AK59"/>
      <c r="AL59"/>
      <c r="AM59"/>
      <c r="AN59"/>
      <c r="AO59"/>
      <c r="AP59"/>
    </row>
    <row r="60" spans="1:42" x14ac:dyDescent="0.35">
      <c r="A60" s="287" t="s">
        <v>413</v>
      </c>
      <c r="B60" s="289">
        <v>4</v>
      </c>
      <c r="C60" s="289">
        <v>4</v>
      </c>
      <c r="D60" s="289">
        <v>4</v>
      </c>
      <c r="E60" s="289">
        <v>4</v>
      </c>
      <c r="F60" s="289">
        <v>4</v>
      </c>
      <c r="G60" s="289">
        <v>4</v>
      </c>
      <c r="H60" s="289">
        <v>4</v>
      </c>
      <c r="I60" s="289">
        <v>4</v>
      </c>
      <c r="J60" s="289">
        <v>4</v>
      </c>
      <c r="K60" s="289">
        <v>4</v>
      </c>
      <c r="L60" s="289">
        <v>4</v>
      </c>
      <c r="M60" s="289">
        <v>4</v>
      </c>
      <c r="N60" s="289">
        <v>4</v>
      </c>
      <c r="O60" s="289">
        <v>4</v>
      </c>
      <c r="P60" s="289">
        <v>5</v>
      </c>
      <c r="Q60"/>
      <c r="R60"/>
      <c r="S60"/>
      <c r="T60"/>
      <c r="U60"/>
      <c r="V60"/>
      <c r="W60"/>
      <c r="X60"/>
      <c r="Y60"/>
      <c r="Z60"/>
      <c r="AA60"/>
      <c r="AB60"/>
      <c r="AC60"/>
      <c r="AD60"/>
      <c r="AE60"/>
      <c r="AF60"/>
      <c r="AG60"/>
      <c r="AH60"/>
      <c r="AI60"/>
      <c r="AJ60"/>
      <c r="AK60"/>
      <c r="AL60"/>
      <c r="AM60"/>
      <c r="AN60"/>
      <c r="AO60"/>
      <c r="AP60"/>
    </row>
    <row r="61" spans="1:42" x14ac:dyDescent="0.35">
      <c r="A61" s="287" t="s">
        <v>240</v>
      </c>
      <c r="B61" s="289">
        <v>5</v>
      </c>
      <c r="C61" s="289">
        <v>5</v>
      </c>
      <c r="D61" s="289">
        <v>5</v>
      </c>
      <c r="E61" s="289">
        <v>5</v>
      </c>
      <c r="F61" s="289">
        <v>5</v>
      </c>
      <c r="G61" s="289">
        <v>4</v>
      </c>
      <c r="H61" s="289">
        <v>5</v>
      </c>
      <c r="I61" s="289">
        <v>4</v>
      </c>
      <c r="J61" s="289">
        <v>4</v>
      </c>
      <c r="K61" s="289">
        <v>4</v>
      </c>
      <c r="L61" s="289">
        <v>6</v>
      </c>
      <c r="M61" s="289">
        <v>4</v>
      </c>
      <c r="N61" s="290">
        <v>3</v>
      </c>
      <c r="O61" s="290">
        <v>3</v>
      </c>
      <c r="P61" s="289">
        <v>5</v>
      </c>
      <c r="Q61"/>
      <c r="R61"/>
      <c r="S61"/>
      <c r="T61"/>
      <c r="U61"/>
      <c r="V61"/>
      <c r="W61"/>
      <c r="X61"/>
      <c r="Y61"/>
      <c r="Z61"/>
      <c r="AA61"/>
      <c r="AB61"/>
      <c r="AC61"/>
      <c r="AD61"/>
      <c r="AE61"/>
      <c r="AF61"/>
      <c r="AG61"/>
      <c r="AH61"/>
      <c r="AI61"/>
      <c r="AJ61"/>
      <c r="AK61"/>
      <c r="AL61"/>
      <c r="AM61"/>
      <c r="AN61"/>
      <c r="AO61"/>
      <c r="AP61"/>
    </row>
    <row r="62" spans="1:42" x14ac:dyDescent="0.35">
      <c r="A62" s="287" t="s">
        <v>486</v>
      </c>
      <c r="B62" s="289">
        <v>4</v>
      </c>
      <c r="C62" s="289">
        <v>4</v>
      </c>
      <c r="D62" s="289">
        <v>4</v>
      </c>
      <c r="E62" s="289">
        <v>4</v>
      </c>
      <c r="F62" s="288">
        <v>1</v>
      </c>
      <c r="G62" s="288">
        <v>1</v>
      </c>
      <c r="H62" s="288">
        <v>2</v>
      </c>
      <c r="I62" s="288">
        <v>2</v>
      </c>
      <c r="J62" s="288">
        <v>2</v>
      </c>
      <c r="K62" s="290">
        <v>3</v>
      </c>
      <c r="L62" s="290">
        <v>3</v>
      </c>
      <c r="M62" s="290">
        <v>3</v>
      </c>
      <c r="N62" s="290">
        <v>3</v>
      </c>
      <c r="O62" s="288">
        <v>1</v>
      </c>
      <c r="P62" s="288">
        <v>3</v>
      </c>
      <c r="Q62"/>
      <c r="R62"/>
      <c r="S62"/>
      <c r="T62"/>
      <c r="U62"/>
      <c r="V62"/>
      <c r="W62"/>
      <c r="X62"/>
      <c r="Y62"/>
      <c r="Z62"/>
      <c r="AA62"/>
      <c r="AB62"/>
      <c r="AC62"/>
      <c r="AD62"/>
      <c r="AE62"/>
      <c r="AF62"/>
      <c r="AG62"/>
      <c r="AH62"/>
      <c r="AI62"/>
      <c r="AJ62"/>
      <c r="AK62"/>
      <c r="AL62"/>
      <c r="AM62"/>
      <c r="AN62"/>
      <c r="AO62"/>
      <c r="AP62"/>
    </row>
    <row r="63" spans="1:42" x14ac:dyDescent="0.35">
      <c r="A63" s="287" t="s">
        <v>426</v>
      </c>
      <c r="B63" s="289">
        <v>5</v>
      </c>
      <c r="C63" s="289">
        <v>5</v>
      </c>
      <c r="D63" s="289">
        <v>5</v>
      </c>
      <c r="E63" s="289">
        <v>5</v>
      </c>
      <c r="F63" s="289">
        <v>5</v>
      </c>
      <c r="G63" s="289">
        <v>5</v>
      </c>
      <c r="H63" s="289">
        <v>5</v>
      </c>
      <c r="I63" s="289">
        <v>5</v>
      </c>
      <c r="J63" s="289">
        <v>5</v>
      </c>
      <c r="K63" s="289">
        <v>5</v>
      </c>
      <c r="L63" s="289">
        <v>5</v>
      </c>
      <c r="M63" s="289">
        <v>5</v>
      </c>
      <c r="N63" s="289">
        <v>5</v>
      </c>
      <c r="O63" s="289">
        <v>5</v>
      </c>
      <c r="P63" s="290">
        <v>3</v>
      </c>
      <c r="Q63"/>
      <c r="R63"/>
      <c r="S63"/>
      <c r="T63"/>
      <c r="U63"/>
      <c r="V63"/>
      <c r="W63"/>
      <c r="X63"/>
      <c r="Y63"/>
      <c r="Z63"/>
      <c r="AA63"/>
      <c r="AB63"/>
      <c r="AC63"/>
      <c r="AD63"/>
      <c r="AE63"/>
      <c r="AF63"/>
      <c r="AG63"/>
      <c r="AH63"/>
      <c r="AI63"/>
      <c r="AJ63"/>
      <c r="AK63"/>
      <c r="AL63"/>
      <c r="AM63"/>
      <c r="AN63"/>
      <c r="AO63"/>
      <c r="AP63"/>
    </row>
    <row r="64" spans="1:42" x14ac:dyDescent="0.35">
      <c r="A64" s="287" t="s">
        <v>407</v>
      </c>
      <c r="B64" s="289">
        <v>4</v>
      </c>
      <c r="C64" s="289">
        <v>4</v>
      </c>
      <c r="D64" s="289">
        <v>4</v>
      </c>
      <c r="E64" s="289">
        <v>4</v>
      </c>
      <c r="F64" s="289">
        <v>4</v>
      </c>
      <c r="G64" s="289">
        <v>4</v>
      </c>
      <c r="H64" s="289">
        <v>4</v>
      </c>
      <c r="I64" s="288">
        <v>1</v>
      </c>
      <c r="J64" s="290">
        <v>3</v>
      </c>
      <c r="K64" s="290">
        <v>3</v>
      </c>
      <c r="L64" s="290">
        <v>3</v>
      </c>
      <c r="M64" s="290">
        <v>3</v>
      </c>
      <c r="N64" s="290">
        <v>3</v>
      </c>
      <c r="O64" s="288">
        <v>1</v>
      </c>
      <c r="P64" s="289">
        <v>5</v>
      </c>
      <c r="Q64"/>
      <c r="R64"/>
      <c r="S64"/>
      <c r="T64"/>
      <c r="U64"/>
      <c r="V64"/>
      <c r="W64"/>
      <c r="X64"/>
      <c r="Y64"/>
      <c r="Z64"/>
      <c r="AA64"/>
      <c r="AB64"/>
      <c r="AC64"/>
      <c r="AD64"/>
      <c r="AE64"/>
      <c r="AF64"/>
      <c r="AG64"/>
      <c r="AH64"/>
      <c r="AI64"/>
      <c r="AJ64"/>
      <c r="AK64"/>
      <c r="AL64"/>
      <c r="AM64"/>
      <c r="AN64"/>
      <c r="AO64"/>
      <c r="AP64"/>
    </row>
    <row r="65" spans="1:42" x14ac:dyDescent="0.35">
      <c r="A65" s="287" t="s">
        <v>452</v>
      </c>
      <c r="B65" s="289">
        <v>5</v>
      </c>
      <c r="C65" s="289">
        <v>5</v>
      </c>
      <c r="D65" s="289">
        <v>5</v>
      </c>
      <c r="E65" s="289">
        <v>5</v>
      </c>
      <c r="F65" s="289">
        <v>5</v>
      </c>
      <c r="G65" s="289">
        <v>5</v>
      </c>
      <c r="H65" s="289">
        <v>5</v>
      </c>
      <c r="I65" s="289">
        <v>5</v>
      </c>
      <c r="J65" s="289">
        <v>5</v>
      </c>
      <c r="K65" s="289">
        <v>5</v>
      </c>
      <c r="L65" s="289">
        <v>5</v>
      </c>
      <c r="M65" s="289">
        <v>5</v>
      </c>
      <c r="N65" s="289">
        <v>5</v>
      </c>
      <c r="O65" s="289">
        <v>5</v>
      </c>
      <c r="P65" s="289">
        <v>5</v>
      </c>
      <c r="Q65"/>
      <c r="R65"/>
      <c r="S65"/>
      <c r="T65"/>
      <c r="U65"/>
      <c r="V65"/>
      <c r="W65"/>
      <c r="X65"/>
      <c r="Y65"/>
      <c r="Z65"/>
      <c r="AA65"/>
      <c r="AB65"/>
      <c r="AC65"/>
      <c r="AD65"/>
      <c r="AE65"/>
      <c r="AF65"/>
      <c r="AG65"/>
      <c r="AH65"/>
      <c r="AI65"/>
      <c r="AJ65"/>
      <c r="AK65"/>
      <c r="AL65"/>
      <c r="AM65"/>
      <c r="AN65"/>
      <c r="AO65"/>
      <c r="AP65"/>
    </row>
    <row r="66" spans="1:42" x14ac:dyDescent="0.35">
      <c r="A66" s="287" t="s">
        <v>420</v>
      </c>
      <c r="B66" s="289">
        <v>4</v>
      </c>
      <c r="C66" s="289">
        <v>4</v>
      </c>
      <c r="D66" s="289">
        <v>4</v>
      </c>
      <c r="E66" s="289">
        <v>4</v>
      </c>
      <c r="F66" s="289">
        <v>4</v>
      </c>
      <c r="G66" s="289">
        <v>4</v>
      </c>
      <c r="H66" s="289">
        <v>4</v>
      </c>
      <c r="I66" s="289">
        <v>4</v>
      </c>
      <c r="J66" s="289">
        <v>4</v>
      </c>
      <c r="K66" s="289">
        <v>4</v>
      </c>
      <c r="L66" s="289">
        <v>4</v>
      </c>
      <c r="M66" s="289">
        <v>4</v>
      </c>
      <c r="N66" s="289">
        <v>4</v>
      </c>
      <c r="O66" s="289">
        <v>4</v>
      </c>
      <c r="P66" s="288">
        <v>2</v>
      </c>
      <c r="Q66"/>
      <c r="R66"/>
      <c r="S66"/>
      <c r="T66"/>
      <c r="U66"/>
      <c r="V66"/>
      <c r="W66"/>
      <c r="X66"/>
      <c r="Y66"/>
      <c r="Z66"/>
      <c r="AA66"/>
      <c r="AB66"/>
      <c r="AC66"/>
      <c r="AD66"/>
      <c r="AE66"/>
      <c r="AF66"/>
      <c r="AG66"/>
      <c r="AH66"/>
      <c r="AI66"/>
      <c r="AJ66"/>
      <c r="AK66"/>
      <c r="AL66"/>
      <c r="AM66"/>
      <c r="AN66"/>
      <c r="AO66"/>
      <c r="AP66"/>
    </row>
    <row r="67" spans="1:42" x14ac:dyDescent="0.35">
      <c r="A67" s="287" t="s">
        <v>359</v>
      </c>
      <c r="B67" s="289">
        <v>4</v>
      </c>
      <c r="C67" s="289">
        <v>4</v>
      </c>
      <c r="D67" s="289">
        <v>4</v>
      </c>
      <c r="E67" s="289">
        <v>4</v>
      </c>
      <c r="F67" s="289">
        <v>4</v>
      </c>
      <c r="G67" s="288">
        <v>0</v>
      </c>
      <c r="H67" s="289">
        <v>4</v>
      </c>
      <c r="I67" s="289">
        <v>4</v>
      </c>
      <c r="J67" s="290">
        <v>3</v>
      </c>
      <c r="K67" s="290">
        <v>3</v>
      </c>
      <c r="L67" s="288">
        <v>1</v>
      </c>
      <c r="M67" s="290">
        <v>3</v>
      </c>
      <c r="N67" s="290">
        <v>3</v>
      </c>
      <c r="O67" s="289">
        <v>4</v>
      </c>
      <c r="P67" s="289">
        <v>5</v>
      </c>
      <c r="Q67"/>
      <c r="R67"/>
      <c r="S67"/>
      <c r="T67"/>
      <c r="U67"/>
      <c r="V67"/>
      <c r="W67"/>
      <c r="X67"/>
      <c r="Y67"/>
      <c r="Z67"/>
      <c r="AA67"/>
      <c r="AB67"/>
      <c r="AC67"/>
      <c r="AD67"/>
      <c r="AE67"/>
      <c r="AF67"/>
      <c r="AG67"/>
      <c r="AH67"/>
      <c r="AI67"/>
      <c r="AJ67"/>
      <c r="AK67"/>
      <c r="AL67"/>
      <c r="AM67"/>
      <c r="AN67"/>
      <c r="AO67"/>
      <c r="AP67"/>
    </row>
    <row r="68" spans="1:42" x14ac:dyDescent="0.35">
      <c r="A68" s="287" t="s">
        <v>1854</v>
      </c>
      <c r="B68" s="289">
        <v>4</v>
      </c>
      <c r="C68" s="289">
        <v>4</v>
      </c>
      <c r="D68" s="289">
        <v>4</v>
      </c>
      <c r="E68" s="289">
        <v>4</v>
      </c>
      <c r="F68" s="289">
        <v>4</v>
      </c>
      <c r="G68" s="288">
        <v>2</v>
      </c>
      <c r="H68" s="289">
        <v>6</v>
      </c>
      <c r="I68" s="288">
        <v>0</v>
      </c>
      <c r="J68" s="288">
        <v>1</v>
      </c>
      <c r="K68" s="288">
        <v>1</v>
      </c>
      <c r="L68" s="288">
        <v>1</v>
      </c>
      <c r="M68" s="288">
        <v>1</v>
      </c>
      <c r="N68" s="288">
        <v>1</v>
      </c>
      <c r="O68" s="288">
        <v>0</v>
      </c>
      <c r="P68" s="289">
        <v>5</v>
      </c>
      <c r="Q68"/>
      <c r="R68"/>
      <c r="S68"/>
      <c r="T68"/>
      <c r="U68"/>
      <c r="V68"/>
      <c r="W68"/>
      <c r="X68"/>
      <c r="Y68"/>
      <c r="Z68"/>
      <c r="AA68"/>
      <c r="AB68"/>
      <c r="AC68"/>
      <c r="AD68"/>
      <c r="AE68"/>
      <c r="AF68"/>
      <c r="AG68"/>
      <c r="AH68"/>
      <c r="AI68"/>
      <c r="AJ68"/>
      <c r="AK68"/>
      <c r="AL68"/>
      <c r="AM68"/>
      <c r="AN68"/>
      <c r="AO68"/>
      <c r="AP68"/>
    </row>
    <row r="69" spans="1:42" x14ac:dyDescent="0.35">
      <c r="A69" s="287" t="s">
        <v>1981</v>
      </c>
      <c r="B69" s="290">
        <v>3</v>
      </c>
      <c r="C69" s="289">
        <v>4</v>
      </c>
      <c r="D69" s="289">
        <v>4</v>
      </c>
      <c r="E69" s="289">
        <v>4</v>
      </c>
      <c r="F69" s="290">
        <v>3</v>
      </c>
      <c r="G69" s="288">
        <v>0</v>
      </c>
      <c r="H69" s="289">
        <v>6</v>
      </c>
      <c r="I69" s="288">
        <v>0</v>
      </c>
      <c r="J69" s="288">
        <v>2</v>
      </c>
      <c r="K69" s="288">
        <v>0</v>
      </c>
      <c r="L69" s="288">
        <v>2</v>
      </c>
      <c r="M69" s="288">
        <v>2</v>
      </c>
      <c r="N69" s="288">
        <v>1</v>
      </c>
      <c r="O69" s="288">
        <v>0</v>
      </c>
      <c r="P69" s="289">
        <v>6</v>
      </c>
      <c r="Q69"/>
      <c r="R69"/>
      <c r="S69"/>
      <c r="T69"/>
      <c r="U69"/>
      <c r="V69"/>
      <c r="W69"/>
      <c r="X69"/>
      <c r="Y69"/>
      <c r="Z69"/>
      <c r="AA69"/>
      <c r="AB69"/>
      <c r="AC69"/>
      <c r="AD69"/>
      <c r="AE69"/>
      <c r="AF69"/>
      <c r="AG69"/>
      <c r="AH69"/>
      <c r="AI69"/>
      <c r="AJ69"/>
      <c r="AK69"/>
      <c r="AL69"/>
      <c r="AM69"/>
      <c r="AN69"/>
      <c r="AO69"/>
      <c r="AP69"/>
    </row>
    <row r="70" spans="1:42" x14ac:dyDescent="0.35">
      <c r="A70" s="287" t="s">
        <v>2014</v>
      </c>
      <c r="B70" s="289">
        <v>5</v>
      </c>
      <c r="C70" s="289">
        <v>5</v>
      </c>
      <c r="D70" s="289">
        <v>5</v>
      </c>
      <c r="E70" s="289">
        <v>5</v>
      </c>
      <c r="F70" s="289">
        <v>4</v>
      </c>
      <c r="G70" s="288">
        <v>1</v>
      </c>
      <c r="H70" s="289">
        <v>5</v>
      </c>
      <c r="I70" s="289">
        <v>4</v>
      </c>
      <c r="J70" s="289">
        <v>4</v>
      </c>
      <c r="K70" s="288">
        <v>1</v>
      </c>
      <c r="L70" s="289">
        <v>4</v>
      </c>
      <c r="M70" s="289">
        <v>4</v>
      </c>
      <c r="N70" s="289">
        <v>4</v>
      </c>
      <c r="O70" s="288">
        <v>0</v>
      </c>
      <c r="P70" s="290">
        <v>3</v>
      </c>
      <c r="Q70"/>
      <c r="R70"/>
      <c r="S70"/>
      <c r="T70"/>
      <c r="U70"/>
      <c r="V70"/>
      <c r="W70"/>
      <c r="X70"/>
      <c r="Y70"/>
      <c r="Z70"/>
      <c r="AA70"/>
      <c r="AB70"/>
      <c r="AC70"/>
      <c r="AD70"/>
      <c r="AE70"/>
      <c r="AF70"/>
      <c r="AG70"/>
      <c r="AH70"/>
      <c r="AI70"/>
      <c r="AJ70"/>
      <c r="AK70"/>
      <c r="AL70"/>
      <c r="AM70"/>
      <c r="AN70"/>
      <c r="AO70"/>
      <c r="AP70"/>
    </row>
    <row r="71" spans="1:42" x14ac:dyDescent="0.35">
      <c r="A71" s="287" t="s">
        <v>2068</v>
      </c>
      <c r="B71" s="289">
        <v>4</v>
      </c>
      <c r="C71" s="289">
        <v>4</v>
      </c>
      <c r="D71" s="289">
        <v>4</v>
      </c>
      <c r="E71" s="289">
        <v>4</v>
      </c>
      <c r="F71" s="289">
        <v>4</v>
      </c>
      <c r="G71" s="289">
        <v>4</v>
      </c>
      <c r="H71" s="289">
        <v>4</v>
      </c>
      <c r="I71" s="289">
        <v>4</v>
      </c>
      <c r="J71" s="289">
        <v>4</v>
      </c>
      <c r="K71" s="289">
        <v>4</v>
      </c>
      <c r="L71" s="289">
        <v>4</v>
      </c>
      <c r="M71" s="289">
        <v>4</v>
      </c>
      <c r="N71" s="288">
        <v>2</v>
      </c>
      <c r="O71" s="289">
        <v>4</v>
      </c>
      <c r="P71" s="289">
        <v>6</v>
      </c>
      <c r="Q71"/>
      <c r="R71"/>
      <c r="S71"/>
      <c r="T71"/>
      <c r="U71"/>
      <c r="V71"/>
      <c r="W71"/>
      <c r="X71"/>
      <c r="Y71"/>
      <c r="Z71"/>
      <c r="AA71"/>
      <c r="AB71"/>
      <c r="AC71"/>
      <c r="AD71"/>
      <c r="AE71"/>
      <c r="AF71"/>
      <c r="AG71"/>
      <c r="AH71"/>
      <c r="AI71"/>
      <c r="AJ71"/>
      <c r="AK71"/>
      <c r="AL71"/>
      <c r="AM71"/>
      <c r="AN71"/>
      <c r="AO71"/>
      <c r="AP71"/>
    </row>
    <row r="72" spans="1:42" x14ac:dyDescent="0.35">
      <c r="A72" s="287" t="s">
        <v>2026</v>
      </c>
      <c r="B72" s="289">
        <v>4</v>
      </c>
      <c r="C72" s="289">
        <v>4</v>
      </c>
      <c r="D72" s="289">
        <v>4</v>
      </c>
      <c r="E72" s="289">
        <v>4</v>
      </c>
      <c r="F72" s="289">
        <v>4</v>
      </c>
      <c r="G72" s="289">
        <v>4</v>
      </c>
      <c r="H72" s="289">
        <v>4</v>
      </c>
      <c r="I72" s="289">
        <v>4</v>
      </c>
      <c r="J72" s="289">
        <v>4</v>
      </c>
      <c r="K72" s="289">
        <v>4</v>
      </c>
      <c r="L72" s="289">
        <v>4</v>
      </c>
      <c r="M72" s="289">
        <v>4</v>
      </c>
      <c r="N72" s="289">
        <v>4</v>
      </c>
      <c r="O72" s="289">
        <v>4</v>
      </c>
      <c r="P72" s="289">
        <v>6</v>
      </c>
      <c r="Q72"/>
      <c r="R72"/>
      <c r="S72"/>
      <c r="T72"/>
      <c r="U72"/>
      <c r="V72"/>
      <c r="W72"/>
      <c r="X72"/>
      <c r="Y72"/>
      <c r="Z72"/>
      <c r="AA72"/>
      <c r="AB72"/>
      <c r="AC72"/>
      <c r="AD72"/>
      <c r="AE72"/>
      <c r="AF72"/>
      <c r="AG72"/>
      <c r="AH72"/>
      <c r="AI72"/>
      <c r="AJ72"/>
      <c r="AK72"/>
      <c r="AL72"/>
      <c r="AM72"/>
      <c r="AN72"/>
      <c r="AO72"/>
      <c r="AP72"/>
    </row>
    <row r="73" spans="1:42" x14ac:dyDescent="0.35">
      <c r="A73" s="287" t="s">
        <v>2121</v>
      </c>
      <c r="B73" s="289">
        <v>4</v>
      </c>
      <c r="C73" s="289">
        <v>4</v>
      </c>
      <c r="D73" s="289">
        <v>4</v>
      </c>
      <c r="E73" s="290">
        <v>3</v>
      </c>
      <c r="F73" s="290">
        <v>3</v>
      </c>
      <c r="G73" s="290">
        <v>3</v>
      </c>
      <c r="H73" s="289">
        <v>4</v>
      </c>
      <c r="I73" s="289">
        <v>4</v>
      </c>
      <c r="J73" s="289">
        <v>4</v>
      </c>
      <c r="K73" s="289">
        <v>4</v>
      </c>
      <c r="L73" s="290">
        <v>3</v>
      </c>
      <c r="M73" s="289">
        <v>4</v>
      </c>
      <c r="N73" s="289">
        <v>4</v>
      </c>
      <c r="O73" s="288">
        <v>2</v>
      </c>
      <c r="P73" s="289">
        <v>4</v>
      </c>
      <c r="Q73"/>
      <c r="R73"/>
      <c r="S73"/>
      <c r="T73"/>
      <c r="U73"/>
      <c r="V73"/>
      <c r="W73"/>
      <c r="X73"/>
      <c r="Y73"/>
      <c r="Z73"/>
      <c r="AA73"/>
      <c r="AB73"/>
      <c r="AC73"/>
      <c r="AD73"/>
      <c r="AE73"/>
      <c r="AF73"/>
      <c r="AG73"/>
      <c r="AH73"/>
      <c r="AI73"/>
      <c r="AJ73"/>
      <c r="AK73"/>
      <c r="AL73"/>
      <c r="AM73"/>
      <c r="AN73"/>
      <c r="AO73"/>
      <c r="AP73"/>
    </row>
    <row r="74" spans="1:42" x14ac:dyDescent="0.35">
      <c r="A74" s="287" t="s">
        <v>1987</v>
      </c>
      <c r="B74" s="289">
        <v>4</v>
      </c>
      <c r="C74" s="289">
        <v>4</v>
      </c>
      <c r="D74" s="289">
        <v>4</v>
      </c>
      <c r="E74" s="289">
        <v>4</v>
      </c>
      <c r="F74" s="289">
        <v>4</v>
      </c>
      <c r="G74" s="288">
        <v>2</v>
      </c>
      <c r="H74" s="289">
        <v>4</v>
      </c>
      <c r="I74" s="289">
        <v>6</v>
      </c>
      <c r="J74" s="289">
        <v>5</v>
      </c>
      <c r="K74" s="289">
        <v>6</v>
      </c>
      <c r="L74" s="289">
        <v>4</v>
      </c>
      <c r="M74" s="289">
        <v>4</v>
      </c>
      <c r="N74" s="289">
        <v>5</v>
      </c>
      <c r="O74" s="289">
        <v>4</v>
      </c>
      <c r="P74" s="289">
        <v>5</v>
      </c>
      <c r="Q74"/>
      <c r="R74"/>
      <c r="S74"/>
      <c r="T74"/>
      <c r="U74"/>
      <c r="V74"/>
      <c r="W74"/>
      <c r="X74"/>
      <c r="Y74"/>
      <c r="Z74"/>
      <c r="AA74"/>
      <c r="AB74"/>
      <c r="AC74"/>
      <c r="AD74"/>
      <c r="AE74"/>
      <c r="AF74"/>
      <c r="AG74"/>
      <c r="AH74"/>
      <c r="AI74"/>
      <c r="AJ74"/>
      <c r="AK74"/>
      <c r="AL74"/>
      <c r="AM74"/>
      <c r="AN74"/>
      <c r="AO74"/>
      <c r="AP74"/>
    </row>
    <row r="75" spans="1:42" x14ac:dyDescent="0.35">
      <c r="A75" s="287" t="s">
        <v>1975</v>
      </c>
      <c r="B75" s="289">
        <v>6</v>
      </c>
      <c r="C75" s="289">
        <v>9</v>
      </c>
      <c r="D75" s="290">
        <v>3</v>
      </c>
      <c r="E75" s="289">
        <v>9</v>
      </c>
      <c r="F75" s="289">
        <v>6</v>
      </c>
      <c r="G75" s="288">
        <v>0</v>
      </c>
      <c r="H75" s="289">
        <v>8</v>
      </c>
      <c r="I75" s="289">
        <v>8</v>
      </c>
      <c r="J75" s="289">
        <v>5</v>
      </c>
      <c r="K75" s="288">
        <v>0</v>
      </c>
      <c r="L75" s="289">
        <v>4</v>
      </c>
      <c r="M75" s="290">
        <v>3</v>
      </c>
      <c r="N75" s="290">
        <v>3</v>
      </c>
      <c r="O75" s="289">
        <v>7</v>
      </c>
      <c r="P75" s="289">
        <v>10</v>
      </c>
      <c r="Q75"/>
      <c r="R75"/>
      <c r="S75"/>
      <c r="T75"/>
      <c r="U75"/>
      <c r="V75"/>
      <c r="W75"/>
      <c r="X75"/>
      <c r="Y75"/>
      <c r="Z75"/>
      <c r="AA75"/>
      <c r="AB75"/>
      <c r="AC75"/>
      <c r="AD75"/>
      <c r="AE75"/>
      <c r="AF75"/>
      <c r="AG75"/>
      <c r="AH75"/>
      <c r="AI75"/>
      <c r="AJ75"/>
      <c r="AK75"/>
      <c r="AL75"/>
      <c r="AM75"/>
      <c r="AN75"/>
      <c r="AO75"/>
      <c r="AP75"/>
    </row>
    <row r="76" spans="1:42" x14ac:dyDescent="0.35">
      <c r="A76" s="287" t="s">
        <v>4252</v>
      </c>
      <c r="B76" s="289">
        <v>4</v>
      </c>
      <c r="C76" s="289">
        <v>6</v>
      </c>
      <c r="D76" s="289">
        <v>4</v>
      </c>
      <c r="E76" s="289">
        <v>5</v>
      </c>
      <c r="F76" s="289">
        <v>6</v>
      </c>
      <c r="G76" s="288">
        <v>0</v>
      </c>
      <c r="H76" s="289">
        <v>6</v>
      </c>
      <c r="I76" s="289">
        <v>5</v>
      </c>
      <c r="J76" s="289">
        <v>5</v>
      </c>
      <c r="K76" s="288">
        <v>2</v>
      </c>
      <c r="L76" s="289">
        <v>4</v>
      </c>
      <c r="M76" s="289">
        <v>4</v>
      </c>
      <c r="N76" s="288">
        <v>2</v>
      </c>
      <c r="O76" s="288">
        <v>0</v>
      </c>
      <c r="P76" s="289">
        <v>4</v>
      </c>
      <c r="Q76"/>
      <c r="R76"/>
      <c r="S76"/>
      <c r="T76"/>
      <c r="U76"/>
      <c r="V76"/>
      <c r="W76"/>
      <c r="X76"/>
      <c r="Y76"/>
      <c r="Z76"/>
      <c r="AA76"/>
      <c r="AB76"/>
      <c r="AC76"/>
      <c r="AD76"/>
      <c r="AE76"/>
      <c r="AF76"/>
      <c r="AG76"/>
      <c r="AH76"/>
      <c r="AI76"/>
      <c r="AJ76"/>
      <c r="AK76"/>
      <c r="AL76"/>
      <c r="AM76"/>
      <c r="AN76"/>
      <c r="AO76"/>
      <c r="AP76"/>
    </row>
    <row r="77" spans="1:42" x14ac:dyDescent="0.35">
      <c r="A77" s="287" t="s">
        <v>2151</v>
      </c>
      <c r="B77" s="289">
        <v>5</v>
      </c>
      <c r="C77" s="289">
        <v>7</v>
      </c>
      <c r="D77" s="289">
        <v>5</v>
      </c>
      <c r="E77" s="289">
        <v>6</v>
      </c>
      <c r="F77" s="289">
        <v>5</v>
      </c>
      <c r="G77" s="289">
        <v>5</v>
      </c>
      <c r="H77" s="289">
        <v>9</v>
      </c>
      <c r="I77" s="289">
        <v>7</v>
      </c>
      <c r="J77" s="289">
        <v>9</v>
      </c>
      <c r="K77" s="289">
        <v>5</v>
      </c>
      <c r="L77" s="289">
        <v>7</v>
      </c>
      <c r="M77" s="289">
        <v>8</v>
      </c>
      <c r="N77" s="289">
        <v>7</v>
      </c>
      <c r="O77" s="289">
        <v>6</v>
      </c>
      <c r="P77" s="289">
        <v>5</v>
      </c>
      <c r="Q77"/>
      <c r="R77"/>
      <c r="S77"/>
      <c r="T77"/>
      <c r="U77"/>
      <c r="V77"/>
      <c r="W77"/>
      <c r="X77"/>
      <c r="Y77"/>
      <c r="Z77"/>
      <c r="AA77"/>
      <c r="AB77"/>
      <c r="AC77"/>
      <c r="AD77"/>
      <c r="AE77"/>
      <c r="AF77"/>
      <c r="AG77"/>
      <c r="AH77"/>
      <c r="AI77"/>
      <c r="AJ77"/>
      <c r="AK77"/>
      <c r="AL77"/>
      <c r="AM77"/>
      <c r="AN77"/>
      <c r="AO77"/>
      <c r="AP77"/>
    </row>
    <row r="78" spans="1:42" x14ac:dyDescent="0.35">
      <c r="A78" s="287" t="s">
        <v>1851</v>
      </c>
      <c r="B78" s="289">
        <v>4</v>
      </c>
      <c r="C78" s="289">
        <v>4</v>
      </c>
      <c r="D78" s="289">
        <v>4</v>
      </c>
      <c r="E78" s="289">
        <v>5</v>
      </c>
      <c r="F78" s="290">
        <v>3</v>
      </c>
      <c r="G78" s="288">
        <v>2</v>
      </c>
      <c r="H78" s="289">
        <v>6</v>
      </c>
      <c r="I78" s="289">
        <v>4</v>
      </c>
      <c r="J78" s="288">
        <v>2</v>
      </c>
      <c r="K78" s="289">
        <v>5</v>
      </c>
      <c r="L78" s="289">
        <v>4</v>
      </c>
      <c r="M78" s="289">
        <v>4</v>
      </c>
      <c r="N78" s="290">
        <v>3</v>
      </c>
      <c r="O78" s="288">
        <v>1</v>
      </c>
      <c r="P78" s="289">
        <v>4</v>
      </c>
      <c r="Q78"/>
      <c r="R78"/>
      <c r="S78"/>
      <c r="T78"/>
      <c r="U78"/>
      <c r="V78"/>
      <c r="W78"/>
      <c r="X78"/>
      <c r="Y78"/>
      <c r="Z78"/>
      <c r="AA78"/>
      <c r="AB78"/>
      <c r="AC78"/>
      <c r="AD78"/>
      <c r="AE78"/>
      <c r="AF78"/>
      <c r="AG78"/>
      <c r="AH78"/>
      <c r="AI78"/>
      <c r="AJ78"/>
      <c r="AK78"/>
      <c r="AL78"/>
      <c r="AM78"/>
      <c r="AN78"/>
      <c r="AO78"/>
      <c r="AP78"/>
    </row>
    <row r="79" spans="1:42" s="34" customFormat="1" x14ac:dyDescent="0.35">
      <c r="A79" s="287" t="s">
        <v>1922</v>
      </c>
      <c r="B79" s="289">
        <v>6</v>
      </c>
      <c r="C79" s="289">
        <v>8</v>
      </c>
      <c r="D79" s="289">
        <v>5</v>
      </c>
      <c r="E79" s="289">
        <v>6</v>
      </c>
      <c r="F79" s="289">
        <v>5</v>
      </c>
      <c r="G79" s="290">
        <v>3</v>
      </c>
      <c r="H79" s="289">
        <v>5</v>
      </c>
      <c r="I79" s="289">
        <v>4</v>
      </c>
      <c r="J79" s="289">
        <v>8</v>
      </c>
      <c r="K79" s="289">
        <v>4</v>
      </c>
      <c r="L79" s="289">
        <v>7</v>
      </c>
      <c r="M79" s="289">
        <v>8</v>
      </c>
      <c r="N79" s="289">
        <v>6</v>
      </c>
      <c r="O79" s="288">
        <v>1</v>
      </c>
      <c r="P79" s="289">
        <v>5</v>
      </c>
      <c r="Q79"/>
      <c r="R79"/>
      <c r="S79"/>
      <c r="T79" s="291"/>
      <c r="U79" s="291"/>
      <c r="V79" s="291"/>
      <c r="W79" s="291"/>
      <c r="X79" s="291"/>
      <c r="Y79" s="291"/>
      <c r="Z79" s="291"/>
      <c r="AA79" s="291"/>
      <c r="AB79" s="291"/>
      <c r="AC79" s="291"/>
      <c r="AD79" s="291"/>
      <c r="AE79" s="291"/>
      <c r="AF79" s="291"/>
      <c r="AG79" s="291"/>
      <c r="AH79" s="291"/>
      <c r="AI79" s="291"/>
      <c r="AJ79" s="291"/>
      <c r="AK79" s="291"/>
      <c r="AL79" s="291"/>
      <c r="AM79" s="291"/>
      <c r="AN79" s="291"/>
      <c r="AO79" s="291"/>
      <c r="AP79" s="291"/>
    </row>
    <row r="80" spans="1:42" s="34" customFormat="1" x14ac:dyDescent="0.35">
      <c r="A80" s="287" t="s">
        <v>1825</v>
      </c>
      <c r="B80" s="289">
        <v>8</v>
      </c>
      <c r="C80" s="289">
        <v>8</v>
      </c>
      <c r="D80" s="289">
        <v>6</v>
      </c>
      <c r="E80" s="289">
        <v>8</v>
      </c>
      <c r="F80" s="289">
        <v>7</v>
      </c>
      <c r="G80" s="289">
        <v>5</v>
      </c>
      <c r="H80" s="289">
        <v>7</v>
      </c>
      <c r="I80" s="289">
        <v>11</v>
      </c>
      <c r="J80" s="289">
        <v>7</v>
      </c>
      <c r="K80" s="289">
        <v>6</v>
      </c>
      <c r="L80" s="289">
        <v>9</v>
      </c>
      <c r="M80" s="289">
        <v>9</v>
      </c>
      <c r="N80" s="289">
        <v>8</v>
      </c>
      <c r="O80" s="289">
        <v>6</v>
      </c>
      <c r="P80" s="289">
        <v>5</v>
      </c>
      <c r="Q80"/>
      <c r="R80"/>
      <c r="S80"/>
      <c r="T80" s="291"/>
      <c r="U80" s="291"/>
      <c r="V80" s="291"/>
      <c r="W80" s="291"/>
      <c r="X80" s="291"/>
      <c r="Y80" s="291"/>
      <c r="Z80" s="291"/>
      <c r="AA80" s="291"/>
      <c r="AB80" s="291"/>
      <c r="AC80" s="291"/>
      <c r="AD80" s="291"/>
      <c r="AE80" s="291"/>
      <c r="AF80" s="291"/>
      <c r="AG80" s="291"/>
      <c r="AH80" s="291"/>
      <c r="AI80" s="291"/>
      <c r="AJ80" s="291"/>
      <c r="AK80" s="291"/>
      <c r="AL80" s="291"/>
      <c r="AM80" s="291"/>
      <c r="AN80" s="291"/>
      <c r="AO80" s="291"/>
      <c r="AP80" s="291"/>
    </row>
    <row r="81" spans="1:42" s="34" customFormat="1" x14ac:dyDescent="0.35">
      <c r="A81" s="293" t="s">
        <v>529</v>
      </c>
      <c r="B81" s="292">
        <v>99</v>
      </c>
      <c r="C81" s="292">
        <v>109</v>
      </c>
      <c r="D81" s="292">
        <v>94</v>
      </c>
      <c r="E81" s="292">
        <v>105</v>
      </c>
      <c r="F81" s="292">
        <v>92</v>
      </c>
      <c r="G81" s="292">
        <v>58</v>
      </c>
      <c r="H81" s="292">
        <v>109</v>
      </c>
      <c r="I81" s="292">
        <v>93</v>
      </c>
      <c r="J81" s="292">
        <v>93</v>
      </c>
      <c r="K81" s="292">
        <v>76</v>
      </c>
      <c r="L81" s="292">
        <v>91</v>
      </c>
      <c r="M81" s="292">
        <v>93</v>
      </c>
      <c r="N81" s="292">
        <v>83</v>
      </c>
      <c r="O81" s="292">
        <v>65</v>
      </c>
      <c r="P81" s="292">
        <v>104</v>
      </c>
      <c r="Q81"/>
      <c r="R81"/>
      <c r="S81"/>
      <c r="T81" s="291"/>
      <c r="U81" s="291"/>
      <c r="V81" s="291"/>
      <c r="W81" s="291"/>
      <c r="X81" s="291"/>
      <c r="Y81" s="291"/>
      <c r="Z81" s="291"/>
      <c r="AA81" s="291"/>
      <c r="AB81" s="291"/>
      <c r="AC81" s="291"/>
      <c r="AD81" s="291"/>
      <c r="AE81" s="291"/>
      <c r="AF81" s="291"/>
      <c r="AG81" s="291"/>
      <c r="AH81" s="291"/>
      <c r="AI81" s="291"/>
      <c r="AJ81" s="291"/>
      <c r="AK81" s="291"/>
      <c r="AL81" s="291"/>
      <c r="AM81" s="291"/>
      <c r="AN81" s="291"/>
      <c r="AO81" s="291"/>
      <c r="AP81" s="291"/>
    </row>
    <row r="82" spans="1:42" s="34" customFormat="1" x14ac:dyDescent="0.35">
      <c r="A82"/>
      <c r="B82"/>
      <c r="C82"/>
      <c r="D82"/>
      <c r="E82"/>
      <c r="F82"/>
      <c r="G82"/>
      <c r="H82"/>
      <c r="I82"/>
      <c r="J82"/>
      <c r="K82"/>
      <c r="L82"/>
      <c r="M82"/>
      <c r="N82"/>
      <c r="O82"/>
      <c r="P82"/>
      <c r="Q82"/>
      <c r="R82"/>
      <c r="S82"/>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row>
    <row r="83" spans="1:42" x14ac:dyDescent="0.35">
      <c r="A83" s="9" t="s">
        <v>3470</v>
      </c>
    </row>
    <row r="84" spans="1:42" x14ac:dyDescent="0.35">
      <c r="A84" s="282" t="s">
        <v>548</v>
      </c>
      <c r="B84" s="282" t="s">
        <v>551</v>
      </c>
      <c r="C84" s="282" t="s">
        <v>3460</v>
      </c>
      <c r="D84" s="282" t="s">
        <v>3461</v>
      </c>
      <c r="E84" s="282" t="s">
        <v>552</v>
      </c>
      <c r="F84" s="282" t="s">
        <v>553</v>
      </c>
      <c r="G84" s="282" t="s">
        <v>4614</v>
      </c>
      <c r="H84" s="282" t="s">
        <v>3462</v>
      </c>
      <c r="I84" s="282" t="s">
        <v>554</v>
      </c>
      <c r="J84" s="282" t="s">
        <v>4615</v>
      </c>
      <c r="K84" s="282" t="s">
        <v>4616</v>
      </c>
      <c r="L84" s="282" t="s">
        <v>4617</v>
      </c>
      <c r="M84" s="282" t="s">
        <v>3463</v>
      </c>
      <c r="N84" s="282" t="s">
        <v>3464</v>
      </c>
      <c r="O84" s="282" t="s">
        <v>3465</v>
      </c>
      <c r="P84" s="282" t="s">
        <v>3466</v>
      </c>
      <c r="Q84"/>
      <c r="R84"/>
      <c r="S84"/>
      <c r="T84"/>
      <c r="U84"/>
      <c r="V84"/>
      <c r="W84"/>
      <c r="X84"/>
      <c r="Y84"/>
      <c r="Z84"/>
      <c r="AA84"/>
      <c r="AB84"/>
      <c r="AC84"/>
      <c r="AD84"/>
      <c r="AE84"/>
      <c r="AF84"/>
      <c r="AG84"/>
      <c r="AH84"/>
      <c r="AI84"/>
      <c r="AJ84"/>
      <c r="AK84"/>
      <c r="AL84"/>
      <c r="AM84"/>
      <c r="AN84"/>
      <c r="AO84"/>
      <c r="AP84"/>
    </row>
    <row r="85" spans="1:42" x14ac:dyDescent="0.35">
      <c r="A85" s="287" t="s">
        <v>366</v>
      </c>
      <c r="B85" s="289">
        <v>40</v>
      </c>
      <c r="C85" s="289">
        <v>45</v>
      </c>
      <c r="D85" s="289">
        <v>34</v>
      </c>
      <c r="E85" s="289">
        <v>43</v>
      </c>
      <c r="F85" s="289">
        <v>37</v>
      </c>
      <c r="G85" s="289">
        <v>20</v>
      </c>
      <c r="H85" s="289">
        <v>42</v>
      </c>
      <c r="I85" s="289">
        <v>40</v>
      </c>
      <c r="J85" s="289">
        <v>36</v>
      </c>
      <c r="K85" s="289">
        <v>23</v>
      </c>
      <c r="L85" s="289">
        <v>34</v>
      </c>
      <c r="M85" s="289">
        <v>36</v>
      </c>
      <c r="N85" s="289">
        <v>33</v>
      </c>
      <c r="O85" s="289">
        <v>27</v>
      </c>
      <c r="P85" s="289">
        <v>38</v>
      </c>
      <c r="Q85"/>
      <c r="R85"/>
      <c r="S85"/>
      <c r="T85"/>
      <c r="U85"/>
      <c r="V85"/>
      <c r="W85"/>
      <c r="X85"/>
      <c r="Y85"/>
      <c r="Z85"/>
      <c r="AA85"/>
      <c r="AB85"/>
      <c r="AC85"/>
      <c r="AD85"/>
      <c r="AE85"/>
      <c r="AF85"/>
      <c r="AG85"/>
      <c r="AH85"/>
      <c r="AI85"/>
      <c r="AJ85"/>
      <c r="AK85"/>
      <c r="AL85"/>
      <c r="AM85"/>
      <c r="AN85"/>
      <c r="AO85"/>
      <c r="AP85"/>
    </row>
    <row r="86" spans="1:42" x14ac:dyDescent="0.35">
      <c r="A86" s="287" t="s">
        <v>247</v>
      </c>
      <c r="B86" s="289">
        <v>59</v>
      </c>
      <c r="C86" s="289">
        <v>64</v>
      </c>
      <c r="D86" s="289">
        <v>60</v>
      </c>
      <c r="E86" s="289">
        <v>62</v>
      </c>
      <c r="F86" s="289">
        <v>55</v>
      </c>
      <c r="G86" s="289">
        <v>38</v>
      </c>
      <c r="H86" s="289">
        <v>67</v>
      </c>
      <c r="I86" s="289">
        <v>53</v>
      </c>
      <c r="J86" s="289">
        <v>57</v>
      </c>
      <c r="K86" s="289">
        <v>53</v>
      </c>
      <c r="L86" s="289">
        <v>57</v>
      </c>
      <c r="M86" s="289">
        <v>57</v>
      </c>
      <c r="N86" s="289">
        <v>50</v>
      </c>
      <c r="O86" s="289">
        <v>38</v>
      </c>
      <c r="P86" s="289">
        <v>66</v>
      </c>
      <c r="Q86"/>
      <c r="R86"/>
      <c r="S86"/>
      <c r="T86"/>
      <c r="U86"/>
      <c r="V86"/>
      <c r="W86"/>
      <c r="X86"/>
      <c r="Y86"/>
      <c r="Z86"/>
      <c r="AA86"/>
      <c r="AB86"/>
      <c r="AC86"/>
      <c r="AD86"/>
      <c r="AE86"/>
      <c r="AF86"/>
      <c r="AG86"/>
      <c r="AH86"/>
      <c r="AI86"/>
      <c r="AJ86"/>
      <c r="AK86"/>
      <c r="AL86"/>
      <c r="AM86"/>
      <c r="AN86"/>
      <c r="AO86"/>
      <c r="AP86"/>
    </row>
    <row r="87" spans="1:42" x14ac:dyDescent="0.35">
      <c r="A87" s="293" t="s">
        <v>529</v>
      </c>
      <c r="B87" s="292">
        <v>99</v>
      </c>
      <c r="C87" s="292">
        <v>109</v>
      </c>
      <c r="D87" s="292">
        <v>94</v>
      </c>
      <c r="E87" s="292">
        <v>105</v>
      </c>
      <c r="F87" s="292">
        <v>92</v>
      </c>
      <c r="G87" s="292">
        <v>58</v>
      </c>
      <c r="H87" s="292">
        <v>109</v>
      </c>
      <c r="I87" s="292">
        <v>93</v>
      </c>
      <c r="J87" s="292">
        <v>93</v>
      </c>
      <c r="K87" s="292">
        <v>76</v>
      </c>
      <c r="L87" s="292">
        <v>91</v>
      </c>
      <c r="M87" s="292">
        <v>93</v>
      </c>
      <c r="N87" s="292">
        <v>83</v>
      </c>
      <c r="O87" s="292">
        <v>65</v>
      </c>
      <c r="P87" s="292">
        <v>104</v>
      </c>
      <c r="Q87"/>
      <c r="R87"/>
      <c r="S87"/>
      <c r="T87"/>
      <c r="U87"/>
      <c r="V87"/>
      <c r="W87"/>
      <c r="X87"/>
      <c r="Y87"/>
      <c r="Z87"/>
      <c r="AA87"/>
      <c r="AB87"/>
      <c r="AC87"/>
      <c r="AD87"/>
      <c r="AE87"/>
      <c r="AF87"/>
      <c r="AG87"/>
      <c r="AH87"/>
      <c r="AI87"/>
      <c r="AJ87"/>
      <c r="AK87"/>
      <c r="AL87"/>
      <c r="AM87"/>
      <c r="AN87"/>
      <c r="AO87"/>
      <c r="AP87"/>
    </row>
    <row r="88" spans="1:42" x14ac:dyDescent="0.3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row>
    <row r="89" spans="1:42" x14ac:dyDescent="0.3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row>
    <row r="90" spans="1:42" x14ac:dyDescent="0.3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row>
    <row r="91" spans="1:42" x14ac:dyDescent="0.3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row>
    <row r="92" spans="1:42" x14ac:dyDescent="0.3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row>
    <row r="93" spans="1:42" x14ac:dyDescent="0.3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row>
    <row r="94" spans="1:42" x14ac:dyDescent="0.3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row>
    <row r="95" spans="1:42" x14ac:dyDescent="0.3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row>
    <row r="96" spans="1:42" x14ac:dyDescent="0.3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row>
    <row r="97" spans="1:42" x14ac:dyDescent="0.3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row>
    <row r="98" spans="1:42" x14ac:dyDescent="0.3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row>
    <row r="99" spans="1:42" x14ac:dyDescent="0.3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row>
    <row r="100" spans="1:42" x14ac:dyDescent="0.3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row>
    <row r="101" spans="1:42" x14ac:dyDescent="0.3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row>
    <row r="102" spans="1:42" x14ac:dyDescent="0.3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row>
    <row r="103" spans="1:42" x14ac:dyDescent="0.3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row>
    <row r="104" spans="1:42" x14ac:dyDescent="0.3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row>
    <row r="105" spans="1:42" s="34" customFormat="1" x14ac:dyDescent="0.35">
      <c r="A105"/>
      <c r="B105"/>
      <c r="C105"/>
      <c r="D105"/>
      <c r="E105"/>
      <c r="F105"/>
      <c r="G105"/>
      <c r="H105"/>
      <c r="I105"/>
      <c r="J105"/>
      <c r="K105"/>
      <c r="L105"/>
      <c r="M105"/>
      <c r="N105"/>
      <c r="O105"/>
      <c r="P105"/>
      <c r="Q105"/>
      <c r="R105"/>
      <c r="S105"/>
      <c r="T105" s="291"/>
      <c r="U105" s="291"/>
      <c r="V105" s="291"/>
      <c r="W105" s="291"/>
      <c r="X105" s="291"/>
      <c r="Y105" s="291"/>
      <c r="Z105" s="291"/>
      <c r="AA105" s="291"/>
      <c r="AB105" s="291"/>
      <c r="AC105" s="291"/>
      <c r="AD105" s="291"/>
      <c r="AE105" s="291"/>
      <c r="AF105" s="291"/>
      <c r="AG105" s="291"/>
      <c r="AH105" s="291"/>
      <c r="AI105" s="291"/>
      <c r="AJ105" s="291"/>
      <c r="AK105" s="291"/>
      <c r="AL105" s="291"/>
      <c r="AM105" s="291"/>
      <c r="AN105" s="291"/>
      <c r="AO105" s="291"/>
      <c r="AP105" s="291"/>
    </row>
    <row r="106" spans="1:42" s="34" customFormat="1" x14ac:dyDescent="0.35">
      <c r="A106"/>
      <c r="B106"/>
      <c r="C106"/>
      <c r="D106"/>
      <c r="E106"/>
      <c r="F106"/>
      <c r="G106"/>
      <c r="H106"/>
      <c r="I106"/>
      <c r="J106"/>
      <c r="K106"/>
      <c r="L106"/>
      <c r="M106"/>
      <c r="N106"/>
      <c r="O106"/>
      <c r="P106"/>
      <c r="Q106"/>
      <c r="R106"/>
      <c r="S106"/>
      <c r="T106" s="291"/>
      <c r="U106" s="291"/>
      <c r="V106" s="291"/>
      <c r="W106" s="291"/>
      <c r="X106" s="291"/>
      <c r="Y106" s="291"/>
      <c r="Z106" s="291"/>
      <c r="AA106" s="291"/>
      <c r="AB106" s="291"/>
      <c r="AC106" s="291"/>
      <c r="AD106" s="291"/>
      <c r="AE106" s="291"/>
      <c r="AF106" s="291"/>
      <c r="AG106" s="291"/>
      <c r="AH106" s="291"/>
      <c r="AI106" s="291"/>
      <c r="AJ106" s="291"/>
      <c r="AK106" s="291"/>
      <c r="AL106" s="291"/>
      <c r="AM106" s="291"/>
      <c r="AN106" s="291"/>
      <c r="AO106" s="291"/>
      <c r="AP106" s="291"/>
    </row>
    <row r="107" spans="1:42" s="34" customFormat="1" x14ac:dyDescent="0.35">
      <c r="A107"/>
      <c r="B107"/>
      <c r="C107"/>
      <c r="D107"/>
      <c r="E107"/>
      <c r="F107"/>
      <c r="G107"/>
      <c r="H107"/>
      <c r="I107"/>
      <c r="J107"/>
      <c r="K107"/>
      <c r="L107"/>
      <c r="M107"/>
      <c r="N107"/>
      <c r="O107"/>
      <c r="P107"/>
      <c r="Q107"/>
      <c r="R107"/>
      <c r="S107"/>
      <c r="T107" s="291"/>
      <c r="U107" s="291"/>
      <c r="V107" s="291"/>
      <c r="W107" s="291"/>
      <c r="X107" s="291"/>
      <c r="Y107" s="291"/>
      <c r="Z107" s="291"/>
      <c r="AA107" s="291"/>
      <c r="AB107" s="291"/>
      <c r="AC107" s="291"/>
      <c r="AD107" s="291"/>
      <c r="AE107" s="291"/>
      <c r="AF107" s="291"/>
      <c r="AG107" s="291"/>
      <c r="AH107" s="291"/>
      <c r="AI107" s="291"/>
      <c r="AJ107" s="291"/>
      <c r="AK107" s="291"/>
      <c r="AL107" s="291"/>
      <c r="AM107" s="291"/>
      <c r="AN107" s="291"/>
      <c r="AO107" s="291"/>
      <c r="AP107" s="291"/>
    </row>
    <row r="108" spans="1:42" s="34" customFormat="1" x14ac:dyDescent="0.35">
      <c r="A108"/>
      <c r="B108"/>
      <c r="C108"/>
      <c r="D108"/>
      <c r="E108"/>
      <c r="F108"/>
      <c r="G108"/>
      <c r="H108"/>
      <c r="I108"/>
      <c r="J108"/>
      <c r="K108"/>
      <c r="L108"/>
      <c r="M108"/>
      <c r="N108"/>
      <c r="O108"/>
      <c r="P108"/>
      <c r="Q108"/>
      <c r="R108"/>
      <c r="S108"/>
      <c r="T108" s="291"/>
      <c r="U108" s="291"/>
      <c r="V108" s="291"/>
      <c r="W108" s="291"/>
      <c r="X108" s="291"/>
      <c r="Y108" s="291"/>
      <c r="Z108" s="291"/>
      <c r="AA108" s="291"/>
      <c r="AB108" s="291"/>
      <c r="AC108" s="291"/>
      <c r="AD108" s="291"/>
      <c r="AE108" s="291"/>
      <c r="AF108" s="291"/>
      <c r="AG108" s="291"/>
      <c r="AH108" s="291"/>
      <c r="AI108" s="291"/>
      <c r="AJ108" s="291"/>
      <c r="AK108" s="291"/>
      <c r="AL108" s="291"/>
      <c r="AM108" s="291"/>
      <c r="AN108" s="291"/>
      <c r="AO108" s="291"/>
      <c r="AP108" s="29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4"/>
  <sheetViews>
    <sheetView zoomScale="85" zoomScaleNormal="85" workbookViewId="0">
      <pane xSplit="1" topLeftCell="B1" activePane="topRight" state="frozen"/>
      <selection activeCell="A17" sqref="A17"/>
      <selection pane="topRight" activeCell="E15" sqref="E15"/>
    </sheetView>
  </sheetViews>
  <sheetFormatPr baseColWidth="10" defaultRowHeight="15.5" x14ac:dyDescent="0.35"/>
  <cols>
    <col min="1" max="1" width="24.33203125" customWidth="1"/>
    <col min="2" max="2" width="18.9140625" customWidth="1"/>
    <col min="3" max="4" width="19.08203125" customWidth="1"/>
    <col min="5" max="6" width="14.33203125" customWidth="1"/>
    <col min="7" max="7" width="19.1640625" customWidth="1"/>
    <col min="8" max="8" width="16.33203125" customWidth="1"/>
    <col min="9" max="9" width="18.25" customWidth="1"/>
    <col min="10" max="19" width="16.5" customWidth="1"/>
    <col min="20" max="21" width="14" customWidth="1"/>
    <col min="22" max="22" width="15.6640625" customWidth="1"/>
  </cols>
  <sheetData>
    <row r="1" spans="1:25" x14ac:dyDescent="0.35">
      <c r="A1" s="9" t="s">
        <v>555</v>
      </c>
      <c r="G1" s="9" t="s">
        <v>556</v>
      </c>
    </row>
    <row r="2" spans="1:25" x14ac:dyDescent="0.35">
      <c r="A2" s="15" t="s">
        <v>557</v>
      </c>
      <c r="B2" s="15" t="s">
        <v>558</v>
      </c>
      <c r="G2" s="15" t="s">
        <v>559</v>
      </c>
      <c r="H2" s="15" t="s">
        <v>560</v>
      </c>
      <c r="I2" s="15" t="s">
        <v>561</v>
      </c>
      <c r="J2" s="199" t="s">
        <v>562</v>
      </c>
    </row>
    <row r="3" spans="1:25" ht="18" x14ac:dyDescent="0.35">
      <c r="A3" s="140" t="s">
        <v>563</v>
      </c>
      <c r="B3" s="196">
        <f t="array" ref="B3">MEDIAN(E21:E42)</f>
        <v>150</v>
      </c>
      <c r="C3" s="14"/>
      <c r="E3" s="36"/>
      <c r="F3" s="33"/>
      <c r="G3" s="11" t="s">
        <v>4609</v>
      </c>
      <c r="H3" s="54">
        <f>H4+H5</f>
        <v>18454.959352054721</v>
      </c>
      <c r="I3" s="97">
        <f>H3/101.5414</f>
        <v>181.74812787744429</v>
      </c>
      <c r="J3" s="199" t="s">
        <v>564</v>
      </c>
    </row>
    <row r="4" spans="1:25" x14ac:dyDescent="0.35">
      <c r="A4" s="140" t="s">
        <v>565</v>
      </c>
      <c r="B4" s="196">
        <f t="array" ref="B4">MEDIAN(F21:F42)</f>
        <v>151.92307692307651</v>
      </c>
      <c r="C4" s="14"/>
      <c r="E4" s="36"/>
      <c r="F4" s="33"/>
      <c r="G4" s="10" t="s">
        <v>566</v>
      </c>
      <c r="H4" s="202">
        <f t="array" ref="H4">(B3*Références!D3)+(B4*Références!D4)+(B5*Références!D5)+(B6*Références!D6)+(B7*Références!D7)+(B8*Références!D8)+(B9*Références!D9)</f>
        <v>16192.834352054719</v>
      </c>
      <c r="I4" s="97">
        <f>H4/101.5414</f>
        <v>159.47026879730552</v>
      </c>
      <c r="J4" s="199" t="s">
        <v>3569</v>
      </c>
    </row>
    <row r="5" spans="1:25" x14ac:dyDescent="0.35">
      <c r="A5" s="140" t="s">
        <v>567</v>
      </c>
      <c r="B5" s="196">
        <f t="array" ref="B5">MEDIAN(G21:G42)</f>
        <v>117.3913043478255</v>
      </c>
      <c r="C5" s="14"/>
      <c r="E5" s="36"/>
      <c r="F5" s="33"/>
      <c r="G5" s="10" t="s">
        <v>568</v>
      </c>
      <c r="H5" s="202">
        <f t="array" ref="H5">(B10*Références!D10)+(B11*Références!D11)+(B12*Références!D12)+(B13*Références!D13)+(B14*Références!D14)+(B15*Références!D15)+(B16*Références!D16)</f>
        <v>2262.125</v>
      </c>
      <c r="I5" s="97">
        <f>H5/101.5414</f>
        <v>22.277859080138743</v>
      </c>
    </row>
    <row r="6" spans="1:25" x14ac:dyDescent="0.35">
      <c r="A6" s="140" t="s">
        <v>569</v>
      </c>
      <c r="B6" s="196">
        <f t="array" ref="B6">MEDIAN(H21:H42)</f>
        <v>137.93103448275801</v>
      </c>
      <c r="C6" s="14"/>
      <c r="G6" s="34"/>
      <c r="H6" s="202"/>
      <c r="I6" s="97"/>
      <c r="L6" s="59"/>
    </row>
    <row r="7" spans="1:25" x14ac:dyDescent="0.35">
      <c r="A7" s="140" t="s">
        <v>570</v>
      </c>
      <c r="B7" s="196">
        <f t="array" ref="B7">MEDIAN(I21:I42)</f>
        <v>250</v>
      </c>
      <c r="C7" s="14"/>
    </row>
    <row r="8" spans="1:25" x14ac:dyDescent="0.35">
      <c r="A8" s="140" t="s">
        <v>571</v>
      </c>
      <c r="B8" s="196">
        <f t="array" ref="B8">MEDIAN(J21:J42)</f>
        <v>291.666666666666</v>
      </c>
      <c r="C8" s="14"/>
      <c r="L8" s="33"/>
    </row>
    <row r="9" spans="1:25" ht="18" x14ac:dyDescent="0.35">
      <c r="A9" s="140" t="s">
        <v>572</v>
      </c>
      <c r="B9" s="196">
        <f t="array" ref="B9">MEDIAN(K21:K42)</f>
        <v>1100</v>
      </c>
      <c r="C9" s="14"/>
      <c r="G9" s="10" t="s">
        <v>4610</v>
      </c>
      <c r="H9" s="202">
        <f t="array" ref="H9">(H15*Références!D17)</f>
        <v>3000</v>
      </c>
      <c r="I9" s="97">
        <f>H9/101.5414</f>
        <v>29.5445995426496</v>
      </c>
    </row>
    <row r="10" spans="1:25" x14ac:dyDescent="0.35">
      <c r="A10" s="195" t="s">
        <v>573</v>
      </c>
      <c r="B10" s="197">
        <f t="array" ref="B10">MEDIAN(L21:L42)</f>
        <v>40</v>
      </c>
      <c r="C10" s="14"/>
      <c r="F10" s="34"/>
      <c r="G10" s="34"/>
      <c r="H10" s="34"/>
      <c r="I10" s="34"/>
      <c r="J10" s="34"/>
      <c r="K10" s="34"/>
      <c r="L10" s="22"/>
    </row>
    <row r="11" spans="1:25" x14ac:dyDescent="0.35">
      <c r="A11" s="195" t="s">
        <v>574</v>
      </c>
      <c r="B11" s="197">
        <f t="array" ref="B11">MEDIAN(M21:M42)</f>
        <v>25</v>
      </c>
      <c r="C11" s="14"/>
      <c r="F11" s="34"/>
      <c r="G11" s="34"/>
      <c r="H11" s="34"/>
      <c r="I11" s="34"/>
      <c r="J11" s="34"/>
      <c r="K11" s="34"/>
      <c r="L11" s="33"/>
      <c r="N11" s="36"/>
    </row>
    <row r="12" spans="1:25" x14ac:dyDescent="0.35">
      <c r="A12" s="195" t="s">
        <v>575</v>
      </c>
      <c r="B12" s="197">
        <f t="array" ref="B12">MEDIAN(P21:P42)</f>
        <v>93.75</v>
      </c>
      <c r="C12" s="14"/>
      <c r="F12" s="34"/>
      <c r="G12" s="34"/>
      <c r="H12" s="34"/>
      <c r="I12" s="34"/>
      <c r="J12" s="34"/>
      <c r="K12" s="34"/>
    </row>
    <row r="13" spans="1:25" x14ac:dyDescent="0.35">
      <c r="A13" s="195" t="s">
        <v>576</v>
      </c>
      <c r="B13" s="197">
        <f t="array" ref="B13">MEDIAN(N21:N42)</f>
        <v>50</v>
      </c>
      <c r="C13" s="14"/>
      <c r="F13" s="34"/>
      <c r="G13" s="37" t="s">
        <v>577</v>
      </c>
      <c r="H13" s="34"/>
      <c r="I13" s="34"/>
      <c r="J13" s="34"/>
      <c r="K13" s="34"/>
      <c r="L13" s="33"/>
    </row>
    <row r="14" spans="1:25" x14ac:dyDescent="0.35">
      <c r="A14" s="195" t="s">
        <v>578</v>
      </c>
      <c r="B14" s="197">
        <f t="array" ref="B14">MEDIAN(Q21:Q42)</f>
        <v>100</v>
      </c>
      <c r="C14" s="39"/>
      <c r="F14" s="34"/>
      <c r="G14" s="15" t="s">
        <v>559</v>
      </c>
      <c r="H14" s="15" t="s">
        <v>560</v>
      </c>
      <c r="I14" s="34"/>
      <c r="J14" s="34"/>
      <c r="K14" s="34"/>
    </row>
    <row r="15" spans="1:25" x14ac:dyDescent="0.35">
      <c r="A15" s="195" t="s">
        <v>580</v>
      </c>
      <c r="B15" s="197">
        <f t="array" ref="B15">MEDIAN(R21:R42)</f>
        <v>22.5</v>
      </c>
      <c r="C15" s="39"/>
      <c r="F15" s="34"/>
      <c r="G15" s="34" t="s">
        <v>579</v>
      </c>
      <c r="H15" s="40">
        <f t="array" ref="H15">MEDIAN(S21:S42)</f>
        <v>20</v>
      </c>
      <c r="I15" s="34"/>
      <c r="J15" s="34"/>
      <c r="K15" s="34"/>
      <c r="V15" s="34"/>
      <c r="W15" s="34"/>
      <c r="X15" s="34"/>
      <c r="Y15" s="34"/>
    </row>
    <row r="16" spans="1:25" x14ac:dyDescent="0.35">
      <c r="A16" s="195" t="s">
        <v>3567</v>
      </c>
      <c r="B16" s="197">
        <f t="array" ref="B16">MEDIAN(O21:O42)</f>
        <v>30</v>
      </c>
      <c r="C16" s="14"/>
      <c r="F16" s="34"/>
      <c r="G16" s="34"/>
      <c r="H16" s="40"/>
      <c r="I16" s="34"/>
      <c r="J16" s="34"/>
      <c r="K16" s="34"/>
      <c r="R16" s="252"/>
      <c r="V16" s="34"/>
      <c r="W16" s="34"/>
      <c r="X16" s="34"/>
      <c r="Y16" s="34"/>
    </row>
    <row r="17" spans="1:42" x14ac:dyDescent="0.35">
      <c r="A17" s="95" t="s">
        <v>579</v>
      </c>
      <c r="B17" s="198">
        <f t="array" ref="B17">MEDIAN(S21:S42)</f>
        <v>20</v>
      </c>
      <c r="C17" s="14"/>
      <c r="F17" s="34"/>
      <c r="G17" s="34"/>
      <c r="H17" s="34"/>
      <c r="I17" s="34"/>
      <c r="J17" s="34"/>
      <c r="K17" s="34"/>
      <c r="V17" s="34"/>
      <c r="W17" s="34"/>
      <c r="X17" s="34"/>
      <c r="Y17" s="34"/>
    </row>
    <row r="18" spans="1:42" x14ac:dyDescent="0.35">
      <c r="A18" s="42"/>
      <c r="B18" s="24"/>
      <c r="C18" s="14"/>
      <c r="F18" s="34"/>
      <c r="G18" s="34"/>
      <c r="H18" s="34"/>
      <c r="I18" s="34"/>
      <c r="J18" s="34"/>
      <c r="K18" s="34"/>
      <c r="V18" s="34"/>
      <c r="W18" s="34"/>
      <c r="X18" s="34"/>
      <c r="Y18" s="34"/>
      <c r="AA18" s="34"/>
      <c r="AB18" s="34"/>
      <c r="AC18" s="34"/>
      <c r="AD18" s="34"/>
      <c r="AE18" s="34"/>
      <c r="AF18" s="34"/>
      <c r="AG18" s="34"/>
      <c r="AH18" s="34"/>
      <c r="AI18" s="34"/>
    </row>
    <row r="19" spans="1:42" ht="17.5" x14ac:dyDescent="0.35">
      <c r="A19" s="9" t="s">
        <v>4951</v>
      </c>
      <c r="F19" s="34"/>
      <c r="G19" s="34"/>
      <c r="H19" s="34"/>
      <c r="I19" s="34"/>
      <c r="J19" s="34"/>
      <c r="K19" s="34"/>
      <c r="V19" s="34"/>
      <c r="W19" s="34"/>
      <c r="X19" s="34"/>
      <c r="Y19" s="34"/>
      <c r="AA19" s="34"/>
      <c r="AB19" s="34"/>
      <c r="AC19" s="34"/>
      <c r="AD19" s="34"/>
      <c r="AE19" s="34"/>
      <c r="AF19" s="34"/>
      <c r="AG19" s="34"/>
      <c r="AH19" s="34"/>
      <c r="AI19" s="34"/>
    </row>
    <row r="20" spans="1:42" x14ac:dyDescent="0.35">
      <c r="A20" s="30" t="s">
        <v>548</v>
      </c>
      <c r="B20" s="30" t="s">
        <v>4969</v>
      </c>
      <c r="C20" s="30" t="s">
        <v>62</v>
      </c>
      <c r="D20" s="30" t="s">
        <v>550</v>
      </c>
      <c r="E20" s="30" t="s">
        <v>3565</v>
      </c>
      <c r="F20" s="30" t="s">
        <v>3566</v>
      </c>
      <c r="G20" s="30" t="s">
        <v>3552</v>
      </c>
      <c r="H20" s="30" t="s">
        <v>3553</v>
      </c>
      <c r="I20" s="30" t="s">
        <v>3554</v>
      </c>
      <c r="J20" s="30" t="s">
        <v>3555</v>
      </c>
      <c r="K20" s="30" t="s">
        <v>3556</v>
      </c>
      <c r="L20" s="30" t="s">
        <v>3557</v>
      </c>
      <c r="M20" s="30" t="s">
        <v>3558</v>
      </c>
      <c r="N20" s="30" t="s">
        <v>3559</v>
      </c>
      <c r="O20" s="30" t="s">
        <v>3560</v>
      </c>
      <c r="P20" s="30" t="s">
        <v>3561</v>
      </c>
      <c r="Q20" s="30" t="s">
        <v>3562</v>
      </c>
      <c r="R20" s="30" t="s">
        <v>3563</v>
      </c>
      <c r="S20" s="30" t="s">
        <v>3564</v>
      </c>
      <c r="T20" s="38"/>
      <c r="U20" s="38"/>
      <c r="V20" s="38"/>
      <c r="W20" s="225"/>
      <c r="X20" s="225"/>
      <c r="Y20" s="225"/>
      <c r="Z20" s="38"/>
      <c r="AA20" s="39"/>
      <c r="AB20" s="39"/>
      <c r="AC20" s="38"/>
      <c r="AD20" s="38"/>
      <c r="AE20" s="38"/>
      <c r="AF20" s="225"/>
      <c r="AG20" s="39"/>
      <c r="AH20" s="39"/>
      <c r="AI20" s="225"/>
      <c r="AJ20" s="39"/>
      <c r="AK20" s="225"/>
      <c r="AL20" s="39"/>
      <c r="AM20" s="39"/>
      <c r="AN20" s="39"/>
      <c r="AO20" s="225"/>
    </row>
    <row r="21" spans="1:42" x14ac:dyDescent="0.35">
      <c r="A21" s="108" t="s">
        <v>4968</v>
      </c>
      <c r="B21" s="11" t="s">
        <v>600</v>
      </c>
      <c r="C21" s="10" t="s">
        <v>1854</v>
      </c>
      <c r="D21" s="10" t="s">
        <v>4973</v>
      </c>
      <c r="E21" s="34">
        <f t="array" ref="E21">MEDIAN(IF(Processed_Data!$G$2:$G$349=Prix_Médians!C21,Processed_Data!$BB$2:$BB$349))</f>
        <v>150</v>
      </c>
      <c r="F21" s="39">
        <f t="array" ref="F21">MEDIAN(IF(Processed_Data!$G$2:$G$349=Prix_Médians!C21,Processed_Data!$BE$2:$BE$349))</f>
        <v>134.61538461538399</v>
      </c>
      <c r="G21" s="39">
        <f t="array" ref="G21">MEDIAN(IF(Processed_Data!$G$2:$G$349=Prix_Médians!C21,Processed_Data!$BH$2:$BH$349))</f>
        <v>164.13043478260801</v>
      </c>
      <c r="H21" s="39">
        <f t="array" ref="H21">MEDIAN(IF(Processed_Data!$G$2:$G$349=Prix_Médians!C21,Processed_Data!$BK$2:$BK$349))</f>
        <v>133.62068965517199</v>
      </c>
      <c r="I21" s="39">
        <f t="array" ref="I21">MEDIAN(IF(Processed_Data!$G$2:$G$349=Prix_Médians!C21,Processed_Data!$BN$2:$BN$349))</f>
        <v>312.5</v>
      </c>
      <c r="J21" s="39">
        <f t="array" ref="J21">MEDIAN(IF(Processed_Data!$G$2:$G$349=Prix_Médians!C21,Processed_Data!$BQ$2:$BQ$349))</f>
        <v>312.5</v>
      </c>
      <c r="K21" s="39">
        <f t="array" ref="K21">MEDIAN(IF(Processed_Data!$G$2:$G$349=Prix_Médians!C21,Processed_Data!$CC$2:$CC$349))</f>
        <v>1100</v>
      </c>
      <c r="L21" s="38" t="s">
        <v>259</v>
      </c>
      <c r="M21" s="39">
        <f t="array" ref="M21">MEDIAN(IF(Processed_Data!$G$2:$G$349=Prix_Médians!C21,Processed_Data!$EC$2:$EC$349))</f>
        <v>25</v>
      </c>
      <c r="N21" s="39">
        <f t="array" ref="N21">MEDIAN(IF(Processed_Data!$G$2:$G$349=Prix_Médians!C21,Processed_Data!$EE$2:$EE$349))</f>
        <v>50</v>
      </c>
      <c r="O21" s="39">
        <f t="array" ref="O21">MEDIAN(IF(Processed_Data!$G$2:$G$349=Prix_Médians!C21,Processed_Data!$EK$2:$EK$349))</f>
        <v>35</v>
      </c>
      <c r="P21" s="39">
        <f t="array" ref="P21">MEDIAN(IF(Processed_Data!$G$2:$G$349=Prix_Médians!C21,Processed_Data!$EQ$2:$EQ$349))</f>
        <v>100</v>
      </c>
      <c r="Q21" s="39">
        <f t="array" ref="Q21">MEDIAN(IF(Processed_Data!$G$2:$G$349=Prix_Médians!$C$21,Processed_Data!$EX$2:$EX$349))</f>
        <v>100</v>
      </c>
      <c r="R21" s="38" t="s">
        <v>259</v>
      </c>
      <c r="S21" s="39">
        <f t="array" ref="S21">5*(TRIMMEAN(IF(Processed_Data!$G:$G=Prix_Médians!C21,Processed_Data!IM:IM),0.2))</f>
        <v>20</v>
      </c>
      <c r="T21" s="38"/>
      <c r="U21" s="38"/>
      <c r="V21" s="38"/>
      <c r="W21" s="225"/>
      <c r="X21" s="225"/>
      <c r="Y21" s="225"/>
      <c r="Z21" s="38"/>
      <c r="AA21" s="39"/>
      <c r="AB21" s="39"/>
      <c r="AC21" s="38"/>
      <c r="AD21" s="38"/>
      <c r="AE21" s="38"/>
      <c r="AF21" s="225"/>
      <c r="AG21" s="39"/>
      <c r="AH21" s="39"/>
      <c r="AI21" s="225"/>
      <c r="AJ21" s="39"/>
      <c r="AK21" s="225"/>
      <c r="AL21" s="39"/>
      <c r="AM21" s="39"/>
      <c r="AN21" s="39"/>
      <c r="AO21" s="225"/>
    </row>
    <row r="22" spans="1:42" x14ac:dyDescent="0.35">
      <c r="A22" s="224" t="s">
        <v>501</v>
      </c>
      <c r="B22" s="11" t="s">
        <v>505</v>
      </c>
      <c r="C22" s="10" t="s">
        <v>506</v>
      </c>
      <c r="D22" s="10" t="s">
        <v>247</v>
      </c>
      <c r="E22" s="34">
        <f t="array" ref="E22">MEDIAN(IF(Processed_Data!$G$2:$G$349=Prix_Médians!C22,Processed_Data!$BB$2:$BB$349))</f>
        <v>200</v>
      </c>
      <c r="F22" s="39">
        <f t="array" ref="F22">MEDIAN(IF(Processed_Data!$G$2:$G$349=Prix_Médians!C22,Processed_Data!$BE$2:$BE$349))</f>
        <v>153.84615384615299</v>
      </c>
      <c r="G22" s="39">
        <f t="array" ref="G22">MEDIAN(IF(Processed_Data!$G$2:$G$349=Prix_Médians!C22,Processed_Data!$BH$2:$BH$349))</f>
        <v>108.695652173913</v>
      </c>
      <c r="H22" s="39">
        <f t="array" ref="H22">MEDIAN(IF(Processed_Data!$G$2:$G$349=Prix_Médians!C22,Processed_Data!$BK$2:$BK$349))</f>
        <v>137.93103448275801</v>
      </c>
      <c r="I22" s="39">
        <f t="array" ref="I22">MEDIAN(IF(Processed_Data!$G$2:$G$349=Prix_Médians!C22,Processed_Data!$BN$2:$BN$349))</f>
        <v>250</v>
      </c>
      <c r="J22" s="38" t="s">
        <v>259</v>
      </c>
      <c r="K22" s="39">
        <f t="array" ref="K22">MEDIAN(IF(Processed_Data!$G$2:$G$349=Prix_Médians!C22,Processed_Data!$CC$2:$CC$349))</f>
        <v>1000</v>
      </c>
      <c r="L22" s="39">
        <f t="array" ref="L22">MEDIAN(IF(Processed_Data!$G$2:$G$349=Prix_Médians!C22,Processed_Data!$EA$2:$EA$343))</f>
        <v>40</v>
      </c>
      <c r="M22" s="39">
        <f t="array" ref="M22">MEDIAN(IF(Processed_Data!$G$2:$G$349=Prix_Médians!C22,Processed_Data!$EC$2:$EC$349))</f>
        <v>25</v>
      </c>
      <c r="N22" s="39">
        <f t="array" ref="N22">MEDIAN(IF(Processed_Data!$G$2:$G$349=Prix_Médians!C22,Processed_Data!$EE$2:$EE$349))</f>
        <v>60</v>
      </c>
      <c r="O22" s="39">
        <f t="array" ref="O22">MEDIAN(IF(Processed_Data!$G$2:$G$349=Prix_Médians!C22,Processed_Data!$EK$2:$EK$349))</f>
        <v>50</v>
      </c>
      <c r="P22" s="39">
        <f t="array" ref="P22">MEDIAN(IF(Processed_Data!$G$2:$G$349=Prix_Médians!C22,Processed_Data!$EQ$2:$EQ$349))</f>
        <v>150</v>
      </c>
      <c r="Q22" s="39">
        <f t="array" ref="Q22">MEDIAN(IF(Processed_Data!$G$2:$G$349=Prix_Médians!$C$21,Processed_Data!$EX$2:$EX$349))</f>
        <v>100</v>
      </c>
      <c r="R22" s="39">
        <f t="array" ref="R22">MEDIAN(IF(Processed_Data!$G$2:$G$349=Prix_Médians!C22,Processed_Data!$FK$2:$FK$349))</f>
        <v>15</v>
      </c>
      <c r="S22" s="39">
        <f t="array" ref="S22">5*(TRIMMEAN(IF(Processed_Data!$G:$G=Prix_Médians!C22,Processed_Data!IM:IM),0.2))</f>
        <v>50</v>
      </c>
      <c r="T22" s="38"/>
      <c r="U22" s="38"/>
      <c r="V22" s="38"/>
      <c r="W22" s="225"/>
      <c r="X22" s="225"/>
      <c r="Y22" s="225"/>
      <c r="Z22" s="38"/>
      <c r="AA22" s="39"/>
      <c r="AB22" s="39"/>
      <c r="AC22" s="38"/>
      <c r="AD22" s="38"/>
      <c r="AE22" s="38"/>
      <c r="AF22" s="225"/>
      <c r="AG22" s="39"/>
      <c r="AH22" s="39"/>
      <c r="AI22" s="225"/>
      <c r="AJ22" s="39"/>
      <c r="AK22" s="225"/>
      <c r="AL22" s="39"/>
      <c r="AM22" s="39"/>
      <c r="AN22" s="39"/>
      <c r="AO22" s="225"/>
    </row>
    <row r="23" spans="1:42" x14ac:dyDescent="0.35">
      <c r="A23" s="224" t="s">
        <v>3447</v>
      </c>
      <c r="B23" s="11" t="s">
        <v>1791</v>
      </c>
      <c r="C23" s="10" t="s">
        <v>2014</v>
      </c>
      <c r="D23" s="10" t="s">
        <v>366</v>
      </c>
      <c r="E23" s="34">
        <f t="array" ref="E23">MEDIAN(IF(Processed_Data!$G$2:$G$349=Prix_Médians!C23,Processed_Data!$BB$2:$BB$349))</f>
        <v>130</v>
      </c>
      <c r="F23" s="39">
        <f t="array" ref="F23">MEDIAN(IF(Processed_Data!$G$2:$G$349=Prix_Médians!C23,Processed_Data!$BE$2:$BE$349))</f>
        <v>161.53846153846101</v>
      </c>
      <c r="G23" s="39">
        <f t="array" ref="G23">MEDIAN(IF(Processed_Data!$G$2:$G$349=Prix_Médians!C23,Processed_Data!$BH$2:$BH$349))</f>
        <v>113.04347826086899</v>
      </c>
      <c r="H23" s="39">
        <f t="array" ref="H23">MEDIAN(IF(Processed_Data!$G$2:$G$349=Prix_Médians!C23,Processed_Data!$BK$2:$BK$349))</f>
        <v>155.172413793103</v>
      </c>
      <c r="I23" s="39">
        <f t="array" ref="I23">MEDIAN(IF(Processed_Data!$G$2:$G$349=Prix_Médians!C23,Processed_Data!$BN$2:$BN$349))</f>
        <v>291.666666666666</v>
      </c>
      <c r="J23" s="39">
        <f t="array" ref="J23">MEDIAN(IF(Processed_Data!$G$2:$G$349=Prix_Médians!C23,Processed_Data!$BQ$2:$BQ$349))</f>
        <v>291.666666666666</v>
      </c>
      <c r="K23" s="39">
        <f t="array" ref="K23">MEDIAN(IF(Processed_Data!$G$2:$G$349=Prix_Médians!C23,Processed_Data!$CC$2:$CC$349))</f>
        <v>1100</v>
      </c>
      <c r="L23" s="39">
        <f t="array" ref="L23">MEDIAN(IF(Processed_Data!$G$2:$G$349=Prix_Médians!C23,Processed_Data!$EA$2:$EA$343))</f>
        <v>60</v>
      </c>
      <c r="M23" s="39">
        <f t="array" ref="M23">MEDIAN(IF(Processed_Data!$G$2:$G$349=Prix_Médians!C23,Processed_Data!$EC$2:$EC$349))</f>
        <v>20</v>
      </c>
      <c r="N23" s="39">
        <f t="array" ref="N23">MEDIAN(IF(Processed_Data!$G$2:$G$349=Prix_Médians!C23,Processed_Data!$EE$2:$EE$349))</f>
        <v>25</v>
      </c>
      <c r="O23" s="39">
        <f t="array" ref="O23">MEDIAN(IF(Processed_Data!$G$2:$G$349=Prix_Médians!C23,Processed_Data!$EK$2:$EK$349))</f>
        <v>35</v>
      </c>
      <c r="P23" s="39">
        <f t="array" ref="P23">MEDIAN(IF(Processed_Data!$G$2:$G$349=Prix_Médians!C23,Processed_Data!$EQ$2:$EQ$349))</f>
        <v>75</v>
      </c>
      <c r="Q23" s="39">
        <f t="array" ref="Q23">MEDIAN(IF(Processed_Data!$G$2:$G$349=Prix_Médians!$C$21,Processed_Data!$EX$2:$EX$349))</f>
        <v>100</v>
      </c>
      <c r="R23" s="38" t="s">
        <v>259</v>
      </c>
      <c r="S23" s="39">
        <f t="array" ref="S23">5*(TRIMMEAN(IF(Processed_Data!$G:$G=Prix_Médians!C23,Processed_Data!IM:IM),0.2))</f>
        <v>3.333333333333333</v>
      </c>
      <c r="T23" s="38"/>
      <c r="U23" s="38"/>
      <c r="V23" s="38"/>
      <c r="W23" s="225"/>
      <c r="X23" s="225"/>
      <c r="Y23" s="225"/>
      <c r="Z23" s="38"/>
      <c r="AA23" s="39"/>
      <c r="AB23" s="39"/>
      <c r="AC23" s="38"/>
      <c r="AD23" s="38"/>
      <c r="AE23" s="38"/>
      <c r="AF23" s="225"/>
      <c r="AG23" s="39"/>
      <c r="AH23" s="39"/>
      <c r="AI23" s="225"/>
      <c r="AJ23" s="39"/>
      <c r="AK23" s="225"/>
      <c r="AL23" s="39"/>
      <c r="AM23" s="39"/>
      <c r="AN23" s="39"/>
      <c r="AO23" s="225"/>
    </row>
    <row r="24" spans="1:42" x14ac:dyDescent="0.35">
      <c r="A24" s="224" t="s">
        <v>3447</v>
      </c>
      <c r="B24" s="11" t="s">
        <v>1791</v>
      </c>
      <c r="C24" s="10" t="s">
        <v>1975</v>
      </c>
      <c r="D24" s="10" t="s">
        <v>366</v>
      </c>
      <c r="E24" s="34">
        <f t="array" ref="E24">MEDIAN(IF(Processed_Data!$G$2:$G$349=Prix_Médians!C24,Processed_Data!$BB$2:$BB$349))</f>
        <v>175</v>
      </c>
      <c r="F24" s="39">
        <f t="array" ref="F24">MEDIAN(IF(Processed_Data!$G$2:$G$349=Prix_Médians!C24,Processed_Data!$BE$2:$BE$349))</f>
        <v>173.07692307692301</v>
      </c>
      <c r="G24" s="39">
        <f t="array" ref="G24">MEDIAN(IF(Processed_Data!$G$2:$G$349=Prix_Médians!C24,Processed_Data!$BH$2:$BH$349))</f>
        <v>152.173913043478</v>
      </c>
      <c r="H24" s="39">
        <f t="array" ref="H24">MEDIAN(IF(Processed_Data!$G$2:$G$349=Prix_Médians!C24,Processed_Data!$BK$2:$BK$349))</f>
        <v>155.172413793103</v>
      </c>
      <c r="I24" s="39">
        <f t="array" ref="I24">MEDIAN(IF(Processed_Data!$G$2:$G$349=Prix_Médians!C24,Processed_Data!$BN$2:$BN$349))</f>
        <v>291.666666666666</v>
      </c>
      <c r="J24" s="38" t="s">
        <v>259</v>
      </c>
      <c r="K24" s="39">
        <f t="array" ref="K24">MEDIAN(IF(Processed_Data!$G$2:$G$349=Prix_Médians!C24,Processed_Data!$CC$2:$CC$349))</f>
        <v>1200</v>
      </c>
      <c r="L24" s="39">
        <f t="array" ref="L24">MEDIAN(IF(Processed_Data!$G$2:$G$349=Prix_Médians!C24,Processed_Data!$EA$2:$EA$343))</f>
        <v>65</v>
      </c>
      <c r="M24" s="39">
        <f t="array" ref="M24">MEDIAN(IF(Processed_Data!$G$2:$G$349=Prix_Médians!C24,Processed_Data!$EC$2:$EC$349))</f>
        <v>25</v>
      </c>
      <c r="N24" s="38" t="s">
        <v>259</v>
      </c>
      <c r="O24" s="39">
        <f t="array" ref="O24">MEDIAN(IF(Processed_Data!$G$2:$G$349=Prix_Médians!C24,Processed_Data!$EK$2:$EK$349))</f>
        <v>35</v>
      </c>
      <c r="P24" s="39">
        <f t="array" ref="P24">MEDIAN(IF(Processed_Data!$G$2:$G$349=Prix_Médians!C24,Processed_Data!$EQ$2:$EQ$349))</f>
        <v>125</v>
      </c>
      <c r="Q24" s="39">
        <f t="array" ref="Q24">MEDIAN(IF(Processed_Data!$G$2:$G$349=Prix_Médians!$C$21,Processed_Data!$EX$2:$EX$349))</f>
        <v>100</v>
      </c>
      <c r="R24" s="39">
        <f t="array" ref="R24">MEDIAN(IF(Processed_Data!$G$2:$G$349=Prix_Médians!C24,Processed_Data!$FK$2:$FK$349))</f>
        <v>10</v>
      </c>
      <c r="S24" s="39">
        <f t="array" ref="S24">5*(TRIMMEAN(IF(Processed_Data!$G:$G=Prix_Médians!C24,Processed_Data!IM:IM),0.2))</f>
        <v>0</v>
      </c>
      <c r="T24" s="38"/>
      <c r="U24" s="38"/>
      <c r="V24" s="38"/>
      <c r="W24" s="225"/>
      <c r="X24" s="225"/>
      <c r="Y24" s="225"/>
      <c r="Z24" s="38"/>
      <c r="AA24" s="39"/>
      <c r="AB24" s="39"/>
      <c r="AC24" s="38"/>
      <c r="AD24" s="38"/>
      <c r="AE24" s="38"/>
      <c r="AF24" s="225"/>
      <c r="AG24" s="39"/>
      <c r="AH24" s="39"/>
      <c r="AI24" s="225"/>
      <c r="AJ24" s="39"/>
      <c r="AK24" s="225"/>
      <c r="AL24" s="39"/>
      <c r="AM24" s="39"/>
      <c r="AN24" s="39"/>
      <c r="AO24" s="225"/>
    </row>
    <row r="25" spans="1:42" x14ac:dyDescent="0.35">
      <c r="A25" s="224" t="s">
        <v>3447</v>
      </c>
      <c r="B25" s="11" t="s">
        <v>1791</v>
      </c>
      <c r="C25" s="10" t="s">
        <v>1981</v>
      </c>
      <c r="D25" s="10" t="s">
        <v>247</v>
      </c>
      <c r="E25" s="34">
        <f t="array" ref="E25">MEDIAN(IF(Processed_Data!$G$2:$G$349=Prix_Médians!C25,Processed_Data!$BB$2:$BB$349))</f>
        <v>175</v>
      </c>
      <c r="F25" s="39">
        <f t="array" ref="F25">MEDIAN(IF(Processed_Data!$G$2:$G$349=Prix_Médians!C25,Processed_Data!$BE$2:$BE$349))</f>
        <v>161.53846153846101</v>
      </c>
      <c r="G25" s="39">
        <f t="array" ref="G25">MEDIAN(IF(Processed_Data!$G$2:$G$349=Prix_Médians!C25,Processed_Data!$BH$2:$BH$349))</f>
        <v>152.173913021739</v>
      </c>
      <c r="H25" s="39">
        <f t="array" ref="H25">MEDIAN(IF(Processed_Data!$G$2:$G$349=Prix_Médians!C25,Processed_Data!$BK$2:$BK$349))</f>
        <v>155.172413793103</v>
      </c>
      <c r="I25" s="39">
        <f t="array" ref="I25">MEDIAN(IF(Processed_Data!$G$2:$G$349=Prix_Médians!C25,Processed_Data!$BN$2:$BN$349))</f>
        <v>291.666666666666</v>
      </c>
      <c r="J25" s="38" t="s">
        <v>259</v>
      </c>
      <c r="K25" s="39">
        <f t="array" ref="K25">MEDIAN(IF(Processed_Data!$G$2:$G$349=Prix_Médians!C25,Processed_Data!$CC$2:$CC$349))</f>
        <v>1100</v>
      </c>
      <c r="L25" s="38" t="s">
        <v>259</v>
      </c>
      <c r="M25" s="39">
        <f t="array" ref="M25">MEDIAN(IF(Processed_Data!$G$2:$G$349=Prix_Médians!C25,Processed_Data!$EC$2:$EC$349))</f>
        <v>20</v>
      </c>
      <c r="N25" s="38" t="s">
        <v>259</v>
      </c>
      <c r="O25" s="39">
        <f t="array" ref="O25">MEDIAN(IF(Processed_Data!$G$2:$G$349=Prix_Médians!C25,Processed_Data!$EK$2:$EK$349))</f>
        <v>75</v>
      </c>
      <c r="P25" s="39">
        <f t="array" ref="P25">MEDIAN(IF(Processed_Data!$G$2:$G$349=Prix_Médians!C25,Processed_Data!$EQ$2:$EQ$349))</f>
        <v>75</v>
      </c>
      <c r="Q25" s="39">
        <f t="array" ref="Q25">MEDIAN(IF(Processed_Data!$G$2:$G$349=Prix_Médians!$C$21,Processed_Data!$EX$2:$EX$349))</f>
        <v>100</v>
      </c>
      <c r="R25" s="38" t="s">
        <v>259</v>
      </c>
      <c r="S25" s="39">
        <f t="array" ref="S25">5*(TRIMMEAN(IF(Processed_Data!$G:$G=Prix_Médians!C25,Processed_Data!IM:IM),0.2))</f>
        <v>23.333333333333336</v>
      </c>
      <c r="T25" s="38"/>
      <c r="U25" s="38"/>
      <c r="V25" s="38"/>
      <c r="W25" s="225"/>
      <c r="X25" s="225"/>
      <c r="Y25" s="225"/>
      <c r="Z25" s="38"/>
      <c r="AA25" s="39"/>
      <c r="AB25" s="39"/>
      <c r="AC25" s="38"/>
      <c r="AD25" s="38"/>
      <c r="AE25" s="38"/>
      <c r="AF25" s="225"/>
      <c r="AG25" s="39"/>
      <c r="AH25" s="39"/>
      <c r="AI25" s="225"/>
      <c r="AJ25" s="39"/>
      <c r="AK25" s="225"/>
      <c r="AL25" s="39"/>
      <c r="AM25" s="39"/>
      <c r="AN25" s="39"/>
      <c r="AO25" s="225"/>
      <c r="AP25" s="39"/>
    </row>
    <row r="26" spans="1:42" x14ac:dyDescent="0.35">
      <c r="A26" s="224" t="s">
        <v>235</v>
      </c>
      <c r="B26" s="11" t="s">
        <v>601</v>
      </c>
      <c r="C26" s="10" t="s">
        <v>2121</v>
      </c>
      <c r="D26" s="10" t="s">
        <v>247</v>
      </c>
      <c r="E26" s="34">
        <f t="array" ref="E26">MEDIAN(IF(Processed_Data!$G$2:$G$349=Prix_Médians!C26,Processed_Data!$BB$2:$BB$349))</f>
        <v>125</v>
      </c>
      <c r="F26" s="39">
        <f t="array" ref="F26">MEDIAN(IF(Processed_Data!$G$2:$G$349=Prix_Médians!C26,Processed_Data!$BE$2:$BE$349))</f>
        <v>153.84615384615299</v>
      </c>
      <c r="G26" s="39">
        <f t="array" ref="G26">MEDIAN(IF(Processed_Data!$G$2:$G$349=Prix_Médians!C26,Processed_Data!$BH$2:$BH$349))</f>
        <v>108.695652173913</v>
      </c>
      <c r="H26" s="39">
        <f t="array" ref="H26">MEDIAN(IF(Processed_Data!$G$2:$G$349=Prix_Médians!C26,Processed_Data!$BK$2:$BK$349))</f>
        <v>137.93103448275801</v>
      </c>
      <c r="I26" s="39">
        <f t="array" ref="I26">MEDIAN(IF(Processed_Data!$G$2:$G$349=Prix_Médians!C26,Processed_Data!$BN$2:$BN$349))</f>
        <v>250</v>
      </c>
      <c r="J26" s="39">
        <f t="array" ref="J26">MEDIAN(IF(Processed_Data!$G$2:$G$349=Prix_Médians!C26,Processed_Data!$BQ$2:$BQ$349))</f>
        <v>312.5</v>
      </c>
      <c r="K26" s="39">
        <f t="array" ref="K26">MEDIAN(IF(Processed_Data!$G$2:$G$349=Prix_Médians!C26,Processed_Data!$CC$2:$CC$349))</f>
        <v>1110</v>
      </c>
      <c r="L26" s="39">
        <f t="array" ref="L26">MEDIAN(IF(Processed_Data!$G$2:$G$349=Prix_Médians!C26,Processed_Data!$EA$2:$EA$343))</f>
        <v>57.5</v>
      </c>
      <c r="M26" s="39">
        <f t="array" ref="M26">MEDIAN(IF(Processed_Data!$G$2:$G$349=Prix_Médians!C26,Processed_Data!$EC$2:$EC$349))</f>
        <v>25</v>
      </c>
      <c r="N26" s="39">
        <f t="array" ref="N26">MEDIAN(IF(Processed_Data!$G$2:$G$349=Prix_Médians!C26,Processed_Data!$EE$2:$EE$349))</f>
        <v>25</v>
      </c>
      <c r="O26" s="39">
        <f t="array" ref="O26">MEDIAN(IF(Processed_Data!$G$2:$G$349=Prix_Médians!C26,Processed_Data!$EK$2:$EK$349))</f>
        <v>25</v>
      </c>
      <c r="P26" s="39">
        <f t="array" ref="P26">MEDIAN(IF(Processed_Data!$G$2:$G$349=Prix_Médians!C26,Processed_Data!$EQ$2:$EQ$349))</f>
        <v>87.5</v>
      </c>
      <c r="Q26" s="39">
        <f t="array" ref="Q26">MEDIAN(IF(Processed_Data!$G$2:$G$349=Prix_Médians!$C$21,Processed_Data!$EX$2:$EX$349))</f>
        <v>100</v>
      </c>
      <c r="R26" s="39">
        <f t="array" ref="R26">MEDIAN(IF(Processed_Data!$G$2:$G$349=Prix_Médians!C26,Processed_Data!$FK$2:$FK$349))</f>
        <v>10</v>
      </c>
      <c r="S26" s="39">
        <f t="array" ref="S26">5*(TRIMMEAN(IF(Processed_Data!$G:$G=Prix_Médians!C26,Processed_Data!IM:IM),0.2))</f>
        <v>21.25</v>
      </c>
      <c r="T26" s="38"/>
      <c r="U26" s="38"/>
      <c r="V26" s="38"/>
      <c r="W26" s="225"/>
      <c r="X26" s="225"/>
      <c r="Y26" s="225"/>
      <c r="Z26" s="38"/>
      <c r="AA26" s="39"/>
      <c r="AB26" s="39"/>
      <c r="AC26" s="38"/>
      <c r="AD26" s="38"/>
      <c r="AE26" s="38"/>
      <c r="AF26" s="225"/>
      <c r="AG26" s="39"/>
      <c r="AH26" s="39"/>
      <c r="AI26" s="225"/>
      <c r="AJ26" s="39"/>
      <c r="AK26" s="225"/>
      <c r="AL26" s="39"/>
      <c r="AM26" s="39"/>
      <c r="AN26" s="39"/>
      <c r="AO26" s="225"/>
      <c r="AP26" s="39"/>
    </row>
    <row r="27" spans="1:42" x14ac:dyDescent="0.35">
      <c r="A27" s="224" t="s">
        <v>235</v>
      </c>
      <c r="B27" s="11" t="s">
        <v>601</v>
      </c>
      <c r="C27" s="10" t="s">
        <v>2026</v>
      </c>
      <c r="D27" s="10" t="s">
        <v>247</v>
      </c>
      <c r="E27" s="39">
        <f t="array" ref="E27">MEDIAN(IF(Processed_Data!$G$2:$G$349=Prix_Médians!C27,Processed_Data!$BB$2:$BB$349))</f>
        <v>137.5</v>
      </c>
      <c r="F27" s="39">
        <f t="array" ref="F27">MEDIAN(IF(Processed_Data!$G$2:$G$349=Prix_Médians!C27,Processed_Data!$BE$2:$BE$349))</f>
        <v>134.61538461538399</v>
      </c>
      <c r="G27" s="39">
        <f t="array" ref="G27">MEDIAN(IF(Processed_Data!$G$2:$G$349=Prix_Médians!C27,Processed_Data!$BH$2:$BH$349))</f>
        <v>108.695652173913</v>
      </c>
      <c r="H27" s="39">
        <f t="array" ref="H27">MEDIAN(IF(Processed_Data!$G$2:$G$349=Prix_Médians!C27,Processed_Data!$BK$2:$BK$349))</f>
        <v>137.93103448275801</v>
      </c>
      <c r="I27" s="39">
        <f t="array" ref="I27">MEDIAN(IF(Processed_Data!$G$2:$G$349=Prix_Médians!C27,Processed_Data!$BN$2:$BN$349))</f>
        <v>291.666666666666</v>
      </c>
      <c r="J27" s="39">
        <f t="array" ref="J27">MEDIAN(IF(Processed_Data!$G$2:$G$349=Prix_Médians!C27,Processed_Data!$BQ$2:$BQ$349))</f>
        <v>291.666666666666</v>
      </c>
      <c r="K27" s="39">
        <f t="array" ref="K27">MEDIAN(IF(Processed_Data!$G$2:$G$349=Prix_Médians!C27,Processed_Data!$CC$2:$CC$349))</f>
        <v>1050</v>
      </c>
      <c r="L27" s="39">
        <f t="array" ref="L27">MEDIAN(IF(Processed_Data!$G$2:$G$349=Prix_Médians!C27,Processed_Data!$EA$2:$EA$343))</f>
        <v>40</v>
      </c>
      <c r="M27" s="39">
        <f t="array" ref="M27">MEDIAN(IF(Processed_Data!$G$2:$G$349=Prix_Médians!C27,Processed_Data!$EC$2:$EC$349))</f>
        <v>25</v>
      </c>
      <c r="N27" s="39">
        <f t="array" ref="N27">MEDIAN(IF(Processed_Data!$G$2:$G$349=Prix_Médians!C27,Processed_Data!$EE$2:$EE$349))</f>
        <v>25</v>
      </c>
      <c r="O27" s="39">
        <f t="array" ref="O27">MEDIAN(IF(Processed_Data!$G$2:$G$349=Prix_Médians!C27,Processed_Data!$EK$2:$EK$349))</f>
        <v>25</v>
      </c>
      <c r="P27" s="39">
        <f t="array" ref="P27">MEDIAN(IF(Processed_Data!$G$2:$G$349=Prix_Médians!C27,Processed_Data!$EQ$2:$EQ$349))</f>
        <v>100</v>
      </c>
      <c r="Q27" s="39">
        <f t="array" ref="Q27">MEDIAN(IF(Processed_Data!$G$2:$G$349=Prix_Médians!$C$21,Processed_Data!$EX$2:$EX$349))</f>
        <v>100</v>
      </c>
      <c r="R27" s="39">
        <f t="array" ref="R27">MEDIAN(IF(Processed_Data!$G$2:$G$349=Prix_Médians!C27,Processed_Data!$FK$2:$FK$349))</f>
        <v>10</v>
      </c>
      <c r="S27" s="39">
        <f t="array" ref="S27">5*(TRIMMEAN(IF(Processed_Data!$G:$G=Prix_Médians!C27,Processed_Data!IM:IM),0.2))</f>
        <v>40.833333333333329</v>
      </c>
      <c r="T27" s="225"/>
      <c r="U27" s="225"/>
      <c r="V27" s="225"/>
      <c r="W27" s="38"/>
      <c r="X27" s="38"/>
      <c r="Y27" s="225"/>
      <c r="Z27" s="38"/>
      <c r="AA27" s="38"/>
      <c r="AB27" s="38"/>
      <c r="AC27" s="38"/>
      <c r="AD27" s="38"/>
      <c r="AE27" s="225"/>
      <c r="AF27" s="39"/>
      <c r="AG27" s="225"/>
      <c r="AH27" s="39"/>
      <c r="AI27" s="225"/>
      <c r="AJ27" s="39"/>
      <c r="AK27" s="225"/>
      <c r="AL27" s="39"/>
      <c r="AM27" s="225"/>
      <c r="AN27" s="39"/>
      <c r="AO27" s="225"/>
      <c r="AP27" s="39"/>
    </row>
    <row r="28" spans="1:42" x14ac:dyDescent="0.35">
      <c r="A28" s="224" t="s">
        <v>235</v>
      </c>
      <c r="B28" s="11" t="s">
        <v>601</v>
      </c>
      <c r="C28" s="10" t="s">
        <v>1987</v>
      </c>
      <c r="D28" s="10" t="s">
        <v>247</v>
      </c>
      <c r="E28" s="34">
        <f t="array" ref="E28">MEDIAN(IF(Processed_Data!$G$2:$G$349=Prix_Médians!C28,Processed_Data!$BB$2:$BB$349))</f>
        <v>125</v>
      </c>
      <c r="F28" s="39">
        <f t="array" ref="F28">MEDIAN(IF(Processed_Data!$G$2:$G$349=Prix_Médians!C28,Processed_Data!$BE$2:$BE$349))</f>
        <v>153.84615384615299</v>
      </c>
      <c r="G28" s="39">
        <f t="array" ref="G28">MEDIAN(IF(Processed_Data!$G$2:$G$349=Prix_Médians!C28,Processed_Data!$BH$2:$BH$349))</f>
        <v>108.695652173913</v>
      </c>
      <c r="H28" s="39">
        <f t="array" ref="H28">MEDIAN(IF(Processed_Data!$G$2:$G$349=Prix_Médians!C28,Processed_Data!$BK$2:$BK$349))</f>
        <v>137.93103448275801</v>
      </c>
      <c r="I28" s="39">
        <f t="array" ref="I28">MEDIAN(IF(Processed_Data!$G$2:$G$349=Prix_Médians!C28,Processed_Data!$BN$2:$BN$349))</f>
        <v>291.666666666666</v>
      </c>
      <c r="J28" s="39">
        <f t="array" ref="J28">MEDIAN(IF(Processed_Data!$G$2:$G$349=Prix_Médians!C28,Processed_Data!$BQ$2:$BQ$349))</f>
        <v>270.83333333333297</v>
      </c>
      <c r="K28" s="39">
        <f t="array" ref="K28">MEDIAN(IF(Processed_Data!$G$2:$G$349=Prix_Médians!C28,Processed_Data!$CC$2:$CC$349))</f>
        <v>1100</v>
      </c>
      <c r="L28" s="39">
        <f t="array" ref="L28">MEDIAN(IF(Processed_Data!$G$2:$G$349=Prix_Médians!C28,Processed_Data!$EA$2:$EA$343))</f>
        <v>35</v>
      </c>
      <c r="M28" s="39">
        <f t="array" ref="M28">MEDIAN(IF(Processed_Data!$G$2:$G$349=Prix_Médians!C28,Processed_Data!$EC$2:$EC$349))</f>
        <v>25</v>
      </c>
      <c r="N28" s="39">
        <f t="array" ref="N28">MEDIAN(IF(Processed_Data!$G$2:$G$349=Prix_Médians!C28,Processed_Data!$EE$2:$EE$349))</f>
        <v>20</v>
      </c>
      <c r="O28" s="39">
        <f t="array" ref="O28">MEDIAN(IF(Processed_Data!$G$2:$G$349=Prix_Médians!C28,Processed_Data!$EK$2:$EK$349))</f>
        <v>25</v>
      </c>
      <c r="P28" s="39">
        <f t="array" ref="P28">MEDIAN(IF(Processed_Data!$G$2:$G$349=Prix_Médians!C28,Processed_Data!$EQ$2:$EQ$349))</f>
        <v>125</v>
      </c>
      <c r="Q28" s="39">
        <f t="array" ref="Q28">MEDIAN(IF(Processed_Data!$G$2:$G$349=Prix_Médians!$C$21,Processed_Data!$EX$2:$EX$349))</f>
        <v>100</v>
      </c>
      <c r="R28" s="39">
        <f t="array" ref="R28">MEDIAN(IF(Processed_Data!$G$2:$G$349=Prix_Médians!C28,Processed_Data!$FK$2:$FK$349))</f>
        <v>25</v>
      </c>
      <c r="S28" s="39">
        <f t="array" ref="S28">5*(TRIMMEAN(IF(Processed_Data!$G:$G=Prix_Médians!C28,Processed_Data!IM:IM),0.2))</f>
        <v>36</v>
      </c>
      <c r="T28" s="225"/>
      <c r="U28" s="225"/>
      <c r="V28" s="38"/>
      <c r="W28" s="38"/>
      <c r="X28" s="38"/>
      <c r="Y28" s="38"/>
      <c r="Z28" s="64"/>
      <c r="AA28" s="39"/>
      <c r="AB28" s="39"/>
      <c r="AC28" s="39"/>
      <c r="AD28" s="39"/>
      <c r="AE28" s="39"/>
      <c r="AF28" s="225"/>
      <c r="AG28" s="225"/>
      <c r="AH28" s="225"/>
      <c r="AI28" s="225"/>
      <c r="AJ28" s="225"/>
      <c r="AK28" s="225"/>
      <c r="AL28" s="225"/>
      <c r="AM28" s="225"/>
      <c r="AN28" s="225"/>
      <c r="AO28" s="225"/>
      <c r="AP28" s="39"/>
    </row>
    <row r="29" spans="1:42" x14ac:dyDescent="0.35">
      <c r="A29" s="224" t="s">
        <v>235</v>
      </c>
      <c r="B29" s="11" t="s">
        <v>601</v>
      </c>
      <c r="C29" s="10" t="s">
        <v>2068</v>
      </c>
      <c r="D29" s="10" t="s">
        <v>247</v>
      </c>
      <c r="E29" s="34">
        <f t="array" ref="E29">MEDIAN(IF(Processed_Data!$G$2:$G$349=Prix_Médians!C29,Processed_Data!$BB$2:$BB$349))</f>
        <v>125</v>
      </c>
      <c r="F29" s="39">
        <f t="array" ref="F29">MEDIAN(IF(Processed_Data!$G$2:$G$349=Prix_Médians!C29,Processed_Data!$BE$2:$BE$349))</f>
        <v>144.23076923076849</v>
      </c>
      <c r="G29" s="39">
        <f t="array" ref="G29">MEDIAN(IF(Processed_Data!$G$2:$G$349=Prix_Médians!C29,Processed_Data!$BH$2:$BH$349))</f>
        <v>107.60869565217351</v>
      </c>
      <c r="H29" s="39">
        <f t="array" ref="H29">MEDIAN(IF(Processed_Data!$G$2:$G$349=Prix_Médians!C29,Processed_Data!$BK$2:$BK$349))</f>
        <v>137.93103448275801</v>
      </c>
      <c r="I29" s="39">
        <f t="array" ref="I29">MEDIAN(IF(Processed_Data!$G$2:$G$349=Prix_Médians!C29,Processed_Data!$BN$2:$BN$349))</f>
        <v>250</v>
      </c>
      <c r="J29" s="39">
        <f t="array" ref="J29">MEDIAN(IF(Processed_Data!$G$2:$G$349=Prix_Médians!C29,Processed_Data!$BQ$2:$BQ$349))</f>
        <v>229.16666666666652</v>
      </c>
      <c r="K29" s="39">
        <f t="array" ref="K29">MEDIAN(IF(Processed_Data!$G$2:$G$349=Prix_Médians!C29,Processed_Data!$CC$2:$CC$349))</f>
        <v>1100</v>
      </c>
      <c r="L29" s="39">
        <f t="array" ref="L29">MEDIAN(IF(Processed_Data!$G$2:$G$349=Prix_Médians!C29,Processed_Data!$EA$2:$EA$343))</f>
        <v>75</v>
      </c>
      <c r="M29" s="39">
        <f t="array" ref="M29">MEDIAN(IF(Processed_Data!$G$2:$G$349=Prix_Médians!C29,Processed_Data!$EC$2:$EC$349))</f>
        <v>25</v>
      </c>
      <c r="N29" s="39">
        <f t="array" ref="N29">MEDIAN(IF(Processed_Data!$G$2:$G$349=Prix_Médians!C29,Processed_Data!$EE$2:$EE$349))</f>
        <v>25</v>
      </c>
      <c r="O29" s="39">
        <f t="array" ref="O29">MEDIAN(IF(Processed_Data!$G$2:$G$349=Prix_Médians!C29,Processed_Data!$EK$2:$EK$349))</f>
        <v>30</v>
      </c>
      <c r="P29" s="39">
        <f t="array" ref="P29">MEDIAN(IF(Processed_Data!$G$2:$G$349=Prix_Médians!C29,Processed_Data!$EQ$2:$EQ$349))</f>
        <v>112.5</v>
      </c>
      <c r="Q29" s="39">
        <f t="array" ref="Q29">MEDIAN(IF(Processed_Data!$G$2:$G$349=Prix_Médians!$C$21,Processed_Data!$EX$2:$EX$349))</f>
        <v>100</v>
      </c>
      <c r="R29" s="39">
        <f t="array" ref="R29">MEDIAN(IF(Processed_Data!$G$2:$G$349=Prix_Médians!C29,Processed_Data!$FK$2:$FK$349))</f>
        <v>25</v>
      </c>
      <c r="S29" s="39">
        <f t="array" ref="S29">5*(TRIMMEAN(IF(Processed_Data!$G:$G=Prix_Médians!C29,Processed_Data!IM:IM),0.2))</f>
        <v>17.5</v>
      </c>
      <c r="T29" s="39"/>
      <c r="U29" s="38"/>
      <c r="V29" s="225"/>
      <c r="W29" s="225"/>
      <c r="X29" s="225"/>
      <c r="Y29" s="225"/>
      <c r="Z29" s="225"/>
      <c r="AA29" s="225"/>
      <c r="AB29" s="225"/>
      <c r="AC29" s="225"/>
      <c r="AD29" s="225"/>
      <c r="AE29" s="225"/>
      <c r="AF29" s="225"/>
      <c r="AG29" s="225"/>
      <c r="AH29" s="225"/>
      <c r="AI29" s="225"/>
      <c r="AJ29" s="225"/>
      <c r="AK29" s="225"/>
      <c r="AL29" s="225"/>
      <c r="AM29" s="225"/>
      <c r="AN29" s="225"/>
      <c r="AO29" s="225"/>
      <c r="AP29" s="39"/>
    </row>
    <row r="30" spans="1:42" x14ac:dyDescent="0.35">
      <c r="A30" s="224" t="s">
        <v>235</v>
      </c>
      <c r="B30" s="11" t="s">
        <v>239</v>
      </c>
      <c r="C30" s="10" t="s">
        <v>240</v>
      </c>
      <c r="D30" s="10" t="s">
        <v>247</v>
      </c>
      <c r="E30" s="34">
        <f t="array" ref="E30">MEDIAN(IF(Processed_Data!$G$2:$G$349=Prix_Médians!C30,Processed_Data!$BB$2:$BB$349))</f>
        <v>150</v>
      </c>
      <c r="F30" s="39">
        <f t="array" ref="F30">MEDIAN(IF(Processed_Data!$G$2:$G$349=Prix_Médians!C30,Processed_Data!$BE$2:$BE$349))</f>
        <v>134.61538461538399</v>
      </c>
      <c r="G30" s="39">
        <f t="array" ref="G30">MEDIAN(IF(Processed_Data!$G$2:$G$349=Prix_Médians!C30,Processed_Data!$BH$2:$BH$349))</f>
        <v>113.04347826086899</v>
      </c>
      <c r="H30" s="39">
        <f t="array" ref="H30">MEDIAN(IF(Processed_Data!$G$2:$G$349=Prix_Médians!C30,Processed_Data!$BK$2:$BK$349))</f>
        <v>129.31034482758599</v>
      </c>
      <c r="I30" s="39">
        <f t="array" ref="I30">MEDIAN(IF(Processed_Data!$G$2:$G$349=Prix_Médians!C30,Processed_Data!$BN$2:$BN$349))</f>
        <v>250</v>
      </c>
      <c r="J30" s="39">
        <f t="array" ref="J30">MEDIAN(IF(Processed_Data!$G$2:$G$349=Prix_Médians!C30,Processed_Data!$BQ$2:$BQ$349))</f>
        <v>312.5</v>
      </c>
      <c r="K30" s="39">
        <f t="array" ref="K30">MEDIAN(IF(Processed_Data!$G$2:$G$349=Prix_Médians!C30,Processed_Data!$CC$2:$CC$349))</f>
        <v>1150</v>
      </c>
      <c r="L30" s="39">
        <f t="array" ref="L30">MEDIAN(IF(Processed_Data!$G$2:$G$349=Prix_Médians!C30,Processed_Data!$EA$2:$EA$343))</f>
        <v>37.5</v>
      </c>
      <c r="M30" s="39">
        <f t="array" ref="M30">MEDIAN(IF(Processed_Data!$G$2:$G$349=Prix_Médians!C30,Processed_Data!$EC$2:$EC$349))</f>
        <v>25</v>
      </c>
      <c r="N30" s="39">
        <f t="array" ref="N30">MEDIAN(IF(Processed_Data!$G$2:$G$349=Prix_Médians!C30,Processed_Data!$EE$2:$EE$349))</f>
        <v>50</v>
      </c>
      <c r="O30" s="39">
        <f t="array" ref="O30">MEDIAN(IF(Processed_Data!$G$2:$G$349=Prix_Médians!C30,Processed_Data!$EK$2:$EK$349))</f>
        <v>35</v>
      </c>
      <c r="P30" s="39">
        <f t="array" ref="P30">MEDIAN(IF(Processed_Data!$G$2:$G$349=Prix_Médians!C30,Processed_Data!$EQ$2:$EQ$349))</f>
        <v>112.5</v>
      </c>
      <c r="Q30" s="39">
        <f t="array" ref="Q30">MEDIAN(IF(Processed_Data!$G$2:$G$349=Prix_Médians!$C$21,Processed_Data!$EX$2:$EX$349))</f>
        <v>100</v>
      </c>
      <c r="R30" s="39">
        <f t="array" ref="R30">MEDIAN(IF(Processed_Data!$G$2:$G$349=Prix_Médians!C30,Processed_Data!$FK$2:$FK$349))</f>
        <v>10</v>
      </c>
      <c r="S30" s="39">
        <f t="array" ref="S30">5*(TRIMMEAN(IF(Processed_Data!$G:$G=Prix_Médians!C30,Processed_Data!IM:IM),0.2))</f>
        <v>39.4</v>
      </c>
      <c r="T30" s="225"/>
      <c r="U30" s="225"/>
      <c r="V30" s="225"/>
      <c r="W30" s="38"/>
      <c r="X30" s="225"/>
      <c r="Y30" s="225"/>
      <c r="Z30" s="225"/>
      <c r="AA30" s="225"/>
      <c r="AB30" s="225"/>
      <c r="AC30" s="225"/>
      <c r="AD30" s="225"/>
      <c r="AE30" s="38"/>
      <c r="AF30" s="225"/>
      <c r="AG30" s="225"/>
      <c r="AH30" s="225"/>
      <c r="AI30" s="225"/>
      <c r="AJ30" s="225"/>
      <c r="AK30" s="225"/>
      <c r="AL30" s="225"/>
      <c r="AM30" s="225"/>
      <c r="AN30" s="225"/>
      <c r="AO30" s="225"/>
      <c r="AP30" s="39"/>
    </row>
    <row r="31" spans="1:42" x14ac:dyDescent="0.35">
      <c r="A31" s="224" t="s">
        <v>437</v>
      </c>
      <c r="B31" s="11" t="s">
        <v>441</v>
      </c>
      <c r="C31" s="10" t="s">
        <v>486</v>
      </c>
      <c r="D31" s="10" t="s">
        <v>247</v>
      </c>
      <c r="E31" s="34">
        <f t="array" ref="E31">MEDIAN(IF(Processed_Data!$G$2:$G$349=Prix_Médians!C31,Processed_Data!$BB$2:$BB$349))</f>
        <v>225</v>
      </c>
      <c r="F31" s="39">
        <f t="array" ref="F31">MEDIAN(IF(Processed_Data!$G$2:$G$349=Prix_Médians!C31,Processed_Data!$BE$2:$BE$349))</f>
        <v>150</v>
      </c>
      <c r="G31" s="39">
        <f t="array" ref="G31">MEDIAN(IF(Processed_Data!$G$2:$G$349=Prix_Médians!C31,Processed_Data!$BH$2:$BH$349))</f>
        <v>165.2173913043475</v>
      </c>
      <c r="H31" s="39">
        <f t="array" ref="H31">MEDIAN(IF(Processed_Data!$G$2:$G$349=Prix_Médians!C31,Processed_Data!$BK$2:$BK$349))</f>
        <v>134.482758620689</v>
      </c>
      <c r="I31" s="39">
        <f t="array" ref="I31">MEDIAN(IF(Processed_Data!$G$2:$G$349=Prix_Médians!C31,Processed_Data!$BN$2:$BN$349))</f>
        <v>250</v>
      </c>
      <c r="J31" s="39">
        <f t="array" ref="J31">MEDIAN(IF(Processed_Data!$G$2:$G$349=Prix_Médians!C31,Processed_Data!$BQ$2:$BQ$349))</f>
        <v>312.5</v>
      </c>
      <c r="K31" s="39">
        <f t="array" ref="K31">MEDIAN(IF(Processed_Data!$G$2:$G$349=Prix_Médians!C31,Processed_Data!$CC$2:$CC$349))</f>
        <v>1200</v>
      </c>
      <c r="L31" s="39">
        <f t="array" ref="L31">MEDIAN(IF(Processed_Data!$G$2:$G$349=Prix_Médians!C31,Processed_Data!$EA$2:$EA$343))</f>
        <v>45</v>
      </c>
      <c r="M31" s="39">
        <f t="array" ref="M31">MEDIAN(IF(Processed_Data!$G$2:$G$349=Prix_Médians!C31,Processed_Data!$EC$2:$EC$349))</f>
        <v>25</v>
      </c>
      <c r="N31" s="39">
        <f t="array" ref="N31">MEDIAN(IF(Processed_Data!$G$2:$G$349=Prix_Médians!C31,Processed_Data!$EE$2:$EE$349))</f>
        <v>50</v>
      </c>
      <c r="O31" s="39">
        <f t="array" ref="O31">MEDIAN(IF(Processed_Data!$G$2:$G$349=Prix_Médians!C31,Processed_Data!$EK$2:$EK$349))</f>
        <v>25</v>
      </c>
      <c r="P31" s="39">
        <f t="array" ref="P31">MEDIAN(IF(Processed_Data!$G$2:$G$349=Prix_Médians!C31,Processed_Data!$EQ$2:$EQ$349))</f>
        <v>100</v>
      </c>
      <c r="Q31" s="39">
        <f t="array" ref="Q31">MEDIAN(IF(Processed_Data!$G$2:$G$349=Prix_Médians!$C$21,Processed_Data!$EX$2:$EX$349))</f>
        <v>100</v>
      </c>
      <c r="R31" s="39">
        <f t="array" ref="R31">MEDIAN(IF(Processed_Data!$G$2:$G$349=Prix_Médians!C31,Processed_Data!$FK$2:$FK$349))</f>
        <v>25</v>
      </c>
      <c r="S31" s="39">
        <f t="array" ref="S31">5*(TRIMMEAN(IF(Processed_Data!$G:$G=Prix_Médians!C31,Processed_Data!IM:IM),0.2))</f>
        <v>20</v>
      </c>
      <c r="T31" s="38"/>
      <c r="U31" s="38"/>
      <c r="V31" s="38"/>
      <c r="W31" s="225"/>
      <c r="X31" s="38"/>
      <c r="Y31" s="38"/>
      <c r="Z31" s="38"/>
      <c r="AA31" s="38"/>
      <c r="AB31" s="38"/>
      <c r="AC31" s="38"/>
      <c r="AD31" s="38"/>
      <c r="AE31" s="225"/>
      <c r="AF31" s="225"/>
      <c r="AG31" s="225"/>
      <c r="AH31" s="38"/>
      <c r="AI31" s="38"/>
      <c r="AJ31" s="38"/>
      <c r="AK31" s="225"/>
      <c r="AL31" s="38"/>
      <c r="AM31" s="225"/>
      <c r="AN31" s="225"/>
      <c r="AO31" s="225"/>
      <c r="AP31" s="39"/>
    </row>
    <row r="32" spans="1:42" x14ac:dyDescent="0.35">
      <c r="A32" s="224" t="s">
        <v>450</v>
      </c>
      <c r="B32" s="11" t="s">
        <v>331</v>
      </c>
      <c r="C32" s="10" t="s">
        <v>452</v>
      </c>
      <c r="D32" s="10" t="s">
        <v>366</v>
      </c>
      <c r="E32" s="34">
        <f t="array" ref="E32">MEDIAN(IF(Processed_Data!$G$2:$G$349=Prix_Médians!C32,Processed_Data!$BB$2:$BB$349))</f>
        <v>125</v>
      </c>
      <c r="F32" s="39">
        <f t="array" ref="F32">MEDIAN(IF(Processed_Data!$G$2:$G$349=Prix_Médians!C32,Processed_Data!$BE$2:$BE$349))</f>
        <v>134.61538461538399</v>
      </c>
      <c r="G32" s="39">
        <f t="array" ref="G32">MEDIAN(IF(Processed_Data!$G$2:$G$349=Prix_Médians!C32,Processed_Data!$BH$2:$BH$349))</f>
        <v>130.434782608695</v>
      </c>
      <c r="H32" s="39">
        <f t="array" ref="H32">MEDIAN(IF(Processed_Data!$G$2:$G$349=Prix_Médians!C32,Processed_Data!$BK$2:$BK$349))</f>
        <v>137.93103448275801</v>
      </c>
      <c r="I32" s="39">
        <f t="array" ref="I32">MEDIAN(IF(Processed_Data!$G$2:$G$349=Prix_Médians!C32,Processed_Data!$BN$2:$BN$349))</f>
        <v>250</v>
      </c>
      <c r="J32" s="39">
        <f t="array" ref="J32">MEDIAN(IF(Processed_Data!$G$2:$G$349=Prix_Médians!C32,Processed_Data!$BQ$2:$BQ$349))</f>
        <v>270.83333333333297</v>
      </c>
      <c r="K32" s="39">
        <f t="array" ref="K32">MEDIAN(IF(Processed_Data!$G$2:$G$349=Prix_Médians!C32,Processed_Data!$CC$2:$CC$349))</f>
        <v>1000</v>
      </c>
      <c r="L32" s="39">
        <f t="array" ref="L32">MEDIAN(IF(Processed_Data!$G$2:$G$349=Prix_Médians!C32,Processed_Data!$EA$2:$EA$343))</f>
        <v>40</v>
      </c>
      <c r="M32" s="39">
        <f t="array" ref="M32">MEDIAN(IF(Processed_Data!$G$2:$G$349=Prix_Médians!C32,Processed_Data!$EC$2:$EC$349))</f>
        <v>25</v>
      </c>
      <c r="N32" s="39">
        <f t="array" ref="N32">MEDIAN(IF(Processed_Data!$G$2:$G$349=Prix_Médians!C32,Processed_Data!$EE$2:$EE$349))</f>
        <v>50</v>
      </c>
      <c r="O32" s="39">
        <f t="array" ref="O32">MEDIAN(IF(Processed_Data!$G$2:$G$349=Prix_Médians!C32,Processed_Data!$EK$2:$EK$349))</f>
        <v>30</v>
      </c>
      <c r="P32" s="39">
        <f t="array" ref="P32">MEDIAN(IF(Processed_Data!$G$2:$G$349=Prix_Médians!C32,Processed_Data!$EQ$2:$EQ$349))</f>
        <v>100</v>
      </c>
      <c r="Q32" s="39">
        <f t="array" ref="Q32">MEDIAN(IF(Processed_Data!$G$2:$G$349=Prix_Médians!$C$21,Processed_Data!$EX$2:$EX$349))</f>
        <v>100</v>
      </c>
      <c r="R32" s="39">
        <f t="array" ref="R32">MEDIAN(IF(Processed_Data!$G$2:$G$349=Prix_Médians!C32,Processed_Data!$FK$2:$FK$349))</f>
        <v>25</v>
      </c>
      <c r="S32" s="39">
        <f t="array" ref="S32">5*(TRIMMEAN(IF(Processed_Data!$G:$G=Prix_Médians!C32,Processed_Data!IM:IM),0.2))</f>
        <v>0</v>
      </c>
      <c r="T32" s="39"/>
      <c r="U32" s="39"/>
      <c r="V32" s="39"/>
      <c r="W32" s="225"/>
      <c r="X32" s="225"/>
      <c r="Y32" s="225"/>
      <c r="Z32" s="225"/>
      <c r="AA32" s="225"/>
      <c r="AB32" s="225"/>
      <c r="AC32" s="225"/>
      <c r="AD32" s="225"/>
      <c r="AE32" s="39"/>
      <c r="AF32" s="225"/>
      <c r="AG32" s="225"/>
      <c r="AH32" s="225"/>
      <c r="AI32" s="225"/>
      <c r="AJ32" s="225"/>
      <c r="AK32" s="225"/>
      <c r="AL32" s="225"/>
      <c r="AM32" s="225"/>
      <c r="AN32" s="225"/>
      <c r="AO32" s="225"/>
      <c r="AP32" s="39"/>
    </row>
    <row r="33" spans="1:48" x14ac:dyDescent="0.35">
      <c r="A33" s="108" t="s">
        <v>450</v>
      </c>
      <c r="B33" s="11" t="s">
        <v>441</v>
      </c>
      <c r="C33" s="10" t="s">
        <v>4252</v>
      </c>
      <c r="D33" s="10" t="s">
        <v>247</v>
      </c>
      <c r="E33" s="39">
        <f t="array" ref="E33">MEDIAN(IF(Processed_Data!$G$2:$G$349=Prix_Médians!C33,Processed_Data!$BB$2:$BB$349))</f>
        <v>187.5</v>
      </c>
      <c r="F33" s="39">
        <f t="array" ref="F33">MEDIAN(IF(Processed_Data!$G$2:$G$349=Prix_Médians!C33,Processed_Data!$BE$2:$BE$349))</f>
        <v>173.07692307692301</v>
      </c>
      <c r="G33" s="39">
        <f t="array" ref="G33">MEDIAN(IF(Processed_Data!$G$2:$G$349=Prix_Médians!C33,Processed_Data!$BH$2:$BH$349))</f>
        <v>121.739130434782</v>
      </c>
      <c r="H33" s="39">
        <f t="array" ref="H33">MEDIAN(IF(Processed_Data!$G$2:$G$349=Prix_Médians!C33,Processed_Data!$BK$2:$BK$349))</f>
        <v>155.172413793103</v>
      </c>
      <c r="I33" s="39">
        <f t="array" ref="I33">MEDIAN(IF(Processed_Data!$G$2:$G$349=Prix_Médians!C33,Processed_Data!$BN$2:$BN$349))</f>
        <v>277.08333333333303</v>
      </c>
      <c r="J33" s="38" t="s">
        <v>259</v>
      </c>
      <c r="K33" s="39">
        <f t="array" ref="K33">MEDIAN(IF(Processed_Data!$G$2:$G$349=Prix_Médians!C33,Processed_Data!$CC$2:$CC$349))</f>
        <v>1125</v>
      </c>
      <c r="L33" s="39">
        <f t="array" ref="L33">MEDIAN(IF(Processed_Data!$G$2:$G$349=Prix_Médians!C33,Processed_Data!$EA$2:$EA$343))</f>
        <v>40</v>
      </c>
      <c r="M33" s="39">
        <f t="array" ref="M33">MEDIAN(IF(Processed_Data!$G$2:$G$349=Prix_Médians!C33,Processed_Data!$EC$2:$EC$349))</f>
        <v>25</v>
      </c>
      <c r="N33" s="39">
        <f t="array" ref="N33">MEDIAN(IF(Processed_Data!$G$2:$G$349=Prix_Médians!C33,Processed_Data!$EE$2:$EE$349))</f>
        <v>50</v>
      </c>
      <c r="O33" s="39">
        <f t="array" ref="O33">MEDIAN(IF(Processed_Data!$G$2:$G$349=Prix_Médians!C33,Processed_Data!$EK$2:$EK$349))</f>
        <v>50</v>
      </c>
      <c r="P33" s="39">
        <f t="array" ref="P33">MEDIAN(IF(Processed_Data!$G$2:$G$349=Prix_Médians!C33,Processed_Data!$EQ$2:$EQ$349))</f>
        <v>85</v>
      </c>
      <c r="Q33" s="39">
        <f t="array" ref="Q33">MEDIAN(IF(Processed_Data!$G$2:$G$349=Prix_Médians!$C$21,Processed_Data!$EX$2:$EX$349))</f>
        <v>100</v>
      </c>
      <c r="R33" s="38" t="s">
        <v>259</v>
      </c>
      <c r="S33" s="39">
        <f t="array" ref="S33">5*(TRIMMEAN(IF(Processed_Data!$G:$G=Prix_Médians!C33,Processed_Data!IM:IM),0.2))</f>
        <v>5</v>
      </c>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39"/>
    </row>
    <row r="34" spans="1:48" x14ac:dyDescent="0.35">
      <c r="A34" s="108" t="s">
        <v>450</v>
      </c>
      <c r="B34" s="11" t="s">
        <v>441</v>
      </c>
      <c r="C34" s="10" t="s">
        <v>1825</v>
      </c>
      <c r="D34" s="10" t="s">
        <v>366</v>
      </c>
      <c r="E34" s="34">
        <f t="array" ref="E34">MEDIAN(IF(Processed_Data!$G$2:$G$349=Prix_Médians!C34,Processed_Data!$BB$2:$BB$349))</f>
        <v>250</v>
      </c>
      <c r="F34" s="39">
        <f t="array" ref="F34">MEDIAN(IF(Processed_Data!$G$2:$G$349=Prix_Médians!C34,Processed_Data!$BE$2:$BE$349))</f>
        <v>173.07692307692301</v>
      </c>
      <c r="G34" s="39">
        <f t="array" ref="G34">MEDIAN(IF(Processed_Data!$G$2:$G$349=Prix_Médians!C34,Processed_Data!$BH$2:$BH$349))</f>
        <v>103.26086956521735</v>
      </c>
      <c r="H34" s="39">
        <f t="array" ref="H34">MEDIAN(IF(Processed_Data!$G$2:$G$349=Prix_Médians!C34,Processed_Data!$BK$2:$BK$349))</f>
        <v>172.413793103448</v>
      </c>
      <c r="I34" s="39">
        <f t="array" ref="I34">MEDIAN(IF(Processed_Data!$G$2:$G$349=Prix_Médians!C34,Processed_Data!$BN$2:$BN$349))</f>
        <v>250</v>
      </c>
      <c r="J34" s="39">
        <f t="array" ref="J34">MEDIAN(IF(Processed_Data!$G$2:$G$349=Prix_Médians!C34,Processed_Data!$BQ$2:$BQ$349))</f>
        <v>291.666666666666</v>
      </c>
      <c r="K34" s="39">
        <f t="array" ref="K34">MEDIAN(IF(Processed_Data!$G$2:$G$349=Prix_Médians!C34,Processed_Data!$CC$2:$CC$349))</f>
        <v>1250</v>
      </c>
      <c r="L34" s="38" t="s">
        <v>259</v>
      </c>
      <c r="M34" s="39">
        <f t="array" ref="M34">MEDIAN(IF(Processed_Data!$G$2:$G$349=Prix_Médians!C34,Processed_Data!$EC$2:$EC$349))</f>
        <v>25</v>
      </c>
      <c r="N34" s="39">
        <f t="array" ref="N34">MEDIAN(IF(Processed_Data!$G$2:$G$349=Prix_Médians!C34,Processed_Data!$EE$2:$EE$349))</f>
        <v>60</v>
      </c>
      <c r="O34" s="39">
        <f t="array" ref="O34">MEDIAN(IF(Processed_Data!$G$2:$G$349=Prix_Médians!C34,Processed_Data!$EK$2:$EK$349))</f>
        <v>20</v>
      </c>
      <c r="P34" s="39">
        <f t="array" ref="P34">MEDIAN(IF(Processed_Data!$G$2:$G$349=Prix_Médians!C34,Processed_Data!$EQ$2:$EQ$349))</f>
        <v>56.6666666666666</v>
      </c>
      <c r="Q34" s="39">
        <f t="array" ref="Q34">MEDIAN(IF(Processed_Data!$G$2:$G$349=Prix_Médians!$C$21,Processed_Data!$EX$2:$EX$349))</f>
        <v>100</v>
      </c>
      <c r="R34" s="39">
        <f t="array" ref="R34">MEDIAN(IF(Processed_Data!$G$2:$G$349=Prix_Médians!C34,Processed_Data!$FK$2:$FK$349))</f>
        <v>25</v>
      </c>
      <c r="S34" s="39">
        <f t="array" ref="S34">5*(TRIMMEAN(IF(Processed_Data!$G:$G=Prix_Médians!C34,Processed_Data!IM:IM),0.2))</f>
        <v>0</v>
      </c>
      <c r="T34" s="225"/>
      <c r="U34" s="225"/>
      <c r="V34" s="225"/>
      <c r="W34" s="225"/>
      <c r="X34" s="225"/>
      <c r="Y34" s="38"/>
      <c r="Z34" s="38"/>
      <c r="AA34" s="38"/>
      <c r="AB34" s="38"/>
      <c r="AC34" s="38"/>
      <c r="AD34" s="38"/>
      <c r="AE34" s="225"/>
      <c r="AF34" s="225"/>
      <c r="AG34" s="225"/>
      <c r="AH34" s="225"/>
      <c r="AI34" s="225"/>
      <c r="AJ34" s="225"/>
      <c r="AK34" s="225"/>
      <c r="AL34" s="225"/>
      <c r="AM34" s="225"/>
      <c r="AN34" s="225"/>
      <c r="AO34" s="225"/>
      <c r="AP34" s="39"/>
    </row>
    <row r="35" spans="1:48" x14ac:dyDescent="0.35">
      <c r="A35" s="108" t="s">
        <v>450</v>
      </c>
      <c r="B35" s="11" t="s">
        <v>441</v>
      </c>
      <c r="C35" s="10" t="s">
        <v>1922</v>
      </c>
      <c r="D35" s="10" t="s">
        <v>366</v>
      </c>
      <c r="E35" s="34">
        <f t="array" ref="E35">MEDIAN(IF(Processed_Data!$G$2:$G$349=Prix_Médians!C35,Processed_Data!$BB$2:$BB$349))</f>
        <v>250</v>
      </c>
      <c r="F35" s="39">
        <f t="array" ref="F35">MEDIAN(IF(Processed_Data!$G$2:$G$349=Prix_Médians!C35,Processed_Data!$BE$2:$BE$349))</f>
        <v>153.8461538461535</v>
      </c>
      <c r="G35" s="39">
        <f t="array" ref="G35">MEDIAN(IF(Processed_Data!$G$2:$G$349=Prix_Médians!C35,Processed_Data!$BH$2:$BH$349))</f>
        <v>130.434782608695</v>
      </c>
      <c r="H35" s="39">
        <f t="array" ref="H35">MEDIAN(IF(Processed_Data!$G$2:$G$349=Prix_Médians!C35,Processed_Data!$BK$2:$BK$349))</f>
        <v>172.413793103448</v>
      </c>
      <c r="I35" s="39">
        <f t="array" ref="I35">MEDIAN(IF(Processed_Data!$G$2:$G$349=Prix_Médians!C35,Processed_Data!$BN$2:$BN$349))</f>
        <v>250</v>
      </c>
      <c r="J35" s="39">
        <f t="array" ref="J35">MEDIAN(IF(Processed_Data!$G$2:$G$349=Prix_Médians!C35,Processed_Data!$BQ$2:$BQ$349))</f>
        <v>250</v>
      </c>
      <c r="K35" s="39">
        <f t="array" ref="K35">MEDIAN(IF(Processed_Data!$G$2:$G$349=Prix_Médians!C35,Processed_Data!$CC$2:$CC$349))</f>
        <v>1200</v>
      </c>
      <c r="L35" s="39">
        <f t="array" ref="L35">MEDIAN(IF(Processed_Data!$G$2:$G$349=Prix_Médians!C35,Processed_Data!$EA$2:$EA$343))</f>
        <v>25</v>
      </c>
      <c r="M35" s="39">
        <f t="array" ref="M35">MEDIAN(IF(Processed_Data!$G$2:$G$349=Prix_Médians!C35,Processed_Data!$EC$2:$EC$349))</f>
        <v>25</v>
      </c>
      <c r="N35" s="39">
        <f t="array" ref="N35">MEDIAN(IF(Processed_Data!$G$2:$G$349=Prix_Médians!C35,Processed_Data!$EE$2:$EE$349))</f>
        <v>50</v>
      </c>
      <c r="O35" s="39">
        <f t="array" ref="O35">MEDIAN(IF(Processed_Data!$G$2:$G$349=Prix_Médians!C35,Processed_Data!$EK$2:$EK$349))</f>
        <v>25</v>
      </c>
      <c r="P35" s="39">
        <f t="array" ref="P35">MEDIAN(IF(Processed_Data!$G$2:$G$349=Prix_Médians!C35,Processed_Data!$EQ$2:$EQ$349))</f>
        <v>56.6666666666666</v>
      </c>
      <c r="Q35" s="39">
        <f t="array" ref="Q35">MEDIAN(IF(Processed_Data!$G$2:$G$349=Prix_Médians!$C$21,Processed_Data!$EX$2:$EX$349))</f>
        <v>100</v>
      </c>
      <c r="R35" s="39">
        <f t="array" ref="R35">MEDIAN(IF(Processed_Data!$G$2:$G$349=Prix_Médians!C35,Processed_Data!$FK$2:$FK$349))</f>
        <v>10</v>
      </c>
      <c r="S35" s="39">
        <f t="array" ref="S35">5*(TRIMMEAN(IF(Processed_Data!$G:$G=Prix_Médians!C35,Processed_Data!IM:IM),0.2))</f>
        <v>2.2000000000000002</v>
      </c>
      <c r="T35" s="225"/>
      <c r="U35" s="225"/>
      <c r="V35" s="225"/>
      <c r="W35" s="225"/>
      <c r="X35" s="225"/>
      <c r="Y35" s="225"/>
      <c r="Z35" s="225"/>
      <c r="AA35" s="225"/>
      <c r="AB35" s="225"/>
      <c r="AC35" s="225"/>
      <c r="AD35" s="225"/>
      <c r="AE35" s="225"/>
      <c r="AF35" s="39"/>
      <c r="AG35" s="39"/>
      <c r="AH35" s="39"/>
      <c r="AI35" s="39"/>
      <c r="AJ35" s="39"/>
      <c r="AK35" s="225"/>
      <c r="AL35" s="39"/>
      <c r="AM35" s="39"/>
      <c r="AN35" s="39"/>
      <c r="AO35" s="225"/>
      <c r="AP35" s="39"/>
    </row>
    <row r="36" spans="1:48" x14ac:dyDescent="0.35">
      <c r="A36" s="108" t="s">
        <v>450</v>
      </c>
      <c r="B36" s="11" t="s">
        <v>441</v>
      </c>
      <c r="C36" s="10" t="s">
        <v>2151</v>
      </c>
      <c r="D36" s="10" t="s">
        <v>247</v>
      </c>
      <c r="E36" s="34">
        <f t="array" ref="E36">MEDIAN(IF(Processed_Data!$G$2:$G$349=Prix_Médians!C36,Processed_Data!$BB$2:$BB$349))</f>
        <v>275</v>
      </c>
      <c r="F36" s="39">
        <f t="array" ref="F36">MEDIAN(IF(Processed_Data!$G$2:$G$349=Prix_Médians!C36,Processed_Data!$BE$2:$BE$349))</f>
        <v>192.30769230769201</v>
      </c>
      <c r="G36" s="39">
        <f t="array" ref="G36">MEDIAN(IF(Processed_Data!$G$2:$G$349=Prix_Médians!C36,Processed_Data!$BH$2:$BH$349))</f>
        <v>86.956521739130395</v>
      </c>
      <c r="H36" s="39">
        <f t="array" ref="H36">MEDIAN(IF(Processed_Data!$G$2:$G$349=Prix_Médians!C36,Processed_Data!$BK$2:$BK$349))</f>
        <v>172.413793103448</v>
      </c>
      <c r="I36" s="39">
        <f t="array" ref="I36">MEDIAN(IF(Processed_Data!$G$2:$G$349=Prix_Médians!C36,Processed_Data!$BN$2:$BN$349))</f>
        <v>229.166666666666</v>
      </c>
      <c r="J36" s="39">
        <f t="array" ref="J36">MEDIAN(IF(Processed_Data!$G$2:$G$349=Prix_Médians!C36,Processed_Data!$BQ$2:$BQ$349))</f>
        <v>250</v>
      </c>
      <c r="K36" s="39">
        <f t="array" ref="K36">MEDIAN(IF(Processed_Data!$G$2:$G$349=Prix_Médians!C36,Processed_Data!$CC$2:$CC$349))</f>
        <v>1280.87986463621</v>
      </c>
      <c r="L36" s="39">
        <f t="array" ref="L36">MEDIAN(IF(Processed_Data!$G$2:$G$349=Prix_Médians!C36,Processed_Data!$EA$2:$EA$343))</f>
        <v>20</v>
      </c>
      <c r="M36" s="39">
        <f t="array" ref="M36">MEDIAN(IF(Processed_Data!$G$2:$G$349=Prix_Médians!C36,Processed_Data!$EC$2:$EC$349))</f>
        <v>25</v>
      </c>
      <c r="N36" s="39">
        <f t="array" ref="N36">MEDIAN(IF(Processed_Data!$G$2:$G$349=Prix_Médians!C36,Processed_Data!$EE$2:$EE$349))</f>
        <v>25</v>
      </c>
      <c r="O36" s="39">
        <f t="array" ref="O36">MEDIAN(IF(Processed_Data!$G$2:$G$349=Prix_Médians!C36,Processed_Data!$EK$2:$EK$349))</f>
        <v>30</v>
      </c>
      <c r="P36" s="39">
        <f t="array" ref="P36">MEDIAN(IF(Processed_Data!$G$2:$G$349=Prix_Médians!C36,Processed_Data!$EQ$2:$EQ$349))</f>
        <v>70.8333333333333</v>
      </c>
      <c r="Q36" s="39">
        <f t="array" ref="Q36">MEDIAN(IF(Processed_Data!$G$2:$G$349=Prix_Médians!$C$21,Processed_Data!$EX$2:$EX$349))</f>
        <v>100</v>
      </c>
      <c r="R36" s="39">
        <f t="array" ref="R36">MEDIAN(IF(Processed_Data!$G$2:$G$349=Prix_Médians!C36,Processed_Data!$FK$2:$FK$349))</f>
        <v>10</v>
      </c>
      <c r="S36" s="39">
        <f t="array" ref="S36">5*(TRIMMEAN(IF(Processed_Data!$G:$G=Prix_Médians!C36,Processed_Data!IM:IM),0.2))</f>
        <v>5</v>
      </c>
      <c r="T36" s="39"/>
      <c r="U36" s="39"/>
      <c r="V36" s="39"/>
      <c r="W36" s="225"/>
      <c r="X36" s="39"/>
      <c r="Y36" s="39"/>
      <c r="Z36" s="39"/>
      <c r="AA36" s="39"/>
      <c r="AB36" s="39"/>
      <c r="AC36" s="39"/>
      <c r="AD36" s="39"/>
      <c r="AE36" s="39"/>
      <c r="AF36" s="225"/>
      <c r="AG36" s="225"/>
      <c r="AH36" s="225"/>
      <c r="AI36" s="225"/>
      <c r="AJ36" s="225"/>
      <c r="AK36" s="225"/>
      <c r="AL36" s="225"/>
      <c r="AM36" s="225"/>
      <c r="AN36" s="225"/>
      <c r="AO36" s="225"/>
      <c r="AP36" s="39"/>
    </row>
    <row r="37" spans="1:48" x14ac:dyDescent="0.35">
      <c r="A37" s="108" t="s">
        <v>473</v>
      </c>
      <c r="B37" s="11" t="s">
        <v>505</v>
      </c>
      <c r="C37" s="10" t="s">
        <v>1851</v>
      </c>
      <c r="D37" s="10" t="s">
        <v>247</v>
      </c>
      <c r="E37" s="34">
        <f t="array" ref="E37">MEDIAN(IF(Processed_Data!$G$2:$G$349=Prix_Médians!C37,Processed_Data!$BB$2:$BB$349))</f>
        <v>120</v>
      </c>
      <c r="F37" s="39">
        <f t="array" ref="F37">MEDIAN(IF(Processed_Data!$G$2:$G$349=Prix_Médians!C37,Processed_Data!$BE$2:$BE$349))</f>
        <v>134.61538461538399</v>
      </c>
      <c r="G37" s="39">
        <f t="array" ref="G37">MEDIAN(IF(Processed_Data!$G$2:$G$349=Prix_Médians!C37,Processed_Data!$BH$2:$BH$349))</f>
        <v>124.9999999999995</v>
      </c>
      <c r="H37" s="39">
        <f t="array" ref="H37">MEDIAN(IF(Processed_Data!$G$2:$G$349=Prix_Médians!C37,Processed_Data!$BK$2:$BK$349))</f>
        <v>137.93103448275801</v>
      </c>
      <c r="I37" s="39">
        <f t="array" ref="I37">MEDIAN(IF(Processed_Data!$G$2:$G$349=Prix_Médians!C37,Processed_Data!$BN$2:$BN$349))</f>
        <v>250</v>
      </c>
      <c r="J37" s="39">
        <f t="array" ref="J37">MEDIAN(IF(Processed_Data!$G$2:$G$349=Prix_Médians!C37,Processed_Data!$BQ$2:$BQ$349))</f>
        <v>312.49999999999949</v>
      </c>
      <c r="K37" s="39">
        <f t="array" ref="K37">MEDIAN(IF(Processed_Data!$G$2:$G$349=Prix_Médians!C37,Processed_Data!$CC$2:$CC$349))</f>
        <v>1000</v>
      </c>
      <c r="L37" s="39">
        <f t="array" ref="L37">MEDIAN(IF(Processed_Data!$G$2:$G$349=Prix_Médians!C37,Processed_Data!$EA$2:$EA$343))</f>
        <v>45</v>
      </c>
      <c r="M37" s="39">
        <f t="array" ref="M37">MEDIAN(IF(Processed_Data!$G$2:$G$349=Prix_Médians!C37,Processed_Data!$EC$2:$EC$349))</f>
        <v>22.5</v>
      </c>
      <c r="N37" s="39">
        <f t="array" ref="N37">MEDIAN(IF(Processed_Data!$G$2:$G$349=Prix_Médians!C37,Processed_Data!$EE$2:$EE$349))</f>
        <v>50</v>
      </c>
      <c r="O37" s="39">
        <f t="array" ref="O37">MEDIAN(IF(Processed_Data!$G$2:$G$349=Prix_Médians!C37,Processed_Data!$EK$2:$EK$349))</f>
        <v>55</v>
      </c>
      <c r="P37" s="39">
        <f t="array" ref="P37">MEDIAN(IF(Processed_Data!$G$2:$G$349=Prix_Médians!C37,Processed_Data!$EQ$2:$EQ$349))</f>
        <v>87.5</v>
      </c>
      <c r="Q37" s="39">
        <f t="array" ref="Q37">MEDIAN(IF(Processed_Data!$G$2:$G$349=Prix_Médians!$C$21,Processed_Data!$EX$2:$EX$349))</f>
        <v>100</v>
      </c>
      <c r="R37" s="39">
        <f t="array" ref="R37">MEDIAN(IF(Processed_Data!$G$2:$G$349=Prix_Médians!C37,Processed_Data!$FK$2:$FK$349))</f>
        <v>25</v>
      </c>
      <c r="S37" s="39">
        <f t="array" ref="S37">5*(TRIMMEAN(IF(Processed_Data!$G:$G=Prix_Médians!C37,Processed_Data!IM:IM),0.2))</f>
        <v>36.25</v>
      </c>
      <c r="T37" s="225"/>
      <c r="U37" s="39"/>
      <c r="V37" s="225"/>
      <c r="W37" s="225"/>
      <c r="X37" s="39"/>
      <c r="Y37" s="225"/>
      <c r="Z37" s="39"/>
      <c r="AA37" s="39"/>
      <c r="AB37" s="39"/>
      <c r="AC37" s="39"/>
      <c r="AD37" s="39"/>
      <c r="AE37" s="225"/>
      <c r="AF37" s="225"/>
      <c r="AG37" s="225"/>
      <c r="AH37" s="39"/>
      <c r="AI37" s="225"/>
      <c r="AJ37" s="39"/>
      <c r="AK37" s="225"/>
      <c r="AL37" s="39"/>
      <c r="AM37" s="225"/>
      <c r="AN37" s="225"/>
      <c r="AO37" s="225"/>
      <c r="AP37" s="39"/>
    </row>
    <row r="38" spans="1:48" x14ac:dyDescent="0.35">
      <c r="A38" s="108" t="s">
        <v>355</v>
      </c>
      <c r="B38" s="11" t="s">
        <v>266</v>
      </c>
      <c r="C38" s="10" t="s">
        <v>359</v>
      </c>
      <c r="D38" s="10" t="s">
        <v>366</v>
      </c>
      <c r="E38" s="34">
        <f t="array" ref="E38">MEDIAN(IF(Processed_Data!$G$2:$G$349=Prix_Médians!C38,Processed_Data!$BB$2:$BB$349))</f>
        <v>125</v>
      </c>
      <c r="F38" s="39">
        <f t="array" ref="F38">MEDIAN(IF(Processed_Data!$G$2:$G$349=Prix_Médians!C38,Processed_Data!$BE$2:$BE$349))</f>
        <v>134.61538461538399</v>
      </c>
      <c r="G38" s="39">
        <f t="array" ref="G38">MEDIAN(IF(Processed_Data!$G$2:$G$349=Prix_Médians!C38,Processed_Data!$BH$2:$BH$349))</f>
        <v>108.695652173913</v>
      </c>
      <c r="H38" s="39">
        <f t="array" ref="H38">MEDIAN(IF(Processed_Data!$G$2:$G$349=Prix_Médians!C38,Processed_Data!$BK$2:$BK$349))</f>
        <v>120.689655172413</v>
      </c>
      <c r="I38" s="39">
        <f t="array" ref="I38">MEDIAN(IF(Processed_Data!$G$2:$G$349=Prix_Médians!C38,Processed_Data!$BN$2:$BN$349))</f>
        <v>250</v>
      </c>
      <c r="J38" s="38" t="s">
        <v>259</v>
      </c>
      <c r="K38" s="39">
        <f t="array" ref="K38">MEDIAN(IF(Processed_Data!$G$2:$G$349=Prix_Médians!C38,Processed_Data!$CC$2:$CC$349))</f>
        <v>1100</v>
      </c>
      <c r="L38" s="39">
        <f t="array" ref="L38">MEDIAN(IF(Processed_Data!$G$2:$G$349=Prix_Médians!C38,Processed_Data!$EA$2:$EA$343))</f>
        <v>30</v>
      </c>
      <c r="M38" s="39">
        <f t="array" ref="M38">MEDIAN(IF(Processed_Data!$G$2:$G$349=Prix_Médians!C38,Processed_Data!$EC$2:$EC$349))</f>
        <v>20</v>
      </c>
      <c r="N38" s="39">
        <f t="array" ref="N38">MEDIAN(IF(Processed_Data!$G$2:$G$349=Prix_Médians!C38,Processed_Data!$EE$2:$EE$349))</f>
        <v>35</v>
      </c>
      <c r="O38" s="39">
        <f t="array" ref="O38">MEDIAN(IF(Processed_Data!$G$2:$G$349=Prix_Médians!C38,Processed_Data!$EK$2:$EK$349))</f>
        <v>25</v>
      </c>
      <c r="P38" s="39">
        <f t="array" ref="P38">MEDIAN(IF(Processed_Data!$G$2:$G$349=Prix_Médians!C38,Processed_Data!$EQ$2:$EQ$349))</f>
        <v>100</v>
      </c>
      <c r="Q38" s="39">
        <f t="array" ref="Q38">MEDIAN(IF(Processed_Data!$G$2:$G$349=Prix_Médians!$C$21,Processed_Data!$EX$2:$EX$349))</f>
        <v>100</v>
      </c>
      <c r="R38" s="39">
        <f t="array" ref="R38">MEDIAN(IF(Processed_Data!$G$2:$G$349=Prix_Médians!C38,Processed_Data!$FK$2:$FK$349))</f>
        <v>20</v>
      </c>
      <c r="S38" s="39">
        <f t="array" ref="S38">5*(TRIMMEAN(IF(Processed_Data!$G:$G=Prix_Médians!C38,Processed_Data!IM:IM),0.2))</f>
        <v>0</v>
      </c>
      <c r="T38" s="225"/>
      <c r="U38" s="225"/>
      <c r="V38" s="225"/>
      <c r="W38" s="225"/>
      <c r="X38" s="225"/>
      <c r="Y38" s="39"/>
      <c r="Z38" s="39"/>
      <c r="AA38" s="39"/>
      <c r="AB38" s="39"/>
      <c r="AC38" s="39"/>
      <c r="AD38" s="39"/>
      <c r="AE38" s="225"/>
      <c r="AF38" s="225"/>
      <c r="AG38" s="225"/>
      <c r="AH38" s="225"/>
      <c r="AI38" s="225"/>
      <c r="AJ38" s="39"/>
      <c r="AK38" s="225"/>
      <c r="AL38" s="39"/>
      <c r="AM38" s="39"/>
      <c r="AN38" s="39"/>
      <c r="AO38" s="39"/>
      <c r="AP38" s="39"/>
    </row>
    <row r="39" spans="1:48" x14ac:dyDescent="0.35">
      <c r="A39" s="108" t="s">
        <v>415</v>
      </c>
      <c r="B39" s="11" t="s">
        <v>419</v>
      </c>
      <c r="C39" s="10" t="s">
        <v>420</v>
      </c>
      <c r="D39" s="10" t="s">
        <v>366</v>
      </c>
      <c r="E39" s="34">
        <f t="array" ref="E39">MEDIAN(IF(Processed_Data!$G$2:$G$349=Prix_Médians!C39,Processed_Data!$BB$2:$BB$349))</f>
        <v>125</v>
      </c>
      <c r="F39" s="39">
        <f t="array" ref="F39">MEDIAN(IF(Processed_Data!$G$2:$G$349=Prix_Médians!C39,Processed_Data!$BE$2:$BE$349))</f>
        <v>144.23076923076849</v>
      </c>
      <c r="G39" s="39">
        <f t="array" ref="G39">MEDIAN(IF(Processed_Data!$G$2:$G$349=Prix_Médians!C39,Processed_Data!$BH$2:$BH$349))</f>
        <v>124.9999999999995</v>
      </c>
      <c r="H39" s="39">
        <f t="array" ref="H39">MEDIAN(IF(Processed_Data!$G$2:$G$349=Prix_Médians!C39,Processed_Data!$BK$2:$BK$349))</f>
        <v>137.93103448275801</v>
      </c>
      <c r="I39" s="39">
        <f t="array" ref="I39">MEDIAN(IF(Processed_Data!$G$2:$G$349=Prix_Médians!C39,Processed_Data!$BN$2:$BN$349))</f>
        <v>333.33333333333297</v>
      </c>
      <c r="J39" s="39">
        <f t="array" ref="J39">MEDIAN(IF(Processed_Data!$G$2:$G$349=Prix_Médians!C39,Processed_Data!$BQ$2:$BQ$349))</f>
        <v>354.166666666666</v>
      </c>
      <c r="K39" s="39">
        <f t="array" ref="K39">MEDIAN(IF(Processed_Data!$G$2:$G$349=Prix_Médians!C39,Processed_Data!$CC$2:$CC$349))</f>
        <v>1025</v>
      </c>
      <c r="L39" s="39">
        <f t="array" ref="L39">MEDIAN(IF(Processed_Data!$G$2:$G$349=Prix_Médians!C39,Processed_Data!$EA$2:$EA$343))</f>
        <v>40</v>
      </c>
      <c r="M39" s="39">
        <f t="array" ref="M39">MEDIAN(IF(Processed_Data!$G$2:$G$349=Prix_Médians!C39,Processed_Data!$EC$2:$EC$349))</f>
        <v>25</v>
      </c>
      <c r="N39" s="39">
        <f t="array" ref="N39">MEDIAN(IF(Processed_Data!$G$2:$G$349=Prix_Médians!C39,Processed_Data!$EE$2:$EE$349))</f>
        <v>87.5</v>
      </c>
      <c r="O39" s="39">
        <f t="array" ref="O39">MEDIAN(IF(Processed_Data!$G$2:$G$349=Prix_Médians!C39,Processed_Data!$EK$2:$EK$349))</f>
        <v>25</v>
      </c>
      <c r="P39" s="39">
        <f t="array" ref="P39">MEDIAN(IF(Processed_Data!$G$2:$G$349=Prix_Médians!C39,Processed_Data!$EQ$2:$EQ$349))</f>
        <v>100</v>
      </c>
      <c r="Q39" s="39">
        <f t="array" ref="Q39">MEDIAN(IF(Processed_Data!$G$2:$G$349=Prix_Médians!$C$21,Processed_Data!$EX$2:$EX$349))</f>
        <v>100</v>
      </c>
      <c r="R39" s="39">
        <f t="array" ref="R39">MEDIAN(IF(Processed_Data!$G$2:$G$349=Prix_Médians!C39,Processed_Data!$FK$2:$FK$349))</f>
        <v>25</v>
      </c>
      <c r="S39" s="39">
        <f t="array" ref="S39">5*(TRIMMEAN(IF(Processed_Data!$G:$G=Prix_Médians!C39,Processed_Data!IM:IM),0.2))</f>
        <v>1</v>
      </c>
      <c r="T39" s="225"/>
      <c r="U39" s="225"/>
      <c r="V39" s="39"/>
      <c r="W39" s="225"/>
      <c r="X39" s="225"/>
      <c r="Y39" s="225"/>
      <c r="Z39" s="39"/>
      <c r="AA39" s="39"/>
      <c r="AB39" s="39"/>
      <c r="AC39" s="39"/>
      <c r="AD39" s="39"/>
      <c r="AE39" s="225"/>
      <c r="AF39" s="225"/>
      <c r="AG39" s="225"/>
      <c r="AH39" s="39"/>
      <c r="AI39" s="225"/>
      <c r="AJ39" s="39"/>
      <c r="AK39" s="225"/>
      <c r="AL39" s="39"/>
      <c r="AM39" s="225"/>
      <c r="AN39" s="39"/>
      <c r="AO39" s="39"/>
      <c r="AP39" s="39"/>
    </row>
    <row r="40" spans="1:48" x14ac:dyDescent="0.35">
      <c r="A40" s="224" t="s">
        <v>402</v>
      </c>
      <c r="B40" s="11" t="s">
        <v>406</v>
      </c>
      <c r="C40" s="10" t="s">
        <v>413</v>
      </c>
      <c r="D40" s="10" t="s">
        <v>247</v>
      </c>
      <c r="E40" s="34">
        <f t="array" ref="E40">MEDIAN(IF(Processed_Data!$G$2:$G$349=Prix_Médians!C40,Processed_Data!$BB$2:$BB$349))</f>
        <v>150</v>
      </c>
      <c r="F40" s="39">
        <f t="array" ref="F40">MEDIAN(IF(Processed_Data!$G$2:$G$349=Prix_Médians!C40,Processed_Data!$BE$2:$BE$349))</f>
        <v>147.1153846153845</v>
      </c>
      <c r="G40" s="39">
        <f t="array" ref="G40">MEDIAN(IF(Processed_Data!$G$2:$G$349=Prix_Médians!C40,Processed_Data!$BH$2:$BH$349))</f>
        <v>156.52173913043401</v>
      </c>
      <c r="H40" s="39">
        <f t="array" ref="H40">MEDIAN(IF(Processed_Data!$G$2:$G$349=Prix_Médians!C40,Processed_Data!$BK$2:$BK$349))</f>
        <v>129.31034482758548</v>
      </c>
      <c r="I40" s="39">
        <f t="array" ref="I40">MEDIAN(IF(Processed_Data!$G$2:$G$349=Prix_Médians!C40,Processed_Data!$BN$2:$BN$349))</f>
        <v>275</v>
      </c>
      <c r="J40" s="39">
        <f t="array" ref="J40">MEDIAN(IF(Processed_Data!$G$2:$G$349=Prix_Médians!C40,Processed_Data!$BQ$2:$BQ$349))</f>
        <v>218.75</v>
      </c>
      <c r="K40" s="39">
        <f t="array" ref="K40">MEDIAN(IF(Processed_Data!$G$2:$G$349=Prix_Médians!C40,Processed_Data!$CC$2:$CC$349))</f>
        <v>1100</v>
      </c>
      <c r="L40" s="39">
        <f t="array" ref="L40">MEDIAN(IF(Processed_Data!$G$2:$G$349=Prix_Médians!C40,Processed_Data!$EA$2:$EA$343))</f>
        <v>40</v>
      </c>
      <c r="M40" s="39">
        <f t="array" ref="M40">MEDIAN(IF(Processed_Data!$G$2:$G$349=Prix_Médians!C40,Processed_Data!$EC$2:$EC$349))</f>
        <v>22.5</v>
      </c>
      <c r="N40" s="39">
        <f t="array" ref="N40">MEDIAN(IF(Processed_Data!$G$2:$G$349=Prix_Médians!C40,Processed_Data!$EE$2:$EE$349))</f>
        <v>20</v>
      </c>
      <c r="O40" s="39">
        <f t="array" ref="O40">MEDIAN(IF(Processed_Data!$G$2:$G$349=Prix_Médians!C40,Processed_Data!$EK$2:$EK$349))</f>
        <v>20</v>
      </c>
      <c r="P40" s="39">
        <f t="array" ref="P40">MEDIAN(IF(Processed_Data!$G$2:$G$349=Prix_Médians!C40,Processed_Data!$EQ$2:$EQ$349))</f>
        <v>70.8333333333333</v>
      </c>
      <c r="Q40" s="39">
        <f t="array" ref="Q40">MEDIAN(IF(Processed_Data!$G$2:$G$349=Prix_Médians!$C$21,Processed_Data!$EX$2:$EX$349))</f>
        <v>100</v>
      </c>
      <c r="R40" s="39">
        <f t="array" ref="R40">MEDIAN(IF(Processed_Data!$G$2:$G$349=Prix_Médians!C40,Processed_Data!$FK$2:$FK$349))</f>
        <v>25</v>
      </c>
      <c r="S40" s="39">
        <f t="array" ref="S40">5*(TRIMMEAN(IF(Processed_Data!$G:$G=Prix_Médians!C40,Processed_Data!IM:IM),0.2))</f>
        <v>50</v>
      </c>
      <c r="T40" s="225"/>
      <c r="U40" s="225"/>
      <c r="V40" s="39"/>
      <c r="W40" s="225"/>
      <c r="X40" s="39"/>
      <c r="Y40" s="225"/>
      <c r="Z40" s="225"/>
      <c r="AA40" s="225"/>
      <c r="AB40" s="225"/>
      <c r="AC40" s="225"/>
      <c r="AD40" s="225"/>
      <c r="AE40" s="225"/>
      <c r="AF40" s="225"/>
      <c r="AG40" s="225"/>
      <c r="AH40" s="225"/>
      <c r="AI40" s="225"/>
      <c r="AJ40" s="225"/>
      <c r="AK40" s="225"/>
      <c r="AL40" s="225"/>
      <c r="AM40" s="225"/>
      <c r="AN40" s="225"/>
      <c r="AO40" s="225"/>
      <c r="AP40" s="225"/>
    </row>
    <row r="41" spans="1:48" x14ac:dyDescent="0.35">
      <c r="A41" s="224" t="s">
        <v>402</v>
      </c>
      <c r="B41" s="11" t="s">
        <v>406</v>
      </c>
      <c r="C41" s="10" t="s">
        <v>407</v>
      </c>
      <c r="D41" s="10" t="s">
        <v>247</v>
      </c>
      <c r="E41" s="39">
        <f t="array" ref="E41">MEDIAN(IF(Processed_Data!$G$2:$G$349=Prix_Médians!C41,Processed_Data!$BB$2:$BB$349))</f>
        <v>166.25</v>
      </c>
      <c r="F41" s="39">
        <f t="array" ref="F41">MEDIAN(IF(Processed_Data!$G$2:$G$349=Prix_Médians!C41,Processed_Data!$BE$2:$BE$349))</f>
        <v>161.53846153846101</v>
      </c>
      <c r="G41" s="39">
        <f t="array" ref="G41">MEDIAN(IF(Processed_Data!$G$2:$G$349=Prix_Médians!C41,Processed_Data!$BH$2:$BH$349))</f>
        <v>121.739130434782</v>
      </c>
      <c r="H41" s="39">
        <f t="array" ref="H41">MEDIAN(IF(Processed_Data!$G$2:$G$349=Prix_Médians!C41,Processed_Data!$BK$2:$BK$349))</f>
        <v>156.896551724137</v>
      </c>
      <c r="I41" s="39">
        <f t="array" ref="I41">MEDIAN(IF(Processed_Data!$G$2:$G$349=Prix_Médians!C41,Processed_Data!$BN$2:$BN$349))</f>
        <v>364.58333333333297</v>
      </c>
      <c r="J41" s="39">
        <f t="array" ref="J41">MEDIAN(IF(Processed_Data!$G$2:$G$349=Prix_Médians!C41,Processed_Data!$BQ$2:$BQ$349))</f>
        <v>364.58333333333297</v>
      </c>
      <c r="K41" s="39">
        <f t="array" ref="K41">MEDIAN(IF(Processed_Data!$G$2:$G$349=Prix_Médians!C41,Processed_Data!$CC$2:$CC$349))</f>
        <v>1137.5</v>
      </c>
      <c r="L41" s="39">
        <f t="array" ref="L41">MEDIAN(IF(Processed_Data!$G$2:$G$349=Prix_Médians!C41,Processed_Data!$EA$2:$EA$343))</f>
        <v>30</v>
      </c>
      <c r="M41" s="39">
        <f t="array" ref="M41">MEDIAN(IF(Processed_Data!$G$2:$G$349=Prix_Médians!C41,Processed_Data!$EC$2:$EC$349))</f>
        <v>25</v>
      </c>
      <c r="N41" s="39">
        <f t="array" ref="N41">MEDIAN(IF(Processed_Data!$G$2:$G$349=Prix_Médians!C41,Processed_Data!$EE$2:$EE$349))</f>
        <v>50</v>
      </c>
      <c r="O41" s="39">
        <f t="array" ref="O41">MEDIAN(IF(Processed_Data!$G$2:$G$349=Prix_Médians!C41,Processed_Data!$EK$2:$EK$349))</f>
        <v>26.25</v>
      </c>
      <c r="P41" s="39">
        <f t="array" ref="P41">MEDIAN(IF(Processed_Data!$G$2:$G$349=Prix_Médians!C41,Processed_Data!$EQ$2:$EQ$349))</f>
        <v>56.6666666666666</v>
      </c>
      <c r="Q41" s="39">
        <f t="array" ref="Q41">MEDIAN(IF(Processed_Data!$G$2:$G$349=Prix_Médians!$C$21,Processed_Data!$EX$2:$EX$349))</f>
        <v>100</v>
      </c>
      <c r="R41" s="39">
        <f t="array" ref="R41">MEDIAN(IF(Processed_Data!$G$2:$G$349=Prix_Médians!C41,Processed_Data!$FK$2:$FK$349))</f>
        <v>15</v>
      </c>
      <c r="S41" s="39">
        <f t="array" ref="S41">5*(TRIMMEAN(IF(Processed_Data!$G:$G=Prix_Médians!C41,Processed_Data!IM:IM),0.2))</f>
        <v>46</v>
      </c>
      <c r="T41" s="10"/>
      <c r="U41" s="10"/>
      <c r="Z41" s="10"/>
      <c r="AH41" s="10"/>
      <c r="AI41" s="10"/>
      <c r="AJ41" s="10"/>
      <c r="AK41" s="10"/>
      <c r="AL41" s="10"/>
      <c r="AM41" s="10"/>
      <c r="AN41" s="10"/>
      <c r="AO41" s="10"/>
      <c r="AP41" s="39"/>
    </row>
    <row r="42" spans="1:48" x14ac:dyDescent="0.35">
      <c r="A42" s="108" t="s">
        <v>402</v>
      </c>
      <c r="B42" s="11" t="s">
        <v>419</v>
      </c>
      <c r="C42" s="10" t="s">
        <v>426</v>
      </c>
      <c r="D42" s="10" t="s">
        <v>247</v>
      </c>
      <c r="E42" s="34">
        <f t="array" ref="E42">MEDIAN(IF(Processed_Data!$G$2:$G$349=Prix_Médians!C42,Processed_Data!$BB$2:$BB$349))</f>
        <v>150</v>
      </c>
      <c r="F42" s="39">
        <f t="array" ref="F42">MEDIAN(IF(Processed_Data!$G$2:$G$349=Prix_Médians!C42,Processed_Data!$BE$2:$BE$349))</f>
        <v>144.230769230769</v>
      </c>
      <c r="G42" s="39">
        <f t="array" ref="G42">MEDIAN(IF(Processed_Data!$G$2:$G$349=Prix_Médians!C42,Processed_Data!$BH$2:$BH$349))</f>
        <v>108.695652173913</v>
      </c>
      <c r="H42" s="39">
        <f t="array" ref="H42">MEDIAN(IF(Processed_Data!$G$2:$G$349=Prix_Médians!C42,Processed_Data!$BK$2:$BK$349))</f>
        <v>137.93103448275801</v>
      </c>
      <c r="I42" s="39">
        <f t="array" ref="I42">MEDIAN(IF(Processed_Data!$G$2:$G$349=Prix_Médians!C42,Processed_Data!$BN$2:$BN$349))</f>
        <v>239.583333333333</v>
      </c>
      <c r="J42" s="39">
        <f t="array" ref="J42">MEDIAN(IF(Processed_Data!$G$2:$G$349=Prix_Médians!C42,Processed_Data!$BQ$2:$BQ$349))</f>
        <v>270.83333333333297</v>
      </c>
      <c r="K42" s="39">
        <f t="array" ref="K42">MEDIAN(IF(Processed_Data!$G$2:$G$349=Prix_Médians!C42,Processed_Data!$CC$2:$CC$349))</f>
        <v>960.65989847715696</v>
      </c>
      <c r="L42" s="39">
        <f t="array" ref="L42">MEDIAN(IF(Processed_Data!$G$2:$G$349=Prix_Médians!C42,Processed_Data!$EA$2:$EA$343))</f>
        <v>40</v>
      </c>
      <c r="M42" s="39">
        <f t="array" ref="M42">MEDIAN(IF(Processed_Data!$G$2:$G$349=Prix_Médians!C42,Processed_Data!$EC$2:$EC$349))</f>
        <v>25</v>
      </c>
      <c r="N42" s="39">
        <f t="array" ref="N42">MEDIAN(IF(Processed_Data!$G$2:$G$349=Prix_Médians!C42,Processed_Data!$EE$2:$EE$349))</f>
        <v>35</v>
      </c>
      <c r="O42" s="39">
        <f t="array" ref="O42">MEDIAN(IF(Processed_Data!$G$2:$G$349=Prix_Médians!C42,Processed_Data!$EK$2:$EK$349))</f>
        <v>50</v>
      </c>
      <c r="P42" s="39">
        <f t="array" ref="P42">MEDIAN(IF(Processed_Data!$G$2:$G$349=Prix_Médians!C42,Processed_Data!$EQ$2:$EQ$349))</f>
        <v>50</v>
      </c>
      <c r="Q42" s="39">
        <f t="array" ref="Q42">MEDIAN(IF(Processed_Data!$G$2:$G$349=Prix_Médians!$C$21,Processed_Data!$EX$2:$EX$349))</f>
        <v>100</v>
      </c>
      <c r="R42" s="39">
        <f t="array" ref="R42">MEDIAN(IF(Processed_Data!$G$2:$G$349=Prix_Médians!C42,Processed_Data!$FK$2:$FK$349))</f>
        <v>25</v>
      </c>
      <c r="S42" s="39">
        <f t="array" ref="S42">5*(TRIMMEAN(IF(Processed_Data!$G:$G=Prix_Médians!C42,Processed_Data!IM:IM),0.2))</f>
        <v>50</v>
      </c>
      <c r="T42" s="10"/>
      <c r="U42" s="10"/>
      <c r="Z42" s="10"/>
      <c r="AA42" s="10"/>
      <c r="AB42" s="10"/>
      <c r="AC42" s="10"/>
      <c r="AD42" s="10"/>
      <c r="AE42" s="10"/>
      <c r="AF42" s="10"/>
      <c r="AG42" s="10"/>
      <c r="AH42" s="10"/>
      <c r="AI42" s="10"/>
      <c r="AJ42" s="10"/>
      <c r="AK42" s="10"/>
      <c r="AL42" s="10"/>
      <c r="AM42" s="10"/>
      <c r="AN42" s="10"/>
      <c r="AO42" s="10"/>
      <c r="AP42" s="225"/>
    </row>
    <row r="43" spans="1:48" x14ac:dyDescent="0.35">
      <c r="A43" s="224"/>
      <c r="B43" s="11"/>
      <c r="C43" s="10"/>
      <c r="D43" s="10"/>
      <c r="E43" s="38"/>
      <c r="F43" s="38"/>
      <c r="G43" s="38"/>
      <c r="H43" s="38"/>
      <c r="I43" s="38"/>
      <c r="J43" s="225"/>
      <c r="K43" s="39"/>
      <c r="L43" s="225"/>
      <c r="M43" s="225"/>
      <c r="N43" s="225"/>
      <c r="O43" s="225"/>
      <c r="P43" s="225"/>
      <c r="Q43" s="225"/>
      <c r="R43" s="225"/>
      <c r="S43" s="10"/>
      <c r="T43" s="10"/>
      <c r="U43" s="10"/>
      <c r="V43" s="10"/>
      <c r="W43" s="10"/>
      <c r="X43" s="10"/>
      <c r="Y43" s="10"/>
      <c r="Z43" s="10"/>
      <c r="AA43" s="10"/>
      <c r="AB43" s="10"/>
      <c r="AC43" s="10"/>
      <c r="AD43" s="10"/>
      <c r="AE43" s="10"/>
      <c r="AF43" s="10"/>
      <c r="AG43" s="10"/>
      <c r="AH43" s="10"/>
      <c r="AI43" s="10"/>
      <c r="AJ43" s="10"/>
      <c r="AK43" s="10"/>
      <c r="AL43" s="10"/>
      <c r="AM43" s="10"/>
      <c r="AN43" s="10"/>
      <c r="AO43" s="10"/>
      <c r="AP43" s="39"/>
    </row>
    <row r="44" spans="1:48" x14ac:dyDescent="0.35">
      <c r="A44" s="23"/>
      <c r="S44" s="34"/>
      <c r="T44" s="34"/>
      <c r="U44" s="34"/>
      <c r="V44" s="34"/>
      <c r="AN44" s="34"/>
      <c r="AO44" s="34"/>
    </row>
    <row r="45" spans="1:48" ht="17.5" x14ac:dyDescent="0.35">
      <c r="A45" s="9" t="s">
        <v>4952</v>
      </c>
      <c r="S45" s="59"/>
      <c r="T45" s="52"/>
      <c r="U45" s="34"/>
      <c r="V45" s="34"/>
    </row>
    <row r="46" spans="1:48" x14ac:dyDescent="0.35">
      <c r="A46" s="58" t="s">
        <v>595</v>
      </c>
      <c r="S46" s="59"/>
      <c r="T46" s="9" t="s">
        <v>596</v>
      </c>
      <c r="AF46" s="33"/>
    </row>
    <row r="47" spans="1:48" x14ac:dyDescent="0.35">
      <c r="A47" s="15" t="s">
        <v>549</v>
      </c>
      <c r="B47" s="226" t="s">
        <v>3551</v>
      </c>
      <c r="C47" s="226" t="s">
        <v>493</v>
      </c>
      <c r="D47" s="226" t="s">
        <v>3552</v>
      </c>
      <c r="E47" s="226" t="s">
        <v>3553</v>
      </c>
      <c r="F47" s="226" t="s">
        <v>3554</v>
      </c>
      <c r="G47" s="226" t="s">
        <v>3555</v>
      </c>
      <c r="H47" s="226" t="s">
        <v>3556</v>
      </c>
      <c r="I47" s="226" t="s">
        <v>3557</v>
      </c>
      <c r="J47" s="226" t="s">
        <v>3558</v>
      </c>
      <c r="K47" s="226" t="s">
        <v>3559</v>
      </c>
      <c r="L47" s="226" t="s">
        <v>3560</v>
      </c>
      <c r="M47" s="226" t="s">
        <v>3561</v>
      </c>
      <c r="N47" s="226" t="s">
        <v>3562</v>
      </c>
      <c r="O47" s="226" t="s">
        <v>3563</v>
      </c>
      <c r="P47" s="226" t="s">
        <v>3564</v>
      </c>
      <c r="Q47" s="277"/>
      <c r="R47" s="277"/>
      <c r="T47" s="15" t="s">
        <v>318</v>
      </c>
      <c r="U47" s="15" t="s">
        <v>597</v>
      </c>
      <c r="V47" s="15" t="s">
        <v>598</v>
      </c>
      <c r="AD47" s="36"/>
      <c r="AF47" s="33"/>
      <c r="AV47" s="23" t="s">
        <v>599</v>
      </c>
    </row>
    <row r="48" spans="1:48" x14ac:dyDescent="0.35">
      <c r="A48" s="34" t="s">
        <v>600</v>
      </c>
      <c r="B48" s="64">
        <f t="array" ref="B48">MEDIAN(IF($B$21:$B$42=$A48,E$21:E$42))</f>
        <v>150</v>
      </c>
      <c r="C48" s="64">
        <f t="array" ref="C48">MEDIAN(IF($B$21:$B$42=$A48,F$21:F$42))</f>
        <v>134.61538461538399</v>
      </c>
      <c r="D48" s="64">
        <f t="array" ref="D48">MEDIAN(IF($B$21:$B$42=$A48,G$21:G$42))</f>
        <v>164.13043478260801</v>
      </c>
      <c r="E48" s="64">
        <f t="array" ref="E48">MEDIAN(IF($B$21:$B$42=$A48,H$21:H$42))</f>
        <v>133.62068965517199</v>
      </c>
      <c r="F48" s="64">
        <f t="array" ref="F48">MEDIAN(IF($B$21:$B$42=$A48,I$21:I$42))</f>
        <v>312.5</v>
      </c>
      <c r="G48" s="64">
        <f t="array" ref="G48">MEDIAN(IF($B$21:$B$42=$A48,J$21:J$42))</f>
        <v>312.5</v>
      </c>
      <c r="H48" s="64">
        <f t="array" ref="H48">MEDIAN(IF($B$21:$B$42=$A48,K$21:K$42))</f>
        <v>1100</v>
      </c>
      <c r="I48" s="38" t="s">
        <v>259</v>
      </c>
      <c r="J48" s="64">
        <f t="array" ref="J48">MEDIAN(IF($B$21:$B$42=$A48,M$21:M$42))</f>
        <v>25</v>
      </c>
      <c r="K48" s="64">
        <f t="array" ref="K48">MEDIAN(IF($B$21:$B$42=$A48,N$21:N$42))</f>
        <v>50</v>
      </c>
      <c r="L48" s="64">
        <f t="array" ref="L48">MEDIAN(IF($B$21:$B$42=$A48,O$21:O$42))</f>
        <v>35</v>
      </c>
      <c r="M48" s="64">
        <f t="array" ref="M48">MEDIAN(IF($B$21:$B$42=$A48,P$21:P$42))</f>
        <v>100</v>
      </c>
      <c r="N48" s="64">
        <f t="array" ref="N48">MEDIAN(IF($B$21:$B$42=$A48,Q$21:Q$42))</f>
        <v>100</v>
      </c>
      <c r="O48" s="38" t="s">
        <v>259</v>
      </c>
      <c r="P48" s="38">
        <f t="array" ref="P48">MEDIAN(IF($B$21:$B$42=$A48,S$21:S$42))</f>
        <v>20</v>
      </c>
      <c r="Q48" s="63"/>
      <c r="R48" s="64"/>
      <c r="T48" s="68">
        <f t="array" ref="T48">(B48*Références!D3)+(C48*Références!D4)+(D48*Références!D5)+(E48*Références!D6)+(F48*Références!D7)+(G48*Références!D8)+(H48*Références!D9)</f>
        <v>17134.474109099276</v>
      </c>
      <c r="U48" s="118">
        <f t="array" ref="U48">(B10*Références!$D$10)+(J48*Références!$D$11)+(K48*Références!$D$13)+(L48*Références!$D$16)+(M48*Références!$D$12)+(N48*Références!$D$14)+(B15*Références!$D$15)</f>
        <v>2353.375</v>
      </c>
      <c r="V48" s="68">
        <f t="array" ref="V48">T48+U48</f>
        <v>19487.849109099276</v>
      </c>
      <c r="W48" s="10"/>
      <c r="X48" s="10"/>
      <c r="Y48" s="10"/>
      <c r="Z48" s="10"/>
      <c r="AA48" s="10"/>
      <c r="AB48" s="10"/>
      <c r="AC48" s="10"/>
      <c r="AD48" s="10"/>
      <c r="AE48" s="10"/>
      <c r="AF48" s="10"/>
      <c r="AG48" s="10"/>
      <c r="AH48" s="10"/>
      <c r="AI48" s="10"/>
      <c r="AJ48" s="10"/>
      <c r="AK48" s="10"/>
      <c r="AL48" s="10"/>
      <c r="AN48" s="10"/>
      <c r="AO48" s="10"/>
      <c r="AV48" s="57" t="s">
        <v>3570</v>
      </c>
    </row>
    <row r="49" spans="1:48" x14ac:dyDescent="0.35">
      <c r="A49" s="34" t="s">
        <v>1791</v>
      </c>
      <c r="B49" s="64">
        <f t="array" ref="B49">MEDIAN(IF($B$21:$B$42=$A49,E$21:E$42))</f>
        <v>175</v>
      </c>
      <c r="C49" s="64">
        <f t="array" ref="C49">MEDIAN(IF($B$21:$B$42=$A49,F$21:F$42))</f>
        <v>161.53846153846101</v>
      </c>
      <c r="D49" s="64">
        <f t="array" ref="D49">MEDIAN(IF($B$21:$B$42=$A49,G$21:G$42))</f>
        <v>152.173913021739</v>
      </c>
      <c r="E49" s="64">
        <f t="array" ref="E49">MEDIAN(IF($B$21:$B$42=$A49,H$21:H$42))</f>
        <v>155.172413793103</v>
      </c>
      <c r="F49" s="64">
        <f t="array" ref="F49">MEDIAN(IF($B$21:$B$42=$A49,I$21:I$42))</f>
        <v>291.666666666666</v>
      </c>
      <c r="G49" s="64">
        <f t="array" ref="G49">MEDIAN(IF($B$21:$B$42=$A49,J$21:J$42))</f>
        <v>291.666666666666</v>
      </c>
      <c r="H49" s="64">
        <f t="array" ref="H49">MEDIAN(IF($B$21:$B$42=$A49,K$21:K$42))</f>
        <v>1100</v>
      </c>
      <c r="I49" s="64">
        <f t="array" ref="I49">MEDIAN(IF($B$21:$B$42=$A49,L$21:L$42))</f>
        <v>62.5</v>
      </c>
      <c r="J49" s="64">
        <f t="array" ref="J49">MEDIAN(IF($B$21:$B$42=$A49,M$21:M$42))</f>
        <v>20</v>
      </c>
      <c r="K49" s="64">
        <f t="array" ref="K49">MEDIAN(IF($B$21:$B$42=$A49,N$21:N$42))</f>
        <v>25</v>
      </c>
      <c r="L49" s="64">
        <f t="array" ref="L49">MEDIAN(IF($B$21:$B$42=$A49,O$21:O$42))</f>
        <v>35</v>
      </c>
      <c r="M49" s="64">
        <f t="array" ref="M49">MEDIAN(IF($B$21:$B$42=$A49,P$21:P$42))</f>
        <v>75</v>
      </c>
      <c r="N49" s="64">
        <f t="array" ref="N49">MEDIAN(IF($B$21:$B$42=$A49,Q$21:Q$42))</f>
        <v>100</v>
      </c>
      <c r="O49" s="64">
        <f t="array" ref="O49">MEDIAN(IF($B$21:$B$42=$A49,R$21:R$42))</f>
        <v>10</v>
      </c>
      <c r="P49" s="64">
        <f t="array" ref="P49">MEDIAN(IF($B$21:$B$42=$A49,S$21:S$42))</f>
        <v>3.333333333333333</v>
      </c>
      <c r="Q49" s="63"/>
      <c r="R49" s="63"/>
      <c r="T49" s="68">
        <f t="array" ref="T49">(B49*Références!$D$3)+(C49*Références!$D$4)+(D49*Références!$D$5)+(E49*Références!$D$6)+(F49*Références!$D$7)+(G49*Références!$D$8)+(H49*Références!$D$9)</f>
        <v>17951.358935699238</v>
      </c>
      <c r="U49" s="118">
        <f t="array" ref="U49">(I49*Références!$D$10)+(J49*Références!$D$11)+(K49*Références!$D$13)+(L49*Références!$D$16)+(M49*Références!$D$12)+(N49*Références!$D$14)+(O49*Références!$D$15)</f>
        <v>2559</v>
      </c>
      <c r="V49" s="68">
        <f t="array" ref="V49">T49+U49</f>
        <v>20510.358935699238</v>
      </c>
      <c r="W49" s="10"/>
      <c r="X49" s="10"/>
      <c r="Y49" s="10"/>
      <c r="Z49" s="10"/>
      <c r="AA49" s="10"/>
      <c r="AB49" s="10"/>
      <c r="AC49" s="10"/>
      <c r="AD49" s="10"/>
      <c r="AE49" s="10"/>
      <c r="AF49" s="10"/>
      <c r="AG49" s="10"/>
      <c r="AH49" s="10"/>
      <c r="AI49" s="10"/>
      <c r="AJ49" s="10"/>
      <c r="AK49" s="10"/>
      <c r="AL49" s="10"/>
      <c r="AN49" s="10"/>
      <c r="AO49" s="10"/>
      <c r="AV49" s="57"/>
    </row>
    <row r="50" spans="1:48" x14ac:dyDescent="0.35">
      <c r="A50" s="34" t="s">
        <v>601</v>
      </c>
      <c r="B50" s="64">
        <f t="array" ref="B50">MEDIAN(IF($B$21:$B$42=$A50,E$21:E$42))</f>
        <v>125</v>
      </c>
      <c r="C50" s="64">
        <f t="array" ref="C50">MEDIAN(IF($B$21:$B$42=$A50,F$21:F$42))</f>
        <v>149.03846153846075</v>
      </c>
      <c r="D50" s="64">
        <f t="array" ref="D50">MEDIAN(IF($B$21:$B$42=$A50,G$21:G$42))</f>
        <v>108.695652173913</v>
      </c>
      <c r="E50" s="64">
        <f t="array" ref="E50">MEDIAN(IF($B$21:$B$42=$A50,H$21:H$42))</f>
        <v>137.93103448275801</v>
      </c>
      <c r="F50" s="64">
        <f t="array" ref="F50">MEDIAN(IF($B$21:$B$42=$A50,I$21:I$42))</f>
        <v>270.83333333333303</v>
      </c>
      <c r="G50" s="64">
        <f t="array" ref="G50">MEDIAN(IF($B$21:$B$42=$A50,J$21:J$42))</f>
        <v>281.24999999999949</v>
      </c>
      <c r="H50" s="64">
        <f t="array" ref="H50">MEDIAN(IF($B$21:$B$42=$A50,K$21:K$42))</f>
        <v>1100</v>
      </c>
      <c r="I50" s="64">
        <f t="array" ref="I50">MEDIAN(IF($B$21:$B$42=$A50,L$21:L$42))</f>
        <v>48.75</v>
      </c>
      <c r="J50" s="64">
        <f t="array" ref="J50">MEDIAN(IF($B$21:$B$42=$A50,M$21:M$42))</f>
        <v>25</v>
      </c>
      <c r="K50" s="64">
        <f t="array" ref="K50">MEDIAN(IF($B$21:$B$42=$A50,N$21:N$42))</f>
        <v>25</v>
      </c>
      <c r="L50" s="64">
        <f t="array" ref="L50">MEDIAN(IF($B$21:$B$42=$A50,O$21:O$42))</f>
        <v>25</v>
      </c>
      <c r="M50" s="64">
        <f t="array" ref="M50">MEDIAN(IF($B$21:$B$42=$A50,P$21:P$42))</f>
        <v>106.25</v>
      </c>
      <c r="N50" s="64">
        <f t="array" ref="N50">MEDIAN(IF($B$21:$B$42=$A50,Q$21:Q$42))</f>
        <v>100</v>
      </c>
      <c r="O50" s="64">
        <f t="array" ref="O50">MEDIAN(IF($B$21:$B$42=$A50,R$21:R$42))</f>
        <v>17.5</v>
      </c>
      <c r="P50" s="64">
        <f t="array" ref="P50">MEDIAN(IF($B$21:$B$42=$A50,S$21:S$42))</f>
        <v>28.625</v>
      </c>
      <c r="Q50" s="64"/>
      <c r="R50" s="64"/>
      <c r="T50" s="68">
        <f t="array" ref="T50">(B50*Références!$D$3)+(C50*Références!$D$4)+(D50*Références!$D$5)+(E50*Références!$D$6)+(F50*Références!$D$7)+(G50*Références!$D$8)+(H50*Références!$D$9)</f>
        <v>15402.352189289944</v>
      </c>
      <c r="U50" s="118">
        <f t="array" ref="U50">(I50*Références!$D$10)+(J50*Références!$D$11)+(K50*Références!$D$13)+(L50*Références!$D$16)+(M50*Références!$D$12)+(N50*Références!$D$14)+(O50*Références!$D$15)</f>
        <v>2212.625</v>
      </c>
      <c r="V50" s="68">
        <f t="array" ref="V50">T50+U50</f>
        <v>17614.977189289944</v>
      </c>
      <c r="W50" s="10"/>
      <c r="X50" s="10"/>
      <c r="Y50" s="10"/>
      <c r="Z50" s="10"/>
      <c r="AA50" s="10"/>
      <c r="AB50" s="10"/>
      <c r="AC50" s="10"/>
      <c r="AD50" s="10"/>
      <c r="AE50" s="10"/>
      <c r="AF50" s="10"/>
      <c r="AG50" s="10"/>
      <c r="AH50" s="10"/>
      <c r="AI50" s="10"/>
      <c r="AJ50" s="10"/>
      <c r="AK50" s="10"/>
      <c r="AL50" s="10"/>
      <c r="AV50" s="57"/>
    </row>
    <row r="51" spans="1:48" x14ac:dyDescent="0.35">
      <c r="A51" s="10" t="s">
        <v>239</v>
      </c>
      <c r="B51" s="64">
        <f t="array" ref="B51">MEDIAN(IF($B$21:$B$42=$A51,E$21:E$42))</f>
        <v>150</v>
      </c>
      <c r="C51" s="64">
        <f t="array" ref="C51">MEDIAN(IF($B$21:$B$42=$A51,F$21:F$42))</f>
        <v>134.61538461538399</v>
      </c>
      <c r="D51" s="64">
        <f t="array" ref="D51">MEDIAN(IF($B$21:$B$42=$A51,G$21:G$42))</f>
        <v>113.04347826086899</v>
      </c>
      <c r="E51" s="64">
        <f t="array" ref="E51">MEDIAN(IF($B$21:$B$42=$A51,H$21:H$42))</f>
        <v>129.31034482758599</v>
      </c>
      <c r="F51" s="64">
        <f t="array" ref="F51">MEDIAN(IF($B$21:$B$42=$A51,I$21:I$42))</f>
        <v>250</v>
      </c>
      <c r="G51" s="64">
        <f t="array" ref="G51">MEDIAN(IF($B$21:$B$42=$A51,J$21:J$42))</f>
        <v>312.5</v>
      </c>
      <c r="H51" s="64">
        <f t="array" ref="H51">MEDIAN(IF($B$21:$B$42=$A51,K$21:K$42))</f>
        <v>1150</v>
      </c>
      <c r="I51" s="64">
        <f t="array" ref="I51">MEDIAN(IF($B$21:$B$42=$A51,L$21:L$42))</f>
        <v>37.5</v>
      </c>
      <c r="J51" s="64">
        <f t="array" ref="J51">MEDIAN(IF($B$21:$B$42=$A51,M$21:M$42))</f>
        <v>25</v>
      </c>
      <c r="K51" s="64">
        <f t="array" ref="K51">MEDIAN(IF($B$21:$B$42=$A51,N$21:N$42))</f>
        <v>50</v>
      </c>
      <c r="L51" s="64">
        <f t="array" ref="L51">MEDIAN(IF($B$21:$B$42=$A51,O$21:O$42))</f>
        <v>35</v>
      </c>
      <c r="M51" s="64">
        <f t="array" ref="M51">MEDIAN(IF($B$21:$B$42=$A51,P$21:P$42))</f>
        <v>112.5</v>
      </c>
      <c r="N51" s="64">
        <f t="array" ref="N51">MEDIAN(IF($B$21:$B$42=$A51,Q$21:Q$42))</f>
        <v>100</v>
      </c>
      <c r="O51" s="64">
        <f t="array" ref="O51">MEDIAN(IF($B$21:$B$42=$A51,R$21:R$42))</f>
        <v>10</v>
      </c>
      <c r="P51" s="64">
        <f t="array" ref="P51">MEDIAN(IF($B$21:$B$42=$A51,S$21:S$42))</f>
        <v>39.4</v>
      </c>
      <c r="Q51" s="64"/>
      <c r="R51" s="64"/>
      <c r="T51" s="68">
        <f t="array" ref="T51">(B51*Références!$D$3)+(C51*Références!$D$4)+(D51*Références!$D$5)+(E51*Références!$D$6)+(F51*Références!$D$7)+(G51*Références!$D$8)+(H51*Références!$D$9)</f>
        <v>16060.673509399126</v>
      </c>
      <c r="U51" s="118">
        <f t="array" ref="U51">(I51*Références!$D$10)+(J51*Références!$D$11)+(K51*Références!$D$13)+(L51*Références!$D$16)+(M51*Références!$D$12)+(N51*Références!$D$14)+(O51*Références!$D$15)</f>
        <v>2321.5</v>
      </c>
      <c r="V51" s="68">
        <f t="array" ref="V51">T51+U51</f>
        <v>18382.173509399126</v>
      </c>
      <c r="AV51" s="52"/>
    </row>
    <row r="52" spans="1:48" x14ac:dyDescent="0.35">
      <c r="A52" s="10" t="s">
        <v>331</v>
      </c>
      <c r="B52" s="64">
        <f t="array" ref="B52">MEDIAN(IF($B$21:$B$42=$A52,E$21:E$42))</f>
        <v>125</v>
      </c>
      <c r="C52" s="64">
        <f t="array" ref="C52">MEDIAN(IF($B$21:$B$42=$A52,F$21:F$42))</f>
        <v>134.61538461538399</v>
      </c>
      <c r="D52" s="64">
        <f t="array" ref="D52">MEDIAN(IF($B$21:$B$42=$A52,G$21:G$42))</f>
        <v>130.434782608695</v>
      </c>
      <c r="E52" s="64">
        <f t="array" ref="E52">MEDIAN(IF($B$21:$B$42=$A52,H$21:H$42))</f>
        <v>137.93103448275801</v>
      </c>
      <c r="F52" s="64">
        <f t="array" ref="F52">MEDIAN(IF($B$21:$B$42=$A52,I$21:I$42))</f>
        <v>250</v>
      </c>
      <c r="G52" s="64">
        <f t="array" ref="G52">MEDIAN(IF($B$21:$B$42=$A52,J$21:J$42))</f>
        <v>270.83333333333297</v>
      </c>
      <c r="H52" s="64">
        <f t="array" ref="H52">MEDIAN(IF($B$21:$B$42=$A52,K$21:K$42))</f>
        <v>1000</v>
      </c>
      <c r="I52" s="64">
        <f t="array" ref="I52">MEDIAN(IF($B$21:$B$42=$A52,L$21:L$42))</f>
        <v>40</v>
      </c>
      <c r="J52" s="64">
        <f t="array" ref="J52">MEDIAN(IF($B$21:$B$42=$A52,M$21:M$42))</f>
        <v>25</v>
      </c>
      <c r="K52" s="64">
        <f t="array" ref="K52">MEDIAN(IF($B$21:$B$42=$A52,N$21:N$42))</f>
        <v>50</v>
      </c>
      <c r="L52" s="64">
        <f t="array" ref="L52">MEDIAN(IF($B$21:$B$42=$A52,O$21:O$42))</f>
        <v>30</v>
      </c>
      <c r="M52" s="64">
        <f t="array" ref="M52">MEDIAN(IF($B$21:$B$42=$A52,P$21:P$42))</f>
        <v>100</v>
      </c>
      <c r="N52" s="64">
        <f t="array" ref="N52">MEDIAN(IF($B$21:$B$42=$A52,Q$21:Q$42))</f>
        <v>100</v>
      </c>
      <c r="O52" s="39">
        <f t="array" ref="O52">MEDIAN(IF($B$21:$B$42=$A52,R$21:R$42))</f>
        <v>25</v>
      </c>
      <c r="P52" s="64">
        <f t="array" ref="P52">MEDIAN(IF($B$21:$B$42=$A52,S$21:S$42))</f>
        <v>0</v>
      </c>
      <c r="Q52" s="64"/>
      <c r="R52" s="64"/>
      <c r="T52" s="68">
        <f t="array" ref="T52">(B52*Références!$D$3)+(C52*Références!$D$4)+(D52*Références!$D$5)+(E52*Références!$D$6)+(F52*Références!$D$7)+(G52*Références!$D$8)+(H52*Références!$D$9)</f>
        <v>14868.781955176233</v>
      </c>
      <c r="U52" s="118">
        <f t="array" ref="U52">(I52*Références!$D$10)+(J52*Références!$D$11)+(K52*Références!$D$13)+(L52*Références!$D$16)+(M52*Références!$D$12)+(N52*Références!$D$14)+(O52*Références!$D$15)</f>
        <v>2268.75</v>
      </c>
      <c r="V52" s="68">
        <f t="array" ref="V52">T52+U52</f>
        <v>17137.531955176233</v>
      </c>
      <c r="AN52" s="34"/>
      <c r="AO52" s="34"/>
      <c r="AV52" s="52"/>
    </row>
    <row r="53" spans="1:48" x14ac:dyDescent="0.35">
      <c r="A53" s="10" t="s">
        <v>419</v>
      </c>
      <c r="B53" s="64">
        <f t="array" ref="B53">MEDIAN(IF($B$21:$B$42=$A53,E$21:E$42))</f>
        <v>137.5</v>
      </c>
      <c r="C53" s="64">
        <f t="array" ref="C53">MEDIAN(IF($B$21:$B$42=$A53,F$21:F$42))</f>
        <v>144.23076923076874</v>
      </c>
      <c r="D53" s="64">
        <f t="array" ref="D53">MEDIAN(IF($B$21:$B$42=$A53,G$21:G$42))</f>
        <v>116.84782608695625</v>
      </c>
      <c r="E53" s="64">
        <f t="array" ref="E53">MEDIAN(IF($B$21:$B$42=$A53,H$21:H$42))</f>
        <v>137.93103448275801</v>
      </c>
      <c r="F53" s="64">
        <f t="array" ref="F53">MEDIAN(IF($B$21:$B$42=$A53,I$21:I$42))</f>
        <v>286.45833333333297</v>
      </c>
      <c r="G53" s="64">
        <f t="array" ref="G53">MEDIAN(IF($B$21:$B$42=$A53,J$21:J$42))</f>
        <v>312.49999999999949</v>
      </c>
      <c r="H53" s="64">
        <f t="array" ref="H53">MEDIAN(IF($B$21:$B$42=$A53,K$21:K$42))</f>
        <v>992.82994923857848</v>
      </c>
      <c r="I53" s="64">
        <f t="array" ref="I53">MEDIAN(IF($B$21:$B$42=$A53,L$21:L$42))</f>
        <v>40</v>
      </c>
      <c r="J53" s="64">
        <f t="array" ref="J53">MEDIAN(IF($B$21:$B$42=$A53,M$21:M$42))</f>
        <v>25</v>
      </c>
      <c r="K53" s="64">
        <f t="array" ref="K53">MEDIAN(IF($B$21:$B$42=$A53,N$21:N$42))</f>
        <v>61.25</v>
      </c>
      <c r="L53" s="64">
        <f t="array" ref="L53">MEDIAN(IF($B$21:$B$42=$A53,O$21:O$42))</f>
        <v>37.5</v>
      </c>
      <c r="M53" s="64">
        <f t="array" ref="M53">MEDIAN(IF($B$21:$B$42=$A53,P$21:P$42))</f>
        <v>75</v>
      </c>
      <c r="N53" s="64">
        <f t="array" ref="N53">MEDIAN(IF($B$21:$B$42=$A53,Q$21:Q$42))</f>
        <v>100</v>
      </c>
      <c r="O53" s="64">
        <f t="array" ref="O53">MEDIAN(IF($B$21:$B$42=$A53,R$21:R$42))</f>
        <v>25</v>
      </c>
      <c r="P53" s="64">
        <f t="array" ref="P53">MEDIAN(IF($B$21:$B$42=$A53,S$21:S$42))</f>
        <v>25.5</v>
      </c>
      <c r="Q53" s="64"/>
      <c r="R53" s="64"/>
      <c r="T53" s="68">
        <f t="array" ref="T53">(B53*Références!$D$3)+(C53*Références!$D$4)+(D53*Références!$D$5)+(E53*Références!$D$6)+(F53*Références!$D$7)+(G53*Références!$D$8)+(H53*Références!$D$9)</f>
        <v>16070.715006124405</v>
      </c>
      <c r="U53" s="118">
        <f t="array" ref="U53">(I53*Références!$D$10)+(J53*Références!$D$11)+(K53*Références!$D$13)+(L53*Références!$D$16)+(M53*Références!$D$12)+(N53*Références!$D$14)+(O53*Références!$D$15)</f>
        <v>2427.5</v>
      </c>
      <c r="V53" s="68">
        <f t="array" ref="V53">T53+U53</f>
        <v>18498.215006124403</v>
      </c>
      <c r="AV53" s="52"/>
    </row>
    <row r="54" spans="1:48" x14ac:dyDescent="0.35">
      <c r="A54" s="10" t="s">
        <v>266</v>
      </c>
      <c r="B54" s="64">
        <f t="array" ref="B54">MEDIAN(IF($B$21:$B$42=$A54,E$21:E$42))</f>
        <v>125</v>
      </c>
      <c r="C54" s="64">
        <f t="array" ref="C54">MEDIAN(IF($B$21:$B$42=$A54,F$21:F$42))</f>
        <v>134.61538461538399</v>
      </c>
      <c r="D54" s="64">
        <f t="array" ref="D54">MEDIAN(IF($B$21:$B$42=$A54,G$21:G$42))</f>
        <v>108.695652173913</v>
      </c>
      <c r="E54" s="64">
        <f t="array" ref="E54">MEDIAN(IF($B$21:$B$42=$A54,H$21:H$42))</f>
        <v>120.689655172413</v>
      </c>
      <c r="F54" s="64">
        <f t="array" ref="F54">MEDIAN(IF($B$21:$B$42=$A54,I$21:I$42))</f>
        <v>250</v>
      </c>
      <c r="G54" s="38" t="s">
        <v>259</v>
      </c>
      <c r="H54" s="64">
        <f t="array" ref="H54">MEDIAN(IF($B$21:$B$42=$A54,K$21:K$42))</f>
        <v>1100</v>
      </c>
      <c r="I54" s="64">
        <f t="array" ref="I54">MEDIAN(IF($B$21:$B$42=$A54,L$21:L$42))</f>
        <v>30</v>
      </c>
      <c r="J54" s="64">
        <f t="array" ref="J54">MEDIAN(IF($B$21:$B$42=$A54,M$21:M$42))</f>
        <v>20</v>
      </c>
      <c r="K54" s="64">
        <f t="array" ref="K54">MEDIAN(IF($B$21:$B$42=$A54,N$21:N$42))</f>
        <v>35</v>
      </c>
      <c r="L54" s="64">
        <f t="array" ref="L54">MEDIAN(IF($B$21:$B$42=$A54,O$21:O$42))</f>
        <v>25</v>
      </c>
      <c r="M54" s="64">
        <f t="array" ref="M54">MEDIAN(IF($B$21:$B$42=$A54,P$21:P$42))</f>
        <v>100</v>
      </c>
      <c r="N54" s="64">
        <f t="array" ref="N54">MEDIAN(IF($B$21:$B$42=$A54,Q$21:Q$42))</f>
        <v>100</v>
      </c>
      <c r="O54" s="64">
        <f t="array" ref="O54">MEDIAN(IF($B$21:$B$42=$A54,R$21:R$42))</f>
        <v>20</v>
      </c>
      <c r="P54" s="64">
        <f t="array" ref="P54">MEDIAN(IF($B$21:$B$42=$A54,S$21:S$42))</f>
        <v>0</v>
      </c>
      <c r="Q54" s="63"/>
      <c r="R54" s="63"/>
      <c r="T54" s="68">
        <f t="array" ref="T54">(B54*Références!$D$3)+(C54*Références!$D$4)+(D54*Références!$D$5)+(E54*Références!$D$6)+(F54*Références!$D$7)+(B8*Références!$D$8)+(H54*Références!$D$9)</f>
        <v>14957.999846230708</v>
      </c>
      <c r="U54" s="118">
        <f t="array" ref="U54">(I54*Références!$D$10)+(J54*Références!$D$11)+(K54*Références!$D$13)+(L54*Références!$D$16)+(M54*Références!$D$12)+(N54*Références!$D$14)+(O54*Références!$D$15)</f>
        <v>1913</v>
      </c>
      <c r="V54" s="68">
        <f t="array" ref="V54">T54+U54</f>
        <v>16870.999846230708</v>
      </c>
      <c r="AV54" s="52"/>
    </row>
    <row r="55" spans="1:48" x14ac:dyDescent="0.35">
      <c r="A55" s="10" t="s">
        <v>406</v>
      </c>
      <c r="B55" s="64">
        <f t="array" ref="B55">MEDIAN(IF($B$21:$B$42=$A55,E$21:E$42))</f>
        <v>158.125</v>
      </c>
      <c r="C55" s="64">
        <f t="array" ref="C55">MEDIAN(IF($B$21:$B$42=$A55,F$21:F$42))</f>
        <v>154.32692307692275</v>
      </c>
      <c r="D55" s="64">
        <f t="array" ref="D55">MEDIAN(IF($B$21:$B$42=$A55,G$21:G$42))</f>
        <v>139.13043478260801</v>
      </c>
      <c r="E55" s="64">
        <f t="array" ref="E55">MEDIAN(IF($B$21:$B$42=$A55,H$21:H$42))</f>
        <v>143.10344827586124</v>
      </c>
      <c r="F55" s="64">
        <f t="array" ref="F55">MEDIAN(IF($B$21:$B$42=$A55,I$21:I$42))</f>
        <v>319.79166666666652</v>
      </c>
      <c r="G55" s="64">
        <f t="array" ref="G55">MEDIAN(IF($B$21:$B$42=$A55,J$21:J$42))</f>
        <v>291.66666666666652</v>
      </c>
      <c r="H55" s="64">
        <f t="array" ref="H55">MEDIAN(IF($B$21:$B$42=$A55,K$21:K$42))</f>
        <v>1118.75</v>
      </c>
      <c r="I55" s="64">
        <f t="array" ref="I55">MEDIAN(IF($B$21:$B$42=$A55,L$21:L$42))</f>
        <v>35</v>
      </c>
      <c r="J55" s="64">
        <f t="array" ref="J55">MEDIAN(IF($B$21:$B$42=$A55,M$21:M$42))</f>
        <v>23.75</v>
      </c>
      <c r="K55" s="64">
        <f t="array" ref="K55">MEDIAN(IF($B$21:$B$42=$A55,N$21:N$42))</f>
        <v>35</v>
      </c>
      <c r="L55" s="64">
        <f t="array" ref="L55">MEDIAN(IF($B$21:$B$42=$A55,O$21:O$42))</f>
        <v>23.125</v>
      </c>
      <c r="M55" s="64">
        <f t="array" ref="M55">MEDIAN(IF($B$21:$B$42=$A55,P$21:P$42))</f>
        <v>63.74999999999995</v>
      </c>
      <c r="N55" s="64">
        <f t="array" ref="N55">MEDIAN(IF($B$21:$B$42=$A55,Q$21:Q$42))</f>
        <v>100</v>
      </c>
      <c r="O55" s="64">
        <f t="array" ref="O55">MEDIAN(IF($B$21:$B$42=$A55,R$21:R$42))</f>
        <v>20</v>
      </c>
      <c r="P55" s="64">
        <f t="array" ref="P55">MEDIAN(IF($B$21:$B$42=$A55,S$21:S$42))</f>
        <v>48</v>
      </c>
      <c r="Q55" s="63"/>
      <c r="R55" s="63"/>
      <c r="T55" s="68">
        <f t="array" ref="T55">(B55*Références!$D$3)+(C55*Références!$D$4)+(D55*Références!$D$5)+(E55*Références!$D$6)+(F55*Références!$D$7)+(G55*Références!$D$8)+(H55*Références!$D$9)</f>
        <v>17443.61148752545</v>
      </c>
      <c r="U55" s="118">
        <f t="array" ref="U55">(I55*Références!$D$10)+(J55*Références!$D$11)+(K55*Références!$D$13)+(L55*Références!$D$16)+(M55*Références!$D$12)+(N55*Références!$D$14)+(O55*Références!$D$15)</f>
        <v>1948.625</v>
      </c>
      <c r="V55" s="68">
        <f t="array" ref="V55">T55+U55</f>
        <v>19392.23648752545</v>
      </c>
      <c r="AV55" s="52"/>
    </row>
    <row r="56" spans="1:48" x14ac:dyDescent="0.35">
      <c r="A56" s="34" t="s">
        <v>505</v>
      </c>
      <c r="B56" s="64">
        <f t="array" ref="B56">MEDIAN(IF($B$21:$B$42=$A56,E$21:E$42))</f>
        <v>160</v>
      </c>
      <c r="C56" s="64">
        <f t="array" ref="C56">MEDIAN(IF($B$21:$B$42=$A56,F$21:F$42))</f>
        <v>144.23076923076849</v>
      </c>
      <c r="D56" s="64">
        <f t="array" ref="D56">MEDIAN(IF($B$21:$B$42=$A56,G$21:G$42))</f>
        <v>116.84782608695625</v>
      </c>
      <c r="E56" s="64">
        <f t="array" ref="E56">MEDIAN(IF($B$21:$B$42=$A56,H$21:H$42))</f>
        <v>137.93103448275801</v>
      </c>
      <c r="F56" s="64">
        <f t="array" ref="F56">MEDIAN(IF($B$21:$B$42=$A56,I$21:I$42))</f>
        <v>250</v>
      </c>
      <c r="G56" s="64">
        <f t="array" ref="G56">MEDIAN(IF($B$21:$B$42=$A56,J$21:J$42))</f>
        <v>312.49999999999949</v>
      </c>
      <c r="H56" s="64">
        <f t="array" ref="H56">MEDIAN(IF($B$21:$B$42=$A56,K$21:K$42))</f>
        <v>1000</v>
      </c>
      <c r="I56" s="64">
        <f t="array" ref="I56">MEDIAN(IF($B$21:$B$42=$A56,L$21:L$42))</f>
        <v>42.5</v>
      </c>
      <c r="J56" s="64">
        <f t="array" ref="J56">MEDIAN(IF($B$21:$B$42=$A56,M$21:M$42))</f>
        <v>23.75</v>
      </c>
      <c r="K56" s="64">
        <f t="array" ref="K56">MEDIAN(IF($B$21:$B$42=$A56,N$21:N$42))</f>
        <v>55</v>
      </c>
      <c r="L56" s="64">
        <f t="array" ref="L56">MEDIAN(IF($B$21:$B$42=$A56,O$21:O$42))</f>
        <v>52.5</v>
      </c>
      <c r="M56" s="64">
        <f t="array" ref="M56">MEDIAN(IF($B$21:$B$42=$A56,P$21:P$42))</f>
        <v>118.75</v>
      </c>
      <c r="N56" s="64">
        <f t="array" ref="N56">MEDIAN(IF($B$21:$B$42=$A56,Q$21:Q$42))</f>
        <v>100</v>
      </c>
      <c r="O56" s="64">
        <f t="array" ref="O56">MEDIAN(IF($B$21:$B$42=$A56,R$21:R$42))</f>
        <v>20</v>
      </c>
      <c r="P56" s="64">
        <f t="array" ref="P56">MEDIAN(IF($B$21:$B$42=$A56,S$21:S$42))</f>
        <v>43.125</v>
      </c>
      <c r="Q56" s="63"/>
      <c r="R56" s="63"/>
      <c r="T56" s="68">
        <f t="array" ref="T56">(B56*Références!$D$3)+(C56*Références!$D$4)+(D56*Références!$D$5)+(E56*Références!$D$6)+(F56*Références!$D$7)+(G56*Références!$D$8)+(H56*Références!$D$9)</f>
        <v>16391.886748933201</v>
      </c>
      <c r="U56" s="118">
        <f t="array" ref="U56">(I56*Références!$D$10)+(J56*Références!$D$11)+(K56*Références!$D$13)+(L56*Références!$D$16)+(M56*Références!$D$12)+(N56*Références!$D$14)+(O56*Références!$D$15)</f>
        <v>2730.5</v>
      </c>
      <c r="V56" s="68">
        <f t="array" ref="V56">T56+U56</f>
        <v>19122.386748933201</v>
      </c>
      <c r="W56" s="10"/>
      <c r="X56" s="10"/>
      <c r="Y56" s="10"/>
      <c r="Z56" s="10"/>
      <c r="AA56" s="10"/>
      <c r="AB56" s="10"/>
      <c r="AC56" s="10"/>
      <c r="AD56" s="10"/>
      <c r="AE56" s="10"/>
      <c r="AF56" s="10"/>
      <c r="AG56" s="10"/>
      <c r="AH56" s="10"/>
      <c r="AI56" s="10"/>
      <c r="AJ56" s="10"/>
      <c r="AK56" s="10"/>
      <c r="AL56" s="10"/>
      <c r="AN56" s="10"/>
      <c r="AO56" s="10"/>
      <c r="AV56" s="52"/>
    </row>
    <row r="57" spans="1:48" x14ac:dyDescent="0.35">
      <c r="A57" s="10" t="s">
        <v>441</v>
      </c>
      <c r="B57" s="64">
        <f t="array" ref="B57">MEDIAN(IF($B$21:$B$42=$A57,E$21:E$42))</f>
        <v>250</v>
      </c>
      <c r="C57" s="64">
        <f t="array" ref="C57">MEDIAN(IF($B$21:$B$42=$A57,F$21:F$42))</f>
        <v>173.07692307692301</v>
      </c>
      <c r="D57" s="64">
        <f t="array" ref="D57">MEDIAN(IF($B$21:$B$42=$A57,G$21:G$42))</f>
        <v>121.739130434782</v>
      </c>
      <c r="E57" s="64">
        <f t="array" ref="E57">MEDIAN(IF($B$21:$B$42=$A57,H$21:H$42))</f>
        <v>172.413793103448</v>
      </c>
      <c r="F57" s="64">
        <f t="array" ref="F57">MEDIAN(IF($B$21:$B$42=$A57,I$21:I$42))</f>
        <v>250</v>
      </c>
      <c r="G57" s="64">
        <f t="array" ref="G57">MEDIAN(IF($B$21:$B$42=$A57,J$21:J$42))</f>
        <v>270.83333333333303</v>
      </c>
      <c r="H57" s="64">
        <f t="array" ref="H57">MEDIAN(IF($B$21:$B$42=$A57,K$21:K$42))</f>
        <v>1200</v>
      </c>
      <c r="I57" s="64">
        <f t="array" ref="I57">MEDIAN(IF($B$21:$B$42=$A57,L$21:L$42))</f>
        <v>32.5</v>
      </c>
      <c r="J57" s="64">
        <f t="array" ref="J57">MEDIAN(IF($B$21:$B$42=$A57,M$21:M$42))</f>
        <v>25</v>
      </c>
      <c r="K57" s="64">
        <f t="array" ref="K57">MEDIAN(IF($B$21:$B$42=$A57,N$21:N$42))</f>
        <v>50</v>
      </c>
      <c r="L57" s="64">
        <f t="array" ref="L57">MEDIAN(IF($B$21:$B$42=$A57,O$21:O$42))</f>
        <v>25</v>
      </c>
      <c r="M57" s="64">
        <f t="array" ref="M57">MEDIAN(IF($B$21:$B$42=$A57,P$21:P$42))</f>
        <v>70.8333333333333</v>
      </c>
      <c r="N57" s="64">
        <f t="array" ref="N57">MEDIAN(IF($B$21:$B$42=$A57,Q$21:Q$42))</f>
        <v>100</v>
      </c>
      <c r="O57" s="64">
        <f t="array" ref="O57">MEDIAN(IF($B$21:$B$42=$A57,R$21:R$42))</f>
        <v>17.5</v>
      </c>
      <c r="P57" s="64">
        <f t="array" ref="P57">MEDIAN(IF($B$21:$B$42=$A57,S$21:S$42))</f>
        <v>5</v>
      </c>
      <c r="Q57" s="63"/>
      <c r="R57" s="63"/>
      <c r="T57" s="68">
        <f t="array" ref="T57">(B57*Références!$D$3)+(C57*Références!$D$4)+(D57*Références!$D$5)+(E57*Références!$D$6)+(F57*Références!$D$7)+(G57*Références!$D$8)+(H57*Références!$D$9)</f>
        <v>19704.504478529954</v>
      </c>
      <c r="U57" s="118">
        <f t="array" ref="U57">(I57*Références!$D$10)+(J57*Références!$D$11)+(K57*Références!$D$13)+(L57*Références!$D$16)+(M57*Références!$D$12)+(N57*Références!$D$14)+(O57*Références!$D$15)</f>
        <v>2025.9583333333333</v>
      </c>
      <c r="V57" s="68">
        <f t="array" ref="V57">T57+U57</f>
        <v>21730.462811863286</v>
      </c>
      <c r="AV57" s="52"/>
    </row>
    <row r="58" spans="1:48" x14ac:dyDescent="0.35">
      <c r="B58" s="39"/>
      <c r="C58" s="39"/>
      <c r="D58" s="39"/>
      <c r="E58" s="39"/>
      <c r="F58" s="39"/>
      <c r="G58" s="39"/>
      <c r="H58" s="39"/>
      <c r="I58" s="39"/>
      <c r="J58" s="39"/>
      <c r="K58" s="39"/>
      <c r="L58" s="39"/>
      <c r="M58" s="39"/>
      <c r="N58" s="39"/>
      <c r="O58" s="39"/>
      <c r="P58" s="39"/>
      <c r="Q58" s="39"/>
      <c r="S58" s="52"/>
      <c r="V58" s="59"/>
      <c r="W58" s="10"/>
      <c r="X58" s="10"/>
      <c r="Y58" s="10"/>
      <c r="Z58" s="10"/>
      <c r="AA58" s="10"/>
      <c r="AB58" s="10"/>
      <c r="AC58" s="10"/>
      <c r="AD58" s="10"/>
      <c r="AE58" s="10"/>
      <c r="AF58" s="10"/>
      <c r="AG58" s="10"/>
      <c r="AH58" s="10"/>
      <c r="AI58" s="10"/>
      <c r="AJ58" s="10"/>
      <c r="AK58" s="10"/>
      <c r="AL58" s="10"/>
      <c r="AN58" s="10"/>
      <c r="AO58" s="10"/>
      <c r="AV58" s="40"/>
    </row>
    <row r="59" spans="1:48" x14ac:dyDescent="0.35">
      <c r="B59" s="14"/>
      <c r="C59" s="14"/>
      <c r="D59" s="14"/>
      <c r="E59" s="14"/>
      <c r="F59" s="14"/>
      <c r="G59" s="14"/>
      <c r="H59" s="14"/>
      <c r="I59" s="14"/>
      <c r="J59" s="14"/>
      <c r="K59" s="14"/>
      <c r="L59" s="14"/>
      <c r="M59" s="14"/>
      <c r="N59" s="14"/>
      <c r="O59" s="14"/>
      <c r="P59" s="14"/>
      <c r="R59" s="49"/>
      <c r="S59" s="33"/>
      <c r="T59" s="34"/>
      <c r="U59" s="34"/>
      <c r="V59" s="68"/>
      <c r="AV59" s="40"/>
    </row>
    <row r="60" spans="1:48" ht="17.5" x14ac:dyDescent="0.35">
      <c r="A60" s="9" t="s">
        <v>4953</v>
      </c>
      <c r="R60" s="49"/>
      <c r="T60" s="34"/>
      <c r="U60" s="34"/>
      <c r="V60" s="34"/>
      <c r="AV60" s="34"/>
    </row>
    <row r="61" spans="1:48" x14ac:dyDescent="0.35">
      <c r="A61" s="58" t="s">
        <v>595</v>
      </c>
      <c r="R61" s="34"/>
      <c r="T61" s="34"/>
      <c r="U61" s="34"/>
      <c r="V61" s="34"/>
      <c r="AV61" s="34"/>
    </row>
    <row r="62" spans="1:48" x14ac:dyDescent="0.35">
      <c r="A62" s="15" t="s">
        <v>550</v>
      </c>
      <c r="B62" s="226" t="s">
        <v>3551</v>
      </c>
      <c r="C62" s="226" t="s">
        <v>493</v>
      </c>
      <c r="D62" s="226" t="s">
        <v>3552</v>
      </c>
      <c r="E62" s="226" t="s">
        <v>3553</v>
      </c>
      <c r="F62" s="226" t="s">
        <v>3554</v>
      </c>
      <c r="G62" s="226" t="s">
        <v>3555</v>
      </c>
      <c r="H62" s="226" t="s">
        <v>3556</v>
      </c>
      <c r="I62" s="226" t="s">
        <v>3557</v>
      </c>
      <c r="J62" s="226" t="s">
        <v>3558</v>
      </c>
      <c r="K62" s="226" t="s">
        <v>3559</v>
      </c>
      <c r="L62" s="226" t="s">
        <v>3560</v>
      </c>
      <c r="M62" s="226" t="s">
        <v>3561</v>
      </c>
      <c r="N62" s="226" t="s">
        <v>3562</v>
      </c>
      <c r="O62" s="226" t="s">
        <v>3563</v>
      </c>
      <c r="P62" s="226" t="s">
        <v>3564</v>
      </c>
      <c r="Q62" s="277"/>
      <c r="R62" s="277"/>
      <c r="T62" s="15" t="s">
        <v>318</v>
      </c>
      <c r="U62" s="15" t="s">
        <v>597</v>
      </c>
      <c r="V62" s="15" t="s">
        <v>602</v>
      </c>
      <c r="AV62" s="42"/>
    </row>
    <row r="63" spans="1:48" x14ac:dyDescent="0.35">
      <c r="A63" s="10" t="s">
        <v>247</v>
      </c>
      <c r="B63" s="14">
        <f t="array" ref="B63">MEDIAN(IF($D$21:$D$42=$A63,E$21:E$42))</f>
        <v>150</v>
      </c>
      <c r="C63" s="14">
        <f t="array" ref="C63">MEDIAN(IF($D$21:$D$42=$A63,F$21:F$42))</f>
        <v>151.92307692307651</v>
      </c>
      <c r="D63" s="14">
        <f t="array" ref="D63">MEDIAN(IF($D$21:$D$42=$A63,G$21:G$42))</f>
        <v>110.869565217391</v>
      </c>
      <c r="E63" s="14">
        <f t="array" ref="E63">MEDIAN(IF($D$21:$D$42=$A63,H$21:H$42))</f>
        <v>137.93103448275801</v>
      </c>
      <c r="F63" s="14">
        <f t="array" ref="F63">MEDIAN(IF($D$21:$D$42=$A63,I$21:I$42))</f>
        <v>250</v>
      </c>
      <c r="G63" s="14">
        <f t="array" ref="G63">MEDIAN(IF($D$21:$D$42=$A63,J$21:J$42))</f>
        <v>291.666666666666</v>
      </c>
      <c r="H63" s="14">
        <f t="array" ref="H63">MEDIAN(IF($D$21:$D$42=$A63,K$21:K$42))</f>
        <v>1100</v>
      </c>
      <c r="I63" s="14">
        <f t="array" ref="I63">MEDIAN(IF($D$21:$D$42=$A63,L$21:L$42))</f>
        <v>40</v>
      </c>
      <c r="J63" s="14">
        <f t="array" ref="J63">MEDIAN(IF($D$21:$D$42=$A63,M$21:M$42))</f>
        <v>25</v>
      </c>
      <c r="K63" s="14">
        <f t="array" ref="K63">MEDIAN(IF($D$21:$D$42=$A63,N$21:N$42))</f>
        <v>35</v>
      </c>
      <c r="L63" s="14">
        <f t="array" ref="L63">MEDIAN(IF($D$21:$D$42=$A63,O$21:O$42))</f>
        <v>30</v>
      </c>
      <c r="M63" s="14">
        <f t="array" ref="M63">MEDIAN(IF($D$21:$D$42=$A63,P$21:P$42))</f>
        <v>87.5</v>
      </c>
      <c r="N63" s="14">
        <f t="array" ref="N63">MEDIAN(IF($D$21:$D$42=$A63,Q$21:Q$42))</f>
        <v>100</v>
      </c>
      <c r="O63" s="14">
        <f t="array" ref="O63">MEDIAN(IF($D$21:$D$42=$A63,R$21:R$42))</f>
        <v>20</v>
      </c>
      <c r="P63" s="14">
        <f t="array" ref="P63">MEDIAN(IF($D$21:$D$42=$A63,S$21:S$42))</f>
        <v>36.125</v>
      </c>
      <c r="Q63" s="14"/>
      <c r="R63" s="14"/>
      <c r="T63" s="118">
        <f t="array" ref="T63">(B63*Références!$D$3)+(C63*Références!$D$4)+(D63*Références!$D$5)+(E63*Références!$D$6)+(F63*Références!$D$7)+(G$63*Références!$D$8)+(H63*Références!$D$9)</f>
        <v>16127.616960750374</v>
      </c>
      <c r="U63" s="118">
        <f t="array" ref="U63">(I63*Références!$D$10)+(J63*Références!$D$11)+(K63*Références!$D$13)+(L63*Références!$D$16)+(M63*Références!$D$12)+(N63*Références!$D$14)+(O63*Références!$D$15)</f>
        <v>2180.5</v>
      </c>
      <c r="V63" s="22">
        <f>T63+U63</f>
        <v>18308.116960750376</v>
      </c>
      <c r="AV63" s="40" t="s">
        <v>603</v>
      </c>
    </row>
    <row r="64" spans="1:48" x14ac:dyDescent="0.35">
      <c r="A64" s="10" t="s">
        <v>366</v>
      </c>
      <c r="B64" s="14">
        <f t="array" ref="B64">MEDIAN(IF($D$21:$D$42=$A64,E$21:E$42))</f>
        <v>130</v>
      </c>
      <c r="C64" s="14">
        <f t="array" ref="C64">MEDIAN(IF($D$21:$D$42=$A64,F$21:F$42))</f>
        <v>153.8461538461535</v>
      </c>
      <c r="D64" s="14">
        <f t="array" ref="D64">MEDIAN(IF($D$21:$D$42=$A64,G$21:G$42))</f>
        <v>124.9999999999995</v>
      </c>
      <c r="E64" s="14">
        <f t="array" ref="E64">MEDIAN(IF($D$21:$D$42=$A64,H$21:H$42))</f>
        <v>155.172413793103</v>
      </c>
      <c r="F64" s="14">
        <f t="array" ref="F64">MEDIAN(IF($D$21:$D$42=$A64,I$21:I$42))</f>
        <v>250</v>
      </c>
      <c r="G64" s="14">
        <f t="array" ref="G64">MEDIAN(IF($D$21:$D$42=$A64,J$21:J$42))</f>
        <v>291.666666666666</v>
      </c>
      <c r="H64" s="14">
        <f t="array" ref="H64">MEDIAN(IF($D$21:$D$42=$A64,K$21:K$42))</f>
        <v>1100</v>
      </c>
      <c r="I64" s="14">
        <f t="array" ref="I64">MEDIAN(IF($D$21:$D$42=$A64,L$21:L$42))</f>
        <v>40</v>
      </c>
      <c r="J64" s="14">
        <f t="array" ref="J64">MEDIAN(IF($D$21:$D$42=$A64,M$21:M$42))</f>
        <v>25</v>
      </c>
      <c r="K64" s="14">
        <f t="array" ref="K64">MEDIAN(IF($D$21:$D$42=$A64,N$21:N$42))</f>
        <v>50</v>
      </c>
      <c r="L64" s="14">
        <f t="array" ref="L64">MEDIAN(IF($D$21:$D$42=$A64,O$21:O$42))</f>
        <v>25</v>
      </c>
      <c r="M64" s="14">
        <f t="array" ref="M64">MEDIAN(IF($D$21:$D$42=$A64,P$21:P$42))</f>
        <v>100</v>
      </c>
      <c r="N64" s="14">
        <f t="array" ref="N64">MEDIAN(IF($D$21:$D$42=$A64,Q$21:Q$42))</f>
        <v>100</v>
      </c>
      <c r="O64" s="14">
        <f t="array" ref="O64">MEDIAN(IF($D$21:$D$42=$A64,R$21:R$42))</f>
        <v>22.5</v>
      </c>
      <c r="P64" s="14">
        <f t="array" ref="P64">MEDIAN(IF($D$21:$D$42=$A64,S$21:S$42))</f>
        <v>0</v>
      </c>
      <c r="Q64" s="14"/>
      <c r="R64" s="14"/>
      <c r="T64" s="118">
        <f t="array" ref="T64">(B64*Références!$D$3)+(C64*Références!$D$4)+(D64*Références!$D$5)+(E64*Références!$D$6)+(F64*Références!$D$7)+(G$64*Références!$D$8)+(H64*Références!$D$9)</f>
        <v>15759.106984969036</v>
      </c>
      <c r="U64" s="118">
        <f t="array" ref="U64">(I64*Références!$D$10)+(J64*Références!$D$11)+(K64*Références!$D$13)+(L64*Références!$D$16)+(M64*Références!$D$12)+(N64*Références!$D$14)+(O64*Références!$D$15)</f>
        <v>2183.375</v>
      </c>
      <c r="V64" s="22">
        <f>T64+U64</f>
        <v>17942.481984969036</v>
      </c>
      <c r="AV64" s="40"/>
    </row>
    <row r="66" spans="1:18" x14ac:dyDescent="0.35">
      <c r="R66" s="34"/>
    </row>
    <row r="67" spans="1:18" x14ac:dyDescent="0.35">
      <c r="A67" s="23" t="s">
        <v>4954</v>
      </c>
      <c r="R67" s="34"/>
    </row>
    <row r="68" spans="1:18" x14ac:dyDescent="0.35">
      <c r="A68" s="23" t="s">
        <v>4955</v>
      </c>
      <c r="R68" s="34"/>
    </row>
    <row r="69" spans="1:18" x14ac:dyDescent="0.35">
      <c r="A69" s="23" t="s">
        <v>4956</v>
      </c>
      <c r="R69" s="34"/>
    </row>
    <row r="70" spans="1:18" x14ac:dyDescent="0.35">
      <c r="A70" s="23" t="s">
        <v>4957</v>
      </c>
      <c r="R70" s="34"/>
    </row>
    <row r="71" spans="1:18" x14ac:dyDescent="0.35">
      <c r="A71" s="23"/>
      <c r="R71" s="34"/>
    </row>
    <row r="72" spans="1:18" x14ac:dyDescent="0.35">
      <c r="A72" s="23" t="s">
        <v>4958</v>
      </c>
      <c r="R72" s="34"/>
    </row>
    <row r="73" spans="1:18" x14ac:dyDescent="0.35">
      <c r="A73" s="23" t="s">
        <v>4959</v>
      </c>
      <c r="R73" s="34"/>
    </row>
    <row r="74" spans="1:18" x14ac:dyDescent="0.35">
      <c r="A74" s="10"/>
      <c r="R74" s="34"/>
    </row>
    <row r="75" spans="1:18" x14ac:dyDescent="0.35">
      <c r="A75" s="23" t="s">
        <v>4960</v>
      </c>
      <c r="R75" s="34"/>
    </row>
    <row r="76" spans="1:18" x14ac:dyDescent="0.35">
      <c r="A76" s="10"/>
      <c r="R76" s="34"/>
    </row>
    <row r="77" spans="1:18" x14ac:dyDescent="0.35">
      <c r="A77" s="347" t="s">
        <v>4961</v>
      </c>
      <c r="R77" s="34"/>
    </row>
    <row r="78" spans="1:18" x14ac:dyDescent="0.35">
      <c r="A78" s="23" t="s">
        <v>4962</v>
      </c>
      <c r="R78" s="34"/>
    </row>
    <row r="79" spans="1:18" x14ac:dyDescent="0.35">
      <c r="A79" s="10"/>
      <c r="R79" s="34"/>
    </row>
    <row r="80" spans="1:18" x14ac:dyDescent="0.35">
      <c r="A80" s="23" t="s">
        <v>4963</v>
      </c>
      <c r="R80" s="34"/>
    </row>
    <row r="81" spans="1:18" x14ac:dyDescent="0.35">
      <c r="A81" s="23" t="s">
        <v>4964</v>
      </c>
      <c r="R81" s="34"/>
    </row>
    <row r="82" spans="1:18" x14ac:dyDescent="0.35">
      <c r="A82" s="23" t="s">
        <v>4965</v>
      </c>
    </row>
    <row r="83" spans="1:18" x14ac:dyDescent="0.35">
      <c r="A83" s="10"/>
    </row>
    <row r="84" spans="1:18" x14ac:dyDescent="0.35">
      <c r="A84" s="23" t="s">
        <v>4966</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U99"/>
  <sheetViews>
    <sheetView zoomScale="85" zoomScaleNormal="85" workbookViewId="0">
      <pane xSplit="1" topLeftCell="B1" activePane="topRight" state="frozen"/>
      <selection pane="topRight" activeCell="N28" sqref="N28"/>
    </sheetView>
  </sheetViews>
  <sheetFormatPr baseColWidth="10" defaultRowHeight="15.5" x14ac:dyDescent="0.35"/>
  <cols>
    <col min="1" max="1" width="30.83203125" customWidth="1"/>
    <col min="2" max="13" width="13.4140625" customWidth="1"/>
    <col min="14" max="14" width="16.6640625" customWidth="1"/>
    <col min="15" max="102" width="13.4140625" customWidth="1"/>
  </cols>
  <sheetData>
    <row r="1" spans="1:79" x14ac:dyDescent="0.35">
      <c r="V1" s="62"/>
      <c r="W1" s="62"/>
      <c r="X1" s="62"/>
      <c r="Y1" s="62"/>
      <c r="Z1" s="62"/>
      <c r="CA1" t="s">
        <v>4607</v>
      </c>
    </row>
    <row r="2" spans="1:79" x14ac:dyDescent="0.35">
      <c r="A2" s="9" t="s">
        <v>604</v>
      </c>
      <c r="B2" s="9"/>
      <c r="C2" s="10"/>
      <c r="D2" s="10"/>
      <c r="V2" s="62"/>
      <c r="W2" s="62"/>
      <c r="X2" s="62"/>
      <c r="Y2" s="62"/>
      <c r="Z2" s="62"/>
    </row>
    <row r="3" spans="1:79" x14ac:dyDescent="0.35">
      <c r="A3" s="15" t="s">
        <v>557</v>
      </c>
      <c r="B3" s="15" t="s">
        <v>605</v>
      </c>
      <c r="C3" s="15" t="s">
        <v>606</v>
      </c>
      <c r="D3" s="15" t="s">
        <v>607</v>
      </c>
      <c r="E3" s="15" t="s">
        <v>608</v>
      </c>
      <c r="F3" s="15" t="s">
        <v>609</v>
      </c>
      <c r="G3" s="15" t="s">
        <v>610</v>
      </c>
      <c r="H3" s="15" t="s">
        <v>611</v>
      </c>
      <c r="I3" s="15" t="s">
        <v>612</v>
      </c>
      <c r="J3" s="15" t="s">
        <v>3577</v>
      </c>
      <c r="K3" s="15" t="s">
        <v>3578</v>
      </c>
      <c r="L3" s="15" t="s">
        <v>3579</v>
      </c>
      <c r="M3" s="15" t="s">
        <v>4604</v>
      </c>
      <c r="N3" s="15" t="s">
        <v>613</v>
      </c>
      <c r="O3" s="15" t="s">
        <v>614</v>
      </c>
      <c r="P3" s="15" t="s">
        <v>615</v>
      </c>
      <c r="Q3" s="15" t="s">
        <v>616</v>
      </c>
      <c r="R3" s="15" t="s">
        <v>617</v>
      </c>
      <c r="S3" s="61" t="s">
        <v>618</v>
      </c>
      <c r="T3" s="61" t="s">
        <v>619</v>
      </c>
      <c r="U3" s="61" t="s">
        <v>3580</v>
      </c>
      <c r="V3" s="61" t="s">
        <v>3581</v>
      </c>
      <c r="W3" s="61" t="s">
        <v>3582</v>
      </c>
      <c r="X3" s="61" t="s">
        <v>4605</v>
      </c>
      <c r="Y3" s="82"/>
      <c r="Z3" s="82"/>
    </row>
    <row r="4" spans="1:79" x14ac:dyDescent="0.35">
      <c r="A4" s="10" t="s">
        <v>563</v>
      </c>
      <c r="B4" s="41">
        <v>81.25</v>
      </c>
      <c r="C4" s="24">
        <v>77.5</v>
      </c>
      <c r="D4" s="24">
        <v>87.5</v>
      </c>
      <c r="E4" s="24">
        <v>77.5</v>
      </c>
      <c r="F4" s="14">
        <v>91.25</v>
      </c>
      <c r="G4" s="39">
        <v>100</v>
      </c>
      <c r="H4" s="39">
        <v>105</v>
      </c>
      <c r="I4" s="39">
        <v>111.25</v>
      </c>
      <c r="J4" s="39">
        <v>100</v>
      </c>
      <c r="K4" s="39">
        <v>144.5</v>
      </c>
      <c r="L4" s="39">
        <v>125</v>
      </c>
      <c r="M4" s="111">
        <f>Prix_Médians!B3</f>
        <v>150</v>
      </c>
      <c r="N4" s="33">
        <f>(C4-B4)/B4</f>
        <v>-4.6153846153846156E-2</v>
      </c>
      <c r="O4" s="33">
        <f t="shared" ref="O4:O16" si="0">(D4-C4)/C4</f>
        <v>0.12903225806451613</v>
      </c>
      <c r="P4" s="33">
        <f t="shared" ref="P4:P16" si="1">(E4-D4)/D4</f>
        <v>-0.11428571428571428</v>
      </c>
      <c r="Q4" s="33">
        <f t="array" ref="Q4">(F4-E4)/E4</f>
        <v>0.17741935483870969</v>
      </c>
      <c r="R4" s="52">
        <f t="shared" ref="R4:W4" si="2">(G4-F4)/F4</f>
        <v>9.5890410958904104E-2</v>
      </c>
      <c r="S4" s="52">
        <f t="shared" si="2"/>
        <v>0.05</v>
      </c>
      <c r="T4" s="52">
        <f t="shared" si="2"/>
        <v>5.9523809523809521E-2</v>
      </c>
      <c r="U4" s="52">
        <f t="shared" si="2"/>
        <v>-0.10112359550561797</v>
      </c>
      <c r="V4" s="240">
        <f t="shared" si="2"/>
        <v>0.44500000000000001</v>
      </c>
      <c r="W4" s="52">
        <f t="shared" si="2"/>
        <v>-0.13494809688581316</v>
      </c>
      <c r="X4" s="280">
        <f>(M4-L4)/L4</f>
        <v>0.2</v>
      </c>
      <c r="Y4" s="240"/>
      <c r="Z4" s="240"/>
    </row>
    <row r="5" spans="1:79" x14ac:dyDescent="0.35">
      <c r="A5" s="10" t="s">
        <v>565</v>
      </c>
      <c r="B5" s="41">
        <v>92.307692307692307</v>
      </c>
      <c r="C5" s="24">
        <v>94.230769230769198</v>
      </c>
      <c r="D5" s="24">
        <v>96.153846153846104</v>
      </c>
      <c r="E5" s="24">
        <v>96.153846153846104</v>
      </c>
      <c r="F5" s="14">
        <v>100.48076923076877</v>
      </c>
      <c r="G5" s="39">
        <v>98.557692307692079</v>
      </c>
      <c r="H5" s="39">
        <v>115.384615384615</v>
      </c>
      <c r="I5" s="39">
        <v>115.384615384615</v>
      </c>
      <c r="J5" s="39">
        <v>115.384615384615</v>
      </c>
      <c r="K5" s="39">
        <v>134.61538461538399</v>
      </c>
      <c r="L5" s="39">
        <v>141.8269230769225</v>
      </c>
      <c r="M5" s="111">
        <f>Prix_Médians!B4</f>
        <v>151.92307692307651</v>
      </c>
      <c r="N5" s="33">
        <f t="shared" ref="N5:N16" si="3">(C5-B5)/B5</f>
        <v>2.0833333333332989E-2</v>
      </c>
      <c r="O5" s="33">
        <f t="shared" si="0"/>
        <v>2.0408163265305944E-2</v>
      </c>
      <c r="P5" s="33">
        <f t="shared" si="1"/>
        <v>0</v>
      </c>
      <c r="Q5" s="33">
        <f t="shared" ref="Q5:Q19" si="4">(F5-E5)/E5</f>
        <v>4.4999999999995773E-2</v>
      </c>
      <c r="R5" s="52">
        <f t="array" ref="R5">(G5-F5)/F5</f>
        <v>-1.9138755980859037E-2</v>
      </c>
      <c r="S5" s="52">
        <f t="shared" ref="S5:S19" si="5">(H5-G5)/G5</f>
        <v>0.17073170731707202</v>
      </c>
      <c r="T5" s="52">
        <f t="shared" ref="T5:T19" si="6">(I5-H5)/H5</f>
        <v>0</v>
      </c>
      <c r="U5" s="52">
        <f t="shared" ref="U5:U18" si="7">(J5-I5)/I5</f>
        <v>0</v>
      </c>
      <c r="V5" s="240">
        <f t="shared" ref="V5:V19" si="8">(K5-J5)/J5</f>
        <v>0.16666666666666508</v>
      </c>
      <c r="W5" s="52">
        <f t="shared" ref="W5:W15" si="9">(L5-K5)/K5</f>
        <v>5.3571428571429179E-2</v>
      </c>
      <c r="X5" s="280">
        <f t="shared" ref="X5:X18" si="10">(M5-L5)/L5</f>
        <v>7.1186440677967547E-2</v>
      </c>
      <c r="Y5" s="240"/>
      <c r="Z5" s="240"/>
    </row>
    <row r="6" spans="1:79" x14ac:dyDescent="0.35">
      <c r="A6" s="10" t="s">
        <v>567</v>
      </c>
      <c r="B6" s="41">
        <v>86.956521739130395</v>
      </c>
      <c r="C6" s="24">
        <v>89.130434782608646</v>
      </c>
      <c r="D6" s="24">
        <v>86.956521739130395</v>
      </c>
      <c r="E6" s="24">
        <v>86.956521739130395</v>
      </c>
      <c r="F6" s="14">
        <v>86.956521739130395</v>
      </c>
      <c r="G6" s="39">
        <v>86.956521739130395</v>
      </c>
      <c r="H6" s="39">
        <v>92.391304347826051</v>
      </c>
      <c r="I6" s="39">
        <v>108.695652173913</v>
      </c>
      <c r="J6" s="39">
        <v>108.695652173913</v>
      </c>
      <c r="K6" s="39">
        <v>117.39130434782599</v>
      </c>
      <c r="L6" s="39">
        <v>108.695652173913</v>
      </c>
      <c r="M6" s="111">
        <f>Prix_Médians!B5</f>
        <v>117.3913043478255</v>
      </c>
      <c r="N6" s="33">
        <f t="shared" si="3"/>
        <v>2.4999999999999897E-2</v>
      </c>
      <c r="O6" s="33">
        <f t="shared" si="0"/>
        <v>-2.4390243902438928E-2</v>
      </c>
      <c r="P6" s="33">
        <f t="shared" si="1"/>
        <v>0</v>
      </c>
      <c r="Q6" s="33">
        <f t="shared" si="4"/>
        <v>0</v>
      </c>
      <c r="R6" s="52">
        <f>(G6-F6)/F6</f>
        <v>0</v>
      </c>
      <c r="S6" s="52">
        <f t="shared" si="5"/>
        <v>6.2500000000000069E-2</v>
      </c>
      <c r="T6" s="52">
        <f t="shared" si="6"/>
        <v>0.17647058823529416</v>
      </c>
      <c r="U6" s="52">
        <f t="shared" si="7"/>
        <v>0</v>
      </c>
      <c r="V6" s="240">
        <f t="shared" si="8"/>
        <v>7.999999999999953E-2</v>
      </c>
      <c r="W6" s="52">
        <f t="shared" si="9"/>
        <v>-7.4074074074073681E-2</v>
      </c>
      <c r="X6" s="280">
        <f t="shared" si="10"/>
        <v>7.9999999999994964E-2</v>
      </c>
      <c r="Y6" s="240"/>
      <c r="Z6" s="240"/>
    </row>
    <row r="7" spans="1:79" x14ac:dyDescent="0.35">
      <c r="A7" s="10" t="s">
        <v>569</v>
      </c>
      <c r="B7" s="41">
        <v>68.965517241379317</v>
      </c>
      <c r="C7" s="24">
        <v>82.758620689655103</v>
      </c>
      <c r="D7" s="24">
        <v>86.2068965517241</v>
      </c>
      <c r="E7" s="24">
        <v>84.482758620689594</v>
      </c>
      <c r="F7" s="14">
        <v>85.344827586206847</v>
      </c>
      <c r="G7" s="39">
        <v>84.482758620689594</v>
      </c>
      <c r="H7" s="39">
        <v>93.103448275861993</v>
      </c>
      <c r="I7" s="39">
        <v>94.827586206896058</v>
      </c>
      <c r="J7" s="39">
        <v>103.448275862068</v>
      </c>
      <c r="K7" s="39">
        <v>130.172413793103</v>
      </c>
      <c r="L7" s="39">
        <v>122.41379310344749</v>
      </c>
      <c r="M7" s="111">
        <f>Prix_Médians!B6</f>
        <v>137.93103448275801</v>
      </c>
      <c r="N7" s="33">
        <f t="shared" si="3"/>
        <v>0.1999999999999989</v>
      </c>
      <c r="O7" s="33">
        <f t="shared" si="0"/>
        <v>4.1666666666667074E-2</v>
      </c>
      <c r="P7" s="33">
        <f t="shared" si="1"/>
        <v>-2.0000000000000271E-2</v>
      </c>
      <c r="Q7" s="33">
        <f t="shared" si="4"/>
        <v>1.0204081632653203E-2</v>
      </c>
      <c r="R7" s="52">
        <f>(G7-F7)/F7</f>
        <v>-1.0101010101010239E-2</v>
      </c>
      <c r="S7" s="52">
        <f t="shared" si="5"/>
        <v>0.1020408163265305</v>
      </c>
      <c r="T7" s="52">
        <f t="shared" si="6"/>
        <v>1.8518518518514045E-2</v>
      </c>
      <c r="U7" s="52">
        <f t="shared" si="7"/>
        <v>9.0909090909086429E-2</v>
      </c>
      <c r="V7" s="240">
        <f t="shared" si="8"/>
        <v>0.25833333333334074</v>
      </c>
      <c r="W7" s="52">
        <f t="shared" si="9"/>
        <v>-5.9602649006625354E-2</v>
      </c>
      <c r="X7" s="280">
        <f t="shared" si="10"/>
        <v>0.12676056338028394</v>
      </c>
      <c r="Y7" s="240"/>
      <c r="Z7" s="240"/>
    </row>
    <row r="8" spans="1:79" x14ac:dyDescent="0.35">
      <c r="A8" s="10" t="s">
        <v>570</v>
      </c>
      <c r="B8" s="41">
        <v>208.33333333333334</v>
      </c>
      <c r="C8" s="24">
        <v>208.333333333333</v>
      </c>
      <c r="D8" s="24">
        <v>218.74999999999974</v>
      </c>
      <c r="E8" s="24">
        <v>208.333333333333</v>
      </c>
      <c r="F8" s="14">
        <v>213.54166666666623</v>
      </c>
      <c r="G8" s="39">
        <v>239.583333333333</v>
      </c>
      <c r="H8" s="39">
        <v>208.333333333333</v>
      </c>
      <c r="I8" s="39">
        <v>208.333333333333</v>
      </c>
      <c r="J8" s="39">
        <v>208.333333333333</v>
      </c>
      <c r="K8" s="39">
        <v>250</v>
      </c>
      <c r="L8" s="39">
        <v>250</v>
      </c>
      <c r="M8" s="111">
        <f>Prix_Médians!B7</f>
        <v>250</v>
      </c>
      <c r="N8" s="33">
        <f t="shared" si="3"/>
        <v>-1.6370904631912708E-15</v>
      </c>
      <c r="O8" s="33">
        <f t="shared" si="0"/>
        <v>5.000000000000044E-2</v>
      </c>
      <c r="P8" s="33">
        <f t="shared" si="1"/>
        <v>-4.7619047619048019E-2</v>
      </c>
      <c r="Q8" s="33">
        <f t="shared" si="4"/>
        <v>2.499999999999954E-2</v>
      </c>
      <c r="R8" s="52">
        <f t="array" ref="R8">(G8-F8)/F8</f>
        <v>0.12195121951219585</v>
      </c>
      <c r="S8" s="52">
        <f t="shared" si="5"/>
        <v>-0.13043478260869584</v>
      </c>
      <c r="T8" s="52">
        <f t="shared" si="6"/>
        <v>0</v>
      </c>
      <c r="U8" s="52">
        <f t="shared" si="7"/>
        <v>0</v>
      </c>
      <c r="V8" s="240">
        <f t="shared" si="8"/>
        <v>0.2000000000000019</v>
      </c>
      <c r="W8" s="52">
        <f t="shared" si="9"/>
        <v>0</v>
      </c>
      <c r="X8" s="280">
        <f t="shared" si="10"/>
        <v>0</v>
      </c>
      <c r="Y8" s="240"/>
      <c r="Z8" s="240"/>
    </row>
    <row r="9" spans="1:79" x14ac:dyDescent="0.35">
      <c r="A9" s="10" t="s">
        <v>571</v>
      </c>
      <c r="B9" s="41">
        <v>250</v>
      </c>
      <c r="C9" s="24">
        <v>260.41666665000002</v>
      </c>
      <c r="D9" s="24">
        <v>234.375</v>
      </c>
      <c r="E9" s="24">
        <v>229.16666666666652</v>
      </c>
      <c r="F9" s="14">
        <v>250</v>
      </c>
      <c r="G9" s="39">
        <v>229.16666666666652</v>
      </c>
      <c r="H9" s="39">
        <v>221.35416666666652</v>
      </c>
      <c r="I9" s="39">
        <v>302.08333333333326</v>
      </c>
      <c r="J9" s="39">
        <v>250</v>
      </c>
      <c r="K9" s="39">
        <v>281.24999999999955</v>
      </c>
      <c r="L9" s="39">
        <v>291.666666666666</v>
      </c>
      <c r="M9" s="111">
        <f>Prix_Médians!B8</f>
        <v>291.666666666666</v>
      </c>
      <c r="N9" s="33">
        <f t="shared" si="3"/>
        <v>4.1666666600000096E-2</v>
      </c>
      <c r="O9" s="33">
        <f t="shared" si="0"/>
        <v>-9.9999999942400081E-2</v>
      </c>
      <c r="P9" s="33">
        <f t="shared" si="1"/>
        <v>-2.2222222222222868E-2</v>
      </c>
      <c r="Q9" s="33">
        <f t="shared" si="4"/>
        <v>9.0909090909091633E-2</v>
      </c>
      <c r="R9" s="52">
        <f>(G9-F9)/F9</f>
        <v>-8.3333333333333939E-2</v>
      </c>
      <c r="S9" s="52">
        <f t="shared" si="5"/>
        <v>-3.4090909090909116E-2</v>
      </c>
      <c r="T9" s="52">
        <f t="shared" si="6"/>
        <v>0.36470588235294177</v>
      </c>
      <c r="U9" s="52">
        <f t="shared" si="7"/>
        <v>-0.17241379310344807</v>
      </c>
      <c r="V9" s="240">
        <f t="shared" si="8"/>
        <v>0.12499999999999818</v>
      </c>
      <c r="W9" s="52">
        <f t="shared" si="9"/>
        <v>3.7037037037036355E-2</v>
      </c>
      <c r="X9" s="280">
        <f t="shared" si="10"/>
        <v>0</v>
      </c>
      <c r="Y9" s="240"/>
      <c r="Z9" s="240"/>
    </row>
    <row r="10" spans="1:79" x14ac:dyDescent="0.35">
      <c r="A10" s="10" t="s">
        <v>572</v>
      </c>
      <c r="B10" s="41">
        <v>500</v>
      </c>
      <c r="C10" s="24">
        <v>550</v>
      </c>
      <c r="D10" s="24">
        <v>600</v>
      </c>
      <c r="E10" s="24">
        <v>619.385469543147</v>
      </c>
      <c r="F10" s="14">
        <v>650</v>
      </c>
      <c r="G10" s="39">
        <v>700</v>
      </c>
      <c r="H10" s="39">
        <v>750</v>
      </c>
      <c r="I10" s="39">
        <v>800</v>
      </c>
      <c r="J10" s="39">
        <v>900</v>
      </c>
      <c r="K10" s="39">
        <v>1025</v>
      </c>
      <c r="L10" s="39">
        <v>1050</v>
      </c>
      <c r="M10" s="111">
        <f>Prix_Médians!B9</f>
        <v>1100</v>
      </c>
      <c r="N10" s="33">
        <f t="shared" si="3"/>
        <v>0.1</v>
      </c>
      <c r="O10" s="33">
        <f t="shared" si="0"/>
        <v>9.0909090909090912E-2</v>
      </c>
      <c r="P10" s="33">
        <f t="shared" si="1"/>
        <v>3.2309115905244996E-2</v>
      </c>
      <c r="Q10" s="33">
        <f t="shared" si="4"/>
        <v>4.9427266156944233E-2</v>
      </c>
      <c r="R10" s="52">
        <f>(G10-F10)/F10</f>
        <v>7.6923076923076927E-2</v>
      </c>
      <c r="S10" s="52">
        <f t="shared" si="5"/>
        <v>7.1428571428571425E-2</v>
      </c>
      <c r="T10" s="52">
        <f t="shared" si="6"/>
        <v>6.6666666666666666E-2</v>
      </c>
      <c r="U10" s="52">
        <f t="shared" si="7"/>
        <v>0.125</v>
      </c>
      <c r="V10" s="240">
        <f t="shared" si="8"/>
        <v>0.1388888888888889</v>
      </c>
      <c r="W10" s="52">
        <f t="shared" si="9"/>
        <v>2.4390243902439025E-2</v>
      </c>
      <c r="X10" s="280">
        <f t="shared" si="10"/>
        <v>4.7619047619047616E-2</v>
      </c>
      <c r="Y10" s="240"/>
      <c r="Z10" s="240"/>
    </row>
    <row r="11" spans="1:79" x14ac:dyDescent="0.35">
      <c r="A11" s="10" t="s">
        <v>573</v>
      </c>
      <c r="B11" s="41">
        <v>25</v>
      </c>
      <c r="C11" s="24">
        <v>25</v>
      </c>
      <c r="D11" s="24">
        <v>25</v>
      </c>
      <c r="E11" s="24">
        <v>25</v>
      </c>
      <c r="F11" s="14">
        <v>25</v>
      </c>
      <c r="G11" s="39">
        <v>30</v>
      </c>
      <c r="H11" s="39">
        <v>30</v>
      </c>
      <c r="I11" s="39">
        <v>30</v>
      </c>
      <c r="J11" s="39">
        <v>35</v>
      </c>
      <c r="K11" s="39">
        <v>40</v>
      </c>
      <c r="L11" s="39">
        <v>40</v>
      </c>
      <c r="M11" s="111">
        <f>Prix_Médians!B10</f>
        <v>40</v>
      </c>
      <c r="N11" s="33">
        <f t="shared" si="3"/>
        <v>0</v>
      </c>
      <c r="O11" s="33">
        <f t="shared" si="0"/>
        <v>0</v>
      </c>
      <c r="P11" s="33">
        <f t="shared" si="1"/>
        <v>0</v>
      </c>
      <c r="Q11" s="33">
        <f t="shared" si="4"/>
        <v>0</v>
      </c>
      <c r="R11" s="52">
        <f t="array" ref="R11">(G11-F11)/F11</f>
        <v>0.2</v>
      </c>
      <c r="S11" s="52">
        <f t="shared" si="5"/>
        <v>0</v>
      </c>
      <c r="T11" s="52">
        <f t="shared" si="6"/>
        <v>0</v>
      </c>
      <c r="U11" s="52">
        <f t="shared" si="7"/>
        <v>0.16666666666666666</v>
      </c>
      <c r="V11" s="240">
        <f t="shared" si="8"/>
        <v>0.14285714285714285</v>
      </c>
      <c r="W11" s="52">
        <f t="shared" si="9"/>
        <v>0</v>
      </c>
      <c r="X11" s="280">
        <f t="shared" si="10"/>
        <v>0</v>
      </c>
      <c r="Y11" s="240"/>
      <c r="Z11" s="240"/>
    </row>
    <row r="12" spans="1:79" x14ac:dyDescent="0.35">
      <c r="A12" s="10" t="s">
        <v>574</v>
      </c>
      <c r="B12" s="41">
        <v>25</v>
      </c>
      <c r="C12" s="24">
        <v>25</v>
      </c>
      <c r="D12" s="24">
        <v>21.25</v>
      </c>
      <c r="E12" s="24">
        <v>20</v>
      </c>
      <c r="F12" s="14">
        <v>21.25</v>
      </c>
      <c r="G12" s="39">
        <v>21.25</v>
      </c>
      <c r="H12" s="39">
        <v>22.5</v>
      </c>
      <c r="I12" s="39">
        <v>23</v>
      </c>
      <c r="J12" s="39">
        <v>25</v>
      </c>
      <c r="K12" s="39">
        <v>25</v>
      </c>
      <c r="L12" s="39">
        <v>25</v>
      </c>
      <c r="M12" s="111">
        <f>Prix_Médians!B11</f>
        <v>25</v>
      </c>
      <c r="N12" s="33">
        <f t="shared" si="3"/>
        <v>0</v>
      </c>
      <c r="O12" s="33">
        <f t="shared" si="0"/>
        <v>-0.15</v>
      </c>
      <c r="P12" s="33">
        <f t="shared" si="1"/>
        <v>-5.8823529411764705E-2</v>
      </c>
      <c r="Q12" s="33">
        <f t="shared" si="4"/>
        <v>6.25E-2</v>
      </c>
      <c r="R12" s="52">
        <f>(G12-F12)/F12</f>
        <v>0</v>
      </c>
      <c r="S12" s="52">
        <f t="shared" si="5"/>
        <v>5.8823529411764705E-2</v>
      </c>
      <c r="T12" s="52">
        <f t="shared" si="6"/>
        <v>2.2222222222222223E-2</v>
      </c>
      <c r="U12" s="52">
        <f>(J12-I12)/I12</f>
        <v>8.6956521739130432E-2</v>
      </c>
      <c r="V12" s="240">
        <f t="shared" si="8"/>
        <v>0</v>
      </c>
      <c r="W12" s="52">
        <f t="shared" si="9"/>
        <v>0</v>
      </c>
      <c r="X12" s="280">
        <f t="shared" si="10"/>
        <v>0</v>
      </c>
      <c r="Y12" s="240"/>
      <c r="Z12" s="240"/>
    </row>
    <row r="13" spans="1:79" x14ac:dyDescent="0.35">
      <c r="A13" s="10" t="s">
        <v>575</v>
      </c>
      <c r="B13" s="41">
        <v>69.375</v>
      </c>
      <c r="C13" s="24">
        <v>75</v>
      </c>
      <c r="D13" s="24">
        <v>75</v>
      </c>
      <c r="E13" s="24">
        <v>75</v>
      </c>
      <c r="F13" s="14">
        <v>75</v>
      </c>
      <c r="G13" s="39">
        <v>56.6666666666666</v>
      </c>
      <c r="H13" s="39">
        <v>75</v>
      </c>
      <c r="I13" s="39">
        <v>75</v>
      </c>
      <c r="J13" s="39">
        <v>88.068181818181799</v>
      </c>
      <c r="K13" s="39">
        <v>100</v>
      </c>
      <c r="L13" s="39">
        <v>100</v>
      </c>
      <c r="M13" s="111">
        <f>Prix_Médians!B12</f>
        <v>93.75</v>
      </c>
      <c r="N13" s="33">
        <f t="shared" si="3"/>
        <v>8.1081081081081086E-2</v>
      </c>
      <c r="O13" s="33">
        <f t="shared" si="0"/>
        <v>0</v>
      </c>
      <c r="P13" s="33">
        <f t="shared" si="1"/>
        <v>0</v>
      </c>
      <c r="Q13" s="33">
        <f t="shared" si="4"/>
        <v>0</v>
      </c>
      <c r="R13" s="52">
        <f>(G13-F13)/F13</f>
        <v>-0.24444444444444532</v>
      </c>
      <c r="S13" s="52">
        <f t="shared" si="5"/>
        <v>0.32352941176470745</v>
      </c>
      <c r="T13" s="52">
        <f t="shared" si="6"/>
        <v>0</v>
      </c>
      <c r="U13" s="52">
        <f t="shared" si="7"/>
        <v>0.17424242424242398</v>
      </c>
      <c r="V13" s="240">
        <f t="shared" si="8"/>
        <v>0.1354838709677422</v>
      </c>
      <c r="W13" s="52">
        <f t="shared" si="9"/>
        <v>0</v>
      </c>
      <c r="X13" s="280">
        <f t="shared" si="10"/>
        <v>-6.25E-2</v>
      </c>
      <c r="Y13" s="240"/>
      <c r="Z13" s="240"/>
    </row>
    <row r="14" spans="1:79" x14ac:dyDescent="0.35">
      <c r="A14" s="10" t="s">
        <v>576</v>
      </c>
      <c r="B14" s="41">
        <v>50</v>
      </c>
      <c r="C14" s="24">
        <v>36.25</v>
      </c>
      <c r="D14" s="24">
        <v>42.5</v>
      </c>
      <c r="E14" s="24">
        <v>25</v>
      </c>
      <c r="F14" s="14">
        <v>25</v>
      </c>
      <c r="G14" s="39">
        <v>35</v>
      </c>
      <c r="H14" s="39">
        <v>36.25</v>
      </c>
      <c r="I14" s="39">
        <v>28</v>
      </c>
      <c r="J14" s="39">
        <v>32.5</v>
      </c>
      <c r="K14" s="39">
        <v>26.25</v>
      </c>
      <c r="L14" s="39">
        <v>25</v>
      </c>
      <c r="M14" s="111">
        <f>Prix_Médians!B13</f>
        <v>50</v>
      </c>
      <c r="N14" s="33">
        <f t="shared" si="3"/>
        <v>-0.27500000000000002</v>
      </c>
      <c r="O14" s="33">
        <f t="shared" si="0"/>
        <v>0.17241379310344829</v>
      </c>
      <c r="P14" s="33">
        <f t="shared" si="1"/>
        <v>-0.41176470588235292</v>
      </c>
      <c r="Q14" s="33">
        <f t="shared" si="4"/>
        <v>0</v>
      </c>
      <c r="R14" s="52">
        <f>(G14-F14)/F14</f>
        <v>0.4</v>
      </c>
      <c r="S14" s="52">
        <f t="shared" si="5"/>
        <v>3.5714285714285712E-2</v>
      </c>
      <c r="T14" s="52">
        <f t="shared" si="6"/>
        <v>-0.22758620689655173</v>
      </c>
      <c r="U14" s="52">
        <f>(J14-I14)/I14</f>
        <v>0.16071428571428573</v>
      </c>
      <c r="V14" s="240">
        <f t="shared" si="8"/>
        <v>-0.19230769230769232</v>
      </c>
      <c r="W14" s="52">
        <f>(L14-K14)/K14</f>
        <v>-4.7619047619047616E-2</v>
      </c>
      <c r="X14" s="280">
        <f t="shared" si="10"/>
        <v>1</v>
      </c>
      <c r="Y14" s="240"/>
      <c r="Z14" s="240"/>
    </row>
    <row r="15" spans="1:79" x14ac:dyDescent="0.35">
      <c r="A15" s="10" t="s">
        <v>578</v>
      </c>
      <c r="B15" s="41">
        <v>75</v>
      </c>
      <c r="C15" s="24">
        <v>75</v>
      </c>
      <c r="D15" s="24">
        <v>75</v>
      </c>
      <c r="E15" s="24">
        <v>75</v>
      </c>
      <c r="F15" s="14">
        <v>75</v>
      </c>
      <c r="G15" s="39">
        <v>75</v>
      </c>
      <c r="H15" s="39">
        <v>75</v>
      </c>
      <c r="I15" s="39">
        <v>75</v>
      </c>
      <c r="J15" s="39">
        <v>75</v>
      </c>
      <c r="K15" s="39">
        <v>100</v>
      </c>
      <c r="L15" s="39">
        <v>100</v>
      </c>
      <c r="M15" s="111">
        <f>Prix_Médians!B14</f>
        <v>100</v>
      </c>
      <c r="N15" s="33">
        <f t="shared" si="3"/>
        <v>0</v>
      </c>
      <c r="O15" s="33">
        <f t="shared" si="0"/>
        <v>0</v>
      </c>
      <c r="P15" s="33">
        <f t="shared" si="1"/>
        <v>0</v>
      </c>
      <c r="Q15" s="33">
        <f t="shared" si="4"/>
        <v>0</v>
      </c>
      <c r="R15" s="52">
        <f>(G15-F15)/F15</f>
        <v>0</v>
      </c>
      <c r="S15" s="52">
        <f t="shared" si="5"/>
        <v>0</v>
      </c>
      <c r="T15" s="52">
        <f t="shared" si="6"/>
        <v>0</v>
      </c>
      <c r="U15" s="52">
        <f t="shared" si="7"/>
        <v>0</v>
      </c>
      <c r="V15" s="240">
        <f t="shared" si="8"/>
        <v>0.33333333333333331</v>
      </c>
      <c r="W15" s="52">
        <f t="shared" si="9"/>
        <v>0</v>
      </c>
      <c r="X15" s="280">
        <f t="shared" si="10"/>
        <v>0</v>
      </c>
      <c r="Y15" s="240"/>
      <c r="Z15" s="240"/>
    </row>
    <row r="16" spans="1:79" x14ac:dyDescent="0.35">
      <c r="A16" s="10" t="s">
        <v>620</v>
      </c>
      <c r="B16" s="41">
        <v>90.620849933598905</v>
      </c>
      <c r="C16" s="24">
        <v>100</v>
      </c>
      <c r="D16" s="24">
        <v>100</v>
      </c>
      <c r="E16" s="24">
        <v>100</v>
      </c>
      <c r="F16" s="14">
        <v>75</v>
      </c>
      <c r="G16" s="39">
        <v>75</v>
      </c>
      <c r="H16" s="39">
        <v>150</v>
      </c>
      <c r="I16" s="39">
        <v>100</v>
      </c>
      <c r="J16" s="39" t="s">
        <v>259</v>
      </c>
      <c r="K16" s="39" t="s">
        <v>259</v>
      </c>
      <c r="L16" s="39" t="s">
        <v>259</v>
      </c>
      <c r="M16" s="111" t="s">
        <v>259</v>
      </c>
      <c r="N16" s="33">
        <f t="shared" si="3"/>
        <v>0.10349880930573405</v>
      </c>
      <c r="O16" s="33">
        <f t="shared" si="0"/>
        <v>0</v>
      </c>
      <c r="P16" s="33">
        <f t="shared" si="1"/>
        <v>0</v>
      </c>
      <c r="Q16" s="33">
        <f t="shared" si="4"/>
        <v>-0.25</v>
      </c>
      <c r="R16" s="52">
        <f>(G16-F16)/F16</f>
        <v>0</v>
      </c>
      <c r="S16" s="52">
        <f t="shared" si="5"/>
        <v>1</v>
      </c>
      <c r="T16" s="52">
        <f t="shared" si="6"/>
        <v>-0.33333333333333331</v>
      </c>
      <c r="U16" s="52" t="s">
        <v>259</v>
      </c>
      <c r="V16" s="240" t="s">
        <v>259</v>
      </c>
      <c r="W16" s="52" t="s">
        <v>259</v>
      </c>
      <c r="X16" s="280" t="s">
        <v>259</v>
      </c>
      <c r="Y16" s="240"/>
      <c r="Z16" s="240"/>
    </row>
    <row r="17" spans="1:307" x14ac:dyDescent="0.35">
      <c r="A17" s="10" t="s">
        <v>580</v>
      </c>
      <c r="B17" s="41" t="s">
        <v>259</v>
      </c>
      <c r="C17" s="24" t="s">
        <v>259</v>
      </c>
      <c r="D17" s="24" t="s">
        <v>259</v>
      </c>
      <c r="E17" s="24">
        <v>5</v>
      </c>
      <c r="F17" s="14">
        <v>5</v>
      </c>
      <c r="G17" s="39">
        <v>5</v>
      </c>
      <c r="H17" s="39">
        <v>5</v>
      </c>
      <c r="I17" s="39">
        <v>5</v>
      </c>
      <c r="J17" s="39">
        <v>5</v>
      </c>
      <c r="K17" s="39">
        <v>10</v>
      </c>
      <c r="L17" s="39">
        <v>16.25</v>
      </c>
      <c r="M17" s="111">
        <f>Prix_Médians!B15</f>
        <v>22.5</v>
      </c>
      <c r="N17" s="33" t="s">
        <v>259</v>
      </c>
      <c r="O17" s="33" t="s">
        <v>259</v>
      </c>
      <c r="P17" s="33" t="s">
        <v>259</v>
      </c>
      <c r="Q17" s="33">
        <f t="shared" si="4"/>
        <v>0</v>
      </c>
      <c r="R17" s="52">
        <f t="array" ref="R17">(G17-F17)/F17</f>
        <v>0</v>
      </c>
      <c r="S17" s="52">
        <f t="shared" si="5"/>
        <v>0</v>
      </c>
      <c r="T17" s="52">
        <f t="shared" si="6"/>
        <v>0</v>
      </c>
      <c r="U17" s="52">
        <f>(J17-I17)/I17</f>
        <v>0</v>
      </c>
      <c r="V17" s="240">
        <f t="shared" si="8"/>
        <v>1</v>
      </c>
      <c r="W17" s="52">
        <f>(L17-K17)/K17</f>
        <v>0.625</v>
      </c>
      <c r="X17" s="280">
        <f>(M17-L17)/L17</f>
        <v>0.38461538461538464</v>
      </c>
      <c r="Y17" s="240"/>
      <c r="Z17" s="240"/>
    </row>
    <row r="18" spans="1:307" x14ac:dyDescent="0.35">
      <c r="A18" s="10" t="s">
        <v>581</v>
      </c>
      <c r="B18" s="41">
        <v>25</v>
      </c>
      <c r="C18" s="24">
        <v>25</v>
      </c>
      <c r="D18" s="24">
        <v>33.75</v>
      </c>
      <c r="E18" s="24">
        <v>25</v>
      </c>
      <c r="F18" s="14">
        <v>25</v>
      </c>
      <c r="G18" s="39">
        <v>25</v>
      </c>
      <c r="H18" s="39">
        <v>25</v>
      </c>
      <c r="I18" s="39">
        <v>25</v>
      </c>
      <c r="J18" s="39">
        <v>25</v>
      </c>
      <c r="K18" s="39">
        <v>23.75</v>
      </c>
      <c r="L18" s="39">
        <v>30</v>
      </c>
      <c r="M18" s="111">
        <f>Prix_Médians!B16</f>
        <v>30</v>
      </c>
      <c r="N18" s="33">
        <f t="shared" ref="N18:P19" si="11">(C18-B18)/B18</f>
        <v>0</v>
      </c>
      <c r="O18" s="33">
        <f t="shared" si="11"/>
        <v>0.35</v>
      </c>
      <c r="P18" s="33">
        <f t="shared" si="11"/>
        <v>-0.25925925925925924</v>
      </c>
      <c r="Q18" s="33">
        <f t="shared" si="4"/>
        <v>0</v>
      </c>
      <c r="R18" s="52">
        <f>(G18-F18)/F18</f>
        <v>0</v>
      </c>
      <c r="S18" s="52">
        <f t="shared" si="5"/>
        <v>0</v>
      </c>
      <c r="T18" s="52">
        <f t="shared" si="6"/>
        <v>0</v>
      </c>
      <c r="U18" s="52">
        <f t="shared" si="7"/>
        <v>0</v>
      </c>
      <c r="V18" s="240">
        <f t="shared" si="8"/>
        <v>-0.05</v>
      </c>
      <c r="W18" s="52">
        <f>(L18-K18)/K18</f>
        <v>0.26315789473684209</v>
      </c>
      <c r="X18" s="280">
        <f t="shared" si="10"/>
        <v>0</v>
      </c>
      <c r="Y18" s="240"/>
      <c r="Z18" s="240"/>
    </row>
    <row r="19" spans="1:307" x14ac:dyDescent="0.35">
      <c r="A19" s="10" t="s">
        <v>579</v>
      </c>
      <c r="B19" s="41">
        <v>123.28125</v>
      </c>
      <c r="C19" s="24">
        <v>30</v>
      </c>
      <c r="D19" s="24">
        <v>26.25</v>
      </c>
      <c r="E19" s="24">
        <v>30</v>
      </c>
      <c r="F19" s="14">
        <v>27.5</v>
      </c>
      <c r="G19" s="39">
        <v>29</v>
      </c>
      <c r="H19" s="39">
        <v>33.75</v>
      </c>
      <c r="I19" s="39">
        <v>34</v>
      </c>
      <c r="J19" s="39">
        <v>27</v>
      </c>
      <c r="K19" s="39">
        <v>30</v>
      </c>
      <c r="L19" s="39">
        <v>36</v>
      </c>
      <c r="M19" s="111">
        <f t="array" ref="M19">Prix_Médians!B17</f>
        <v>20</v>
      </c>
      <c r="N19" s="33">
        <f t="shared" si="11"/>
        <v>-0.75665399239543729</v>
      </c>
      <c r="O19" s="33">
        <f t="shared" si="11"/>
        <v>-0.125</v>
      </c>
      <c r="P19" s="33">
        <f t="shared" si="11"/>
        <v>0.14285714285714285</v>
      </c>
      <c r="Q19" s="33">
        <f t="shared" si="4"/>
        <v>-8.3333333333333329E-2</v>
      </c>
      <c r="R19" s="52">
        <f t="array" ref="R19">(G19-F19)/F19</f>
        <v>5.4545454545454543E-2</v>
      </c>
      <c r="S19" s="52">
        <f t="shared" si="5"/>
        <v>0.16379310344827586</v>
      </c>
      <c r="T19" s="52">
        <f t="shared" si="6"/>
        <v>7.4074074074074077E-3</v>
      </c>
      <c r="U19" s="52">
        <f t="array" ref="U19">(J19-I19)/I19</f>
        <v>-0.20588235294117646</v>
      </c>
      <c r="V19" s="240">
        <f t="shared" si="8"/>
        <v>0.1111111111111111</v>
      </c>
      <c r="W19" s="52">
        <f t="array" ref="W19">(L19-K19)/K19</f>
        <v>0.2</v>
      </c>
      <c r="X19" s="280">
        <f t="array" ref="X19">(M19-L19)/L19</f>
        <v>-0.44444444444444442</v>
      </c>
      <c r="Y19" s="240"/>
      <c r="Z19" s="240"/>
    </row>
    <row r="20" spans="1:307" x14ac:dyDescent="0.35">
      <c r="A20" s="10"/>
      <c r="B20" s="41"/>
      <c r="C20" s="24"/>
      <c r="D20" s="24"/>
      <c r="E20" s="55"/>
      <c r="F20" s="52"/>
      <c r="G20" s="52"/>
      <c r="H20" s="52"/>
      <c r="I20" s="52"/>
      <c r="J20" s="52"/>
      <c r="K20" s="52"/>
      <c r="L20" s="52"/>
      <c r="M20" s="52"/>
      <c r="N20" s="52"/>
      <c r="O20" s="52"/>
      <c r="P20" s="52"/>
      <c r="Q20" s="10"/>
      <c r="T20" s="239"/>
    </row>
    <row r="21" spans="1:307" x14ac:dyDescent="0.35">
      <c r="A21" s="10" t="s">
        <v>621</v>
      </c>
      <c r="B21" s="41"/>
      <c r="C21" s="24"/>
      <c r="D21" s="24"/>
      <c r="E21" s="55"/>
      <c r="F21" s="33"/>
      <c r="G21" s="33"/>
      <c r="H21" s="33"/>
      <c r="I21" s="33"/>
      <c r="J21" s="33"/>
      <c r="K21" s="262"/>
      <c r="L21" s="262"/>
      <c r="M21" s="262"/>
      <c r="N21" s="33"/>
      <c r="O21" s="52"/>
      <c r="P21" s="33"/>
      <c r="Q21" s="10"/>
    </row>
    <row r="22" spans="1:307" x14ac:dyDescent="0.35">
      <c r="DE22" s="62"/>
      <c r="DF22" s="62"/>
      <c r="DG22" s="62"/>
      <c r="DH22" s="62"/>
      <c r="DI22" s="62"/>
      <c r="DJ22" s="62"/>
      <c r="DK22" s="62"/>
    </row>
    <row r="23" spans="1:307" x14ac:dyDescent="0.35">
      <c r="A23" s="9" t="s">
        <v>622</v>
      </c>
      <c r="DE23" s="62"/>
      <c r="DF23" s="62"/>
      <c r="DG23" s="62"/>
      <c r="DH23" s="62"/>
      <c r="DI23" s="62"/>
      <c r="DJ23" s="62"/>
      <c r="DK23" s="62"/>
    </row>
    <row r="24" spans="1:307" x14ac:dyDescent="0.35">
      <c r="A24" s="15" t="s">
        <v>549</v>
      </c>
      <c r="B24" s="379" t="s">
        <v>584</v>
      </c>
      <c r="C24" s="379"/>
      <c r="D24" s="379"/>
      <c r="E24" s="379"/>
      <c r="F24" s="379"/>
      <c r="G24" s="379"/>
      <c r="H24" s="379"/>
      <c r="I24" s="379"/>
      <c r="J24" s="379"/>
      <c r="K24" s="379"/>
      <c r="L24" s="379"/>
      <c r="M24" s="379"/>
      <c r="N24" s="379"/>
      <c r="O24" s="380" t="s">
        <v>493</v>
      </c>
      <c r="P24" s="380"/>
      <c r="Q24" s="380"/>
      <c r="R24" s="380"/>
      <c r="S24" s="380"/>
      <c r="T24" s="380"/>
      <c r="U24" s="380"/>
      <c r="V24" s="380"/>
      <c r="W24" s="380"/>
      <c r="X24" s="380"/>
      <c r="Y24" s="380"/>
      <c r="Z24" s="380"/>
      <c r="AA24" s="380"/>
      <c r="AB24" s="381" t="s">
        <v>585</v>
      </c>
      <c r="AC24" s="381"/>
      <c r="AD24" s="381"/>
      <c r="AE24" s="381"/>
      <c r="AF24" s="381"/>
      <c r="AG24" s="381"/>
      <c r="AH24" s="381"/>
      <c r="AI24" s="381"/>
      <c r="AJ24" s="381"/>
      <c r="AK24" s="381"/>
      <c r="AL24" s="381"/>
      <c r="AM24" s="381"/>
      <c r="AN24" s="381"/>
      <c r="AO24" s="374" t="s">
        <v>343</v>
      </c>
      <c r="AP24" s="374"/>
      <c r="AQ24" s="374"/>
      <c r="AR24" s="374"/>
      <c r="AS24" s="374"/>
      <c r="AT24" s="374"/>
      <c r="AU24" s="374"/>
      <c r="AV24" s="374"/>
      <c r="AW24" s="374"/>
      <c r="AX24" s="374"/>
      <c r="AY24" s="374"/>
      <c r="AZ24" s="374"/>
      <c r="BA24" s="374"/>
      <c r="BB24" s="382" t="s">
        <v>586</v>
      </c>
      <c r="BC24" s="382"/>
      <c r="BD24" s="382"/>
      <c r="BE24" s="382"/>
      <c r="BF24" s="382"/>
      <c r="BG24" s="382"/>
      <c r="BH24" s="382"/>
      <c r="BI24" s="382"/>
      <c r="BJ24" s="382"/>
      <c r="BK24" s="382"/>
      <c r="BL24" s="382"/>
      <c r="BM24" s="382"/>
      <c r="BN24" s="382"/>
      <c r="BO24" s="383" t="s">
        <v>587</v>
      </c>
      <c r="BP24" s="383"/>
      <c r="BQ24" s="383"/>
      <c r="BR24" s="383"/>
      <c r="BS24" s="383"/>
      <c r="BT24" s="383"/>
      <c r="BU24" s="383"/>
      <c r="BV24" s="383"/>
      <c r="BW24" s="383"/>
      <c r="BX24" s="383"/>
      <c r="BY24" s="383"/>
      <c r="BZ24" s="383"/>
      <c r="CA24" s="383"/>
      <c r="CB24" s="374" t="s">
        <v>588</v>
      </c>
      <c r="CC24" s="374"/>
      <c r="CD24" s="374"/>
      <c r="CE24" s="374"/>
      <c r="CF24" s="374"/>
      <c r="CG24" s="374"/>
      <c r="CH24" s="374"/>
      <c r="CI24" s="374"/>
      <c r="CJ24" s="374"/>
      <c r="CK24" s="374"/>
      <c r="CL24" s="374"/>
      <c r="CM24" s="374"/>
      <c r="CN24" s="374"/>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63"/>
      <c r="DQ24" s="63"/>
      <c r="DR24" s="63"/>
      <c r="DS24" s="63"/>
      <c r="DT24" s="63"/>
      <c r="DU24" s="63"/>
      <c r="DV24" s="63"/>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row>
    <row r="25" spans="1:307" x14ac:dyDescent="0.35">
      <c r="A25" s="15"/>
      <c r="B25" s="43">
        <v>44136</v>
      </c>
      <c r="C25" s="43">
        <v>44197</v>
      </c>
      <c r="D25" s="43">
        <v>44228</v>
      </c>
      <c r="E25" s="43">
        <v>44256</v>
      </c>
      <c r="F25" s="43">
        <v>44287</v>
      </c>
      <c r="G25" s="43">
        <v>44317</v>
      </c>
      <c r="H25" s="43">
        <v>44348</v>
      </c>
      <c r="I25" s="43">
        <v>44378</v>
      </c>
      <c r="J25" s="43">
        <v>44470</v>
      </c>
      <c r="K25" s="43">
        <v>44501</v>
      </c>
      <c r="L25" s="43">
        <v>44562</v>
      </c>
      <c r="M25" s="43">
        <v>44593</v>
      </c>
      <c r="N25" s="61" t="s">
        <v>4606</v>
      </c>
      <c r="O25" s="43">
        <v>44136</v>
      </c>
      <c r="P25" s="43">
        <v>44197</v>
      </c>
      <c r="Q25" s="43">
        <v>44228</v>
      </c>
      <c r="R25" s="43">
        <v>44256</v>
      </c>
      <c r="S25" s="43">
        <v>44287</v>
      </c>
      <c r="T25" s="43">
        <v>44317</v>
      </c>
      <c r="U25" s="43">
        <v>44348</v>
      </c>
      <c r="V25" s="43">
        <v>44378</v>
      </c>
      <c r="W25" s="43">
        <v>44470</v>
      </c>
      <c r="X25" s="43">
        <v>44501</v>
      </c>
      <c r="Y25" s="43">
        <v>44562</v>
      </c>
      <c r="Z25" s="43">
        <v>44593</v>
      </c>
      <c r="AA25" s="61" t="s">
        <v>4607</v>
      </c>
      <c r="AB25" s="43">
        <v>44136</v>
      </c>
      <c r="AC25" s="43">
        <v>44197</v>
      </c>
      <c r="AD25" s="43">
        <v>44228</v>
      </c>
      <c r="AE25" s="43">
        <v>44256</v>
      </c>
      <c r="AF25" s="43">
        <v>44287</v>
      </c>
      <c r="AG25" s="43">
        <v>44317</v>
      </c>
      <c r="AH25" s="43">
        <v>44348</v>
      </c>
      <c r="AI25" s="43">
        <v>44378</v>
      </c>
      <c r="AJ25" s="43">
        <v>44470</v>
      </c>
      <c r="AK25" s="43">
        <v>44501</v>
      </c>
      <c r="AL25" s="43">
        <v>44562</v>
      </c>
      <c r="AM25" s="43">
        <v>44593</v>
      </c>
      <c r="AN25" s="61" t="s">
        <v>4607</v>
      </c>
      <c r="AO25" s="43">
        <v>44136</v>
      </c>
      <c r="AP25" s="43">
        <v>44197</v>
      </c>
      <c r="AQ25" s="43">
        <v>44228</v>
      </c>
      <c r="AR25" s="43">
        <v>44256</v>
      </c>
      <c r="AS25" s="43">
        <v>44287</v>
      </c>
      <c r="AT25" s="43">
        <v>44317</v>
      </c>
      <c r="AU25" s="43">
        <v>44348</v>
      </c>
      <c r="AV25" s="43">
        <v>44378</v>
      </c>
      <c r="AW25" s="43">
        <v>44470</v>
      </c>
      <c r="AX25" s="43">
        <v>44501</v>
      </c>
      <c r="AY25" s="43">
        <v>44562</v>
      </c>
      <c r="AZ25" s="43">
        <v>44593</v>
      </c>
      <c r="BA25" s="61" t="s">
        <v>4607</v>
      </c>
      <c r="BB25" s="43">
        <v>44136</v>
      </c>
      <c r="BC25" s="43">
        <v>44197</v>
      </c>
      <c r="BD25" s="43">
        <v>44228</v>
      </c>
      <c r="BE25" s="43">
        <v>44256</v>
      </c>
      <c r="BF25" s="43">
        <v>44287</v>
      </c>
      <c r="BG25" s="43">
        <v>44317</v>
      </c>
      <c r="BH25" s="43">
        <v>44348</v>
      </c>
      <c r="BI25" s="43">
        <v>44378</v>
      </c>
      <c r="BJ25" s="43">
        <v>44470</v>
      </c>
      <c r="BK25" s="43">
        <v>44501</v>
      </c>
      <c r="BL25" s="43">
        <v>44562</v>
      </c>
      <c r="BM25" s="43">
        <v>44593</v>
      </c>
      <c r="BN25" s="61" t="s">
        <v>4607</v>
      </c>
      <c r="BO25" s="43">
        <v>44136</v>
      </c>
      <c r="BP25" s="43">
        <v>44197</v>
      </c>
      <c r="BQ25" s="43">
        <v>44228</v>
      </c>
      <c r="BR25" s="43">
        <v>44256</v>
      </c>
      <c r="BS25" s="43">
        <v>44287</v>
      </c>
      <c r="BT25" s="43">
        <v>44317</v>
      </c>
      <c r="BU25" s="43">
        <v>44348</v>
      </c>
      <c r="BV25" s="43">
        <v>44378</v>
      </c>
      <c r="BW25" s="43">
        <v>44470</v>
      </c>
      <c r="BX25" s="43">
        <v>44501</v>
      </c>
      <c r="BY25" s="43">
        <v>44562</v>
      </c>
      <c r="BZ25" s="43">
        <v>44593</v>
      </c>
      <c r="CA25" s="61" t="s">
        <v>4607</v>
      </c>
      <c r="CB25" s="43">
        <v>44501</v>
      </c>
      <c r="CC25" s="43">
        <v>44197</v>
      </c>
      <c r="CD25" s="43">
        <v>44228</v>
      </c>
      <c r="CE25" s="43">
        <v>44256</v>
      </c>
      <c r="CF25" s="43">
        <v>44287</v>
      </c>
      <c r="CG25" s="43">
        <v>44317</v>
      </c>
      <c r="CH25" s="43">
        <v>44348</v>
      </c>
      <c r="CI25" s="43">
        <v>44378</v>
      </c>
      <c r="CJ25" s="43">
        <v>44470</v>
      </c>
      <c r="CK25" s="43">
        <v>44501</v>
      </c>
      <c r="CL25" s="43">
        <v>44562</v>
      </c>
      <c r="CM25" s="43">
        <v>44593</v>
      </c>
      <c r="CN25" s="61" t="s">
        <v>4607</v>
      </c>
      <c r="CO25" s="83"/>
      <c r="CP25" s="82"/>
      <c r="CQ25" s="82"/>
      <c r="CR25" s="83"/>
      <c r="CS25" s="83"/>
      <c r="CT25" s="83"/>
      <c r="CU25" s="83"/>
      <c r="CV25" s="83"/>
      <c r="CW25" s="83"/>
      <c r="CX25" s="83"/>
      <c r="CY25" s="83"/>
      <c r="CZ25" s="82"/>
      <c r="DA25" s="83"/>
      <c r="DB25" s="83"/>
      <c r="DC25" s="83"/>
      <c r="DD25" s="82"/>
      <c r="DE25" s="83"/>
      <c r="DF25" s="83"/>
      <c r="DG25" s="83"/>
      <c r="DH25" s="82"/>
      <c r="DI25" s="83"/>
      <c r="DJ25" s="83"/>
      <c r="DK25" s="83"/>
      <c r="DL25" s="82"/>
      <c r="DM25" s="83"/>
      <c r="DN25" s="83"/>
      <c r="DO25" s="83"/>
      <c r="DP25" s="82"/>
      <c r="DQ25" s="63"/>
      <c r="DR25" s="63"/>
      <c r="DS25" s="63"/>
      <c r="DT25" s="63"/>
      <c r="DU25" s="63"/>
      <c r="DV25" s="63"/>
      <c r="DW25" s="63"/>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row>
    <row r="26" spans="1:307" x14ac:dyDescent="0.35">
      <c r="A26" s="34" t="s">
        <v>600</v>
      </c>
      <c r="B26" s="39">
        <v>93.75</v>
      </c>
      <c r="C26" s="45"/>
      <c r="D26" s="46">
        <v>87.5</v>
      </c>
      <c r="E26" s="45"/>
      <c r="F26" s="45"/>
      <c r="G26" s="45"/>
      <c r="H26" s="45" t="s">
        <v>259</v>
      </c>
      <c r="I26" s="39" t="s">
        <v>259</v>
      </c>
      <c r="J26" s="45"/>
      <c r="K26" s="39">
        <v>143.75</v>
      </c>
      <c r="L26" s="39">
        <v>125</v>
      </c>
      <c r="M26" s="39">
        <f>Prix_Médians!B48</f>
        <v>150</v>
      </c>
      <c r="N26" s="110">
        <f>(M26-L26)/L26</f>
        <v>0.2</v>
      </c>
      <c r="O26" s="39">
        <v>98.557692307692292</v>
      </c>
      <c r="P26" s="39"/>
      <c r="Q26" s="46">
        <v>115.384615384615</v>
      </c>
      <c r="R26" s="45"/>
      <c r="S26" s="45"/>
      <c r="T26" s="45"/>
      <c r="U26" s="45"/>
      <c r="V26" s="243"/>
      <c r="W26" s="243"/>
      <c r="X26" s="39">
        <v>134.61538461538399</v>
      </c>
      <c r="Y26" s="39">
        <v>134.61538461538399</v>
      </c>
      <c r="Z26" s="39">
        <f>Prix_Médians!C48</f>
        <v>134.61538461538399</v>
      </c>
      <c r="AA26" s="110">
        <f>(Z26-Y26)/Y26</f>
        <v>0</v>
      </c>
      <c r="AB26" s="39">
        <v>86.956521739130437</v>
      </c>
      <c r="AC26" s="39"/>
      <c r="AD26" s="46">
        <v>86.956521739130395</v>
      </c>
      <c r="AE26" s="45"/>
      <c r="AF26" s="45"/>
      <c r="AG26" s="45"/>
      <c r="AH26" s="45"/>
      <c r="AI26" s="45"/>
      <c r="AJ26" s="45"/>
      <c r="AK26" s="39">
        <v>97.826086956521706</v>
      </c>
      <c r="AL26" s="39">
        <v>173.91304347825999</v>
      </c>
      <c r="AM26" s="39">
        <f>Prix_Médians!D48</f>
        <v>164.13043478260801</v>
      </c>
      <c r="AN26" s="110">
        <f>(AM26-AL26)/AL26</f>
        <v>-5.624999999999921E-2</v>
      </c>
      <c r="AO26" s="39">
        <v>62.068965517241381</v>
      </c>
      <c r="AP26" s="39"/>
      <c r="AQ26" s="46">
        <v>73.275862068965495</v>
      </c>
      <c r="AR26" s="45"/>
      <c r="AS26" s="45"/>
      <c r="AT26" s="45"/>
      <c r="AU26" s="45"/>
      <c r="AV26" s="45"/>
      <c r="AW26" s="45"/>
      <c r="AX26" s="45">
        <v>120.689655172413</v>
      </c>
      <c r="AY26" s="39">
        <v>120.689655172413</v>
      </c>
      <c r="AZ26" s="39">
        <f>Prix_Médians!E48</f>
        <v>133.62068965517199</v>
      </c>
      <c r="BA26" s="110">
        <f>(AZ26-AY26)/AY26</f>
        <v>0.1071428571428609</v>
      </c>
      <c r="BB26" s="39">
        <v>208.33333333333334</v>
      </c>
      <c r="BC26" s="39"/>
      <c r="BD26" s="46">
        <v>250</v>
      </c>
      <c r="BE26" s="45"/>
      <c r="BF26" s="45"/>
      <c r="BG26" s="45"/>
      <c r="BH26" s="45"/>
      <c r="BI26" s="45"/>
      <c r="BJ26" s="45"/>
      <c r="BK26" s="39">
        <v>291.666666666666</v>
      </c>
      <c r="BL26" s="39">
        <v>312.5</v>
      </c>
      <c r="BM26" s="39">
        <f>Prix_Médians!F48</f>
        <v>312.5</v>
      </c>
      <c r="BN26" s="110">
        <f>(BM26-BL26)/BL26</f>
        <v>0</v>
      </c>
      <c r="BO26" s="39">
        <v>187.5</v>
      </c>
      <c r="BP26" s="39"/>
      <c r="BQ26" s="46" t="s">
        <v>259</v>
      </c>
      <c r="BR26" s="45"/>
      <c r="BS26" s="243"/>
      <c r="BT26" s="243"/>
      <c r="BU26" s="243"/>
      <c r="BV26" s="243"/>
      <c r="BW26" s="243"/>
      <c r="BX26" s="39" t="s">
        <v>259</v>
      </c>
      <c r="BY26" s="39" t="s">
        <v>259</v>
      </c>
      <c r="BZ26" s="39">
        <f>Prix_Médians!G48</f>
        <v>312.5</v>
      </c>
      <c r="CA26" s="111" t="s">
        <v>259</v>
      </c>
      <c r="CB26" s="39">
        <v>600</v>
      </c>
      <c r="CC26" s="39"/>
      <c r="CD26" s="46">
        <v>625</v>
      </c>
      <c r="CE26" s="45"/>
      <c r="CF26" s="45"/>
      <c r="CG26" s="45"/>
      <c r="CH26" s="45"/>
      <c r="CI26" s="45"/>
      <c r="CJ26" s="45"/>
      <c r="CK26" s="39">
        <v>1075</v>
      </c>
      <c r="CL26" s="39">
        <v>1100</v>
      </c>
      <c r="CM26" s="39">
        <f>Prix_Médians!H48</f>
        <v>1100</v>
      </c>
      <c r="CN26" s="110">
        <f>(CM26-CL26)/CL26</f>
        <v>0</v>
      </c>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R26" s="63"/>
      <c r="DS26" s="63"/>
      <c r="DT26" s="63"/>
      <c r="DU26" s="63"/>
      <c r="DV26" s="63"/>
      <c r="DW26" s="63"/>
      <c r="DX26" s="63"/>
    </row>
    <row r="27" spans="1:307" x14ac:dyDescent="0.35">
      <c r="A27" s="34" t="s">
        <v>1791</v>
      </c>
      <c r="B27" s="39"/>
      <c r="C27" s="45"/>
      <c r="D27" s="46"/>
      <c r="E27" s="45"/>
      <c r="F27" s="45"/>
      <c r="G27" s="45"/>
      <c r="H27" s="45"/>
      <c r="I27" s="39"/>
      <c r="J27" s="39">
        <v>140</v>
      </c>
      <c r="K27" s="39" t="s">
        <v>259</v>
      </c>
      <c r="L27" s="39">
        <v>142.5</v>
      </c>
      <c r="M27" s="39">
        <f>Prix_Médians!B49</f>
        <v>175</v>
      </c>
      <c r="N27" s="110">
        <f t="shared" ref="N27:N35" si="12">(M27-L27)/L27</f>
        <v>0.22807017543859648</v>
      </c>
      <c r="O27" s="39"/>
      <c r="P27" s="39"/>
      <c r="Q27" s="46"/>
      <c r="R27" s="45"/>
      <c r="S27" s="45"/>
      <c r="T27" s="45"/>
      <c r="U27" s="45"/>
      <c r="V27" s="243"/>
      <c r="W27" s="39">
        <v>148.0769230769225</v>
      </c>
      <c r="X27" s="39" t="s">
        <v>259</v>
      </c>
      <c r="Y27" s="39">
        <v>157.692307692307</v>
      </c>
      <c r="Z27" s="39">
        <f>Prix_Médians!C49</f>
        <v>161.53846153846101</v>
      </c>
      <c r="AA27" s="110">
        <f t="shared" ref="AA27:AA35" si="13">(Z27-Y27)/Y27</f>
        <v>2.439024390244017E-2</v>
      </c>
      <c r="AB27" s="39"/>
      <c r="AC27" s="39"/>
      <c r="AD27" s="46"/>
      <c r="AE27" s="45"/>
      <c r="AF27" s="45"/>
      <c r="AG27" s="45"/>
      <c r="AH27" s="45"/>
      <c r="AI27" s="45"/>
      <c r="AJ27" s="39">
        <v>114.13043478260801</v>
      </c>
      <c r="AK27" s="39" t="s">
        <v>259</v>
      </c>
      <c r="AL27" s="39">
        <v>123.91304347826051</v>
      </c>
      <c r="AM27" s="39">
        <f>Prix_Médians!D49</f>
        <v>152.173913021739</v>
      </c>
      <c r="AN27" s="110">
        <f t="shared" ref="AN27:AN35" si="14">(AM27-AL27)/AL27</f>
        <v>0.22807017526316042</v>
      </c>
      <c r="AO27" s="39"/>
      <c r="AP27" s="39"/>
      <c r="AQ27" s="46"/>
      <c r="AR27" s="45"/>
      <c r="AS27" s="45"/>
      <c r="AT27" s="45"/>
      <c r="AU27" s="45"/>
      <c r="AV27" s="45"/>
      <c r="AW27" s="39">
        <v>132.75862068965449</v>
      </c>
      <c r="AX27" s="39" t="s">
        <v>259</v>
      </c>
      <c r="AY27" s="39">
        <v>156.896551724137</v>
      </c>
      <c r="AZ27" s="39">
        <f>Prix_Médians!E49</f>
        <v>155.172413793103</v>
      </c>
      <c r="BA27" s="110">
        <f t="shared" ref="BA27:BA35" si="15">(AZ27-AY27)/AY27</f>
        <v>-1.0989010989007937E-2</v>
      </c>
      <c r="BB27" s="39"/>
      <c r="BC27" s="39"/>
      <c r="BD27" s="46"/>
      <c r="BE27" s="45"/>
      <c r="BF27" s="45"/>
      <c r="BG27" s="45"/>
      <c r="BH27" s="45"/>
      <c r="BI27" s="45"/>
      <c r="BJ27" s="39">
        <v>223.958333333333</v>
      </c>
      <c r="BK27" s="39" t="s">
        <v>259</v>
      </c>
      <c r="BL27" s="39">
        <v>262.5</v>
      </c>
      <c r="BM27" s="39">
        <f>Prix_Médians!F49</f>
        <v>291.666666666666</v>
      </c>
      <c r="BN27" s="110">
        <f t="shared" ref="BN27:BN35" si="16">(BM27-BL27)/BL27</f>
        <v>0.11111111111110858</v>
      </c>
      <c r="BO27" s="39"/>
      <c r="BP27" s="39"/>
      <c r="BQ27" s="46"/>
      <c r="BR27" s="45"/>
      <c r="BS27" s="243"/>
      <c r="BT27" s="243"/>
      <c r="BU27" s="243"/>
      <c r="BV27" s="243"/>
      <c r="BW27" s="39">
        <v>208.333333333333</v>
      </c>
      <c r="BX27" s="39" t="s">
        <v>259</v>
      </c>
      <c r="BY27" s="39" t="s">
        <v>259</v>
      </c>
      <c r="BZ27" s="39">
        <f>Prix_Médians!G49</f>
        <v>291.666666666666</v>
      </c>
      <c r="CA27" s="111" t="s">
        <v>259</v>
      </c>
      <c r="CB27" s="39"/>
      <c r="CC27" s="39"/>
      <c r="CD27" s="46"/>
      <c r="CE27" s="45"/>
      <c r="CF27" s="45"/>
      <c r="CG27" s="45"/>
      <c r="CH27" s="45"/>
      <c r="CI27" s="45"/>
      <c r="CJ27" s="39">
        <v>850</v>
      </c>
      <c r="CK27" s="39" t="s">
        <v>259</v>
      </c>
      <c r="CL27" s="39">
        <v>1000</v>
      </c>
      <c r="CM27" s="39">
        <f>Prix_Médians!H49</f>
        <v>1100</v>
      </c>
      <c r="CN27" s="110">
        <f t="shared" ref="CN27:CN35" si="17">(CM27-CL27)/CL27</f>
        <v>0.1</v>
      </c>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R27" s="63"/>
      <c r="DS27" s="63"/>
      <c r="DT27" s="63"/>
      <c r="DU27" s="63"/>
      <c r="DV27" s="63"/>
      <c r="DW27" s="63"/>
      <c r="DX27" s="63"/>
    </row>
    <row r="28" spans="1:307" x14ac:dyDescent="0.35">
      <c r="A28" s="34" t="s">
        <v>601</v>
      </c>
      <c r="B28" s="39">
        <v>110</v>
      </c>
      <c r="C28" s="45"/>
      <c r="D28" s="86"/>
      <c r="E28" s="45"/>
      <c r="F28" s="45"/>
      <c r="G28" s="45"/>
      <c r="H28" s="45" t="s">
        <v>259</v>
      </c>
      <c r="I28" s="39" t="s">
        <v>259</v>
      </c>
      <c r="J28" s="39">
        <v>102.5</v>
      </c>
      <c r="K28" s="39" t="s">
        <v>259</v>
      </c>
      <c r="L28" s="39">
        <v>115</v>
      </c>
      <c r="M28" s="39">
        <f>Prix_Médians!B50</f>
        <v>125</v>
      </c>
      <c r="N28" s="110">
        <f t="shared" si="12"/>
        <v>8.6956521739130432E-2</v>
      </c>
      <c r="O28" s="39">
        <v>98.076923076923066</v>
      </c>
      <c r="P28" s="45"/>
      <c r="Q28" s="86"/>
      <c r="R28" s="45"/>
      <c r="S28" s="45"/>
      <c r="T28" s="45"/>
      <c r="U28" s="45"/>
      <c r="V28" s="243"/>
      <c r="W28" s="39">
        <v>134.61538461538399</v>
      </c>
      <c r="X28" s="39" t="s">
        <v>259</v>
      </c>
      <c r="Y28" s="39">
        <v>139.42307692307622</v>
      </c>
      <c r="Z28" s="39">
        <f>Prix_Médians!C50</f>
        <v>149.03846153846075</v>
      </c>
      <c r="AA28" s="110">
        <f t="shared" si="13"/>
        <v>6.8965517241379032E-2</v>
      </c>
      <c r="AB28" s="39">
        <v>81.521739130434781</v>
      </c>
      <c r="AC28" s="45"/>
      <c r="AD28" s="86"/>
      <c r="AE28" s="45"/>
      <c r="AF28" s="45"/>
      <c r="AG28" s="45"/>
      <c r="AH28" s="45"/>
      <c r="AI28" s="45"/>
      <c r="AJ28" s="39">
        <v>107.60869565217351</v>
      </c>
      <c r="AK28" s="39" t="s">
        <v>259</v>
      </c>
      <c r="AL28" s="39">
        <v>99.999999999999773</v>
      </c>
      <c r="AM28" s="39">
        <f>Prix_Médians!D50</f>
        <v>108.695652173913</v>
      </c>
      <c r="AN28" s="110">
        <f t="shared" si="14"/>
        <v>8.6956521739132514E-2</v>
      </c>
      <c r="AO28" s="14">
        <v>76.724137931034477</v>
      </c>
      <c r="AP28" s="45"/>
      <c r="AQ28" s="86"/>
      <c r="AR28" s="45"/>
      <c r="AS28" s="45"/>
      <c r="AT28" s="45"/>
      <c r="AU28" s="45"/>
      <c r="AV28" s="45"/>
      <c r="AW28" s="39">
        <v>129.31034482758551</v>
      </c>
      <c r="AX28" s="39" t="s">
        <v>259</v>
      </c>
      <c r="AY28" s="39">
        <v>129.31034482758551</v>
      </c>
      <c r="AZ28" s="39">
        <f>Prix_Médians!E50</f>
        <v>137.93103448275801</v>
      </c>
      <c r="BA28" s="110">
        <f t="shared" si="15"/>
        <v>6.6666666666667679E-2</v>
      </c>
      <c r="BB28" s="14">
        <v>200.52083333333334</v>
      </c>
      <c r="BC28" s="45"/>
      <c r="BD28" s="86"/>
      <c r="BE28" s="45"/>
      <c r="BF28" s="45"/>
      <c r="BG28" s="45"/>
      <c r="BH28" s="45"/>
      <c r="BI28" s="45"/>
      <c r="BJ28" s="39">
        <v>250</v>
      </c>
      <c r="BK28" s="39" t="s">
        <v>259</v>
      </c>
      <c r="BL28" s="39">
        <v>236.97916666666652</v>
      </c>
      <c r="BM28" s="39">
        <f>Prix_Médians!F50</f>
        <v>270.83333333333303</v>
      </c>
      <c r="BN28" s="110">
        <f t="shared" si="16"/>
        <v>0.14285714285714232</v>
      </c>
      <c r="BO28" s="14">
        <v>291.66666666666669</v>
      </c>
      <c r="BP28" s="45"/>
      <c r="BQ28" s="86"/>
      <c r="BR28" s="45"/>
      <c r="BS28" s="45"/>
      <c r="BT28" s="45"/>
      <c r="BU28" s="45"/>
      <c r="BV28" s="45"/>
      <c r="BW28" s="39">
        <v>229.16666666666652</v>
      </c>
      <c r="BX28" s="39" t="s">
        <v>259</v>
      </c>
      <c r="BY28" s="39">
        <v>291.666666666666</v>
      </c>
      <c r="BZ28" s="39">
        <f>Prix_Médians!G50</f>
        <v>281.24999999999949</v>
      </c>
      <c r="CA28" s="110">
        <f t="shared" ref="CA28:CA35" si="18">(BZ28-BY28)/BY28</f>
        <v>-3.5714285714285275E-2</v>
      </c>
      <c r="CB28" s="14">
        <v>487.5</v>
      </c>
      <c r="CC28" s="45"/>
      <c r="CD28" s="86"/>
      <c r="CE28" s="45"/>
      <c r="CF28" s="45"/>
      <c r="CG28" s="45"/>
      <c r="CH28" s="45"/>
      <c r="CI28" s="45"/>
      <c r="CJ28" s="39">
        <v>900.95</v>
      </c>
      <c r="CK28" s="39" t="s">
        <v>259</v>
      </c>
      <c r="CL28" s="39">
        <v>1000</v>
      </c>
      <c r="CM28" s="39">
        <f>Prix_Médians!H50</f>
        <v>1100</v>
      </c>
      <c r="CN28" s="110">
        <f t="shared" si="17"/>
        <v>0.1</v>
      </c>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4"/>
      <c r="DQ28" s="34"/>
      <c r="DR28" s="63"/>
      <c r="DS28" s="63"/>
      <c r="DT28" s="63"/>
      <c r="DU28" s="63"/>
      <c r="DV28" s="63"/>
      <c r="DW28" s="63"/>
      <c r="DX28" s="63"/>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row>
    <row r="29" spans="1:307" x14ac:dyDescent="0.35">
      <c r="A29" s="34" t="s">
        <v>239</v>
      </c>
      <c r="B29" s="14">
        <v>87.5</v>
      </c>
      <c r="C29" s="14">
        <v>112.5</v>
      </c>
      <c r="D29" s="46">
        <v>125</v>
      </c>
      <c r="E29" s="39">
        <v>118.75</v>
      </c>
      <c r="F29" s="100">
        <v>112.5</v>
      </c>
      <c r="G29" s="100">
        <v>112.5</v>
      </c>
      <c r="H29" s="100">
        <v>131.25</v>
      </c>
      <c r="I29" s="100">
        <v>112.5</v>
      </c>
      <c r="J29" s="100">
        <v>106.25</v>
      </c>
      <c r="K29" s="100">
        <v>143.75</v>
      </c>
      <c r="L29" s="100">
        <v>125</v>
      </c>
      <c r="M29" s="39">
        <f>Prix_Médians!B51</f>
        <v>150</v>
      </c>
      <c r="N29" s="110">
        <f t="shared" si="12"/>
        <v>0.2</v>
      </c>
      <c r="O29" s="39">
        <v>91.34615384615384</v>
      </c>
      <c r="P29" s="39">
        <v>100.961538461538</v>
      </c>
      <c r="Q29" s="46">
        <v>96.153846153846104</v>
      </c>
      <c r="R29" s="39">
        <v>96.153846153846104</v>
      </c>
      <c r="S29" s="98">
        <v>96.63461538461533</v>
      </c>
      <c r="T29" s="98">
        <v>96.153846153846104</v>
      </c>
      <c r="U29" s="14">
        <v>112.98076923076874</v>
      </c>
      <c r="V29" s="14">
        <v>105.76923076923055</v>
      </c>
      <c r="W29" s="14">
        <v>117.78846153846126</v>
      </c>
      <c r="X29" s="39">
        <v>129.80769230769198</v>
      </c>
      <c r="Y29" s="39">
        <v>124.99999999999949</v>
      </c>
      <c r="Z29" s="39">
        <f>Prix_Médians!C51</f>
        <v>134.61538461538399</v>
      </c>
      <c r="AA29" s="110">
        <f t="shared" si="13"/>
        <v>7.6923076923076317E-2</v>
      </c>
      <c r="AB29" s="14">
        <v>86.956521739130437</v>
      </c>
      <c r="AC29" s="14">
        <v>116.84782608695625</v>
      </c>
      <c r="AD29" s="46">
        <v>108.695652173913</v>
      </c>
      <c r="AE29" s="14">
        <v>130.434782608695</v>
      </c>
      <c r="AF29" s="101">
        <v>90.217391304347601</v>
      </c>
      <c r="AG29" s="101">
        <v>97.826086956521692</v>
      </c>
      <c r="AH29" s="14">
        <v>146.73913043478177</v>
      </c>
      <c r="AI29" s="14">
        <v>108.695652173913</v>
      </c>
      <c r="AJ29" s="14">
        <v>111.4130434782606</v>
      </c>
      <c r="AK29" s="14">
        <v>141.30434782608648</v>
      </c>
      <c r="AL29" s="39">
        <v>130.43478260869551</v>
      </c>
      <c r="AM29" s="39">
        <f>Prix_Médians!D51</f>
        <v>113.04347826086899</v>
      </c>
      <c r="AN29" s="110">
        <f t="shared" si="14"/>
        <v>-0.1333333333333368</v>
      </c>
      <c r="AO29" s="14">
        <v>68.965517241379317</v>
      </c>
      <c r="AP29" s="14">
        <v>90.517241379310079</v>
      </c>
      <c r="AQ29" s="46">
        <v>93.103448275861993</v>
      </c>
      <c r="AR29" s="39">
        <v>86.2068965517241</v>
      </c>
      <c r="AS29" s="39">
        <v>86.2068965517241</v>
      </c>
      <c r="AT29" s="39">
        <v>94.827586206896058</v>
      </c>
      <c r="AU29" s="14">
        <v>107.75862068965425</v>
      </c>
      <c r="AV29" s="14">
        <v>103.448275862068</v>
      </c>
      <c r="AW29" s="39">
        <v>105.60344827586124</v>
      </c>
      <c r="AX29" s="14">
        <v>120.689655172413</v>
      </c>
      <c r="AY29" s="39">
        <v>120.689655172413</v>
      </c>
      <c r="AZ29" s="39">
        <f>Prix_Médians!E51</f>
        <v>129.31034482758599</v>
      </c>
      <c r="BA29" s="110">
        <f t="shared" si="15"/>
        <v>7.1428571428576712E-2</v>
      </c>
      <c r="BB29" s="14">
        <v>208.33333333333334</v>
      </c>
      <c r="BC29" s="14">
        <v>218.74999999999977</v>
      </c>
      <c r="BD29" s="46">
        <v>250</v>
      </c>
      <c r="BE29" s="39">
        <v>208.333333333333</v>
      </c>
      <c r="BF29" s="98">
        <v>229.16666666666652</v>
      </c>
      <c r="BG29" s="98">
        <v>291.66666666666652</v>
      </c>
      <c r="BH29" s="200">
        <v>270.83333333333297</v>
      </c>
      <c r="BI29" s="102">
        <v>229.16666666666652</v>
      </c>
      <c r="BJ29" s="244">
        <v>203.12499999999977</v>
      </c>
      <c r="BK29" s="102">
        <v>239.583333333333</v>
      </c>
      <c r="BL29" s="39">
        <v>218.74999999999949</v>
      </c>
      <c r="BM29" s="39">
        <f>Prix_Médians!F51</f>
        <v>250</v>
      </c>
      <c r="BN29" s="110">
        <f t="shared" si="16"/>
        <v>0.14285714285714554</v>
      </c>
      <c r="BO29" s="14">
        <v>270.83333333333337</v>
      </c>
      <c r="BP29" s="39">
        <v>312.5</v>
      </c>
      <c r="BQ29" s="46">
        <v>250</v>
      </c>
      <c r="BR29" s="39">
        <v>208.333333333333</v>
      </c>
      <c r="BS29" s="16">
        <v>270.83333333333297</v>
      </c>
      <c r="BT29" s="14">
        <v>291.666666666666</v>
      </c>
      <c r="BU29" s="112">
        <v>333.33333333333297</v>
      </c>
      <c r="BV29" s="201">
        <v>302.08333333333326</v>
      </c>
      <c r="BW29" s="201">
        <v>270.83333333333297</v>
      </c>
      <c r="BX29" s="201">
        <v>291.66666666666652</v>
      </c>
      <c r="BY29" s="39">
        <v>312.5</v>
      </c>
      <c r="BZ29" s="39">
        <f>Prix_Médians!G51</f>
        <v>312.5</v>
      </c>
      <c r="CA29" s="110">
        <f t="shared" si="18"/>
        <v>0</v>
      </c>
      <c r="CB29" s="39">
        <v>500</v>
      </c>
      <c r="CC29" s="39">
        <v>625</v>
      </c>
      <c r="CD29" s="46">
        <v>600</v>
      </c>
      <c r="CE29" s="39">
        <v>550</v>
      </c>
      <c r="CF29" s="39">
        <v>625</v>
      </c>
      <c r="CG29" s="39">
        <v>700</v>
      </c>
      <c r="CH29" s="39">
        <v>850</v>
      </c>
      <c r="CI29" s="39">
        <v>900</v>
      </c>
      <c r="CJ29" s="39">
        <v>900</v>
      </c>
      <c r="CK29" s="39">
        <v>987.5</v>
      </c>
      <c r="CL29" s="39">
        <v>1012.5</v>
      </c>
      <c r="CM29" s="39">
        <f>Prix_Médians!H51</f>
        <v>1150</v>
      </c>
      <c r="CN29" s="110">
        <f t="shared" si="17"/>
        <v>0.13580246913580246</v>
      </c>
      <c r="CO29" s="39"/>
      <c r="CP29" s="39"/>
      <c r="CQ29" s="52"/>
      <c r="CR29" s="52"/>
      <c r="CS29" s="39"/>
      <c r="CT29" s="39"/>
      <c r="CU29" s="39"/>
      <c r="CV29" s="39"/>
      <c r="CW29" s="39"/>
      <c r="CX29" s="39"/>
      <c r="CY29" s="39"/>
      <c r="CZ29" s="39"/>
      <c r="DA29" s="52"/>
      <c r="DB29" s="39"/>
      <c r="DC29" s="39"/>
      <c r="DD29" s="39"/>
      <c r="DE29" s="52"/>
      <c r="DF29" s="39"/>
      <c r="DG29" s="39"/>
      <c r="DH29" s="39"/>
      <c r="DI29" s="52"/>
      <c r="DJ29" s="39"/>
      <c r="DK29" s="39"/>
      <c r="DL29" s="39"/>
      <c r="DM29" s="52"/>
      <c r="DN29" s="39"/>
      <c r="DO29" s="39"/>
      <c r="DP29" s="39"/>
      <c r="DQ29" s="52"/>
      <c r="DR29" s="64"/>
      <c r="DS29" s="64"/>
      <c r="DT29" s="64"/>
      <c r="DU29" s="64"/>
      <c r="DV29" s="64"/>
      <c r="DW29" s="64"/>
      <c r="DX29" s="63"/>
      <c r="DY29" s="38"/>
      <c r="DZ29" s="39"/>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row>
    <row r="30" spans="1:307" x14ac:dyDescent="0.35">
      <c r="A30" s="34" t="s">
        <v>331</v>
      </c>
      <c r="B30" s="39">
        <v>62.5</v>
      </c>
      <c r="C30" s="39">
        <v>75</v>
      </c>
      <c r="D30" s="46">
        <v>71.875</v>
      </c>
      <c r="E30" s="39">
        <v>75</v>
      </c>
      <c r="F30" s="100">
        <v>83.75</v>
      </c>
      <c r="G30" s="100">
        <v>87.5</v>
      </c>
      <c r="H30" s="100">
        <v>96.875</v>
      </c>
      <c r="I30" s="100">
        <v>105.625</v>
      </c>
      <c r="J30" s="100">
        <v>100</v>
      </c>
      <c r="K30" s="100">
        <v>125</v>
      </c>
      <c r="L30" s="100">
        <v>112.5</v>
      </c>
      <c r="M30" s="39">
        <f>Prix_Médians!B52</f>
        <v>125</v>
      </c>
      <c r="N30" s="110">
        <f t="shared" si="12"/>
        <v>0.1111111111111111</v>
      </c>
      <c r="O30" s="39">
        <v>76.92307692307692</v>
      </c>
      <c r="P30" s="39">
        <v>86.538461538461505</v>
      </c>
      <c r="Q30" s="46">
        <v>96.153846153846104</v>
      </c>
      <c r="R30" s="39">
        <v>96.153846153846104</v>
      </c>
      <c r="S30" s="100">
        <v>96.153846153846104</v>
      </c>
      <c r="T30" s="100">
        <v>100.96153846153805</v>
      </c>
      <c r="U30" s="39">
        <v>110.57692307692278</v>
      </c>
      <c r="V30" s="39">
        <v>119.230769230769</v>
      </c>
      <c r="W30" s="39">
        <v>96.153846153846104</v>
      </c>
      <c r="X30" s="39">
        <v>153.84615384615299</v>
      </c>
      <c r="Y30" s="39">
        <v>124.99999999999949</v>
      </c>
      <c r="Z30" s="39">
        <f>Prix_Médians!C52</f>
        <v>134.61538461538399</v>
      </c>
      <c r="AA30" s="110">
        <f t="shared" si="13"/>
        <v>7.6923076923076317E-2</v>
      </c>
      <c r="AB30" s="39">
        <v>86.956521739130437</v>
      </c>
      <c r="AC30" s="39">
        <v>65.2173913043478</v>
      </c>
      <c r="AD30" s="88">
        <v>76.086956521739097</v>
      </c>
      <c r="AE30" s="100">
        <v>76.086956521739097</v>
      </c>
      <c r="AF30" s="244">
        <v>92.391304347826036</v>
      </c>
      <c r="AG30" s="64">
        <v>92.391304347826051</v>
      </c>
      <c r="AH30" s="39">
        <v>92.391304347826051</v>
      </c>
      <c r="AI30" s="39">
        <v>106.5217391304345</v>
      </c>
      <c r="AJ30" s="39">
        <v>108.695652173913</v>
      </c>
      <c r="AK30" s="39">
        <v>108.695652173913</v>
      </c>
      <c r="AL30" s="39">
        <v>108.695652173913</v>
      </c>
      <c r="AM30" s="39">
        <f>Prix_Médians!D52</f>
        <v>130.434782608695</v>
      </c>
      <c r="AN30" s="110">
        <f t="shared" si="14"/>
        <v>0.19999999999999446</v>
      </c>
      <c r="AO30" s="39">
        <v>68.965517241379317</v>
      </c>
      <c r="AP30" s="39">
        <v>73.275862068965495</v>
      </c>
      <c r="AQ30" s="46">
        <v>75.431034482758605</v>
      </c>
      <c r="AR30" s="39">
        <v>86.2068965517241</v>
      </c>
      <c r="AS30" s="39">
        <v>81.896551724137908</v>
      </c>
      <c r="AT30" s="39">
        <v>84.482758620689594</v>
      </c>
      <c r="AU30" s="39">
        <v>86.2068965517241</v>
      </c>
      <c r="AV30" s="39">
        <v>87.068965517241324</v>
      </c>
      <c r="AW30" s="39">
        <v>103.448275862068</v>
      </c>
      <c r="AX30" s="39">
        <v>137.93103448275801</v>
      </c>
      <c r="AY30" s="39">
        <v>120.689655172413</v>
      </c>
      <c r="AZ30" s="39">
        <f>Prix_Médians!E52</f>
        <v>137.93103448275801</v>
      </c>
      <c r="BA30" s="110">
        <f t="shared" si="15"/>
        <v>0.14285714285714532</v>
      </c>
      <c r="BB30" s="39">
        <v>212.5</v>
      </c>
      <c r="BC30" s="39">
        <v>208.333333333333</v>
      </c>
      <c r="BD30" s="46">
        <v>177.083333333333</v>
      </c>
      <c r="BE30" s="39">
        <v>208.333333333333</v>
      </c>
      <c r="BF30" s="100">
        <v>208.333333333333</v>
      </c>
      <c r="BG30" s="100">
        <v>239.58333333333297</v>
      </c>
      <c r="BH30" s="100">
        <v>197.91666666666652</v>
      </c>
      <c r="BI30" s="244">
        <v>229.16666666666652</v>
      </c>
      <c r="BJ30" s="244">
        <v>208.333333333333</v>
      </c>
      <c r="BK30" s="244">
        <v>213.54166666666623</v>
      </c>
      <c r="BL30" s="39">
        <v>270.83333333333297</v>
      </c>
      <c r="BM30" s="39">
        <f>Prix_Médians!F52</f>
        <v>250</v>
      </c>
      <c r="BN30" s="110">
        <f t="shared" si="16"/>
        <v>-7.6923076923075692E-2</v>
      </c>
      <c r="BO30" s="39">
        <v>250</v>
      </c>
      <c r="BP30" s="39">
        <v>260.41666665000002</v>
      </c>
      <c r="BQ30" s="46">
        <v>218.75</v>
      </c>
      <c r="BR30" s="39">
        <v>229.16666666666652</v>
      </c>
      <c r="BS30" s="39">
        <v>208.333333333333</v>
      </c>
      <c r="BT30" s="39">
        <v>249.99999999999974</v>
      </c>
      <c r="BU30" s="259">
        <v>221.35416666666652</v>
      </c>
      <c r="BV30" s="260">
        <v>333.33333333333326</v>
      </c>
      <c r="BW30" s="260">
        <v>270.83333333333297</v>
      </c>
      <c r="BX30" s="260">
        <v>250</v>
      </c>
      <c r="BY30" s="39">
        <v>312.5</v>
      </c>
      <c r="BZ30" s="39">
        <f>Prix_Médians!G52</f>
        <v>270.83333333333297</v>
      </c>
      <c r="CA30" s="110">
        <f t="shared" si="18"/>
        <v>-0.1333333333333345</v>
      </c>
      <c r="CB30" s="39">
        <v>458.14297800338409</v>
      </c>
      <c r="CC30" s="39">
        <v>550</v>
      </c>
      <c r="CD30" s="46">
        <v>550</v>
      </c>
      <c r="CE30" s="39">
        <v>640.43993231810498</v>
      </c>
      <c r="CF30" s="39">
        <v>600</v>
      </c>
      <c r="CG30" s="39">
        <v>704.84375</v>
      </c>
      <c r="CH30" s="39">
        <v>750</v>
      </c>
      <c r="CI30" s="39">
        <v>769.64754816112077</v>
      </c>
      <c r="CJ30" s="39">
        <v>900</v>
      </c>
      <c r="CK30" s="39">
        <v>1200</v>
      </c>
      <c r="CL30" s="39">
        <v>1050</v>
      </c>
      <c r="CM30" s="39">
        <f>Prix_Médians!H52</f>
        <v>1000</v>
      </c>
      <c r="CN30" s="110">
        <f t="shared" si="17"/>
        <v>-4.7619047619047616E-2</v>
      </c>
      <c r="CO30" s="39"/>
      <c r="CP30" s="39"/>
      <c r="CQ30" s="52"/>
      <c r="CR30" s="52"/>
      <c r="CS30" s="38"/>
      <c r="CT30" s="38"/>
      <c r="CU30" s="38"/>
      <c r="CV30" s="38"/>
      <c r="CW30" s="38"/>
      <c r="CX30" s="38"/>
      <c r="CY30" s="38"/>
      <c r="CZ30" s="38"/>
      <c r="DA30" s="52"/>
      <c r="DB30" s="39"/>
      <c r="DC30" s="39"/>
      <c r="DD30" s="39"/>
      <c r="DE30" s="52"/>
      <c r="DF30" s="39"/>
      <c r="DG30" s="39"/>
      <c r="DH30" s="39"/>
      <c r="DI30" s="52"/>
      <c r="DJ30" s="39"/>
      <c r="DK30" s="39"/>
      <c r="DL30" s="39"/>
      <c r="DM30" s="52"/>
      <c r="DN30" s="39"/>
      <c r="DO30" s="39"/>
      <c r="DP30" s="39"/>
      <c r="DQ30" s="52"/>
      <c r="DR30" s="65"/>
      <c r="DS30" s="64"/>
      <c r="DT30" s="64"/>
      <c r="DU30" s="64"/>
      <c r="DV30" s="64"/>
      <c r="DW30" s="64"/>
      <c r="DX30" s="63"/>
      <c r="DY30" s="39"/>
      <c r="DZ30" s="39"/>
    </row>
    <row r="31" spans="1:307" x14ac:dyDescent="0.35">
      <c r="A31" s="34" t="s">
        <v>419</v>
      </c>
      <c r="B31" s="39">
        <v>68.75</v>
      </c>
      <c r="C31" s="39">
        <v>75</v>
      </c>
      <c r="D31" s="46">
        <v>93.75</v>
      </c>
      <c r="E31" s="39">
        <v>84.375</v>
      </c>
      <c r="F31" s="100">
        <v>78.125</v>
      </c>
      <c r="G31" s="100">
        <v>89.375</v>
      </c>
      <c r="H31" s="100">
        <v>102.5</v>
      </c>
      <c r="I31" s="100">
        <v>115.625</v>
      </c>
      <c r="J31" s="100">
        <v>100</v>
      </c>
      <c r="K31" s="100">
        <v>150</v>
      </c>
      <c r="L31" s="100">
        <v>118.75</v>
      </c>
      <c r="M31" s="39">
        <f>Prix_Médians!B53</f>
        <v>137.5</v>
      </c>
      <c r="N31" s="110">
        <f t="shared" si="12"/>
        <v>0.15789473684210525</v>
      </c>
      <c r="O31" s="39">
        <v>86.538461538461547</v>
      </c>
      <c r="P31" s="39">
        <v>96.153846153846104</v>
      </c>
      <c r="Q31" s="46">
        <v>96.153846153846104</v>
      </c>
      <c r="R31" s="39">
        <v>96.153846153846104</v>
      </c>
      <c r="S31" s="100">
        <v>110.57692307692278</v>
      </c>
      <c r="T31" s="100">
        <v>95.673076923076678</v>
      </c>
      <c r="U31" s="39">
        <v>115.384615384615</v>
      </c>
      <c r="V31" s="39">
        <v>110.57692307692278</v>
      </c>
      <c r="W31" s="39">
        <v>115.384615384615</v>
      </c>
      <c r="X31" s="39">
        <v>153.84615384615299</v>
      </c>
      <c r="Y31" s="39">
        <v>146.63461538461473</v>
      </c>
      <c r="Z31" s="39">
        <f>Prix_Médians!C53</f>
        <v>144.23076923076874</v>
      </c>
      <c r="AA31" s="110">
        <f t="shared" si="13"/>
        <v>-1.6393442622949773E-2</v>
      </c>
      <c r="AB31" s="39">
        <v>67.934782608695656</v>
      </c>
      <c r="AC31" s="39">
        <v>69.565217391304301</v>
      </c>
      <c r="AD31" s="88">
        <v>76.086956521739097</v>
      </c>
      <c r="AE31" s="100">
        <v>70.652173913043441</v>
      </c>
      <c r="AF31" s="244">
        <v>76.086956521739097</v>
      </c>
      <c r="AG31" s="64">
        <v>71.739130434782552</v>
      </c>
      <c r="AH31" s="39">
        <v>82.60869565217385</v>
      </c>
      <c r="AI31" s="39">
        <v>89.673913043478223</v>
      </c>
      <c r="AJ31" s="39">
        <v>86.956521739130395</v>
      </c>
      <c r="AK31" s="39">
        <v>119.565217391304</v>
      </c>
      <c r="AL31" s="39">
        <v>119.565217391304</v>
      </c>
      <c r="AM31" s="39">
        <f>Prix_Médians!D53</f>
        <v>116.84782608695625</v>
      </c>
      <c r="AN31" s="110">
        <f t="shared" si="14"/>
        <v>-2.2727272727272214E-2</v>
      </c>
      <c r="AO31" s="39">
        <v>65.086206896551701</v>
      </c>
      <c r="AP31" s="39">
        <v>81.896551724137893</v>
      </c>
      <c r="AQ31" s="46">
        <v>90.517241379309851</v>
      </c>
      <c r="AR31" s="39">
        <v>90.517241379309851</v>
      </c>
      <c r="AS31" s="39">
        <v>85.344827586206847</v>
      </c>
      <c r="AT31" s="39">
        <v>77.155172413793096</v>
      </c>
      <c r="AU31" s="39">
        <v>95.689655172413296</v>
      </c>
      <c r="AV31" s="39">
        <v>90.517241379310079</v>
      </c>
      <c r="AW31" s="39">
        <v>103.448275862068</v>
      </c>
      <c r="AX31" s="39">
        <v>137.93103448275801</v>
      </c>
      <c r="AY31" s="39">
        <v>129.31034482758551</v>
      </c>
      <c r="AZ31" s="39">
        <f>Prix_Médians!E53</f>
        <v>137.93103448275801</v>
      </c>
      <c r="BA31" s="110">
        <f t="shared" si="15"/>
        <v>6.6666666666667679E-2</v>
      </c>
      <c r="BB31" s="39">
        <v>239.58333333333337</v>
      </c>
      <c r="BC31" s="39">
        <v>208.333333333333</v>
      </c>
      <c r="BD31" s="46">
        <v>213.54166666666623</v>
      </c>
      <c r="BE31" s="39">
        <v>197.91666666666652</v>
      </c>
      <c r="BF31" s="100">
        <v>234.37499999999974</v>
      </c>
      <c r="BG31" s="100">
        <v>214.583333333333</v>
      </c>
      <c r="BH31" s="100">
        <v>193.74999999999949</v>
      </c>
      <c r="BI31" s="244">
        <v>177.083333333333</v>
      </c>
      <c r="BJ31" s="244">
        <v>208.333333333333</v>
      </c>
      <c r="BK31" s="244">
        <v>239.583333333333</v>
      </c>
      <c r="BL31" s="39">
        <v>249.99999999999949</v>
      </c>
      <c r="BM31" s="39">
        <f>Prix_Médians!F53</f>
        <v>286.45833333333297</v>
      </c>
      <c r="BN31" s="110">
        <f t="shared" si="16"/>
        <v>0.14583333333333423</v>
      </c>
      <c r="BO31" s="39">
        <v>270.83333333333337</v>
      </c>
      <c r="BP31" s="39">
        <v>223.95833335</v>
      </c>
      <c r="BQ31" s="46">
        <v>234.37499999999974</v>
      </c>
      <c r="BR31" s="39">
        <v>249.99999999999949</v>
      </c>
      <c r="BS31" s="39">
        <v>229.16666666666652</v>
      </c>
      <c r="BT31" s="39">
        <v>213.54166666666626</v>
      </c>
      <c r="BU31" s="259">
        <v>247.91666666666626</v>
      </c>
      <c r="BV31" s="260">
        <v>197.91666666666652</v>
      </c>
      <c r="BW31" s="260">
        <v>208.333333333333</v>
      </c>
      <c r="BX31" s="260">
        <v>291.66666666666629</v>
      </c>
      <c r="BY31" s="39">
        <v>250</v>
      </c>
      <c r="BZ31" s="39">
        <f>Prix_Médians!G53</f>
        <v>312.49999999999949</v>
      </c>
      <c r="CA31" s="110">
        <f t="shared" si="18"/>
        <v>0.24999999999999795</v>
      </c>
      <c r="CB31" s="39">
        <v>400</v>
      </c>
      <c r="CC31" s="39">
        <v>525</v>
      </c>
      <c r="CD31" s="46">
        <v>550</v>
      </c>
      <c r="CE31" s="39">
        <v>575</v>
      </c>
      <c r="CF31" s="39">
        <v>612.5</v>
      </c>
      <c r="CG31" s="39">
        <v>612.5</v>
      </c>
      <c r="CH31" s="39">
        <v>805</v>
      </c>
      <c r="CI31" s="39">
        <v>812.5</v>
      </c>
      <c r="CJ31" s="39">
        <v>896.61590524534597</v>
      </c>
      <c r="CK31" s="39">
        <v>1120.76988155668</v>
      </c>
      <c r="CL31" s="39">
        <v>1025</v>
      </c>
      <c r="CM31" s="39">
        <f>Prix_Médians!H53</f>
        <v>992.82994923857848</v>
      </c>
      <c r="CN31" s="110">
        <f t="shared" si="17"/>
        <v>-3.1385415376996607E-2</v>
      </c>
      <c r="CO31" s="39"/>
      <c r="CP31" s="39"/>
      <c r="CQ31" s="52"/>
      <c r="CR31" s="52"/>
      <c r="CS31" s="39"/>
      <c r="CT31" s="39"/>
      <c r="CU31" s="39"/>
      <c r="CV31" s="39"/>
      <c r="CW31" s="39"/>
      <c r="CX31" s="39"/>
      <c r="CY31" s="39"/>
      <c r="CZ31" s="39"/>
      <c r="DA31" s="52"/>
      <c r="DB31" s="39"/>
      <c r="DC31" s="39"/>
      <c r="DD31" s="39"/>
      <c r="DE31" s="52"/>
      <c r="DF31" s="39"/>
      <c r="DG31" s="39"/>
      <c r="DH31" s="39"/>
      <c r="DI31" s="52"/>
      <c r="DJ31" s="39"/>
      <c r="DK31" s="39"/>
      <c r="DL31" s="39"/>
      <c r="DM31" s="52"/>
      <c r="DN31" s="39"/>
      <c r="DO31" s="39"/>
      <c r="DP31" s="39"/>
      <c r="DQ31" s="52"/>
      <c r="DR31" s="64"/>
      <c r="DS31" s="64"/>
      <c r="DT31" s="64"/>
      <c r="DU31" s="64"/>
      <c r="DV31" s="64"/>
      <c r="DW31" s="64"/>
      <c r="DX31" s="63"/>
      <c r="DY31" s="38"/>
      <c r="DZ31" s="39"/>
    </row>
    <row r="32" spans="1:307" x14ac:dyDescent="0.35">
      <c r="A32" s="34" t="s">
        <v>266</v>
      </c>
      <c r="B32" s="39">
        <v>60</v>
      </c>
      <c r="C32" s="39">
        <v>62.5</v>
      </c>
      <c r="D32" s="46">
        <v>82.5</v>
      </c>
      <c r="E32" s="39">
        <v>75</v>
      </c>
      <c r="F32" s="100">
        <v>85</v>
      </c>
      <c r="G32" s="100">
        <v>91.25</v>
      </c>
      <c r="H32" s="100">
        <v>88.75</v>
      </c>
      <c r="I32" s="100">
        <v>100</v>
      </c>
      <c r="J32" s="100">
        <v>90</v>
      </c>
      <c r="K32" s="100">
        <v>109.375</v>
      </c>
      <c r="L32" s="100">
        <v>100</v>
      </c>
      <c r="M32" s="39">
        <f>Prix_Médians!B54</f>
        <v>125</v>
      </c>
      <c r="N32" s="110">
        <f t="shared" si="12"/>
        <v>0.25</v>
      </c>
      <c r="O32" s="39">
        <v>76.92307692307692</v>
      </c>
      <c r="P32" s="39">
        <v>86.538461538461505</v>
      </c>
      <c r="Q32" s="46">
        <v>115.384615384615</v>
      </c>
      <c r="R32" s="39">
        <v>105.76923076923055</v>
      </c>
      <c r="S32" s="100">
        <v>105.76923076923055</v>
      </c>
      <c r="T32" s="100">
        <v>105.76923076923055</v>
      </c>
      <c r="U32" s="39">
        <v>96.153846153846104</v>
      </c>
      <c r="V32" s="39">
        <v>91.346153846153811</v>
      </c>
      <c r="W32" s="39">
        <v>96.153846153846104</v>
      </c>
      <c r="X32" s="39">
        <v>122.59615384615351</v>
      </c>
      <c r="Y32" s="39">
        <v>115.384615384615</v>
      </c>
      <c r="Z32" s="39">
        <f>Prix_Médians!C54</f>
        <v>134.61538461538399</v>
      </c>
      <c r="AA32" s="110">
        <f t="shared" si="13"/>
        <v>0.16666666666666508</v>
      </c>
      <c r="AB32" s="39">
        <v>53.260869565217391</v>
      </c>
      <c r="AC32" s="39">
        <v>65.2173913043478</v>
      </c>
      <c r="AD32" s="88">
        <v>86.956521739130395</v>
      </c>
      <c r="AE32" s="100">
        <v>82.065217391304287</v>
      </c>
      <c r="AF32" s="244">
        <v>73.913043478260818</v>
      </c>
      <c r="AG32" s="64">
        <v>92.934782608695599</v>
      </c>
      <c r="AH32" s="39">
        <v>82.60869565217385</v>
      </c>
      <c r="AI32" s="39">
        <v>84.782608695652129</v>
      </c>
      <c r="AJ32" s="39">
        <v>82.60869565217385</v>
      </c>
      <c r="AK32" s="39">
        <v>95.108695652173878</v>
      </c>
      <c r="AL32" s="39">
        <v>92.391304347826051</v>
      </c>
      <c r="AM32" s="39">
        <f>Prix_Médians!D54</f>
        <v>108.695652173913</v>
      </c>
      <c r="AN32" s="110">
        <f t="shared" si="14"/>
        <v>0.17647058823529416</v>
      </c>
      <c r="AO32" s="39">
        <v>60.344827586206897</v>
      </c>
      <c r="AP32" s="39">
        <v>68.965517241379303</v>
      </c>
      <c r="AQ32" s="46">
        <v>86.2068965517241</v>
      </c>
      <c r="AR32" s="39">
        <v>85.344827586206847</v>
      </c>
      <c r="AS32" s="39">
        <v>93.103448275861552</v>
      </c>
      <c r="AT32" s="39">
        <v>93.103448275861552</v>
      </c>
      <c r="AU32" s="39">
        <v>86.2068965517241</v>
      </c>
      <c r="AV32" s="39">
        <v>94.655172413792599</v>
      </c>
      <c r="AW32" s="39">
        <v>103.448275862068</v>
      </c>
      <c r="AX32" s="39">
        <v>130.17241379310275</v>
      </c>
      <c r="AY32" s="39">
        <v>129.31034482758551</v>
      </c>
      <c r="AZ32" s="39">
        <f>Prix_Médians!E54</f>
        <v>120.689655172413</v>
      </c>
      <c r="BA32" s="110">
        <f t="shared" si="15"/>
        <v>-6.666666666666779E-2</v>
      </c>
      <c r="BB32" s="39">
        <v>166.66666666666669</v>
      </c>
      <c r="BC32" s="39">
        <v>166.666666666666</v>
      </c>
      <c r="BD32" s="46">
        <v>208.333333333333</v>
      </c>
      <c r="BE32" s="39">
        <v>229.16666666666652</v>
      </c>
      <c r="BF32" s="100">
        <v>223.958333333333</v>
      </c>
      <c r="BG32" s="100">
        <v>239.58333333333297</v>
      </c>
      <c r="BH32" s="100">
        <v>208.333333333333</v>
      </c>
      <c r="BI32" s="244">
        <v>197.91666666666652</v>
      </c>
      <c r="BJ32" s="244">
        <v>260.41666666666652</v>
      </c>
      <c r="BK32" s="244">
        <v>229.16666666666652</v>
      </c>
      <c r="BL32" s="39">
        <v>239.58333333333326</v>
      </c>
      <c r="BM32" s="39">
        <f>Prix_Médians!F54</f>
        <v>250</v>
      </c>
      <c r="BN32" s="110">
        <f t="shared" si="16"/>
        <v>4.3478260869565549E-2</v>
      </c>
      <c r="BO32" s="39">
        <v>260.41666666666669</v>
      </c>
      <c r="BP32" s="39">
        <v>291.66666670000001</v>
      </c>
      <c r="BQ32" s="46" t="s">
        <v>259</v>
      </c>
      <c r="BR32" s="39" t="s">
        <v>259</v>
      </c>
      <c r="BS32" s="38">
        <v>312.5</v>
      </c>
      <c r="BT32" s="39" t="s">
        <v>259</v>
      </c>
      <c r="BU32" s="114" t="s">
        <v>259</v>
      </c>
      <c r="BV32" s="260" t="s">
        <v>259</v>
      </c>
      <c r="BW32" s="260" t="s">
        <v>259</v>
      </c>
      <c r="BX32" s="260">
        <v>250</v>
      </c>
      <c r="BY32" s="39">
        <v>291.666666666666</v>
      </c>
      <c r="BZ32" s="39" t="str">
        <f>Prix_Médians!G54</f>
        <v>NA</v>
      </c>
      <c r="CA32" s="110" t="s">
        <v>259</v>
      </c>
      <c r="CB32" s="39">
        <v>500</v>
      </c>
      <c r="CC32" s="39">
        <v>600</v>
      </c>
      <c r="CD32" s="46">
        <v>600</v>
      </c>
      <c r="CE32" s="39">
        <v>625</v>
      </c>
      <c r="CF32" s="39">
        <v>700</v>
      </c>
      <c r="CG32" s="39">
        <v>737.5</v>
      </c>
      <c r="CH32" s="39">
        <v>775</v>
      </c>
      <c r="CI32" s="39">
        <v>850</v>
      </c>
      <c r="CJ32" s="39">
        <v>900</v>
      </c>
      <c r="CK32" s="39">
        <v>1012.5</v>
      </c>
      <c r="CL32" s="39">
        <v>1100</v>
      </c>
      <c r="CM32" s="39">
        <f>Prix_Médians!H54</f>
        <v>1100</v>
      </c>
      <c r="CN32" s="110">
        <f t="shared" si="17"/>
        <v>0</v>
      </c>
      <c r="CO32" s="39"/>
      <c r="CP32" s="39"/>
      <c r="CQ32" s="52"/>
      <c r="CR32" s="52"/>
      <c r="CS32" s="38"/>
      <c r="CT32" s="38"/>
      <c r="CU32" s="38"/>
      <c r="CV32" s="38"/>
      <c r="CW32" s="38"/>
      <c r="CX32" s="39"/>
      <c r="CY32" s="38"/>
      <c r="CZ32" s="38"/>
      <c r="DA32" s="52"/>
      <c r="DB32" s="39"/>
      <c r="DC32" s="39"/>
      <c r="DD32" s="39"/>
      <c r="DE32" s="52"/>
      <c r="DF32" s="39"/>
      <c r="DG32" s="39"/>
      <c r="DH32" s="39"/>
      <c r="DI32" s="52"/>
      <c r="DJ32" s="39"/>
      <c r="DK32" s="38"/>
      <c r="DL32" s="39"/>
      <c r="DM32" s="52"/>
      <c r="DN32" s="38"/>
      <c r="DO32" s="39"/>
      <c r="DP32" s="39"/>
      <c r="DQ32" s="52"/>
      <c r="DR32" s="64"/>
      <c r="DS32" s="64"/>
      <c r="DT32" s="64"/>
      <c r="DU32" s="64"/>
      <c r="DV32" s="64"/>
      <c r="DW32" s="65"/>
      <c r="DX32" s="63"/>
      <c r="DY32" s="39"/>
      <c r="DZ32" s="39"/>
    </row>
    <row r="33" spans="1:139" x14ac:dyDescent="0.35">
      <c r="A33" s="34" t="s">
        <v>406</v>
      </c>
      <c r="B33" s="39">
        <v>81.25</v>
      </c>
      <c r="C33" s="39">
        <v>105</v>
      </c>
      <c r="D33" s="46">
        <v>103.75</v>
      </c>
      <c r="E33" s="39">
        <v>112.5</v>
      </c>
      <c r="F33" s="100">
        <v>109.375</v>
      </c>
      <c r="G33" s="100">
        <v>128.75</v>
      </c>
      <c r="H33" s="100">
        <v>136.25</v>
      </c>
      <c r="I33" s="100">
        <v>140</v>
      </c>
      <c r="J33" s="100">
        <v>145</v>
      </c>
      <c r="K33" s="100">
        <v>147.25</v>
      </c>
      <c r="L33" s="100">
        <v>145</v>
      </c>
      <c r="M33" s="39">
        <f>Prix_Médians!B55</f>
        <v>158.125</v>
      </c>
      <c r="N33" s="110">
        <f t="shared" si="12"/>
        <v>9.0517241379310345E-2</v>
      </c>
      <c r="O33" s="39">
        <v>92.307692307692307</v>
      </c>
      <c r="P33" s="39">
        <v>106.73076923076916</v>
      </c>
      <c r="Q33" s="46">
        <v>106.73076923076916</v>
      </c>
      <c r="R33" s="39">
        <v>113.46153846153828</v>
      </c>
      <c r="S33" s="100">
        <v>112.4999999999995</v>
      </c>
      <c r="T33" s="100">
        <v>124.99999999999949</v>
      </c>
      <c r="U33" s="39">
        <v>124.99999999999949</v>
      </c>
      <c r="V33" s="39">
        <v>134.61538461538399</v>
      </c>
      <c r="W33" s="39">
        <v>141.3461538461535</v>
      </c>
      <c r="X33" s="39">
        <v>149.99999999999949</v>
      </c>
      <c r="Y33" s="39">
        <v>152.88461538461502</v>
      </c>
      <c r="Z33" s="39">
        <f>Prix_Médians!C55</f>
        <v>154.32692307692275</v>
      </c>
      <c r="AA33" s="110">
        <f t="shared" si="13"/>
        <v>9.4339622641512518E-3</v>
      </c>
      <c r="AB33" s="39">
        <v>78.260869565217391</v>
      </c>
      <c r="AC33" s="39">
        <v>91.304347826086897</v>
      </c>
      <c r="AD33" s="88">
        <v>103.26086956521705</v>
      </c>
      <c r="AE33" s="100">
        <v>92.934782608695429</v>
      </c>
      <c r="AF33" s="244">
        <v>85.326086956521692</v>
      </c>
      <c r="AG33" s="64">
        <v>92.934782608695429</v>
      </c>
      <c r="AH33" s="39">
        <v>106.52173913043424</v>
      </c>
      <c r="AI33" s="39">
        <v>114.13043478260801</v>
      </c>
      <c r="AJ33" s="39">
        <v>136.95652173912998</v>
      </c>
      <c r="AK33" s="39">
        <v>121.5217391304345</v>
      </c>
      <c r="AL33" s="39">
        <v>104.34782608695619</v>
      </c>
      <c r="AM33" s="39">
        <f>Prix_Médians!D55</f>
        <v>139.13043478260801</v>
      </c>
      <c r="AN33" s="110">
        <f t="shared" si="14"/>
        <v>0.33333333333333098</v>
      </c>
      <c r="AO33" s="39">
        <v>62.068965517241381</v>
      </c>
      <c r="AP33" s="39">
        <v>89.655172413793053</v>
      </c>
      <c r="AQ33" s="46">
        <v>92.241379310344769</v>
      </c>
      <c r="AR33" s="39">
        <v>89.655172413793053</v>
      </c>
      <c r="AS33" s="39">
        <v>89.655172413793053</v>
      </c>
      <c r="AT33" s="39">
        <v>95.689655172413552</v>
      </c>
      <c r="AU33" s="39">
        <v>94.827586206896498</v>
      </c>
      <c r="AV33" s="39">
        <v>120.689655172413</v>
      </c>
      <c r="AW33" s="39">
        <v>124.13793103448199</v>
      </c>
      <c r="AX33" s="39">
        <v>156.03448275862002</v>
      </c>
      <c r="AY33" s="39">
        <v>140.5172413793095</v>
      </c>
      <c r="AZ33" s="39">
        <f>Prix_Médians!E55</f>
        <v>143.10344827586124</v>
      </c>
      <c r="BA33" s="110">
        <f t="shared" si="15"/>
        <v>1.8404907975460374E-2</v>
      </c>
      <c r="BB33" s="39">
        <v>187.5</v>
      </c>
      <c r="BC33" s="39">
        <v>203.125</v>
      </c>
      <c r="BD33" s="46">
        <v>203.125</v>
      </c>
      <c r="BE33" s="39">
        <v>245.83333333333326</v>
      </c>
      <c r="BF33" s="100">
        <v>218.22916666666652</v>
      </c>
      <c r="BG33" s="100">
        <v>270.83333333333303</v>
      </c>
      <c r="BH33" s="100">
        <v>270.83333333333303</v>
      </c>
      <c r="BI33" s="244">
        <v>291.666666666666</v>
      </c>
      <c r="BJ33" s="244">
        <v>239.583333333333</v>
      </c>
      <c r="BK33" s="244">
        <v>260.416666666666</v>
      </c>
      <c r="BL33" s="39">
        <v>270.83333333333303</v>
      </c>
      <c r="BM33" s="39">
        <f>Prix_Médians!F55</f>
        <v>319.79166666666652</v>
      </c>
      <c r="BN33" s="110">
        <f t="shared" si="16"/>
        <v>0.18076923076923154</v>
      </c>
      <c r="BO33" s="39">
        <v>237.5</v>
      </c>
      <c r="BP33" s="39">
        <v>333.33333334999998</v>
      </c>
      <c r="BQ33" s="46">
        <v>468.75</v>
      </c>
      <c r="BR33" s="39">
        <v>318.22916666666623</v>
      </c>
      <c r="BS33" s="39">
        <v>333.33333333333303</v>
      </c>
      <c r="BT33" s="39">
        <v>406.25</v>
      </c>
      <c r="BU33" s="259">
        <v>406.25</v>
      </c>
      <c r="BV33" s="260">
        <v>406.25</v>
      </c>
      <c r="BW33" s="260">
        <v>416.66666666666652</v>
      </c>
      <c r="BX33" s="260">
        <v>291.666666666666</v>
      </c>
      <c r="BY33" s="39">
        <v>270.83333333333303</v>
      </c>
      <c r="BZ33" s="39">
        <f>Prix_Médians!G55</f>
        <v>291.66666666666652</v>
      </c>
      <c r="CA33" s="110">
        <f t="shared" si="18"/>
        <v>7.6923076923077566E-2</v>
      </c>
      <c r="CB33" s="39">
        <v>470</v>
      </c>
      <c r="CC33" s="39">
        <v>550</v>
      </c>
      <c r="CD33" s="46">
        <v>612.5</v>
      </c>
      <c r="CE33" s="39">
        <v>678.5</v>
      </c>
      <c r="CF33" s="39">
        <v>664.25</v>
      </c>
      <c r="CG33" s="39">
        <v>712.5</v>
      </c>
      <c r="CH33" s="39">
        <v>662.5</v>
      </c>
      <c r="CI33" s="39">
        <v>800</v>
      </c>
      <c r="CJ33" s="39">
        <v>950</v>
      </c>
      <c r="CK33" s="39">
        <v>1000</v>
      </c>
      <c r="CL33" s="39">
        <v>1150</v>
      </c>
      <c r="CM33" s="39">
        <f>Prix_Médians!H55</f>
        <v>1118.75</v>
      </c>
      <c r="CN33" s="110">
        <f t="shared" si="17"/>
        <v>-2.717391304347826E-2</v>
      </c>
      <c r="CO33" s="39"/>
      <c r="CP33" s="39"/>
      <c r="CQ33" s="52"/>
      <c r="CR33" s="52"/>
      <c r="CS33" s="39"/>
      <c r="CT33" s="39"/>
      <c r="CU33" s="39"/>
      <c r="CV33" s="39"/>
      <c r="CW33" s="39"/>
      <c r="CX33" s="39"/>
      <c r="CY33" s="38"/>
      <c r="CZ33" s="38"/>
      <c r="DA33" s="52"/>
      <c r="DB33" s="39"/>
      <c r="DC33" s="39"/>
      <c r="DD33" s="39"/>
      <c r="DE33" s="52"/>
      <c r="DF33" s="39"/>
      <c r="DG33" s="39"/>
      <c r="DH33" s="39"/>
      <c r="DI33" s="52"/>
      <c r="DJ33" s="39"/>
      <c r="DK33" s="39"/>
      <c r="DL33" s="39"/>
      <c r="DM33" s="52"/>
      <c r="DN33" s="39"/>
      <c r="DO33" s="39"/>
      <c r="DP33" s="39"/>
      <c r="DQ33" s="52"/>
      <c r="DR33" s="64"/>
      <c r="DS33" s="63"/>
      <c r="DT33" s="64"/>
      <c r="DU33" s="64"/>
      <c r="DV33" s="64"/>
      <c r="DW33" s="64"/>
      <c r="DX33" s="63"/>
      <c r="DY33" s="38"/>
      <c r="DZ33" s="39"/>
    </row>
    <row r="34" spans="1:139" x14ac:dyDescent="0.35">
      <c r="A34" s="34" t="s">
        <v>505</v>
      </c>
      <c r="B34" s="39"/>
      <c r="C34" s="39">
        <v>80</v>
      </c>
      <c r="D34" s="46">
        <v>75</v>
      </c>
      <c r="E34" s="39">
        <v>77.5</v>
      </c>
      <c r="F34" s="100">
        <v>76.25</v>
      </c>
      <c r="G34" s="100">
        <v>78.75</v>
      </c>
      <c r="H34" s="100">
        <v>78.75</v>
      </c>
      <c r="I34" s="100">
        <v>100</v>
      </c>
      <c r="J34" s="100">
        <v>100</v>
      </c>
      <c r="K34" s="100">
        <v>137.5</v>
      </c>
      <c r="L34" s="100" t="s">
        <v>259</v>
      </c>
      <c r="M34" s="39">
        <f>Prix_Médians!B56</f>
        <v>160</v>
      </c>
      <c r="N34" s="110" t="s">
        <v>259</v>
      </c>
      <c r="O34" s="39"/>
      <c r="P34" s="55">
        <v>92.307692307692307</v>
      </c>
      <c r="Q34" s="46">
        <v>92.307692307692307</v>
      </c>
      <c r="R34" s="39">
        <v>94.230769230769198</v>
      </c>
      <c r="S34" s="100">
        <v>91.826923076923066</v>
      </c>
      <c r="T34" s="100">
        <v>103.84615384615356</v>
      </c>
      <c r="U34" s="39">
        <v>100.96153846153805</v>
      </c>
      <c r="V34" s="39">
        <v>96.153846153846104</v>
      </c>
      <c r="W34" s="39">
        <v>96.153846153846104</v>
      </c>
      <c r="X34" s="39">
        <v>153.84615384615299</v>
      </c>
      <c r="Y34" s="39" t="s">
        <v>259</v>
      </c>
      <c r="Z34" s="39">
        <f>Prix_Médians!C56</f>
        <v>144.23076923076849</v>
      </c>
      <c r="AA34" s="110" t="s">
        <v>259</v>
      </c>
      <c r="AB34" s="39"/>
      <c r="AC34" s="39">
        <v>91.304347826086797</v>
      </c>
      <c r="AD34" s="88">
        <v>86.956521739130395</v>
      </c>
      <c r="AE34" s="100">
        <v>86.956521739130395</v>
      </c>
      <c r="AF34" s="244">
        <v>81.521739130434753</v>
      </c>
      <c r="AG34" s="64">
        <v>86.956521739130395</v>
      </c>
      <c r="AH34" s="39">
        <v>86.956521739130395</v>
      </c>
      <c r="AI34" s="39">
        <v>121.739130434782</v>
      </c>
      <c r="AJ34" s="39">
        <v>95.6521739130432</v>
      </c>
      <c r="AK34" s="39">
        <v>152.173913043478</v>
      </c>
      <c r="AL34" s="39" t="s">
        <v>259</v>
      </c>
      <c r="AM34" s="39">
        <f>Prix_Médians!D56</f>
        <v>116.84782608695625</v>
      </c>
      <c r="AN34" s="110" t="s">
        <v>259</v>
      </c>
      <c r="AO34" s="39"/>
      <c r="AP34" s="39">
        <v>82.758620689655103</v>
      </c>
      <c r="AQ34" s="46">
        <v>73.275862068965495</v>
      </c>
      <c r="AR34" s="39">
        <v>82.758620689655103</v>
      </c>
      <c r="AS34" s="39">
        <v>80.172413793103402</v>
      </c>
      <c r="AT34" s="39">
        <v>85.344827586206861</v>
      </c>
      <c r="AU34" s="39">
        <v>84.051724137931004</v>
      </c>
      <c r="AV34" s="39">
        <v>86.2068965517241</v>
      </c>
      <c r="AW34" s="39">
        <v>110.34482758620599</v>
      </c>
      <c r="AX34" s="39">
        <v>137.93103448275801</v>
      </c>
      <c r="AY34" s="39" t="s">
        <v>259</v>
      </c>
      <c r="AZ34" s="39">
        <f>Prix_Médians!E56</f>
        <v>137.93103448275801</v>
      </c>
      <c r="BA34" s="110" t="s">
        <v>259</v>
      </c>
      <c r="BB34" s="39"/>
      <c r="BC34" s="39">
        <v>270.83333333333303</v>
      </c>
      <c r="BD34" s="46">
        <v>250</v>
      </c>
      <c r="BE34" s="39">
        <v>166.666666666666</v>
      </c>
      <c r="BF34" s="100">
        <v>171.87499999999949</v>
      </c>
      <c r="BG34" s="100">
        <v>145.833333333333</v>
      </c>
      <c r="BH34" s="100">
        <v>161.458333333333</v>
      </c>
      <c r="BI34" s="244">
        <v>166.666666666666</v>
      </c>
      <c r="BJ34" s="244">
        <v>197.91666666666652</v>
      </c>
      <c r="BK34" s="244">
        <v>229.166666666666</v>
      </c>
      <c r="BL34" s="39" t="s">
        <v>259</v>
      </c>
      <c r="BM34" s="39">
        <f>Prix_Médians!F56</f>
        <v>250</v>
      </c>
      <c r="BN34" s="110" t="s">
        <v>259</v>
      </c>
      <c r="BO34" s="39"/>
      <c r="BP34" s="39">
        <v>200</v>
      </c>
      <c r="BQ34" s="46">
        <v>156.24999999999949</v>
      </c>
      <c r="BR34" s="39">
        <v>229.166666666666</v>
      </c>
      <c r="BS34" s="39">
        <v>270.83333333333297</v>
      </c>
      <c r="BT34" s="39">
        <v>187.49999999999949</v>
      </c>
      <c r="BU34" s="259">
        <v>208.333333333333</v>
      </c>
      <c r="BV34" s="260">
        <v>208.333333333333</v>
      </c>
      <c r="BW34" s="260">
        <v>208.333333333333</v>
      </c>
      <c r="BX34" s="260">
        <v>260.41666666666652</v>
      </c>
      <c r="BY34" s="39" t="s">
        <v>259</v>
      </c>
      <c r="BZ34" s="39">
        <f>Prix_Médians!G56</f>
        <v>312.49999999999949</v>
      </c>
      <c r="CA34" s="110" t="s">
        <v>259</v>
      </c>
      <c r="CB34" s="39"/>
      <c r="CC34" s="39">
        <v>490</v>
      </c>
      <c r="CD34" s="46">
        <v>600</v>
      </c>
      <c r="CE34" s="39">
        <v>619.385469543147</v>
      </c>
      <c r="CF34" s="39">
        <v>610</v>
      </c>
      <c r="CG34" s="39">
        <v>650</v>
      </c>
      <c r="CH34" s="39">
        <v>700</v>
      </c>
      <c r="CI34" s="39">
        <v>700</v>
      </c>
      <c r="CJ34" s="39">
        <v>900</v>
      </c>
      <c r="CK34" s="39">
        <v>1200</v>
      </c>
      <c r="CL34" s="39" t="s">
        <v>259</v>
      </c>
      <c r="CM34" s="39">
        <f>Prix_Médians!H56</f>
        <v>1000</v>
      </c>
      <c r="CN34" s="110" t="s">
        <v>259</v>
      </c>
      <c r="CO34" s="39"/>
      <c r="CP34" s="39"/>
      <c r="CQ34" s="52"/>
      <c r="CR34" s="52"/>
      <c r="CS34" s="39"/>
      <c r="CT34" s="39"/>
      <c r="CU34" s="39"/>
      <c r="CV34" s="39"/>
      <c r="CW34" s="39"/>
      <c r="CX34" s="38"/>
      <c r="CY34" s="39"/>
      <c r="CZ34" s="39"/>
      <c r="DA34" s="38"/>
      <c r="DB34" s="38"/>
      <c r="DC34" s="39"/>
      <c r="DD34" s="39"/>
      <c r="DE34" s="52"/>
      <c r="DF34" s="39"/>
      <c r="DG34" s="39"/>
      <c r="DH34" s="39"/>
      <c r="DI34" s="52"/>
      <c r="DJ34" s="39"/>
      <c r="DK34" s="38"/>
      <c r="DL34" s="39"/>
      <c r="DM34" s="52"/>
      <c r="DN34" s="38"/>
      <c r="DO34" s="39"/>
      <c r="DP34" s="39"/>
      <c r="DQ34" s="52"/>
      <c r="DR34" s="64"/>
      <c r="DS34" s="63"/>
      <c r="DT34" s="64"/>
      <c r="DU34" s="64"/>
      <c r="DV34" s="64"/>
      <c r="DW34" s="64"/>
      <c r="DX34" s="63"/>
      <c r="DY34" s="38"/>
      <c r="DZ34" s="39"/>
    </row>
    <row r="35" spans="1:139" x14ac:dyDescent="0.35">
      <c r="A35" s="34" t="s">
        <v>441</v>
      </c>
      <c r="B35" s="39">
        <v>78.75</v>
      </c>
      <c r="C35" s="45"/>
      <c r="D35" s="46">
        <v>106.25</v>
      </c>
      <c r="E35" s="45"/>
      <c r="F35" s="100">
        <v>127.5</v>
      </c>
      <c r="G35" s="45"/>
      <c r="H35" s="45">
        <v>197.5</v>
      </c>
      <c r="I35" s="100">
        <v>170</v>
      </c>
      <c r="J35" s="100">
        <v>250</v>
      </c>
      <c r="K35" s="100">
        <v>250</v>
      </c>
      <c r="L35" s="100">
        <v>300</v>
      </c>
      <c r="M35" s="39">
        <f>Prix_Médians!B57</f>
        <v>250</v>
      </c>
      <c r="N35" s="110">
        <f t="shared" si="12"/>
        <v>-0.16666666666666666</v>
      </c>
      <c r="O35" s="39">
        <v>92.307692307692307</v>
      </c>
      <c r="P35" s="39"/>
      <c r="Q35" s="46">
        <v>110.5769230769225</v>
      </c>
      <c r="R35" s="45"/>
      <c r="S35" s="14">
        <v>109.615384615384</v>
      </c>
      <c r="T35" s="45"/>
      <c r="U35" s="14">
        <v>115.384615384615</v>
      </c>
      <c r="V35" s="14">
        <v>123.0769230769225</v>
      </c>
      <c r="W35" s="242">
        <v>134.61538461538399</v>
      </c>
      <c r="X35" s="39">
        <v>153.84615384615299</v>
      </c>
      <c r="Y35" s="39">
        <v>150</v>
      </c>
      <c r="Z35" s="39">
        <f>Prix_Médians!C57</f>
        <v>173.07692307692301</v>
      </c>
      <c r="AA35" s="110">
        <f t="shared" si="13"/>
        <v>0.15384615384615338</v>
      </c>
      <c r="AB35" s="39">
        <v>95.652173913043484</v>
      </c>
      <c r="AC35" s="39"/>
      <c r="AD35" s="46">
        <v>86.956521739130395</v>
      </c>
      <c r="AE35" s="45"/>
      <c r="AF35" s="101">
        <v>111</v>
      </c>
      <c r="AG35" s="45"/>
      <c r="AH35" s="14">
        <v>99.997826086956508</v>
      </c>
      <c r="AI35" s="14">
        <v>127.60869565217349</v>
      </c>
      <c r="AJ35" s="14">
        <v>152.173913043478</v>
      </c>
      <c r="AK35" s="14">
        <v>152.173913043478</v>
      </c>
      <c r="AL35" s="39">
        <v>169.565217391304</v>
      </c>
      <c r="AM35" s="39">
        <f>Prix_Médians!D57</f>
        <v>121.739130434782</v>
      </c>
      <c r="AN35" s="110">
        <f t="shared" si="14"/>
        <v>-0.28205128205128421</v>
      </c>
      <c r="AO35" s="39">
        <v>65.517241379310349</v>
      </c>
      <c r="AP35" s="39"/>
      <c r="AQ35" s="46">
        <v>94.827586206896058</v>
      </c>
      <c r="AR35" s="45"/>
      <c r="AS35" s="39">
        <v>103</v>
      </c>
      <c r="AT35" s="45"/>
      <c r="AU35" s="14">
        <v>98.275862068964997</v>
      </c>
      <c r="AV35" s="14">
        <v>98.275862068964997</v>
      </c>
      <c r="AW35" s="39">
        <v>103.448275862068</v>
      </c>
      <c r="AX35" s="39">
        <v>144.827586206896</v>
      </c>
      <c r="AY35" s="39">
        <v>134.482758620689</v>
      </c>
      <c r="AZ35" s="39">
        <f>Prix_Médians!E57</f>
        <v>172.413793103448</v>
      </c>
      <c r="BA35" s="110">
        <f t="shared" si="15"/>
        <v>0.28205128205128627</v>
      </c>
      <c r="BB35" s="39">
        <v>223.95833333333334</v>
      </c>
      <c r="BC35" s="39"/>
      <c r="BD35" s="46">
        <v>187.5</v>
      </c>
      <c r="BE35" s="45"/>
      <c r="BF35" s="45"/>
      <c r="BG35" s="45"/>
      <c r="BH35" s="39">
        <v>200</v>
      </c>
      <c r="BI35" s="102">
        <v>203.645833333333</v>
      </c>
      <c r="BJ35" s="244">
        <v>250</v>
      </c>
      <c r="BK35" s="102">
        <v>270.83333333333297</v>
      </c>
      <c r="BL35" s="39">
        <v>208.333333333333</v>
      </c>
      <c r="BM35" s="39">
        <f>Prix_Médians!F57</f>
        <v>250</v>
      </c>
      <c r="BN35" s="110">
        <f t="shared" si="16"/>
        <v>0.2000000000000019</v>
      </c>
      <c r="BO35" s="39">
        <v>250</v>
      </c>
      <c r="BP35" s="39"/>
      <c r="BQ35" s="46" t="s">
        <v>259</v>
      </c>
      <c r="BR35" s="45"/>
      <c r="BS35" s="39" t="s">
        <v>259</v>
      </c>
      <c r="BT35" s="14" t="s">
        <v>259</v>
      </c>
      <c r="BU35" s="113">
        <v>200</v>
      </c>
      <c r="BV35" s="201">
        <v>189.16666666666652</v>
      </c>
      <c r="BW35" s="201">
        <v>312.5</v>
      </c>
      <c r="BX35" s="260">
        <v>270.83333333333303</v>
      </c>
      <c r="BY35" s="39">
        <v>229.16666666666652</v>
      </c>
      <c r="BZ35" s="39">
        <f>Prix_Médians!G57</f>
        <v>270.83333333333303</v>
      </c>
      <c r="CA35" s="110">
        <f t="shared" si="18"/>
        <v>0.18181818181818127</v>
      </c>
      <c r="CB35" s="39">
        <v>500</v>
      </c>
      <c r="CC35" s="39"/>
      <c r="CD35" s="46">
        <v>587.5</v>
      </c>
      <c r="CE35" s="45"/>
      <c r="CF35" s="14">
        <v>706.25</v>
      </c>
      <c r="CG35" s="39" t="s">
        <v>259</v>
      </c>
      <c r="CH35" s="39">
        <v>650.75</v>
      </c>
      <c r="CI35" s="39">
        <v>800</v>
      </c>
      <c r="CJ35" s="39">
        <v>1000</v>
      </c>
      <c r="CK35" s="39">
        <v>1050</v>
      </c>
      <c r="CL35" s="39">
        <v>1125</v>
      </c>
      <c r="CM35" s="39">
        <f>Prix_Médians!H57</f>
        <v>1200</v>
      </c>
      <c r="CN35" s="110">
        <f t="shared" si="17"/>
        <v>6.6666666666666666E-2</v>
      </c>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4"/>
      <c r="DR35" s="63"/>
      <c r="DS35" s="63"/>
      <c r="DT35" s="63"/>
      <c r="DU35" s="63"/>
      <c r="DV35" s="63"/>
      <c r="DW35" s="62"/>
      <c r="DX35" s="62"/>
    </row>
    <row r="36" spans="1:139" x14ac:dyDescent="0.35">
      <c r="A36" s="190" t="s">
        <v>3656</v>
      </c>
      <c r="C36" s="39"/>
      <c r="D36" s="39"/>
      <c r="E36" s="39"/>
      <c r="F36" s="52"/>
      <c r="G36" s="52"/>
      <c r="H36" s="52"/>
      <c r="I36" s="52"/>
      <c r="J36" s="52"/>
      <c r="K36" s="52"/>
      <c r="L36" s="52"/>
      <c r="M36" s="52"/>
      <c r="N36" s="52"/>
      <c r="O36" s="55"/>
      <c r="P36" s="39"/>
      <c r="Q36" s="39"/>
      <c r="R36" s="33"/>
      <c r="U36" s="39"/>
      <c r="V36" s="39"/>
      <c r="W36" s="39"/>
      <c r="X36" s="39"/>
      <c r="Y36" s="39"/>
      <c r="Z36" s="39"/>
      <c r="AI36" s="14"/>
      <c r="AJ36" s="14"/>
      <c r="AK36" s="14"/>
      <c r="AL36" s="14"/>
      <c r="AM36" s="14"/>
      <c r="AO36" s="39"/>
      <c r="AP36" s="39"/>
      <c r="AQ36" s="39"/>
      <c r="AR36" s="39"/>
      <c r="AS36" s="39"/>
      <c r="AT36" s="33"/>
      <c r="AU36" s="39"/>
      <c r="AV36" s="39"/>
      <c r="AW36" s="39"/>
      <c r="AX36" s="39"/>
      <c r="AY36" s="39"/>
      <c r="AZ36" s="39"/>
      <c r="BA36" s="39"/>
      <c r="BB36" s="39"/>
      <c r="BC36" s="39"/>
      <c r="BD36" s="39"/>
      <c r="BE36" s="33"/>
      <c r="BF36" s="39"/>
      <c r="BG36" s="39"/>
      <c r="BH36" s="39"/>
      <c r="BI36" s="39"/>
      <c r="BJ36" s="39"/>
      <c r="BK36" s="39"/>
      <c r="BL36" s="39"/>
      <c r="BM36" s="39"/>
      <c r="BN36" s="39"/>
      <c r="BO36" s="39"/>
      <c r="BP36" s="39"/>
      <c r="BQ36" s="39"/>
      <c r="BR36" s="39"/>
      <c r="BS36" s="39"/>
      <c r="BT36" s="39"/>
      <c r="BU36" s="52"/>
      <c r="BV36" s="52"/>
      <c r="BW36" s="52"/>
      <c r="BX36" s="52"/>
      <c r="BY36" s="52"/>
      <c r="BZ36" s="52"/>
      <c r="CA36" s="39"/>
      <c r="CB36" s="39"/>
      <c r="CC36" s="39"/>
      <c r="CD36" s="39"/>
      <c r="CE36" s="39"/>
      <c r="CF36" s="52"/>
      <c r="CG36" s="39"/>
      <c r="CH36" s="39"/>
      <c r="CI36" s="39"/>
      <c r="CJ36" s="39"/>
      <c r="CK36" s="39"/>
      <c r="CL36" s="39"/>
      <c r="CM36" s="39"/>
      <c r="CN36" s="39"/>
      <c r="CO36" s="52"/>
      <c r="CP36" s="52"/>
      <c r="CQ36" s="39"/>
      <c r="CR36" s="38"/>
      <c r="CS36" s="39"/>
      <c r="CT36" s="39"/>
      <c r="CU36" s="39"/>
      <c r="CV36" s="39"/>
      <c r="CW36" s="39"/>
      <c r="CX36" s="39"/>
      <c r="CY36" s="38"/>
      <c r="CZ36" s="38"/>
      <c r="DA36" s="39"/>
      <c r="DB36" s="39"/>
      <c r="DC36" s="52"/>
      <c r="DD36" s="39"/>
      <c r="DE36" s="39"/>
      <c r="DF36" s="39"/>
      <c r="DG36" s="52"/>
      <c r="DH36" s="39"/>
      <c r="DI36" s="38"/>
      <c r="DJ36" s="39"/>
      <c r="DK36" s="52"/>
      <c r="DL36" s="38"/>
      <c r="DM36" s="39"/>
      <c r="DN36" s="39"/>
      <c r="DO36" s="52"/>
      <c r="DP36" s="64"/>
      <c r="DQ36" s="63"/>
      <c r="DR36" s="64"/>
      <c r="DS36" s="64"/>
      <c r="DT36" s="64"/>
      <c r="DU36" s="64"/>
      <c r="DV36" s="63"/>
      <c r="DW36" s="38"/>
      <c r="DX36" s="39"/>
    </row>
    <row r="37" spans="1:139" x14ac:dyDescent="0.35">
      <c r="C37" s="39"/>
      <c r="D37" s="39"/>
      <c r="E37" s="39"/>
      <c r="F37" s="52"/>
      <c r="G37" s="52"/>
      <c r="H37" s="52"/>
      <c r="I37" s="52"/>
      <c r="J37" s="52"/>
      <c r="K37" s="52"/>
      <c r="L37" s="52"/>
      <c r="M37" s="52"/>
      <c r="N37" s="52"/>
      <c r="O37" s="55"/>
      <c r="P37" s="39"/>
      <c r="Q37" s="39"/>
      <c r="R37" s="33"/>
      <c r="U37" s="39"/>
      <c r="V37" s="39"/>
      <c r="W37" s="39"/>
      <c r="X37" s="39"/>
      <c r="Y37" s="39"/>
      <c r="Z37" s="39"/>
      <c r="AI37" s="14"/>
      <c r="AJ37" s="14"/>
      <c r="AK37" s="14"/>
      <c r="AL37" s="14"/>
      <c r="AM37" s="14"/>
      <c r="AO37" s="39"/>
      <c r="AP37" s="39"/>
      <c r="AQ37" s="39"/>
      <c r="AR37" s="39"/>
      <c r="AS37" s="39"/>
      <c r="AT37" s="33"/>
      <c r="AU37" s="39"/>
      <c r="AV37" s="39"/>
      <c r="AW37" s="39"/>
      <c r="AX37" s="39"/>
      <c r="AY37" s="39"/>
      <c r="AZ37" s="39"/>
      <c r="BA37" s="39"/>
      <c r="BB37" s="39"/>
      <c r="BC37" s="39"/>
      <c r="BD37" s="39"/>
      <c r="BE37" s="33"/>
      <c r="BF37" s="39"/>
      <c r="BG37" s="39"/>
      <c r="BH37" s="39"/>
      <c r="BI37" s="39"/>
      <c r="BJ37" s="39"/>
      <c r="BK37" s="39"/>
      <c r="BL37" s="39"/>
      <c r="BM37" s="39"/>
      <c r="BN37" s="39"/>
      <c r="BO37" s="39"/>
      <c r="BP37" s="39"/>
      <c r="BQ37" s="39"/>
      <c r="BR37" s="39"/>
      <c r="BS37" s="39"/>
      <c r="BT37" s="39"/>
      <c r="BU37" s="52"/>
      <c r="BV37" s="52"/>
      <c r="BW37" s="52"/>
      <c r="BX37" s="52"/>
      <c r="BY37" s="52"/>
      <c r="BZ37" s="52"/>
      <c r="CA37" s="39"/>
      <c r="CB37" s="39"/>
      <c r="CC37" s="39"/>
      <c r="CD37" s="39"/>
      <c r="CE37" s="39"/>
      <c r="CF37" s="52"/>
      <c r="CG37" s="39"/>
      <c r="CH37" s="39"/>
      <c r="CI37" s="39"/>
      <c r="CJ37" s="39"/>
      <c r="CK37" s="39"/>
      <c r="CL37" s="39"/>
      <c r="CM37" s="39"/>
      <c r="CN37" s="39"/>
      <c r="CO37" s="52"/>
      <c r="CP37" s="52"/>
      <c r="CQ37" s="39"/>
      <c r="CR37" s="38"/>
      <c r="CS37" s="39"/>
      <c r="CT37" s="39"/>
      <c r="CU37" s="39"/>
      <c r="CV37" s="39"/>
      <c r="CW37" s="39"/>
      <c r="CX37" s="39"/>
      <c r="CY37" s="38"/>
      <c r="CZ37" s="38"/>
      <c r="DA37" s="39"/>
      <c r="DB37" s="39"/>
      <c r="DC37" s="52"/>
      <c r="DD37" s="39"/>
      <c r="DE37" s="39"/>
      <c r="DF37" s="39"/>
      <c r="DG37" s="52"/>
      <c r="DH37" s="39"/>
      <c r="DI37" s="38"/>
      <c r="DJ37" s="39"/>
      <c r="DK37" s="52"/>
      <c r="DL37" s="38"/>
      <c r="DM37" s="39"/>
      <c r="DN37" s="39"/>
      <c r="DO37" s="52"/>
      <c r="DP37" s="64"/>
      <c r="DQ37" s="63"/>
      <c r="DR37" s="64"/>
      <c r="DS37" s="64"/>
      <c r="DT37" s="64"/>
      <c r="DU37" s="64"/>
      <c r="DV37" s="63"/>
      <c r="DW37" s="38"/>
      <c r="DX37" s="39"/>
    </row>
    <row r="38" spans="1:139" x14ac:dyDescent="0.35">
      <c r="A38" s="9" t="s">
        <v>623</v>
      </c>
      <c r="C38" s="39"/>
      <c r="D38" s="39"/>
      <c r="E38" s="39"/>
      <c r="F38" s="33"/>
      <c r="G38" s="33"/>
      <c r="H38" s="33"/>
      <c r="I38" s="33"/>
      <c r="J38" s="33"/>
      <c r="K38" s="33"/>
      <c r="L38" s="33"/>
      <c r="M38" s="33"/>
      <c r="N38" s="33"/>
      <c r="O38" s="55"/>
      <c r="P38" s="39"/>
      <c r="Q38" s="39"/>
      <c r="R38" s="33"/>
      <c r="U38" s="39"/>
      <c r="V38" s="39"/>
      <c r="W38" s="39"/>
      <c r="X38" s="39"/>
      <c r="Y38" s="39"/>
      <c r="Z38" s="39"/>
      <c r="AA38" s="39"/>
      <c r="AB38" s="39"/>
      <c r="AC38" s="39"/>
      <c r="AD38" s="39"/>
      <c r="AE38" s="39"/>
      <c r="AF38" s="39"/>
      <c r="AG38" s="39"/>
      <c r="AH38" s="33"/>
      <c r="AI38" s="33"/>
      <c r="AJ38" s="33"/>
      <c r="AK38" s="33"/>
      <c r="AL38" s="33"/>
      <c r="AM38" s="33"/>
      <c r="AN38" s="39"/>
      <c r="AO38" s="39"/>
      <c r="AP38" s="39"/>
      <c r="AQ38" s="39"/>
      <c r="AR38" s="33"/>
      <c r="AS38" s="33"/>
      <c r="AT38" s="39"/>
      <c r="AU38" s="39"/>
      <c r="AV38" s="39"/>
      <c r="AW38" s="39"/>
      <c r="AX38" s="39"/>
      <c r="AY38" s="39"/>
      <c r="AZ38" s="39"/>
      <c r="BA38" s="39"/>
      <c r="BB38" s="39"/>
      <c r="BC38" s="33"/>
      <c r="BD38" s="33"/>
      <c r="BE38" s="39"/>
      <c r="BF38" s="39"/>
      <c r="BG38" s="39"/>
      <c r="BH38" s="39"/>
      <c r="BI38" s="39"/>
      <c r="BJ38" s="39"/>
      <c r="BK38" s="39"/>
      <c r="BL38" s="39"/>
      <c r="BM38" s="39"/>
      <c r="BN38" s="39"/>
      <c r="BO38" s="39"/>
      <c r="BP38" s="39"/>
      <c r="BQ38" s="39"/>
      <c r="BR38" s="39"/>
      <c r="BS38" s="39"/>
      <c r="BT38" s="33"/>
      <c r="BU38" s="39"/>
      <c r="BV38" s="39"/>
      <c r="BW38" s="39"/>
      <c r="BX38" s="39"/>
      <c r="BY38" s="39"/>
      <c r="BZ38" s="39"/>
      <c r="CA38" s="39"/>
      <c r="CB38" s="39"/>
      <c r="CC38" s="39"/>
      <c r="CD38" s="33"/>
      <c r="CE38" s="33"/>
      <c r="CF38" s="39"/>
      <c r="CG38" s="39"/>
      <c r="CH38" s="39"/>
      <c r="CI38" s="39"/>
      <c r="CJ38" s="39"/>
      <c r="CK38" s="39"/>
      <c r="CL38" s="39"/>
      <c r="CM38" s="39"/>
      <c r="CN38" s="33"/>
      <c r="CO38" s="39"/>
      <c r="CP38" s="39"/>
      <c r="CQ38" s="38"/>
      <c r="CR38" s="39"/>
      <c r="CS38" s="38"/>
      <c r="CT38" s="38"/>
      <c r="CU38" s="38"/>
      <c r="CV38" s="38"/>
      <c r="CW38" s="38"/>
      <c r="CX38" s="38"/>
      <c r="CY38" s="38"/>
      <c r="CZ38" s="39"/>
      <c r="DA38" s="39"/>
      <c r="DB38" s="33"/>
      <c r="DC38" s="39"/>
      <c r="DD38" s="39"/>
      <c r="DE38" s="39"/>
      <c r="DF38" s="33"/>
      <c r="DG38" s="39"/>
      <c r="DH38" s="38"/>
      <c r="DI38" s="39"/>
      <c r="DJ38" s="33"/>
      <c r="DK38" s="38"/>
      <c r="DL38" s="14"/>
      <c r="DM38" s="39"/>
      <c r="DN38" s="33"/>
      <c r="DO38" s="64"/>
      <c r="DP38" s="63"/>
      <c r="DQ38" s="64"/>
      <c r="DR38" s="64"/>
      <c r="DS38" s="64"/>
      <c r="DT38" s="64"/>
      <c r="DU38" s="63"/>
      <c r="DV38" s="38"/>
      <c r="DW38" s="39"/>
    </row>
    <row r="39" spans="1:139" x14ac:dyDescent="0.35">
      <c r="A39" s="15" t="s">
        <v>549</v>
      </c>
      <c r="B39" s="375" t="s">
        <v>589</v>
      </c>
      <c r="C39" s="375"/>
      <c r="D39" s="375"/>
      <c r="E39" s="375"/>
      <c r="F39" s="375"/>
      <c r="G39" s="375"/>
      <c r="H39" s="375"/>
      <c r="I39" s="375"/>
      <c r="J39" s="375"/>
      <c r="K39" s="375"/>
      <c r="L39" s="375"/>
      <c r="M39" s="375"/>
      <c r="N39" s="375"/>
      <c r="O39" s="374" t="s">
        <v>590</v>
      </c>
      <c r="P39" s="374"/>
      <c r="Q39" s="374"/>
      <c r="R39" s="374"/>
      <c r="S39" s="374"/>
      <c r="T39" s="374"/>
      <c r="U39" s="374"/>
      <c r="V39" s="374"/>
      <c r="W39" s="374"/>
      <c r="X39" s="374"/>
      <c r="Y39" s="374"/>
      <c r="Z39" s="374"/>
      <c r="AA39" s="374"/>
      <c r="AB39" s="373" t="s">
        <v>591</v>
      </c>
      <c r="AC39" s="373"/>
      <c r="AD39" s="373"/>
      <c r="AE39" s="373"/>
      <c r="AF39" s="373"/>
      <c r="AG39" s="373"/>
      <c r="AH39" s="373"/>
      <c r="AI39" s="373"/>
      <c r="AJ39" s="373"/>
      <c r="AK39" s="373"/>
      <c r="AL39" s="373"/>
      <c r="AM39" s="373"/>
      <c r="AN39" s="373"/>
      <c r="AO39" s="378" t="s">
        <v>592</v>
      </c>
      <c r="AP39" s="378"/>
      <c r="AQ39" s="378"/>
      <c r="AR39" s="378"/>
      <c r="AS39" s="378"/>
      <c r="AT39" s="378"/>
      <c r="AU39" s="378"/>
      <c r="AV39" s="378"/>
      <c r="AW39" s="378"/>
      <c r="AX39" s="378"/>
      <c r="AY39" s="378"/>
      <c r="AZ39" s="378"/>
      <c r="BA39" s="378"/>
      <c r="BB39" s="377" t="s">
        <v>593</v>
      </c>
      <c r="BC39" s="377"/>
      <c r="BD39" s="377"/>
      <c r="BE39" s="377"/>
      <c r="BF39" s="377"/>
      <c r="BG39" s="377"/>
      <c r="BH39" s="377"/>
      <c r="BI39" s="377"/>
      <c r="BJ39" s="377"/>
      <c r="BK39" s="377"/>
      <c r="BL39" s="377"/>
      <c r="BM39" s="377"/>
      <c r="BN39" s="377"/>
      <c r="BO39" s="374" t="s">
        <v>594</v>
      </c>
      <c r="BP39" s="374"/>
      <c r="BQ39" s="374"/>
      <c r="BR39" s="374"/>
      <c r="BS39" s="374"/>
      <c r="BT39" s="374"/>
      <c r="BU39" s="374"/>
      <c r="BV39" s="374"/>
      <c r="BW39" s="374"/>
      <c r="BX39" s="374"/>
      <c r="BY39" s="374"/>
      <c r="BZ39" s="374"/>
      <c r="CA39" s="374"/>
      <c r="CB39" s="374" t="s">
        <v>580</v>
      </c>
      <c r="CC39" s="374"/>
      <c r="CD39" s="374"/>
      <c r="CE39" s="374"/>
      <c r="CF39" s="374"/>
      <c r="CG39" s="374"/>
      <c r="CH39" s="374"/>
      <c r="CI39" s="374"/>
      <c r="CJ39" s="374"/>
      <c r="CK39" s="374"/>
      <c r="CL39" s="376" t="s">
        <v>24</v>
      </c>
      <c r="CM39" s="376"/>
      <c r="CN39" s="376"/>
      <c r="CO39" s="376"/>
      <c r="CP39" s="376"/>
      <c r="CQ39" s="376"/>
      <c r="CR39" s="376"/>
      <c r="CS39" s="376"/>
      <c r="CT39" s="376"/>
      <c r="CU39" s="376"/>
      <c r="CV39" s="376"/>
      <c r="CW39" s="376"/>
      <c r="CX39" s="376"/>
      <c r="DH39" s="38"/>
      <c r="DI39" s="38"/>
      <c r="DJ39" s="39"/>
      <c r="DK39" s="39"/>
      <c r="DL39" s="33"/>
      <c r="DM39" s="39"/>
      <c r="DN39" s="39"/>
      <c r="DO39" s="39"/>
      <c r="DP39" s="33"/>
      <c r="DQ39" s="39"/>
      <c r="DR39" s="38"/>
      <c r="DS39" s="39"/>
      <c r="DT39" s="33"/>
      <c r="DU39" s="38"/>
      <c r="DV39" s="14"/>
      <c r="DW39" s="39"/>
      <c r="DX39" s="33"/>
      <c r="DY39" s="64"/>
      <c r="DZ39" s="63"/>
      <c r="EA39" s="64"/>
      <c r="EB39" s="64"/>
      <c r="EC39" s="64"/>
      <c r="ED39" s="64"/>
      <c r="EE39" s="63"/>
      <c r="EF39" s="38"/>
      <c r="EG39" s="39"/>
    </row>
    <row r="40" spans="1:139" x14ac:dyDescent="0.35">
      <c r="A40" s="15"/>
      <c r="B40" s="43">
        <v>44136</v>
      </c>
      <c r="C40" s="43">
        <v>44197</v>
      </c>
      <c r="D40" s="43">
        <v>44228</v>
      </c>
      <c r="E40" s="43">
        <v>44256</v>
      </c>
      <c r="F40" s="43">
        <v>44287</v>
      </c>
      <c r="G40" s="43">
        <v>44317</v>
      </c>
      <c r="H40" s="43">
        <v>44348</v>
      </c>
      <c r="I40" s="43">
        <v>44378</v>
      </c>
      <c r="J40" s="43">
        <v>44470</v>
      </c>
      <c r="K40" s="43">
        <v>44501</v>
      </c>
      <c r="L40" s="43">
        <v>44562</v>
      </c>
      <c r="M40" s="43">
        <v>44593</v>
      </c>
      <c r="N40" s="61" t="s">
        <v>4606</v>
      </c>
      <c r="O40" s="43">
        <v>44136</v>
      </c>
      <c r="P40" s="43">
        <v>44197</v>
      </c>
      <c r="Q40" s="43">
        <v>44228</v>
      </c>
      <c r="R40" s="43">
        <v>44256</v>
      </c>
      <c r="S40" s="43">
        <v>44287</v>
      </c>
      <c r="T40" s="43">
        <v>44317</v>
      </c>
      <c r="U40" s="43">
        <v>44348</v>
      </c>
      <c r="V40" s="43">
        <v>44378</v>
      </c>
      <c r="W40" s="43">
        <v>44470</v>
      </c>
      <c r="X40" s="43">
        <v>44501</v>
      </c>
      <c r="Y40" s="43">
        <v>44562</v>
      </c>
      <c r="Z40" s="43">
        <v>44593</v>
      </c>
      <c r="AA40" s="61" t="s">
        <v>3583</v>
      </c>
      <c r="AB40" s="43">
        <v>44136</v>
      </c>
      <c r="AC40" s="43">
        <v>44197</v>
      </c>
      <c r="AD40" s="43">
        <v>44228</v>
      </c>
      <c r="AE40" s="43">
        <v>44256</v>
      </c>
      <c r="AF40" s="43">
        <v>44287</v>
      </c>
      <c r="AG40" s="43">
        <v>44317</v>
      </c>
      <c r="AH40" s="43">
        <v>44348</v>
      </c>
      <c r="AI40" s="43">
        <v>44378</v>
      </c>
      <c r="AJ40" s="43">
        <v>44470</v>
      </c>
      <c r="AK40" s="43">
        <v>44501</v>
      </c>
      <c r="AL40" s="43">
        <v>44562</v>
      </c>
      <c r="AM40" s="43">
        <v>44593</v>
      </c>
      <c r="AN40" s="61" t="s">
        <v>4607</v>
      </c>
      <c r="AO40" s="43">
        <v>44136</v>
      </c>
      <c r="AP40" s="43">
        <v>44197</v>
      </c>
      <c r="AQ40" s="43">
        <v>44228</v>
      </c>
      <c r="AR40" s="43">
        <v>44256</v>
      </c>
      <c r="AS40" s="43">
        <v>44287</v>
      </c>
      <c r="AT40" s="43">
        <v>44317</v>
      </c>
      <c r="AU40" s="43">
        <v>44348</v>
      </c>
      <c r="AV40" s="43">
        <v>44378</v>
      </c>
      <c r="AW40" s="43">
        <v>44470</v>
      </c>
      <c r="AX40" s="43">
        <v>44501</v>
      </c>
      <c r="AY40" s="43">
        <v>44562</v>
      </c>
      <c r="AZ40" s="43">
        <v>44593</v>
      </c>
      <c r="BA40" s="61" t="s">
        <v>4607</v>
      </c>
      <c r="BB40" s="43">
        <v>44136</v>
      </c>
      <c r="BC40" s="43">
        <v>44197</v>
      </c>
      <c r="BD40" s="43">
        <v>44228</v>
      </c>
      <c r="BE40" s="43">
        <v>44256</v>
      </c>
      <c r="BF40" s="43">
        <v>44287</v>
      </c>
      <c r="BG40" s="43">
        <v>44317</v>
      </c>
      <c r="BH40" s="43">
        <v>44348</v>
      </c>
      <c r="BI40" s="43">
        <v>44378</v>
      </c>
      <c r="BJ40" s="43">
        <v>44470</v>
      </c>
      <c r="BK40" s="43">
        <v>44501</v>
      </c>
      <c r="BL40" s="43">
        <v>44562</v>
      </c>
      <c r="BM40" s="43">
        <v>44593</v>
      </c>
      <c r="BN40" s="61" t="s">
        <v>3584</v>
      </c>
      <c r="BO40" s="43">
        <v>44501</v>
      </c>
      <c r="BP40" s="43">
        <v>44197</v>
      </c>
      <c r="BQ40" s="43">
        <v>44228</v>
      </c>
      <c r="BR40" s="43">
        <v>44256</v>
      </c>
      <c r="BS40" s="43">
        <v>44287</v>
      </c>
      <c r="BT40" s="43">
        <v>44317</v>
      </c>
      <c r="BU40" s="43">
        <v>44348</v>
      </c>
      <c r="BV40" s="43">
        <v>44378</v>
      </c>
      <c r="BW40" s="43">
        <v>44470</v>
      </c>
      <c r="BX40" s="43">
        <v>44501</v>
      </c>
      <c r="BY40" s="43">
        <v>44562</v>
      </c>
      <c r="BZ40" s="43">
        <v>44593</v>
      </c>
      <c r="CA40" s="61" t="s">
        <v>3584</v>
      </c>
      <c r="CB40" s="43">
        <v>44256</v>
      </c>
      <c r="CC40" s="43">
        <v>44287</v>
      </c>
      <c r="CD40" s="43">
        <v>44317</v>
      </c>
      <c r="CE40" s="43">
        <v>44348</v>
      </c>
      <c r="CF40" s="43">
        <v>44378</v>
      </c>
      <c r="CG40" s="43">
        <v>44470</v>
      </c>
      <c r="CH40" s="43">
        <v>44501</v>
      </c>
      <c r="CI40" s="43">
        <v>44562</v>
      </c>
      <c r="CJ40" s="43">
        <v>44593</v>
      </c>
      <c r="CK40" s="61" t="s">
        <v>4607</v>
      </c>
      <c r="CL40" s="43">
        <v>44501</v>
      </c>
      <c r="CM40" s="43">
        <v>44197</v>
      </c>
      <c r="CN40" s="43">
        <v>44228</v>
      </c>
      <c r="CO40" s="43">
        <v>44256</v>
      </c>
      <c r="CP40" s="43">
        <v>44287</v>
      </c>
      <c r="CQ40" s="43">
        <v>44317</v>
      </c>
      <c r="CR40" s="43">
        <v>44348</v>
      </c>
      <c r="CS40" s="43">
        <v>44378</v>
      </c>
      <c r="CT40" s="43">
        <v>44470</v>
      </c>
      <c r="CU40" s="43">
        <v>44501</v>
      </c>
      <c r="CV40" s="43">
        <v>44562</v>
      </c>
      <c r="CW40" s="43">
        <v>44593</v>
      </c>
      <c r="CX40" s="61" t="s">
        <v>4607</v>
      </c>
      <c r="DH40" s="38"/>
      <c r="DI40" s="38"/>
      <c r="DJ40" s="39"/>
      <c r="DK40" s="39"/>
      <c r="DL40" s="33"/>
      <c r="DM40" s="39"/>
      <c r="DN40" s="39"/>
      <c r="DO40" s="39"/>
      <c r="DP40" s="33"/>
      <c r="DQ40" s="39"/>
      <c r="DR40" s="38"/>
      <c r="DS40" s="39"/>
      <c r="DT40" s="33"/>
      <c r="DU40" s="38"/>
      <c r="DV40" s="14"/>
      <c r="DW40" s="39"/>
      <c r="DX40" s="33"/>
      <c r="DY40" s="64"/>
      <c r="DZ40" s="63"/>
      <c r="EA40" s="64"/>
      <c r="EB40" s="64"/>
      <c r="EC40" s="64"/>
      <c r="ED40" s="64"/>
      <c r="EE40" s="63"/>
      <c r="EF40" s="38"/>
      <c r="EG40" s="39"/>
    </row>
    <row r="41" spans="1:139" x14ac:dyDescent="0.35">
      <c r="A41" s="34" t="s">
        <v>600</v>
      </c>
      <c r="B41" s="39">
        <v>12.890625</v>
      </c>
      <c r="C41" s="45"/>
      <c r="D41" s="46">
        <v>35</v>
      </c>
      <c r="E41" s="45"/>
      <c r="F41" s="45"/>
      <c r="G41" s="45"/>
      <c r="H41" s="45"/>
      <c r="I41" s="45"/>
      <c r="J41" s="45"/>
      <c r="K41" s="39" t="s">
        <v>259</v>
      </c>
      <c r="L41" s="39">
        <v>40</v>
      </c>
      <c r="M41" s="39" t="str">
        <f>Prix_Médians!I48</f>
        <v>NA</v>
      </c>
      <c r="N41" s="110" t="s">
        <v>259</v>
      </c>
      <c r="O41" s="39">
        <v>25</v>
      </c>
      <c r="P41" s="45"/>
      <c r="Q41" s="46">
        <v>30</v>
      </c>
      <c r="R41" s="45"/>
      <c r="S41" s="45"/>
      <c r="T41" s="45"/>
      <c r="U41" s="45"/>
      <c r="V41" s="45"/>
      <c r="W41" s="45"/>
      <c r="X41" s="39" t="s">
        <v>259</v>
      </c>
      <c r="Y41" s="39">
        <v>25</v>
      </c>
      <c r="Z41" s="39">
        <f>Prix_Médians!J48</f>
        <v>25</v>
      </c>
      <c r="AA41" s="110">
        <f>(Z41-Y41)/Y41</f>
        <v>0</v>
      </c>
      <c r="AB41" s="39">
        <v>50</v>
      </c>
      <c r="AC41" s="45"/>
      <c r="AD41" s="46">
        <v>45</v>
      </c>
      <c r="AE41" s="45"/>
      <c r="AF41" s="45"/>
      <c r="AG41" s="45"/>
      <c r="AH41" s="45"/>
      <c r="AI41" s="45"/>
      <c r="AJ41" s="45"/>
      <c r="AK41" s="39" t="s">
        <v>259</v>
      </c>
      <c r="AL41" s="39">
        <v>50</v>
      </c>
      <c r="AM41" s="39">
        <f>Prix_Médians!K48</f>
        <v>50</v>
      </c>
      <c r="AN41" s="110">
        <f>(AM41-AL41)/AL41</f>
        <v>0</v>
      </c>
      <c r="AO41" s="39">
        <v>48.75</v>
      </c>
      <c r="AP41" s="45"/>
      <c r="AQ41" s="46">
        <v>100</v>
      </c>
      <c r="AR41" s="45"/>
      <c r="AS41" s="45"/>
      <c r="AT41" s="45"/>
      <c r="AU41" s="45"/>
      <c r="AV41" s="45"/>
      <c r="AW41" s="45"/>
      <c r="AX41" s="39" t="s">
        <v>259</v>
      </c>
      <c r="AY41" s="39">
        <v>35</v>
      </c>
      <c r="AZ41" s="39">
        <f>Prix_Médians!L48</f>
        <v>35</v>
      </c>
      <c r="BA41" s="110">
        <f>(AZ41-AY41)/AY41</f>
        <v>0</v>
      </c>
      <c r="BB41" s="39">
        <v>65.833333333333329</v>
      </c>
      <c r="BC41" s="45"/>
      <c r="BD41" s="46">
        <v>200</v>
      </c>
      <c r="BE41" s="45"/>
      <c r="BF41" s="45"/>
      <c r="BG41" s="45"/>
      <c r="BH41" s="45"/>
      <c r="BI41" s="45"/>
      <c r="BJ41" s="45"/>
      <c r="BK41" s="39" t="s">
        <v>259</v>
      </c>
      <c r="BL41" s="39">
        <v>150</v>
      </c>
      <c r="BM41" s="39">
        <f>Prix_Médians!M48</f>
        <v>100</v>
      </c>
      <c r="BN41" s="110">
        <f>(BM41-BL41)/BL41</f>
        <v>-0.33333333333333331</v>
      </c>
      <c r="BO41" s="39">
        <v>75</v>
      </c>
      <c r="BP41" s="45"/>
      <c r="BQ41" s="46">
        <v>80</v>
      </c>
      <c r="BR41" s="45"/>
      <c r="BS41" s="45"/>
      <c r="BT41" s="45"/>
      <c r="BU41" s="45"/>
      <c r="BV41" s="45"/>
      <c r="BW41" s="45"/>
      <c r="BX41" s="39" t="s">
        <v>259</v>
      </c>
      <c r="BY41" s="39">
        <v>100</v>
      </c>
      <c r="BZ41" s="39">
        <f>Prix_Médians!N48</f>
        <v>100</v>
      </c>
      <c r="CA41" s="110">
        <f>(BZ41-BY41)/BY41</f>
        <v>0</v>
      </c>
      <c r="CB41" s="45"/>
      <c r="CC41" s="45"/>
      <c r="CD41" s="45"/>
      <c r="CE41" s="45"/>
      <c r="CF41" s="45"/>
      <c r="CH41" s="34" t="s">
        <v>259</v>
      </c>
      <c r="CI41" s="39">
        <v>25</v>
      </c>
      <c r="CJ41" s="252" t="str">
        <f>Prix_Médians!O48</f>
        <v>NA</v>
      </c>
      <c r="CK41" s="110" t="s">
        <v>259</v>
      </c>
      <c r="CL41" s="241"/>
      <c r="CN41" s="45"/>
      <c r="CU41" s="39" t="s">
        <v>259</v>
      </c>
      <c r="CV41" s="39">
        <v>43</v>
      </c>
      <c r="CW41" s="39">
        <f>Prix_Médians!P48</f>
        <v>20</v>
      </c>
      <c r="CX41" s="110">
        <f>(CW41-CV41)/CV41</f>
        <v>-0.53488372093023251</v>
      </c>
      <c r="CZ41" s="39"/>
      <c r="DA41" s="46"/>
      <c r="DB41" s="39"/>
      <c r="DC41" s="39"/>
      <c r="DD41" s="39"/>
      <c r="DE41" s="39"/>
      <c r="DF41" s="39"/>
      <c r="DG41" s="39"/>
      <c r="DH41" s="38"/>
      <c r="DI41" s="39"/>
      <c r="DJ41" s="38"/>
      <c r="DK41" s="38"/>
      <c r="DL41" s="39"/>
      <c r="DM41" s="39"/>
      <c r="DN41" s="33"/>
      <c r="DO41" s="39"/>
      <c r="DP41" s="39"/>
      <c r="DQ41" s="39"/>
      <c r="DR41" s="33"/>
      <c r="DS41" s="39"/>
      <c r="DT41" s="38"/>
      <c r="DU41" s="39"/>
      <c r="DV41" s="33"/>
      <c r="DW41" s="38"/>
      <c r="DX41" s="14"/>
      <c r="DY41" s="39"/>
      <c r="DZ41" s="33"/>
      <c r="EA41" s="64"/>
      <c r="EB41" s="63"/>
      <c r="EC41" s="64"/>
      <c r="ED41" s="64"/>
      <c r="EE41" s="64"/>
      <c r="EF41" s="64"/>
      <c r="EG41" s="63"/>
      <c r="EH41" s="38"/>
      <c r="EI41" s="39"/>
    </row>
    <row r="42" spans="1:139" x14ac:dyDescent="0.35">
      <c r="A42" s="34" t="s">
        <v>1791</v>
      </c>
      <c r="B42" s="39"/>
      <c r="C42" s="45"/>
      <c r="D42" s="46"/>
      <c r="E42" s="45"/>
      <c r="F42" s="45"/>
      <c r="G42" s="45"/>
      <c r="H42" s="45"/>
      <c r="I42" s="45"/>
      <c r="J42" s="39">
        <v>82.720588235294102</v>
      </c>
      <c r="K42" s="39" t="s">
        <v>259</v>
      </c>
      <c r="L42" s="39">
        <v>70</v>
      </c>
      <c r="M42" s="39">
        <f>Prix_Médians!I49</f>
        <v>62.5</v>
      </c>
      <c r="N42" s="110">
        <f t="shared" ref="N42:N50" si="19">(M42-L42)/L42</f>
        <v>-0.10714285714285714</v>
      </c>
      <c r="O42" s="39"/>
      <c r="P42" s="45"/>
      <c r="Q42" s="46"/>
      <c r="R42" s="45"/>
      <c r="S42" s="45"/>
      <c r="T42" s="45"/>
      <c r="U42" s="45"/>
      <c r="V42" s="45"/>
      <c r="W42" s="39">
        <v>25</v>
      </c>
      <c r="X42" s="39" t="s">
        <v>259</v>
      </c>
      <c r="Y42" s="39">
        <v>20</v>
      </c>
      <c r="Z42" s="39">
        <f>Prix_Médians!J49</f>
        <v>20</v>
      </c>
      <c r="AA42" s="110">
        <f t="shared" ref="AA42:AA50" si="20">(Z42-Y42)/Y42</f>
        <v>0</v>
      </c>
      <c r="AB42" s="39"/>
      <c r="AC42" s="45"/>
      <c r="AD42" s="46"/>
      <c r="AE42" s="45"/>
      <c r="AF42" s="45"/>
      <c r="AG42" s="45"/>
      <c r="AH42" s="45"/>
      <c r="AI42" s="45"/>
      <c r="AJ42" s="39">
        <v>25</v>
      </c>
      <c r="AK42" s="39" t="s">
        <v>259</v>
      </c>
      <c r="AL42" s="39">
        <v>25</v>
      </c>
      <c r="AM42" s="39">
        <f>Prix_Médians!K49</f>
        <v>25</v>
      </c>
      <c r="AN42" s="110">
        <f t="shared" ref="AN42:AN50" si="21">(AM42-AL42)/AL42</f>
        <v>0</v>
      </c>
      <c r="AO42" s="39"/>
      <c r="AP42" s="45"/>
      <c r="AQ42" s="46"/>
      <c r="AR42" s="45"/>
      <c r="AS42" s="45"/>
      <c r="AT42" s="45"/>
      <c r="AU42" s="45"/>
      <c r="AV42" s="45"/>
      <c r="AW42" s="45">
        <v>32.5</v>
      </c>
      <c r="AX42" s="39" t="s">
        <v>259</v>
      </c>
      <c r="AY42" s="39">
        <v>30</v>
      </c>
      <c r="AZ42" s="39">
        <f>Prix_Médians!L49</f>
        <v>35</v>
      </c>
      <c r="BA42" s="110">
        <f t="shared" ref="BA42:BA50" si="22">(AZ42-AY42)/AY42</f>
        <v>0.16666666666666666</v>
      </c>
      <c r="BB42" s="39"/>
      <c r="BC42" s="45"/>
      <c r="BD42" s="46"/>
      <c r="BE42" s="45"/>
      <c r="BF42" s="45"/>
      <c r="BG42" s="45"/>
      <c r="BH42" s="45"/>
      <c r="BI42" s="45"/>
      <c r="BJ42" s="39">
        <v>75</v>
      </c>
      <c r="BK42" s="39" t="s">
        <v>259</v>
      </c>
      <c r="BL42" s="39">
        <v>87.5</v>
      </c>
      <c r="BM42" s="39">
        <f>Prix_Médians!M49</f>
        <v>75</v>
      </c>
      <c r="BN42" s="110">
        <f t="shared" ref="BN42:BN50" si="23">(BM42-BL42)/BL42</f>
        <v>-0.14285714285714285</v>
      </c>
      <c r="BO42" s="39"/>
      <c r="BP42" s="45"/>
      <c r="BQ42" s="46"/>
      <c r="BR42" s="45"/>
      <c r="BS42" s="45"/>
      <c r="BT42" s="45"/>
      <c r="BU42" s="45"/>
      <c r="BV42" s="45"/>
      <c r="BW42" s="39">
        <v>75</v>
      </c>
      <c r="BX42" s="39" t="s">
        <v>259</v>
      </c>
      <c r="BY42" s="39">
        <v>100</v>
      </c>
      <c r="BZ42" s="39">
        <f>Prix_Médians!N49</f>
        <v>100</v>
      </c>
      <c r="CA42" s="110">
        <f t="shared" ref="CA42:CA50" si="24">(BZ42-BY42)/BY42</f>
        <v>0</v>
      </c>
      <c r="CB42" s="45"/>
      <c r="CC42" s="45"/>
      <c r="CD42" s="45"/>
      <c r="CE42" s="45"/>
      <c r="CF42" s="45"/>
      <c r="CG42" s="34">
        <v>10</v>
      </c>
      <c r="CH42" s="34" t="s">
        <v>259</v>
      </c>
      <c r="CI42" s="39">
        <v>10</v>
      </c>
      <c r="CJ42" s="252">
        <f>Prix_Médians!O49</f>
        <v>10</v>
      </c>
      <c r="CK42" s="110">
        <f t="shared" ref="CK42:CK49" si="25">(CJ42-CI42)/CI42</f>
        <v>0</v>
      </c>
      <c r="CL42" s="241"/>
      <c r="CN42" s="45"/>
      <c r="CT42" s="39">
        <v>53.333333333333329</v>
      </c>
      <c r="CU42" s="39" t="s">
        <v>259</v>
      </c>
      <c r="CV42" s="39">
        <v>21.666666666666664</v>
      </c>
      <c r="CW42" s="39">
        <f>Prix_Médians!P49</f>
        <v>3.333333333333333</v>
      </c>
      <c r="CX42" s="110">
        <f t="shared" ref="CX42:CX50" si="26">(CW42-CV42)/CV42</f>
        <v>-0.84615384615384615</v>
      </c>
      <c r="CZ42" s="39"/>
      <c r="DA42" s="46"/>
      <c r="DB42" s="39"/>
      <c r="DC42" s="39"/>
      <c r="DD42" s="39"/>
      <c r="DE42" s="39"/>
      <c r="DF42" s="39"/>
      <c r="DG42" s="39"/>
      <c r="DH42" s="38"/>
      <c r="DI42" s="39"/>
      <c r="DJ42" s="38"/>
      <c r="DK42" s="38"/>
      <c r="DL42" s="39"/>
      <c r="DM42" s="39"/>
      <c r="DN42" s="33"/>
      <c r="DO42" s="39"/>
      <c r="DP42" s="39"/>
      <c r="DQ42" s="39"/>
      <c r="DR42" s="33"/>
      <c r="DS42" s="39"/>
      <c r="DT42" s="38"/>
      <c r="DU42" s="39"/>
      <c r="DV42" s="33"/>
      <c r="DW42" s="38"/>
      <c r="DX42" s="14"/>
      <c r="DY42" s="39"/>
      <c r="DZ42" s="33"/>
      <c r="EA42" s="64"/>
      <c r="EB42" s="63"/>
      <c r="EC42" s="64"/>
      <c r="ED42" s="64"/>
      <c r="EE42" s="64"/>
      <c r="EF42" s="64"/>
      <c r="EG42" s="63"/>
      <c r="EH42" s="38"/>
      <c r="EI42" s="39"/>
    </row>
    <row r="43" spans="1:139" x14ac:dyDescent="0.35">
      <c r="A43" s="44" t="s">
        <v>601</v>
      </c>
      <c r="B43" s="14">
        <v>25</v>
      </c>
      <c r="C43" s="45"/>
      <c r="D43" s="86"/>
      <c r="E43" s="45"/>
      <c r="F43" s="45"/>
      <c r="G43" s="45"/>
      <c r="H43" s="45"/>
      <c r="I43" s="45"/>
      <c r="J43" s="45"/>
      <c r="K43" s="39" t="s">
        <v>259</v>
      </c>
      <c r="L43" s="39">
        <v>47.5</v>
      </c>
      <c r="M43" s="39">
        <f>Prix_Médians!I50</f>
        <v>48.75</v>
      </c>
      <c r="N43" s="110">
        <f t="shared" si="19"/>
        <v>2.6315789473684209E-2</v>
      </c>
      <c r="O43" s="14">
        <v>22.5</v>
      </c>
      <c r="P43" s="45"/>
      <c r="Q43" s="86"/>
      <c r="R43" s="45"/>
      <c r="S43" s="45"/>
      <c r="T43" s="45"/>
      <c r="U43" s="45"/>
      <c r="V43" s="45"/>
      <c r="W43" s="45"/>
      <c r="X43" s="39" t="s">
        <v>259</v>
      </c>
      <c r="Y43" s="39">
        <v>25</v>
      </c>
      <c r="Z43" s="39">
        <f>Prix_Médians!J50</f>
        <v>25</v>
      </c>
      <c r="AA43" s="110">
        <f t="shared" si="20"/>
        <v>0</v>
      </c>
      <c r="AB43" s="45">
        <v>37.5</v>
      </c>
      <c r="AC43" s="45"/>
      <c r="AD43" s="86"/>
      <c r="AE43" s="45"/>
      <c r="AF43" s="45"/>
      <c r="AG43" s="45"/>
      <c r="AH43" s="45"/>
      <c r="AI43" s="45"/>
      <c r="AJ43" s="45" t="s">
        <v>259</v>
      </c>
      <c r="AK43" s="39" t="s">
        <v>259</v>
      </c>
      <c r="AL43" s="39">
        <v>23.75</v>
      </c>
      <c r="AM43" s="39">
        <f>Prix_Médians!K50</f>
        <v>25</v>
      </c>
      <c r="AN43" s="110">
        <f t="shared" si="21"/>
        <v>5.2631578947368418E-2</v>
      </c>
      <c r="AO43" s="45">
        <v>26.25</v>
      </c>
      <c r="AP43" s="45"/>
      <c r="AQ43" s="86"/>
      <c r="AR43" s="45"/>
      <c r="AS43" s="45"/>
      <c r="AT43" s="45"/>
      <c r="AU43" s="45"/>
      <c r="AV43" s="45"/>
      <c r="AW43" s="45" t="s">
        <v>259</v>
      </c>
      <c r="AX43" s="39" t="s">
        <v>259</v>
      </c>
      <c r="AY43" s="39">
        <v>27.5</v>
      </c>
      <c r="AZ43" s="39">
        <f>Prix_Médians!L50</f>
        <v>25</v>
      </c>
      <c r="BA43" s="110">
        <f t="shared" si="22"/>
        <v>-9.0909090909090912E-2</v>
      </c>
      <c r="BB43" s="45">
        <v>48.75</v>
      </c>
      <c r="BC43" s="45"/>
      <c r="BD43" s="86"/>
      <c r="BE43" s="45"/>
      <c r="BF43" s="45"/>
      <c r="BG43" s="45"/>
      <c r="BH43" s="45"/>
      <c r="BI43" s="45"/>
      <c r="BJ43" s="39" t="s">
        <v>259</v>
      </c>
      <c r="BK43" s="39" t="s">
        <v>259</v>
      </c>
      <c r="BL43" s="39">
        <v>100</v>
      </c>
      <c r="BM43" s="39">
        <f>Prix_Médians!M50</f>
        <v>106.25</v>
      </c>
      <c r="BN43" s="110">
        <f t="shared" si="23"/>
        <v>6.25E-2</v>
      </c>
      <c r="BO43" s="45">
        <v>75</v>
      </c>
      <c r="BP43" s="45"/>
      <c r="BQ43" s="86"/>
      <c r="BR43" s="45"/>
      <c r="BS43" s="45"/>
      <c r="BT43" s="45"/>
      <c r="BU43" s="45"/>
      <c r="BV43" s="45"/>
      <c r="BW43" s="39" t="s">
        <v>259</v>
      </c>
      <c r="BX43" s="39" t="s">
        <v>259</v>
      </c>
      <c r="BY43" s="39">
        <v>75</v>
      </c>
      <c r="BZ43" s="39">
        <f>Prix_Médians!N50</f>
        <v>100</v>
      </c>
      <c r="CA43" s="110">
        <f t="shared" si="24"/>
        <v>0.33333333333333331</v>
      </c>
      <c r="CB43" s="45"/>
      <c r="CC43" s="45"/>
      <c r="CD43" s="45"/>
      <c r="CE43" s="45"/>
      <c r="CF43" s="45"/>
      <c r="CG43" s="34" t="s">
        <v>259</v>
      </c>
      <c r="CH43" s="34" t="s">
        <v>259</v>
      </c>
      <c r="CI43" s="39">
        <v>21.25</v>
      </c>
      <c r="CJ43" s="252">
        <f>Prix_Médians!O50</f>
        <v>17.5</v>
      </c>
      <c r="CK43" s="110">
        <f t="shared" si="25"/>
        <v>-0.17647058823529413</v>
      </c>
      <c r="CL43" s="241"/>
      <c r="CN43" s="45"/>
      <c r="CT43" s="39">
        <v>25</v>
      </c>
      <c r="CU43" s="39" t="s">
        <v>259</v>
      </c>
      <c r="CV43" s="39">
        <v>35</v>
      </c>
      <c r="CW43" s="39">
        <f>Prix_Médians!P50</f>
        <v>28.625</v>
      </c>
      <c r="CX43" s="110">
        <f t="shared" si="26"/>
        <v>-0.18214285714285713</v>
      </c>
      <c r="CZ43" s="39"/>
      <c r="DA43" s="84"/>
      <c r="DB43" s="39"/>
      <c r="DC43" s="39"/>
      <c r="DD43" s="39"/>
      <c r="DE43" s="39"/>
      <c r="DF43" s="39"/>
      <c r="DG43" s="39"/>
      <c r="DH43" s="38"/>
      <c r="DI43" s="39"/>
      <c r="DJ43" s="38"/>
      <c r="DK43" s="38"/>
      <c r="DL43" s="39"/>
      <c r="DM43" s="39"/>
      <c r="DN43" s="33"/>
      <c r="DO43" s="39"/>
      <c r="DP43" s="39"/>
      <c r="DQ43" s="39"/>
      <c r="DR43" s="33"/>
      <c r="DS43" s="39"/>
      <c r="DT43" s="38"/>
      <c r="DU43" s="39"/>
      <c r="DV43" s="33"/>
      <c r="DW43" s="38"/>
      <c r="DX43" s="14"/>
      <c r="DY43" s="39"/>
      <c r="DZ43" s="33"/>
      <c r="EA43" s="64"/>
      <c r="EB43" s="63"/>
      <c r="EC43" s="64"/>
      <c r="ED43" s="64"/>
      <c r="EE43" s="64"/>
      <c r="EF43" s="64"/>
      <c r="EG43" s="63"/>
      <c r="EH43" s="38"/>
      <c r="EI43" s="39"/>
    </row>
    <row r="44" spans="1:139" x14ac:dyDescent="0.35">
      <c r="A44" s="34" t="s">
        <v>239</v>
      </c>
      <c r="B44" s="39">
        <v>25</v>
      </c>
      <c r="C44" s="39">
        <v>37.5</v>
      </c>
      <c r="D44" s="46">
        <v>32.5</v>
      </c>
      <c r="E44" s="39">
        <v>30</v>
      </c>
      <c r="F44" s="14">
        <v>31.25</v>
      </c>
      <c r="G44" s="14">
        <v>30</v>
      </c>
      <c r="H44" s="113">
        <v>31.25</v>
      </c>
      <c r="I44" s="113">
        <v>35</v>
      </c>
      <c r="J44" s="113">
        <v>31.25</v>
      </c>
      <c r="K44" s="259">
        <v>50</v>
      </c>
      <c r="L44" s="113">
        <v>46.25</v>
      </c>
      <c r="M44" s="39">
        <f>Prix_Médians!I51</f>
        <v>37.5</v>
      </c>
      <c r="N44" s="110">
        <f t="shared" si="19"/>
        <v>-0.1891891891891892</v>
      </c>
      <c r="O44" s="46">
        <v>21.25</v>
      </c>
      <c r="P44" s="39">
        <v>26.25</v>
      </c>
      <c r="Q44" s="46">
        <v>21.875</v>
      </c>
      <c r="R44" s="39">
        <v>15</v>
      </c>
      <c r="S44" s="14">
        <v>17.5</v>
      </c>
      <c r="T44" s="14">
        <v>20</v>
      </c>
      <c r="U44" s="14">
        <v>20</v>
      </c>
      <c r="V44" s="14">
        <v>25</v>
      </c>
      <c r="W44" s="14">
        <v>25</v>
      </c>
      <c r="X44" s="39">
        <v>17.5</v>
      </c>
      <c r="Y44" s="39">
        <v>25</v>
      </c>
      <c r="Z44" s="39">
        <f>Prix_Médians!J51</f>
        <v>25</v>
      </c>
      <c r="AA44" s="110">
        <f t="shared" si="20"/>
        <v>0</v>
      </c>
      <c r="AB44" s="14">
        <v>35</v>
      </c>
      <c r="AC44" s="14">
        <v>37.5</v>
      </c>
      <c r="AD44" s="46">
        <v>25</v>
      </c>
      <c r="AE44" s="39">
        <v>25</v>
      </c>
      <c r="AF44" s="64">
        <v>23.75</v>
      </c>
      <c r="AG44" s="64">
        <v>37.5</v>
      </c>
      <c r="AH44" s="64">
        <v>55</v>
      </c>
      <c r="AI44" s="64">
        <v>22.5</v>
      </c>
      <c r="AJ44" s="64">
        <v>20</v>
      </c>
      <c r="AK44" s="64">
        <v>22.5</v>
      </c>
      <c r="AL44" s="39">
        <v>23.75</v>
      </c>
      <c r="AM44" s="39">
        <f>Prix_Médians!K51</f>
        <v>50</v>
      </c>
      <c r="AN44" s="110">
        <f t="shared" si="21"/>
        <v>1.1052631578947369</v>
      </c>
      <c r="AO44" s="14">
        <v>25</v>
      </c>
      <c r="AP44" s="14">
        <v>40</v>
      </c>
      <c r="AQ44" s="46">
        <v>68.75</v>
      </c>
      <c r="AR44" s="39">
        <v>25</v>
      </c>
      <c r="AS44" s="64">
        <v>25</v>
      </c>
      <c r="AT44" s="64">
        <v>27.5</v>
      </c>
      <c r="AU44" s="64">
        <v>38.75</v>
      </c>
      <c r="AV44" s="14">
        <v>25</v>
      </c>
      <c r="AW44" s="14">
        <v>25</v>
      </c>
      <c r="AX44" s="39">
        <v>22.5</v>
      </c>
      <c r="AY44" s="39">
        <v>28.75</v>
      </c>
      <c r="AZ44" s="39">
        <f>Prix_Médians!L51</f>
        <v>35</v>
      </c>
      <c r="BA44" s="110">
        <f t="shared" si="22"/>
        <v>0.21739130434782608</v>
      </c>
      <c r="BB44" s="14">
        <v>62.5</v>
      </c>
      <c r="BC44" s="14">
        <v>109.861111111111</v>
      </c>
      <c r="BD44" s="46">
        <v>92.5</v>
      </c>
      <c r="BE44" s="39">
        <v>100</v>
      </c>
      <c r="BF44" s="64">
        <v>77.5</v>
      </c>
      <c r="BG44" s="64">
        <v>65.8333333333333</v>
      </c>
      <c r="BH44" s="113">
        <v>100</v>
      </c>
      <c r="BI44" s="113">
        <v>75</v>
      </c>
      <c r="BJ44" s="113">
        <v>42.5</v>
      </c>
      <c r="BK44" s="259">
        <v>193.75</v>
      </c>
      <c r="BL44" s="39">
        <v>100</v>
      </c>
      <c r="BM44" s="39">
        <f>Prix_Médians!M51</f>
        <v>112.5</v>
      </c>
      <c r="BN44" s="110">
        <f t="shared" si="23"/>
        <v>0.125</v>
      </c>
      <c r="BO44" s="14">
        <v>55</v>
      </c>
      <c r="BP44" s="14">
        <v>75</v>
      </c>
      <c r="BQ44" s="46">
        <v>75</v>
      </c>
      <c r="BR44" s="39">
        <v>60</v>
      </c>
      <c r="BS44" s="14">
        <v>75</v>
      </c>
      <c r="BT44" s="14">
        <v>75</v>
      </c>
      <c r="BU44" s="113">
        <v>75</v>
      </c>
      <c r="BV44" s="113">
        <v>75</v>
      </c>
      <c r="BW44" s="113">
        <v>75</v>
      </c>
      <c r="BX44" s="259">
        <v>90</v>
      </c>
      <c r="BY44" s="39">
        <v>87.5</v>
      </c>
      <c r="BZ44" s="39">
        <f>Prix_Médians!N51</f>
        <v>100</v>
      </c>
      <c r="CA44" s="110">
        <f t="shared" si="24"/>
        <v>0.14285714285714285</v>
      </c>
      <c r="CB44" s="14">
        <v>5</v>
      </c>
      <c r="CC44" s="14">
        <v>5</v>
      </c>
      <c r="CD44" s="14">
        <v>5</v>
      </c>
      <c r="CE44" s="14">
        <v>5</v>
      </c>
      <c r="CF44" s="14">
        <v>5</v>
      </c>
      <c r="CG44" s="34">
        <v>5</v>
      </c>
      <c r="CH44" s="34">
        <v>10</v>
      </c>
      <c r="CI44" s="39">
        <v>13.75</v>
      </c>
      <c r="CJ44" s="252">
        <f>Prix_Médians!O51</f>
        <v>10</v>
      </c>
      <c r="CK44" s="110">
        <f t="shared" si="25"/>
        <v>-0.27272727272727271</v>
      </c>
      <c r="CL44" s="241"/>
      <c r="CM44" s="14">
        <v>38.819444444444443</v>
      </c>
      <c r="CN44" s="46">
        <v>30.625</v>
      </c>
      <c r="CO44" s="39">
        <v>30</v>
      </c>
      <c r="CP44" s="14">
        <v>24.072115384615387</v>
      </c>
      <c r="CQ44" s="14">
        <v>28.1552734375</v>
      </c>
      <c r="CR44" s="113">
        <v>28.875</v>
      </c>
      <c r="CS44" s="113">
        <v>37.5</v>
      </c>
      <c r="CT44" s="100">
        <v>11</v>
      </c>
      <c r="CU44" s="100">
        <v>7</v>
      </c>
      <c r="CV44" s="39">
        <v>35.333333333333329</v>
      </c>
      <c r="CW44" s="39">
        <f>Prix_Médians!P51</f>
        <v>39.4</v>
      </c>
      <c r="CX44" s="110">
        <f t="shared" si="26"/>
        <v>0.11509433962264162</v>
      </c>
      <c r="DH44" s="38"/>
      <c r="DI44" s="39"/>
      <c r="DJ44" s="38"/>
      <c r="DK44" s="38"/>
      <c r="DL44" s="39"/>
      <c r="DM44" s="39"/>
      <c r="DN44" s="33"/>
      <c r="DO44" s="39"/>
      <c r="DP44" s="39"/>
      <c r="DQ44" s="39"/>
      <c r="DR44" s="33"/>
      <c r="DS44" s="39"/>
      <c r="DT44" s="38"/>
      <c r="DU44" s="39"/>
      <c r="DV44" s="33"/>
      <c r="DW44" s="38"/>
      <c r="DX44" s="14"/>
      <c r="DY44" s="39"/>
      <c r="DZ44" s="33"/>
      <c r="EA44" s="64"/>
      <c r="EB44" s="63"/>
      <c r="EC44" s="64"/>
      <c r="ED44" s="64"/>
      <c r="EE44" s="64"/>
      <c r="EF44" s="64"/>
      <c r="EG44" s="63"/>
      <c r="EH44" s="38"/>
      <c r="EI44" s="39"/>
    </row>
    <row r="45" spans="1:139" x14ac:dyDescent="0.35">
      <c r="A45" s="34" t="s">
        <v>331</v>
      </c>
      <c r="B45" s="39">
        <v>25</v>
      </c>
      <c r="C45" s="39">
        <v>27.5</v>
      </c>
      <c r="D45" s="46">
        <v>25</v>
      </c>
      <c r="E45" s="39">
        <v>25</v>
      </c>
      <c r="F45" s="39">
        <v>25</v>
      </c>
      <c r="G45" s="39">
        <v>30</v>
      </c>
      <c r="H45" s="259">
        <v>32.5</v>
      </c>
      <c r="I45" s="259">
        <v>30</v>
      </c>
      <c r="J45" s="259">
        <v>30</v>
      </c>
      <c r="K45" s="259">
        <v>60</v>
      </c>
      <c r="L45" s="259">
        <v>40</v>
      </c>
      <c r="M45" s="39">
        <f>Prix_Médians!I52</f>
        <v>40</v>
      </c>
      <c r="N45" s="110">
        <f t="shared" si="19"/>
        <v>0</v>
      </c>
      <c r="O45" s="46">
        <v>22.5</v>
      </c>
      <c r="P45" s="39">
        <v>15</v>
      </c>
      <c r="Q45" s="46">
        <v>17.5</v>
      </c>
      <c r="R45" s="39">
        <v>25</v>
      </c>
      <c r="S45" s="39">
        <v>20</v>
      </c>
      <c r="T45" s="39">
        <v>20</v>
      </c>
      <c r="U45" s="39">
        <v>20</v>
      </c>
      <c r="V45" s="39">
        <v>18.75</v>
      </c>
      <c r="W45" s="39">
        <v>25</v>
      </c>
      <c r="X45" s="39">
        <v>21.25</v>
      </c>
      <c r="Y45" s="39">
        <v>25</v>
      </c>
      <c r="Z45" s="39">
        <f>Prix_Médians!J52</f>
        <v>25</v>
      </c>
      <c r="AA45" s="110">
        <f t="shared" si="20"/>
        <v>0</v>
      </c>
      <c r="AB45" s="39">
        <v>50</v>
      </c>
      <c r="AC45" s="39">
        <v>50</v>
      </c>
      <c r="AD45" s="46">
        <v>50</v>
      </c>
      <c r="AE45" s="39">
        <v>50</v>
      </c>
      <c r="AF45" s="64">
        <v>37.5</v>
      </c>
      <c r="AG45" s="64">
        <v>50</v>
      </c>
      <c r="AH45" s="64">
        <v>62.5</v>
      </c>
      <c r="AI45" s="64">
        <v>56.25</v>
      </c>
      <c r="AJ45" s="64">
        <v>25</v>
      </c>
      <c r="AK45" s="64">
        <v>35</v>
      </c>
      <c r="AL45" s="39">
        <v>20</v>
      </c>
      <c r="AM45" s="39">
        <f>Prix_Médians!K52</f>
        <v>50</v>
      </c>
      <c r="AN45" s="110">
        <f t="shared" si="21"/>
        <v>1.5</v>
      </c>
      <c r="AO45" s="39">
        <v>25</v>
      </c>
      <c r="AP45" s="39">
        <v>25</v>
      </c>
      <c r="AQ45" s="46">
        <v>37.5</v>
      </c>
      <c r="AR45" s="39">
        <v>25</v>
      </c>
      <c r="AS45" s="64">
        <v>25</v>
      </c>
      <c r="AT45" s="64">
        <v>25</v>
      </c>
      <c r="AU45" s="64">
        <v>25</v>
      </c>
      <c r="AV45" s="39">
        <v>25</v>
      </c>
      <c r="AW45" s="39">
        <v>25</v>
      </c>
      <c r="AX45" s="39">
        <v>34.090909089999997</v>
      </c>
      <c r="AY45" s="39">
        <v>20</v>
      </c>
      <c r="AZ45" s="39">
        <f>Prix_Médians!L52</f>
        <v>30</v>
      </c>
      <c r="BA45" s="110">
        <f t="shared" si="22"/>
        <v>0.5</v>
      </c>
      <c r="BB45" s="39">
        <v>75</v>
      </c>
      <c r="BC45" s="39">
        <v>60</v>
      </c>
      <c r="BD45" s="46">
        <v>76.666666666666657</v>
      </c>
      <c r="BE45" s="39">
        <v>75</v>
      </c>
      <c r="BF45" s="64">
        <v>75</v>
      </c>
      <c r="BG45" s="64">
        <v>49.79166666666665</v>
      </c>
      <c r="BH45" s="259">
        <v>84.5833333333333</v>
      </c>
      <c r="BI45" s="259">
        <v>112.5</v>
      </c>
      <c r="BJ45" s="259">
        <v>100</v>
      </c>
      <c r="BK45" s="259">
        <v>56.6666666666666</v>
      </c>
      <c r="BL45" s="39">
        <v>100</v>
      </c>
      <c r="BM45" s="39">
        <f>Prix_Médians!M52</f>
        <v>100</v>
      </c>
      <c r="BN45" s="110">
        <f t="shared" si="23"/>
        <v>0</v>
      </c>
      <c r="BO45" s="39">
        <v>75</v>
      </c>
      <c r="BP45" s="39">
        <v>72.5</v>
      </c>
      <c r="BQ45" s="46">
        <v>67.5</v>
      </c>
      <c r="BR45" s="39">
        <v>100</v>
      </c>
      <c r="BS45" s="39">
        <v>81.25</v>
      </c>
      <c r="BT45" s="39">
        <v>76.25</v>
      </c>
      <c r="BU45" s="259">
        <v>75</v>
      </c>
      <c r="BV45" s="259">
        <v>75</v>
      </c>
      <c r="BW45" s="259">
        <v>75</v>
      </c>
      <c r="BX45" s="259">
        <v>100</v>
      </c>
      <c r="BY45" s="39">
        <v>100</v>
      </c>
      <c r="BZ45" s="39">
        <f>Prix_Médians!N52</f>
        <v>100</v>
      </c>
      <c r="CA45" s="110">
        <f t="shared" si="24"/>
        <v>0</v>
      </c>
      <c r="CB45" s="39">
        <v>5</v>
      </c>
      <c r="CC45" s="39">
        <v>5</v>
      </c>
      <c r="CD45" s="39">
        <v>6.25</v>
      </c>
      <c r="CE45" s="39">
        <v>7.5</v>
      </c>
      <c r="CF45" s="39">
        <v>5</v>
      </c>
      <c r="CG45" s="34">
        <v>10</v>
      </c>
      <c r="CH45" s="39">
        <v>25</v>
      </c>
      <c r="CI45" s="39">
        <v>5</v>
      </c>
      <c r="CJ45" s="346">
        <f>Prix_Médians!O52</f>
        <v>25</v>
      </c>
      <c r="CK45" s="110">
        <f t="shared" si="25"/>
        <v>4</v>
      </c>
      <c r="CM45" s="39">
        <v>15</v>
      </c>
      <c r="CN45" s="46">
        <v>21.370370370370367</v>
      </c>
      <c r="CO45" s="39" t="s">
        <v>259</v>
      </c>
      <c r="CP45" s="39" t="s">
        <v>259</v>
      </c>
      <c r="CQ45" s="39">
        <v>5</v>
      </c>
      <c r="CR45" s="259">
        <v>18.75</v>
      </c>
      <c r="CS45" s="259">
        <v>22.916666666666664</v>
      </c>
      <c r="CT45" s="100">
        <v>19.399999999999999</v>
      </c>
      <c r="CU45" s="244">
        <v>16.666666666666668</v>
      </c>
      <c r="CV45" s="39">
        <v>75</v>
      </c>
      <c r="CW45" s="39">
        <f>Prix_Médians!P52</f>
        <v>0</v>
      </c>
      <c r="CX45" s="110"/>
      <c r="DH45" s="38"/>
      <c r="DI45" s="39"/>
      <c r="DJ45" s="38"/>
      <c r="DK45" s="38"/>
      <c r="DL45" s="39"/>
      <c r="DM45" s="39"/>
      <c r="DN45" s="52"/>
      <c r="DO45" s="39"/>
      <c r="DP45" s="39"/>
      <c r="DQ45" s="39"/>
      <c r="DR45" s="52"/>
      <c r="DS45" s="39"/>
      <c r="DT45" s="38"/>
      <c r="DU45" s="39"/>
      <c r="DV45" s="52"/>
      <c r="DW45" s="38"/>
      <c r="DX45" s="39"/>
      <c r="DY45" s="39"/>
      <c r="DZ45" s="52"/>
      <c r="EA45" s="64"/>
      <c r="EB45" s="63"/>
      <c r="EC45" s="64"/>
      <c r="ED45" s="64"/>
      <c r="EE45" s="64"/>
      <c r="EF45" s="64"/>
      <c r="EG45" s="63"/>
      <c r="EH45" s="38"/>
      <c r="EI45" s="39"/>
    </row>
    <row r="46" spans="1:139" x14ac:dyDescent="0.35">
      <c r="A46" s="34" t="s">
        <v>419</v>
      </c>
      <c r="B46" s="39">
        <v>20</v>
      </c>
      <c r="C46" s="39">
        <v>25</v>
      </c>
      <c r="D46" s="46">
        <v>27.5</v>
      </c>
      <c r="E46" s="39">
        <v>26.25</v>
      </c>
      <c r="F46" s="39">
        <v>25</v>
      </c>
      <c r="G46" s="39">
        <v>26.25</v>
      </c>
      <c r="H46" s="259">
        <v>28.75</v>
      </c>
      <c r="I46" s="259">
        <v>30</v>
      </c>
      <c r="J46" s="259">
        <v>35</v>
      </c>
      <c r="K46" s="259">
        <v>35</v>
      </c>
      <c r="L46" s="259">
        <v>37.5</v>
      </c>
      <c r="M46" s="39">
        <f>Prix_Médians!I53</f>
        <v>40</v>
      </c>
      <c r="N46" s="110">
        <f t="shared" si="19"/>
        <v>6.6666666666666666E-2</v>
      </c>
      <c r="O46" s="46">
        <v>25</v>
      </c>
      <c r="P46" s="39">
        <v>25</v>
      </c>
      <c r="Q46" s="46">
        <v>23.75</v>
      </c>
      <c r="R46" s="39">
        <v>28.75</v>
      </c>
      <c r="S46" s="39">
        <v>27.5</v>
      </c>
      <c r="T46" s="39">
        <v>27.5</v>
      </c>
      <c r="U46" s="39">
        <v>23.75</v>
      </c>
      <c r="V46" s="39">
        <v>25</v>
      </c>
      <c r="W46" s="39">
        <v>25</v>
      </c>
      <c r="X46" s="39">
        <v>25</v>
      </c>
      <c r="Y46" s="39">
        <v>25</v>
      </c>
      <c r="Z46" s="39">
        <f>Prix_Médians!J53</f>
        <v>25</v>
      </c>
      <c r="AA46" s="110">
        <f t="shared" si="20"/>
        <v>0</v>
      </c>
      <c r="AB46" s="39">
        <v>40</v>
      </c>
      <c r="AC46" s="39">
        <v>52.5</v>
      </c>
      <c r="AD46" s="46">
        <v>50</v>
      </c>
      <c r="AE46" s="39">
        <v>37.5</v>
      </c>
      <c r="AF46" s="64">
        <v>51.25</v>
      </c>
      <c r="AG46" s="64">
        <v>36.25</v>
      </c>
      <c r="AH46" s="64">
        <v>30</v>
      </c>
      <c r="AI46" s="64">
        <v>31.25</v>
      </c>
      <c r="AJ46" s="64">
        <v>50</v>
      </c>
      <c r="AK46" s="64">
        <v>55</v>
      </c>
      <c r="AL46" s="39">
        <v>50</v>
      </c>
      <c r="AM46" s="39">
        <f>Prix_Médians!K53</f>
        <v>61.25</v>
      </c>
      <c r="AN46" s="110">
        <f t="shared" si="21"/>
        <v>0.22500000000000001</v>
      </c>
      <c r="AO46" s="39">
        <v>37.5</v>
      </c>
      <c r="AP46" s="39">
        <v>26.25</v>
      </c>
      <c r="AQ46" s="46">
        <v>33.75</v>
      </c>
      <c r="AR46" s="39">
        <v>32.5</v>
      </c>
      <c r="AS46" s="64">
        <v>31.25</v>
      </c>
      <c r="AT46" s="64">
        <v>31.25</v>
      </c>
      <c r="AU46" s="64">
        <v>26.25</v>
      </c>
      <c r="AV46" s="39">
        <v>26.25</v>
      </c>
      <c r="AW46" s="39">
        <v>29.092920353982301</v>
      </c>
      <c r="AX46" s="39">
        <v>34.090909089999997</v>
      </c>
      <c r="AY46" s="39">
        <v>52.5</v>
      </c>
      <c r="AZ46" s="39">
        <f>Prix_Médians!L53</f>
        <v>37.5</v>
      </c>
      <c r="BA46" s="110">
        <f t="shared" si="22"/>
        <v>-0.2857142857142857</v>
      </c>
      <c r="BB46" s="39">
        <v>112.5</v>
      </c>
      <c r="BC46" s="39">
        <v>75.625</v>
      </c>
      <c r="BD46" s="46">
        <v>75</v>
      </c>
      <c r="BE46" s="39">
        <v>92.5</v>
      </c>
      <c r="BF46" s="64">
        <v>90</v>
      </c>
      <c r="BG46" s="64">
        <v>93.75</v>
      </c>
      <c r="BH46" s="259">
        <v>83.75</v>
      </c>
      <c r="BI46" s="259">
        <v>75</v>
      </c>
      <c r="BJ46" s="259">
        <v>76.136363636363598</v>
      </c>
      <c r="BK46" s="259">
        <v>42.5</v>
      </c>
      <c r="BL46" s="39">
        <v>78.3333333333333</v>
      </c>
      <c r="BM46" s="39">
        <f>Prix_Médians!M53</f>
        <v>75</v>
      </c>
      <c r="BN46" s="110">
        <f t="shared" si="23"/>
        <v>-4.2553191489361299E-2</v>
      </c>
      <c r="BO46" s="39">
        <v>87.5</v>
      </c>
      <c r="BP46" s="39">
        <v>75</v>
      </c>
      <c r="BQ46" s="46">
        <v>67.5</v>
      </c>
      <c r="BR46" s="39">
        <v>71.25</v>
      </c>
      <c r="BS46" s="39">
        <v>77.5</v>
      </c>
      <c r="BT46" s="39">
        <v>75</v>
      </c>
      <c r="BU46" s="259">
        <v>81.25</v>
      </c>
      <c r="BV46" s="259">
        <v>75</v>
      </c>
      <c r="BW46" s="259">
        <v>100</v>
      </c>
      <c r="BX46" s="259">
        <v>100</v>
      </c>
      <c r="BY46" s="39">
        <v>100</v>
      </c>
      <c r="BZ46" s="39">
        <f>Prix_Médians!N53</f>
        <v>100</v>
      </c>
      <c r="CA46" s="110">
        <f t="shared" si="24"/>
        <v>0</v>
      </c>
      <c r="CB46" s="39">
        <v>6.25</v>
      </c>
      <c r="CC46" s="39">
        <v>6.25</v>
      </c>
      <c r="CD46" s="39">
        <v>5</v>
      </c>
      <c r="CE46" s="39">
        <v>6.25</v>
      </c>
      <c r="CF46" s="39">
        <v>5</v>
      </c>
      <c r="CG46" s="34">
        <v>5</v>
      </c>
      <c r="CH46" s="39">
        <v>5</v>
      </c>
      <c r="CI46" s="39">
        <v>17.5</v>
      </c>
      <c r="CJ46" s="252">
        <f>Prix_Médians!O53</f>
        <v>25</v>
      </c>
      <c r="CK46" s="110">
        <f t="shared" si="25"/>
        <v>0.42857142857142855</v>
      </c>
      <c r="CM46" s="39">
        <v>16.666666666666668</v>
      </c>
      <c r="CN46" s="46">
        <v>9.25</v>
      </c>
      <c r="CO46" s="39">
        <v>20.625</v>
      </c>
      <c r="CP46" s="39">
        <v>27.5</v>
      </c>
      <c r="CQ46" s="39">
        <v>12.1875</v>
      </c>
      <c r="CR46" s="259">
        <v>9.6666666666666661</v>
      </c>
      <c r="CS46" s="259">
        <v>13.166666666666668</v>
      </c>
      <c r="CT46" s="100" t="s">
        <v>259</v>
      </c>
      <c r="CU46" s="244">
        <v>12</v>
      </c>
      <c r="CV46" s="39">
        <v>5</v>
      </c>
      <c r="CW46" s="39">
        <f>Prix_Médians!P53</f>
        <v>25.5</v>
      </c>
      <c r="CX46" s="110">
        <f t="shared" si="26"/>
        <v>4.0999999999999996</v>
      </c>
      <c r="DH46" s="38"/>
      <c r="DI46" s="39"/>
      <c r="DJ46" s="38"/>
      <c r="DK46" s="38"/>
      <c r="DL46" s="39"/>
      <c r="DM46" s="39"/>
      <c r="DN46" s="52"/>
      <c r="DO46" s="39"/>
      <c r="DP46" s="39"/>
      <c r="DQ46" s="39"/>
      <c r="DR46" s="52"/>
      <c r="DS46" s="39"/>
      <c r="DT46" s="38"/>
      <c r="DU46" s="39"/>
      <c r="DV46" s="52"/>
      <c r="DW46" s="38"/>
      <c r="DX46" s="39"/>
      <c r="DY46" s="39"/>
      <c r="DZ46" s="52"/>
      <c r="EA46" s="64"/>
      <c r="EB46" s="63"/>
      <c r="EC46" s="64"/>
      <c r="ED46" s="64"/>
      <c r="EE46" s="64"/>
      <c r="EF46" s="64"/>
      <c r="EG46" s="63"/>
      <c r="EH46" s="38"/>
      <c r="EI46" s="39"/>
    </row>
    <row r="47" spans="1:139" x14ac:dyDescent="0.35">
      <c r="A47" s="34" t="s">
        <v>266</v>
      </c>
      <c r="B47" s="39">
        <v>25</v>
      </c>
      <c r="C47" s="39">
        <v>25</v>
      </c>
      <c r="D47" s="46">
        <v>25</v>
      </c>
      <c r="E47" s="39">
        <v>25</v>
      </c>
      <c r="F47" s="39">
        <v>25</v>
      </c>
      <c r="G47" s="39">
        <v>30</v>
      </c>
      <c r="H47" s="259">
        <v>30</v>
      </c>
      <c r="I47" s="259">
        <v>27.5</v>
      </c>
      <c r="J47" s="259">
        <v>25</v>
      </c>
      <c r="K47" s="259">
        <v>30</v>
      </c>
      <c r="L47" s="259">
        <v>30</v>
      </c>
      <c r="M47" s="39">
        <f>Prix_Médians!I54</f>
        <v>30</v>
      </c>
      <c r="N47" s="110">
        <f t="shared" si="19"/>
        <v>0</v>
      </c>
      <c r="O47" s="46">
        <v>25</v>
      </c>
      <c r="P47" s="39">
        <v>15</v>
      </c>
      <c r="Q47" s="46">
        <v>15</v>
      </c>
      <c r="R47" s="39">
        <v>18.75</v>
      </c>
      <c r="S47" s="39">
        <v>17.5</v>
      </c>
      <c r="T47" s="39">
        <v>20</v>
      </c>
      <c r="U47" s="39">
        <v>25</v>
      </c>
      <c r="V47" s="39">
        <v>16.25</v>
      </c>
      <c r="W47" s="39">
        <v>25</v>
      </c>
      <c r="X47" s="39">
        <v>25</v>
      </c>
      <c r="Y47" s="39">
        <v>17.5</v>
      </c>
      <c r="Z47" s="39">
        <f>Prix_Médians!J54</f>
        <v>20</v>
      </c>
      <c r="AA47" s="110">
        <f t="shared" si="20"/>
        <v>0.14285714285714285</v>
      </c>
      <c r="AB47" s="39">
        <v>50</v>
      </c>
      <c r="AC47" s="39">
        <v>25</v>
      </c>
      <c r="AD47" s="46">
        <v>25</v>
      </c>
      <c r="AE47" s="39">
        <v>25</v>
      </c>
      <c r="AF47" s="64">
        <v>32.5</v>
      </c>
      <c r="AG47" s="64">
        <v>45</v>
      </c>
      <c r="AH47" s="64">
        <v>25</v>
      </c>
      <c r="AI47" s="64">
        <v>26.25</v>
      </c>
      <c r="AJ47" s="64">
        <v>25</v>
      </c>
      <c r="AK47" s="64">
        <v>38.75</v>
      </c>
      <c r="AL47" s="39">
        <v>30</v>
      </c>
      <c r="AM47" s="39">
        <f>Prix_Médians!K54</f>
        <v>35</v>
      </c>
      <c r="AN47" s="110">
        <f t="shared" si="21"/>
        <v>0.16666666666666666</v>
      </c>
      <c r="AO47" s="39">
        <v>20</v>
      </c>
      <c r="AP47" s="39">
        <v>20</v>
      </c>
      <c r="AQ47" s="46">
        <v>39.285714285714199</v>
      </c>
      <c r="AR47" s="39">
        <v>25</v>
      </c>
      <c r="AS47" s="64">
        <v>25</v>
      </c>
      <c r="AT47" s="64">
        <v>25</v>
      </c>
      <c r="AU47" s="64">
        <v>25</v>
      </c>
      <c r="AV47" s="39">
        <v>21.25</v>
      </c>
      <c r="AW47" s="39">
        <v>25</v>
      </c>
      <c r="AX47" s="39">
        <v>17.5</v>
      </c>
      <c r="AY47" s="39">
        <v>22.5</v>
      </c>
      <c r="AZ47" s="39">
        <f>Prix_Médians!L54</f>
        <v>25</v>
      </c>
      <c r="BA47" s="110">
        <f t="shared" si="22"/>
        <v>0.1111111111111111</v>
      </c>
      <c r="BB47" s="39">
        <v>71.25</v>
      </c>
      <c r="BC47" s="39">
        <v>75</v>
      </c>
      <c r="BD47" s="46">
        <v>56.6666666666666</v>
      </c>
      <c r="BE47" s="39">
        <v>70.416666666666657</v>
      </c>
      <c r="BF47" s="64">
        <v>76.666666666666657</v>
      </c>
      <c r="BG47" s="64">
        <v>87.5</v>
      </c>
      <c r="BH47" s="259">
        <v>75</v>
      </c>
      <c r="BI47" s="259">
        <v>100</v>
      </c>
      <c r="BJ47" s="259">
        <v>75</v>
      </c>
      <c r="BK47" s="259">
        <v>87.5</v>
      </c>
      <c r="BL47" s="39">
        <v>100</v>
      </c>
      <c r="BM47" s="39">
        <f>Prix_Médians!M54</f>
        <v>100</v>
      </c>
      <c r="BN47" s="110">
        <f t="shared" si="23"/>
        <v>0</v>
      </c>
      <c r="BO47" s="39">
        <v>75</v>
      </c>
      <c r="BP47" s="38" t="s">
        <v>259</v>
      </c>
      <c r="BQ47" s="46">
        <v>75</v>
      </c>
      <c r="BR47" s="39">
        <v>75</v>
      </c>
      <c r="BS47" s="39">
        <v>67.5</v>
      </c>
      <c r="BT47" s="39">
        <v>75</v>
      </c>
      <c r="BU47" s="259">
        <v>75</v>
      </c>
      <c r="BV47" s="259">
        <v>68.75</v>
      </c>
      <c r="BW47" s="259">
        <v>75</v>
      </c>
      <c r="BX47" s="259">
        <v>75</v>
      </c>
      <c r="BY47" s="39">
        <v>50</v>
      </c>
      <c r="BZ47" s="39">
        <f>Prix_Médians!N54</f>
        <v>100</v>
      </c>
      <c r="CA47" s="110">
        <f t="shared" si="24"/>
        <v>1</v>
      </c>
      <c r="CB47" s="39">
        <v>5</v>
      </c>
      <c r="CC47" s="39">
        <v>10.75</v>
      </c>
      <c r="CD47" s="39">
        <v>15</v>
      </c>
      <c r="CE47" s="39">
        <v>5</v>
      </c>
      <c r="CF47" s="39">
        <v>10</v>
      </c>
      <c r="CG47" s="34">
        <v>10</v>
      </c>
      <c r="CH47" s="34">
        <v>15</v>
      </c>
      <c r="CI47" s="39">
        <v>12.5</v>
      </c>
      <c r="CJ47" s="252">
        <f>Prix_Médians!O54</f>
        <v>20</v>
      </c>
      <c r="CK47" s="110">
        <f t="shared" si="25"/>
        <v>0.6</v>
      </c>
      <c r="CM47" s="39">
        <v>30.625</v>
      </c>
      <c r="CN47" s="46">
        <v>5</v>
      </c>
      <c r="CO47" s="39">
        <v>35</v>
      </c>
      <c r="CP47" s="39">
        <v>25.277777777777779</v>
      </c>
      <c r="CQ47" s="39">
        <v>22.15625</v>
      </c>
      <c r="CR47" s="259">
        <v>49.6875</v>
      </c>
      <c r="CS47" s="259">
        <v>28.5</v>
      </c>
      <c r="CT47" s="100">
        <v>68.333333333333329</v>
      </c>
      <c r="CU47" s="244">
        <v>7.5</v>
      </c>
      <c r="CV47" s="39">
        <v>43.5</v>
      </c>
      <c r="CW47" s="39">
        <f>Prix_Médians!P54</f>
        <v>0</v>
      </c>
      <c r="CX47" s="110"/>
      <c r="DH47" s="38"/>
      <c r="DI47" s="39"/>
      <c r="DJ47" s="38"/>
      <c r="DK47" s="38"/>
      <c r="DL47" s="39"/>
      <c r="DM47" s="39"/>
      <c r="DN47" s="52"/>
      <c r="DO47" s="39"/>
      <c r="DP47" s="39"/>
      <c r="DQ47" s="39"/>
      <c r="DR47" s="52"/>
      <c r="DS47" s="39"/>
      <c r="DT47" s="38"/>
      <c r="DU47" s="39"/>
      <c r="DV47" s="52"/>
      <c r="DW47" s="38"/>
      <c r="DX47" s="39"/>
      <c r="DY47" s="39"/>
      <c r="DZ47" s="52"/>
      <c r="EA47" s="64"/>
      <c r="EB47" s="63"/>
      <c r="EC47" s="64"/>
      <c r="ED47" s="64"/>
      <c r="EE47" s="64"/>
      <c r="EF47" s="64"/>
      <c r="EG47" s="63"/>
      <c r="EH47" s="38"/>
      <c r="EI47" s="39"/>
    </row>
    <row r="48" spans="1:139" x14ac:dyDescent="0.35">
      <c r="A48" s="34" t="s">
        <v>406</v>
      </c>
      <c r="B48" s="39">
        <v>27.5</v>
      </c>
      <c r="C48" s="39">
        <v>22.5</v>
      </c>
      <c r="D48" s="46">
        <v>30</v>
      </c>
      <c r="E48" s="39">
        <v>31.5</v>
      </c>
      <c r="F48" s="39">
        <v>31.25</v>
      </c>
      <c r="G48" s="39">
        <v>15</v>
      </c>
      <c r="H48" s="259">
        <v>25</v>
      </c>
      <c r="I48" s="259">
        <v>30</v>
      </c>
      <c r="J48" s="259">
        <v>38.75</v>
      </c>
      <c r="K48" s="259">
        <v>46.25</v>
      </c>
      <c r="L48" s="259">
        <v>50</v>
      </c>
      <c r="M48" s="39">
        <f>Prix_Médians!I55</f>
        <v>35</v>
      </c>
      <c r="N48" s="110">
        <f t="shared" si="19"/>
        <v>-0.3</v>
      </c>
      <c r="O48" s="46">
        <v>12.5</v>
      </c>
      <c r="P48" s="39">
        <v>22.5</v>
      </c>
      <c r="Q48" s="46">
        <v>16.25</v>
      </c>
      <c r="R48" s="39">
        <v>16.5</v>
      </c>
      <c r="S48" s="39">
        <v>25</v>
      </c>
      <c r="T48" s="39">
        <v>18.75</v>
      </c>
      <c r="U48" s="39">
        <v>15</v>
      </c>
      <c r="V48" s="39">
        <v>15</v>
      </c>
      <c r="W48" s="39">
        <v>23.75</v>
      </c>
      <c r="X48" s="39">
        <v>22.5</v>
      </c>
      <c r="Y48" s="39">
        <v>25</v>
      </c>
      <c r="Z48" s="39">
        <f>Prix_Médians!J55</f>
        <v>23.75</v>
      </c>
      <c r="AA48" s="110">
        <f t="shared" si="20"/>
        <v>-0.05</v>
      </c>
      <c r="AB48" s="39">
        <v>25</v>
      </c>
      <c r="AC48" s="39">
        <v>25</v>
      </c>
      <c r="AD48" s="46">
        <v>20</v>
      </c>
      <c r="AE48" s="39">
        <v>23.75</v>
      </c>
      <c r="AF48" s="64">
        <v>20</v>
      </c>
      <c r="AG48" s="64">
        <v>20</v>
      </c>
      <c r="AH48" s="64">
        <v>22.5</v>
      </c>
      <c r="AI48" s="64">
        <v>20</v>
      </c>
      <c r="AJ48" s="64">
        <v>75</v>
      </c>
      <c r="AK48" s="64">
        <v>32.5</v>
      </c>
      <c r="AL48" s="39">
        <v>22.5</v>
      </c>
      <c r="AM48" s="39">
        <f>Prix_Médians!K55</f>
        <v>35</v>
      </c>
      <c r="AN48" s="110">
        <f t="shared" si="21"/>
        <v>0.55555555555555558</v>
      </c>
      <c r="AO48" s="39">
        <v>25</v>
      </c>
      <c r="AP48" s="39">
        <v>25</v>
      </c>
      <c r="AQ48" s="46">
        <v>15</v>
      </c>
      <c r="AR48" s="39">
        <v>15.15384615384615</v>
      </c>
      <c r="AS48" s="64">
        <v>25</v>
      </c>
      <c r="AT48" s="64">
        <v>21.15384615384615</v>
      </c>
      <c r="AU48" s="64">
        <v>15.576923076923075</v>
      </c>
      <c r="AV48" s="39">
        <v>15</v>
      </c>
      <c r="AW48" s="39">
        <v>61.25</v>
      </c>
      <c r="AX48" s="39">
        <v>48.75</v>
      </c>
      <c r="AY48" s="39">
        <v>30.769230769230749</v>
      </c>
      <c r="AZ48" s="39">
        <f>Prix_Médians!L55</f>
        <v>23.125</v>
      </c>
      <c r="BA48" s="110">
        <f t="shared" si="22"/>
        <v>-0.24843749999999951</v>
      </c>
      <c r="BB48" s="39">
        <v>67.5</v>
      </c>
      <c r="BC48" s="39">
        <v>75</v>
      </c>
      <c r="BD48" s="46">
        <v>75</v>
      </c>
      <c r="BE48" s="39">
        <v>46.982758620689651</v>
      </c>
      <c r="BF48" s="64">
        <v>59.482758620689651</v>
      </c>
      <c r="BG48" s="64">
        <v>50.316091954022951</v>
      </c>
      <c r="BH48" s="259">
        <v>46.04166666666665</v>
      </c>
      <c r="BI48" s="259">
        <v>42.5</v>
      </c>
      <c r="BJ48" s="259">
        <v>162.5</v>
      </c>
      <c r="BK48" s="259">
        <v>112.5</v>
      </c>
      <c r="BL48" s="39">
        <v>99.791666666666657</v>
      </c>
      <c r="BM48" s="39">
        <f>Prix_Médians!M55</f>
        <v>63.74999999999995</v>
      </c>
      <c r="BN48" s="110">
        <f t="shared" si="23"/>
        <v>-0.36116910229645138</v>
      </c>
      <c r="BO48" s="39">
        <v>75</v>
      </c>
      <c r="BP48" s="39">
        <v>100</v>
      </c>
      <c r="BQ48" s="46">
        <v>45</v>
      </c>
      <c r="BR48" s="39">
        <v>62.5</v>
      </c>
      <c r="BS48" s="39">
        <v>62.5</v>
      </c>
      <c r="BT48" s="39">
        <v>62.5</v>
      </c>
      <c r="BU48" s="259">
        <v>75</v>
      </c>
      <c r="BV48" s="259">
        <v>75</v>
      </c>
      <c r="BW48" s="259">
        <v>81.25</v>
      </c>
      <c r="BX48" s="259">
        <v>100</v>
      </c>
      <c r="BY48" s="39">
        <v>100</v>
      </c>
      <c r="BZ48" s="39">
        <f>Prix_Médians!N55</f>
        <v>100</v>
      </c>
      <c r="CA48" s="110">
        <f t="shared" si="24"/>
        <v>0</v>
      </c>
      <c r="CB48" s="39">
        <v>7.5</v>
      </c>
      <c r="CC48" s="39">
        <v>6.25</v>
      </c>
      <c r="CD48" s="39">
        <v>5</v>
      </c>
      <c r="CE48" s="39">
        <v>5</v>
      </c>
      <c r="CF48" s="39">
        <v>5</v>
      </c>
      <c r="CG48" s="34">
        <v>5</v>
      </c>
      <c r="CH48" s="34">
        <v>10</v>
      </c>
      <c r="CI48" s="39">
        <v>7.5</v>
      </c>
      <c r="CJ48" s="252">
        <f>Prix_Médians!O55</f>
        <v>20</v>
      </c>
      <c r="CK48" s="110">
        <f t="shared" si="25"/>
        <v>1.6666666666666667</v>
      </c>
      <c r="CM48" s="39" t="s">
        <v>259</v>
      </c>
      <c r="CN48" s="46">
        <v>30.9375</v>
      </c>
      <c r="CO48" s="39">
        <v>32.1875</v>
      </c>
      <c r="CP48" s="39">
        <v>32.1875</v>
      </c>
      <c r="CQ48" s="39">
        <v>32.8125</v>
      </c>
      <c r="CR48" s="259">
        <v>34.0625</v>
      </c>
      <c r="CS48" s="259">
        <v>34</v>
      </c>
      <c r="CT48" s="100">
        <v>28.75</v>
      </c>
      <c r="CU48" s="244">
        <v>12.5</v>
      </c>
      <c r="CV48" s="39">
        <v>39</v>
      </c>
      <c r="CW48" s="39">
        <f>Prix_Médians!P55</f>
        <v>48</v>
      </c>
      <c r="CX48" s="110">
        <f t="shared" si="26"/>
        <v>0.23076923076923078</v>
      </c>
      <c r="DH48" s="38"/>
      <c r="DI48" s="39"/>
      <c r="DJ48" s="38"/>
      <c r="DK48" s="38"/>
      <c r="DL48" s="39"/>
      <c r="DM48" s="39"/>
      <c r="DN48" s="52"/>
      <c r="DO48" s="39"/>
      <c r="DP48" s="39"/>
      <c r="DQ48" s="39"/>
      <c r="DR48" s="52"/>
      <c r="DS48" s="39"/>
      <c r="DT48" s="38"/>
      <c r="DU48" s="39"/>
      <c r="DV48" s="52"/>
      <c r="DW48" s="38"/>
      <c r="DX48" s="39"/>
      <c r="DY48" s="39"/>
      <c r="DZ48" s="52"/>
      <c r="EA48" s="64"/>
      <c r="EB48" s="63"/>
      <c r="EC48" s="64"/>
      <c r="ED48" s="64"/>
      <c r="EE48" s="64"/>
      <c r="EF48" s="64"/>
      <c r="EG48" s="63"/>
      <c r="EH48" s="38"/>
      <c r="EI48" s="39"/>
    </row>
    <row r="49" spans="1:281" x14ac:dyDescent="0.35">
      <c r="A49" s="34" t="s">
        <v>505</v>
      </c>
      <c r="B49" s="45"/>
      <c r="C49" s="39">
        <v>30</v>
      </c>
      <c r="D49" s="46">
        <v>25</v>
      </c>
      <c r="E49" s="39">
        <v>12.1323529411764</v>
      </c>
      <c r="F49" s="39">
        <v>18.75</v>
      </c>
      <c r="G49" s="39">
        <v>13.75</v>
      </c>
      <c r="H49" s="259">
        <v>22.5</v>
      </c>
      <c r="I49" s="259">
        <v>12.5</v>
      </c>
      <c r="J49" s="259">
        <v>35</v>
      </c>
      <c r="K49" s="259">
        <v>40</v>
      </c>
      <c r="L49" s="259">
        <v>30</v>
      </c>
      <c r="M49" s="39">
        <f>Prix_Médians!I56</f>
        <v>42.5</v>
      </c>
      <c r="N49" s="110">
        <f t="shared" si="19"/>
        <v>0.41666666666666669</v>
      </c>
      <c r="O49" s="39"/>
      <c r="P49" s="39">
        <v>25</v>
      </c>
      <c r="Q49" s="46">
        <v>25</v>
      </c>
      <c r="R49" s="39">
        <v>15</v>
      </c>
      <c r="S49" s="39">
        <v>18.75</v>
      </c>
      <c r="T49" s="39">
        <v>16.25</v>
      </c>
      <c r="U49" s="39">
        <v>23.75</v>
      </c>
      <c r="V49" s="39">
        <v>17.5</v>
      </c>
      <c r="W49" s="39">
        <v>25</v>
      </c>
      <c r="X49" s="39">
        <v>25</v>
      </c>
      <c r="Y49" s="39">
        <v>25</v>
      </c>
      <c r="Z49" s="39">
        <f>Prix_Médians!J56</f>
        <v>23.75</v>
      </c>
      <c r="AA49" s="110">
        <f t="shared" si="20"/>
        <v>-0.05</v>
      </c>
      <c r="AB49" s="39"/>
      <c r="AC49" s="39">
        <v>62.5</v>
      </c>
      <c r="AD49" s="46">
        <v>67.5</v>
      </c>
      <c r="AE49" s="39">
        <v>55</v>
      </c>
      <c r="AF49" s="64">
        <v>40</v>
      </c>
      <c r="AG49" s="64">
        <v>30</v>
      </c>
      <c r="AH49" s="64">
        <v>32.5</v>
      </c>
      <c r="AI49" s="64">
        <v>25</v>
      </c>
      <c r="AJ49" s="64">
        <v>50</v>
      </c>
      <c r="AK49" s="64">
        <v>50</v>
      </c>
      <c r="AL49" s="39">
        <v>50</v>
      </c>
      <c r="AM49" s="39">
        <f>Prix_Médians!K56</f>
        <v>55</v>
      </c>
      <c r="AN49" s="110">
        <f t="shared" si="21"/>
        <v>0.1</v>
      </c>
      <c r="AO49" s="39"/>
      <c r="AP49" s="39">
        <v>50</v>
      </c>
      <c r="AQ49" s="46">
        <v>25</v>
      </c>
      <c r="AR49" s="39">
        <v>25</v>
      </c>
      <c r="AS49" s="64">
        <v>25</v>
      </c>
      <c r="AT49" s="64">
        <v>30.625</v>
      </c>
      <c r="AU49" s="64">
        <v>27.5</v>
      </c>
      <c r="AV49" s="39">
        <v>35</v>
      </c>
      <c r="AW49" s="39">
        <v>30</v>
      </c>
      <c r="AX49" s="39">
        <v>55</v>
      </c>
      <c r="AY49" s="39">
        <v>75</v>
      </c>
      <c r="AZ49" s="39">
        <f>Prix_Médians!L56</f>
        <v>52.5</v>
      </c>
      <c r="BA49" s="110">
        <f t="shared" si="22"/>
        <v>-0.3</v>
      </c>
      <c r="BB49" s="39"/>
      <c r="BC49" s="39">
        <v>125</v>
      </c>
      <c r="BD49" s="46">
        <v>43.965517241379303</v>
      </c>
      <c r="BE49" s="39">
        <v>56.6666666666666</v>
      </c>
      <c r="BF49" s="64">
        <v>58.75</v>
      </c>
      <c r="BG49" s="64">
        <v>49.5833333333333</v>
      </c>
      <c r="BH49" s="259">
        <v>65.8333333333333</v>
      </c>
      <c r="BI49" s="259">
        <v>42.5</v>
      </c>
      <c r="BJ49" s="259">
        <v>125</v>
      </c>
      <c r="BK49" s="259">
        <v>56.6666666666667</v>
      </c>
      <c r="BL49" s="39">
        <v>150</v>
      </c>
      <c r="BM49" s="39">
        <f>Prix_Médians!M56</f>
        <v>118.75</v>
      </c>
      <c r="BN49" s="110">
        <f t="shared" si="23"/>
        <v>-0.20833333333333334</v>
      </c>
      <c r="BO49" s="39"/>
      <c r="BP49" s="38" t="s">
        <v>259</v>
      </c>
      <c r="BQ49" s="46">
        <v>75</v>
      </c>
      <c r="BR49" s="39">
        <v>67.5</v>
      </c>
      <c r="BS49" s="39">
        <v>75</v>
      </c>
      <c r="BT49" s="39">
        <v>85</v>
      </c>
      <c r="BU49" s="259">
        <v>75</v>
      </c>
      <c r="BV49" s="261" t="s">
        <v>259</v>
      </c>
      <c r="BW49" s="261">
        <v>100</v>
      </c>
      <c r="BX49" s="260">
        <v>100</v>
      </c>
      <c r="BY49" s="39">
        <v>100</v>
      </c>
      <c r="BZ49" s="39">
        <f>Prix_Médians!N56</f>
        <v>100</v>
      </c>
      <c r="CA49" s="110">
        <f t="shared" si="24"/>
        <v>0</v>
      </c>
      <c r="CB49" s="39">
        <v>5</v>
      </c>
      <c r="CC49" s="39">
        <v>5</v>
      </c>
      <c r="CD49" s="39">
        <v>5</v>
      </c>
      <c r="CE49" s="39">
        <v>5</v>
      </c>
      <c r="CF49" s="39">
        <v>5</v>
      </c>
      <c r="CG49" s="34">
        <v>5</v>
      </c>
      <c r="CH49" s="39">
        <v>5</v>
      </c>
      <c r="CI49" s="39">
        <v>25</v>
      </c>
      <c r="CJ49" s="252">
        <f>Prix_Médians!O56</f>
        <v>20</v>
      </c>
      <c r="CK49" s="110">
        <f t="shared" si="25"/>
        <v>-0.2</v>
      </c>
      <c r="CM49" s="39" t="s">
        <v>259</v>
      </c>
      <c r="CN49" s="46">
        <v>51.25</v>
      </c>
      <c r="CO49" s="39">
        <v>65</v>
      </c>
      <c r="CP49" s="39">
        <v>61.5625</v>
      </c>
      <c r="CQ49" s="39">
        <v>71.5625</v>
      </c>
      <c r="CR49" s="259">
        <v>62.5</v>
      </c>
      <c r="CS49" s="259">
        <v>66.25</v>
      </c>
      <c r="CT49" s="100">
        <v>38</v>
      </c>
      <c r="CU49" s="244">
        <v>0</v>
      </c>
      <c r="CV49" s="39">
        <v>38.333333333333336</v>
      </c>
      <c r="CW49" s="39">
        <f>Prix_Médians!P56</f>
        <v>43.125</v>
      </c>
      <c r="CX49" s="110">
        <f t="shared" si="26"/>
        <v>0.12499999999999993</v>
      </c>
      <c r="DH49" s="38"/>
      <c r="DI49" s="39"/>
      <c r="DJ49" s="38"/>
      <c r="DK49" s="38"/>
      <c r="DL49" s="39"/>
      <c r="DM49" s="39"/>
      <c r="DN49" s="52"/>
      <c r="DO49" s="39"/>
      <c r="DP49" s="39"/>
      <c r="DQ49" s="39"/>
      <c r="DR49" s="52"/>
      <c r="DS49" s="39"/>
      <c r="DT49" s="38"/>
      <c r="DU49" s="39"/>
      <c r="DV49" s="52"/>
      <c r="DW49" s="38"/>
      <c r="DX49" s="39"/>
      <c r="DY49" s="39"/>
      <c r="DZ49" s="52"/>
      <c r="EA49" s="64"/>
      <c r="EB49" s="63"/>
      <c r="EC49" s="64"/>
      <c r="ED49" s="64"/>
      <c r="EE49" s="64"/>
      <c r="EF49" s="64"/>
      <c r="EG49" s="63"/>
      <c r="EH49" s="38"/>
      <c r="EI49" s="39"/>
    </row>
    <row r="50" spans="1:281" x14ac:dyDescent="0.35">
      <c r="A50" s="34" t="s">
        <v>441</v>
      </c>
      <c r="B50" s="39" t="s">
        <v>259</v>
      </c>
      <c r="C50" s="45"/>
      <c r="D50" s="46">
        <v>40</v>
      </c>
      <c r="E50" s="45"/>
      <c r="F50" s="39" t="s">
        <v>259</v>
      </c>
      <c r="G50" s="14" t="s">
        <v>259</v>
      </c>
      <c r="H50" s="113">
        <v>32.5</v>
      </c>
      <c r="I50" s="113">
        <v>20</v>
      </c>
      <c r="J50" s="113">
        <v>30</v>
      </c>
      <c r="K50" s="259">
        <v>40</v>
      </c>
      <c r="L50" s="113">
        <v>50</v>
      </c>
      <c r="M50" s="39">
        <f>Prix_Médians!I57</f>
        <v>32.5</v>
      </c>
      <c r="N50" s="110">
        <f t="shared" si="19"/>
        <v>-0.35</v>
      </c>
      <c r="O50" s="39">
        <v>28.75</v>
      </c>
      <c r="P50" s="45"/>
      <c r="Q50" s="46">
        <v>25</v>
      </c>
      <c r="R50" s="45"/>
      <c r="S50" s="45"/>
      <c r="T50" s="14" t="s">
        <v>259</v>
      </c>
      <c r="U50" s="14">
        <v>25</v>
      </c>
      <c r="V50" s="14">
        <v>26.25</v>
      </c>
      <c r="W50" s="14">
        <v>25</v>
      </c>
      <c r="X50" s="39">
        <v>25</v>
      </c>
      <c r="Y50" s="39">
        <v>25</v>
      </c>
      <c r="Z50" s="39">
        <f>Prix_Médians!J57</f>
        <v>25</v>
      </c>
      <c r="AA50" s="110">
        <f t="shared" si="20"/>
        <v>0</v>
      </c>
      <c r="AB50" s="39">
        <v>56.25</v>
      </c>
      <c r="AC50" s="45"/>
      <c r="AD50" s="46">
        <v>60</v>
      </c>
      <c r="AE50" s="45"/>
      <c r="AF50" s="45"/>
      <c r="AG50" s="16" t="s">
        <v>259</v>
      </c>
      <c r="AH50" s="64">
        <v>50</v>
      </c>
      <c r="AI50" s="64">
        <v>31.25</v>
      </c>
      <c r="AJ50" s="64">
        <v>50</v>
      </c>
      <c r="AK50" s="64">
        <v>25</v>
      </c>
      <c r="AL50" s="39">
        <v>50</v>
      </c>
      <c r="AM50" s="39">
        <f>Prix_Médians!K57</f>
        <v>50</v>
      </c>
      <c r="AN50" s="110">
        <f t="shared" si="21"/>
        <v>0</v>
      </c>
      <c r="AO50" s="39">
        <v>25</v>
      </c>
      <c r="AP50" s="39"/>
      <c r="AQ50" s="46">
        <v>15</v>
      </c>
      <c r="AR50" s="45"/>
      <c r="AS50" s="45"/>
      <c r="AT50" s="16" t="s">
        <v>259</v>
      </c>
      <c r="AU50" s="64">
        <v>28.75</v>
      </c>
      <c r="AV50" s="14">
        <v>37.5</v>
      </c>
      <c r="AW50" s="14">
        <v>50</v>
      </c>
      <c r="AX50" s="14">
        <v>35</v>
      </c>
      <c r="AY50" s="45">
        <v>50</v>
      </c>
      <c r="AZ50" s="39">
        <f>Prix_Médians!L57</f>
        <v>25</v>
      </c>
      <c r="BA50" s="110">
        <f t="shared" si="22"/>
        <v>-0.5</v>
      </c>
      <c r="BB50" s="39">
        <v>42.5</v>
      </c>
      <c r="BC50" s="45"/>
      <c r="BD50" s="46">
        <v>100</v>
      </c>
      <c r="BE50" s="45"/>
      <c r="BF50" s="45"/>
      <c r="BG50" s="64" t="s">
        <v>259</v>
      </c>
      <c r="BH50" s="113">
        <v>106.25</v>
      </c>
      <c r="BI50" s="113">
        <v>87.5</v>
      </c>
      <c r="BJ50" s="113">
        <v>112.5</v>
      </c>
      <c r="BK50" s="113">
        <v>100</v>
      </c>
      <c r="BL50" s="39">
        <v>137.5</v>
      </c>
      <c r="BM50" s="39">
        <f>Prix_Médians!M57</f>
        <v>70.8333333333333</v>
      </c>
      <c r="BN50" s="110">
        <f t="shared" si="23"/>
        <v>-0.48484848484848508</v>
      </c>
      <c r="BO50" s="39">
        <v>87.5</v>
      </c>
      <c r="BP50" s="45"/>
      <c r="BQ50" s="46">
        <v>75</v>
      </c>
      <c r="BR50" s="45"/>
      <c r="BS50" s="45"/>
      <c r="BT50" s="45"/>
      <c r="BU50" s="113">
        <v>75</v>
      </c>
      <c r="BV50" s="113">
        <v>47.5</v>
      </c>
      <c r="BW50" s="113">
        <v>100</v>
      </c>
      <c r="BX50" s="259">
        <v>100</v>
      </c>
      <c r="BY50" s="39">
        <v>87.5</v>
      </c>
      <c r="BZ50" s="39">
        <f>Prix_Médians!N57</f>
        <v>100</v>
      </c>
      <c r="CA50" s="110">
        <f t="shared" si="24"/>
        <v>0.14285714285714285</v>
      </c>
      <c r="CB50" s="45"/>
      <c r="CC50" s="16" t="s">
        <v>259</v>
      </c>
      <c r="CD50" s="45"/>
      <c r="CE50" s="16" t="s">
        <v>259</v>
      </c>
      <c r="CF50" s="14">
        <v>20</v>
      </c>
      <c r="CG50" s="34" t="s">
        <v>259</v>
      </c>
      <c r="CH50" s="34">
        <v>50</v>
      </c>
      <c r="CI50" s="39" t="s">
        <v>259</v>
      </c>
      <c r="CJ50" s="252">
        <f>Prix_Médians!O57</f>
        <v>17.5</v>
      </c>
      <c r="CK50" s="110" t="s">
        <v>259</v>
      </c>
      <c r="CL50" s="241"/>
      <c r="CM50" s="45"/>
      <c r="CN50" s="46" t="s">
        <v>259</v>
      </c>
      <c r="CO50" s="45"/>
      <c r="CP50" s="46" t="s">
        <v>259</v>
      </c>
      <c r="CQ50" s="45"/>
      <c r="CR50" s="113">
        <v>34.0625</v>
      </c>
      <c r="CS50" s="113">
        <v>85.625</v>
      </c>
      <c r="CT50" s="100" t="s">
        <v>259</v>
      </c>
      <c r="CU50" s="244">
        <v>1</v>
      </c>
      <c r="CV50" s="39">
        <v>75</v>
      </c>
      <c r="CW50" s="39">
        <f t="array" ref="CW50">Prix_Médians!P57</f>
        <v>5</v>
      </c>
      <c r="CX50" s="110">
        <f t="shared" si="26"/>
        <v>-0.93333333333333335</v>
      </c>
      <c r="DH50" s="38"/>
      <c r="DI50" s="39"/>
      <c r="DJ50" s="38"/>
      <c r="DK50" s="38"/>
      <c r="DL50" s="39"/>
      <c r="DM50" s="39"/>
      <c r="DN50" s="33"/>
      <c r="DO50" s="39"/>
      <c r="DP50" s="39"/>
      <c r="DQ50" s="39"/>
      <c r="DR50" s="33"/>
      <c r="DS50" s="39"/>
      <c r="DT50" s="38"/>
      <c r="DU50" s="39"/>
      <c r="DV50" s="33"/>
      <c r="DW50" s="38"/>
      <c r="DX50" s="14"/>
      <c r="DY50" s="39"/>
      <c r="DZ50" s="33"/>
      <c r="EA50" s="64"/>
      <c r="EB50" s="63"/>
      <c r="EC50" s="64"/>
      <c r="ED50" s="64"/>
      <c r="EE50" s="64"/>
      <c r="EF50" s="64"/>
      <c r="EG50" s="63"/>
      <c r="EH50" s="38"/>
      <c r="EI50" s="39"/>
    </row>
    <row r="51" spans="1:281" x14ac:dyDescent="0.35">
      <c r="A51" s="263"/>
      <c r="B51" s="39"/>
      <c r="C51" s="39"/>
      <c r="D51" s="46"/>
      <c r="E51" s="39"/>
      <c r="F51" s="39"/>
      <c r="G51" s="39"/>
      <c r="H51" s="259"/>
      <c r="I51" s="259"/>
      <c r="J51" s="259"/>
      <c r="K51" s="259"/>
      <c r="L51" s="259"/>
      <c r="M51" s="259"/>
      <c r="N51" s="52"/>
      <c r="O51" s="39"/>
      <c r="P51" s="39"/>
      <c r="Q51" s="46"/>
      <c r="R51" s="39"/>
      <c r="S51" s="39"/>
      <c r="T51" s="39"/>
      <c r="U51" s="39"/>
      <c r="V51" s="39"/>
      <c r="W51" s="39"/>
      <c r="X51" s="39"/>
      <c r="Y51" s="39"/>
      <c r="Z51" s="39"/>
      <c r="AA51" s="52"/>
      <c r="AB51" s="39"/>
      <c r="AC51" s="39"/>
      <c r="AD51" s="46"/>
      <c r="AE51" s="39"/>
      <c r="AF51" s="39"/>
      <c r="AG51" s="38"/>
      <c r="AH51" s="64"/>
      <c r="AI51" s="64"/>
      <c r="AJ51" s="64"/>
      <c r="AK51" s="64"/>
      <c r="AL51" s="39"/>
      <c r="AM51" s="39"/>
      <c r="AN51" s="52"/>
      <c r="AO51" s="39"/>
      <c r="AP51" s="39"/>
      <c r="AQ51" s="46"/>
      <c r="AR51" s="39"/>
      <c r="AS51" s="39"/>
      <c r="AT51" s="38"/>
      <c r="AU51" s="64"/>
      <c r="AV51" s="39"/>
      <c r="AW51" s="39"/>
      <c r="AX51" s="39"/>
      <c r="AY51" s="39"/>
      <c r="AZ51" s="39"/>
      <c r="BA51" s="52"/>
      <c r="BB51" s="39"/>
      <c r="BC51" s="39"/>
      <c r="BD51" s="46"/>
      <c r="BE51" s="39"/>
      <c r="BF51" s="39"/>
      <c r="BG51" s="64"/>
      <c r="BH51" s="259"/>
      <c r="BI51" s="259"/>
      <c r="BJ51" s="259"/>
      <c r="BK51" s="259"/>
      <c r="BL51" s="39"/>
      <c r="BM51" s="39"/>
      <c r="BN51" s="52"/>
      <c r="BO51" s="39"/>
      <c r="BP51" s="39"/>
      <c r="BQ51" s="46"/>
      <c r="BR51" s="39"/>
      <c r="BS51" s="39"/>
      <c r="BT51" s="39"/>
      <c r="BU51" s="259"/>
      <c r="BV51" s="259"/>
      <c r="BW51" s="259"/>
      <c r="BX51" s="259"/>
      <c r="BY51" s="39"/>
      <c r="BZ51" s="39"/>
      <c r="CA51" s="52"/>
      <c r="CB51" s="39"/>
      <c r="CC51" s="38"/>
      <c r="CD51" s="39"/>
      <c r="CE51" s="38"/>
      <c r="CF51" s="39"/>
      <c r="CI51" s="39"/>
      <c r="CJ51" s="52"/>
      <c r="CL51" s="39"/>
      <c r="CM51" s="39"/>
      <c r="CN51" s="46"/>
      <c r="CO51" s="39"/>
      <c r="CP51" s="46"/>
      <c r="CQ51" s="39"/>
      <c r="CR51" s="259"/>
      <c r="CS51" s="259"/>
      <c r="CT51" s="100"/>
      <c r="CU51" s="100"/>
      <c r="CV51" s="39"/>
      <c r="CW51" s="39"/>
      <c r="CX51" s="52"/>
      <c r="CY51" s="39"/>
      <c r="DH51" s="38"/>
      <c r="DI51" s="39"/>
      <c r="DJ51" s="38"/>
      <c r="DK51" s="38"/>
      <c r="DL51" s="39"/>
      <c r="DM51" s="39"/>
      <c r="DN51" s="52"/>
      <c r="DO51" s="39"/>
      <c r="DP51" s="39"/>
      <c r="DQ51" s="39"/>
      <c r="DR51" s="52"/>
      <c r="DS51" s="39"/>
      <c r="DT51" s="38"/>
      <c r="DU51" s="39"/>
      <c r="DV51" s="52"/>
      <c r="DW51" s="38"/>
      <c r="DX51" s="39"/>
      <c r="DY51" s="39"/>
      <c r="DZ51" s="52"/>
      <c r="EA51" s="64"/>
      <c r="EB51" s="63"/>
      <c r="EC51" s="64"/>
      <c r="ED51" s="64"/>
      <c r="EE51" s="64"/>
      <c r="EF51" s="64"/>
      <c r="EG51" s="63"/>
      <c r="EH51" s="38"/>
      <c r="EI51" s="39"/>
    </row>
    <row r="52" spans="1:281" x14ac:dyDescent="0.35">
      <c r="O52" s="34"/>
      <c r="V52" s="34"/>
      <c r="W52" s="34"/>
      <c r="X52" s="34"/>
      <c r="Y52" s="34"/>
      <c r="Z52" s="34"/>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16"/>
      <c r="BD52" s="16"/>
      <c r="BE52" s="16"/>
      <c r="BF52" s="38"/>
      <c r="BG52" s="38"/>
      <c r="BH52" s="38"/>
      <c r="BI52" s="38"/>
      <c r="BJ52" s="38"/>
      <c r="BK52" s="38"/>
      <c r="BL52" s="38"/>
      <c r="BM52" s="38"/>
      <c r="BN52" s="38"/>
      <c r="BO52" s="38"/>
      <c r="BP52" s="38"/>
      <c r="BQ52" s="38"/>
      <c r="CA52" s="14"/>
      <c r="CB52" s="14"/>
      <c r="CC52" s="14"/>
      <c r="CD52" s="14"/>
      <c r="CE52" s="14"/>
      <c r="CF52" s="14"/>
      <c r="CG52" s="14"/>
      <c r="CH52" s="16"/>
      <c r="CI52" s="16"/>
      <c r="CJ52" s="239"/>
      <c r="CK52" s="16"/>
      <c r="CL52" s="16"/>
      <c r="CM52" s="16"/>
      <c r="CN52" s="14"/>
      <c r="CO52" s="14"/>
      <c r="CP52" s="14"/>
      <c r="CQ52" s="16"/>
      <c r="CR52" s="14"/>
      <c r="CS52" s="34"/>
      <c r="CT52" s="34"/>
      <c r="CU52" s="34"/>
      <c r="CV52" s="34"/>
      <c r="CW52" s="34"/>
      <c r="CX52" s="39"/>
      <c r="CY52" s="39"/>
      <c r="CZ52" s="34"/>
      <c r="DA52" s="34"/>
      <c r="DB52" s="34"/>
      <c r="DC52" s="34"/>
      <c r="DD52" s="34"/>
      <c r="DE52" s="63"/>
      <c r="DF52" s="63"/>
      <c r="DG52" s="63"/>
      <c r="DH52" s="63"/>
      <c r="DI52" s="63"/>
      <c r="DJ52" s="63"/>
      <c r="DK52" s="63"/>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row>
    <row r="53" spans="1:281" x14ac:dyDescent="0.35">
      <c r="A53" s="9" t="s">
        <v>624</v>
      </c>
      <c r="B53" s="47"/>
      <c r="C53" s="47"/>
      <c r="D53" s="47"/>
      <c r="V53" s="34"/>
      <c r="W53" s="34"/>
      <c r="X53" s="34"/>
      <c r="Y53" s="34"/>
      <c r="Z53" s="34"/>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14"/>
      <c r="BC53" s="14"/>
      <c r="BD53" s="14"/>
      <c r="BE53" s="39"/>
      <c r="BF53" s="39"/>
      <c r="BG53" s="39"/>
      <c r="BH53" s="39"/>
      <c r="BI53" s="39"/>
      <c r="BJ53" s="39"/>
      <c r="BK53" s="39"/>
      <c r="BL53" s="39"/>
      <c r="BM53" s="39"/>
      <c r="BN53" s="39"/>
      <c r="BO53" s="39"/>
      <c r="BP53" s="39"/>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4"/>
      <c r="CR53" s="34"/>
      <c r="CS53" s="39"/>
      <c r="CT53" s="39"/>
      <c r="CU53" s="39"/>
      <c r="CV53" s="39"/>
      <c r="CW53" s="39"/>
      <c r="CX53" s="39"/>
      <c r="CY53" s="34"/>
      <c r="CZ53" s="34"/>
      <c r="DA53" s="34"/>
      <c r="DB53" s="34"/>
      <c r="DC53" s="34"/>
      <c r="DD53" s="34"/>
      <c r="DE53" s="63"/>
      <c r="DF53" s="63"/>
      <c r="DG53" s="63"/>
      <c r="DH53" s="63"/>
      <c r="DI53" s="63"/>
      <c r="DJ53" s="63"/>
      <c r="DK53" s="63"/>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row>
    <row r="54" spans="1:281" x14ac:dyDescent="0.35">
      <c r="A54" s="15" t="s">
        <v>625</v>
      </c>
      <c r="B54" s="43">
        <v>44136</v>
      </c>
      <c r="C54" s="43">
        <v>44197</v>
      </c>
      <c r="D54" s="85">
        <v>44228</v>
      </c>
      <c r="E54" s="43">
        <v>44256</v>
      </c>
      <c r="F54" s="43">
        <v>44287</v>
      </c>
      <c r="G54" s="85">
        <v>44317</v>
      </c>
      <c r="H54" s="43">
        <v>44348</v>
      </c>
      <c r="I54" s="43">
        <v>44378</v>
      </c>
      <c r="J54" s="43">
        <v>44470</v>
      </c>
      <c r="K54" s="43">
        <v>44501</v>
      </c>
      <c r="L54" s="43">
        <v>44562</v>
      </c>
      <c r="M54" s="43">
        <v>44593</v>
      </c>
      <c r="N54" s="43" t="s">
        <v>4605</v>
      </c>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CB54" s="39"/>
      <c r="CC54" s="39"/>
      <c r="CD54" s="39"/>
      <c r="CE54" s="39"/>
      <c r="CF54" s="39"/>
      <c r="CG54" s="39"/>
      <c r="CH54" s="39"/>
      <c r="CI54" s="39"/>
      <c r="CJ54" s="39"/>
      <c r="CK54" s="39"/>
      <c r="CL54" s="39"/>
      <c r="CM54" s="39"/>
      <c r="CN54" s="39"/>
      <c r="CO54" s="39"/>
      <c r="CP54" s="39"/>
      <c r="CQ54" s="39"/>
      <c r="CR54" s="38"/>
      <c r="CS54" s="38"/>
      <c r="CT54" s="38"/>
      <c r="CU54" s="38"/>
      <c r="CV54" s="38"/>
      <c r="CW54" s="38"/>
      <c r="CY54" s="38"/>
      <c r="CZ54" s="39"/>
      <c r="DG54" s="63"/>
      <c r="DH54" s="63"/>
      <c r="DI54" s="63"/>
      <c r="DJ54" s="63"/>
      <c r="DK54" s="63"/>
      <c r="DL54" s="63"/>
      <c r="DM54" s="63"/>
    </row>
    <row r="55" spans="1:281" x14ac:dyDescent="0.35">
      <c r="A55" s="11" t="s">
        <v>626</v>
      </c>
      <c r="B55" s="54">
        <v>12528.4447985362</v>
      </c>
      <c r="C55" s="54">
        <v>12642.945594343801</v>
      </c>
      <c r="D55" s="89">
        <v>13050.012830123396</v>
      </c>
      <c r="E55" s="89">
        <v>12375.168620645012</v>
      </c>
      <c r="F55" s="54">
        <v>13164.381751432</v>
      </c>
      <c r="G55" s="89">
        <v>13629.584006073876</v>
      </c>
      <c r="H55" s="54">
        <v>13986.540695998141</v>
      </c>
      <c r="I55" s="54">
        <v>15131.54825471878</v>
      </c>
      <c r="J55" s="54">
        <v>14484.645172169145</v>
      </c>
      <c r="K55" s="54">
        <v>17483.237977165241</v>
      </c>
      <c r="L55" s="54">
        <v>17174.840529254583</v>
      </c>
      <c r="M55" s="54">
        <f>Prix_Médians!H3</f>
        <v>18454.959352054721</v>
      </c>
      <c r="N55" s="115">
        <f>(M55-L55)/L55</f>
        <v>7.4534539090459706E-2</v>
      </c>
      <c r="O55" s="52"/>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8"/>
      <c r="CS55" s="38"/>
      <c r="CT55" s="38"/>
      <c r="CU55" s="38"/>
      <c r="CV55" s="38"/>
      <c r="CW55" s="38"/>
      <c r="CY55" s="38"/>
      <c r="CZ55" s="39"/>
      <c r="DG55" s="63"/>
      <c r="DH55" s="63"/>
      <c r="DI55" s="63"/>
      <c r="DJ55" s="63"/>
      <c r="DK55" s="63"/>
      <c r="DL55" s="63"/>
      <c r="DM55" s="63"/>
    </row>
    <row r="56" spans="1:281" x14ac:dyDescent="0.35">
      <c r="A56" s="10" t="s">
        <v>566</v>
      </c>
      <c r="B56" s="49">
        <v>10693.448948602621</v>
      </c>
      <c r="C56" s="49">
        <v>10861.695594343801</v>
      </c>
      <c r="D56" s="90">
        <v>11107.512830123396</v>
      </c>
      <c r="E56" s="90">
        <v>10675.168620645012</v>
      </c>
      <c r="F56" s="49">
        <v>11483.131751431963</v>
      </c>
      <c r="G56" s="89">
        <v>11831.66733940721</v>
      </c>
      <c r="H56" s="54">
        <v>12082.790695998141</v>
      </c>
      <c r="I56" s="54">
        <v>13320.79825471878</v>
      </c>
      <c r="J56" s="54">
        <v>12638.326990350963</v>
      </c>
      <c r="K56" s="54">
        <v>15441.737977165241</v>
      </c>
      <c r="L56" s="54">
        <v>15032.403029254583</v>
      </c>
      <c r="M56" s="54">
        <f>Prix_Médians!H4</f>
        <v>16192.834352054719</v>
      </c>
      <c r="N56" s="115">
        <f t="shared" ref="N56:N58" si="27">(M56-L56)/L56</f>
        <v>7.7195330682780283E-2</v>
      </c>
      <c r="O56" s="52"/>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8"/>
      <c r="CS56" s="39"/>
      <c r="CT56" s="39"/>
      <c r="CU56" s="39"/>
      <c r="CV56" s="39"/>
      <c r="CW56" s="39"/>
      <c r="CY56" s="39"/>
      <c r="CZ56" s="39"/>
    </row>
    <row r="57" spans="1:281" x14ac:dyDescent="0.35">
      <c r="A57" s="10" t="s">
        <v>568</v>
      </c>
      <c r="B57" s="49">
        <v>1834.9958499335989</v>
      </c>
      <c r="C57" s="49">
        <v>1781.25</v>
      </c>
      <c r="D57" s="90">
        <v>1942.5</v>
      </c>
      <c r="E57" s="90">
        <v>1700</v>
      </c>
      <c r="F57" s="49">
        <v>1681.25</v>
      </c>
      <c r="G57" s="89">
        <v>1797.9166666666665</v>
      </c>
      <c r="H57" s="54">
        <v>1903.75</v>
      </c>
      <c r="I57" s="54">
        <v>1810.75</v>
      </c>
      <c r="J57" s="54">
        <v>1846.3181818181818</v>
      </c>
      <c r="K57" s="54">
        <v>2041.5</v>
      </c>
      <c r="L57" s="54">
        <v>2142.4375</v>
      </c>
      <c r="M57" s="54">
        <f>Prix_Médians!H5</f>
        <v>2262.125</v>
      </c>
      <c r="N57" s="115">
        <f>(M57-L57)/L57</f>
        <v>5.5865106916771198E-2</v>
      </c>
      <c r="O57" s="52"/>
    </row>
    <row r="58" spans="1:281" x14ac:dyDescent="0.35">
      <c r="A58" s="34" t="s">
        <v>24</v>
      </c>
      <c r="B58" s="49">
        <v>18492.1875</v>
      </c>
      <c r="C58" s="49">
        <v>4333.333333333333</v>
      </c>
      <c r="D58" s="90">
        <v>3937.5</v>
      </c>
      <c r="E58" s="90">
        <v>4500</v>
      </c>
      <c r="F58" s="49">
        <v>4125</v>
      </c>
      <c r="G58" s="89">
        <v>4406.25</v>
      </c>
      <c r="H58" s="54">
        <v>5062.5</v>
      </c>
      <c r="I58" s="54">
        <v>5100</v>
      </c>
      <c r="J58" s="54">
        <v>4031.25</v>
      </c>
      <c r="K58" s="54">
        <v>750</v>
      </c>
      <c r="L58" s="54">
        <v>5400</v>
      </c>
      <c r="M58" s="54">
        <f>Prix_Médians!H9</f>
        <v>3000</v>
      </c>
      <c r="N58" s="115">
        <f t="shared" si="27"/>
        <v>-0.44444444444444442</v>
      </c>
      <c r="O58" s="52"/>
    </row>
    <row r="59" spans="1:281" x14ac:dyDescent="0.35">
      <c r="A59" s="34"/>
      <c r="B59" s="49"/>
      <c r="C59" s="49"/>
      <c r="D59" s="90"/>
      <c r="E59" s="90"/>
      <c r="F59" s="49"/>
      <c r="G59" s="90"/>
      <c r="H59" s="49"/>
      <c r="I59" s="49"/>
      <c r="J59" s="49"/>
      <c r="K59" s="49"/>
      <c r="L59" s="49"/>
      <c r="M59" s="49"/>
      <c r="N59" s="49"/>
      <c r="O59" s="10"/>
    </row>
    <row r="60" spans="1:281" x14ac:dyDescent="0.35">
      <c r="A60" s="9" t="s">
        <v>627</v>
      </c>
      <c r="B60" s="34"/>
      <c r="D60" s="87"/>
      <c r="E60" s="87"/>
      <c r="G60" s="87"/>
      <c r="O60" s="10"/>
    </row>
    <row r="61" spans="1:281" x14ac:dyDescent="0.35">
      <c r="A61" s="15" t="s">
        <v>625</v>
      </c>
      <c r="B61" s="43">
        <v>44136</v>
      </c>
      <c r="C61" s="43">
        <v>44197</v>
      </c>
      <c r="D61" s="85">
        <v>44228</v>
      </c>
      <c r="E61" s="43">
        <v>44256</v>
      </c>
      <c r="F61" s="43">
        <v>44287</v>
      </c>
      <c r="G61" s="85">
        <v>44317</v>
      </c>
      <c r="H61" s="43">
        <v>44348</v>
      </c>
      <c r="I61" s="43">
        <v>44378</v>
      </c>
      <c r="J61" s="43">
        <v>44470</v>
      </c>
      <c r="K61" s="43">
        <v>44501</v>
      </c>
      <c r="L61" s="43">
        <v>44562</v>
      </c>
      <c r="M61" s="43">
        <v>44593</v>
      </c>
      <c r="N61" s="43" t="s">
        <v>4605</v>
      </c>
    </row>
    <row r="62" spans="1:281" x14ac:dyDescent="0.35">
      <c r="A62" s="11" t="s">
        <v>628</v>
      </c>
      <c r="B62" s="54">
        <v>12864.217947116185</v>
      </c>
      <c r="C62" s="54">
        <v>12576.322511654344</v>
      </c>
      <c r="D62" s="91">
        <v>12917.16800253719</v>
      </c>
      <c r="E62" s="91">
        <v>13934.059028178204</v>
      </c>
      <c r="F62" s="48">
        <v>13381.987852227727</v>
      </c>
      <c r="G62" s="91">
        <v>14351.250672740542</v>
      </c>
      <c r="H62" s="48">
        <v>15776.731538077102</v>
      </c>
      <c r="I62" s="48">
        <v>15334.493657017631</v>
      </c>
      <c r="J62" s="48">
        <v>14716.783480026479</v>
      </c>
      <c r="K62" s="48">
        <v>17654.124553108039</v>
      </c>
      <c r="L62" s="48">
        <v>17131.936019970766</v>
      </c>
      <c r="M62" s="48">
        <f>Prix_Médians!V63</f>
        <v>18308.116960750376</v>
      </c>
      <c r="N62" s="116">
        <f>(M62-L62)/L62</f>
        <v>6.8654292159889649E-2</v>
      </c>
      <c r="O62" s="28"/>
    </row>
    <row r="63" spans="1:281" x14ac:dyDescent="0.35">
      <c r="A63" s="10" t="s">
        <v>629</v>
      </c>
      <c r="B63" s="49">
        <v>11085.606836005074</v>
      </c>
      <c r="C63" s="49">
        <v>10721.322511654344</v>
      </c>
      <c r="D63" s="90">
        <v>10940.91800253719</v>
      </c>
      <c r="E63" s="90">
        <v>12291.559028178204</v>
      </c>
      <c r="F63" s="49">
        <v>11675.737852227727</v>
      </c>
      <c r="G63" s="91">
        <v>12654.584006073876</v>
      </c>
      <c r="H63" s="48">
        <v>13885.481538077102</v>
      </c>
      <c r="I63" s="48">
        <v>13461.243657017631</v>
      </c>
      <c r="J63" s="48">
        <v>12742.493657017629</v>
      </c>
      <c r="K63" s="48">
        <v>15600.124553108039</v>
      </c>
      <c r="L63" s="48">
        <v>14989.498519970766</v>
      </c>
      <c r="M63" s="48">
        <f>Prix_Médians!T63</f>
        <v>16127.616960750374</v>
      </c>
      <c r="N63" s="116">
        <f t="shared" ref="N63:N64" si="28">(M63-L63)/L63</f>
        <v>7.5927719614053354E-2</v>
      </c>
      <c r="P63" s="28"/>
    </row>
    <row r="64" spans="1:281" x14ac:dyDescent="0.35">
      <c r="A64" s="10" t="s">
        <v>630</v>
      </c>
      <c r="B64" s="49">
        <v>1778.6111111111111</v>
      </c>
      <c r="C64" s="49">
        <v>1855</v>
      </c>
      <c r="D64" s="90">
        <v>1976.25</v>
      </c>
      <c r="E64" s="90">
        <v>1642.5</v>
      </c>
      <c r="F64" s="49">
        <v>1706.25</v>
      </c>
      <c r="G64" s="91">
        <v>1696.6666666666665</v>
      </c>
      <c r="H64" s="48">
        <v>1891.25</v>
      </c>
      <c r="I64" s="48">
        <v>1873.25</v>
      </c>
      <c r="J64" s="48">
        <v>1974.2898230088495</v>
      </c>
      <c r="K64" s="48">
        <v>2054</v>
      </c>
      <c r="L64" s="48">
        <v>2142.4375</v>
      </c>
      <c r="M64" s="48">
        <f>Prix_Médians!U63</f>
        <v>2180.5</v>
      </c>
      <c r="N64" s="116">
        <f t="shared" si="28"/>
        <v>1.7765979170920973E-2</v>
      </c>
      <c r="O64" s="50"/>
    </row>
    <row r="65" spans="1:282" x14ac:dyDescent="0.35">
      <c r="A65" s="32"/>
      <c r="B65" s="32"/>
      <c r="C65" s="32"/>
      <c r="D65" s="87"/>
      <c r="E65" s="87"/>
      <c r="F65" s="32"/>
      <c r="G65" s="87"/>
      <c r="H65" s="32"/>
      <c r="I65" s="32"/>
      <c r="J65" s="32"/>
      <c r="K65" s="32"/>
      <c r="L65" s="32"/>
      <c r="M65" s="32"/>
      <c r="N65" s="32"/>
      <c r="JU65" s="32"/>
      <c r="JV65" s="32"/>
    </row>
    <row r="66" spans="1:282" x14ac:dyDescent="0.35">
      <c r="A66" s="9" t="s">
        <v>631</v>
      </c>
      <c r="D66" s="87"/>
      <c r="E66" s="87"/>
      <c r="G66" s="87"/>
      <c r="JU66" s="32"/>
      <c r="JV66" s="32"/>
    </row>
    <row r="67" spans="1:282" x14ac:dyDescent="0.35">
      <c r="A67" s="15" t="s">
        <v>625</v>
      </c>
      <c r="B67" s="43">
        <v>44136</v>
      </c>
      <c r="C67" s="43">
        <v>44197</v>
      </c>
      <c r="D67" s="85">
        <v>44228</v>
      </c>
      <c r="E67" s="43">
        <v>44256</v>
      </c>
      <c r="F67" s="43">
        <v>44287</v>
      </c>
      <c r="G67" s="85">
        <v>44317</v>
      </c>
      <c r="H67" s="43">
        <v>44348</v>
      </c>
      <c r="I67" s="43">
        <v>44378</v>
      </c>
      <c r="J67" s="43">
        <v>44470</v>
      </c>
      <c r="K67" s="43">
        <v>44501</v>
      </c>
      <c r="L67" s="43">
        <v>44562</v>
      </c>
      <c r="M67" s="43">
        <v>44593</v>
      </c>
      <c r="N67" s="43" t="s">
        <v>4605</v>
      </c>
      <c r="JU67" s="32"/>
      <c r="JV67" s="32"/>
    </row>
    <row r="68" spans="1:282" x14ac:dyDescent="0.35">
      <c r="A68" s="11" t="s">
        <v>632</v>
      </c>
      <c r="B68" s="54">
        <v>12318.032281935955</v>
      </c>
      <c r="C68" s="54">
        <v>12753.979596906756</v>
      </c>
      <c r="D68" s="91">
        <v>13390.333342943901</v>
      </c>
      <c r="E68" s="91">
        <v>12079.701232630576</v>
      </c>
      <c r="F68" s="48">
        <v>13358.858983969532</v>
      </c>
      <c r="G68" s="91">
        <v>12669.493861843104</v>
      </c>
      <c r="H68" s="48">
        <v>13217.361300119161</v>
      </c>
      <c r="I68" s="48">
        <v>14096.791272632901</v>
      </c>
      <c r="J68" s="48">
        <v>14209.2562757083</v>
      </c>
      <c r="K68" s="48">
        <v>17140.196560373639</v>
      </c>
      <c r="L68" s="48">
        <v>17471.684419809302</v>
      </c>
      <c r="M68" s="48">
        <f>Prix_Médians!V64</f>
        <v>17942.481984969036</v>
      </c>
      <c r="N68" s="245">
        <f>(M68-L68)/L68</f>
        <v>2.6946318045096198E-2</v>
      </c>
      <c r="O68" s="109"/>
      <c r="JU68" s="32"/>
      <c r="JV68" s="32"/>
    </row>
    <row r="69" spans="1:282" x14ac:dyDescent="0.35">
      <c r="A69" s="10" t="s">
        <v>633</v>
      </c>
      <c r="B69" s="49">
        <v>10505.948948602621</v>
      </c>
      <c r="C69" s="49">
        <v>10973.979596906756</v>
      </c>
      <c r="D69" s="90">
        <v>11412.000009610567</v>
      </c>
      <c r="E69" s="90">
        <v>10325.53456596391</v>
      </c>
      <c r="F69" s="49">
        <v>11557.192317302866</v>
      </c>
      <c r="G69" s="90">
        <v>10707.202195176438</v>
      </c>
      <c r="H69" s="49">
        <v>11315.277966785827</v>
      </c>
      <c r="I69" s="49">
        <v>12302.791272632901</v>
      </c>
      <c r="J69" s="49">
        <v>12498.506275708278</v>
      </c>
      <c r="K69" s="49">
        <v>15289.571560373639</v>
      </c>
      <c r="L69" s="48">
        <v>15294.6219198093</v>
      </c>
      <c r="M69" s="48">
        <f>Prix_Médians!T64</f>
        <v>15759.106984969036</v>
      </c>
      <c r="N69" s="245">
        <f t="shared" ref="N69:N70" si="29">(M69-L69)/L69</f>
        <v>3.0369176014618783E-2</v>
      </c>
      <c r="O69" s="109"/>
      <c r="P69" s="51"/>
      <c r="JU69" s="32"/>
      <c r="JV69" s="32"/>
    </row>
    <row r="70" spans="1:282" x14ac:dyDescent="0.35">
      <c r="A70" s="10" t="s">
        <v>634</v>
      </c>
      <c r="B70" s="49">
        <v>1812.0833333333335</v>
      </c>
      <c r="C70" s="49">
        <v>1780</v>
      </c>
      <c r="D70" s="90">
        <v>1978.3333333333333</v>
      </c>
      <c r="E70" s="90">
        <v>1754.1666666666667</v>
      </c>
      <c r="F70" s="49">
        <v>1801.6666666666667</v>
      </c>
      <c r="G70" s="90">
        <v>1962.2916666666667</v>
      </c>
      <c r="H70" s="49">
        <v>1902.0833333333333</v>
      </c>
      <c r="I70" s="49">
        <v>1794</v>
      </c>
      <c r="J70" s="49">
        <v>1710.75</v>
      </c>
      <c r="K70" s="49">
        <v>1850.625</v>
      </c>
      <c r="L70" s="48">
        <v>2177.0625</v>
      </c>
      <c r="M70" s="48">
        <f>Prix_Médians!U64</f>
        <v>2183.375</v>
      </c>
      <c r="N70" s="245">
        <f t="shared" si="29"/>
        <v>2.8995492779835216E-3</v>
      </c>
      <c r="O70" s="109"/>
      <c r="JU70" s="32"/>
      <c r="JV70" s="32"/>
    </row>
    <row r="71" spans="1:282" x14ac:dyDescent="0.35">
      <c r="D71" s="87"/>
      <c r="E71" s="87"/>
      <c r="JU71" s="32"/>
      <c r="JV71" s="32"/>
    </row>
    <row r="72" spans="1:282" x14ac:dyDescent="0.35">
      <c r="D72" s="87"/>
      <c r="E72" s="87"/>
      <c r="JU72" s="32"/>
      <c r="JV72" s="32"/>
    </row>
    <row r="73" spans="1:282" x14ac:dyDescent="0.35">
      <c r="A73" s="9" t="s">
        <v>635</v>
      </c>
      <c r="D73" s="87"/>
      <c r="E73" s="87"/>
      <c r="JU73" s="32"/>
      <c r="JV73" s="32"/>
    </row>
    <row r="74" spans="1:282" x14ac:dyDescent="0.35">
      <c r="A74" s="15" t="s">
        <v>636</v>
      </c>
      <c r="B74" s="43">
        <v>44136</v>
      </c>
      <c r="C74" s="43">
        <v>44197</v>
      </c>
      <c r="D74" s="85">
        <v>44228</v>
      </c>
      <c r="E74" s="43">
        <v>44256</v>
      </c>
      <c r="F74" s="43">
        <v>44287</v>
      </c>
      <c r="G74" s="43">
        <v>44317</v>
      </c>
      <c r="H74" s="43">
        <v>44348</v>
      </c>
      <c r="I74" s="43">
        <v>44378</v>
      </c>
      <c r="J74" s="43">
        <v>44470</v>
      </c>
      <c r="K74" s="43">
        <v>44501</v>
      </c>
      <c r="L74" s="43">
        <v>44562</v>
      </c>
      <c r="M74" s="43">
        <v>44593</v>
      </c>
      <c r="N74" s="43" t="s">
        <v>4605</v>
      </c>
      <c r="O74" s="32"/>
      <c r="JU74" s="32"/>
      <c r="JV74" s="32"/>
    </row>
    <row r="75" spans="1:282" x14ac:dyDescent="0.35">
      <c r="A75" s="10" t="s">
        <v>318</v>
      </c>
      <c r="B75" s="67">
        <v>0.61</v>
      </c>
      <c r="C75" s="67">
        <v>0.53731343283582089</v>
      </c>
      <c r="D75" s="92">
        <v>0.50617283950617287</v>
      </c>
      <c r="E75" s="92">
        <v>0.33898305084745761</v>
      </c>
      <c r="F75" s="67">
        <v>0.4358974358974359</v>
      </c>
      <c r="G75" s="67">
        <v>0.49122807017543857</v>
      </c>
      <c r="H75" s="67">
        <v>0.36923076923076925</v>
      </c>
      <c r="I75" s="67">
        <v>0.47619047619047616</v>
      </c>
      <c r="J75" s="67">
        <v>0.57017543859649122</v>
      </c>
      <c r="K75" s="67">
        <v>0.72222222222222221</v>
      </c>
      <c r="L75" s="67">
        <v>0.67326732673267331</v>
      </c>
      <c r="M75" s="67">
        <f>GETPIVOTDATA("%",Approvisionnement_nourritures!$A$2,"q4_1_ruptures_nourriture","oui")</f>
        <v>0.57333333333333336</v>
      </c>
      <c r="N75" s="115">
        <f>(M75-L75)/L75</f>
        <v>-0.14843137254901961</v>
      </c>
      <c r="O75" s="32"/>
      <c r="JU75" s="32"/>
      <c r="JV75" s="32"/>
    </row>
    <row r="76" spans="1:282" x14ac:dyDescent="0.35">
      <c r="A76" s="10" t="s">
        <v>597</v>
      </c>
      <c r="B76" s="67">
        <v>0.48</v>
      </c>
      <c r="C76" s="67">
        <v>0.52112676056338025</v>
      </c>
      <c r="D76" s="92">
        <v>0.42499999999999999</v>
      </c>
      <c r="E76" s="92">
        <v>0.29508196721311475</v>
      </c>
      <c r="F76" s="67">
        <v>0.36666666666666664</v>
      </c>
      <c r="G76" s="67">
        <v>0.45454545454545453</v>
      </c>
      <c r="H76" s="67">
        <v>0.37254901960784315</v>
      </c>
      <c r="I76" s="67">
        <v>0.24561403508771928</v>
      </c>
      <c r="J76" s="67">
        <v>0.45985401459854014</v>
      </c>
      <c r="K76" s="67">
        <v>0.54838709677419351</v>
      </c>
      <c r="L76" s="67">
        <v>0.61290322580645162</v>
      </c>
      <c r="M76" s="67">
        <f>GETPIVOTDATA("%",Approvisionnement_EHA!$A$3,"q4_1_ruptures_eha","oui")</f>
        <v>0.55639097744360899</v>
      </c>
      <c r="N76" s="115">
        <f>(M76-L76)/L76</f>
        <v>-9.2204194697269551E-2</v>
      </c>
      <c r="O76" s="32"/>
      <c r="JU76" s="32"/>
      <c r="JV76" s="32"/>
    </row>
    <row r="77" spans="1:282" x14ac:dyDescent="0.35">
      <c r="B77" s="34"/>
      <c r="C77" s="34"/>
      <c r="D77" s="84"/>
      <c r="E77" s="84"/>
      <c r="F77" s="34"/>
      <c r="G77" s="34"/>
      <c r="H77" s="34"/>
      <c r="I77" s="34"/>
      <c r="J77" s="34"/>
      <c r="K77" s="34"/>
      <c r="L77" s="34"/>
      <c r="M77" s="34"/>
      <c r="N77" s="34"/>
      <c r="O77" s="32"/>
      <c r="JU77" s="32"/>
      <c r="JV77" s="32"/>
    </row>
    <row r="78" spans="1:282" x14ac:dyDescent="0.35">
      <c r="A78" s="9" t="s">
        <v>637</v>
      </c>
      <c r="B78" s="34"/>
      <c r="C78" s="34"/>
      <c r="D78" s="84"/>
      <c r="E78" s="84"/>
      <c r="F78" s="34"/>
      <c r="G78" s="34"/>
      <c r="H78" s="34"/>
      <c r="I78" s="34"/>
      <c r="J78" s="34"/>
      <c r="K78" s="34"/>
      <c r="L78" s="34"/>
      <c r="M78" s="34"/>
      <c r="N78" s="34"/>
      <c r="O78" s="32"/>
      <c r="JU78" s="32"/>
      <c r="JV78" s="32"/>
    </row>
    <row r="79" spans="1:282" x14ac:dyDescent="0.35">
      <c r="A79" s="15" t="s">
        <v>636</v>
      </c>
      <c r="B79" s="43">
        <v>44136</v>
      </c>
      <c r="C79" s="43">
        <v>44197</v>
      </c>
      <c r="D79" s="85">
        <v>44228</v>
      </c>
      <c r="E79" s="43">
        <v>44256</v>
      </c>
      <c r="F79" s="43">
        <v>44287</v>
      </c>
      <c r="G79" s="43">
        <v>44317</v>
      </c>
      <c r="H79" s="43">
        <v>44348</v>
      </c>
      <c r="I79" s="43">
        <v>44378</v>
      </c>
      <c r="J79" s="43">
        <v>44470</v>
      </c>
      <c r="K79" s="43">
        <v>44501</v>
      </c>
      <c r="L79" s="43">
        <v>44562</v>
      </c>
      <c r="M79" s="43">
        <v>44593</v>
      </c>
      <c r="N79" s="43" t="s">
        <v>4605</v>
      </c>
      <c r="O79" s="32"/>
      <c r="JU79" s="32"/>
      <c r="JV79" s="32"/>
    </row>
    <row r="80" spans="1:282" x14ac:dyDescent="0.35">
      <c r="A80" s="10" t="s">
        <v>318</v>
      </c>
      <c r="B80" s="67">
        <v>0.42</v>
      </c>
      <c r="C80" s="67">
        <v>0.31343283582089554</v>
      </c>
      <c r="D80" s="92">
        <v>0.34567901234567899</v>
      </c>
      <c r="E80" s="92">
        <v>0.3559322033898305</v>
      </c>
      <c r="F80" s="67">
        <v>0.34615384615384615</v>
      </c>
      <c r="G80" s="67">
        <v>0.36842105263157893</v>
      </c>
      <c r="H80" s="67">
        <v>0.27692307692307694</v>
      </c>
      <c r="I80" s="67">
        <v>0.38095238095238093</v>
      </c>
      <c r="J80" s="67">
        <v>0.45614035087719296</v>
      </c>
      <c r="K80" s="67">
        <v>0.30555555555555558</v>
      </c>
      <c r="L80" s="67">
        <v>0.18811881188118812</v>
      </c>
      <c r="M80" s="67">
        <f>GETPIVOTDATA("%",Approvisionnement_nourritures!$A$99,"q4_4_capacite_stock_nourriture","oui")</f>
        <v>0.28666666666666668</v>
      </c>
      <c r="N80" s="115">
        <f>(M80-L80)/L80</f>
        <v>0.52385964912280714</v>
      </c>
      <c r="O80" s="32"/>
      <c r="JU80" s="32"/>
      <c r="JV80" s="32"/>
    </row>
    <row r="81" spans="1:282" x14ac:dyDescent="0.35">
      <c r="A81" s="10" t="s">
        <v>597</v>
      </c>
      <c r="B81" s="67">
        <v>0.51</v>
      </c>
      <c r="C81" s="67">
        <v>0.23943661971830985</v>
      </c>
      <c r="D81" s="92">
        <v>0.42499999999999999</v>
      </c>
      <c r="E81" s="92">
        <v>0.34426229508196721</v>
      </c>
      <c r="F81" s="67">
        <v>0.26229508196721313</v>
      </c>
      <c r="G81" s="67">
        <v>0.23636363636363636</v>
      </c>
      <c r="H81" s="67">
        <v>0.25454545454545452</v>
      </c>
      <c r="I81" s="67">
        <v>0.24561403508771928</v>
      </c>
      <c r="J81" s="67">
        <v>0.33576642335766421</v>
      </c>
      <c r="K81" s="67">
        <v>0.29032258064516131</v>
      </c>
      <c r="L81" s="67">
        <v>0.32258064516129031</v>
      </c>
      <c r="M81" s="67">
        <f>GETPIVOTDATA("%",Approvisionnement_EHA!$A$92,"q4_4_capacite_stock_eha","oui")</f>
        <v>0.26315789473684209</v>
      </c>
      <c r="N81" s="115">
        <f>(M81-L81)/L81</f>
        <v>-0.18421052631578949</v>
      </c>
      <c r="O81" s="32"/>
      <c r="JU81" s="32"/>
      <c r="JV81" s="32"/>
    </row>
    <row r="82" spans="1:282" x14ac:dyDescent="0.35">
      <c r="B82" s="34"/>
      <c r="C82" s="34"/>
      <c r="D82" s="84"/>
      <c r="E82" s="84"/>
      <c r="F82" s="34"/>
      <c r="G82" s="34"/>
      <c r="H82" s="34"/>
      <c r="I82" s="34"/>
      <c r="J82" s="34"/>
      <c r="K82" s="34"/>
      <c r="L82" s="34"/>
      <c r="M82" s="34"/>
      <c r="N82" s="34"/>
      <c r="O82" s="34"/>
      <c r="JU82" s="32"/>
      <c r="JV82" s="32"/>
    </row>
    <row r="83" spans="1:282" x14ac:dyDescent="0.35">
      <c r="A83" s="9" t="s">
        <v>638</v>
      </c>
      <c r="B83" s="34"/>
      <c r="C83" s="34"/>
      <c r="D83" s="84"/>
      <c r="E83" s="84"/>
      <c r="F83" s="34"/>
      <c r="G83" s="34"/>
      <c r="H83" s="34"/>
      <c r="I83" s="34"/>
      <c r="J83" s="34"/>
      <c r="K83" s="34"/>
      <c r="L83" s="34"/>
      <c r="M83" s="34"/>
      <c r="N83" s="34"/>
      <c r="O83" s="34"/>
      <c r="JU83" s="32"/>
      <c r="JV83" s="32"/>
    </row>
    <row r="84" spans="1:282" x14ac:dyDescent="0.35">
      <c r="A84" s="15" t="s">
        <v>636</v>
      </c>
      <c r="B84" s="43">
        <v>44136</v>
      </c>
      <c r="C84" s="43">
        <v>44197</v>
      </c>
      <c r="D84" s="85">
        <v>44228</v>
      </c>
      <c r="E84" s="43">
        <v>44256</v>
      </c>
      <c r="F84" s="43">
        <v>44287</v>
      </c>
      <c r="G84" s="43">
        <v>44317</v>
      </c>
      <c r="H84" s="43">
        <v>44348</v>
      </c>
      <c r="I84" s="43">
        <v>44378</v>
      </c>
      <c r="J84" s="43">
        <v>44470</v>
      </c>
      <c r="K84" s="43">
        <v>44501</v>
      </c>
      <c r="L84" s="43">
        <v>44562</v>
      </c>
      <c r="M84" s="43">
        <v>44593</v>
      </c>
      <c r="N84" s="43" t="s">
        <v>4605</v>
      </c>
      <c r="O84" s="32"/>
      <c r="JU84" s="32"/>
      <c r="JV84" s="32"/>
    </row>
    <row r="85" spans="1:282" x14ac:dyDescent="0.35">
      <c r="A85" s="10" t="s">
        <v>318</v>
      </c>
      <c r="B85" s="67">
        <v>0.46</v>
      </c>
      <c r="C85" s="67">
        <v>0.52238805970149249</v>
      </c>
      <c r="D85" s="92">
        <v>0.37037037037037035</v>
      </c>
      <c r="E85" s="92">
        <v>0.38983050847457629</v>
      </c>
      <c r="F85" s="67">
        <v>0.44871794871794873</v>
      </c>
      <c r="G85" s="67">
        <v>0.40350877192982454</v>
      </c>
      <c r="H85" s="67">
        <v>0.4</v>
      </c>
      <c r="I85" s="67">
        <v>0.58730158730158732</v>
      </c>
      <c r="J85" s="67">
        <v>0.32456140350877194</v>
      </c>
      <c r="K85" s="67">
        <v>0.41666666666666669</v>
      </c>
      <c r="L85" s="67">
        <v>0.38613861386138615</v>
      </c>
      <c r="M85" s="67">
        <f>GETPIVOTDATA("%",Approvisionnement_nourritures!$A$92,"q4_4_credit_fournisseur_nourriture","oui")</f>
        <v>0.52666666666666662</v>
      </c>
      <c r="N85" s="115">
        <f>(M85-L85)/L85</f>
        <v>0.36393162393162376</v>
      </c>
      <c r="O85" s="32"/>
      <c r="JU85" s="32"/>
      <c r="JV85" s="32"/>
    </row>
    <row r="86" spans="1:282" x14ac:dyDescent="0.35">
      <c r="A86" s="10" t="s">
        <v>597</v>
      </c>
      <c r="B86" s="67">
        <v>0.38</v>
      </c>
      <c r="C86" s="67">
        <v>0.36619718309859156</v>
      </c>
      <c r="D86" s="92">
        <v>0.35</v>
      </c>
      <c r="E86" s="92">
        <v>0.24590163934426229</v>
      </c>
      <c r="F86" s="67">
        <v>0.34426229508196721</v>
      </c>
      <c r="G86" s="67">
        <v>0.32727272727272727</v>
      </c>
      <c r="H86" s="67">
        <v>0.35294117647058826</v>
      </c>
      <c r="I86" s="67">
        <v>0.19298245614035087</v>
      </c>
      <c r="J86" s="67">
        <v>0.46715328467153283</v>
      </c>
      <c r="K86" s="67">
        <v>0.22580645161290322</v>
      </c>
      <c r="L86" s="67">
        <v>0.4946236559139785</v>
      </c>
      <c r="M86" s="67">
        <f>GETPIVOTDATA("%",Approvisionnement_EHA!$A$85,"q4_4_credit_fournisseur_eha","oui")</f>
        <v>0.36090225563909772</v>
      </c>
      <c r="N86" s="115">
        <f>(M86-L86)/L86</f>
        <v>-0.27034978751225897</v>
      </c>
      <c r="O86" s="32"/>
      <c r="JU86" s="32"/>
      <c r="JV86" s="32"/>
    </row>
    <row r="87" spans="1:282" x14ac:dyDescent="0.35">
      <c r="O87" s="32"/>
    </row>
    <row r="88" spans="1:282" x14ac:dyDescent="0.35">
      <c r="O88" s="32"/>
    </row>
    <row r="89" spans="1:282" x14ac:dyDescent="0.35">
      <c r="A89" s="15" t="s">
        <v>549</v>
      </c>
      <c r="G89" s="15" t="s">
        <v>639</v>
      </c>
      <c r="H89" s="15" t="s">
        <v>640</v>
      </c>
      <c r="I89" s="15" t="s">
        <v>641</v>
      </c>
      <c r="J89" s="15" t="s">
        <v>3585</v>
      </c>
      <c r="K89" s="15" t="s">
        <v>3586</v>
      </c>
      <c r="L89" s="15" t="s">
        <v>3587</v>
      </c>
      <c r="M89" s="15" t="s">
        <v>4608</v>
      </c>
      <c r="N89" s="43" t="s">
        <v>4605</v>
      </c>
      <c r="O89" s="32"/>
    </row>
    <row r="90" spans="1:282" x14ac:dyDescent="0.35">
      <c r="A90" s="80" t="s">
        <v>600</v>
      </c>
      <c r="G90" s="81"/>
      <c r="H90" s="81"/>
      <c r="I90" s="81"/>
      <c r="J90" s="81"/>
      <c r="K90" s="68">
        <v>17728.304194056793</v>
      </c>
      <c r="L90" s="68">
        <v>18638.923759274177</v>
      </c>
      <c r="M90" s="68">
        <f>Prix_Médians!V48</f>
        <v>19487.849109099276</v>
      </c>
      <c r="N90" s="264">
        <f>(M90-L90)/L90</f>
        <v>4.5545835198917965E-2</v>
      </c>
      <c r="O90" s="32"/>
    </row>
    <row r="91" spans="1:282" x14ac:dyDescent="0.35">
      <c r="A91" s="80" t="s">
        <v>1791</v>
      </c>
      <c r="G91" s="81"/>
      <c r="H91" s="81"/>
      <c r="I91" s="81"/>
      <c r="J91" s="68">
        <v>17034.285338100155</v>
      </c>
      <c r="K91" s="81" t="s">
        <v>259</v>
      </c>
      <c r="L91" s="68">
        <v>18794.332910467816</v>
      </c>
      <c r="M91" s="68">
        <f>Prix_Médians!V49</f>
        <v>20510.358935699238</v>
      </c>
      <c r="N91" s="264">
        <f t="shared" ref="N91:N99" si="30">(M91-L91)/L91</f>
        <v>9.1305503281558495E-2</v>
      </c>
      <c r="O91" s="32"/>
    </row>
    <row r="92" spans="1:282" x14ac:dyDescent="0.35">
      <c r="A92" s="80" t="s">
        <v>601</v>
      </c>
      <c r="G92" s="81"/>
      <c r="H92" s="81"/>
      <c r="I92" s="81"/>
      <c r="J92" s="68">
        <v>15220.735531797016</v>
      </c>
      <c r="K92" s="81" t="s">
        <v>259</v>
      </c>
      <c r="L92" s="68">
        <v>16484.788406277607</v>
      </c>
      <c r="M92" s="68">
        <f>Prix_Médians!V50</f>
        <v>17614.977189289944</v>
      </c>
      <c r="N92" s="264">
        <f t="shared" si="30"/>
        <v>6.8559495891494016E-2</v>
      </c>
      <c r="O92" s="32"/>
    </row>
    <row r="93" spans="1:282" x14ac:dyDescent="0.35">
      <c r="A93" s="10" t="s">
        <v>239</v>
      </c>
      <c r="G93" s="60">
        <v>15244.987217929487</v>
      </c>
      <c r="H93" s="60">
        <v>17519.449217698799</v>
      </c>
      <c r="I93" s="117">
        <v>15433.435964709941</v>
      </c>
      <c r="J93" s="117">
        <v>14738.293343712743</v>
      </c>
      <c r="K93" s="117">
        <v>17645.26628993194</v>
      </c>
      <c r="L93" s="117">
        <v>16893.479291604177</v>
      </c>
      <c r="M93" s="68">
        <f>Prix_Médians!V51</f>
        <v>18382.173509399126</v>
      </c>
      <c r="N93" s="264">
        <f t="shared" si="30"/>
        <v>8.8122416471946644E-2</v>
      </c>
      <c r="O93" s="32"/>
    </row>
    <row r="94" spans="1:282" x14ac:dyDescent="0.35">
      <c r="A94" s="10" t="s">
        <v>331</v>
      </c>
      <c r="G94" s="117">
        <v>13641.982713571086</v>
      </c>
      <c r="H94" s="117">
        <v>13692.613861338548</v>
      </c>
      <c r="I94" s="117">
        <v>15632.510994713128</v>
      </c>
      <c r="J94" s="117">
        <v>13815.544939068915</v>
      </c>
      <c r="K94" s="278" t="s">
        <v>259</v>
      </c>
      <c r="L94" s="117">
        <v>16678.108820589689</v>
      </c>
      <c r="M94" s="68">
        <f>Prix_Médians!V52</f>
        <v>17137.531955176233</v>
      </c>
      <c r="N94" s="264">
        <f t="shared" si="30"/>
        <v>2.754647661366565E-2</v>
      </c>
      <c r="O94" s="32"/>
    </row>
    <row r="95" spans="1:282" x14ac:dyDescent="0.35">
      <c r="A95" s="10" t="s">
        <v>419</v>
      </c>
      <c r="G95" s="60">
        <v>12633.568360050731</v>
      </c>
      <c r="H95" s="60">
        <v>14047.869019019499</v>
      </c>
      <c r="I95" s="60">
        <v>13705.579316111161</v>
      </c>
      <c r="J95" s="60">
        <v>14140.65888685855</v>
      </c>
      <c r="K95" s="279" t="s">
        <v>259</v>
      </c>
      <c r="L95" s="60">
        <v>17202.23384942142</v>
      </c>
      <c r="M95" s="68">
        <f>Prix_Médians!V53</f>
        <v>18498.215006124403</v>
      </c>
      <c r="N95" s="264">
        <f t="shared" si="30"/>
        <v>7.5337957154126931E-2</v>
      </c>
      <c r="O95" s="32"/>
    </row>
    <row r="96" spans="1:282" x14ac:dyDescent="0.35">
      <c r="A96" s="10" t="s">
        <v>266</v>
      </c>
      <c r="G96" s="117">
        <v>13727.792786299146</v>
      </c>
      <c r="H96" s="117">
        <v>12989.659569253829</v>
      </c>
      <c r="I96" s="117">
        <v>13888.964681120973</v>
      </c>
      <c r="J96" s="117">
        <v>13840.175373851529</v>
      </c>
      <c r="K96" s="117">
        <v>15051.193941490783</v>
      </c>
      <c r="L96" s="117">
        <v>15113.911385653309</v>
      </c>
      <c r="M96" s="68">
        <f>Prix_Médians!V54</f>
        <v>16870.999846230708</v>
      </c>
      <c r="N96" s="264">
        <f t="shared" si="30"/>
        <v>0.11625636909882198</v>
      </c>
      <c r="O96" s="32"/>
    </row>
    <row r="97" spans="1:15" x14ac:dyDescent="0.35">
      <c r="A97" s="10" t="s">
        <v>406</v>
      </c>
      <c r="G97" s="60">
        <v>16777.181601506923</v>
      </c>
      <c r="H97" s="60">
        <v>17225.13284223271</v>
      </c>
      <c r="I97" s="60">
        <v>18108.097672317657</v>
      </c>
      <c r="J97" s="60">
        <v>19750.90208741781</v>
      </c>
      <c r="K97" s="60">
        <v>18725.654172913517</v>
      </c>
      <c r="L97" s="60">
        <v>18325.882549110043</v>
      </c>
      <c r="M97" s="68">
        <f>Prix_Médians!V55</f>
        <v>19392.23648752545</v>
      </c>
      <c r="N97" s="264">
        <f t="shared" si="30"/>
        <v>5.8188408419500189E-2</v>
      </c>
      <c r="O97" s="32"/>
    </row>
    <row r="98" spans="1:15" x14ac:dyDescent="0.35">
      <c r="A98" s="10" t="s">
        <v>505</v>
      </c>
      <c r="G98" s="117">
        <v>11493.564443739655</v>
      </c>
      <c r="H98" s="117">
        <v>12048.451159035852</v>
      </c>
      <c r="I98" s="117">
        <v>12812.338917079906</v>
      </c>
      <c r="J98" s="117">
        <v>13828.883144965966</v>
      </c>
      <c r="K98" s="278" t="s">
        <v>259</v>
      </c>
      <c r="L98" s="117">
        <v>17946.153029254583</v>
      </c>
      <c r="M98" s="68">
        <f>Prix_Médians!V56</f>
        <v>19122.386748933201</v>
      </c>
      <c r="N98" s="264">
        <f t="shared" si="30"/>
        <v>6.5542387706223296E-2</v>
      </c>
      <c r="O98" s="32"/>
    </row>
    <row r="99" spans="1:15" x14ac:dyDescent="0.35">
      <c r="A99" s="118" t="s">
        <v>441</v>
      </c>
      <c r="G99" s="81"/>
      <c r="H99" s="117">
        <v>16776.12315476876</v>
      </c>
      <c r="I99" s="60">
        <v>15966.078004267074</v>
      </c>
      <c r="J99" s="60">
        <v>21597.641650328667</v>
      </c>
      <c r="K99" s="60">
        <v>21757.311632645189</v>
      </c>
      <c r="L99" s="60">
        <v>22901.537949775102</v>
      </c>
      <c r="M99" s="68">
        <f>Prix_Médians!V57</f>
        <v>21730.462811863286</v>
      </c>
      <c r="N99" s="264">
        <f t="shared" si="30"/>
        <v>-5.1135218101075859E-2</v>
      </c>
      <c r="O99" s="32"/>
    </row>
  </sheetData>
  <mergeCells count="15">
    <mergeCell ref="AB39:AN39"/>
    <mergeCell ref="O39:AA39"/>
    <mergeCell ref="B39:N39"/>
    <mergeCell ref="CB24:CN24"/>
    <mergeCell ref="CL39:CX39"/>
    <mergeCell ref="CB39:CK39"/>
    <mergeCell ref="BO39:CA39"/>
    <mergeCell ref="BB39:BN39"/>
    <mergeCell ref="AO39:BA39"/>
    <mergeCell ref="B24:N24"/>
    <mergeCell ref="O24:AA24"/>
    <mergeCell ref="AB24:AN24"/>
    <mergeCell ref="AO24:BA24"/>
    <mergeCell ref="BB24:BN24"/>
    <mergeCell ref="BO24:CA24"/>
  </mergeCells>
  <conditionalFormatting sqref="N55:N58">
    <cfRule type="dataBar" priority="6">
      <dataBar>
        <cfvo type="min"/>
        <cfvo type="max"/>
        <color rgb="FFFF555A"/>
      </dataBar>
      <extLst>
        <ext xmlns:x14="http://schemas.microsoft.com/office/spreadsheetml/2009/9/main" uri="{B025F937-C7B1-47D3-B67F-A62EFF666E3E}">
          <x14:id>{7737BC45-81BB-4846-8216-84A1D86C23E0}</x14:id>
        </ext>
      </extLst>
    </cfRule>
  </conditionalFormatting>
  <conditionalFormatting sqref="N68:N70">
    <cfRule type="dataBar" priority="5">
      <dataBar>
        <cfvo type="min"/>
        <cfvo type="max"/>
        <color rgb="FFFF555A"/>
      </dataBar>
      <extLst>
        <ext xmlns:x14="http://schemas.microsoft.com/office/spreadsheetml/2009/9/main" uri="{B025F937-C7B1-47D3-B67F-A62EFF666E3E}">
          <x14:id>{C6A52888-1A58-4F30-9B9C-DB224094FF5B}</x14:id>
        </ext>
      </extLst>
    </cfRule>
  </conditionalFormatting>
  <conditionalFormatting sqref="N62:N64">
    <cfRule type="dataBar" priority="4">
      <dataBar>
        <cfvo type="min"/>
        <cfvo type="max"/>
        <color rgb="FFFF555A"/>
      </dataBar>
      <extLst>
        <ext xmlns:x14="http://schemas.microsoft.com/office/spreadsheetml/2009/9/main" uri="{B025F937-C7B1-47D3-B67F-A62EFF666E3E}">
          <x14:id>{F0813707-63BD-4680-A3FC-4F39DC08C856}</x14:id>
        </ext>
      </extLst>
    </cfRule>
  </conditionalFormatting>
  <conditionalFormatting sqref="N75:N76">
    <cfRule type="dataBar" priority="3">
      <dataBar>
        <cfvo type="min"/>
        <cfvo type="max"/>
        <color rgb="FFFF555A"/>
      </dataBar>
      <extLst>
        <ext xmlns:x14="http://schemas.microsoft.com/office/spreadsheetml/2009/9/main" uri="{B025F937-C7B1-47D3-B67F-A62EFF666E3E}">
          <x14:id>{8229A763-5B58-4FD1-8C67-30B05A97CCCD}</x14:id>
        </ext>
      </extLst>
    </cfRule>
  </conditionalFormatting>
  <conditionalFormatting sqref="N80:N81">
    <cfRule type="dataBar" priority="2">
      <dataBar>
        <cfvo type="min"/>
        <cfvo type="max"/>
        <color rgb="FFFF555A"/>
      </dataBar>
      <extLst>
        <ext xmlns:x14="http://schemas.microsoft.com/office/spreadsheetml/2009/9/main" uri="{B025F937-C7B1-47D3-B67F-A62EFF666E3E}">
          <x14:id>{A2257C0D-54CA-4494-9635-682259037CD9}</x14:id>
        </ext>
      </extLst>
    </cfRule>
  </conditionalFormatting>
  <conditionalFormatting sqref="N85:N86">
    <cfRule type="dataBar" priority="1">
      <dataBar>
        <cfvo type="min"/>
        <cfvo type="max"/>
        <color rgb="FFFF555A"/>
      </dataBar>
      <extLst>
        <ext xmlns:x14="http://schemas.microsoft.com/office/spreadsheetml/2009/9/main" uri="{B025F937-C7B1-47D3-B67F-A62EFF666E3E}">
          <x14:id>{68EA8344-A985-4971-8242-DCDA65111654}</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7737BC45-81BB-4846-8216-84A1D86C23E0}">
            <x14:dataBar minLength="0" maxLength="100" border="1" negativeBarBorderColorSameAsPositive="0">
              <x14:cfvo type="autoMin"/>
              <x14:cfvo type="autoMax"/>
              <x14:borderColor rgb="FFFF555A"/>
              <x14:negativeFillColor rgb="FFFF0000"/>
              <x14:negativeBorderColor rgb="FFFF0000"/>
              <x14:axisColor rgb="FF000000"/>
            </x14:dataBar>
          </x14:cfRule>
          <xm:sqref>N55:N58</xm:sqref>
        </x14:conditionalFormatting>
        <x14:conditionalFormatting xmlns:xm="http://schemas.microsoft.com/office/excel/2006/main">
          <x14:cfRule type="dataBar" id="{C6A52888-1A58-4F30-9B9C-DB224094FF5B}">
            <x14:dataBar minLength="0" maxLength="100" border="1" negativeBarBorderColorSameAsPositive="0">
              <x14:cfvo type="autoMin"/>
              <x14:cfvo type="autoMax"/>
              <x14:borderColor rgb="FFFF555A"/>
              <x14:negativeFillColor rgb="FFFF0000"/>
              <x14:negativeBorderColor rgb="FFFF0000"/>
              <x14:axisColor rgb="FF000000"/>
            </x14:dataBar>
          </x14:cfRule>
          <xm:sqref>N68:N70</xm:sqref>
        </x14:conditionalFormatting>
        <x14:conditionalFormatting xmlns:xm="http://schemas.microsoft.com/office/excel/2006/main">
          <x14:cfRule type="dataBar" id="{F0813707-63BD-4680-A3FC-4F39DC08C856}">
            <x14:dataBar minLength="0" maxLength="100" border="1" negativeBarBorderColorSameAsPositive="0">
              <x14:cfvo type="autoMin"/>
              <x14:cfvo type="autoMax"/>
              <x14:borderColor rgb="FFFF555A"/>
              <x14:negativeFillColor rgb="FFFF0000"/>
              <x14:negativeBorderColor rgb="FFFF0000"/>
              <x14:axisColor rgb="FF000000"/>
            </x14:dataBar>
          </x14:cfRule>
          <xm:sqref>N62:N64</xm:sqref>
        </x14:conditionalFormatting>
        <x14:conditionalFormatting xmlns:xm="http://schemas.microsoft.com/office/excel/2006/main">
          <x14:cfRule type="dataBar" id="{8229A763-5B58-4FD1-8C67-30B05A97CCCD}">
            <x14:dataBar minLength="0" maxLength="100" border="1" negativeBarBorderColorSameAsPositive="0">
              <x14:cfvo type="autoMin"/>
              <x14:cfvo type="autoMax"/>
              <x14:borderColor rgb="FFFF555A"/>
              <x14:negativeFillColor rgb="FFFF0000"/>
              <x14:negativeBorderColor rgb="FFFF0000"/>
              <x14:axisColor rgb="FF000000"/>
            </x14:dataBar>
          </x14:cfRule>
          <xm:sqref>N75:N76</xm:sqref>
        </x14:conditionalFormatting>
        <x14:conditionalFormatting xmlns:xm="http://schemas.microsoft.com/office/excel/2006/main">
          <x14:cfRule type="dataBar" id="{A2257C0D-54CA-4494-9635-682259037CD9}">
            <x14:dataBar minLength="0" maxLength="100" border="1" negativeBarBorderColorSameAsPositive="0">
              <x14:cfvo type="autoMin"/>
              <x14:cfvo type="autoMax"/>
              <x14:borderColor rgb="FFFF555A"/>
              <x14:negativeFillColor rgb="FFFF0000"/>
              <x14:negativeBorderColor rgb="FFFF0000"/>
              <x14:axisColor rgb="FF000000"/>
            </x14:dataBar>
          </x14:cfRule>
          <xm:sqref>N80:N81</xm:sqref>
        </x14:conditionalFormatting>
        <x14:conditionalFormatting xmlns:xm="http://schemas.microsoft.com/office/excel/2006/main">
          <x14:cfRule type="dataBar" id="{68EA8344-A985-4971-8242-DCDA65111654}">
            <x14:dataBar minLength="0" maxLength="100" border="1" negativeBarBorderColorSameAsPositive="0">
              <x14:cfvo type="autoMin"/>
              <x14:cfvo type="autoMax"/>
              <x14:borderColor rgb="FFFF555A"/>
              <x14:negativeFillColor rgb="FFFF0000"/>
              <x14:negativeBorderColor rgb="FFFF0000"/>
              <x14:axisColor rgb="FF000000"/>
            </x14:dataBar>
          </x14:cfRule>
          <xm:sqref>N85:N86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7"/>
  <sheetViews>
    <sheetView zoomScale="85" zoomScaleNormal="85" workbookViewId="0">
      <selection activeCell="J23" sqref="J23"/>
    </sheetView>
  </sheetViews>
  <sheetFormatPr baseColWidth="10" defaultColWidth="10.58203125" defaultRowHeight="15.5" x14ac:dyDescent="0.35"/>
  <cols>
    <col min="1" max="1" width="38.83203125" style="10" customWidth="1"/>
    <col min="2" max="2" width="20.83203125" style="10" customWidth="1"/>
    <col min="3" max="3" width="21.58203125" style="10" customWidth="1"/>
    <col min="4" max="4" width="16.1640625" style="10" customWidth="1"/>
    <col min="5" max="5" width="15.9140625" style="10" customWidth="1"/>
    <col min="6" max="23" width="14.58203125" style="10" customWidth="1"/>
    <col min="24" max="16384" width="10.58203125" style="10"/>
  </cols>
  <sheetData>
    <row r="1" spans="1:15" x14ac:dyDescent="0.35">
      <c r="A1" s="9" t="s">
        <v>642</v>
      </c>
    </row>
    <row r="2" spans="1:15" x14ac:dyDescent="0.35">
      <c r="A2" s="35" t="s">
        <v>643</v>
      </c>
    </row>
    <row r="3" spans="1:15" ht="16.5" hidden="1" customHeight="1" x14ac:dyDescent="0.35">
      <c r="A3" s="287"/>
      <c r="B3" s="294" t="s">
        <v>524</v>
      </c>
      <c r="C3" s="287"/>
      <c r="D3" s="287"/>
      <c r="E3" s="287"/>
      <c r="F3"/>
      <c r="G3"/>
    </row>
    <row r="4" spans="1:15" x14ac:dyDescent="0.35">
      <c r="A4" s="313"/>
      <c r="B4" s="313" t="s">
        <v>527</v>
      </c>
      <c r="C4" s="313" t="s">
        <v>528</v>
      </c>
      <c r="D4" s="307" t="s">
        <v>525</v>
      </c>
      <c r="E4" s="307" t="s">
        <v>526</v>
      </c>
      <c r="F4"/>
      <c r="G4"/>
    </row>
    <row r="5" spans="1:15" x14ac:dyDescent="0.35">
      <c r="A5" s="282" t="s">
        <v>234</v>
      </c>
      <c r="B5" s="282" t="s">
        <v>284</v>
      </c>
      <c r="C5" s="282" t="s">
        <v>284</v>
      </c>
      <c r="D5" s="303"/>
      <c r="E5" s="303"/>
      <c r="F5"/>
      <c r="G5"/>
    </row>
    <row r="6" spans="1:15" x14ac:dyDescent="0.35">
      <c r="A6" s="283" t="s">
        <v>250</v>
      </c>
      <c r="B6" s="284">
        <v>215</v>
      </c>
      <c r="C6" s="314">
        <v>0.92672413793103448</v>
      </c>
      <c r="D6" s="284">
        <v>215</v>
      </c>
      <c r="E6" s="314">
        <v>0.92672413793103448</v>
      </c>
      <c r="F6"/>
      <c r="G6"/>
    </row>
    <row r="7" spans="1:15" x14ac:dyDescent="0.35">
      <c r="A7" s="283" t="s">
        <v>274</v>
      </c>
      <c r="B7" s="284">
        <v>17</v>
      </c>
      <c r="C7" s="314">
        <v>7.3275862068965511E-2</v>
      </c>
      <c r="D7" s="284">
        <v>17</v>
      </c>
      <c r="E7" s="314">
        <v>7.3275862068965511E-2</v>
      </c>
      <c r="F7"/>
      <c r="G7"/>
    </row>
    <row r="8" spans="1:15" x14ac:dyDescent="0.35">
      <c r="A8" s="311" t="s">
        <v>3588</v>
      </c>
      <c r="B8" s="316">
        <v>232</v>
      </c>
      <c r="C8" s="317">
        <v>1</v>
      </c>
      <c r="D8" s="316">
        <v>232</v>
      </c>
      <c r="E8" s="317">
        <v>1</v>
      </c>
      <c r="F8"/>
      <c r="G8"/>
    </row>
    <row r="9" spans="1:15" s="34" customFormat="1" x14ac:dyDescent="0.35">
      <c r="A9" s="96"/>
      <c r="B9" s="210"/>
      <c r="C9" s="281"/>
      <c r="D9" s="210"/>
      <c r="E9" s="281"/>
      <c r="F9" s="32"/>
      <c r="G9" s="32"/>
    </row>
    <row r="10" spans="1:15" s="34" customFormat="1" x14ac:dyDescent="0.35">
      <c r="A10" s="96"/>
      <c r="B10" s="210"/>
      <c r="C10" s="281"/>
      <c r="D10" s="210"/>
      <c r="E10" s="281"/>
      <c r="F10" s="32"/>
      <c r="G10" s="32"/>
    </row>
    <row r="11" spans="1:15" s="93" customFormat="1" hidden="1" x14ac:dyDescent="0.35">
      <c r="A11" s="318"/>
      <c r="B11" s="294" t="s">
        <v>234</v>
      </c>
      <c r="C11" s="318"/>
      <c r="D11" s="318"/>
      <c r="E11" s="318"/>
      <c r="F11" s="318"/>
      <c r="G11" s="318"/>
      <c r="H11" s="10"/>
      <c r="I11" s="10"/>
      <c r="J11" s="10"/>
      <c r="K11" s="10"/>
      <c r="L11" s="10"/>
      <c r="M11" s="10"/>
      <c r="N11" s="10"/>
      <c r="O11" s="10"/>
    </row>
    <row r="12" spans="1:15" x14ac:dyDescent="0.35">
      <c r="A12" s="313"/>
      <c r="B12" s="313" t="s">
        <v>250</v>
      </c>
      <c r="C12" s="313"/>
      <c r="D12" s="313" t="s">
        <v>274</v>
      </c>
      <c r="E12" s="313"/>
      <c r="F12" s="320" t="s">
        <v>525</v>
      </c>
      <c r="G12" s="320" t="s">
        <v>526</v>
      </c>
    </row>
    <row r="13" spans="1:15" x14ac:dyDescent="0.35">
      <c r="A13" s="282" t="s">
        <v>3589</v>
      </c>
      <c r="B13" s="282" t="s">
        <v>527</v>
      </c>
      <c r="C13" s="282" t="s">
        <v>528</v>
      </c>
      <c r="D13" s="282" t="s">
        <v>527</v>
      </c>
      <c r="E13" s="282" t="s">
        <v>528</v>
      </c>
      <c r="F13" s="282"/>
      <c r="G13" s="282"/>
    </row>
    <row r="14" spans="1:15" x14ac:dyDescent="0.35">
      <c r="A14" s="283" t="s">
        <v>308</v>
      </c>
      <c r="B14" s="284">
        <v>52</v>
      </c>
      <c r="C14" s="295">
        <v>0.24186046511627907</v>
      </c>
      <c r="D14" s="284">
        <v>6</v>
      </c>
      <c r="E14" s="295">
        <v>0.35294117647058826</v>
      </c>
      <c r="F14" s="284">
        <v>58</v>
      </c>
      <c r="G14" s="295">
        <v>0.25</v>
      </c>
      <c r="H14" s="33"/>
      <c r="I14" s="33"/>
    </row>
    <row r="15" spans="1:15" x14ac:dyDescent="0.35">
      <c r="A15" s="283" t="s">
        <v>316</v>
      </c>
      <c r="B15" s="284">
        <v>15</v>
      </c>
      <c r="C15" s="295">
        <v>6.9767441860465115E-2</v>
      </c>
      <c r="D15" s="284">
        <v>1</v>
      </c>
      <c r="E15" s="295">
        <v>5.8823529411764705E-2</v>
      </c>
      <c r="F15" s="284">
        <v>16</v>
      </c>
      <c r="G15" s="295">
        <v>6.8965517241379309E-2</v>
      </c>
    </row>
    <row r="16" spans="1:15" x14ac:dyDescent="0.35">
      <c r="A16" s="283" t="s">
        <v>285</v>
      </c>
      <c r="B16" s="284">
        <v>148</v>
      </c>
      <c r="C16" s="295">
        <v>0.68837209302325586</v>
      </c>
      <c r="D16" s="284">
        <v>10</v>
      </c>
      <c r="E16" s="295">
        <v>0.58823529411764708</v>
      </c>
      <c r="F16" s="284">
        <v>158</v>
      </c>
      <c r="G16" s="295">
        <v>0.68103448275862066</v>
      </c>
      <c r="H16" s="33"/>
      <c r="I16" s="33"/>
    </row>
    <row r="17" spans="1:9" x14ac:dyDescent="0.35">
      <c r="A17" s="311" t="s">
        <v>529</v>
      </c>
      <c r="B17" s="316">
        <v>215</v>
      </c>
      <c r="C17" s="319">
        <v>1</v>
      </c>
      <c r="D17" s="316">
        <v>17</v>
      </c>
      <c r="E17" s="319">
        <v>1</v>
      </c>
      <c r="F17" s="316">
        <v>232</v>
      </c>
      <c r="G17" s="319">
        <v>1</v>
      </c>
    </row>
    <row r="18" spans="1:9" x14ac:dyDescent="0.35">
      <c r="A18" s="205" t="s">
        <v>644</v>
      </c>
      <c r="B18" s="205">
        <f>B15+B16</f>
        <v>163</v>
      </c>
      <c r="C18" s="206">
        <f>GETPIVOTDATA("%",$A$11,"q010_sexe","femme","q1_1_magain_type","Détaillant mobile")+GETPIVOTDATA("%",$A$11,"q010_sexe","femme","q1_1_magain_type","Détaillant sur une table")</f>
        <v>0.75813953488372099</v>
      </c>
      <c r="D18" s="207">
        <f>D15+D16</f>
        <v>11</v>
      </c>
      <c r="E18" s="206">
        <f>D18/28</f>
        <v>0.39285714285714285</v>
      </c>
      <c r="F18" s="208">
        <f>F15+F16</f>
        <v>174</v>
      </c>
      <c r="G18" s="206">
        <f>F18/230</f>
        <v>0.75652173913043474</v>
      </c>
    </row>
    <row r="19" spans="1:9" x14ac:dyDescent="0.35">
      <c r="A19"/>
      <c r="B19"/>
      <c r="C19" s="26"/>
      <c r="E19" s="33"/>
      <c r="G19" s="33"/>
      <c r="H19" s="33"/>
      <c r="I19" s="33"/>
    </row>
    <row r="20" spans="1:9" x14ac:dyDescent="0.35">
      <c r="A20"/>
      <c r="B20"/>
      <c r="C20"/>
    </row>
    <row r="21" spans="1:9" ht="0.65" customHeight="1" x14ac:dyDescent="0.35">
      <c r="B21" s="348" t="s">
        <v>524</v>
      </c>
      <c r="E21"/>
    </row>
    <row r="22" spans="1:9" x14ac:dyDescent="0.35">
      <c r="A22" s="29" t="s">
        <v>3591</v>
      </c>
      <c r="B22" s="29" t="s">
        <v>366</v>
      </c>
      <c r="C22" s="29" t="s">
        <v>247</v>
      </c>
      <c r="D22" s="29" t="s">
        <v>529</v>
      </c>
      <c r="E22"/>
      <c r="F22" s="29" t="s">
        <v>366</v>
      </c>
      <c r="G22" s="29" t="s">
        <v>247</v>
      </c>
      <c r="H22" s="29" t="s">
        <v>645</v>
      </c>
      <c r="I22" s="34"/>
    </row>
    <row r="23" spans="1:9" x14ac:dyDescent="0.35">
      <c r="A23" s="349" t="s">
        <v>3590</v>
      </c>
      <c r="B23" s="350">
        <v>86</v>
      </c>
      <c r="C23" s="351">
        <v>145</v>
      </c>
      <c r="D23" s="351">
        <v>231</v>
      </c>
      <c r="E23"/>
      <c r="F23" s="33">
        <f>GETPIVOTDATA("Gourdes",$A$21,"q07_2_marche_zone","Milieu rural")/86</f>
        <v>1</v>
      </c>
      <c r="G23" s="33">
        <f>GETPIVOTDATA("Gourdes",$A$21,"q07_2_marche_zone","Milieu urbain")/145</f>
        <v>1</v>
      </c>
      <c r="H23" s="246">
        <f>GETPIVOTDATA("Gourdes",$A$21)/232</f>
        <v>0.99568965517241381</v>
      </c>
      <c r="I23" s="34"/>
    </row>
    <row r="24" spans="1:9" x14ac:dyDescent="0.35">
      <c r="A24" s="349" t="s">
        <v>3592</v>
      </c>
      <c r="B24" s="350">
        <v>0</v>
      </c>
      <c r="C24" s="351">
        <v>1</v>
      </c>
      <c r="D24" s="351">
        <v>1</v>
      </c>
      <c r="E24"/>
      <c r="F24" s="33">
        <f>GETPIVOTDATA("Dollar",$A$21,"q07_2_marche_zone","Milieu rural")/86</f>
        <v>0</v>
      </c>
      <c r="G24" s="33">
        <f>GETPIVOTDATA("Dollar",$A$21,"q07_2_marche_zone","Milieu urbain")/145</f>
        <v>6.8965517241379309E-3</v>
      </c>
      <c r="H24" s="246">
        <f>GETPIVOTDATA("Dollar",$A$21)/232</f>
        <v>4.3103448275862068E-3</v>
      </c>
      <c r="I24" s="239"/>
    </row>
    <row r="25" spans="1:9" x14ac:dyDescent="0.35">
      <c r="A25" s="349" t="s">
        <v>3593</v>
      </c>
      <c r="B25" s="350">
        <v>14</v>
      </c>
      <c r="C25" s="351">
        <v>1</v>
      </c>
      <c r="D25" s="351">
        <v>15</v>
      </c>
      <c r="E25"/>
      <c r="F25" s="33">
        <f>GETPIVOTDATA("Crédit total",$A$21,"q07_2_marche_zone","Milieu rural")/86</f>
        <v>0.16279069767441862</v>
      </c>
      <c r="G25" s="33">
        <f>GETPIVOTDATA("Crédit total",$A$21,"q07_2_marche_zone","Milieu urbain")/145</f>
        <v>6.8965517241379309E-3</v>
      </c>
      <c r="H25" s="246">
        <f>GETPIVOTDATA("Crédit total",$A$21)/232</f>
        <v>6.4655172413793108E-2</v>
      </c>
      <c r="I25" s="34"/>
    </row>
    <row r="26" spans="1:9" x14ac:dyDescent="0.35">
      <c r="A26" s="349" t="s">
        <v>3594</v>
      </c>
      <c r="B26" s="350">
        <v>29</v>
      </c>
      <c r="C26" s="351">
        <v>34</v>
      </c>
      <c r="D26" s="351">
        <v>63</v>
      </c>
      <c r="E26"/>
      <c r="F26" s="33">
        <f>GETPIVOTDATA("Crédit partiel",$A$21,"q07_2_marche_zone","Milieu rural")/86</f>
        <v>0.33720930232558138</v>
      </c>
      <c r="G26" s="33">
        <f>GETPIVOTDATA("Crédit partiel",$A$21,"q07_2_marche_zone","Milieu urbain")/145</f>
        <v>0.23448275862068965</v>
      </c>
      <c r="H26" s="246">
        <f>GETPIVOTDATA("Crédit partiel",$A$21)/232</f>
        <v>0.27155172413793105</v>
      </c>
      <c r="I26" s="52"/>
    </row>
    <row r="27" spans="1:9" x14ac:dyDescent="0.35">
      <c r="A27" s="349" t="s">
        <v>3595</v>
      </c>
      <c r="B27" s="350">
        <v>0</v>
      </c>
      <c r="C27" s="351">
        <v>4</v>
      </c>
      <c r="D27" s="351">
        <v>4</v>
      </c>
      <c r="E27"/>
      <c r="F27" s="33">
        <f>GETPIVOTDATA("Coupons",$A$21,"q07_2_marche_zone","Milieu rural")/86</f>
        <v>0</v>
      </c>
      <c r="G27" s="33">
        <f>GETPIVOTDATA("Coupons",$A$21,"q07_2_marche_zone","Milieu urbain")/145</f>
        <v>2.7586206896551724E-2</v>
      </c>
      <c r="H27" s="246">
        <f>GETPIVOTDATA("Coupons",$A$21)/232</f>
        <v>1.7241379310344827E-2</v>
      </c>
      <c r="I27" s="34"/>
    </row>
    <row r="28" spans="1:9" x14ac:dyDescent="0.35">
      <c r="A28" s="349" t="s">
        <v>3596</v>
      </c>
      <c r="B28" s="350">
        <v>0</v>
      </c>
      <c r="C28" s="351">
        <v>2</v>
      </c>
      <c r="D28" s="351">
        <v>2</v>
      </c>
      <c r="E28"/>
      <c r="F28" s="33">
        <f>GETPIVOTDATA("Cheques",$A$21,"q07_2_marche_zone","Milieu rural")/86</f>
        <v>0</v>
      </c>
      <c r="G28" s="33">
        <f>GETPIVOTDATA("Cheques",$A$21,"q07_2_marche_zone","Milieu urbain")/145</f>
        <v>1.3793103448275862E-2</v>
      </c>
      <c r="H28" s="246">
        <f>GETPIVOTDATA("Cheques",$A$21)/232</f>
        <v>8.6206896551724137E-3</v>
      </c>
      <c r="I28" s="34"/>
    </row>
    <row r="29" spans="1:9" x14ac:dyDescent="0.35">
      <c r="A29" s="349" t="s">
        <v>4970</v>
      </c>
      <c r="B29" s="350">
        <v>1</v>
      </c>
      <c r="C29" s="351">
        <v>4</v>
      </c>
      <c r="D29" s="351">
        <v>5</v>
      </c>
      <c r="E29"/>
      <c r="F29" s="33">
        <f>GETPIVOTDATA("Mobile",$A$21,"q07_2_marche_zone","Milieu rural")/86</f>
        <v>1.1627906976744186E-2</v>
      </c>
      <c r="G29" s="33">
        <f>GETPIVOTDATA("Mobile",$A$21,"q07_2_marche_zone","Milieu urbain")/145</f>
        <v>2.7586206896551724E-2</v>
      </c>
      <c r="H29" s="246">
        <f>GETPIVOTDATA("Mobile",$A$21)/232</f>
        <v>2.1551724137931036E-2</v>
      </c>
      <c r="I29" s="34"/>
    </row>
    <row r="30" spans="1:9" x14ac:dyDescent="0.35">
      <c r="A30" s="13"/>
      <c r="B30" s="12"/>
      <c r="C30" s="12"/>
      <c r="D30" s="12"/>
      <c r="E30" s="33"/>
      <c r="F30" s="52"/>
      <c r="G30" s="52"/>
      <c r="H30" s="34"/>
    </row>
    <row r="31" spans="1:9" x14ac:dyDescent="0.35">
      <c r="A31" s="9" t="s">
        <v>646</v>
      </c>
      <c r="E31" s="33"/>
      <c r="F31" s="33"/>
      <c r="G31" s="33"/>
    </row>
    <row r="32" spans="1:9" x14ac:dyDescent="0.35">
      <c r="A32" s="303" t="s">
        <v>544</v>
      </c>
      <c r="B32" s="303" t="s">
        <v>527</v>
      </c>
      <c r="C32" s="29" t="s">
        <v>528</v>
      </c>
      <c r="D32" s="12"/>
      <c r="E32" s="33"/>
      <c r="F32" s="33"/>
      <c r="G32" s="33"/>
    </row>
    <row r="33" spans="1:23" x14ac:dyDescent="0.35">
      <c r="A33" s="309" t="s">
        <v>348</v>
      </c>
      <c r="B33" s="308">
        <v>27</v>
      </c>
      <c r="C33" s="26">
        <f>GETPIVOTDATA("q1_5_changement_commercants",$A$32,"q1_5_changement_commercants","Je ne sais pas / Je ne souhaite pas répondre")/232</f>
        <v>0.11637931034482758</v>
      </c>
      <c r="D33" s="33"/>
      <c r="E33" s="33"/>
      <c r="F33" s="33"/>
      <c r="G33" s="33"/>
    </row>
    <row r="34" spans="1:23" x14ac:dyDescent="0.35">
      <c r="A34" s="309" t="s">
        <v>288</v>
      </c>
      <c r="B34" s="308">
        <v>60</v>
      </c>
      <c r="C34" s="26">
        <f>GETPIVOTDATA("q1_5_changement_commercants",$A$32,"q1_5_changement_commercants","Non, il n'y a pas eu de variation")/232</f>
        <v>0.25862068965517243</v>
      </c>
      <c r="D34" s="12"/>
      <c r="E34" s="33"/>
      <c r="F34" s="33"/>
      <c r="G34" s="33"/>
    </row>
    <row r="35" spans="1:23" x14ac:dyDescent="0.35">
      <c r="A35" s="309" t="s">
        <v>317</v>
      </c>
      <c r="B35" s="308">
        <v>81</v>
      </c>
      <c r="C35" s="26">
        <f>GETPIVOTDATA("q1_5_changement_commercants",$A$32,"q1_5_changement_commercants","Oui, il y a moins de commerçants par rapport au mois passé")/232</f>
        <v>0.34913793103448276</v>
      </c>
      <c r="D35" s="12"/>
      <c r="E35" s="33"/>
      <c r="F35" s="33"/>
      <c r="G35" s="33"/>
    </row>
    <row r="36" spans="1:23" x14ac:dyDescent="0.35">
      <c r="A36" s="309" t="s">
        <v>304</v>
      </c>
      <c r="B36" s="308">
        <v>64</v>
      </c>
      <c r="C36" s="26">
        <f>GETPIVOTDATA("q1_5_changement_commercants",$A$32,"q1_5_changement_commercants","Oui, il y a plus de commerçants par rapport au mois passé")/232</f>
        <v>0.27586206896551724</v>
      </c>
      <c r="D36" s="12"/>
      <c r="E36" s="33"/>
      <c r="F36" s="33"/>
      <c r="G36" s="33"/>
    </row>
    <row r="37" spans="1:23" x14ac:dyDescent="0.35">
      <c r="A37" s="305" t="s">
        <v>529</v>
      </c>
      <c r="B37" s="306">
        <v>232</v>
      </c>
      <c r="C37" s="31"/>
      <c r="D37" s="12"/>
      <c r="E37" s="33"/>
      <c r="F37" s="33"/>
      <c r="G37" s="33"/>
    </row>
    <row r="38" spans="1:23" x14ac:dyDescent="0.35">
      <c r="A38"/>
      <c r="B38"/>
      <c r="C38"/>
      <c r="D38" s="56"/>
      <c r="E38" s="33"/>
      <c r="F38" s="33"/>
      <c r="G38" s="33"/>
    </row>
    <row r="39" spans="1:23" ht="14.15" customHeight="1" x14ac:dyDescent="0.35">
      <c r="A39" s="9" t="s">
        <v>3653</v>
      </c>
      <c r="B39"/>
      <c r="C39"/>
      <c r="D39" s="56"/>
      <c r="E39" s="33"/>
      <c r="F39" s="33"/>
      <c r="G39" s="33"/>
    </row>
    <row r="40" spans="1:23" hidden="1" x14ac:dyDescent="0.35">
      <c r="A40" s="303"/>
      <c r="B40" s="303" t="s">
        <v>524</v>
      </c>
      <c r="C40" s="303"/>
      <c r="D40" s="303"/>
      <c r="E40" s="303"/>
      <c r="F40" s="303"/>
      <c r="G40" s="303"/>
      <c r="H40" s="303"/>
      <c r="I40" s="303"/>
      <c r="J40" s="303"/>
      <c r="K40" s="303"/>
      <c r="L40" s="303"/>
      <c r="M40" s="303"/>
      <c r="N40" s="303"/>
      <c r="O40" s="303"/>
      <c r="P40" s="303"/>
      <c r="Q40" s="303"/>
      <c r="R40" s="303"/>
      <c r="S40" s="303"/>
      <c r="T40" s="303"/>
      <c r="U40" s="303"/>
      <c r="V40" s="303"/>
      <c r="W40" s="303"/>
    </row>
    <row r="41" spans="1:23" x14ac:dyDescent="0.35">
      <c r="A41" s="307"/>
      <c r="B41" s="307" t="s">
        <v>266</v>
      </c>
      <c r="C41" s="307"/>
      <c r="D41" s="307" t="s">
        <v>505</v>
      </c>
      <c r="E41" s="307"/>
      <c r="F41" s="307" t="s">
        <v>331</v>
      </c>
      <c r="G41" s="307"/>
      <c r="H41" s="307" t="s">
        <v>406</v>
      </c>
      <c r="I41" s="307"/>
      <c r="J41" s="307" t="s">
        <v>239</v>
      </c>
      <c r="K41" s="307"/>
      <c r="L41" s="307" t="s">
        <v>419</v>
      </c>
      <c r="M41" s="307"/>
      <c r="N41" s="307" t="s">
        <v>441</v>
      </c>
      <c r="O41" s="307"/>
      <c r="P41" s="307" t="s">
        <v>600</v>
      </c>
      <c r="Q41" s="307"/>
      <c r="R41" s="307" t="s">
        <v>1791</v>
      </c>
      <c r="S41" s="307"/>
      <c r="T41" s="307" t="s">
        <v>601</v>
      </c>
      <c r="U41" s="307"/>
      <c r="V41" s="307" t="s">
        <v>525</v>
      </c>
      <c r="W41" s="307" t="s">
        <v>526</v>
      </c>
    </row>
    <row r="42" spans="1:23" x14ac:dyDescent="0.35">
      <c r="A42" s="303" t="s">
        <v>544</v>
      </c>
      <c r="B42" s="303" t="s">
        <v>527</v>
      </c>
      <c r="C42" s="303" t="s">
        <v>528</v>
      </c>
      <c r="D42" s="303" t="s">
        <v>527</v>
      </c>
      <c r="E42" s="303" t="s">
        <v>528</v>
      </c>
      <c r="F42" s="303" t="s">
        <v>527</v>
      </c>
      <c r="G42" s="303" t="s">
        <v>528</v>
      </c>
      <c r="H42" s="303" t="s">
        <v>527</v>
      </c>
      <c r="I42" s="303" t="s">
        <v>528</v>
      </c>
      <c r="J42" s="303" t="s">
        <v>527</v>
      </c>
      <c r="K42" s="303" t="s">
        <v>528</v>
      </c>
      <c r="L42" s="303" t="s">
        <v>527</v>
      </c>
      <c r="M42" s="303" t="s">
        <v>528</v>
      </c>
      <c r="N42" s="303" t="s">
        <v>527</v>
      </c>
      <c r="O42" s="303" t="s">
        <v>528</v>
      </c>
      <c r="P42" s="303" t="s">
        <v>527</v>
      </c>
      <c r="Q42" s="303" t="s">
        <v>528</v>
      </c>
      <c r="R42" s="303" t="s">
        <v>527</v>
      </c>
      <c r="S42" s="303" t="s">
        <v>528</v>
      </c>
      <c r="T42" s="303" t="s">
        <v>527</v>
      </c>
      <c r="U42" s="303" t="s">
        <v>528</v>
      </c>
      <c r="V42" s="303"/>
      <c r="W42" s="303"/>
    </row>
    <row r="43" spans="1:23" s="63" customFormat="1" x14ac:dyDescent="0.35">
      <c r="A43" s="309" t="s">
        <v>348</v>
      </c>
      <c r="B43" s="308"/>
      <c r="C43" s="310">
        <v>0</v>
      </c>
      <c r="D43" s="308">
        <v>1</v>
      </c>
      <c r="E43" s="310">
        <v>6.25E-2</v>
      </c>
      <c r="F43" s="308"/>
      <c r="G43" s="310">
        <v>0</v>
      </c>
      <c r="H43" s="308">
        <v>2</v>
      </c>
      <c r="I43" s="310">
        <v>0.125</v>
      </c>
      <c r="J43" s="308">
        <v>4</v>
      </c>
      <c r="K43" s="310">
        <v>0.36363636363636365</v>
      </c>
      <c r="L43" s="308">
        <v>2</v>
      </c>
      <c r="M43" s="310">
        <v>0.2</v>
      </c>
      <c r="N43" s="308">
        <v>4</v>
      </c>
      <c r="O43" s="310">
        <v>4.2105263157894736E-2</v>
      </c>
      <c r="P43" s="308">
        <v>1</v>
      </c>
      <c r="Q43" s="310">
        <v>0.14285714285714285</v>
      </c>
      <c r="R43" s="308">
        <v>1</v>
      </c>
      <c r="S43" s="310">
        <v>3.8461538461538464E-2</v>
      </c>
      <c r="T43" s="308">
        <v>12</v>
      </c>
      <c r="U43" s="310">
        <v>0.30769230769230771</v>
      </c>
      <c r="V43" s="308">
        <v>27</v>
      </c>
      <c r="W43" s="310">
        <v>0.11637931034482758</v>
      </c>
    </row>
    <row r="44" spans="1:23" s="63" customFormat="1" x14ac:dyDescent="0.35">
      <c r="A44" s="309" t="s">
        <v>288</v>
      </c>
      <c r="B44" s="308"/>
      <c r="C44" s="310">
        <v>0</v>
      </c>
      <c r="D44" s="308"/>
      <c r="E44" s="310">
        <v>0</v>
      </c>
      <c r="F44" s="308"/>
      <c r="G44" s="310">
        <v>0</v>
      </c>
      <c r="H44" s="308">
        <v>8</v>
      </c>
      <c r="I44" s="310">
        <v>0.5</v>
      </c>
      <c r="J44" s="308">
        <v>2</v>
      </c>
      <c r="K44" s="310">
        <v>0.18181818181818182</v>
      </c>
      <c r="L44" s="308">
        <v>5</v>
      </c>
      <c r="M44" s="310">
        <v>0.5</v>
      </c>
      <c r="N44" s="308">
        <v>27</v>
      </c>
      <c r="O44" s="310">
        <v>0.28421052631578947</v>
      </c>
      <c r="P44" s="308"/>
      <c r="Q44" s="310">
        <v>0</v>
      </c>
      <c r="R44" s="308">
        <v>5</v>
      </c>
      <c r="S44" s="310">
        <v>0.19230769230769232</v>
      </c>
      <c r="T44" s="308">
        <v>13</v>
      </c>
      <c r="U44" s="310">
        <v>0.33333333333333331</v>
      </c>
      <c r="V44" s="308">
        <v>60</v>
      </c>
      <c r="W44" s="310">
        <v>0.25862068965517243</v>
      </c>
    </row>
    <row r="45" spans="1:23" s="63" customFormat="1" x14ac:dyDescent="0.35">
      <c r="A45" s="309" t="s">
        <v>317</v>
      </c>
      <c r="B45" s="308"/>
      <c r="C45" s="310">
        <v>0</v>
      </c>
      <c r="D45" s="308">
        <v>9</v>
      </c>
      <c r="E45" s="310">
        <v>0.5625</v>
      </c>
      <c r="F45" s="308"/>
      <c r="G45" s="310">
        <v>0</v>
      </c>
      <c r="H45" s="308"/>
      <c r="I45" s="310">
        <v>0</v>
      </c>
      <c r="J45" s="308">
        <v>3</v>
      </c>
      <c r="K45" s="310">
        <v>0.27272727272727271</v>
      </c>
      <c r="L45" s="308">
        <v>3</v>
      </c>
      <c r="M45" s="310">
        <v>0.3</v>
      </c>
      <c r="N45" s="308">
        <v>44</v>
      </c>
      <c r="O45" s="310">
        <v>0.4631578947368421</v>
      </c>
      <c r="P45" s="308">
        <v>3</v>
      </c>
      <c r="Q45" s="310">
        <v>0.42857142857142855</v>
      </c>
      <c r="R45" s="308">
        <v>15</v>
      </c>
      <c r="S45" s="310">
        <v>0.57692307692307687</v>
      </c>
      <c r="T45" s="308">
        <v>4</v>
      </c>
      <c r="U45" s="310">
        <v>0.10256410256410256</v>
      </c>
      <c r="V45" s="308">
        <v>81</v>
      </c>
      <c r="W45" s="310">
        <v>0.34913793103448276</v>
      </c>
    </row>
    <row r="46" spans="1:23" s="63" customFormat="1" x14ac:dyDescent="0.35">
      <c r="A46" s="309" t="s">
        <v>304</v>
      </c>
      <c r="B46" s="308">
        <v>4</v>
      </c>
      <c r="C46" s="310">
        <v>1</v>
      </c>
      <c r="D46" s="308">
        <v>6</v>
      </c>
      <c r="E46" s="310">
        <v>0.375</v>
      </c>
      <c r="F46" s="308">
        <v>8</v>
      </c>
      <c r="G46" s="310">
        <v>1</v>
      </c>
      <c r="H46" s="308">
        <v>6</v>
      </c>
      <c r="I46" s="310">
        <v>0.375</v>
      </c>
      <c r="J46" s="308">
        <v>2</v>
      </c>
      <c r="K46" s="310">
        <v>0.18181818181818182</v>
      </c>
      <c r="L46" s="308"/>
      <c r="M46" s="310">
        <v>0</v>
      </c>
      <c r="N46" s="308">
        <v>20</v>
      </c>
      <c r="O46" s="310">
        <v>0.21052631578947367</v>
      </c>
      <c r="P46" s="308">
        <v>3</v>
      </c>
      <c r="Q46" s="310">
        <v>0.42857142857142855</v>
      </c>
      <c r="R46" s="308">
        <v>5</v>
      </c>
      <c r="S46" s="310">
        <v>0.19230769230769232</v>
      </c>
      <c r="T46" s="308">
        <v>10</v>
      </c>
      <c r="U46" s="310">
        <v>0.25641025641025639</v>
      </c>
      <c r="V46" s="308">
        <v>64</v>
      </c>
      <c r="W46" s="310">
        <v>0.27586206896551724</v>
      </c>
    </row>
    <row r="47" spans="1:23" s="63" customFormat="1" x14ac:dyDescent="0.35">
      <c r="A47" s="302" t="s">
        <v>529</v>
      </c>
      <c r="B47" s="300">
        <v>4</v>
      </c>
      <c r="C47" s="301">
        <v>1</v>
      </c>
      <c r="D47" s="300">
        <v>16</v>
      </c>
      <c r="E47" s="301">
        <v>1</v>
      </c>
      <c r="F47" s="300">
        <v>8</v>
      </c>
      <c r="G47" s="301">
        <v>1</v>
      </c>
      <c r="H47" s="300">
        <v>16</v>
      </c>
      <c r="I47" s="301">
        <v>1</v>
      </c>
      <c r="J47" s="300">
        <v>11</v>
      </c>
      <c r="K47" s="301">
        <v>1</v>
      </c>
      <c r="L47" s="300">
        <v>10</v>
      </c>
      <c r="M47" s="301">
        <v>1</v>
      </c>
      <c r="N47" s="300">
        <v>95</v>
      </c>
      <c r="O47" s="301">
        <v>1</v>
      </c>
      <c r="P47" s="300">
        <v>7</v>
      </c>
      <c r="Q47" s="301">
        <v>1</v>
      </c>
      <c r="R47" s="300">
        <v>26</v>
      </c>
      <c r="S47" s="301">
        <v>1</v>
      </c>
      <c r="T47" s="300">
        <v>39</v>
      </c>
      <c r="U47" s="301">
        <v>1</v>
      </c>
      <c r="V47" s="300">
        <v>232</v>
      </c>
      <c r="W47" s="301">
        <v>1</v>
      </c>
    </row>
    <row r="48" spans="1:23" s="63" customFormat="1" x14ac:dyDescent="0.35">
      <c r="A48"/>
      <c r="B48"/>
      <c r="C48"/>
      <c r="D48"/>
      <c r="E48"/>
      <c r="F48"/>
      <c r="G48"/>
      <c r="H48"/>
      <c r="I48"/>
      <c r="J48"/>
      <c r="K48"/>
      <c r="L48"/>
      <c r="M48"/>
      <c r="N48"/>
      <c r="O48"/>
      <c r="P48"/>
      <c r="Q48"/>
      <c r="R48"/>
      <c r="S48"/>
      <c r="T48"/>
      <c r="U48"/>
      <c r="V48"/>
      <c r="W48"/>
    </row>
    <row r="49" spans="1:7" x14ac:dyDescent="0.35">
      <c r="A49" s="9" t="s">
        <v>647</v>
      </c>
      <c r="D49" s="56"/>
      <c r="E49" s="33"/>
      <c r="F49" s="33"/>
      <c r="G49" s="33"/>
    </row>
    <row r="50" spans="1:7" hidden="1" x14ac:dyDescent="0.35">
      <c r="A50" s="287"/>
      <c r="B50" s="294" t="s">
        <v>524</v>
      </c>
      <c r="C50" s="287"/>
      <c r="D50" s="287"/>
      <c r="E50" s="287"/>
      <c r="F50" s="287"/>
      <c r="G50" s="287"/>
    </row>
    <row r="51" spans="1:7" x14ac:dyDescent="0.35">
      <c r="A51" s="313"/>
      <c r="B51" s="313" t="s">
        <v>250</v>
      </c>
      <c r="C51" s="313"/>
      <c r="D51" s="313" t="s">
        <v>274</v>
      </c>
      <c r="E51" s="313"/>
      <c r="F51" s="313" t="s">
        <v>525</v>
      </c>
      <c r="G51" s="313" t="s">
        <v>526</v>
      </c>
    </row>
    <row r="52" spans="1:7" s="33" customFormat="1" x14ac:dyDescent="0.35">
      <c r="A52" s="296" t="s">
        <v>544</v>
      </c>
      <c r="B52" s="296" t="s">
        <v>527</v>
      </c>
      <c r="C52" s="296" t="s">
        <v>528</v>
      </c>
      <c r="D52" s="296" t="s">
        <v>527</v>
      </c>
      <c r="E52" s="296" t="s">
        <v>528</v>
      </c>
      <c r="F52" s="296"/>
      <c r="G52" s="296"/>
    </row>
    <row r="53" spans="1:7" x14ac:dyDescent="0.35">
      <c r="A53" s="283" t="s">
        <v>311</v>
      </c>
      <c r="B53" s="284">
        <v>60</v>
      </c>
      <c r="C53" s="295">
        <v>0.27906976744186046</v>
      </c>
      <c r="D53" s="284">
        <v>6</v>
      </c>
      <c r="E53" s="295">
        <v>0.35294117647058826</v>
      </c>
      <c r="F53" s="284">
        <v>66</v>
      </c>
      <c r="G53" s="295">
        <v>0.28448275862068967</v>
      </c>
    </row>
    <row r="54" spans="1:7" x14ac:dyDescent="0.35">
      <c r="A54" s="283" t="s">
        <v>348</v>
      </c>
      <c r="B54" s="284">
        <v>24</v>
      </c>
      <c r="C54" s="295">
        <v>0.11162790697674418</v>
      </c>
      <c r="D54" s="284">
        <v>1</v>
      </c>
      <c r="E54" s="295">
        <v>5.8823529411764705E-2</v>
      </c>
      <c r="F54" s="284">
        <v>25</v>
      </c>
      <c r="G54" s="295">
        <v>0.10775862068965517</v>
      </c>
    </row>
    <row r="55" spans="1:7" x14ac:dyDescent="0.35">
      <c r="A55" s="283" t="s">
        <v>289</v>
      </c>
      <c r="B55" s="284">
        <v>120</v>
      </c>
      <c r="C55" s="295">
        <v>0.55813953488372092</v>
      </c>
      <c r="D55" s="284">
        <v>7</v>
      </c>
      <c r="E55" s="295">
        <v>0.41176470588235292</v>
      </c>
      <c r="F55" s="284">
        <v>127</v>
      </c>
      <c r="G55" s="295">
        <v>0.54741379310344829</v>
      </c>
    </row>
    <row r="56" spans="1:7" x14ac:dyDescent="0.35">
      <c r="A56" s="283" t="s">
        <v>393</v>
      </c>
      <c r="B56" s="284">
        <v>11</v>
      </c>
      <c r="C56" s="295">
        <v>5.1162790697674418E-2</v>
      </c>
      <c r="D56" s="284">
        <v>3</v>
      </c>
      <c r="E56" s="295">
        <v>0.17647058823529413</v>
      </c>
      <c r="F56" s="284">
        <v>14</v>
      </c>
      <c r="G56" s="295">
        <v>6.0344827586206899E-2</v>
      </c>
    </row>
    <row r="57" spans="1:7" x14ac:dyDescent="0.35">
      <c r="A57" s="311" t="s">
        <v>529</v>
      </c>
      <c r="B57" s="306">
        <v>215</v>
      </c>
      <c r="C57" s="315">
        <v>1</v>
      </c>
      <c r="D57" s="306">
        <v>17</v>
      </c>
      <c r="E57" s="315">
        <v>1</v>
      </c>
      <c r="F57" s="306">
        <v>232</v>
      </c>
      <c r="G57" s="315">
        <v>1</v>
      </c>
    </row>
    <row r="58" spans="1:7" x14ac:dyDescent="0.35">
      <c r="A58"/>
      <c r="B58"/>
      <c r="C58"/>
      <c r="D58"/>
      <c r="E58"/>
      <c r="F58"/>
      <c r="G58"/>
    </row>
    <row r="59" spans="1:7" x14ac:dyDescent="0.35">
      <c r="A59"/>
      <c r="B59"/>
      <c r="C59"/>
    </row>
    <row r="60" spans="1:7" x14ac:dyDescent="0.35">
      <c r="A60"/>
      <c r="B60"/>
      <c r="C60"/>
    </row>
    <row r="61" spans="1:7" x14ac:dyDescent="0.35">
      <c r="A61"/>
      <c r="B61"/>
      <c r="C61"/>
    </row>
    <row r="62" spans="1:7" x14ac:dyDescent="0.35">
      <c r="A62"/>
      <c r="B62"/>
      <c r="C62"/>
    </row>
    <row r="63" spans="1:7" x14ac:dyDescent="0.35">
      <c r="A63"/>
      <c r="B63"/>
      <c r="C63"/>
    </row>
    <row r="64" spans="1:7" x14ac:dyDescent="0.35">
      <c r="A64"/>
      <c r="B64"/>
      <c r="C64"/>
    </row>
    <row r="65" spans="1:3" x14ac:dyDescent="0.35">
      <c r="A65"/>
      <c r="B65"/>
      <c r="C65"/>
    </row>
    <row r="66" spans="1:3" x14ac:dyDescent="0.35">
      <c r="A66"/>
      <c r="B66"/>
      <c r="C66"/>
    </row>
    <row r="67" spans="1:3" x14ac:dyDescent="0.35">
      <c r="A67"/>
      <c r="B67"/>
      <c r="C67"/>
    </row>
  </sheetData>
  <conditionalFormatting sqref="F40">
    <cfRule type="dataBar" priority="9">
      <dataBar>
        <cfvo type="min"/>
        <cfvo type="max"/>
        <color rgb="FFFF555A"/>
      </dataBar>
      <extLst>
        <ext xmlns:x14="http://schemas.microsoft.com/office/spreadsheetml/2009/9/main" uri="{B025F937-C7B1-47D3-B67F-A62EFF666E3E}">
          <x14:id>{EE42CCE1-2DE5-4D7F-9033-42AD2977E590}</x14:id>
        </ext>
      </extLst>
    </cfRule>
  </conditionalFormatting>
  <conditionalFormatting sqref="E40">
    <cfRule type="dataBar" priority="10">
      <dataBar>
        <cfvo type="min"/>
        <cfvo type="max"/>
        <color rgb="FFFF555A"/>
      </dataBar>
      <extLst>
        <ext xmlns:x14="http://schemas.microsoft.com/office/spreadsheetml/2009/9/main" uri="{B025F937-C7B1-47D3-B67F-A62EFF666E3E}">
          <x14:id>{B8D9760C-A4FD-41A8-BC9F-71C9534B83B3}</x14:id>
        </ext>
      </extLst>
    </cfRule>
  </conditionalFormatting>
  <conditionalFormatting sqref="G40">
    <cfRule type="dataBar" priority="11">
      <dataBar>
        <cfvo type="min"/>
        <cfvo type="max"/>
        <color rgb="FFFF555A"/>
      </dataBar>
      <extLst>
        <ext xmlns:x14="http://schemas.microsoft.com/office/spreadsheetml/2009/9/main" uri="{B025F937-C7B1-47D3-B67F-A62EFF666E3E}">
          <x14:id>{06658898-0B69-461C-B3B0-FCACCCDEBC51}</x14:id>
        </ext>
      </extLst>
    </cfRule>
  </conditionalFormatting>
  <conditionalFormatting sqref="F21 F49 F30:F39 G23:G29">
    <cfRule type="dataBar" priority="12">
      <dataBar>
        <cfvo type="min"/>
        <cfvo type="max"/>
        <color rgb="FFFF555A"/>
      </dataBar>
      <extLst>
        <ext xmlns:x14="http://schemas.microsoft.com/office/spreadsheetml/2009/9/main" uri="{B025F937-C7B1-47D3-B67F-A62EFF666E3E}">
          <x14:id>{A075C1F1-817C-4C82-BC22-F5B110551B84}</x14:id>
        </ext>
      </extLst>
    </cfRule>
  </conditionalFormatting>
  <conditionalFormatting sqref="G21 G49 G30:G39 H23:H29">
    <cfRule type="dataBar" priority="13">
      <dataBar>
        <cfvo type="min"/>
        <cfvo type="max"/>
        <color rgb="FFFF555A"/>
      </dataBar>
      <extLst>
        <ext xmlns:x14="http://schemas.microsoft.com/office/spreadsheetml/2009/9/main" uri="{B025F937-C7B1-47D3-B67F-A62EFF666E3E}">
          <x14:id>{2DB356E9-3C12-4786-A880-11C9852FE37B}</x14:id>
        </ext>
      </extLst>
    </cfRule>
  </conditionalFormatting>
  <conditionalFormatting sqref="E21 E49 E30:E39">
    <cfRule type="dataBar" priority="14">
      <dataBar>
        <cfvo type="min"/>
        <cfvo type="max"/>
        <color rgb="FFFF555A"/>
      </dataBar>
      <extLst>
        <ext xmlns:x14="http://schemas.microsoft.com/office/spreadsheetml/2009/9/main" uri="{B025F937-C7B1-47D3-B67F-A62EFF666E3E}">
          <x14:id>{132B6278-BCB3-42DF-B94E-AD4808C0CCD4}</x14:id>
        </ext>
      </extLst>
    </cfRule>
  </conditionalFormatting>
  <conditionalFormatting pivot="1" sqref="C14:C16 E14:E16 G14:G16">
    <cfRule type="dataBar" priority="7">
      <dataBar>
        <cfvo type="min"/>
        <cfvo type="max"/>
        <color rgb="FFFF555A"/>
      </dataBar>
      <extLst>
        <ext xmlns:x14="http://schemas.microsoft.com/office/spreadsheetml/2009/9/main" uri="{B025F937-C7B1-47D3-B67F-A62EFF666E3E}">
          <x14:id>{8EE6428B-A263-4A13-AB0E-4F41D304E512}</x14:id>
        </ext>
      </extLst>
    </cfRule>
  </conditionalFormatting>
  <conditionalFormatting sqref="F23:F29">
    <cfRule type="dataBar" priority="6">
      <dataBar>
        <cfvo type="min"/>
        <cfvo type="max"/>
        <color rgb="FFFF555A"/>
      </dataBar>
      <extLst>
        <ext xmlns:x14="http://schemas.microsoft.com/office/spreadsheetml/2009/9/main" uri="{B025F937-C7B1-47D3-B67F-A62EFF666E3E}">
          <x14:id>{CD11FD79-68C0-4DD2-9096-46DF4A6BE374}</x14:id>
        </ext>
      </extLst>
    </cfRule>
  </conditionalFormatting>
  <conditionalFormatting sqref="C33:C36">
    <cfRule type="dataBar" priority="5">
      <dataBar>
        <cfvo type="min"/>
        <cfvo type="max"/>
        <color rgb="FFFF555A"/>
      </dataBar>
      <extLst>
        <ext xmlns:x14="http://schemas.microsoft.com/office/spreadsheetml/2009/9/main" uri="{B025F937-C7B1-47D3-B67F-A62EFF666E3E}">
          <x14:id>{EAA78C8C-B4D6-4577-984D-F36C9AFF1B04}</x14:id>
        </ext>
      </extLst>
    </cfRule>
  </conditionalFormatting>
  <conditionalFormatting pivot="1" sqref="W43:W46 U43:U46 S43:S46 Q43:Q46 O43:O46 M43:M46 K43:K46 I43:I46 G43:G46 E43:E46 C43:C46">
    <cfRule type="dataBar" priority="4">
      <dataBar>
        <cfvo type="min"/>
        <cfvo type="max"/>
        <color rgb="FFFF555A"/>
      </dataBar>
      <extLst>
        <ext xmlns:x14="http://schemas.microsoft.com/office/spreadsheetml/2009/9/main" uri="{B025F937-C7B1-47D3-B67F-A62EFF666E3E}">
          <x14:id>{6E3E18E3-9FD7-4EF6-BCE7-4E3986619171}</x14:id>
        </ext>
      </extLst>
    </cfRule>
  </conditionalFormatting>
  <conditionalFormatting pivot="1" sqref="C53:C56 E53:E56 G53:G56">
    <cfRule type="dataBar" priority="3">
      <dataBar>
        <cfvo type="min"/>
        <cfvo type="max"/>
        <color rgb="FFFF555A"/>
      </dataBar>
      <extLst>
        <ext xmlns:x14="http://schemas.microsoft.com/office/spreadsheetml/2009/9/main" uri="{B025F937-C7B1-47D3-B67F-A62EFF666E3E}">
          <x14:id>{0D16FBDF-2F8F-4D81-B6C3-C52B4F4536F9}</x14:id>
        </ext>
      </extLst>
    </cfRule>
  </conditionalFormatting>
  <conditionalFormatting pivot="1" sqref="C6:C7 E6:E7">
    <cfRule type="dataBar" priority="2">
      <dataBar>
        <cfvo type="min"/>
        <cfvo type="max"/>
        <color rgb="FFFF555A"/>
      </dataBar>
      <extLst>
        <ext xmlns:x14="http://schemas.microsoft.com/office/spreadsheetml/2009/9/main" uri="{B025F937-C7B1-47D3-B67F-A62EFF666E3E}">
          <x14:id>{AD36DA9D-DC04-4858-B2E0-FB2B2A0E21EB}</x14:id>
        </ext>
      </extLst>
    </cfRule>
  </conditionalFormatting>
  <conditionalFormatting sqref="H23:H29">
    <cfRule type="dataBar" priority="1">
      <dataBar>
        <cfvo type="min"/>
        <cfvo type="max"/>
        <color rgb="FFFF555A"/>
      </dataBar>
      <extLst>
        <ext xmlns:x14="http://schemas.microsoft.com/office/spreadsheetml/2009/9/main" uri="{B025F937-C7B1-47D3-B67F-A62EFF666E3E}">
          <x14:id>{6E5EE64B-4A33-4480-B435-5D1302CB5D48}</x14:id>
        </ext>
      </extLst>
    </cfRule>
  </conditionalFormatting>
  <pageMargins left="0.7" right="0.7" top="0.75" bottom="0.75" header="0.3" footer="0.3"/>
  <pageSetup orientation="portrait" horizontalDpi="1200" verticalDpi="1200" r:id="rId7"/>
  <extLst>
    <ext xmlns:x14="http://schemas.microsoft.com/office/spreadsheetml/2009/9/main" uri="{78C0D931-6437-407d-A8EE-F0AAD7539E65}">
      <x14:conditionalFormattings>
        <x14:conditionalFormatting xmlns:xm="http://schemas.microsoft.com/office/excel/2006/main">
          <x14:cfRule type="dataBar" id="{EE42CCE1-2DE5-4D7F-9033-42AD2977E590}">
            <x14:dataBar minLength="0" maxLength="100" border="1" negativeBarBorderColorSameAsPositive="0">
              <x14:cfvo type="autoMin"/>
              <x14:cfvo type="autoMax"/>
              <x14:borderColor rgb="FFFF555A"/>
              <x14:negativeFillColor rgb="FFFF0000"/>
              <x14:negativeBorderColor rgb="FFFF0000"/>
              <x14:axisColor rgb="FF000000"/>
            </x14:dataBar>
          </x14:cfRule>
          <xm:sqref>F40</xm:sqref>
        </x14:conditionalFormatting>
        <x14:conditionalFormatting xmlns:xm="http://schemas.microsoft.com/office/excel/2006/main">
          <x14:cfRule type="dataBar" id="{B8D9760C-A4FD-41A8-BC9F-71C9534B83B3}">
            <x14:dataBar minLength="0" maxLength="100" border="1" negativeBarBorderColorSameAsPositive="0">
              <x14:cfvo type="autoMin"/>
              <x14:cfvo type="autoMax"/>
              <x14:borderColor rgb="FFFF555A"/>
              <x14:negativeFillColor rgb="FFFF0000"/>
              <x14:negativeBorderColor rgb="FFFF0000"/>
              <x14:axisColor rgb="FF000000"/>
            </x14:dataBar>
          </x14:cfRule>
          <xm:sqref>E40</xm:sqref>
        </x14:conditionalFormatting>
        <x14:conditionalFormatting xmlns:xm="http://schemas.microsoft.com/office/excel/2006/main">
          <x14:cfRule type="dataBar" id="{06658898-0B69-461C-B3B0-FCACCCDEBC51}">
            <x14:dataBar minLength="0" maxLength="100" border="1" negativeBarBorderColorSameAsPositive="0">
              <x14:cfvo type="autoMin"/>
              <x14:cfvo type="autoMax"/>
              <x14:borderColor rgb="FFFF555A"/>
              <x14:negativeFillColor rgb="FFFF0000"/>
              <x14:negativeBorderColor rgb="FFFF0000"/>
              <x14:axisColor rgb="FF000000"/>
            </x14:dataBar>
          </x14:cfRule>
          <xm:sqref>G40</xm:sqref>
        </x14:conditionalFormatting>
        <x14:conditionalFormatting xmlns:xm="http://schemas.microsoft.com/office/excel/2006/main">
          <x14:cfRule type="dataBar" id="{A075C1F1-817C-4C82-BC22-F5B110551B84}">
            <x14:dataBar minLength="0" maxLength="100" border="1" negativeBarBorderColorSameAsPositive="0">
              <x14:cfvo type="autoMin"/>
              <x14:cfvo type="autoMax"/>
              <x14:borderColor rgb="FFFF555A"/>
              <x14:negativeFillColor rgb="FFFF0000"/>
              <x14:negativeBorderColor rgb="FFFF0000"/>
              <x14:axisColor rgb="FF000000"/>
            </x14:dataBar>
          </x14:cfRule>
          <xm:sqref>F21 F49 F30:F39 G23:G29</xm:sqref>
        </x14:conditionalFormatting>
        <x14:conditionalFormatting xmlns:xm="http://schemas.microsoft.com/office/excel/2006/main">
          <x14:cfRule type="dataBar" id="{2DB356E9-3C12-4786-A880-11C9852FE37B}">
            <x14:dataBar minLength="0" maxLength="100" border="1" negativeBarBorderColorSameAsPositive="0">
              <x14:cfvo type="autoMin"/>
              <x14:cfvo type="autoMax"/>
              <x14:borderColor rgb="FFFF555A"/>
              <x14:negativeFillColor rgb="FFFF0000"/>
              <x14:negativeBorderColor rgb="FFFF0000"/>
              <x14:axisColor rgb="FF000000"/>
            </x14:dataBar>
          </x14:cfRule>
          <xm:sqref>G21 G49 G30:G39 H23:H29</xm:sqref>
        </x14:conditionalFormatting>
        <x14:conditionalFormatting xmlns:xm="http://schemas.microsoft.com/office/excel/2006/main">
          <x14:cfRule type="dataBar" id="{132B6278-BCB3-42DF-B94E-AD4808C0CCD4}">
            <x14:dataBar minLength="0" maxLength="100" border="1" negativeBarBorderColorSameAsPositive="0">
              <x14:cfvo type="autoMin"/>
              <x14:cfvo type="autoMax"/>
              <x14:borderColor rgb="FFFF555A"/>
              <x14:negativeFillColor rgb="FFFF0000"/>
              <x14:negativeBorderColor rgb="FFFF0000"/>
              <x14:axisColor rgb="FF000000"/>
            </x14:dataBar>
          </x14:cfRule>
          <xm:sqref>E21 E49 E30:E39</xm:sqref>
        </x14:conditionalFormatting>
        <x14:conditionalFormatting xmlns:xm="http://schemas.microsoft.com/office/excel/2006/main" pivot="1">
          <x14:cfRule type="dataBar" id="{8EE6428B-A263-4A13-AB0E-4F41D304E512}">
            <x14:dataBar minLength="0" maxLength="100" border="1" negativeBarBorderColorSameAsPositive="0">
              <x14:cfvo type="autoMin"/>
              <x14:cfvo type="autoMax"/>
              <x14:borderColor rgb="FFFF555A"/>
              <x14:negativeFillColor rgb="FFFF0000"/>
              <x14:negativeBorderColor rgb="FFFF0000"/>
              <x14:axisColor rgb="FF000000"/>
            </x14:dataBar>
          </x14:cfRule>
          <xm:sqref>C14:C16 E14:E16 G14:G16</xm:sqref>
        </x14:conditionalFormatting>
        <x14:conditionalFormatting xmlns:xm="http://schemas.microsoft.com/office/excel/2006/main">
          <x14:cfRule type="dataBar" id="{CD11FD79-68C0-4DD2-9096-46DF4A6BE374}">
            <x14:dataBar minLength="0" maxLength="100" border="1" negativeBarBorderColorSameAsPositive="0">
              <x14:cfvo type="autoMin"/>
              <x14:cfvo type="autoMax"/>
              <x14:borderColor rgb="FFFF555A"/>
              <x14:negativeFillColor rgb="FFFF0000"/>
              <x14:negativeBorderColor rgb="FFFF0000"/>
              <x14:axisColor rgb="FF000000"/>
            </x14:dataBar>
          </x14:cfRule>
          <xm:sqref>F23:F29</xm:sqref>
        </x14:conditionalFormatting>
        <x14:conditionalFormatting xmlns:xm="http://schemas.microsoft.com/office/excel/2006/main">
          <x14:cfRule type="dataBar" id="{EAA78C8C-B4D6-4577-984D-F36C9AFF1B04}">
            <x14:dataBar minLength="0" maxLength="100" border="1" negativeBarBorderColorSameAsPositive="0">
              <x14:cfvo type="autoMin"/>
              <x14:cfvo type="autoMax"/>
              <x14:borderColor rgb="FFFF555A"/>
              <x14:negativeFillColor rgb="FFFF0000"/>
              <x14:negativeBorderColor rgb="FFFF0000"/>
              <x14:axisColor rgb="FF000000"/>
            </x14:dataBar>
          </x14:cfRule>
          <xm:sqref>C33:C36</xm:sqref>
        </x14:conditionalFormatting>
        <x14:conditionalFormatting xmlns:xm="http://schemas.microsoft.com/office/excel/2006/main" pivot="1">
          <x14:cfRule type="dataBar" id="{6E3E18E3-9FD7-4EF6-BCE7-4E3986619171}">
            <x14:dataBar minLength="0" maxLength="100" border="1" negativeBarBorderColorSameAsPositive="0">
              <x14:cfvo type="autoMin"/>
              <x14:cfvo type="autoMax"/>
              <x14:borderColor rgb="FFFF555A"/>
              <x14:negativeFillColor rgb="FFFF0000"/>
              <x14:negativeBorderColor rgb="FFFF0000"/>
              <x14:axisColor rgb="FF000000"/>
            </x14:dataBar>
          </x14:cfRule>
          <xm:sqref>W43:W46 U43:U46 S43:S46 Q43:Q46 O43:O46 M43:M46 K43:K46 I43:I46 G43:G46 E43:E46 C43:C46</xm:sqref>
        </x14:conditionalFormatting>
        <x14:conditionalFormatting xmlns:xm="http://schemas.microsoft.com/office/excel/2006/main" pivot="1">
          <x14:cfRule type="dataBar" id="{0D16FBDF-2F8F-4D81-B6C3-C52B4F4536F9}">
            <x14:dataBar minLength="0" maxLength="100" border="1" negativeBarBorderColorSameAsPositive="0">
              <x14:cfvo type="autoMin"/>
              <x14:cfvo type="autoMax"/>
              <x14:borderColor rgb="FFFF555A"/>
              <x14:negativeFillColor rgb="FFFF0000"/>
              <x14:negativeBorderColor rgb="FFFF0000"/>
              <x14:axisColor rgb="FF000000"/>
            </x14:dataBar>
          </x14:cfRule>
          <xm:sqref>C53:C56 E53:E56 G53:G56</xm:sqref>
        </x14:conditionalFormatting>
        <x14:conditionalFormatting xmlns:xm="http://schemas.microsoft.com/office/excel/2006/main" pivot="1">
          <x14:cfRule type="dataBar" id="{AD36DA9D-DC04-4858-B2E0-FB2B2A0E21EB}">
            <x14:dataBar minLength="0" maxLength="100" border="1" negativeBarBorderColorSameAsPositive="0">
              <x14:cfvo type="autoMin"/>
              <x14:cfvo type="autoMax"/>
              <x14:borderColor rgb="FFFF555A"/>
              <x14:negativeFillColor rgb="FFFF0000"/>
              <x14:negativeBorderColor rgb="FFFF0000"/>
              <x14:axisColor rgb="FF000000"/>
            </x14:dataBar>
          </x14:cfRule>
          <xm:sqref>C6:C7 E6:E7</xm:sqref>
        </x14:conditionalFormatting>
        <x14:conditionalFormatting xmlns:xm="http://schemas.microsoft.com/office/excel/2006/main">
          <x14:cfRule type="dataBar" id="{6E5EE64B-4A33-4480-B435-5D1302CB5D48}">
            <x14:dataBar minLength="0" maxLength="100" border="1" negativeBarBorderColorSameAsPositive="0">
              <x14:cfvo type="autoMin"/>
              <x14:cfvo type="autoMax"/>
              <x14:borderColor rgb="FFFF555A"/>
              <x14:negativeFillColor rgb="FFFF0000"/>
              <x14:negativeBorderColor rgb="FFFF0000"/>
              <x14:axisColor rgb="FF000000"/>
            </x14:dataBar>
          </x14:cfRule>
          <xm:sqref>H23:H29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
  <sheetViews>
    <sheetView zoomScale="85" zoomScaleNormal="85" workbookViewId="0">
      <selection activeCell="F74" sqref="F74"/>
    </sheetView>
  </sheetViews>
  <sheetFormatPr baseColWidth="10" defaultColWidth="10.58203125" defaultRowHeight="15.5" x14ac:dyDescent="0.35"/>
  <cols>
    <col min="1" max="1" width="47.25" style="10" customWidth="1"/>
    <col min="2" max="2" width="22.33203125" style="10" customWidth="1"/>
    <col min="3" max="9" width="18.08203125" style="10" customWidth="1"/>
    <col min="10" max="10" width="6" style="10" customWidth="1"/>
    <col min="11" max="11" width="7.33203125" style="10" customWidth="1"/>
    <col min="12" max="12" width="48.08203125" style="10" customWidth="1"/>
    <col min="13" max="13" width="48.08203125" style="10" bestFit="1" customWidth="1"/>
    <col min="14" max="30" width="48.08203125" style="10" customWidth="1"/>
    <col min="31" max="31" width="45.83203125" style="10" customWidth="1"/>
    <col min="32" max="32" width="49" style="10" customWidth="1"/>
    <col min="33" max="33" width="44.08203125" style="10" customWidth="1"/>
    <col min="34" max="34" width="51.83203125" style="10" customWidth="1"/>
    <col min="35" max="35" width="49.58203125" style="10" bestFit="1" customWidth="1"/>
    <col min="36" max="36" width="48.08203125" style="10" customWidth="1"/>
    <col min="37" max="38" width="53" style="10" bestFit="1" customWidth="1"/>
    <col min="39" max="39" width="45" style="10" bestFit="1" customWidth="1"/>
    <col min="40" max="40" width="50.58203125" style="10" bestFit="1" customWidth="1"/>
    <col min="41" max="16384" width="10.58203125" style="10"/>
  </cols>
  <sheetData>
    <row r="1" spans="1:6" x14ac:dyDescent="0.35">
      <c r="A1" s="9" t="s">
        <v>648</v>
      </c>
    </row>
    <row r="2" spans="1:6" ht="14.5" customHeight="1" x14ac:dyDescent="0.35">
      <c r="A2" s="58" t="s">
        <v>649</v>
      </c>
    </row>
    <row r="3" spans="1:6" hidden="1" x14ac:dyDescent="0.35">
      <c r="A3" s="294" t="s">
        <v>650</v>
      </c>
      <c r="B3" s="294" t="s">
        <v>524</v>
      </c>
      <c r="C3" s="287"/>
    </row>
    <row r="4" spans="1:6" x14ac:dyDescent="0.35">
      <c r="A4" s="303" t="s">
        <v>544</v>
      </c>
      <c r="B4" s="282" t="s">
        <v>248</v>
      </c>
      <c r="C4" s="303" t="s">
        <v>529</v>
      </c>
      <c r="D4" s="30" t="s">
        <v>528</v>
      </c>
    </row>
    <row r="5" spans="1:6" x14ac:dyDescent="0.35">
      <c r="A5" s="283" t="s">
        <v>250</v>
      </c>
      <c r="B5" s="284">
        <v>77</v>
      </c>
      <c r="C5" s="284">
        <v>77</v>
      </c>
      <c r="D5" s="19">
        <f>GETPIVOTDATA("q010_sexe",$A$3,"q010_sexe","Femme")/GETPIVOTDATA("q010_sexe",$A$3)</f>
        <v>0.66379310344827591</v>
      </c>
      <c r="E5" s="33"/>
      <c r="F5" s="33"/>
    </row>
    <row r="6" spans="1:6" x14ac:dyDescent="0.35">
      <c r="A6" s="283" t="s">
        <v>274</v>
      </c>
      <c r="B6" s="284">
        <v>39</v>
      </c>
      <c r="C6" s="284">
        <v>39</v>
      </c>
      <c r="D6" s="19">
        <f>GETPIVOTDATA("q010_sexe",$A$3,"q010_sexe","Homme")/GETPIVOTDATA("q010_sexe",$A$3)</f>
        <v>0.33620689655172414</v>
      </c>
      <c r="E6" s="33"/>
      <c r="F6" s="33"/>
    </row>
    <row r="7" spans="1:6" x14ac:dyDescent="0.35">
      <c r="A7" s="311" t="s">
        <v>529</v>
      </c>
      <c r="B7" s="316">
        <v>116</v>
      </c>
      <c r="C7" s="316">
        <v>116</v>
      </c>
      <c r="D7" s="107"/>
    </row>
    <row r="8" spans="1:6" s="34" customFormat="1" x14ac:dyDescent="0.35">
      <c r="A8" s="96"/>
      <c r="B8" s="210"/>
      <c r="C8" s="210"/>
      <c r="D8" s="209"/>
    </row>
    <row r="9" spans="1:6" x14ac:dyDescent="0.35">
      <c r="A9" s="9" t="s">
        <v>651</v>
      </c>
    </row>
    <row r="10" spans="1:6" x14ac:dyDescent="0.35">
      <c r="A10" s="303" t="s">
        <v>544</v>
      </c>
      <c r="B10" s="303" t="s">
        <v>527</v>
      </c>
      <c r="C10" s="29" t="s">
        <v>528</v>
      </c>
    </row>
    <row r="11" spans="1:6" x14ac:dyDescent="0.35">
      <c r="A11" s="309" t="s">
        <v>4946</v>
      </c>
      <c r="B11" s="308">
        <v>5</v>
      </c>
      <c r="C11" s="33">
        <f>B11/GETPIVOTDATA("q2_1_type_source",$A$10)</f>
        <v>4.716981132075472E-2</v>
      </c>
      <c r="D11" s="52"/>
    </row>
    <row r="12" spans="1:6" x14ac:dyDescent="0.35">
      <c r="A12" s="309" t="s">
        <v>252</v>
      </c>
      <c r="B12" s="308">
        <v>32</v>
      </c>
      <c r="C12" s="33">
        <f t="shared" ref="C12:C17" si="0">B12/GETPIVOTDATA("q2_1_type_source",$A$10)</f>
        <v>0.30188679245283018</v>
      </c>
      <c r="D12" s="52"/>
    </row>
    <row r="13" spans="1:6" x14ac:dyDescent="0.35">
      <c r="A13" s="309" t="s">
        <v>276</v>
      </c>
      <c r="B13" s="308">
        <v>11</v>
      </c>
      <c r="C13" s="33">
        <f t="shared" si="0"/>
        <v>0.10377358490566038</v>
      </c>
      <c r="D13" s="34"/>
    </row>
    <row r="14" spans="1:6" x14ac:dyDescent="0.35">
      <c r="A14" s="309" t="s">
        <v>346</v>
      </c>
      <c r="B14" s="308">
        <v>6</v>
      </c>
      <c r="C14" s="33">
        <f t="shared" si="0"/>
        <v>5.6603773584905662E-2</v>
      </c>
      <c r="D14" s="34"/>
    </row>
    <row r="15" spans="1:6" x14ac:dyDescent="0.35">
      <c r="A15" s="309" t="s">
        <v>430</v>
      </c>
      <c r="B15" s="308">
        <v>16</v>
      </c>
      <c r="C15" s="33">
        <f t="shared" si="0"/>
        <v>0.15094339622641509</v>
      </c>
      <c r="D15" s="34"/>
    </row>
    <row r="16" spans="1:6" x14ac:dyDescent="0.35">
      <c r="A16" s="309" t="s">
        <v>344</v>
      </c>
      <c r="B16" s="308">
        <v>21</v>
      </c>
      <c r="C16" s="33">
        <f t="shared" si="0"/>
        <v>0.19811320754716982</v>
      </c>
      <c r="D16" s="34"/>
    </row>
    <row r="17" spans="1:9" x14ac:dyDescent="0.35">
      <c r="A17" s="309" t="s">
        <v>319</v>
      </c>
      <c r="B17" s="308">
        <v>15</v>
      </c>
      <c r="C17" s="33">
        <f t="shared" si="0"/>
        <v>0.14150943396226415</v>
      </c>
      <c r="D17" s="67"/>
    </row>
    <row r="18" spans="1:9" x14ac:dyDescent="0.35">
      <c r="A18" s="305" t="s">
        <v>529</v>
      </c>
      <c r="B18" s="306">
        <v>106</v>
      </c>
      <c r="C18" s="33"/>
    </row>
    <row r="19" spans="1:9" s="256" customFormat="1" x14ac:dyDescent="0.35">
      <c r="A19" s="247" t="s">
        <v>4947</v>
      </c>
      <c r="B19" s="248"/>
      <c r="C19" s="255"/>
    </row>
    <row r="20" spans="1:9" s="256" customFormat="1" x14ac:dyDescent="0.35">
      <c r="A20" s="247"/>
      <c r="B20" s="248"/>
      <c r="C20" s="255"/>
    </row>
    <row r="21" spans="1:9" s="256" customFormat="1" x14ac:dyDescent="0.35">
      <c r="A21" s="247"/>
      <c r="B21" s="248"/>
      <c r="C21" s="255"/>
    </row>
    <row r="22" spans="1:9" s="256" customFormat="1" x14ac:dyDescent="0.35"/>
    <row r="23" spans="1:9" x14ac:dyDescent="0.35">
      <c r="A23" s="17" t="s">
        <v>4611</v>
      </c>
    </row>
    <row r="24" spans="1:9" hidden="1" x14ac:dyDescent="0.35">
      <c r="A24" s="287"/>
      <c r="B24" s="294" t="s">
        <v>524</v>
      </c>
      <c r="C24" s="287"/>
      <c r="D24" s="287"/>
      <c r="E24" s="287"/>
      <c r="F24" s="287"/>
      <c r="G24" s="287"/>
      <c r="H24" s="287"/>
      <c r="I24" s="287"/>
    </row>
    <row r="25" spans="1:9" x14ac:dyDescent="0.35">
      <c r="A25" s="313"/>
      <c r="B25" s="313" t="s">
        <v>3597</v>
      </c>
      <c r="C25" s="313"/>
      <c r="D25" s="313"/>
      <c r="E25" s="313" t="s">
        <v>3600</v>
      </c>
      <c r="F25" s="313"/>
      <c r="G25" s="313"/>
      <c r="H25" s="320" t="s">
        <v>3598</v>
      </c>
      <c r="I25" s="320" t="s">
        <v>3599</v>
      </c>
    </row>
    <row r="26" spans="1:9" x14ac:dyDescent="0.35">
      <c r="A26" s="282" t="s">
        <v>544</v>
      </c>
      <c r="B26" s="282" t="s">
        <v>260</v>
      </c>
      <c r="C26" s="282" t="s">
        <v>261</v>
      </c>
      <c r="D26" s="282" t="s">
        <v>249</v>
      </c>
      <c r="E26" s="282" t="s">
        <v>260</v>
      </c>
      <c r="F26" s="282" t="s">
        <v>261</v>
      </c>
      <c r="G26" s="282" t="s">
        <v>249</v>
      </c>
      <c r="H26" s="282"/>
      <c r="I26" s="282"/>
    </row>
    <row r="27" spans="1:9" x14ac:dyDescent="0.35">
      <c r="A27" s="283" t="s">
        <v>246</v>
      </c>
      <c r="B27" s="284"/>
      <c r="C27" s="284">
        <v>5</v>
      </c>
      <c r="D27" s="284"/>
      <c r="E27" s="295">
        <v>0</v>
      </c>
      <c r="F27" s="295">
        <v>1</v>
      </c>
      <c r="G27" s="295">
        <v>0</v>
      </c>
      <c r="H27" s="284">
        <v>5</v>
      </c>
      <c r="I27" s="295">
        <v>1</v>
      </c>
    </row>
    <row r="28" spans="1:9" x14ac:dyDescent="0.35">
      <c r="A28" s="283" t="s">
        <v>252</v>
      </c>
      <c r="B28" s="284">
        <v>2</v>
      </c>
      <c r="C28" s="284">
        <v>20</v>
      </c>
      <c r="D28" s="284">
        <v>10</v>
      </c>
      <c r="E28" s="295">
        <v>6.25E-2</v>
      </c>
      <c r="F28" s="295">
        <v>0.625</v>
      </c>
      <c r="G28" s="295">
        <v>0.3125</v>
      </c>
      <c r="H28" s="284">
        <v>32</v>
      </c>
      <c r="I28" s="295">
        <v>1</v>
      </c>
    </row>
    <row r="29" spans="1:9" x14ac:dyDescent="0.35">
      <c r="A29" s="283" t="s">
        <v>276</v>
      </c>
      <c r="B29" s="284"/>
      <c r="C29" s="284">
        <v>5</v>
      </c>
      <c r="D29" s="284">
        <v>6</v>
      </c>
      <c r="E29" s="295">
        <v>0</v>
      </c>
      <c r="F29" s="295">
        <v>0.45454545454545453</v>
      </c>
      <c r="G29" s="295">
        <v>0.54545454545454541</v>
      </c>
      <c r="H29" s="284">
        <v>11</v>
      </c>
      <c r="I29" s="295">
        <v>1</v>
      </c>
    </row>
    <row r="30" spans="1:9" x14ac:dyDescent="0.35">
      <c r="A30" s="283" t="s">
        <v>346</v>
      </c>
      <c r="B30" s="284"/>
      <c r="C30" s="284">
        <v>1</v>
      </c>
      <c r="D30" s="284">
        <v>5</v>
      </c>
      <c r="E30" s="295">
        <v>0</v>
      </c>
      <c r="F30" s="295">
        <v>0.16666666666666666</v>
      </c>
      <c r="G30" s="295">
        <v>0.83333333333333337</v>
      </c>
      <c r="H30" s="284">
        <v>6</v>
      </c>
      <c r="I30" s="295">
        <v>1</v>
      </c>
    </row>
    <row r="31" spans="1:9" x14ac:dyDescent="0.35">
      <c r="A31" s="283" t="s">
        <v>430</v>
      </c>
      <c r="B31" s="284"/>
      <c r="C31" s="284">
        <v>3</v>
      </c>
      <c r="D31" s="284">
        <v>13</v>
      </c>
      <c r="E31" s="295">
        <v>0</v>
      </c>
      <c r="F31" s="295">
        <v>0.1875</v>
      </c>
      <c r="G31" s="295">
        <v>0.8125</v>
      </c>
      <c r="H31" s="284">
        <v>16</v>
      </c>
      <c r="I31" s="295">
        <v>1</v>
      </c>
    </row>
    <row r="32" spans="1:9" x14ac:dyDescent="0.35">
      <c r="A32" s="283" t="s">
        <v>344</v>
      </c>
      <c r="B32" s="284"/>
      <c r="C32" s="284">
        <v>9</v>
      </c>
      <c r="D32" s="284">
        <v>12</v>
      </c>
      <c r="E32" s="295">
        <v>0</v>
      </c>
      <c r="F32" s="295">
        <v>0.42857142857142855</v>
      </c>
      <c r="G32" s="295">
        <v>0.5714285714285714</v>
      </c>
      <c r="H32" s="284">
        <v>21</v>
      </c>
      <c r="I32" s="295">
        <v>1</v>
      </c>
    </row>
    <row r="33" spans="1:9" x14ac:dyDescent="0.35">
      <c r="A33" s="283" t="s">
        <v>319</v>
      </c>
      <c r="B33" s="284"/>
      <c r="C33" s="284">
        <v>6</v>
      </c>
      <c r="D33" s="284">
        <v>9</v>
      </c>
      <c r="E33" s="295">
        <v>0</v>
      </c>
      <c r="F33" s="295">
        <v>0.4</v>
      </c>
      <c r="G33" s="295">
        <v>0.6</v>
      </c>
      <c r="H33" s="284">
        <v>15</v>
      </c>
      <c r="I33" s="295">
        <v>1</v>
      </c>
    </row>
    <row r="34" spans="1:9" x14ac:dyDescent="0.35">
      <c r="A34" s="302" t="s">
        <v>529</v>
      </c>
      <c r="B34" s="300">
        <v>2</v>
      </c>
      <c r="C34" s="300">
        <v>49</v>
      </c>
      <c r="D34" s="300">
        <v>55</v>
      </c>
      <c r="E34" s="301">
        <v>1.8867924528301886E-2</v>
      </c>
      <c r="F34" s="301">
        <v>0.46226415094339623</v>
      </c>
      <c r="G34" s="301">
        <v>0.51886792452830188</v>
      </c>
      <c r="H34" s="300">
        <v>106</v>
      </c>
      <c r="I34" s="301">
        <v>1</v>
      </c>
    </row>
    <row r="36" spans="1:9" ht="16.5" customHeight="1" x14ac:dyDescent="0.35">
      <c r="A36" s="35" t="s">
        <v>3601</v>
      </c>
    </row>
    <row r="37" spans="1:9" hidden="1" x14ac:dyDescent="0.35">
      <c r="A37" s="287"/>
      <c r="B37" s="294" t="s">
        <v>524</v>
      </c>
      <c r="C37" s="287"/>
    </row>
    <row r="38" spans="1:9" x14ac:dyDescent="0.35">
      <c r="A38" s="303" t="s">
        <v>531</v>
      </c>
      <c r="B38" s="282" t="s">
        <v>249</v>
      </c>
      <c r="C38" s="303" t="s">
        <v>529</v>
      </c>
      <c r="D38" s="29" t="s">
        <v>528</v>
      </c>
    </row>
    <row r="39" spans="1:9" x14ac:dyDescent="0.35">
      <c r="A39" s="283" t="s">
        <v>3602</v>
      </c>
      <c r="B39" s="322">
        <v>1</v>
      </c>
      <c r="C39" s="322">
        <v>1</v>
      </c>
      <c r="D39" s="33">
        <f>GETPIVOTDATA("Problèmes liés à l'insécurité",$A$37,"q3_1_ruptures_eau","Oui")/55</f>
        <v>1.8181818181818181E-2</v>
      </c>
    </row>
    <row r="40" spans="1:9" x14ac:dyDescent="0.35">
      <c r="A40" s="283" t="s">
        <v>324</v>
      </c>
      <c r="B40" s="322">
        <v>4</v>
      </c>
      <c r="C40" s="322">
        <v>4</v>
      </c>
      <c r="D40" s="33">
        <f>GETPIVOTDATA("Problèmes de transport",$A$37,"q3_1_ruptures_eau","Oui")/55</f>
        <v>7.2727272727272724E-2</v>
      </c>
    </row>
    <row r="41" spans="1:9" x14ac:dyDescent="0.35">
      <c r="A41" s="283" t="s">
        <v>3603</v>
      </c>
      <c r="B41" s="322">
        <v>9</v>
      </c>
      <c r="C41" s="322">
        <v>9</v>
      </c>
      <c r="D41" s="33">
        <f>GETPIVOTDATA("Problèmes liés aux catastrophes",$A$37,"q3_1_ruptures_eau","Oui")/55</f>
        <v>0.16363636363636364</v>
      </c>
    </row>
    <row r="42" spans="1:9" x14ac:dyDescent="0.35">
      <c r="A42" s="283" t="s">
        <v>3608</v>
      </c>
      <c r="B42" s="322">
        <v>34</v>
      </c>
      <c r="C42" s="322">
        <v>34</v>
      </c>
      <c r="D42" s="33">
        <f>GETPIVOTDATA("Sécheresse",$A$37,"q3_1_ruptures_eau","Oui")/55</f>
        <v>0.61818181818181817</v>
      </c>
    </row>
    <row r="43" spans="1:9" x14ac:dyDescent="0.35">
      <c r="A43" s="283" t="s">
        <v>3604</v>
      </c>
      <c r="B43" s="322">
        <v>11</v>
      </c>
      <c r="C43" s="322">
        <v>11</v>
      </c>
      <c r="D43" s="33">
        <f>GETPIVOTDATA("Problèmes d'infrastructures",$A$37,"q3_1_ruptures_eau","Oui")/55</f>
        <v>0.2</v>
      </c>
    </row>
    <row r="44" spans="1:9" x14ac:dyDescent="0.35">
      <c r="A44" s="283" t="s">
        <v>3605</v>
      </c>
      <c r="B44" s="322">
        <v>5</v>
      </c>
      <c r="C44" s="322">
        <v>5</v>
      </c>
      <c r="D44" s="33">
        <f>GETPIVOTDATA("Problèmes techniques sur le reseau",$A$37,"q3_1_ruptures_eau","Oui")/55</f>
        <v>9.0909090909090912E-2</v>
      </c>
    </row>
    <row r="45" spans="1:9" x14ac:dyDescent="0.35">
      <c r="A45" s="283" t="s">
        <v>3606</v>
      </c>
      <c r="B45" s="322">
        <v>4</v>
      </c>
      <c r="C45" s="322">
        <v>4</v>
      </c>
      <c r="D45" s="33">
        <f>GETPIVOTDATA("Difficultés politiques",$A$37,"q3_1_ruptures_eau","Oui")/55</f>
        <v>7.2727272727272724E-2</v>
      </c>
    </row>
    <row r="46" spans="1:9" x14ac:dyDescent="0.35">
      <c r="A46" s="283" t="s">
        <v>3607</v>
      </c>
      <c r="B46" s="322">
        <v>2</v>
      </c>
      <c r="C46" s="322">
        <v>2</v>
      </c>
      <c r="D46" s="33">
        <f>GETPIVOTDATA("Marchand pas venu à temps / plus d'eau",$A$37,"q3_1_ruptures_eau","Oui")/55</f>
        <v>3.6363636363636362E-2</v>
      </c>
    </row>
    <row r="47" spans="1:9" x14ac:dyDescent="0.35">
      <c r="A47"/>
      <c r="B47"/>
      <c r="C47"/>
      <c r="D47" s="33"/>
    </row>
    <row r="48" spans="1:9" x14ac:dyDescent="0.35">
      <c r="D48" s="33"/>
    </row>
    <row r="49" spans="1:9" x14ac:dyDescent="0.35">
      <c r="A49" s="9" t="s">
        <v>3609</v>
      </c>
      <c r="D49" s="33"/>
    </row>
    <row r="50" spans="1:9" x14ac:dyDescent="0.35">
      <c r="A50" s="58" t="s">
        <v>3610</v>
      </c>
      <c r="D50" s="33"/>
    </row>
    <row r="51" spans="1:9" hidden="1" x14ac:dyDescent="0.35">
      <c r="A51" s="313"/>
      <c r="B51" s="294" t="s">
        <v>524</v>
      </c>
      <c r="C51" s="313"/>
      <c r="D51" s="313"/>
      <c r="E51" s="313"/>
      <c r="F51" s="313"/>
      <c r="G51" s="313"/>
      <c r="H51" s="313"/>
      <c r="I51" s="313"/>
    </row>
    <row r="52" spans="1:9" x14ac:dyDescent="0.35">
      <c r="A52" s="313"/>
      <c r="B52" s="313" t="s">
        <v>260</v>
      </c>
      <c r="C52" s="313"/>
      <c r="D52" s="313" t="s">
        <v>261</v>
      </c>
      <c r="E52" s="313"/>
      <c r="F52" s="313" t="s">
        <v>249</v>
      </c>
      <c r="G52" s="313"/>
      <c r="H52" s="320" t="s">
        <v>525</v>
      </c>
      <c r="I52" s="320" t="s">
        <v>526</v>
      </c>
    </row>
    <row r="53" spans="1:9" x14ac:dyDescent="0.35">
      <c r="A53" s="282" t="s">
        <v>544</v>
      </c>
      <c r="B53" s="282" t="s">
        <v>527</v>
      </c>
      <c r="C53" s="282" t="s">
        <v>528</v>
      </c>
      <c r="D53" s="282" t="s">
        <v>527</v>
      </c>
      <c r="E53" s="282" t="s">
        <v>528</v>
      </c>
      <c r="F53" s="282" t="s">
        <v>527</v>
      </c>
      <c r="G53" s="282" t="s">
        <v>528</v>
      </c>
      <c r="H53" s="282"/>
      <c r="I53" s="282"/>
    </row>
    <row r="54" spans="1:9" x14ac:dyDescent="0.35">
      <c r="A54" s="283" t="s">
        <v>246</v>
      </c>
      <c r="B54" s="284"/>
      <c r="C54" s="295">
        <v>0</v>
      </c>
      <c r="D54" s="284">
        <v>1</v>
      </c>
      <c r="E54" s="295">
        <v>0.2</v>
      </c>
      <c r="F54" s="284">
        <v>4</v>
      </c>
      <c r="G54" s="295">
        <v>0.8</v>
      </c>
      <c r="H54" s="284">
        <v>5</v>
      </c>
      <c r="I54" s="295">
        <v>1</v>
      </c>
    </row>
    <row r="55" spans="1:9" x14ac:dyDescent="0.35">
      <c r="A55" s="283" t="s">
        <v>252</v>
      </c>
      <c r="B55" s="284">
        <v>6</v>
      </c>
      <c r="C55" s="295">
        <v>0.1875</v>
      </c>
      <c r="D55" s="284">
        <v>1</v>
      </c>
      <c r="E55" s="295">
        <v>3.125E-2</v>
      </c>
      <c r="F55" s="284">
        <v>25</v>
      </c>
      <c r="G55" s="295">
        <v>0.78125</v>
      </c>
      <c r="H55" s="284">
        <v>32</v>
      </c>
      <c r="I55" s="295">
        <v>1</v>
      </c>
    </row>
    <row r="56" spans="1:9" x14ac:dyDescent="0.35">
      <c r="A56" s="283" t="s">
        <v>276</v>
      </c>
      <c r="B56" s="284">
        <v>1</v>
      </c>
      <c r="C56" s="295">
        <v>9.0909090909090912E-2</v>
      </c>
      <c r="D56" s="284">
        <v>9</v>
      </c>
      <c r="E56" s="295">
        <v>0.81818181818181823</v>
      </c>
      <c r="F56" s="284">
        <v>1</v>
      </c>
      <c r="G56" s="295">
        <v>9.0909090909090912E-2</v>
      </c>
      <c r="H56" s="284">
        <v>11</v>
      </c>
      <c r="I56" s="295">
        <v>1</v>
      </c>
    </row>
    <row r="57" spans="1:9" x14ac:dyDescent="0.35">
      <c r="A57" s="283" t="s">
        <v>346</v>
      </c>
      <c r="B57" s="284">
        <v>1</v>
      </c>
      <c r="C57" s="295">
        <v>0.16666666666666666</v>
      </c>
      <c r="D57" s="284">
        <v>4</v>
      </c>
      <c r="E57" s="295">
        <v>0.66666666666666663</v>
      </c>
      <c r="F57" s="284">
        <v>1</v>
      </c>
      <c r="G57" s="295">
        <v>0.16666666666666666</v>
      </c>
      <c r="H57" s="284">
        <v>6</v>
      </c>
      <c r="I57" s="295">
        <v>1</v>
      </c>
    </row>
    <row r="58" spans="1:9" x14ac:dyDescent="0.35">
      <c r="A58" s="283" t="s">
        <v>430</v>
      </c>
      <c r="B58" s="284">
        <v>4</v>
      </c>
      <c r="C58" s="295">
        <v>0.25</v>
      </c>
      <c r="D58" s="284">
        <v>5</v>
      </c>
      <c r="E58" s="295">
        <v>0.3125</v>
      </c>
      <c r="F58" s="284">
        <v>7</v>
      </c>
      <c r="G58" s="295">
        <v>0.4375</v>
      </c>
      <c r="H58" s="284">
        <v>16</v>
      </c>
      <c r="I58" s="295">
        <v>1</v>
      </c>
    </row>
    <row r="59" spans="1:9" x14ac:dyDescent="0.35">
      <c r="A59" s="283" t="s">
        <v>344</v>
      </c>
      <c r="B59" s="284"/>
      <c r="C59" s="295">
        <v>0</v>
      </c>
      <c r="D59" s="284">
        <v>21</v>
      </c>
      <c r="E59" s="295">
        <v>1</v>
      </c>
      <c r="F59" s="284"/>
      <c r="G59" s="295">
        <v>0</v>
      </c>
      <c r="H59" s="284">
        <v>21</v>
      </c>
      <c r="I59" s="295">
        <v>1</v>
      </c>
    </row>
    <row r="60" spans="1:9" x14ac:dyDescent="0.35">
      <c r="A60" s="283" t="s">
        <v>319</v>
      </c>
      <c r="B60" s="284"/>
      <c r="C60" s="295">
        <v>0</v>
      </c>
      <c r="D60" s="284">
        <v>13</v>
      </c>
      <c r="E60" s="295">
        <v>0.8666666666666667</v>
      </c>
      <c r="F60" s="284">
        <v>2</v>
      </c>
      <c r="G60" s="295">
        <v>0.13333333333333333</v>
      </c>
      <c r="H60" s="284">
        <v>15</v>
      </c>
      <c r="I60" s="295">
        <v>1</v>
      </c>
    </row>
    <row r="61" spans="1:9" x14ac:dyDescent="0.35">
      <c r="A61" s="302" t="s">
        <v>529</v>
      </c>
      <c r="B61" s="300">
        <v>12</v>
      </c>
      <c r="C61" s="301">
        <v>0.11320754716981132</v>
      </c>
      <c r="D61" s="300">
        <v>54</v>
      </c>
      <c r="E61" s="301">
        <v>0.50943396226415094</v>
      </c>
      <c r="F61" s="300">
        <v>40</v>
      </c>
      <c r="G61" s="301">
        <v>0.37735849056603776</v>
      </c>
      <c r="H61" s="300">
        <v>106</v>
      </c>
      <c r="I61" s="301">
        <v>1</v>
      </c>
    </row>
    <row r="64" spans="1:9" x14ac:dyDescent="0.35">
      <c r="A64" s="58" t="s">
        <v>3610</v>
      </c>
    </row>
    <row r="65" spans="1:4" x14ac:dyDescent="0.35">
      <c r="A65" s="282" t="s">
        <v>544</v>
      </c>
      <c r="B65" s="282" t="s">
        <v>527</v>
      </c>
      <c r="C65" s="282" t="s">
        <v>528</v>
      </c>
    </row>
    <row r="66" spans="1:4" x14ac:dyDescent="0.35">
      <c r="A66" s="283" t="s">
        <v>260</v>
      </c>
      <c r="B66" s="284">
        <v>12</v>
      </c>
      <c r="C66" s="295">
        <v>0.11320754716981132</v>
      </c>
    </row>
    <row r="67" spans="1:4" x14ac:dyDescent="0.35">
      <c r="A67" s="283" t="s">
        <v>261</v>
      </c>
      <c r="B67" s="284">
        <v>54</v>
      </c>
      <c r="C67" s="295">
        <v>0.50943396226415094</v>
      </c>
    </row>
    <row r="68" spans="1:4" x14ac:dyDescent="0.35">
      <c r="A68" s="283" t="s">
        <v>249</v>
      </c>
      <c r="B68" s="284">
        <v>40</v>
      </c>
      <c r="C68" s="295">
        <v>0.37735849056603776</v>
      </c>
      <c r="D68" s="34"/>
    </row>
    <row r="69" spans="1:4" x14ac:dyDescent="0.35">
      <c r="A69" s="311" t="s">
        <v>529</v>
      </c>
      <c r="B69" s="316">
        <v>106</v>
      </c>
      <c r="C69" s="319">
        <v>1</v>
      </c>
    </row>
    <row r="70" spans="1:4" s="34" customFormat="1" x14ac:dyDescent="0.35">
      <c r="A70" s="10"/>
      <c r="B70" s="10"/>
      <c r="C70" s="10"/>
    </row>
    <row r="71" spans="1:4" x14ac:dyDescent="0.35">
      <c r="A71" s="58" t="s">
        <v>3611</v>
      </c>
    </row>
    <row r="72" spans="1:4" x14ac:dyDescent="0.35">
      <c r="A72" s="282" t="s">
        <v>544</v>
      </c>
      <c r="B72" s="282" t="s">
        <v>527</v>
      </c>
      <c r="C72" s="282" t="s">
        <v>528</v>
      </c>
    </row>
    <row r="73" spans="1:4" x14ac:dyDescent="0.35">
      <c r="A73" s="283" t="s">
        <v>375</v>
      </c>
      <c r="B73" s="284">
        <v>26</v>
      </c>
      <c r="C73" s="295">
        <v>0.48148148148148145</v>
      </c>
    </row>
    <row r="74" spans="1:4" x14ac:dyDescent="0.35">
      <c r="A74" s="283" t="s">
        <v>280</v>
      </c>
      <c r="B74" s="284">
        <v>21</v>
      </c>
      <c r="C74" s="295">
        <v>0.3888888888888889</v>
      </c>
    </row>
    <row r="75" spans="1:4" x14ac:dyDescent="0.35">
      <c r="A75" s="283" t="s">
        <v>3859</v>
      </c>
      <c r="B75" s="284">
        <v>7</v>
      </c>
      <c r="C75" s="295">
        <v>0.12962962962962962</v>
      </c>
    </row>
    <row r="76" spans="1:4" x14ac:dyDescent="0.35">
      <c r="A76" s="311" t="s">
        <v>529</v>
      </c>
      <c r="B76" s="316">
        <v>54</v>
      </c>
      <c r="C76" s="319">
        <v>1</v>
      </c>
    </row>
    <row r="78" spans="1:4" x14ac:dyDescent="0.35">
      <c r="A78" s="10" t="s">
        <v>3612</v>
      </c>
    </row>
    <row r="79" spans="1:4" x14ac:dyDescent="0.35">
      <c r="A79" s="282" t="s">
        <v>544</v>
      </c>
      <c r="B79" s="282" t="s">
        <v>527</v>
      </c>
      <c r="C79" s="282" t="s">
        <v>528</v>
      </c>
    </row>
    <row r="80" spans="1:4" x14ac:dyDescent="0.35">
      <c r="A80" s="283" t="s">
        <v>325</v>
      </c>
      <c r="B80" s="284">
        <v>21</v>
      </c>
      <c r="C80" s="295">
        <v>0.19811320754716982</v>
      </c>
    </row>
    <row r="81" spans="1:3" x14ac:dyDescent="0.35">
      <c r="A81" s="283" t="s">
        <v>352</v>
      </c>
      <c r="B81" s="284">
        <v>9</v>
      </c>
      <c r="C81" s="295">
        <v>8.4905660377358486E-2</v>
      </c>
    </row>
    <row r="82" spans="1:3" x14ac:dyDescent="0.35">
      <c r="A82" s="283" t="s">
        <v>256</v>
      </c>
      <c r="B82" s="284">
        <v>62</v>
      </c>
      <c r="C82" s="295">
        <v>0.58490566037735847</v>
      </c>
    </row>
    <row r="83" spans="1:3" x14ac:dyDescent="0.35">
      <c r="A83" s="283" t="s">
        <v>347</v>
      </c>
      <c r="B83" s="284">
        <v>11</v>
      </c>
      <c r="C83" s="295">
        <v>0.10377358490566038</v>
      </c>
    </row>
    <row r="84" spans="1:3" x14ac:dyDescent="0.35">
      <c r="A84" s="283" t="s">
        <v>260</v>
      </c>
      <c r="B84" s="284">
        <v>3</v>
      </c>
      <c r="C84" s="295">
        <v>2.8301886792452831E-2</v>
      </c>
    </row>
    <row r="85" spans="1:3" x14ac:dyDescent="0.35">
      <c r="A85" s="302" t="s">
        <v>529</v>
      </c>
      <c r="B85" s="300">
        <v>106</v>
      </c>
      <c r="C85" s="301">
        <v>1</v>
      </c>
    </row>
    <row r="88" spans="1:3" x14ac:dyDescent="0.35">
      <c r="A88" s="9" t="s">
        <v>3613</v>
      </c>
    </row>
    <row r="89" spans="1:3" x14ac:dyDescent="0.35">
      <c r="A89" s="10" t="s">
        <v>3614</v>
      </c>
    </row>
    <row r="90" spans="1:3" x14ac:dyDescent="0.35">
      <c r="A90" s="30" t="s">
        <v>3615</v>
      </c>
      <c r="B90" s="30" t="s">
        <v>3616</v>
      </c>
    </row>
    <row r="91" spans="1:3" x14ac:dyDescent="0.35">
      <c r="A91" s="10" t="s">
        <v>252</v>
      </c>
      <c r="B91" s="39">
        <f t="array" ref="B91">5*(TRIMMEAN(IF(Processed_Data!$HS$2:$HS$349=Eau!A91,Processed_Data!$IM$2:$IM$349),0.2))</f>
        <v>48.6</v>
      </c>
    </row>
    <row r="92" spans="1:3" x14ac:dyDescent="0.35">
      <c r="A92" s="10" t="s">
        <v>319</v>
      </c>
      <c r="B92" s="39">
        <f t="array" ref="B92">5*(TRIMMEAN(IF(Processed_Data!$HS$2:$HS$349=Eau!A92,Processed_Data!$IM$2:$IM$349),0.2))</f>
        <v>6.4615384615384608</v>
      </c>
      <c r="C92" s="34"/>
    </row>
    <row r="93" spans="1:3" x14ac:dyDescent="0.35">
      <c r="A93" s="10" t="s">
        <v>246</v>
      </c>
      <c r="B93" s="39">
        <f t="array" ref="B93">5*(TRIMMEAN(IF(Processed_Data!$HS$2:$HS$349=Eau!A93,Processed_Data!$IM$2:$IM$349),0.2))</f>
        <v>45</v>
      </c>
      <c r="C93" s="34"/>
    </row>
    <row r="94" spans="1:3" x14ac:dyDescent="0.35">
      <c r="A94" s="10" t="s">
        <v>346</v>
      </c>
      <c r="B94" s="39">
        <f t="array" ref="B94">5*(TRIMMEAN(IF(Processed_Data!$HS$2:$HS$349=Eau!A94,Processed_Data!$IM$2:$IM$349),0.2))</f>
        <v>13</v>
      </c>
      <c r="C94" s="34"/>
    </row>
    <row r="95" spans="1:3" x14ac:dyDescent="0.35">
      <c r="A95" s="10" t="s">
        <v>344</v>
      </c>
      <c r="B95" s="39">
        <f t="array" ref="B95">5*(TRIMMEAN(IF(Processed_Data!$HS$2:$HS$349=Eau!A95,Processed_Data!$IM$2:$IM$349),0.2))</f>
        <v>0</v>
      </c>
      <c r="C95" s="34"/>
    </row>
    <row r="96" spans="1:3" x14ac:dyDescent="0.35">
      <c r="A96" s="10" t="s">
        <v>430</v>
      </c>
      <c r="B96" s="39">
        <f t="array" ref="B96">5*(TRIMMEAN(IF(Processed_Data!$HS$2:$HS$349=Eau!A96,Processed_Data!$IM$2:$IM$349),0.2))</f>
        <v>4</v>
      </c>
      <c r="C96" s="34"/>
    </row>
    <row r="97" spans="1:3" x14ac:dyDescent="0.35">
      <c r="A97" s="10" t="s">
        <v>276</v>
      </c>
      <c r="B97" s="39">
        <f t="array" ref="B97">5*(TRIMMEAN(IF(Processed_Data!$HS$2:$HS$349=Eau!A97,Processed_Data!$IM$2:$IM$349),0.2))</f>
        <v>8.3333333333333339</v>
      </c>
      <c r="C97" s="34"/>
    </row>
    <row r="98" spans="1:3" x14ac:dyDescent="0.35">
      <c r="C98" s="34"/>
    </row>
    <row r="99" spans="1:3" x14ac:dyDescent="0.35">
      <c r="A99" s="10" t="s">
        <v>4950</v>
      </c>
      <c r="C99" s="34"/>
    </row>
  </sheetData>
  <conditionalFormatting sqref="D47">
    <cfRule type="dataBar" priority="10">
      <dataBar>
        <cfvo type="min"/>
        <cfvo type="max"/>
        <color rgb="FFFF555A"/>
      </dataBar>
      <extLst>
        <ext xmlns:x14="http://schemas.microsoft.com/office/spreadsheetml/2009/9/main" uri="{B025F937-C7B1-47D3-B67F-A62EFF666E3E}">
          <x14:id>{54259CF2-228B-463A-8A24-FEB918B94486}</x14:id>
        </ext>
      </extLst>
    </cfRule>
  </conditionalFormatting>
  <conditionalFormatting sqref="D5:D6">
    <cfRule type="dataBar" priority="9">
      <dataBar>
        <cfvo type="min"/>
        <cfvo type="max"/>
        <color rgb="FFFF555A"/>
      </dataBar>
      <extLst>
        <ext xmlns:x14="http://schemas.microsoft.com/office/spreadsheetml/2009/9/main" uri="{B025F937-C7B1-47D3-B67F-A62EFF666E3E}">
          <x14:id>{CE390E5A-001B-4BE7-94B8-00A4E8E74032}</x14:id>
        </ext>
      </extLst>
    </cfRule>
  </conditionalFormatting>
  <conditionalFormatting sqref="C11:C21">
    <cfRule type="dataBar" priority="8">
      <dataBar>
        <cfvo type="min"/>
        <cfvo type="max"/>
        <color rgb="FFFF555A"/>
      </dataBar>
      <extLst>
        <ext xmlns:x14="http://schemas.microsoft.com/office/spreadsheetml/2009/9/main" uri="{B025F937-C7B1-47D3-B67F-A62EFF666E3E}">
          <x14:id>{708F27A6-B1CC-4B38-B85A-D6AD547137C7}</x14:id>
        </ext>
      </extLst>
    </cfRule>
  </conditionalFormatting>
  <conditionalFormatting pivot="1" sqref="E27:E33 F27:F33 G27:G33">
    <cfRule type="dataBar" priority="7">
      <dataBar>
        <cfvo type="min"/>
        <cfvo type="max"/>
        <color rgb="FFFF555A"/>
      </dataBar>
      <extLst>
        <ext xmlns:x14="http://schemas.microsoft.com/office/spreadsheetml/2009/9/main" uri="{B025F937-C7B1-47D3-B67F-A62EFF666E3E}">
          <x14:id>{F3CCA3AA-65E7-4AE4-AF18-F5B44AF0EB2D}</x14:id>
        </ext>
      </extLst>
    </cfRule>
  </conditionalFormatting>
  <conditionalFormatting pivot="1" sqref="I27:I33">
    <cfRule type="dataBar" priority="6">
      <dataBar>
        <cfvo type="min"/>
        <cfvo type="max"/>
        <color rgb="FFFF555A"/>
      </dataBar>
      <extLst>
        <ext xmlns:x14="http://schemas.microsoft.com/office/spreadsheetml/2009/9/main" uri="{B025F937-C7B1-47D3-B67F-A62EFF666E3E}">
          <x14:id>{DEDF6664-E17A-4A21-8475-0730B456BAAB}</x14:id>
        </ext>
      </extLst>
    </cfRule>
  </conditionalFormatting>
  <conditionalFormatting sqref="D39:D46">
    <cfRule type="dataBar" priority="5">
      <dataBar>
        <cfvo type="min"/>
        <cfvo type="max"/>
        <color rgb="FFFF555A"/>
      </dataBar>
      <extLst>
        <ext xmlns:x14="http://schemas.microsoft.com/office/spreadsheetml/2009/9/main" uri="{B025F937-C7B1-47D3-B67F-A62EFF666E3E}">
          <x14:id>{07983D88-C30B-4A3E-B095-18C5F1914F95}</x14:id>
        </ext>
      </extLst>
    </cfRule>
  </conditionalFormatting>
  <conditionalFormatting pivot="1" sqref="C54:C60 E54:E60 G54:G60 I54:I60">
    <cfRule type="dataBar" priority="4">
      <dataBar>
        <cfvo type="min"/>
        <cfvo type="max"/>
        <color rgb="FFFF555A"/>
      </dataBar>
      <extLst>
        <ext xmlns:x14="http://schemas.microsoft.com/office/spreadsheetml/2009/9/main" uri="{B025F937-C7B1-47D3-B67F-A62EFF666E3E}">
          <x14:id>{53601692-E0EE-46C5-9669-A2ADAC696138}</x14:id>
        </ext>
      </extLst>
    </cfRule>
  </conditionalFormatting>
  <conditionalFormatting pivot="1" sqref="C66:C68">
    <cfRule type="dataBar" priority="3">
      <dataBar>
        <cfvo type="min"/>
        <cfvo type="max"/>
        <color rgb="FFFF555A"/>
      </dataBar>
      <extLst>
        <ext xmlns:x14="http://schemas.microsoft.com/office/spreadsheetml/2009/9/main" uri="{B025F937-C7B1-47D3-B67F-A62EFF666E3E}">
          <x14:id>{E2727418-43EF-4298-974F-7C514B1B80FE}</x14:id>
        </ext>
      </extLst>
    </cfRule>
  </conditionalFormatting>
  <conditionalFormatting sqref="D48:D52">
    <cfRule type="dataBar" priority="11">
      <dataBar>
        <cfvo type="min"/>
        <cfvo type="max"/>
        <color rgb="FFFF555A"/>
      </dataBar>
      <extLst>
        <ext xmlns:x14="http://schemas.microsoft.com/office/spreadsheetml/2009/9/main" uri="{B025F937-C7B1-47D3-B67F-A62EFF666E3E}">
          <x14:id>{18F4822E-178F-4F2B-B9C3-2781F62BC4CC}</x14:id>
        </ext>
      </extLst>
    </cfRule>
  </conditionalFormatting>
  <conditionalFormatting pivot="1" sqref="C73:C74">
    <cfRule type="dataBar" priority="2">
      <dataBar>
        <cfvo type="min"/>
        <cfvo type="max"/>
        <color rgb="FFFF555A"/>
      </dataBar>
      <extLst>
        <ext xmlns:x14="http://schemas.microsoft.com/office/spreadsheetml/2009/9/main" uri="{B025F937-C7B1-47D3-B67F-A62EFF666E3E}">
          <x14:id>{6103E3FD-D630-4DBA-933A-2A2BF8944D20}</x14:id>
        </ext>
      </extLst>
    </cfRule>
  </conditionalFormatting>
  <conditionalFormatting pivot="1" sqref="C80:C83">
    <cfRule type="dataBar" priority="1">
      <dataBar>
        <cfvo type="min"/>
        <cfvo type="max"/>
        <color rgb="FFFF555A"/>
      </dataBar>
      <extLst>
        <ext xmlns:x14="http://schemas.microsoft.com/office/spreadsheetml/2009/9/main" uri="{B025F937-C7B1-47D3-B67F-A62EFF666E3E}">
          <x14:id>{90153DF4-EB3B-4C33-A6DF-7C946D7E7246}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54259CF2-228B-463A-8A24-FEB918B94486}">
            <x14:dataBar minLength="0" maxLength="100" border="1" negativeBarBorderColorSameAsPositive="0">
              <x14:cfvo type="autoMin"/>
              <x14:cfvo type="autoMax"/>
              <x14:borderColor rgb="FFFF555A"/>
              <x14:negativeFillColor rgb="FFFF0000"/>
              <x14:negativeBorderColor rgb="FFFF0000"/>
              <x14:axisColor rgb="FF000000"/>
            </x14:dataBar>
          </x14:cfRule>
          <xm:sqref>D47</xm:sqref>
        </x14:conditionalFormatting>
        <x14:conditionalFormatting xmlns:xm="http://schemas.microsoft.com/office/excel/2006/main">
          <x14:cfRule type="dataBar" id="{CE390E5A-001B-4BE7-94B8-00A4E8E74032}">
            <x14:dataBar minLength="0" maxLength="100" border="1" negativeBarBorderColorSameAsPositive="0">
              <x14:cfvo type="autoMin"/>
              <x14:cfvo type="autoMax"/>
              <x14:borderColor rgb="FFFF555A"/>
              <x14:negativeFillColor rgb="FFFF0000"/>
              <x14:negativeBorderColor rgb="FFFF0000"/>
              <x14:axisColor rgb="FF000000"/>
            </x14:dataBar>
          </x14:cfRule>
          <xm:sqref>D5:D6</xm:sqref>
        </x14:conditionalFormatting>
        <x14:conditionalFormatting xmlns:xm="http://schemas.microsoft.com/office/excel/2006/main">
          <x14:cfRule type="dataBar" id="{708F27A6-B1CC-4B38-B85A-D6AD547137C7}">
            <x14:dataBar minLength="0" maxLength="100" border="1" negativeBarBorderColorSameAsPositive="0">
              <x14:cfvo type="autoMin"/>
              <x14:cfvo type="autoMax"/>
              <x14:borderColor rgb="FFFF555A"/>
              <x14:negativeFillColor rgb="FFFF0000"/>
              <x14:negativeBorderColor rgb="FFFF0000"/>
              <x14:axisColor rgb="FF000000"/>
            </x14:dataBar>
          </x14:cfRule>
          <xm:sqref>C11:C21</xm:sqref>
        </x14:conditionalFormatting>
        <x14:conditionalFormatting xmlns:xm="http://schemas.microsoft.com/office/excel/2006/main" pivot="1">
          <x14:cfRule type="dataBar" id="{F3CCA3AA-65E7-4AE4-AF18-F5B44AF0EB2D}">
            <x14:dataBar minLength="0" maxLength="100" border="1" negativeBarBorderColorSameAsPositive="0">
              <x14:cfvo type="autoMin"/>
              <x14:cfvo type="autoMax"/>
              <x14:borderColor rgb="FFFF555A"/>
              <x14:negativeFillColor rgb="FFFF0000"/>
              <x14:negativeBorderColor rgb="FFFF0000"/>
              <x14:axisColor rgb="FF000000"/>
            </x14:dataBar>
          </x14:cfRule>
          <xm:sqref>E27:E33 F27:F33 G27:G33</xm:sqref>
        </x14:conditionalFormatting>
        <x14:conditionalFormatting xmlns:xm="http://schemas.microsoft.com/office/excel/2006/main" pivot="1">
          <x14:cfRule type="dataBar" id="{DEDF6664-E17A-4A21-8475-0730B456BAAB}">
            <x14:dataBar minLength="0" maxLength="100" border="1" negativeBarBorderColorSameAsPositive="0">
              <x14:cfvo type="autoMin"/>
              <x14:cfvo type="autoMax"/>
              <x14:borderColor rgb="FFFF555A"/>
              <x14:negativeFillColor rgb="FFFF0000"/>
              <x14:negativeBorderColor rgb="FFFF0000"/>
              <x14:axisColor rgb="FF000000"/>
            </x14:dataBar>
          </x14:cfRule>
          <xm:sqref>I27:I33</xm:sqref>
        </x14:conditionalFormatting>
        <x14:conditionalFormatting xmlns:xm="http://schemas.microsoft.com/office/excel/2006/main">
          <x14:cfRule type="dataBar" id="{07983D88-C30B-4A3E-B095-18C5F1914F95}">
            <x14:dataBar minLength="0" maxLength="100" border="1" negativeBarBorderColorSameAsPositive="0">
              <x14:cfvo type="autoMin"/>
              <x14:cfvo type="autoMax"/>
              <x14:borderColor rgb="FFFF555A"/>
              <x14:negativeFillColor rgb="FFFF0000"/>
              <x14:negativeBorderColor rgb="FFFF0000"/>
              <x14:axisColor rgb="FF000000"/>
            </x14:dataBar>
          </x14:cfRule>
          <xm:sqref>D39:D46</xm:sqref>
        </x14:conditionalFormatting>
        <x14:conditionalFormatting xmlns:xm="http://schemas.microsoft.com/office/excel/2006/main" pivot="1">
          <x14:cfRule type="dataBar" id="{53601692-E0EE-46C5-9669-A2ADAC696138}">
            <x14:dataBar minLength="0" maxLength="100" border="1" negativeBarBorderColorSameAsPositive="0">
              <x14:cfvo type="autoMin"/>
              <x14:cfvo type="autoMax"/>
              <x14:borderColor rgb="FFFF555A"/>
              <x14:negativeFillColor rgb="FFFF0000"/>
              <x14:negativeBorderColor rgb="FFFF0000"/>
              <x14:axisColor rgb="FF000000"/>
            </x14:dataBar>
          </x14:cfRule>
          <xm:sqref>C54:C60 E54:E60 G54:G60 I54:I60</xm:sqref>
        </x14:conditionalFormatting>
        <x14:conditionalFormatting xmlns:xm="http://schemas.microsoft.com/office/excel/2006/main" pivot="1">
          <x14:cfRule type="dataBar" id="{E2727418-43EF-4298-974F-7C514B1B80FE}">
            <x14:dataBar minLength="0" maxLength="100" border="1" negativeBarBorderColorSameAsPositive="0">
              <x14:cfvo type="autoMin"/>
              <x14:cfvo type="autoMax"/>
              <x14:borderColor rgb="FFFF555A"/>
              <x14:negativeFillColor rgb="FFFF0000"/>
              <x14:negativeBorderColor rgb="FFFF0000"/>
              <x14:axisColor rgb="FF000000"/>
            </x14:dataBar>
          </x14:cfRule>
          <xm:sqref>C66:C68</xm:sqref>
        </x14:conditionalFormatting>
        <x14:conditionalFormatting xmlns:xm="http://schemas.microsoft.com/office/excel/2006/main">
          <x14:cfRule type="dataBar" id="{18F4822E-178F-4F2B-B9C3-2781F62BC4CC}">
            <x14:dataBar minLength="0" maxLength="100" border="1" negativeBarBorderColorSameAsPositive="0">
              <x14:cfvo type="autoMin"/>
              <x14:cfvo type="autoMax"/>
              <x14:borderColor rgb="FFFF555A"/>
              <x14:negativeFillColor rgb="FFFF0000"/>
              <x14:negativeBorderColor rgb="FFFF0000"/>
              <x14:axisColor rgb="FF000000"/>
            </x14:dataBar>
          </x14:cfRule>
          <xm:sqref>D48:D52</xm:sqref>
        </x14:conditionalFormatting>
        <x14:conditionalFormatting xmlns:xm="http://schemas.microsoft.com/office/excel/2006/main" pivot="1">
          <x14:cfRule type="dataBar" id="{6103E3FD-D630-4DBA-933A-2A2BF8944D20}">
            <x14:dataBar minLength="0" maxLength="100" border="1" negativeBarBorderColorSameAsPositive="0">
              <x14:cfvo type="autoMin"/>
              <x14:cfvo type="autoMax"/>
              <x14:borderColor rgb="FFFF555A"/>
              <x14:negativeFillColor rgb="FFFF0000"/>
              <x14:negativeBorderColor rgb="FFFF0000"/>
              <x14:axisColor rgb="FF000000"/>
            </x14:dataBar>
          </x14:cfRule>
          <xm:sqref>C73:C74</xm:sqref>
        </x14:conditionalFormatting>
        <x14:conditionalFormatting xmlns:xm="http://schemas.microsoft.com/office/excel/2006/main" pivot="1">
          <x14:cfRule type="dataBar" id="{90153DF4-EB3B-4C33-A6DF-7C946D7E7246}">
            <x14:dataBar minLength="0" maxLength="100" border="1" negativeBarBorderColorSameAsPositive="0">
              <x14:cfvo type="autoMin"/>
              <x14:cfvo type="autoMax"/>
              <x14:borderColor rgb="FFFF555A"/>
              <x14:negativeFillColor rgb="FFFF0000"/>
              <x14:negativeBorderColor rgb="FFFF0000"/>
              <x14:axisColor rgb="FF000000"/>
            </x14:dataBar>
          </x14:cfRule>
          <xm:sqref>C80:C83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85"/>
  <sheetViews>
    <sheetView zoomScale="85" zoomScaleNormal="85" workbookViewId="0">
      <selection activeCell="J21" sqref="J21"/>
    </sheetView>
  </sheetViews>
  <sheetFormatPr baseColWidth="10" defaultColWidth="10.58203125" defaultRowHeight="15.5" x14ac:dyDescent="0.35"/>
  <cols>
    <col min="1" max="1" width="21.5" style="10" customWidth="1"/>
    <col min="2" max="3" width="11.83203125" style="10" customWidth="1"/>
    <col min="4" max="4" width="11.6640625" style="10" bestFit="1" customWidth="1"/>
    <col min="5" max="5" width="23.4140625" style="10" customWidth="1"/>
    <col min="6" max="6" width="14.83203125" style="10" customWidth="1"/>
    <col min="7" max="7" width="30" style="10" customWidth="1"/>
    <col min="8" max="16384" width="10.58203125" style="10"/>
  </cols>
  <sheetData>
    <row r="3" spans="1:7" x14ac:dyDescent="0.35">
      <c r="A3" s="303" t="s">
        <v>652</v>
      </c>
      <c r="B3" s="303" t="s">
        <v>653</v>
      </c>
      <c r="C3" s="303" t="s">
        <v>528</v>
      </c>
      <c r="E3" s="17" t="s">
        <v>654</v>
      </c>
      <c r="F3" s="17"/>
    </row>
    <row r="4" spans="1:7" x14ac:dyDescent="0.35">
      <c r="A4" s="309" t="s">
        <v>1445</v>
      </c>
      <c r="B4" s="308">
        <v>12</v>
      </c>
      <c r="C4" s="310">
        <v>0.12121212121212122</v>
      </c>
      <c r="E4" s="10" t="str">
        <f>A3</f>
        <v>Farine de blé</v>
      </c>
      <c r="F4" s="10">
        <f>GETPIVOTDATA("No",$A$3,"q3_3_importe_farine_ble","Oui")</f>
        <v>84</v>
      </c>
      <c r="G4" s="103">
        <f>GETPIVOTDATA("%",$A$3,"q3_3_importe_farine_ble","Oui")</f>
        <v>0.84848484848484851</v>
      </c>
    </row>
    <row r="5" spans="1:7" x14ac:dyDescent="0.35">
      <c r="A5" s="309" t="s">
        <v>1655</v>
      </c>
      <c r="B5" s="308">
        <v>84</v>
      </c>
      <c r="C5" s="310">
        <v>0.84848484848484851</v>
      </c>
      <c r="E5" s="10" t="str">
        <f>A9</f>
        <v>Riz</v>
      </c>
      <c r="F5" s="10">
        <f>GETPIVOTDATA("No",$A$9,"q3_3_importe_riz","Oui")</f>
        <v>108</v>
      </c>
      <c r="G5" s="104">
        <f>GETPIVOTDATA("%",$A$9,"q3_3_importe_riz","Oui")</f>
        <v>0.99082568807339455</v>
      </c>
    </row>
    <row r="6" spans="1:7" x14ac:dyDescent="0.35">
      <c r="A6" s="309" t="s">
        <v>269</v>
      </c>
      <c r="B6" s="308">
        <v>3</v>
      </c>
      <c r="C6" s="310">
        <v>3.0303030303030304E-2</v>
      </c>
      <c r="E6" s="10" t="str">
        <f>A15</f>
        <v>Maïs</v>
      </c>
      <c r="F6" s="10">
        <f>GETPIVOTDATA("No",$A$15,"q3_3_importe_mais","Oui")</f>
        <v>74</v>
      </c>
      <c r="G6" s="103">
        <f>GETPIVOTDATA("%",$A$15,"q3_3_importe_mais","Oui")</f>
        <v>0.78723404255319152</v>
      </c>
    </row>
    <row r="7" spans="1:7" x14ac:dyDescent="0.35">
      <c r="A7" s="305" t="s">
        <v>529</v>
      </c>
      <c r="B7" s="306">
        <v>99</v>
      </c>
      <c r="C7" s="315">
        <v>1</v>
      </c>
      <c r="E7" s="10" t="str">
        <f>A21</f>
        <v>Sucre</v>
      </c>
      <c r="F7" s="10">
        <f>GETPIVOTDATA("No",$A$21,"q3_3_importe_sucre","Oui")</f>
        <v>94</v>
      </c>
      <c r="G7" s="105">
        <f>GETPIVOTDATA("%",$A$21,"q3_3_importe_sucre","Oui")</f>
        <v>0.89523809523809528</v>
      </c>
    </row>
    <row r="8" spans="1:7" x14ac:dyDescent="0.35">
      <c r="E8" s="10" t="str">
        <f>A27</f>
        <v>Haricot noir</v>
      </c>
      <c r="F8" s="10">
        <f>GETPIVOTDATA("No",A27,"q3_3_importe_haricot_noir","Oui")</f>
        <v>28</v>
      </c>
      <c r="G8" s="105">
        <f>GETPIVOTDATA("%",$A$27,"q3_3_importe_haricot_noir","Oui")</f>
        <v>0.30434782608695654</v>
      </c>
    </row>
    <row r="9" spans="1:7" x14ac:dyDescent="0.35">
      <c r="A9" s="303" t="s">
        <v>493</v>
      </c>
      <c r="B9" s="303" t="s">
        <v>653</v>
      </c>
      <c r="C9" s="303" t="s">
        <v>528</v>
      </c>
      <c r="E9" s="10" t="str">
        <f>A33</f>
        <v>Haricot rouge</v>
      </c>
      <c r="F9" s="10">
        <f>GETPIVOTDATA("No",A33,"q3_3_importe_haricot_rouge","Oui")</f>
        <v>21</v>
      </c>
      <c r="G9" s="104">
        <f>GETPIVOTDATA("%",$A$33,"q3_3_importe_haricot_rouge","Oui")</f>
        <v>0.36206896551724138</v>
      </c>
    </row>
    <row r="10" spans="1:7" x14ac:dyDescent="0.35">
      <c r="A10" s="283" t="s">
        <v>1655</v>
      </c>
      <c r="B10" s="284">
        <v>108</v>
      </c>
      <c r="C10" s="323">
        <v>0.99082568807339455</v>
      </c>
      <c r="E10" s="10" t="str">
        <f>A39</f>
        <v>Huile</v>
      </c>
      <c r="F10" s="10">
        <f>GETPIVOTDATA("No",A39,"q3_3_importe_huile","Oui")</f>
        <v>80</v>
      </c>
      <c r="G10" s="104">
        <f>GETPIVOTDATA("%",$A$39,"q3_3_importe_huile","Oui")</f>
        <v>0.73394495412844041</v>
      </c>
    </row>
    <row r="11" spans="1:7" x14ac:dyDescent="0.35">
      <c r="A11" s="283" t="s">
        <v>269</v>
      </c>
      <c r="B11" s="284">
        <v>1</v>
      </c>
      <c r="C11" s="323">
        <v>9.1743119266055051E-3</v>
      </c>
      <c r="G11" s="13"/>
    </row>
    <row r="12" spans="1:7" x14ac:dyDescent="0.35">
      <c r="A12" s="311" t="s">
        <v>529</v>
      </c>
      <c r="B12" s="316">
        <v>109</v>
      </c>
      <c r="C12" s="319">
        <v>1</v>
      </c>
      <c r="E12" s="17" t="s">
        <v>655</v>
      </c>
      <c r="F12" s="17"/>
      <c r="G12" s="13"/>
    </row>
    <row r="13" spans="1:7" x14ac:dyDescent="0.35">
      <c r="A13"/>
      <c r="B13"/>
      <c r="C13"/>
      <c r="E13" s="10" t="str">
        <f>A45</f>
        <v>Savon pour la lessive</v>
      </c>
      <c r="F13" s="10">
        <f>GETPIVOTDATA("No",$A$45,"q3_3_importe_savon_lessive","Oui")</f>
        <v>48</v>
      </c>
      <c r="G13" s="104">
        <f>GETPIVOTDATA("%",$A$45,"q3_3_importe_savon_lessive","Oui")</f>
        <v>0.51063829787234039</v>
      </c>
    </row>
    <row r="14" spans="1:7" x14ac:dyDescent="0.35">
      <c r="E14" s="14" t="str">
        <f>A51</f>
        <v>Brosse à dent</v>
      </c>
      <c r="F14" s="14">
        <f>GETPIVOTDATA("No",$A$51,"q3_3_importe_brosse_dent","Oui")</f>
        <v>71</v>
      </c>
      <c r="G14" s="104">
        <f>GETPIVOTDATA("%",$A$51,"q3_3_importe_brosse_dent","Oui")</f>
        <v>0.76344086021505375</v>
      </c>
    </row>
    <row r="15" spans="1:7" x14ac:dyDescent="0.35">
      <c r="A15" s="303" t="s">
        <v>585</v>
      </c>
      <c r="B15" s="303" t="s">
        <v>653</v>
      </c>
      <c r="C15" s="303" t="s">
        <v>528</v>
      </c>
      <c r="E15" s="14" t="str">
        <f>A57</f>
        <v>Papier toilette</v>
      </c>
      <c r="F15" s="14">
        <f>GETPIVOTDATA("No",$A$57,"q3_3_importe_papier_toilette","Oui")</f>
        <v>51</v>
      </c>
      <c r="G15" s="104">
        <f>GETPIVOTDATA("%",$A$57,"q3_3_importe_papier_toilette","Oui")</f>
        <v>0.67105263157894735</v>
      </c>
    </row>
    <row r="16" spans="1:7" x14ac:dyDescent="0.35">
      <c r="A16" s="283" t="s">
        <v>1655</v>
      </c>
      <c r="B16" s="284">
        <v>74</v>
      </c>
      <c r="C16" s="323">
        <v>0.78723404255319152</v>
      </c>
      <c r="E16" s="14" t="str">
        <f>A63</f>
        <v>Savons pour les mains</v>
      </c>
      <c r="F16" s="14">
        <f>GETPIVOTDATA("No",$A$63,"q3_3_importe_savon_mains","Oui")</f>
        <v>60</v>
      </c>
      <c r="G16" s="104">
        <f>GETPIVOTDATA("%",$A$63,"q3_3_importe_savon_mains","Oui")</f>
        <v>0.65934065934065933</v>
      </c>
    </row>
    <row r="17" spans="1:7" x14ac:dyDescent="0.35">
      <c r="A17" s="283" t="s">
        <v>1445</v>
      </c>
      <c r="B17" s="284">
        <v>17</v>
      </c>
      <c r="C17" s="323">
        <v>0.18085106382978725</v>
      </c>
      <c r="E17" s="14" t="str">
        <f>A69</f>
        <v>Dentifrice</v>
      </c>
      <c r="F17" s="14">
        <f>GETPIVOTDATA("No",$A$69,"q3_3_importe_dentrifrice","Oui")</f>
        <v>72</v>
      </c>
      <c r="G17" s="104">
        <f>GETPIVOTDATA("%",$A$69,"q3_3_importe_dentrifrice","Oui")</f>
        <v>0.77419354838709675</v>
      </c>
    </row>
    <row r="18" spans="1:7" x14ac:dyDescent="0.35">
      <c r="A18" s="283" t="s">
        <v>269</v>
      </c>
      <c r="B18" s="284">
        <v>3</v>
      </c>
      <c r="C18" s="323">
        <v>3.1914893617021274E-2</v>
      </c>
      <c r="E18" s="14" t="str">
        <f>A75</f>
        <v>Serviettes hygiéniques</v>
      </c>
      <c r="F18" s="14">
        <f>GETPIVOTDATA("No",$A$75,"q3_3_importe_serviettes_hygieniques","Oui")</f>
        <v>61</v>
      </c>
      <c r="G18" s="104">
        <f>GETPIVOTDATA("%",$A$75,"q3_3_importe_serviettes_hygieniques","Oui")</f>
        <v>0.73493975903614461</v>
      </c>
    </row>
    <row r="19" spans="1:7" x14ac:dyDescent="0.35">
      <c r="A19" s="311" t="s">
        <v>529</v>
      </c>
      <c r="B19" s="316">
        <v>94</v>
      </c>
      <c r="C19" s="319">
        <v>1</v>
      </c>
      <c r="E19" s="14" t="str">
        <f>A81</f>
        <v>Chlore en grain</v>
      </c>
      <c r="F19" s="14">
        <f>GETPIVOTDATA("No",$A$81,"q3_3_importe_chlore_grain","Oui")</f>
        <v>51</v>
      </c>
      <c r="G19" s="104">
        <f>GETPIVOTDATA("%",$A$81,"q3_3_importe_chlore_grain","Oui")</f>
        <v>0.7846153846153846</v>
      </c>
    </row>
    <row r="20" spans="1:7" x14ac:dyDescent="0.35">
      <c r="E20" s="14"/>
      <c r="F20" s="14"/>
      <c r="G20" s="104"/>
    </row>
    <row r="21" spans="1:7" x14ac:dyDescent="0.35">
      <c r="A21" s="303" t="s">
        <v>343</v>
      </c>
      <c r="B21" s="303" t="s">
        <v>653</v>
      </c>
      <c r="C21" s="303" t="s">
        <v>528</v>
      </c>
    </row>
    <row r="22" spans="1:7" x14ac:dyDescent="0.35">
      <c r="A22" s="283" t="s">
        <v>1655</v>
      </c>
      <c r="B22" s="284">
        <v>94</v>
      </c>
      <c r="C22" s="323">
        <v>0.89523809523809528</v>
      </c>
    </row>
    <row r="23" spans="1:7" x14ac:dyDescent="0.35">
      <c r="A23" s="283" t="s">
        <v>1445</v>
      </c>
      <c r="B23" s="284">
        <v>9</v>
      </c>
      <c r="C23" s="323">
        <v>8.5714285714285715E-2</v>
      </c>
    </row>
    <row r="24" spans="1:7" x14ac:dyDescent="0.35">
      <c r="A24" s="283" t="s">
        <v>269</v>
      </c>
      <c r="B24" s="284">
        <v>2</v>
      </c>
      <c r="C24" s="323">
        <v>1.9047619047619049E-2</v>
      </c>
    </row>
    <row r="25" spans="1:7" s="34" customFormat="1" x14ac:dyDescent="0.35">
      <c r="A25" s="311" t="s">
        <v>529</v>
      </c>
      <c r="B25" s="316">
        <v>105</v>
      </c>
      <c r="C25" s="319">
        <v>1</v>
      </c>
    </row>
    <row r="27" spans="1:7" x14ac:dyDescent="0.35">
      <c r="A27" s="303" t="s">
        <v>380</v>
      </c>
      <c r="B27" s="303" t="s">
        <v>653</v>
      </c>
      <c r="C27" s="303" t="s">
        <v>528</v>
      </c>
    </row>
    <row r="28" spans="1:7" x14ac:dyDescent="0.35">
      <c r="A28" s="283" t="s">
        <v>1445</v>
      </c>
      <c r="B28" s="284">
        <v>63</v>
      </c>
      <c r="C28" s="323">
        <v>0.68478260869565222</v>
      </c>
    </row>
    <row r="29" spans="1:7" x14ac:dyDescent="0.35">
      <c r="A29" s="283" t="s">
        <v>1655</v>
      </c>
      <c r="B29" s="284">
        <v>28</v>
      </c>
      <c r="C29" s="323">
        <v>0.30434782608695654</v>
      </c>
    </row>
    <row r="30" spans="1:7" x14ac:dyDescent="0.35">
      <c r="A30" s="283" t="s">
        <v>269</v>
      </c>
      <c r="B30" s="284">
        <v>1</v>
      </c>
      <c r="C30" s="323">
        <v>1.0869565217391304E-2</v>
      </c>
    </row>
    <row r="31" spans="1:7" x14ac:dyDescent="0.35">
      <c r="A31" s="311" t="s">
        <v>529</v>
      </c>
      <c r="B31" s="316">
        <v>92</v>
      </c>
      <c r="C31" s="319">
        <v>1</v>
      </c>
    </row>
    <row r="33" spans="1:4" x14ac:dyDescent="0.35">
      <c r="A33" s="303" t="s">
        <v>656</v>
      </c>
      <c r="B33" s="303" t="s">
        <v>653</v>
      </c>
      <c r="C33" s="303" t="s">
        <v>528</v>
      </c>
    </row>
    <row r="34" spans="1:4" x14ac:dyDescent="0.35">
      <c r="A34" s="283" t="s">
        <v>1445</v>
      </c>
      <c r="B34" s="284">
        <v>36</v>
      </c>
      <c r="C34" s="323">
        <v>0.62068965517241381</v>
      </c>
    </row>
    <row r="35" spans="1:4" x14ac:dyDescent="0.35">
      <c r="A35" s="283" t="s">
        <v>1655</v>
      </c>
      <c r="B35" s="284">
        <v>21</v>
      </c>
      <c r="C35" s="323">
        <v>0.36206896551724138</v>
      </c>
    </row>
    <row r="36" spans="1:4" x14ac:dyDescent="0.35">
      <c r="A36" s="283" t="s">
        <v>269</v>
      </c>
      <c r="B36" s="284">
        <v>1</v>
      </c>
      <c r="C36" s="323">
        <v>1.7241379310344827E-2</v>
      </c>
    </row>
    <row r="37" spans="1:4" x14ac:dyDescent="0.35">
      <c r="A37" s="311" t="s">
        <v>529</v>
      </c>
      <c r="B37" s="316">
        <v>58</v>
      </c>
      <c r="C37" s="319">
        <v>1</v>
      </c>
      <c r="D37" s="106"/>
    </row>
    <row r="39" spans="1:4" x14ac:dyDescent="0.35">
      <c r="A39" s="303" t="s">
        <v>588</v>
      </c>
      <c r="B39" s="303" t="s">
        <v>653</v>
      </c>
      <c r="C39" s="303" t="s">
        <v>528</v>
      </c>
    </row>
    <row r="40" spans="1:4" x14ac:dyDescent="0.35">
      <c r="A40" s="283" t="s">
        <v>1655</v>
      </c>
      <c r="B40" s="284">
        <v>80</v>
      </c>
      <c r="C40" s="323">
        <v>0.73394495412844041</v>
      </c>
    </row>
    <row r="41" spans="1:4" x14ac:dyDescent="0.35">
      <c r="A41" s="283" t="s">
        <v>1445</v>
      </c>
      <c r="B41" s="284">
        <v>28</v>
      </c>
      <c r="C41" s="323">
        <v>0.25688073394495414</v>
      </c>
    </row>
    <row r="42" spans="1:4" x14ac:dyDescent="0.35">
      <c r="A42" s="283" t="s">
        <v>269</v>
      </c>
      <c r="B42" s="284">
        <v>1</v>
      </c>
      <c r="C42" s="323">
        <v>9.1743119266055051E-3</v>
      </c>
    </row>
    <row r="43" spans="1:4" x14ac:dyDescent="0.35">
      <c r="A43" s="311" t="s">
        <v>529</v>
      </c>
      <c r="B43" s="316">
        <v>109</v>
      </c>
      <c r="C43" s="319">
        <v>1</v>
      </c>
    </row>
    <row r="45" spans="1:4" x14ac:dyDescent="0.35">
      <c r="A45" s="303" t="s">
        <v>657</v>
      </c>
      <c r="B45" s="303" t="s">
        <v>653</v>
      </c>
      <c r="C45" s="303" t="s">
        <v>528</v>
      </c>
    </row>
    <row r="46" spans="1:4" x14ac:dyDescent="0.35">
      <c r="A46" s="283" t="s">
        <v>1655</v>
      </c>
      <c r="B46" s="284">
        <v>48</v>
      </c>
      <c r="C46" s="323">
        <v>0.51063829787234039</v>
      </c>
    </row>
    <row r="47" spans="1:4" x14ac:dyDescent="0.35">
      <c r="A47" s="283" t="s">
        <v>1445</v>
      </c>
      <c r="B47" s="284">
        <v>37</v>
      </c>
      <c r="C47" s="323">
        <v>0.39361702127659576</v>
      </c>
    </row>
    <row r="48" spans="1:4" x14ac:dyDescent="0.35">
      <c r="A48" s="283" t="s">
        <v>269</v>
      </c>
      <c r="B48" s="284">
        <v>9</v>
      </c>
      <c r="C48" s="323">
        <v>9.5744680851063829E-2</v>
      </c>
    </row>
    <row r="49" spans="1:3" x14ac:dyDescent="0.35">
      <c r="A49" s="311" t="s">
        <v>529</v>
      </c>
      <c r="B49" s="316">
        <v>94</v>
      </c>
      <c r="C49" s="319">
        <v>1</v>
      </c>
    </row>
    <row r="51" spans="1:3" x14ac:dyDescent="0.35">
      <c r="A51" s="303" t="s">
        <v>658</v>
      </c>
      <c r="B51" s="303" t="s">
        <v>653</v>
      </c>
      <c r="C51" s="303" t="s">
        <v>528</v>
      </c>
    </row>
    <row r="52" spans="1:3" x14ac:dyDescent="0.35">
      <c r="A52" s="283" t="s">
        <v>1655</v>
      </c>
      <c r="B52" s="284">
        <v>71</v>
      </c>
      <c r="C52" s="323">
        <v>0.76344086021505375</v>
      </c>
    </row>
    <row r="53" spans="1:3" x14ac:dyDescent="0.35">
      <c r="A53" s="283" t="s">
        <v>1445</v>
      </c>
      <c r="B53" s="284">
        <v>18</v>
      </c>
      <c r="C53" s="323">
        <v>0.19354838709677419</v>
      </c>
    </row>
    <row r="54" spans="1:3" x14ac:dyDescent="0.35">
      <c r="A54" s="283" t="s">
        <v>269</v>
      </c>
      <c r="B54" s="284">
        <v>4</v>
      </c>
      <c r="C54" s="323">
        <v>4.3010752688172046E-2</v>
      </c>
    </row>
    <row r="55" spans="1:3" x14ac:dyDescent="0.35">
      <c r="A55" s="311" t="s">
        <v>529</v>
      </c>
      <c r="B55" s="316">
        <v>93</v>
      </c>
      <c r="C55" s="319">
        <v>1</v>
      </c>
    </row>
    <row r="57" spans="1:3" x14ac:dyDescent="0.35">
      <c r="A57" s="303" t="s">
        <v>591</v>
      </c>
      <c r="B57" s="303" t="s">
        <v>653</v>
      </c>
      <c r="C57" s="303" t="s">
        <v>528</v>
      </c>
    </row>
    <row r="58" spans="1:3" x14ac:dyDescent="0.35">
      <c r="A58" s="283" t="s">
        <v>1655</v>
      </c>
      <c r="B58" s="284">
        <v>51</v>
      </c>
      <c r="C58" s="323">
        <v>0.67105263157894735</v>
      </c>
    </row>
    <row r="59" spans="1:3" x14ac:dyDescent="0.35">
      <c r="A59" s="283" t="s">
        <v>1445</v>
      </c>
      <c r="B59" s="284">
        <v>14</v>
      </c>
      <c r="C59" s="323">
        <v>0.18421052631578946</v>
      </c>
    </row>
    <row r="60" spans="1:3" x14ac:dyDescent="0.35">
      <c r="A60" s="283" t="s">
        <v>269</v>
      </c>
      <c r="B60" s="284">
        <v>11</v>
      </c>
      <c r="C60" s="323">
        <v>0.14473684210526316</v>
      </c>
    </row>
    <row r="61" spans="1:3" x14ac:dyDescent="0.35">
      <c r="A61" s="311" t="s">
        <v>529</v>
      </c>
      <c r="B61" s="316">
        <v>76</v>
      </c>
      <c r="C61" s="319">
        <v>1</v>
      </c>
    </row>
    <row r="63" spans="1:3" x14ac:dyDescent="0.35">
      <c r="A63" s="282" t="s">
        <v>3617</v>
      </c>
      <c r="B63" s="282" t="s">
        <v>653</v>
      </c>
      <c r="C63" s="282" t="s">
        <v>528</v>
      </c>
    </row>
    <row r="64" spans="1:3" x14ac:dyDescent="0.35">
      <c r="A64" s="283" t="s">
        <v>1445</v>
      </c>
      <c r="B64" s="284">
        <v>22</v>
      </c>
      <c r="C64" s="295">
        <v>0.24175824175824176</v>
      </c>
    </row>
    <row r="65" spans="1:4" x14ac:dyDescent="0.35">
      <c r="A65" s="283" t="s">
        <v>1655</v>
      </c>
      <c r="B65" s="284">
        <v>60</v>
      </c>
      <c r="C65" s="295">
        <v>0.65934065934065933</v>
      </c>
    </row>
    <row r="66" spans="1:4" x14ac:dyDescent="0.35">
      <c r="A66" s="283" t="s">
        <v>269</v>
      </c>
      <c r="B66" s="284">
        <v>9</v>
      </c>
      <c r="C66" s="295">
        <v>9.8901098901098897E-2</v>
      </c>
    </row>
    <row r="67" spans="1:4" x14ac:dyDescent="0.35">
      <c r="A67" s="311" t="s">
        <v>529</v>
      </c>
      <c r="B67" s="316">
        <v>91</v>
      </c>
      <c r="C67" s="319">
        <v>1</v>
      </c>
    </row>
    <row r="69" spans="1:4" x14ac:dyDescent="0.35">
      <c r="A69" s="282" t="s">
        <v>593</v>
      </c>
      <c r="B69" s="282" t="s">
        <v>653</v>
      </c>
      <c r="C69" s="282" t="s">
        <v>528</v>
      </c>
    </row>
    <row r="70" spans="1:4" x14ac:dyDescent="0.35">
      <c r="A70" s="283" t="s">
        <v>1445</v>
      </c>
      <c r="B70" s="284">
        <v>14</v>
      </c>
      <c r="C70" s="295">
        <v>0.15053763440860216</v>
      </c>
    </row>
    <row r="71" spans="1:4" x14ac:dyDescent="0.35">
      <c r="A71" s="283" t="s">
        <v>1655</v>
      </c>
      <c r="B71" s="284">
        <v>72</v>
      </c>
      <c r="C71" s="295">
        <v>0.77419354838709675</v>
      </c>
    </row>
    <row r="72" spans="1:4" x14ac:dyDescent="0.35">
      <c r="A72" s="283" t="s">
        <v>269</v>
      </c>
      <c r="B72" s="284">
        <v>7</v>
      </c>
      <c r="C72" s="295">
        <v>7.5268817204301078E-2</v>
      </c>
    </row>
    <row r="73" spans="1:4" x14ac:dyDescent="0.35">
      <c r="A73" s="311" t="s">
        <v>529</v>
      </c>
      <c r="B73" s="316">
        <v>93</v>
      </c>
      <c r="C73" s="319">
        <v>1</v>
      </c>
    </row>
    <row r="75" spans="1:4" x14ac:dyDescent="0.35">
      <c r="A75" s="282" t="s">
        <v>381</v>
      </c>
      <c r="B75" s="282" t="s">
        <v>653</v>
      </c>
      <c r="C75" s="282" t="s">
        <v>528</v>
      </c>
    </row>
    <row r="76" spans="1:4" x14ac:dyDescent="0.35">
      <c r="A76" s="283" t="s">
        <v>1445</v>
      </c>
      <c r="B76" s="284">
        <v>15</v>
      </c>
      <c r="C76" s="295">
        <v>0.18072289156626506</v>
      </c>
    </row>
    <row r="77" spans="1:4" x14ac:dyDescent="0.35">
      <c r="A77" s="283" t="s">
        <v>1655</v>
      </c>
      <c r="B77" s="284">
        <v>61</v>
      </c>
      <c r="C77" s="295">
        <v>0.73493975903614461</v>
      </c>
    </row>
    <row r="78" spans="1:4" x14ac:dyDescent="0.35">
      <c r="A78" s="283" t="s">
        <v>269</v>
      </c>
      <c r="B78" s="284">
        <v>7</v>
      </c>
      <c r="C78" s="295">
        <v>8.4337349397590355E-2</v>
      </c>
    </row>
    <row r="79" spans="1:4" x14ac:dyDescent="0.35">
      <c r="A79" s="311" t="s">
        <v>529</v>
      </c>
      <c r="B79" s="316">
        <v>83</v>
      </c>
      <c r="C79" s="319">
        <v>1</v>
      </c>
      <c r="D79" s="106"/>
    </row>
    <row r="81" spans="1:3" x14ac:dyDescent="0.35">
      <c r="A81" s="282" t="s">
        <v>659</v>
      </c>
      <c r="B81" s="282" t="s">
        <v>653</v>
      </c>
      <c r="C81" s="282" t="s">
        <v>528</v>
      </c>
    </row>
    <row r="82" spans="1:3" x14ac:dyDescent="0.35">
      <c r="A82" s="283" t="s">
        <v>1445</v>
      </c>
      <c r="B82" s="284">
        <v>3</v>
      </c>
      <c r="C82" s="295">
        <v>4.6153846153846156E-2</v>
      </c>
    </row>
    <row r="83" spans="1:3" x14ac:dyDescent="0.35">
      <c r="A83" s="283" t="s">
        <v>1655</v>
      </c>
      <c r="B83" s="284">
        <v>51</v>
      </c>
      <c r="C83" s="295">
        <v>0.7846153846153846</v>
      </c>
    </row>
    <row r="84" spans="1:3" x14ac:dyDescent="0.35">
      <c r="A84" s="283" t="s">
        <v>269</v>
      </c>
      <c r="B84" s="284">
        <v>11</v>
      </c>
      <c r="C84" s="295">
        <v>0.16923076923076924</v>
      </c>
    </row>
    <row r="85" spans="1:3" x14ac:dyDescent="0.35">
      <c r="A85" s="302" t="s">
        <v>529</v>
      </c>
      <c r="B85" s="300">
        <v>65</v>
      </c>
      <c r="C85" s="301">
        <v>1</v>
      </c>
    </row>
  </sheetData>
  <conditionalFormatting pivot="1" sqref="C16:C17">
    <cfRule type="dataBar" priority="16">
      <dataBar>
        <cfvo type="min"/>
        <cfvo type="max"/>
        <color rgb="FFFF555A"/>
      </dataBar>
      <extLst>
        <ext xmlns:x14="http://schemas.microsoft.com/office/spreadsheetml/2009/9/main" uri="{B025F937-C7B1-47D3-B67F-A62EFF666E3E}">
          <x14:id>{2D8E4C90-87A2-4637-965F-6CC6531AEFCA}</x14:id>
        </ext>
      </extLst>
    </cfRule>
  </conditionalFormatting>
  <conditionalFormatting pivot="1" sqref="C22">
    <cfRule type="dataBar" priority="15">
      <dataBar>
        <cfvo type="min"/>
        <cfvo type="max"/>
        <color rgb="FFFF555A"/>
      </dataBar>
      <extLst>
        <ext xmlns:x14="http://schemas.microsoft.com/office/spreadsheetml/2009/9/main" uri="{B025F937-C7B1-47D3-B67F-A62EFF666E3E}">
          <x14:id>{3116A595-CF07-4840-8F0F-9572482B2910}</x14:id>
        </ext>
      </extLst>
    </cfRule>
  </conditionalFormatting>
  <conditionalFormatting pivot="1" sqref="C34:C35">
    <cfRule type="dataBar" priority="14">
      <dataBar>
        <cfvo type="min"/>
        <cfvo type="max"/>
        <color rgb="FFFF555A"/>
      </dataBar>
      <extLst>
        <ext xmlns:x14="http://schemas.microsoft.com/office/spreadsheetml/2009/9/main" uri="{B025F937-C7B1-47D3-B67F-A62EFF666E3E}">
          <x14:id>{4CD71712-5F75-4DAE-8CA3-6D487CD70CA6}</x14:id>
        </ext>
      </extLst>
    </cfRule>
  </conditionalFormatting>
  <conditionalFormatting pivot="1" sqref="C40:C41">
    <cfRule type="dataBar" priority="13">
      <dataBar>
        <cfvo type="min"/>
        <cfvo type="max"/>
        <color rgb="FFFF555A"/>
      </dataBar>
      <extLst>
        <ext xmlns:x14="http://schemas.microsoft.com/office/spreadsheetml/2009/9/main" uri="{B025F937-C7B1-47D3-B67F-A62EFF666E3E}">
          <x14:id>{C41B32C9-5463-4AEC-9CF6-5008FEA4D261}</x14:id>
        </ext>
      </extLst>
    </cfRule>
  </conditionalFormatting>
  <conditionalFormatting pivot="1" sqref="C46:C47">
    <cfRule type="dataBar" priority="12">
      <dataBar>
        <cfvo type="min"/>
        <cfvo type="max"/>
        <color rgb="FFFF555A"/>
      </dataBar>
      <extLst>
        <ext xmlns:x14="http://schemas.microsoft.com/office/spreadsheetml/2009/9/main" uri="{B025F937-C7B1-47D3-B67F-A62EFF666E3E}">
          <x14:id>{A78127E3-2C74-47CA-8871-FD1186D70119}</x14:id>
        </ext>
      </extLst>
    </cfRule>
  </conditionalFormatting>
  <conditionalFormatting pivot="1" sqref="C52:C53">
    <cfRule type="dataBar" priority="11">
      <dataBar>
        <cfvo type="min"/>
        <cfvo type="max"/>
        <color rgb="FFFF555A"/>
      </dataBar>
      <extLst>
        <ext xmlns:x14="http://schemas.microsoft.com/office/spreadsheetml/2009/9/main" uri="{B025F937-C7B1-47D3-B67F-A62EFF666E3E}">
          <x14:id>{B992CDCC-6516-4E1E-9CA4-DC293D006EA9}</x14:id>
        </ext>
      </extLst>
    </cfRule>
  </conditionalFormatting>
  <conditionalFormatting pivot="1" sqref="C58:C59">
    <cfRule type="dataBar" priority="10">
      <dataBar>
        <cfvo type="min"/>
        <cfvo type="max"/>
        <color rgb="FFFF555A"/>
      </dataBar>
      <extLst>
        <ext xmlns:x14="http://schemas.microsoft.com/office/spreadsheetml/2009/9/main" uri="{B025F937-C7B1-47D3-B67F-A62EFF666E3E}">
          <x14:id>{26427FE8-9F8F-484B-917A-F6D62ED01365}</x14:id>
        </ext>
      </extLst>
    </cfRule>
  </conditionalFormatting>
  <conditionalFormatting sqref="G4:G10">
    <cfRule type="dataBar" priority="9">
      <dataBar>
        <cfvo type="min"/>
        <cfvo type="max"/>
        <color rgb="FFFF555A"/>
      </dataBar>
      <extLst>
        <ext xmlns:x14="http://schemas.microsoft.com/office/spreadsheetml/2009/9/main" uri="{B025F937-C7B1-47D3-B67F-A62EFF666E3E}">
          <x14:id>{5147ECD9-80B4-48AE-B3FC-8A845FA4391B}</x14:id>
        </ext>
      </extLst>
    </cfRule>
  </conditionalFormatting>
  <conditionalFormatting sqref="G13:G20">
    <cfRule type="dataBar" priority="8">
      <dataBar>
        <cfvo type="min"/>
        <cfvo type="max"/>
        <color rgb="FFFF555A"/>
      </dataBar>
      <extLst>
        <ext xmlns:x14="http://schemas.microsoft.com/office/spreadsheetml/2009/9/main" uri="{B025F937-C7B1-47D3-B67F-A62EFF666E3E}">
          <x14:id>{063B87E2-A738-4ED4-963D-7F3B8E52AEF3}</x14:id>
        </ext>
      </extLst>
    </cfRule>
  </conditionalFormatting>
  <conditionalFormatting pivot="1" sqref="C28:C29">
    <cfRule type="dataBar" priority="7">
      <dataBar>
        <cfvo type="min"/>
        <cfvo type="max"/>
        <color rgb="FFFF555A"/>
      </dataBar>
      <extLst>
        <ext xmlns:x14="http://schemas.microsoft.com/office/spreadsheetml/2009/9/main" uri="{B025F937-C7B1-47D3-B67F-A62EFF666E3E}">
          <x14:id>{9683ED28-E74B-4B60-A2FB-939EC5FEA42F}</x14:id>
        </ext>
      </extLst>
    </cfRule>
  </conditionalFormatting>
  <conditionalFormatting pivot="1" sqref="C10">
    <cfRule type="dataBar" priority="6">
      <dataBar>
        <cfvo type="min"/>
        <cfvo type="max"/>
        <color rgb="FFFF555A"/>
      </dataBar>
      <extLst>
        <ext xmlns:x14="http://schemas.microsoft.com/office/spreadsheetml/2009/9/main" uri="{B025F937-C7B1-47D3-B67F-A62EFF666E3E}">
          <x14:id>{A3E573E9-4E17-4B2C-B6C8-B4E31ACE3491}</x14:id>
        </ext>
      </extLst>
    </cfRule>
  </conditionalFormatting>
  <conditionalFormatting pivot="1" sqref="C4:C5">
    <cfRule type="dataBar" priority="5">
      <dataBar>
        <cfvo type="min"/>
        <cfvo type="max"/>
        <color rgb="FFFF555A"/>
      </dataBar>
      <extLst>
        <ext xmlns:x14="http://schemas.microsoft.com/office/spreadsheetml/2009/9/main" uri="{B025F937-C7B1-47D3-B67F-A62EFF666E3E}">
          <x14:id>{D3B9E664-5F50-468B-9456-AD0FF311AD44}</x14:id>
        </ext>
      </extLst>
    </cfRule>
  </conditionalFormatting>
  <conditionalFormatting pivot="1" sqref="C64:C65">
    <cfRule type="dataBar" priority="4">
      <dataBar>
        <cfvo type="min"/>
        <cfvo type="max"/>
        <color rgb="FFFF555A"/>
      </dataBar>
      <extLst>
        <ext xmlns:x14="http://schemas.microsoft.com/office/spreadsheetml/2009/9/main" uri="{B025F937-C7B1-47D3-B67F-A62EFF666E3E}">
          <x14:id>{6F38FADC-ED8D-4DFF-BF58-15BC1BFEB861}</x14:id>
        </ext>
      </extLst>
    </cfRule>
  </conditionalFormatting>
  <conditionalFormatting pivot="1" sqref="C70:C71">
    <cfRule type="dataBar" priority="3">
      <dataBar>
        <cfvo type="min"/>
        <cfvo type="max"/>
        <color rgb="FFFF555A"/>
      </dataBar>
      <extLst>
        <ext xmlns:x14="http://schemas.microsoft.com/office/spreadsheetml/2009/9/main" uri="{B025F937-C7B1-47D3-B67F-A62EFF666E3E}">
          <x14:id>{298B9C51-7956-41C7-AFD3-4FFF5002B2C2}</x14:id>
        </ext>
      </extLst>
    </cfRule>
  </conditionalFormatting>
  <conditionalFormatting pivot="1" sqref="C76:C77">
    <cfRule type="dataBar" priority="2">
      <dataBar>
        <cfvo type="min"/>
        <cfvo type="max"/>
        <color rgb="FFFF555A"/>
      </dataBar>
      <extLst>
        <ext xmlns:x14="http://schemas.microsoft.com/office/spreadsheetml/2009/9/main" uri="{B025F937-C7B1-47D3-B67F-A62EFF666E3E}">
          <x14:id>{9D8E7316-7BF9-4FD3-A485-555937F8DA4C}</x14:id>
        </ext>
      </extLst>
    </cfRule>
  </conditionalFormatting>
  <conditionalFormatting pivot="1" sqref="C82:C83">
    <cfRule type="dataBar" priority="1">
      <dataBar>
        <cfvo type="min"/>
        <cfvo type="max"/>
        <color rgb="FFFF555A"/>
      </dataBar>
      <extLst>
        <ext xmlns:x14="http://schemas.microsoft.com/office/spreadsheetml/2009/9/main" uri="{B025F937-C7B1-47D3-B67F-A62EFF666E3E}">
          <x14:id>{DFEADD72-026F-4E98-9452-622D303EDD26}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pivot="1">
          <x14:cfRule type="dataBar" id="{2D8E4C90-87A2-4637-965F-6CC6531AEFCA}">
            <x14:dataBar minLength="0" maxLength="100" border="1" negativeBarBorderColorSameAsPositive="0">
              <x14:cfvo type="autoMin"/>
              <x14:cfvo type="autoMax"/>
              <x14:borderColor rgb="FFFF555A"/>
              <x14:negativeFillColor rgb="FFFF0000"/>
              <x14:negativeBorderColor rgb="FFFF0000"/>
              <x14:axisColor rgb="FF000000"/>
            </x14:dataBar>
          </x14:cfRule>
          <xm:sqref>C16:C17</xm:sqref>
        </x14:conditionalFormatting>
        <x14:conditionalFormatting xmlns:xm="http://schemas.microsoft.com/office/excel/2006/main" pivot="1">
          <x14:cfRule type="dataBar" id="{3116A595-CF07-4840-8F0F-9572482B2910}">
            <x14:dataBar minLength="0" maxLength="100" border="1" negativeBarBorderColorSameAsPositive="0">
              <x14:cfvo type="autoMin"/>
              <x14:cfvo type="autoMax"/>
              <x14:borderColor rgb="FFFF555A"/>
              <x14:negativeFillColor rgb="FFFF0000"/>
              <x14:negativeBorderColor rgb="FFFF0000"/>
              <x14:axisColor rgb="FF000000"/>
            </x14:dataBar>
          </x14:cfRule>
          <xm:sqref>C22</xm:sqref>
        </x14:conditionalFormatting>
        <x14:conditionalFormatting xmlns:xm="http://schemas.microsoft.com/office/excel/2006/main" pivot="1">
          <x14:cfRule type="dataBar" id="{4CD71712-5F75-4DAE-8CA3-6D487CD70CA6}">
            <x14:dataBar minLength="0" maxLength="100" border="1" negativeBarBorderColorSameAsPositive="0">
              <x14:cfvo type="autoMin"/>
              <x14:cfvo type="autoMax"/>
              <x14:borderColor rgb="FFFF555A"/>
              <x14:negativeFillColor rgb="FFFF0000"/>
              <x14:negativeBorderColor rgb="FFFF0000"/>
              <x14:axisColor rgb="FF000000"/>
            </x14:dataBar>
          </x14:cfRule>
          <xm:sqref>C34:C35</xm:sqref>
        </x14:conditionalFormatting>
        <x14:conditionalFormatting xmlns:xm="http://schemas.microsoft.com/office/excel/2006/main" pivot="1">
          <x14:cfRule type="dataBar" id="{C41B32C9-5463-4AEC-9CF6-5008FEA4D261}">
            <x14:dataBar minLength="0" maxLength="100" border="1" negativeBarBorderColorSameAsPositive="0">
              <x14:cfvo type="autoMin"/>
              <x14:cfvo type="autoMax"/>
              <x14:borderColor rgb="FFFF555A"/>
              <x14:negativeFillColor rgb="FFFF0000"/>
              <x14:negativeBorderColor rgb="FFFF0000"/>
              <x14:axisColor rgb="FF000000"/>
            </x14:dataBar>
          </x14:cfRule>
          <xm:sqref>C40:C41</xm:sqref>
        </x14:conditionalFormatting>
        <x14:conditionalFormatting xmlns:xm="http://schemas.microsoft.com/office/excel/2006/main" pivot="1">
          <x14:cfRule type="dataBar" id="{A78127E3-2C74-47CA-8871-FD1186D70119}">
            <x14:dataBar minLength="0" maxLength="100" border="1" negativeBarBorderColorSameAsPositive="0">
              <x14:cfvo type="autoMin"/>
              <x14:cfvo type="autoMax"/>
              <x14:borderColor rgb="FFFF555A"/>
              <x14:negativeFillColor rgb="FFFF0000"/>
              <x14:negativeBorderColor rgb="FFFF0000"/>
              <x14:axisColor rgb="FF000000"/>
            </x14:dataBar>
          </x14:cfRule>
          <xm:sqref>C46:C47</xm:sqref>
        </x14:conditionalFormatting>
        <x14:conditionalFormatting xmlns:xm="http://schemas.microsoft.com/office/excel/2006/main" pivot="1">
          <x14:cfRule type="dataBar" id="{B992CDCC-6516-4E1E-9CA4-DC293D006EA9}">
            <x14:dataBar minLength="0" maxLength="100" border="1" negativeBarBorderColorSameAsPositive="0">
              <x14:cfvo type="autoMin"/>
              <x14:cfvo type="autoMax"/>
              <x14:borderColor rgb="FFFF555A"/>
              <x14:negativeFillColor rgb="FFFF0000"/>
              <x14:negativeBorderColor rgb="FFFF0000"/>
              <x14:axisColor rgb="FF000000"/>
            </x14:dataBar>
          </x14:cfRule>
          <xm:sqref>C52:C53</xm:sqref>
        </x14:conditionalFormatting>
        <x14:conditionalFormatting xmlns:xm="http://schemas.microsoft.com/office/excel/2006/main" pivot="1">
          <x14:cfRule type="dataBar" id="{26427FE8-9F8F-484B-917A-F6D62ED01365}">
            <x14:dataBar minLength="0" maxLength="100" border="1" negativeBarBorderColorSameAsPositive="0">
              <x14:cfvo type="autoMin"/>
              <x14:cfvo type="autoMax"/>
              <x14:borderColor rgb="FFFF555A"/>
              <x14:negativeFillColor rgb="FFFF0000"/>
              <x14:negativeBorderColor rgb="FFFF0000"/>
              <x14:axisColor rgb="FF000000"/>
            </x14:dataBar>
          </x14:cfRule>
          <xm:sqref>C58:C59</xm:sqref>
        </x14:conditionalFormatting>
        <x14:conditionalFormatting xmlns:xm="http://schemas.microsoft.com/office/excel/2006/main">
          <x14:cfRule type="dataBar" id="{5147ECD9-80B4-48AE-B3FC-8A845FA4391B}">
            <x14:dataBar minLength="0" maxLength="100" border="1" negativeBarBorderColorSameAsPositive="0">
              <x14:cfvo type="autoMin"/>
              <x14:cfvo type="autoMax"/>
              <x14:borderColor rgb="FFFF555A"/>
              <x14:negativeFillColor rgb="FFFF0000"/>
              <x14:negativeBorderColor rgb="FFFF0000"/>
              <x14:axisColor rgb="FF000000"/>
            </x14:dataBar>
          </x14:cfRule>
          <xm:sqref>G4:G10</xm:sqref>
        </x14:conditionalFormatting>
        <x14:conditionalFormatting xmlns:xm="http://schemas.microsoft.com/office/excel/2006/main">
          <x14:cfRule type="dataBar" id="{063B87E2-A738-4ED4-963D-7F3B8E52AEF3}">
            <x14:dataBar minLength="0" maxLength="100" border="1" negativeBarBorderColorSameAsPositive="0">
              <x14:cfvo type="autoMin"/>
              <x14:cfvo type="autoMax"/>
              <x14:borderColor rgb="FFFF555A"/>
              <x14:negativeFillColor rgb="FFFF0000"/>
              <x14:negativeBorderColor rgb="FFFF0000"/>
              <x14:axisColor rgb="FF000000"/>
            </x14:dataBar>
          </x14:cfRule>
          <xm:sqref>G13:G20</xm:sqref>
        </x14:conditionalFormatting>
        <x14:conditionalFormatting xmlns:xm="http://schemas.microsoft.com/office/excel/2006/main" pivot="1">
          <x14:cfRule type="dataBar" id="{9683ED28-E74B-4B60-A2FB-939EC5FEA42F}">
            <x14:dataBar minLength="0" maxLength="100" border="1" negativeBarBorderColorSameAsPositive="0">
              <x14:cfvo type="autoMin"/>
              <x14:cfvo type="autoMax"/>
              <x14:borderColor rgb="FFFF555A"/>
              <x14:negativeFillColor rgb="FFFF0000"/>
              <x14:negativeBorderColor rgb="FFFF0000"/>
              <x14:axisColor rgb="FF000000"/>
            </x14:dataBar>
          </x14:cfRule>
          <xm:sqref>C28:C29</xm:sqref>
        </x14:conditionalFormatting>
        <x14:conditionalFormatting xmlns:xm="http://schemas.microsoft.com/office/excel/2006/main" pivot="1">
          <x14:cfRule type="dataBar" id="{A3E573E9-4E17-4B2C-B6C8-B4E31ACE3491}">
            <x14:dataBar minLength="0" maxLength="100" border="1" negativeBarBorderColorSameAsPositive="0">
              <x14:cfvo type="autoMin"/>
              <x14:cfvo type="autoMax"/>
              <x14:borderColor rgb="FFFF555A"/>
              <x14:negativeFillColor rgb="FFFF0000"/>
              <x14:negativeBorderColor rgb="FFFF0000"/>
              <x14:axisColor rgb="FF000000"/>
            </x14:dataBar>
          </x14:cfRule>
          <xm:sqref>C10</xm:sqref>
        </x14:conditionalFormatting>
        <x14:conditionalFormatting xmlns:xm="http://schemas.microsoft.com/office/excel/2006/main" pivot="1">
          <x14:cfRule type="dataBar" id="{D3B9E664-5F50-468B-9456-AD0FF311AD44}">
            <x14:dataBar minLength="0" maxLength="100" border="1" negativeBarBorderColorSameAsPositive="0">
              <x14:cfvo type="autoMin"/>
              <x14:cfvo type="autoMax"/>
              <x14:borderColor rgb="FFFF555A"/>
              <x14:negativeFillColor rgb="FFFF0000"/>
              <x14:negativeBorderColor rgb="FFFF0000"/>
              <x14:axisColor rgb="FF000000"/>
            </x14:dataBar>
          </x14:cfRule>
          <xm:sqref>C4:C5</xm:sqref>
        </x14:conditionalFormatting>
        <x14:conditionalFormatting xmlns:xm="http://schemas.microsoft.com/office/excel/2006/main" pivot="1">
          <x14:cfRule type="dataBar" id="{6F38FADC-ED8D-4DFF-BF58-15BC1BFEB861}">
            <x14:dataBar minLength="0" maxLength="100" border="1" negativeBarBorderColorSameAsPositive="0">
              <x14:cfvo type="autoMin"/>
              <x14:cfvo type="autoMax"/>
              <x14:borderColor rgb="FFFF555A"/>
              <x14:negativeFillColor rgb="FFFF0000"/>
              <x14:negativeBorderColor rgb="FFFF0000"/>
              <x14:axisColor rgb="FF000000"/>
            </x14:dataBar>
          </x14:cfRule>
          <xm:sqref>C64:C65</xm:sqref>
        </x14:conditionalFormatting>
        <x14:conditionalFormatting xmlns:xm="http://schemas.microsoft.com/office/excel/2006/main" pivot="1">
          <x14:cfRule type="dataBar" id="{298B9C51-7956-41C7-AFD3-4FFF5002B2C2}">
            <x14:dataBar minLength="0" maxLength="100" border="1" negativeBarBorderColorSameAsPositive="0">
              <x14:cfvo type="autoMin"/>
              <x14:cfvo type="autoMax"/>
              <x14:borderColor rgb="FFFF555A"/>
              <x14:negativeFillColor rgb="FFFF0000"/>
              <x14:negativeBorderColor rgb="FFFF0000"/>
              <x14:axisColor rgb="FF000000"/>
            </x14:dataBar>
          </x14:cfRule>
          <xm:sqref>C70:C71</xm:sqref>
        </x14:conditionalFormatting>
        <x14:conditionalFormatting xmlns:xm="http://schemas.microsoft.com/office/excel/2006/main" pivot="1">
          <x14:cfRule type="dataBar" id="{9D8E7316-7BF9-4FD3-A485-555937F8DA4C}">
            <x14:dataBar minLength="0" maxLength="100" border="1" negativeBarBorderColorSameAsPositive="0">
              <x14:cfvo type="autoMin"/>
              <x14:cfvo type="autoMax"/>
              <x14:borderColor rgb="FFFF555A"/>
              <x14:negativeFillColor rgb="FFFF0000"/>
              <x14:negativeBorderColor rgb="FFFF0000"/>
              <x14:axisColor rgb="FF000000"/>
            </x14:dataBar>
          </x14:cfRule>
          <xm:sqref>C76:C77</xm:sqref>
        </x14:conditionalFormatting>
        <x14:conditionalFormatting xmlns:xm="http://schemas.microsoft.com/office/excel/2006/main" pivot="1">
          <x14:cfRule type="dataBar" id="{DFEADD72-026F-4E98-9452-622D303EDD26}">
            <x14:dataBar minLength="0" maxLength="100" border="1" negativeBarBorderColorSameAsPositive="0">
              <x14:cfvo type="autoMin"/>
              <x14:cfvo type="autoMax"/>
              <x14:borderColor rgb="FFFF555A"/>
              <x14:negativeFillColor rgb="FFFF0000"/>
              <x14:negativeBorderColor rgb="FFFF0000"/>
              <x14:axisColor rgb="FF000000"/>
            </x14:dataBar>
          </x14:cfRule>
          <xm:sqref>C82:C83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Read me</vt:lpstr>
      <vt:lpstr>Clean Data</vt:lpstr>
      <vt:lpstr>Processed_Data</vt:lpstr>
      <vt:lpstr>Partenaires</vt:lpstr>
      <vt:lpstr>Prix_Médians</vt:lpstr>
      <vt:lpstr>Variations</vt:lpstr>
      <vt:lpstr>Commerçants</vt:lpstr>
      <vt:lpstr>Eau</vt:lpstr>
      <vt:lpstr>Importation</vt:lpstr>
      <vt:lpstr>Approvisionnement_nourritures</vt:lpstr>
      <vt:lpstr>Approvisionnement_EHA</vt:lpstr>
      <vt:lpstr>Graph 1</vt:lpstr>
      <vt:lpstr>Contexte</vt:lpstr>
      <vt:lpstr>Références</vt:lpstr>
      <vt:lpstr>Kobo survey</vt:lpstr>
      <vt:lpstr>Kobo Choices</vt:lpstr>
      <vt:lpstr>Cleaning Log</vt:lpstr>
      <vt:lpstr>Deletion Log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Gómez</dc:creator>
  <cp:keywords/>
  <dc:description/>
  <cp:lastModifiedBy>IMPACT-User</cp:lastModifiedBy>
  <cp:revision/>
  <dcterms:created xsi:type="dcterms:W3CDTF">2020-12-19T22:26:24Z</dcterms:created>
  <dcterms:modified xsi:type="dcterms:W3CDTF">2022-04-07T15:15:42Z</dcterms:modified>
  <cp:category/>
  <cp:contentStatus/>
</cp:coreProperties>
</file>